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Z:\2023\Ulziit account audit\Last\"/>
    </mc:Choice>
  </mc:AlternateContent>
  <xr:revisionPtr revIDLastSave="0" documentId="13_ncr:1_{1CF88804-F5C2-49E8-870F-16EC58B8AE0A}" xr6:coauthVersionLast="47" xr6:coauthVersionMax="47" xr10:uidLastSave="{00000000-0000-0000-0000-000000000000}"/>
  <bookViews>
    <workbookView xWindow="-109" yWindow="-109" windowWidth="26301" windowHeight="14169" xr2:uid="{00000000-000D-0000-FFFF-FFFF00000000}"/>
  </bookViews>
  <sheets>
    <sheet name="1" sheetId="9" r:id="rId1"/>
    <sheet name="2" sheetId="10" r:id="rId2"/>
    <sheet name="3" sheetId="11" r:id="rId3"/>
    <sheet name="4" sheetId="12" r:id="rId4"/>
    <sheet name="Todruulga-1" sheetId="5" r:id="rId5"/>
    <sheet name="Tod-UH" sheetId="17" r:id="rId6"/>
    <sheet name="Tod BB" sheetId="18" r:id="rId7"/>
    <sheet name="Todruulga-3" sheetId="7" r:id="rId8"/>
    <sheet name="Sheet" sheetId="13" r:id="rId9"/>
    <sheet name="Sheet (2)" sheetId="14" r:id="rId10"/>
    <sheet name="Sheet1" sheetId="8" r:id="rId11"/>
  </sheets>
  <externalReferences>
    <externalReference r:id="rId12"/>
    <externalReference r:id="rId13"/>
  </externalReferences>
  <definedNames>
    <definedName name="А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5" i="11" l="1"/>
  <c r="R25" i="11"/>
  <c r="U25" i="11" l="1"/>
  <c r="N25" i="11"/>
  <c r="D25" i="11"/>
  <c r="I127" i="7"/>
  <c r="K131" i="7" a="1"/>
  <c r="K131" i="7" s="1"/>
  <c r="I123" i="7"/>
  <c r="K16" i="17"/>
  <c r="K17" i="17"/>
  <c r="K18" i="17"/>
  <c r="K34" i="17"/>
  <c r="F31" i="18"/>
  <c r="F25" i="18"/>
  <c r="E22" i="18"/>
  <c r="G22" i="18" s="1"/>
  <c r="E20" i="18"/>
  <c r="G20" i="18" s="1"/>
  <c r="F18" i="18"/>
  <c r="F32" i="18" s="1"/>
  <c r="G17" i="18"/>
  <c r="G14" i="18"/>
  <c r="F14" i="18"/>
  <c r="E14" i="18"/>
  <c r="F9" i="18"/>
  <c r="E9" i="18"/>
  <c r="E18" i="18" s="1"/>
  <c r="G8" i="18"/>
  <c r="E31" i="18" s="1"/>
  <c r="G31" i="18" s="1"/>
  <c r="J33" i="17"/>
  <c r="I33" i="17"/>
  <c r="H33" i="17"/>
  <c r="G33" i="17"/>
  <c r="F33" i="17"/>
  <c r="E33" i="17"/>
  <c r="D33" i="17"/>
  <c r="C33" i="17"/>
  <c r="K30" i="17"/>
  <c r="K28" i="17"/>
  <c r="J27" i="17"/>
  <c r="I27" i="17"/>
  <c r="H27" i="17"/>
  <c r="G27" i="17"/>
  <c r="F27" i="17"/>
  <c r="F31" i="17" s="1"/>
  <c r="E27" i="17"/>
  <c r="E31" i="17" s="1"/>
  <c r="D27" i="17"/>
  <c r="D31" i="17" s="1"/>
  <c r="C27" i="17"/>
  <c r="C31" i="17" s="1"/>
  <c r="K24" i="17"/>
  <c r="J23" i="17"/>
  <c r="J31" i="17" s="1"/>
  <c r="I23" i="17"/>
  <c r="I31" i="17" s="1"/>
  <c r="H23" i="17"/>
  <c r="G23" i="17"/>
  <c r="F23" i="17"/>
  <c r="E23" i="17"/>
  <c r="D23" i="17"/>
  <c r="C23" i="17"/>
  <c r="K23" i="17" s="1"/>
  <c r="K22" i="17"/>
  <c r="J20" i="17"/>
  <c r="I20" i="17"/>
  <c r="G20" i="17"/>
  <c r="D20" i="17"/>
  <c r="C20" i="17"/>
  <c r="K19" i="17"/>
  <c r="H17" i="17"/>
  <c r="K15" i="17"/>
  <c r="K14" i="17"/>
  <c r="J13" i="17"/>
  <c r="I13" i="17"/>
  <c r="H13" i="17"/>
  <c r="G13" i="17"/>
  <c r="F13" i="17"/>
  <c r="E13" i="17"/>
  <c r="K13" i="17" s="1"/>
  <c r="D13" i="17"/>
  <c r="C13" i="17"/>
  <c r="H12" i="17"/>
  <c r="K12" i="17" s="1"/>
  <c r="F11" i="17"/>
  <c r="F7" i="17" s="1"/>
  <c r="F20" i="17" s="1"/>
  <c r="F34" i="17" s="1"/>
  <c r="F36" i="17" s="1"/>
  <c r="K10" i="17"/>
  <c r="K9" i="17"/>
  <c r="K8" i="17"/>
  <c r="J7" i="17"/>
  <c r="I7" i="17"/>
  <c r="G7" i="17"/>
  <c r="E7" i="17"/>
  <c r="D7" i="17"/>
  <c r="C7" i="17"/>
  <c r="K6" i="17"/>
  <c r="D131" i="7" l="1"/>
  <c r="I131" i="7"/>
  <c r="M133" i="7" s="1"/>
  <c r="K27" i="17"/>
  <c r="J34" i="17"/>
  <c r="J36" i="17" s="1"/>
  <c r="E20" i="17"/>
  <c r="E34" i="17" s="1"/>
  <c r="E36" i="17" s="1"/>
  <c r="G31" i="17"/>
  <c r="G34" i="17" s="1"/>
  <c r="G36" i="17" s="1"/>
  <c r="K33" i="17"/>
  <c r="I34" i="17"/>
  <c r="I36" i="17" s="1"/>
  <c r="H31" i="17"/>
  <c r="G9" i="18"/>
  <c r="G18" i="18" s="1"/>
  <c r="E27" i="18"/>
  <c r="E25" i="18" s="1"/>
  <c r="G25" i="18" s="1"/>
  <c r="G29" i="18" s="1"/>
  <c r="E21" i="18"/>
  <c r="E29" i="18" s="1"/>
  <c r="K31" i="17"/>
  <c r="C34" i="17"/>
  <c r="D34" i="17"/>
  <c r="D36" i="17" s="1"/>
  <c r="K11" i="17"/>
  <c r="K7" i="17" s="1"/>
  <c r="H7" i="17"/>
  <c r="H20" i="17" s="1"/>
  <c r="H34" i="17" s="1"/>
  <c r="H36" i="17" s="1"/>
  <c r="K20" i="17" l="1"/>
  <c r="G32" i="18"/>
  <c r="C36" i="17"/>
  <c r="E32" i="18" l="1"/>
  <c r="G34" i="18"/>
  <c r="K36" i="17"/>
  <c r="M35" i="17"/>
  <c r="H99" i="5" l="1"/>
  <c r="G99" i="5"/>
  <c r="F99" i="5"/>
  <c r="C99" i="5"/>
  <c r="H98" i="5"/>
  <c r="G98" i="5"/>
  <c r="F98" i="5"/>
  <c r="E98" i="5"/>
  <c r="D98" i="5"/>
  <c r="C98" i="5"/>
  <c r="H97" i="5"/>
  <c r="G97" i="5"/>
  <c r="F97" i="5"/>
  <c r="E97" i="5"/>
  <c r="E99" i="5" s="1"/>
  <c r="D97" i="5"/>
  <c r="D99" i="5" s="1"/>
  <c r="C97" i="5"/>
  <c r="I96" i="5"/>
  <c r="I95" i="5"/>
  <c r="I94" i="5"/>
  <c r="I93" i="5"/>
  <c r="I92" i="5"/>
  <c r="I91" i="5"/>
  <c r="I98" i="5" s="1"/>
  <c r="F242" i="7"/>
  <c r="F240" i="7"/>
  <c r="F238" i="7"/>
  <c r="I240" i="7"/>
  <c r="I238" i="7"/>
  <c r="J221" i="7"/>
  <c r="J220" i="7"/>
  <c r="J205" i="7"/>
  <c r="J210" i="7"/>
  <c r="I201" i="7"/>
  <c r="I223" i="7" s="1"/>
  <c r="I205" i="7"/>
  <c r="I210" i="7"/>
  <c r="I220" i="7"/>
  <c r="I221" i="7"/>
  <c r="J223" i="7"/>
  <c r="I97" i="5" l="1"/>
  <c r="I99" i="5" s="1"/>
  <c r="F231" i="7"/>
  <c r="I231" i="7"/>
  <c r="F175" i="7"/>
  <c r="I175" i="7"/>
  <c r="I157" i="7" l="1"/>
  <c r="I159" i="7" s="1"/>
  <c r="I160" i="7" s="1"/>
  <c r="I161" i="7" s="1"/>
  <c r="I165" i="7" s="1"/>
  <c r="H94" i="7"/>
  <c r="J81" i="7"/>
  <c r="J80" i="7"/>
  <c r="H61" i="7"/>
  <c r="H60" i="7"/>
  <c r="H55" i="7"/>
  <c r="I26" i="7"/>
  <c r="I14" i="7"/>
  <c r="H121" i="5"/>
  <c r="H64" i="7" l="1"/>
  <c r="H85" i="5"/>
  <c r="E85" i="5"/>
  <c r="H71" i="5"/>
  <c r="H59" i="5"/>
  <c r="H58" i="5"/>
  <c r="K60" i="5" a="1"/>
  <c r="K60" i="5" s="1"/>
  <c r="H56" i="5"/>
  <c r="D48" i="5"/>
  <c r="H48" i="5" s="1"/>
  <c r="D50" i="5"/>
  <c r="H51" i="5"/>
  <c r="G51" i="5"/>
  <c r="H47" i="5"/>
  <c r="H36" i="5"/>
  <c r="H35" i="5"/>
  <c r="H60" i="5" l="1"/>
  <c r="M60" i="5" s="1"/>
  <c r="D52" i="5"/>
  <c r="H52" i="5" s="1"/>
  <c r="K52" i="5" s="1" a="1"/>
  <c r="K52" i="5" s="1"/>
  <c r="H50" i="5"/>
  <c r="U18" i="11" l="1"/>
  <c r="U19" i="11"/>
  <c r="U20" i="11"/>
  <c r="U21" i="11"/>
  <c r="U22" i="11"/>
  <c r="U23" i="11"/>
  <c r="U24" i="11"/>
  <c r="H38" i="5" l="1"/>
  <c r="N62" i="12" l="1"/>
  <c r="K30" i="12"/>
  <c r="K46" i="12" s="1"/>
  <c r="U16" i="11" l="1"/>
  <c r="D17" i="11"/>
  <c r="U11" i="11"/>
  <c r="U17" i="11" s="1"/>
  <c r="U12" i="11"/>
  <c r="U13" i="11"/>
  <c r="U14" i="11"/>
  <c r="U15" i="11"/>
  <c r="U10" i="11"/>
  <c r="K61" i="12"/>
  <c r="K18" i="12"/>
  <c r="K28" i="12" s="1"/>
  <c r="F249" i="7"/>
  <c r="F223" i="7"/>
  <c r="E223" i="7"/>
  <c r="F193" i="7"/>
  <c r="K62" i="12" l="1"/>
  <c r="O62" i="12" s="1"/>
  <c r="E3" i="8"/>
  <c r="E4" i="8"/>
  <c r="E5" i="8"/>
  <c r="E6" i="8"/>
  <c r="E8" i="8"/>
  <c r="E9" i="8"/>
  <c r="E10" i="8"/>
  <c r="E11" i="8"/>
  <c r="E2" i="8"/>
  <c r="D7" i="8"/>
  <c r="E7" i="8" s="1"/>
  <c r="I249" i="7" l="1"/>
  <c r="I193" i="7"/>
  <c r="I184" i="7"/>
  <c r="F184" i="7"/>
  <c r="H117" i="7"/>
  <c r="F117" i="7"/>
  <c r="E117" i="7"/>
  <c r="C117" i="7"/>
  <c r="J114" i="7"/>
  <c r="J117" i="7" s="1"/>
  <c r="J75" i="7"/>
  <c r="H75" i="7"/>
  <c r="F75" i="7"/>
  <c r="E75" i="7"/>
  <c r="G26" i="7"/>
  <c r="E26" i="7"/>
  <c r="C26" i="7"/>
  <c r="I6" i="7"/>
  <c r="G6" i="7"/>
  <c r="E6" i="7"/>
  <c r="C6" i="7"/>
  <c r="H118" i="5"/>
  <c r="I242"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<sst xmlns="http://schemas.openxmlformats.org/spreadsheetml/2006/main" count="20492" uniqueCount="15016">
  <si>
    <t>Монголын цахилгаан холбоо</t>
  </si>
  <si>
    <t>(аж ахуйн нэгжийн нэр)</t>
  </si>
  <si>
    <t>МӨРИЙН ДУГААР</t>
  </si>
  <si>
    <t>ҮЗҮҮЛЭЛТ</t>
  </si>
  <si>
    <t>ҮЛДЭГДЭЛ</t>
  </si>
  <si>
    <t>Эхний үлдэгдэл</t>
  </si>
  <si>
    <t>Эцсийн үлдэгдэл</t>
  </si>
  <si>
    <t>1</t>
  </si>
  <si>
    <t>Хөрөнгө</t>
  </si>
  <si>
    <t>1.1</t>
  </si>
  <si>
    <t>Эргэлтийн хөрөнгө</t>
  </si>
  <si>
    <t>1.1.1</t>
  </si>
  <si>
    <t>Мөнгө,түүнтэй адилтгах хөрөнгө</t>
  </si>
  <si>
    <t>1.1.2</t>
  </si>
  <si>
    <t>Дансны авлага</t>
  </si>
  <si>
    <t>1.1.3</t>
  </si>
  <si>
    <t>Татвар, НДШ-ийн авлага</t>
  </si>
  <si>
    <t>1.1.4</t>
  </si>
  <si>
    <t>Бусад авлага</t>
  </si>
  <si>
    <t>1.1.5</t>
  </si>
  <si>
    <t>Бусад санхүүгийн хөрөнгө</t>
  </si>
  <si>
    <t>1.1.6</t>
  </si>
  <si>
    <t>Бараа материал</t>
  </si>
  <si>
    <t>1.1.7</t>
  </si>
  <si>
    <t>Урьдчилж төлсөн зардал/тооцоо</t>
  </si>
  <si>
    <t>1.1.8</t>
  </si>
  <si>
    <t>Бусад эргэлтийн хөрөнгө</t>
  </si>
  <si>
    <t>1.1.9</t>
  </si>
  <si>
    <t>Борлуулах зорилгоор эзэмшиж буй эргэлтийн бус хөрөнгө (борлуулах бүлэг хөрөнгө)</t>
  </si>
  <si>
    <t>1.1.11</t>
  </si>
  <si>
    <t>Эргэлтийн хөрөнгийн дүн</t>
  </si>
  <si>
    <t>1.2</t>
  </si>
  <si>
    <t>Эргэлтийн бус хөрөнгө</t>
  </si>
  <si>
    <t>1.2.1</t>
  </si>
  <si>
    <t>Үндсэн хөрөнгө</t>
  </si>
  <si>
    <t>1.2.2</t>
  </si>
  <si>
    <t>Биет бус хөрөнгө</t>
  </si>
  <si>
    <t>1.2.3</t>
  </si>
  <si>
    <t>Биологийн хөрөнгө</t>
  </si>
  <si>
    <t>1.2.4</t>
  </si>
  <si>
    <t>Урт хугацаат хөрөнгө оруулалт</t>
  </si>
  <si>
    <t>1.2.5</t>
  </si>
  <si>
    <t>Хайгуул ба үнэлгээний хөрөнгө</t>
  </si>
  <si>
    <t>1.2.6</t>
  </si>
  <si>
    <t>Хойшлогдсон татварын хөрөнгө</t>
  </si>
  <si>
    <t>1.2.7</t>
  </si>
  <si>
    <t>Хөрөнгө оруулалтын зориулалттай үл хөдлөх хөрөнгө</t>
  </si>
  <si>
    <t>1.2.8</t>
  </si>
  <si>
    <t>Бусад эргэлтийн бус хөрөнгө</t>
  </si>
  <si>
    <t>1.2.10</t>
  </si>
  <si>
    <t>Эргэлтийн бус хөрөнгийн дүн</t>
  </si>
  <si>
    <t>1.3</t>
  </si>
  <si>
    <t>НИЙТ ХӨРӨНГИЙН ДҮН</t>
  </si>
  <si>
    <t>2</t>
  </si>
  <si>
    <t>Өр төлбөр ба эзэмшигчдийн өмч</t>
  </si>
  <si>
    <t>2.1</t>
  </si>
  <si>
    <t>Өр төлбөр</t>
  </si>
  <si>
    <t>2.1.1</t>
  </si>
  <si>
    <t>Богино хугацаат өр төлбөр</t>
  </si>
  <si>
    <t>2.1.1.1</t>
  </si>
  <si>
    <t>Дансны өглөг</t>
  </si>
  <si>
    <t>2.1.1.2</t>
  </si>
  <si>
    <t>Цалингийн өглөг</t>
  </si>
  <si>
    <t>2.1.1.3</t>
  </si>
  <si>
    <t>Татварын өр</t>
  </si>
  <si>
    <t>2.1.1.4</t>
  </si>
  <si>
    <t>НДШ-ийн өглөг</t>
  </si>
  <si>
    <t>2.1.1.5</t>
  </si>
  <si>
    <t>Богино хугацаат зээл</t>
  </si>
  <si>
    <t>2.1.1.6</t>
  </si>
  <si>
    <t>Хүүний өглөг</t>
  </si>
  <si>
    <t>2.1.1.7</t>
  </si>
  <si>
    <t>Ноогдол ашгийн өглөг</t>
  </si>
  <si>
    <t>2.1.1.8</t>
  </si>
  <si>
    <t>Урьдчилж орсон орлого</t>
  </si>
  <si>
    <t>2.1.1.9</t>
  </si>
  <si>
    <t>Нөөц /богино хугацаат өр төлбөр/</t>
  </si>
  <si>
    <t>2.1.1.10</t>
  </si>
  <si>
    <t>Бусад богино хугацаат өр төлбөр</t>
  </si>
  <si>
    <t>2.1.1.11</t>
  </si>
  <si>
    <t>Борлуулах зорилгоор эзэмшиж буй эргэлтийн бус хөрөнгө (борлуулах бүлэг хөрөнгө)-нд хамаарах өр төлбөр</t>
  </si>
  <si>
    <t>2.1.1.13</t>
  </si>
  <si>
    <t>Богино хугацаат өр төлбөрийн дүн</t>
  </si>
  <si>
    <t>2.1.2</t>
  </si>
  <si>
    <t>Урт хугацаат өр төлбөр</t>
  </si>
  <si>
    <t>2.1.2.1</t>
  </si>
  <si>
    <t>Урт хугацаат зээл</t>
  </si>
  <si>
    <t>2.1.2.2</t>
  </si>
  <si>
    <t>Нөөц /урт хугацаат өр төлбөр/</t>
  </si>
  <si>
    <t>Нөөц /өр төлбөр/</t>
  </si>
  <si>
    <t>2.1.2.3</t>
  </si>
  <si>
    <t>Хойшлогдсон татварын өр</t>
  </si>
  <si>
    <t>2.1.2.4</t>
  </si>
  <si>
    <t>Бусад урт хугацаат өр төлбөр</t>
  </si>
  <si>
    <t>2.1.2.6</t>
  </si>
  <si>
    <t>Урт хугацаат өр төлбөрийн дүн</t>
  </si>
  <si>
    <t>2.2</t>
  </si>
  <si>
    <t>Өр төлбөрийн нийт дүн</t>
  </si>
  <si>
    <t>2.3</t>
  </si>
  <si>
    <t>Эздийн өмч</t>
  </si>
  <si>
    <t>2.3.1</t>
  </si>
  <si>
    <t>Өмч:	 - төрийн</t>
  </si>
  <si>
    <t>2.3.2</t>
  </si>
  <si>
    <t>- хувийн</t>
  </si>
  <si>
    <t>2.3.3</t>
  </si>
  <si>
    <t>- хувьцаат</t>
  </si>
  <si>
    <t>2.3.4</t>
  </si>
  <si>
    <t>Халаасны хувьцаа</t>
  </si>
  <si>
    <t>2.3.5</t>
  </si>
  <si>
    <t>Нэмж төлөгдсөн капитал</t>
  </si>
  <si>
    <t>2.3.6</t>
  </si>
  <si>
    <t>Хөрөнгийн дахин үнэлгээний нэмэгдэл</t>
  </si>
  <si>
    <t>2.3.7</t>
  </si>
  <si>
    <t>Гадаад валютын хөрвүүлэлтийн нөөц</t>
  </si>
  <si>
    <t>2.3.8</t>
  </si>
  <si>
    <t>Эздийн өмчийн бусад хэсэг</t>
  </si>
  <si>
    <t>2.3.9</t>
  </si>
  <si>
    <t>Хуримтлагдсан ашиг</t>
  </si>
  <si>
    <t>2.3.11</t>
  </si>
  <si>
    <t>Эзэмшигчдийн өмчийн дүн</t>
  </si>
  <si>
    <t>2.4</t>
  </si>
  <si>
    <t>ӨР ТӨЛБӨР БА ЭЗДИЙН ӨМЧИЙН ДҮН</t>
  </si>
  <si>
    <t>Захирал (Дарга)               ...............................</t>
  </si>
  <si>
    <t>Ерөнхий нягтлан бодогч  ...............................</t>
  </si>
  <si>
    <t>Мөрийн дугаар</t>
  </si>
  <si>
    <t>Үзүүлэлт</t>
  </si>
  <si>
    <t>Өмнөх үе</t>
  </si>
  <si>
    <t>Тайлант үе</t>
  </si>
  <si>
    <t>Борлуулалтын орлого /цэвэр/</t>
  </si>
  <si>
    <t>Борлуулалтын өртөг</t>
  </si>
  <si>
    <t>Нийт ашиг (алдагдал)</t>
  </si>
  <si>
    <t>Түрээсийн орлого</t>
  </si>
  <si>
    <t>Хүүний орлого</t>
  </si>
  <si>
    <t>Ногдол ашгийн орлого</t>
  </si>
  <si>
    <t>Эрхийн шимтгэлийн орлого</t>
  </si>
  <si>
    <t>Бусад орлого</t>
  </si>
  <si>
    <t>Борлуулалт, маркетингийн зардал</t>
  </si>
  <si>
    <t>Ерөнхий ба удирдлагын зардал</t>
  </si>
  <si>
    <t>Санхүүгийн зардал</t>
  </si>
  <si>
    <t>12</t>
  </si>
  <si>
    <t>Бусад зардал</t>
  </si>
  <si>
    <t>13</t>
  </si>
  <si>
    <t>Гадаад валютын ханшийн зөрүүний олз (гарз)</t>
  </si>
  <si>
    <t>Үндсэн хөрөнгө данснаас хассаны олз (гарз)</t>
  </si>
  <si>
    <t>15</t>
  </si>
  <si>
    <t>Биет бус хөрөнгө данснаас хассаны олз (гарз)</t>
  </si>
  <si>
    <t>Хөрөнгө оруулалт борлуулснаас үүссэн олз (гарз)</t>
  </si>
  <si>
    <t>Бусад ашиг (алдагдал)</t>
  </si>
  <si>
    <t>Татвар төлөхийн өмнөх ашиг (алдагдал)</t>
  </si>
  <si>
    <t xml:space="preserve"> Орлогын татварын зардал</t>
  </si>
  <si>
    <t>20</t>
  </si>
  <si>
    <t>Татварын дараах ашиг (алдагдал)</t>
  </si>
  <si>
    <t>Зогсоосон үйл ажиллагааны татварын дараах ашиг (алдагдал)</t>
  </si>
  <si>
    <t>Тайлант үеийн цэвэр ашиг (алдагдал)</t>
  </si>
  <si>
    <t>Бусад дэлгэрэнгүй орлого</t>
  </si>
  <si>
    <t>Хөрөнгийн дахин үнэлгээний нэмэгдлийн зөрүү</t>
  </si>
  <si>
    <t>Гадаад валютын хөрвүүлэлтийн  зөрүү</t>
  </si>
  <si>
    <t>Бусад олз (гарз)</t>
  </si>
  <si>
    <t>Орлогын нийт дүн</t>
  </si>
  <si>
    <t>Нэгж хувьцаанд ногдох суурь ашиг (алдагдал)</t>
  </si>
  <si>
    <t>Захирал (Дарга):          ...............................</t>
  </si>
  <si>
    <t>Ерөнхий нягтлан бодогч: ................................</t>
  </si>
  <si>
    <t>Нэгтгэсэн санхүүгийн байдлын тайлан</t>
  </si>
  <si>
    <t>Нэгтгэсэн орлогын дэлгэрэнгүй тайлан</t>
  </si>
  <si>
    <t>Б.ЧИНБАТ</t>
  </si>
  <si>
    <t>Т.ХАЛИУНАА</t>
  </si>
  <si>
    <t>№</t>
  </si>
  <si>
    <t>Өмч</t>
  </si>
  <si>
    <t>Гадаад вальютын хөрвүүлэлтын нөөц</t>
  </si>
  <si>
    <t>Нийт дүн</t>
  </si>
  <si>
    <t>.... оны 12-р сарын 31-ний үлдэгдэл</t>
  </si>
  <si>
    <t>НББ-ийн бодлогын өөрчлөлтийн нөлөө, алдааны залруулга</t>
  </si>
  <si>
    <t>Залруулсан  үлдэгдэл</t>
  </si>
  <si>
    <t>Өмчид гарсан өөрчлөлт</t>
  </si>
  <si>
    <t>Зарласан ногдол ашиг</t>
  </si>
  <si>
    <t>Дахин үнэлгээний нэмэгдлийн хэрэгжсэн дүн</t>
  </si>
  <si>
    <t>20.... оны 1-р сарын 01-ний үлдэгдэл</t>
  </si>
  <si>
    <t>Залруулсан үлдэгдэл</t>
  </si>
  <si>
    <t>20.. оны .... -р сарын .... - ний үлдэгдэл</t>
  </si>
  <si>
    <t>Захирал (Дарга)</t>
  </si>
  <si>
    <t xml:space="preserve"> ...................................................</t>
  </si>
  <si>
    <t>Ерөнхий нягтлан бодогч</t>
  </si>
  <si>
    <t>Д/д</t>
  </si>
  <si>
    <t>Өмнөх он</t>
  </si>
  <si>
    <t>Үндсэн үйл ажиллагааны мөнгөн гүйлгээ</t>
  </si>
  <si>
    <t>Мөнгөн орлогын дүн(+)</t>
  </si>
  <si>
    <t xml:space="preserve">        Бараа борлуулсан, үйлчилгээ үзүүлсний орлого</t>
  </si>
  <si>
    <t xml:space="preserve">        Эрхийн шимтгэл, хураамж, төлбөрийн орлого</t>
  </si>
  <si>
    <t xml:space="preserve">        Даатгалын нөхвөрөөс хүлээн авсан мөнгө</t>
  </si>
  <si>
    <t xml:space="preserve">        Буцаан авсан албан татвар</t>
  </si>
  <si>
    <t xml:space="preserve">        Татаас санхүүжилтийн орлого</t>
  </si>
  <si>
    <t xml:space="preserve">        Бусад мөнгөн орлого</t>
  </si>
  <si>
    <t>Мөнгөн зарлагын дүн(-)</t>
  </si>
  <si>
    <t xml:space="preserve">        Ажиллагчдад төлсөн</t>
  </si>
  <si>
    <t xml:space="preserve">        Нийгмийн даатгалын байгууллагад төлсөн</t>
  </si>
  <si>
    <t xml:space="preserve">        Бараа материал худалдан авахад төлсөн</t>
  </si>
  <si>
    <t xml:space="preserve">        Ашиглалтын зардалд төлсөн</t>
  </si>
  <si>
    <t xml:space="preserve">        Түлш шатахуун, тээврийн хөлс, сэлбэг хэрэгсэлд төлсөн</t>
  </si>
  <si>
    <t xml:space="preserve">        Хүүний төлбөрт төлсөн</t>
  </si>
  <si>
    <t xml:space="preserve">        Татварын байгуулагад төлсөн</t>
  </si>
  <si>
    <t xml:space="preserve">        Даатгалын төлбөрт төлсөн</t>
  </si>
  <si>
    <t xml:space="preserve">        Бусад мөнгөн зарлага</t>
  </si>
  <si>
    <t>Үндсэн үйл ажиллагааны цэвэр мөнгөн гүйлгээний дүн</t>
  </si>
  <si>
    <t>Хөрөнгө оруулалтын үйл ажиллагааны мөнгөн гүйлгээ</t>
  </si>
  <si>
    <t xml:space="preserve">        Үндсэн хөрөнгө борлуулсны орлого</t>
  </si>
  <si>
    <t xml:space="preserve">        Биет бус хөрөнгө борлуулсны орлого</t>
  </si>
  <si>
    <t xml:space="preserve">        Хөрөнгө оруулалт борлуулсны орлого</t>
  </si>
  <si>
    <t xml:space="preserve">        Бусад урт хугацаат хөрөнгө борлуулсны орлого</t>
  </si>
  <si>
    <t xml:space="preserve">        Бусдад олгосон зээл, мөнгөн урьдчилгааны буцаан төлөлт</t>
  </si>
  <si>
    <t xml:space="preserve">        Хүлээн авсан хүүний орлого</t>
  </si>
  <si>
    <t xml:space="preserve">        Хүлээн авсан ноогдол ашиг</t>
  </si>
  <si>
    <t xml:space="preserve">        Бусад орлого.</t>
  </si>
  <si>
    <t xml:space="preserve">        Үндсэн хөрөнгө олж эзэмшихэд төлсөн</t>
  </si>
  <si>
    <t xml:space="preserve">        Биет бус хөрөнгө олж эзэмшихэд төлсөн</t>
  </si>
  <si>
    <t xml:space="preserve">        Хөрөнгө оруулалт олж эзэмшихэд төлсөн</t>
  </si>
  <si>
    <t xml:space="preserve">        Бусад урт хугацаат хөрөнгө олж эзэмшихэд төлсөн</t>
  </si>
  <si>
    <t xml:space="preserve">        Бусдад олгосон зээл болон урьдчилгаа</t>
  </si>
  <si>
    <t xml:space="preserve">        Бусад зарлага.</t>
  </si>
  <si>
    <t>Хөрөнгө оруулалтын үйл ажиллагааны цэвэр мөнгөн гүйлгээний дүн</t>
  </si>
  <si>
    <t>3</t>
  </si>
  <si>
    <t>Санхүүгийн үйл ажиллагааны мөнгөн гүйлгээ</t>
  </si>
  <si>
    <t>3.1</t>
  </si>
  <si>
    <t xml:space="preserve">        Зээл авсан, өрийн үнэт цаас гаргаснаас хүлээн авсан</t>
  </si>
  <si>
    <t xml:space="preserve">        Хувьцаа болон өмчийн бусад үнэт цаас гаргаснаас хүлээн авсан</t>
  </si>
  <si>
    <t xml:space="preserve">        Төрөл бүрийн хандив</t>
  </si>
  <si>
    <t xml:space="preserve">        Валютын зөрүүний орлого</t>
  </si>
  <si>
    <t xml:space="preserve">        Бусад орлого </t>
  </si>
  <si>
    <t>3.2</t>
  </si>
  <si>
    <t xml:space="preserve">        Зээл, өрийн үнэт цаасны төлбөрт төлсөн мөнгө</t>
  </si>
  <si>
    <t xml:space="preserve">        Санхүүгийн түрээсийн өглөгт төлсөн</t>
  </si>
  <si>
    <t xml:space="preserve">        Хувьцаа буцаан худалдаж авахад төлсөн</t>
  </si>
  <si>
    <t xml:space="preserve">        Төлсөн ногдол ашиг</t>
  </si>
  <si>
    <t xml:space="preserve">        Валютын зөрүүний алдагдал</t>
  </si>
  <si>
    <t xml:space="preserve">        Бусад зарлага</t>
  </si>
  <si>
    <t>3.3</t>
  </si>
  <si>
    <t>Санхүүгийн үйл ажиллагааны цэвэр мөнгөн гүйлгээний дүн</t>
  </si>
  <si>
    <t>4</t>
  </si>
  <si>
    <t>Бүх цэвэр мөнгөн гүйлгээ</t>
  </si>
  <si>
    <t>5</t>
  </si>
  <si>
    <t>Мөнгө, түүнтэй адилтгах хөрөнгийн эхний үлдэгдэл</t>
  </si>
  <si>
    <t>6</t>
  </si>
  <si>
    <t>Мөнгө, түүнтэй адилтгах хөрөнгийн эцсийн үлдэгдэл</t>
  </si>
  <si>
    <t>Нэгтгэсэн мөнгөн гүйлгээний тайлан</t>
  </si>
  <si>
    <t>Нэгтгэсэн өмчийн өөрчлөлтийн тайлан</t>
  </si>
  <si>
    <t xml:space="preserve"> </t>
  </si>
  <si>
    <t>НЭГТГЭСЭН САНХҮҮГИЙН ТАЙЛАНГИЙН ТОДРУУЛГА</t>
  </si>
  <si>
    <t>"Монголын цахилгаан холбоо"ХК</t>
  </si>
  <si>
    <t>(Групп аж ахуйн нэгжийн нэр)</t>
  </si>
  <si>
    <t>Үндсэн үйл ажиллгааны чиглэл/төрөл/</t>
  </si>
  <si>
    <t>а)</t>
  </si>
  <si>
    <t>Орон нутаг улс хоорондын цахилгаан холбоо, ашиглалт үйлчилгээ</t>
  </si>
  <si>
    <t>б)</t>
  </si>
  <si>
    <t>Монгол улсын нутаг дэвсгэрт интернетийн үйлчилгээ эрхлэх</t>
  </si>
  <si>
    <t>в)</t>
  </si>
  <si>
    <t>Туслах үйл ажиллагааны чиглэл/төрөл/</t>
  </si>
  <si>
    <t>Нэгтгэгдсэн байгууллагууд</t>
  </si>
  <si>
    <t>Байгууллагын регистер</t>
  </si>
  <si>
    <t>Байгууллагын нэр</t>
  </si>
  <si>
    <t>Хувь эзэмшил</t>
  </si>
  <si>
    <t>Эдийн засгийн ангилал</t>
  </si>
  <si>
    <t>Эм Ти Си Сервис</t>
  </si>
  <si>
    <t>1.ТАЙЛАН БЭЛТГЭХ ҮНДЭСЛЭЛ</t>
  </si>
  <si>
    <t xml:space="preserve">2. НЯГТЛАН БОДОХ БҮРТГЭЛИЙН БОДЛОГЫН ӨӨРЧЛӨЛТ </t>
  </si>
  <si>
    <t>3. МӨНГӨ,  ТҮҮНТЭЙ АДИЛТГАХ ХӨРӨНГӨ</t>
  </si>
  <si>
    <t>Мөнгөн хөрөнгийн зүйлс</t>
  </si>
  <si>
    <t xml:space="preserve">Эцсийн үлдэгдэл </t>
  </si>
  <si>
    <t xml:space="preserve">Касс дахь мөнгө </t>
  </si>
  <si>
    <t xml:space="preserve">Банкин дах мөнгө </t>
  </si>
  <si>
    <t>Мөнгөтэй адилтгах хөрөнгө</t>
  </si>
  <si>
    <t xml:space="preserve">нийт дүн </t>
  </si>
  <si>
    <t>Тэмдэглэл: (Мөнгө, түүнтэй адилтгах хөрөнгөтэй холбоотой тайлбар)</t>
  </si>
  <si>
    <t>4. ДАНСНЫ БОЛОН БУСАД АВЛАГА</t>
  </si>
  <si>
    <t>4.1. Дансны авлага</t>
  </si>
  <si>
    <t xml:space="preserve">Найдваргүй авлагын хасагдуулга </t>
  </si>
  <si>
    <t xml:space="preserve">Дансны авлага цэвэр дүнгээр </t>
  </si>
  <si>
    <t xml:space="preserve">Эхний үлдэгдэл </t>
  </si>
  <si>
    <t xml:space="preserve">Нэмэгдсэн </t>
  </si>
  <si>
    <t>Хасагдсан(-)</t>
  </si>
  <si>
    <t>: төлөгдсөн</t>
  </si>
  <si>
    <t xml:space="preserve"> :Найдваргүй болсон </t>
  </si>
  <si>
    <t xml:space="preserve">4.2.Татвар, нийгмийн даатгалын шимтгэлийн авлага </t>
  </si>
  <si>
    <t>Төрөл</t>
  </si>
  <si>
    <t>ААНОАТ-ын авлага</t>
  </si>
  <si>
    <t xml:space="preserve">НӨАТ-ын авлага </t>
  </si>
  <si>
    <t xml:space="preserve">НДШ-ийн авлага </t>
  </si>
  <si>
    <t>ХХОАТ</t>
  </si>
  <si>
    <t xml:space="preserve">Нийт дүн </t>
  </si>
  <si>
    <t>4.3. Бусад богино хугацаат авлага /төрлөөр нь ангилна./</t>
  </si>
  <si>
    <t>Холбоотой талаас авах авлага /Эргэлтийн хөрөнгөнд хамаарах дүн/</t>
  </si>
  <si>
    <t>ажилчдаас авах авлага</t>
  </si>
  <si>
    <t>Ногдол ашгийн авлага</t>
  </si>
  <si>
    <t>Хүүний авлага</t>
  </si>
  <si>
    <t>Богино хугацаат авлага</t>
  </si>
  <si>
    <t xml:space="preserve">бусад талуудаас авах авлага </t>
  </si>
  <si>
    <t xml:space="preserve">Тэмдэглэл: </t>
  </si>
  <si>
    <t>(Дансны авлагыг төлөгдөх хугацаандаа байгаа,хугацаа хэтэрсэн, төлөгдөх найдваргүй гэж ангилна</t>
  </si>
  <si>
    <t xml:space="preserve">Найдваргүй авлагын хасагдуулга байгуулсан арга, гадаад валютаар илэрхийлэгдсэн авлагын талаар болон бусад </t>
  </si>
  <si>
    <t>тайлбар, тэмдэглэлийг хийнэ .)</t>
  </si>
  <si>
    <t>5. БУСАД САНХҮҮГИЙН ХӨРӨНГӨ</t>
  </si>
  <si>
    <t xml:space="preserve">6. БАРАА МАТЕРИАЛ </t>
  </si>
  <si>
    <t>Түүхий эд материал</t>
  </si>
  <si>
    <t>Бараа</t>
  </si>
  <si>
    <t>Хангамжийн материал</t>
  </si>
  <si>
    <t>Бусад</t>
  </si>
  <si>
    <t>Нэмэгдсэн дүн</t>
  </si>
  <si>
    <t>Хасагдсан дүн</t>
  </si>
  <si>
    <t>Үнийн бууралтын гарз (-)</t>
  </si>
  <si>
    <t>Үнийн бууралтын буцаалт</t>
  </si>
  <si>
    <t>Дансны цэвэр дүн</t>
  </si>
  <si>
    <t xml:space="preserve">эхний , эцсийн үлэгдлийн дүнтэй тэнцүү байна. </t>
  </si>
  <si>
    <t xml:space="preserve">( Бараа материалын өртгийг тодорхойлоход ашигласан арга, бараа материалын бүртгэлийн систем, </t>
  </si>
  <si>
    <t>өртөг болон цэвэр болоижит үнийн аль багыг сонгох аргын талаар тайлбар, тэмдэглэл хийнэ,)</t>
  </si>
  <si>
    <t xml:space="preserve">7. БОРЛУУЛАХ ЗОРИЛГООР ЭЗЭМШИЖ БУЙ ЭРГЭЛТИЙН БУС ХӨРӨНГӨ (ЭСВЭЛ БОРЛУУЛАХ БҮЛЭГ ХӨРӨНГӨ) БОЛОН ӨР ТӨЛБӨР </t>
  </si>
  <si>
    <t xml:space="preserve">( Борлуулах зорилгоор эзэмшиж буй эбх/эсвэл борлуулах бүлэг хөрөнгө/ болон өр төлбөрийн </t>
  </si>
  <si>
    <t xml:space="preserve">тодорхойлолт, хэмжилтийн суурь, борлуулалт хийгдсэн аль эсвэл хийгдэхэд хүргэсэн нөхцөл байдал, борлуулах арга, хугацаа, </t>
  </si>
  <si>
    <t>хүлээн зөвшөөрсөн олз ба гарз болон бусад тайлбар, тэмдэглэлийг хийнэ.)</t>
  </si>
  <si>
    <t xml:space="preserve">8. УРЬДЧИЛЖ ТӨЛСӨН ЗАРДАЛ /ТООЦОО </t>
  </si>
  <si>
    <t>Урьдчилж төлсөн зардал</t>
  </si>
  <si>
    <t xml:space="preserve">Урьдчилж төлсөн түрээс, даатгал </t>
  </si>
  <si>
    <t xml:space="preserve">Бэлтгэн нийлүүлэгчдэд төлсөн урьдчилгаа төлбөр </t>
  </si>
  <si>
    <t>Газрын сайжруулалт</t>
  </si>
  <si>
    <t>Барилга байгууламж</t>
  </si>
  <si>
    <t>Машин, тоног</t>
  </si>
  <si>
    <t>Тээврийн хэрэгсэл</t>
  </si>
  <si>
    <t>Тавилга эд хогшил</t>
  </si>
  <si>
    <t>Компьютер, бусад хэрэгсэл</t>
  </si>
  <si>
    <t>Бусад үндсэн хөрөнгө</t>
  </si>
  <si>
    <t>ҮНДСЭН ХӨРӨНГӨ /ӨРТӨГ/</t>
  </si>
  <si>
    <t/>
  </si>
  <si>
    <t xml:space="preserve"> 1.2.1</t>
  </si>
  <si>
    <t>Өмнөх  оны дуусаагүй  ажлаас орлого авсан</t>
  </si>
  <si>
    <t>капиталчилсан</t>
  </si>
  <si>
    <t xml:space="preserve"> 1.2.2</t>
  </si>
  <si>
    <t>Худалдаж авсан</t>
  </si>
  <si>
    <t xml:space="preserve"> 1.2.3</t>
  </si>
  <si>
    <t>Үнэгүй шилжүүлсэн (+)</t>
  </si>
  <si>
    <t xml:space="preserve"> 1.2.4</t>
  </si>
  <si>
    <t>Дахин үнэлгээний нэмэгдэл</t>
  </si>
  <si>
    <t xml:space="preserve"> 1.3.1</t>
  </si>
  <si>
    <t>Худалдсан (-)</t>
  </si>
  <si>
    <t xml:space="preserve"> 1.3.2</t>
  </si>
  <si>
    <t>Үнэгүй шилжүүлсэн (-)</t>
  </si>
  <si>
    <t xml:space="preserve"> 1.3.3</t>
  </si>
  <si>
    <t>Акталсан (-)</t>
  </si>
  <si>
    <t xml:space="preserve"> 1.3.4</t>
  </si>
  <si>
    <t>Дахин үнэлгээний хасагдуулга</t>
  </si>
  <si>
    <t>1.4</t>
  </si>
  <si>
    <t>бусад</t>
  </si>
  <si>
    <t>1.5</t>
  </si>
  <si>
    <t>Үндсэн хөрөнгө,  ХОЗҮХХ хооронд дахин ангилсан</t>
  </si>
  <si>
    <t>1.6</t>
  </si>
  <si>
    <t>ХУРИМТЛАГДСАН ЭЛЭГДЭЛ</t>
  </si>
  <si>
    <t xml:space="preserve"> 2.2.1</t>
  </si>
  <si>
    <t>Байгуулсан элэгдэл</t>
  </si>
  <si>
    <t xml:space="preserve"> 2.2.2</t>
  </si>
  <si>
    <t>Дахин үнэлгээгээр нэмэгдсэн</t>
  </si>
  <si>
    <t xml:space="preserve"> 2.2.3</t>
  </si>
  <si>
    <t>Үнэ цэнийн бууралтын буцаалт</t>
  </si>
  <si>
    <t xml:space="preserve"> 2.3.1</t>
  </si>
  <si>
    <t>Данснаас хассан хөрөнгийн элэгдэл</t>
  </si>
  <si>
    <t xml:space="preserve"> 2.3.2</t>
  </si>
  <si>
    <t>Дахин үнэлгээгээр хасагдсан</t>
  </si>
  <si>
    <t xml:space="preserve"> 2.3.3</t>
  </si>
  <si>
    <t>Үнэ цэнийн бууралт</t>
  </si>
  <si>
    <t>ДАНСНЫ ЦЭВЭР ДҮН</t>
  </si>
  <si>
    <t>Зохиогчийн эрх</t>
  </si>
  <si>
    <t>Компьютерийн программ хангамж</t>
  </si>
  <si>
    <t>Бусад биет бус хөрөнгө</t>
  </si>
  <si>
    <t>БИЕТ БУС ХӨРӨНГӨ /ӨРТӨГ/</t>
  </si>
  <si>
    <t>Өөрөө үйлдвэрлэсэн</t>
  </si>
  <si>
    <t>Үнэ төлбөргүй авсан</t>
  </si>
  <si>
    <t>Акталсан</t>
  </si>
  <si>
    <t>ХУРИМТЛАГДСАН ХОРОГДОЛ</t>
  </si>
  <si>
    <t>Байгуулсан хорогдол</t>
  </si>
  <si>
    <t>Үнэ цэнийн бууралтын</t>
  </si>
  <si>
    <t>Хасагдсан</t>
  </si>
  <si>
    <t>Данснаас хассан хөрөнгийн хорогдол</t>
  </si>
  <si>
    <t xml:space="preserve">11. ДУУСААГҮЙ БАРИЛГА </t>
  </si>
  <si>
    <t>Дуусаагүй барилгын нэр</t>
  </si>
  <si>
    <t>Эхэлсэн он</t>
  </si>
  <si>
    <t>Дуусгалтын хувь</t>
  </si>
  <si>
    <t>Нийт төсөвт өртөг</t>
  </si>
  <si>
    <t>Ашиглалтанд орох эцсийн хугацаа</t>
  </si>
  <si>
    <t xml:space="preserve">12. БИОЛОГИЙН ХӨРӨНГӨ </t>
  </si>
  <si>
    <t>Биологийн хөрөнгийн төрөл</t>
  </si>
  <si>
    <t>Тоо</t>
  </si>
  <si>
    <t>Дансны үнэ</t>
  </si>
  <si>
    <t xml:space="preserve">Дансны үнэ </t>
  </si>
  <si>
    <r>
      <t xml:space="preserve">Тэмдэглэл: </t>
    </r>
    <r>
      <rPr>
        <sz val="11"/>
        <color indexed="8"/>
        <rFont val="Times New Roman"/>
        <family val="1"/>
      </rPr>
      <t>( Биологийн хөрөнгийн хэмжилтийн суурь болон бусад тайлбар тэмдэглэлийг хийнэ )</t>
    </r>
  </si>
  <si>
    <t xml:space="preserve">13. УРТ ХУГАЦААТ ХӨРӨНГӨ ОРУУЛАЛТ </t>
  </si>
  <si>
    <t>Хөрөнгө оруулалтын төрөл</t>
  </si>
  <si>
    <t>Хөрөнгө оруулалтын хувь</t>
  </si>
  <si>
    <t>Хөрөнгө оруулалтын дүн</t>
  </si>
  <si>
    <r>
      <t xml:space="preserve">Тэмдэглэл: </t>
    </r>
    <r>
      <rPr>
        <sz val="11"/>
        <color indexed="8"/>
        <rFont val="Times New Roman"/>
        <family val="1"/>
      </rPr>
      <t>( УХХО-тай холбоотой бия болсон олз , гарзын дүн, бүртгэсэн аргыг тодруулна. Охин компани, хамтын хяналттай аж ахуйн нэгж, хараат компанид оруулсан хөрөнгө оруулалтыг НББОУС-27- Нэгтгэсэн болон тусдаа санхүүгийн тайлан-ийн дагуу тодруулна.)</t>
    </r>
  </si>
  <si>
    <t xml:space="preserve">14. ХӨРӨНГӨ ОРУУЛАЛТЫН ЗОРИУЛАЛТТАЙ ҮЛ ХӨДЛӨХ ХӨРӨНГӨ </t>
  </si>
  <si>
    <r>
      <t xml:space="preserve">Тэмдэглэл: </t>
    </r>
    <r>
      <rPr>
        <sz val="11"/>
        <color indexed="8"/>
        <rFont val="Times New Roman"/>
        <family val="1"/>
      </rPr>
      <t>( ХОЗҮХХ-ийн хувьд ашигласан хэмжилтийн суурь, бодит үнэ цэнийн загвар ашигладаг бол БҮЦ-ийг тодорхойлоход ашигласан араг, БҮЦ-ийг тохируулахаас үүссэн олз, гарз, хэрэв түрээслэдэг бол түрээсийн орлого, түрээслэсэн хөрөнгөиэй хобоотой гарсан зардлууд, Хэрэв өртгийн загвар ашигладаг  бол хөрөнгийн ашиглалтын хугацаа, элэгдэл тооцон арга болон НББОУС-40 ХОЗҮХХ-д заасны дагуу бусад тодруулгыг хийнэ. )</t>
    </r>
  </si>
  <si>
    <t xml:space="preserve">15. БУСАД ЭРГЭЛТИЙН БУС ХӨРӨНГА </t>
  </si>
  <si>
    <t xml:space="preserve">Эцсийн  үлдэгдэл </t>
  </si>
  <si>
    <r>
      <t>Тэмдэглэл: (</t>
    </r>
    <r>
      <rPr>
        <sz val="11"/>
        <color indexed="8"/>
        <rFont val="Times New Roman"/>
        <family val="1"/>
      </rPr>
      <t xml:space="preserve"> Бусад эргэлтийн хөрөнгийн ьөрөл тус бүрээр тайлбар тэмдэглэлийг хийнэ. Урт хугацаат авлагыг тодруулна. )</t>
    </r>
  </si>
  <si>
    <t xml:space="preserve">16. ӨР ТӨЛБӨР </t>
  </si>
  <si>
    <t xml:space="preserve">16.1. Дансны өглөг </t>
  </si>
  <si>
    <t>Ангилал</t>
  </si>
  <si>
    <t xml:space="preserve">Төлөгдөх хугацаандаа байгаа </t>
  </si>
  <si>
    <t xml:space="preserve">Хугацаа хэтэрсэн </t>
  </si>
  <si>
    <t xml:space="preserve">16.2. Татварын өр </t>
  </si>
  <si>
    <t xml:space="preserve">Татварын өрийн төрөл </t>
  </si>
  <si>
    <t xml:space="preserve">ААНОАТ-ын өр </t>
  </si>
  <si>
    <t>НӨАТ-ын өр</t>
  </si>
  <si>
    <t>ХХОАТ-ын өр</t>
  </si>
  <si>
    <t>ОАТ-ын өр</t>
  </si>
  <si>
    <t>НДШ-ийн өр</t>
  </si>
  <si>
    <t xml:space="preserve">16.3. Богино хугацаат зээл </t>
  </si>
  <si>
    <t xml:space="preserve">Үзүүлэлт </t>
  </si>
  <si>
    <t>Төгрөгөөр</t>
  </si>
  <si>
    <t xml:space="preserve">Валютаар </t>
  </si>
  <si>
    <t>төгрөгөөр</t>
  </si>
  <si>
    <t xml:space="preserve">валютаар </t>
  </si>
  <si>
    <t>16.4.</t>
  </si>
  <si>
    <t>Богино хугацаат нөөц/ өр төлбөр/</t>
  </si>
  <si>
    <t xml:space="preserve">Нөөцийн төрөл </t>
  </si>
  <si>
    <t>Хасагдсан /ашигласан нөөц/(-)</t>
  </si>
  <si>
    <t xml:space="preserve">Ашиглагдаагүй буцаан бичсэн дүн </t>
  </si>
  <si>
    <r>
      <t>Тэмдэглэл: (</t>
    </r>
    <r>
      <rPr>
        <sz val="11"/>
        <color indexed="8"/>
        <rFont val="Times New Roman"/>
        <family val="1"/>
      </rPr>
      <t xml:space="preserve"> Урт хугацаат нөөцийн дүнг тодруулна. Нөөцийн төрлөөр тайлбар, тэмдэглэл хийнэ.)</t>
    </r>
  </si>
  <si>
    <t xml:space="preserve">16.5.Бусад богино хугацаат өр төлбөр </t>
  </si>
  <si>
    <t xml:space="preserve">Төрөл </t>
  </si>
  <si>
    <t>УОО</t>
  </si>
  <si>
    <r>
      <t>Тэмдэглэл:: (</t>
    </r>
    <r>
      <rPr>
        <sz val="11"/>
        <color indexed="8"/>
        <rFont val="Times New Roman"/>
        <family val="1"/>
      </rPr>
      <t xml:space="preserve"> Гадаад валютаар илэрхийлэгдсэн богино хугацаат өр төлбөрийн дүнг тусад нь тодрулна. )</t>
    </r>
  </si>
  <si>
    <t xml:space="preserve">16.6. Урт хугацаат зээл болон бусад урт хугацаат өр төлбөр </t>
  </si>
  <si>
    <t xml:space="preserve">Урт хугацаат зээлийн дүн </t>
  </si>
  <si>
    <t xml:space="preserve">Гадаадын байгуулсан шууд авсан зээл </t>
  </si>
  <si>
    <t xml:space="preserve">Гадаадын байгуулсан дамжуулан  авсан зээл </t>
  </si>
  <si>
    <t xml:space="preserve">Дотоодын эх үүсвэрээс авсан зээл </t>
  </si>
  <si>
    <t>Бусад урт хугацаат өр төлбөрийн дүн ( гадаад, дотоодын зах зээлд гаргасан бонд, өрийн бичиг)</t>
  </si>
  <si>
    <r>
      <t>Тэмдэглэл: (</t>
    </r>
    <r>
      <rPr>
        <sz val="11"/>
        <color indexed="8"/>
        <rFont val="Times New Roman"/>
        <family val="1"/>
      </rPr>
      <t>Урт хугацаат зээл болон бусад урт хугацаат өр төлбөрийн төрлөөр тайлбар, тэмдэглэл хийнэ.)</t>
    </r>
  </si>
  <si>
    <t xml:space="preserve">17. ЭЗДИЙН ӨМЧ </t>
  </si>
  <si>
    <t xml:space="preserve">17.1.Өмч </t>
  </si>
  <si>
    <t xml:space="preserve">Эргэлтэнд байгаа бүрэн төлөгдсөн энгийн хувьцаа </t>
  </si>
  <si>
    <t xml:space="preserve">Давуу эрхтэй хувьцаа </t>
  </si>
  <si>
    <t>Өмчийн дүн /төгрөгөөр/</t>
  </si>
  <si>
    <t>Тоо ширхэг</t>
  </si>
  <si>
    <t>Дүн /Төгрөгөөр</t>
  </si>
  <si>
    <t xml:space="preserve">Дүн /Төгрөгөөр/ </t>
  </si>
  <si>
    <t>Хасагдсан (-)</t>
  </si>
  <si>
    <t xml:space="preserve">17.2. Хөрөнгийн дахин үнэлгээний нэмэгдэл </t>
  </si>
  <si>
    <t xml:space="preserve">Үндсэн хөрөнгийн дахин үэнлгээний нэмэгдэл </t>
  </si>
  <si>
    <t>Эхний үлдэглэл</t>
  </si>
  <si>
    <t xml:space="preserve">Дахин үнэлгээний </t>
  </si>
  <si>
    <t xml:space="preserve">Нэмэгдлийн зөрүү </t>
  </si>
  <si>
    <t>Дахин үнэлсэн хөрөнгийн үнэ цэнийн бууралтын гарзын буцаалт (27)</t>
  </si>
  <si>
    <t xml:space="preserve">Хасагдсан дүн (-) </t>
  </si>
  <si>
    <t xml:space="preserve"> Дахин үнэлгээний нэмэгдлийн зөрүү </t>
  </si>
  <si>
    <t xml:space="preserve">Дахин үнэлгээний нэмэгдлийн хэрэгжсэн дүн </t>
  </si>
  <si>
    <t xml:space="preserve">Дахин үнэлсэн хөрөнгийн үнэ цэнийн бууралтын гарз (28) </t>
  </si>
  <si>
    <t xml:space="preserve">17.3. Гадаад валютын хөрвүүлэлтийн нөөц </t>
  </si>
  <si>
    <t xml:space="preserve">Гадаад үйл ажиллагааны хөрвүүлэлтээс үүссэн зөрүү </t>
  </si>
  <si>
    <t xml:space="preserve">Бүртгэлийн валютыг толилуулгын валют руу хөрвүүлснэс үүссэн зөрүү </t>
  </si>
  <si>
    <t xml:space="preserve">бусад </t>
  </si>
  <si>
    <t xml:space="preserve">17.4. Эздийн өмчийн бусад хэсэг </t>
  </si>
  <si>
    <r>
      <t xml:space="preserve">Тэмдэглэл :  ( </t>
    </r>
    <r>
      <rPr>
        <sz val="11"/>
        <color indexed="8"/>
        <rFont val="Times New Roman"/>
        <family val="1"/>
      </rPr>
      <t>Эздийн өмчийн бусад хэсгийн бүрэлхүүн тум бүрээр тодрууулж тайлбар, тэмдэглэл хийнэ. )</t>
    </r>
  </si>
  <si>
    <t xml:space="preserve">18. БОРЛУУЛАЛТЫН ОРЛОГО БОЛОН БОРЛУУЛАЛТЫН ӨРТӨГ </t>
  </si>
  <si>
    <t xml:space="preserve">Өмнөх оны дүн </t>
  </si>
  <si>
    <t xml:space="preserve">Тайлант оны дүн </t>
  </si>
  <si>
    <t>Борлуулалтын орлого</t>
  </si>
  <si>
    <t>1.1.</t>
  </si>
  <si>
    <t>Бараа, бүтээгдхүүн борлуулсны орлого</t>
  </si>
  <si>
    <t>1.2.</t>
  </si>
  <si>
    <t xml:space="preserve">Ажил үйлчилгээний борлуулсны орлого </t>
  </si>
  <si>
    <t>1.3.</t>
  </si>
  <si>
    <t xml:space="preserve">Нийт борлууллатын орлого </t>
  </si>
  <si>
    <t xml:space="preserve">Борлуулалтын буцаалт, хөнгөлөлт, үнийн бууралт (-) </t>
  </si>
  <si>
    <t xml:space="preserve">Цэвэр борлуулалт </t>
  </si>
  <si>
    <t xml:space="preserve">Борлуулалтын өртөг </t>
  </si>
  <si>
    <t>4.1.</t>
  </si>
  <si>
    <t xml:space="preserve">Борлуулсан бараа бүтээгдхүүний өртөг </t>
  </si>
  <si>
    <t>4.2.</t>
  </si>
  <si>
    <t xml:space="preserve">Борлуулсан ажил үйлчилгээний өртөг </t>
  </si>
  <si>
    <t xml:space="preserve">4.3. </t>
  </si>
  <si>
    <t xml:space="preserve">Нийт борлуулалтын өртөг </t>
  </si>
  <si>
    <r>
      <t xml:space="preserve">(27) </t>
    </r>
    <r>
      <rPr>
        <sz val="11"/>
        <color indexed="8"/>
        <rFont val="Times New Roman"/>
        <family val="1"/>
      </rPr>
      <t xml:space="preserve">Дахин үэнлсэн хөрөнгийн өмнөх тайлант хугацаанд ашиг, алдагдлаар хүлээн зөвшөөрсөн үнэ цэнийн бууралтын гарзын дүнгээс хэтэрсэн дүн. </t>
    </r>
  </si>
  <si>
    <r>
      <t>(28)</t>
    </r>
    <r>
      <rPr>
        <sz val="11"/>
        <color indexed="8"/>
        <rFont val="Times New Roman"/>
        <family val="1"/>
      </rPr>
      <t xml:space="preserve"> Дахин үнэлсэн хөрөнгийн үнэ цэнийн бууралтын гарз нь тухайн хөрөнгийн дахин үнэлгээний нэмэгдлийн дүнгээс хэтрэхгүй хэмжээ хүртэл байхаар дахин үнэлсэн хөрөнгийн үнэ цэнийн бууралтын гарзыг бусад дэлгэрэнгүй орлогод хүлээн зөвшөөрнө. Үлдсэн дүнг ашиг,  алдагдлаар хүлээн зөвшөөрнө. </t>
    </r>
  </si>
  <si>
    <t xml:space="preserve">19. БУСАД ОРЛОГО, ОЛЗ, ГАРЗ, АШИГ  , (АЛДАГДАЛ ) </t>
  </si>
  <si>
    <t xml:space="preserve">19.1 Бусад орлого </t>
  </si>
  <si>
    <t xml:space="preserve">Орлогын дүн </t>
  </si>
  <si>
    <t xml:space="preserve">19.2 Гадаад валютын ханшийн зөрүүний олз, гарз </t>
  </si>
  <si>
    <t>Мөнгөн хөрөнгийн үлдэгдэлд хийсэн ханшийн тэгшитгэлийн зөрүү</t>
  </si>
  <si>
    <t xml:space="preserve">Эргэлтийн авлага, өр төлбөртэй холбоотой үүсэн ханшийн зөрүү </t>
  </si>
  <si>
    <t xml:space="preserve">Эргэлтийн бус авлага, өр төлбөртэй холбоотой үүссэн ханшийн зөрүү </t>
  </si>
  <si>
    <t>19.3. Бусад ашиг ,( алдагдал )</t>
  </si>
  <si>
    <t xml:space="preserve">Хөрөнгийн үнэ цэнийн буралтын гарз </t>
  </si>
  <si>
    <t>ХОЗҮХХ-ийн бодит үнэ цэнийн өөрчлөлтийн олз, гарз</t>
  </si>
  <si>
    <t xml:space="preserve">ХОЗҮХХ данснаас хассаны олз, гарз </t>
  </si>
  <si>
    <t>Хөрөнгийн дахин үэнэлгээний олз,гарз</t>
  </si>
  <si>
    <t>Хөрөнгийн үнэ цэнийн бууралтын гарз(Гарзын буцаалт)</t>
  </si>
  <si>
    <t xml:space="preserve">20. ЗАРДАЛ </t>
  </si>
  <si>
    <t xml:space="preserve">20.1 Борлуулалт, маркетингийн болон ерөнхий ба удирлагын зардлууд </t>
  </si>
  <si>
    <t xml:space="preserve">Зардлын төрөл </t>
  </si>
  <si>
    <t xml:space="preserve">Өмнөх оны  дүн </t>
  </si>
  <si>
    <t>Бор Мар</t>
  </si>
  <si>
    <t>Ер Уд</t>
  </si>
  <si>
    <t xml:space="preserve">Ажилчдын цалингийн зардал </t>
  </si>
  <si>
    <t xml:space="preserve">ААН-ээс  төлсөн НДШ*-ийн зардал </t>
  </si>
  <si>
    <t xml:space="preserve">Албан татвар , төлбөр, хураамж </t>
  </si>
  <si>
    <t xml:space="preserve">Томилолтын зардал </t>
  </si>
  <si>
    <t xml:space="preserve">Бичиг хэргийн зардал </t>
  </si>
  <si>
    <t xml:space="preserve">Шуудан холбооны зардал </t>
  </si>
  <si>
    <t xml:space="preserve">Мэргэжлийн үйлчилгээний зардал </t>
  </si>
  <si>
    <t xml:space="preserve">Сургалтын зардал </t>
  </si>
  <si>
    <t xml:space="preserve">Сонин сэтгүүл захиалгын зардал </t>
  </si>
  <si>
    <t>Зээлийн хүүгийн зардал</t>
  </si>
  <si>
    <t xml:space="preserve">Ашиглалтын зардал </t>
  </si>
  <si>
    <t xml:space="preserve">Засварын зардал </t>
  </si>
  <si>
    <t xml:space="preserve">Элэгдэл хорогдлын зардал </t>
  </si>
  <si>
    <t xml:space="preserve">Түрээсийн зардал </t>
  </si>
  <si>
    <t xml:space="preserve">Харуул хамгаалалтын зардал </t>
  </si>
  <si>
    <t xml:space="preserve">Цэвэрлэгээ үйлчилгээний зардал </t>
  </si>
  <si>
    <t xml:space="preserve">Тээврийн зардал </t>
  </si>
  <si>
    <t>Шатахууны зардал</t>
  </si>
  <si>
    <t>Хүлээн авалтын зардал</t>
  </si>
  <si>
    <t xml:space="preserve">Зар сурталчилгааны зардал </t>
  </si>
  <si>
    <t>Хангамжийн зардал</t>
  </si>
  <si>
    <t xml:space="preserve">20.2 Бусад зардал </t>
  </si>
  <si>
    <t xml:space="preserve">Алданги торгуулийн зардал </t>
  </si>
  <si>
    <t xml:space="preserve">Хандивын зардал </t>
  </si>
  <si>
    <t xml:space="preserve">Найдваргүй авлагын зардал </t>
  </si>
  <si>
    <t xml:space="preserve">Нийт  дүн </t>
  </si>
  <si>
    <t xml:space="preserve">20.3 Цалингийн зардал </t>
  </si>
  <si>
    <t xml:space="preserve">Ажиллагчдын дундаж тоо </t>
  </si>
  <si>
    <t xml:space="preserve">Үйлдвэрлэл, үйлчилгээний </t>
  </si>
  <si>
    <t xml:space="preserve">Борлуулалт,маркетингийн </t>
  </si>
  <si>
    <t xml:space="preserve">Ерөнхий ба удирдлагын </t>
  </si>
  <si>
    <t xml:space="preserve">21. ОРЛОГЫН ТАТВАРЫН ЗАРДАЛ </t>
  </si>
  <si>
    <t xml:space="preserve"> Үзүүлэлт </t>
  </si>
  <si>
    <t xml:space="preserve">Тайлант үеийн орлогын татварын зардал </t>
  </si>
  <si>
    <t>Хойшлогдсон татварын зардал / орлого/</t>
  </si>
  <si>
    <t xml:space="preserve">Орлогын татварын зардал/орлого/-ын нийт дүн </t>
  </si>
  <si>
    <r>
      <t xml:space="preserve">Тэмдэглэл : ( </t>
    </r>
    <r>
      <rPr>
        <sz val="11"/>
        <color indexed="8"/>
        <rFont val="Times New Roman"/>
        <family val="1"/>
      </rPr>
      <t>Орлогын татварын зардал/орлого/-ын бүрэлхүүн тус бүрээр тайлбар, тэмдэглэл хийнэ.)</t>
    </r>
  </si>
  <si>
    <t xml:space="preserve">22. ХОЛБООТОЙ ТАЛУУДЫН ТОДРУУЛГА </t>
  </si>
  <si>
    <t>22.1. Толгой компани, хамгийн дээд хяналт тавигч компани хувь хүний талаархи мэдээлэл /НББОУС-24</t>
  </si>
  <si>
    <t>Толгой компани</t>
  </si>
  <si>
    <t xml:space="preserve">Хамгийн дээд хяналт тавигч толгой компани </t>
  </si>
  <si>
    <t xml:space="preserve">Хамгийн дээд хяналт тавигч хувь хүн </t>
  </si>
  <si>
    <t xml:space="preserve">Тайлбар </t>
  </si>
  <si>
    <t>Нэр</t>
  </si>
  <si>
    <t>Бүртгэгдсэн /оршин суугаа улс /</t>
  </si>
  <si>
    <t>Эзэмшлийн хүвь</t>
  </si>
  <si>
    <t xml:space="preserve">22.2 Тэргүүлэх удирдлагын бүрэлдхүүнд олгосон нөхөн олговорын тухай мэдээлэл </t>
  </si>
  <si>
    <t xml:space="preserve">Тэргүүлэх удирдлага гэдэгт .................................................... Бүрэлдхүүнийг хамруулав. </t>
  </si>
  <si>
    <t xml:space="preserve">Нөхөн олговорын нэр </t>
  </si>
  <si>
    <t xml:space="preserve">Богино болон урт хугацааны тэтгэмж </t>
  </si>
  <si>
    <t xml:space="preserve">Ажил эрхлэлтийн дараах, ажлаас халагдсны тэтгэмж </t>
  </si>
  <si>
    <t xml:space="preserve">Хувьцаанд сууриласан төлбөр </t>
  </si>
  <si>
    <t xml:space="preserve">22.3. Холбоотой талуудтай хийсэн ажил гүйлгээ </t>
  </si>
  <si>
    <t xml:space="preserve">Холбоотой талуудын нэр </t>
  </si>
  <si>
    <t xml:space="preserve">Ажил гэүйлгээний утга </t>
  </si>
  <si>
    <t xml:space="preserve">Дүн </t>
  </si>
  <si>
    <t xml:space="preserve">23. БОЛЗОШГҮЙ ХӨРӨНГӨ БА ӨР ТӨЛБӨР </t>
  </si>
  <si>
    <r>
      <t xml:space="preserve">Тэмдэглэл : ( </t>
    </r>
    <r>
      <rPr>
        <sz val="11"/>
        <color indexed="8"/>
        <rFont val="Times New Roman"/>
        <family val="1"/>
      </rPr>
      <t>Болзошгүй  хөрөнгө  ба өр төлбөрийн мөн чанар, хэрэв практик боломжтой бол тэдгээрийн санхүүгийн тооцоололыг тодруулна. )</t>
    </r>
  </si>
  <si>
    <r>
      <t>Тэмдэглэл :  (</t>
    </r>
    <r>
      <rPr>
        <sz val="11"/>
        <color indexed="8"/>
        <rFont val="Times New Roman"/>
        <family val="1"/>
      </rPr>
      <t xml:space="preserve"> Тайлагналын өдрийн дараах үл залруулагдах үйл явдлын материаллаг ангилал тус бүрийн хувьд мөн чанар, санхүүгийн нөлөөлөлийн тооцоолол зэргийг тодруулж бусад тайлбар, тэмдэглэл хийнэ.)</t>
    </r>
  </si>
  <si>
    <t xml:space="preserve">  </t>
  </si>
  <si>
    <t xml:space="preserve">Бусад урт хугацаат өр төлбөрийн дүн </t>
  </si>
  <si>
    <t>9. ҮНДСЭН ХӨРӨНГӨ</t>
  </si>
  <si>
    <t>/ төгрөг/</t>
  </si>
  <si>
    <t>Тайлант үе:(2023.01.01-2023.06.30)</t>
  </si>
  <si>
    <t>© 2007-2014 Developed by Prosoft Ltd.</t>
  </si>
  <si>
    <t>1/1</t>
  </si>
  <si>
    <t>НББ--ийн бодлогын өөрчлөлтийн нөлөө, алдааны залруулга</t>
  </si>
  <si>
    <t>2023 оны 06 сарын 30</t>
  </si>
  <si>
    <t>Гүйлгээ баланс</t>
  </si>
  <si>
    <t>Шүүлт:</t>
  </si>
  <si>
    <t>Бүгд</t>
  </si>
  <si>
    <t>Дансны дугаар</t>
  </si>
  <si>
    <t>Данс нэр</t>
  </si>
  <si>
    <t>Эхний үлд
дебет</t>
  </si>
  <si>
    <t>Эхний үлд
кредит</t>
  </si>
  <si>
    <t>Дебет гүйлгээ</t>
  </si>
  <si>
    <t>Кредит гүйлгээ</t>
  </si>
  <si>
    <t>Эцсийн үлд
 дебет</t>
  </si>
  <si>
    <t>Эцсийн үлд
кредит</t>
  </si>
  <si>
    <t>Дансны бүлэг:</t>
  </si>
  <si>
    <t>2204-0000</t>
  </si>
  <si>
    <t>3209-0000@</t>
  </si>
  <si>
    <t>Хойшлогдсон татварын өр - МЦХ</t>
  </si>
  <si>
    <t>Мөнгөн хөрөнгө</t>
  </si>
  <si>
    <t>1002</t>
  </si>
  <si>
    <t>Бусад орлогын данс</t>
  </si>
  <si>
    <t>1003</t>
  </si>
  <si>
    <t>Орлогын харилцах</t>
  </si>
  <si>
    <t>1004</t>
  </si>
  <si>
    <t>Зарлагын харилцах</t>
  </si>
  <si>
    <t>1005</t>
  </si>
  <si>
    <t>Валютын орлогын харилцах</t>
  </si>
  <si>
    <t>1006</t>
  </si>
  <si>
    <t>Валютын зарлагын харилцах</t>
  </si>
  <si>
    <t>1009</t>
  </si>
  <si>
    <t>Зарлагын харилцахын клиринг</t>
  </si>
  <si>
    <t>1010</t>
  </si>
  <si>
    <t>Төв төвлөрүүлэлтийн клиринг</t>
  </si>
  <si>
    <t>1050</t>
  </si>
  <si>
    <t>Бэлэн мөнгө /₮/</t>
  </si>
  <si>
    <t>1052</t>
  </si>
  <si>
    <t>Салбарт байгаа бэлэн мөнгө</t>
  </si>
  <si>
    <t>1053</t>
  </si>
  <si>
    <t>Сумын харилцах</t>
  </si>
  <si>
    <t>1060</t>
  </si>
  <si>
    <t>Жижиг мөнгөн сан</t>
  </si>
  <si>
    <t>1080</t>
  </si>
  <si>
    <t>Замд яваа мөнгө</t>
  </si>
  <si>
    <t>Авлага</t>
  </si>
  <si>
    <t>1101</t>
  </si>
  <si>
    <t>Хэрэглэгчээс авах авлага-₮</t>
  </si>
  <si>
    <t>1104</t>
  </si>
  <si>
    <t>НДБ-аас авах авлага</t>
  </si>
  <si>
    <t>1105</t>
  </si>
  <si>
    <t>Ажиллагсдад олгосон урьдчилгаа</t>
  </si>
  <si>
    <t>1106</t>
  </si>
  <si>
    <t>1107</t>
  </si>
  <si>
    <t>Бэлтгэн нийлүүлэгчид төлсөн урьдчилгаа</t>
  </si>
  <si>
    <t>1109</t>
  </si>
  <si>
    <t>Интернэтийн хэрэглэгчийн авлага</t>
  </si>
  <si>
    <t>1110</t>
  </si>
  <si>
    <t>Гадаад тооцооны авлага</t>
  </si>
  <si>
    <t>1111</t>
  </si>
  <si>
    <t>Интернетийн урьдчилсан тооцооны клиринг</t>
  </si>
  <si>
    <t>1113</t>
  </si>
  <si>
    <t>НӨАТ-ын авлага</t>
  </si>
  <si>
    <t>1115</t>
  </si>
  <si>
    <t>Ажиллагсдад олгосон зээл</t>
  </si>
  <si>
    <t>1116</t>
  </si>
  <si>
    <t>ХХОАТ-ын авлага</t>
  </si>
  <si>
    <t>1117</t>
  </si>
  <si>
    <t>Санхүүгийн актны  авлага</t>
  </si>
  <si>
    <t>1118</t>
  </si>
  <si>
    <t>Бэлтгэн нийлүүлэгчийн авлага ба зарлагын харилцахын клиринг</t>
  </si>
  <si>
    <t>1121</t>
  </si>
  <si>
    <t>Харилцан холболтын авлага</t>
  </si>
  <si>
    <t>1122</t>
  </si>
  <si>
    <t>Сувгийн түрээсийн авлага-₮</t>
  </si>
  <si>
    <t>1123</t>
  </si>
  <si>
    <t>Сувгийн түрээсийн авлага-$</t>
  </si>
  <si>
    <t>1124</t>
  </si>
  <si>
    <t>Байрны түрээсийн авлага</t>
  </si>
  <si>
    <t>1125</t>
  </si>
  <si>
    <t>Тоног төхөөрөмжийн түрээсийн авлага</t>
  </si>
  <si>
    <t>1126</t>
  </si>
  <si>
    <t>Суутган татварын авлага</t>
  </si>
  <si>
    <t>1128</t>
  </si>
  <si>
    <t>НӨАТ-ын хэрэгжээгүй авлага</t>
  </si>
  <si>
    <t>1130</t>
  </si>
  <si>
    <t>ААХ-чид ба орлогын харилцахын клиринг</t>
  </si>
  <si>
    <t>1132</t>
  </si>
  <si>
    <t>Орлого орлогын харилцахын клиринг /Холбооны бусад орлого/</t>
  </si>
  <si>
    <t>1133</t>
  </si>
  <si>
    <t>Орлого, орлогын харилцахын клиринг /Хэрэглэгчийн орлого/</t>
  </si>
  <si>
    <t>1135</t>
  </si>
  <si>
    <t>Орлого, орлогын харилцахын клиринг /Сувгийн орлого/</t>
  </si>
  <si>
    <t>1137</t>
  </si>
  <si>
    <t>Орлого, орлогын харилцахын клиринг /Картын нярав\ /</t>
  </si>
  <si>
    <t>1138</t>
  </si>
  <si>
    <t>Орлого, орлогын харилцахын клиринг /Телефоны орлогын кассын/</t>
  </si>
  <si>
    <t>1141</t>
  </si>
  <si>
    <t>Орлого, орлогын харилцахын клиринг /Урьдчилсан төлбөрт орлого/</t>
  </si>
  <si>
    <t>1142</t>
  </si>
  <si>
    <t>Урьдчилсан тооцооны авлагын клиринг-КаТв</t>
  </si>
  <si>
    <t>1144</t>
  </si>
  <si>
    <t>Тоног төхөөрөмж байрлуулсаны авлага</t>
  </si>
  <si>
    <t>1150</t>
  </si>
  <si>
    <t>Найдваргүй авлагын нөөц</t>
  </si>
  <si>
    <t>1162</t>
  </si>
  <si>
    <t>Банкнаас авах хүүгийн авлага</t>
  </si>
  <si>
    <t>1163</t>
  </si>
  <si>
    <t>Татвараас авах ААНОАТ-ын авлага</t>
  </si>
  <si>
    <t>1174</t>
  </si>
  <si>
    <t>Багцын үйлчилгээний клиринг</t>
  </si>
  <si>
    <t>1175</t>
  </si>
  <si>
    <t>Tv room үйлчилгээний клиринг</t>
  </si>
  <si>
    <t>1176</t>
  </si>
  <si>
    <t>Гурвалсан үйлчилгээний клиринг</t>
  </si>
  <si>
    <t>1177</t>
  </si>
  <si>
    <t>Охин компанийн татвар, НДШ авлага</t>
  </si>
  <si>
    <t>1201</t>
  </si>
  <si>
    <t>Үндсэн материал</t>
  </si>
  <si>
    <t>1203</t>
  </si>
  <si>
    <t>Борлуулах болон дахин хуваарилах</t>
  </si>
  <si>
    <t>1204</t>
  </si>
  <si>
    <t>1205</t>
  </si>
  <si>
    <t>Ажлын багаж, хувцас</t>
  </si>
  <si>
    <t>1206</t>
  </si>
  <si>
    <t>Сэлбэг материал</t>
  </si>
  <si>
    <t>1207</t>
  </si>
  <si>
    <t>Хатуу түлш</t>
  </si>
  <si>
    <t>1208</t>
  </si>
  <si>
    <t>Шатах тослох материал</t>
  </si>
  <si>
    <t>1209</t>
  </si>
  <si>
    <t>Мал амьтад</t>
  </si>
  <si>
    <t>1221</t>
  </si>
  <si>
    <t>Орлого, БМ-ын клиринг /Хэрэглэгчээс орлогод авсан БМ/</t>
  </si>
  <si>
    <t>1240</t>
  </si>
  <si>
    <t>БН-тэй хийх тооцоо ба БМ ын клиринг</t>
  </si>
  <si>
    <t>1300</t>
  </si>
  <si>
    <t>Хадгаламжийн данс</t>
  </si>
  <si>
    <t>1301</t>
  </si>
  <si>
    <t>Богино хугацаатай хадгаламж</t>
  </si>
  <si>
    <t>1500</t>
  </si>
  <si>
    <t>Урьдчилж гарсан зардал</t>
  </si>
  <si>
    <t>2002</t>
  </si>
  <si>
    <t>Газар сайжруулалт, зам талбай</t>
  </si>
  <si>
    <t>2003</t>
  </si>
  <si>
    <t>Барилга</t>
  </si>
  <si>
    <t>2004</t>
  </si>
  <si>
    <t>Барилгын тоног төхөөрөмж</t>
  </si>
  <si>
    <t>2005</t>
  </si>
  <si>
    <t>Холболтын системийн төхөөрөмж</t>
  </si>
  <si>
    <t>2006</t>
  </si>
  <si>
    <t>Дамжуулах системийн төхөөрөмж</t>
  </si>
  <si>
    <t>2007</t>
  </si>
  <si>
    <t>Кабель</t>
  </si>
  <si>
    <t>2008</t>
  </si>
  <si>
    <t>Нийтийн хэрэглээний төгсгөлийн төхөөрөмж</t>
  </si>
  <si>
    <t>2009</t>
  </si>
  <si>
    <t>Зай тэжээлийн төхөөрөмж</t>
  </si>
  <si>
    <t>2010</t>
  </si>
  <si>
    <t>Хэмжүүрийн төхөөрөмж</t>
  </si>
  <si>
    <t>2011</t>
  </si>
  <si>
    <t>Тавилга, конторын төхөөрөмж</t>
  </si>
  <si>
    <t>2012</t>
  </si>
  <si>
    <t>Тооцоолон бодох төхөөрөмж</t>
  </si>
  <si>
    <t>2013</t>
  </si>
  <si>
    <t>2014</t>
  </si>
  <si>
    <t>Телевизийн тоног төхөөрөмж</t>
  </si>
  <si>
    <t>2015</t>
  </si>
  <si>
    <t>Радиогийн тоног төхөөрөмж</t>
  </si>
  <si>
    <t>2016</t>
  </si>
  <si>
    <t>Ашиглагдаагүй байгаа үндсэн хөрөнгө</t>
  </si>
  <si>
    <t>2017</t>
  </si>
  <si>
    <t>Интернетийн тоног төхөөрөмж</t>
  </si>
  <si>
    <t>2018</t>
  </si>
  <si>
    <t>Бусад  хөрөнгө</t>
  </si>
  <si>
    <t>2019</t>
  </si>
  <si>
    <t>Охин комппанийн биет бус хөрөнгө</t>
  </si>
  <si>
    <t>2020</t>
  </si>
  <si>
    <t>БН үндсэн хөрөнгийн клиринг</t>
  </si>
  <si>
    <t>2022</t>
  </si>
  <si>
    <t>Ашиглагдаагүй байгаа үндсэн хөрөнгийн клиринг</t>
  </si>
  <si>
    <t>2023</t>
  </si>
  <si>
    <t>БМ, ҮХ-ийн клиринг/БМ-аас үндсэн хөрөнгөнд шилжих/</t>
  </si>
  <si>
    <t>2025</t>
  </si>
  <si>
    <t>26</t>
  </si>
  <si>
    <t>2600</t>
  </si>
  <si>
    <t>30</t>
  </si>
  <si>
    <t>3003</t>
  </si>
  <si>
    <t>Банкны зээлийн хүүгийн өглөг</t>
  </si>
  <si>
    <t>31</t>
  </si>
  <si>
    <t>3100</t>
  </si>
  <si>
    <t>Бэлтгэн нийлүүлэгчид өгөх өглөг-₮</t>
  </si>
  <si>
    <t>3103</t>
  </si>
  <si>
    <t>МХС ХХК-д өгөх өглөг</t>
  </si>
  <si>
    <t>3109</t>
  </si>
  <si>
    <t>Дотоод өглөгийн клиринг</t>
  </si>
  <si>
    <t>3110</t>
  </si>
  <si>
    <t>Гадаад тооцооны өглөг</t>
  </si>
  <si>
    <t>3113</t>
  </si>
  <si>
    <t>НӨАТ-ын өглөг</t>
  </si>
  <si>
    <t>3114</t>
  </si>
  <si>
    <t>Орлого хуваах компаниудад өгөх өглөг</t>
  </si>
  <si>
    <t>3115</t>
  </si>
  <si>
    <t>Охин компанийн богино хугацаат өр төлбөр</t>
  </si>
  <si>
    <t>32</t>
  </si>
  <si>
    <t>3200</t>
  </si>
  <si>
    <t>3201</t>
  </si>
  <si>
    <t>Бусад өглөг</t>
  </si>
  <si>
    <t>3203</t>
  </si>
  <si>
    <t>3206</t>
  </si>
  <si>
    <t>ХХОАТ-ын өглөг</t>
  </si>
  <si>
    <t>3208</t>
  </si>
  <si>
    <t>ҮЭ-ийн татварын өглөг</t>
  </si>
  <si>
    <t>3209</t>
  </si>
  <si>
    <t>Ажилчдад өгөх элдэв өглөг</t>
  </si>
  <si>
    <t>3210</t>
  </si>
  <si>
    <t>Цалинтай адилтгах тэтгэмж, олговрын өглөг</t>
  </si>
  <si>
    <t>3211</t>
  </si>
  <si>
    <t>Цалингийн суутгал ААХ-тай хийх тооцооны клиринг</t>
  </si>
  <si>
    <t>3214</t>
  </si>
  <si>
    <t>Албан томилолтын өглөг</t>
  </si>
  <si>
    <t>3250</t>
  </si>
  <si>
    <t>Сүлжээ ашиглалтын төлбөрийн өглөг</t>
  </si>
  <si>
    <t>3251</t>
  </si>
  <si>
    <t>Байр талбайн түрээсийн өглөг</t>
  </si>
  <si>
    <t>3252</t>
  </si>
  <si>
    <t>Гэрэл, цахилгааны үйлчилгээний өглөг</t>
  </si>
  <si>
    <t>3253</t>
  </si>
  <si>
    <t>Түлш, халаалтын үйлчилгээний өглөг</t>
  </si>
  <si>
    <t>3254</t>
  </si>
  <si>
    <t>Цэвэр, бохир усны өглөг</t>
  </si>
  <si>
    <t>3255</t>
  </si>
  <si>
    <t>Сувгийн түрээсийн өглөг</t>
  </si>
  <si>
    <t>3256</t>
  </si>
  <si>
    <t>Агаарын шугам, тоног төхөөрөмжийн түрээсийн өглөг</t>
  </si>
  <si>
    <t>3257</t>
  </si>
  <si>
    <t>Тоног төхөөрөмж байрлуулсаны түрээсийн өглөг</t>
  </si>
  <si>
    <t>3258</t>
  </si>
  <si>
    <t>Худаг, сувагчлалын түрээсийн өглөг</t>
  </si>
  <si>
    <t>33</t>
  </si>
  <si>
    <t>3300</t>
  </si>
  <si>
    <t>Орлогын албан татварын өглөг</t>
  </si>
  <si>
    <t>3303</t>
  </si>
  <si>
    <t>Үл хөдлөх хөрөнгийн татварын өглөг</t>
  </si>
  <si>
    <t>3304</t>
  </si>
  <si>
    <t>АТБӨЯХАТ-ын өглөг</t>
  </si>
  <si>
    <t>3310</t>
  </si>
  <si>
    <t>Орлого, зарлагын харилцахын клиринг /Хэрэглэгчийн орлого/</t>
  </si>
  <si>
    <t>3312</t>
  </si>
  <si>
    <t>Өглөг, орлогын харилцахын ₮-ийн клиринг</t>
  </si>
  <si>
    <t>3325</t>
  </si>
  <si>
    <t>Урьдчилж орсон орлого-Буцалтгүй тусламж</t>
  </si>
  <si>
    <t>3326</t>
  </si>
  <si>
    <t>Бусад тооцоо клиринг</t>
  </si>
  <si>
    <t>3330</t>
  </si>
  <si>
    <t>Орлого, зарлагын харилцахын клиринг-Мобикомын харилцан холболтын өглөг</t>
  </si>
  <si>
    <t>3350</t>
  </si>
  <si>
    <t>Хэрэглэгчээс авсан урьдчилгаа-₮</t>
  </si>
  <si>
    <t>3352</t>
  </si>
  <si>
    <t>Урьдчилж орсон орлого-Барьцаа</t>
  </si>
  <si>
    <t>3353</t>
  </si>
  <si>
    <t>3354</t>
  </si>
  <si>
    <t>Картын клиринг</t>
  </si>
  <si>
    <t>3355</t>
  </si>
  <si>
    <t>Харилцан холболтын өглөг-Мобиком</t>
  </si>
  <si>
    <t>3356</t>
  </si>
  <si>
    <t>Харилцан холболтын өглөг-Скайтел</t>
  </si>
  <si>
    <t>3358</t>
  </si>
  <si>
    <t>Харилцан холболтын өглөг-Скай Си энд Си ХХК</t>
  </si>
  <si>
    <t>3359</t>
  </si>
  <si>
    <t>Харилцан холболтын өглөг-Юнител</t>
  </si>
  <si>
    <t>3360</t>
  </si>
  <si>
    <t>Ногдол ашгийн өглөг-ЭХЭ-2005 он</t>
  </si>
  <si>
    <t>3361</t>
  </si>
  <si>
    <t>Ногдол ашгийн өглөг-ЭХЭ-2006 он</t>
  </si>
  <si>
    <t>3362</t>
  </si>
  <si>
    <t>Ногдол ашгийн өглөг-ЭХЭ-1999 он</t>
  </si>
  <si>
    <t>3363</t>
  </si>
  <si>
    <t>Ногдол ашгийн өглөг-ЭХЭ-2000 он</t>
  </si>
  <si>
    <t>3364</t>
  </si>
  <si>
    <t>Ногдол ашгийн өглөг-ЭХЭ-1998 он</t>
  </si>
  <si>
    <t>3367</t>
  </si>
  <si>
    <t>Ногдол ашгийн өглөг-ЭХЭ-2001 он</t>
  </si>
  <si>
    <t>3368</t>
  </si>
  <si>
    <t>Ногдол ашгийн өглөг-ЭХЭ-2002 он</t>
  </si>
  <si>
    <t>3369</t>
  </si>
  <si>
    <t>Ногдол ашгийн өглөг-ЭХЭ-2003 он</t>
  </si>
  <si>
    <t>3372</t>
  </si>
  <si>
    <t>Харилцан холболтын өглөг-Жи мобайл</t>
  </si>
  <si>
    <t>3380</t>
  </si>
  <si>
    <t>Ногдол ашгийн өглөг-ЭХЭ</t>
  </si>
  <si>
    <t>35</t>
  </si>
  <si>
    <t>3502</t>
  </si>
  <si>
    <t>40</t>
  </si>
  <si>
    <t>4001</t>
  </si>
  <si>
    <t>Энгийн хувьцаа МЗГ</t>
  </si>
  <si>
    <t>4003</t>
  </si>
  <si>
    <t>Энгийн хувьцаа ЖХЭ</t>
  </si>
  <si>
    <t>4006</t>
  </si>
  <si>
    <t>Эзэмшигчийн өмчийн бусад хэсэг</t>
  </si>
  <si>
    <t>41</t>
  </si>
  <si>
    <t>4102</t>
  </si>
  <si>
    <t>Урд оны хуримтлагдсан ашиг</t>
  </si>
  <si>
    <t>4103</t>
  </si>
  <si>
    <t>Урд оны татвар, орлого, зардал</t>
  </si>
  <si>
    <t>4104</t>
  </si>
  <si>
    <t>Тайлант үеийн цэвэр ашиг</t>
  </si>
  <si>
    <t>4105</t>
  </si>
  <si>
    <t>Шилжүүлэгдэх ОАТ-ын зардал</t>
  </si>
  <si>
    <t>42</t>
  </si>
  <si>
    <t>4202</t>
  </si>
  <si>
    <t>Компанид төлөгдсөн хэрэглэгчийн авлага</t>
  </si>
  <si>
    <t>43</t>
  </si>
  <si>
    <t>4301</t>
  </si>
  <si>
    <t>Актлагдаж хасагдсан үндсэн хөрөнгө</t>
  </si>
  <si>
    <t>4302</t>
  </si>
  <si>
    <t>Дотоодод шилжүүлсэн үндсэн хөрөнгө</t>
  </si>
  <si>
    <t>Орлого</t>
  </si>
  <si>
    <t>5011</t>
  </si>
  <si>
    <t>Улс хоорондын телефон яриа</t>
  </si>
  <si>
    <t>5021</t>
  </si>
  <si>
    <t>Хот хоорондын телефон яриа</t>
  </si>
  <si>
    <t>5031</t>
  </si>
  <si>
    <t>Хот доторхи телефон яриа</t>
  </si>
  <si>
    <t>5032</t>
  </si>
  <si>
    <t>Итгэлтэй утасны нэмэлт яриа</t>
  </si>
  <si>
    <t>5041</t>
  </si>
  <si>
    <t>Телефон хэрэглэгчийн сарын суурь хураамж</t>
  </si>
  <si>
    <t>5042</t>
  </si>
  <si>
    <t>Сарын суурь хураамж-Хосолсон багц</t>
  </si>
  <si>
    <t>5043</t>
  </si>
  <si>
    <t>Гурвалсан үйлчилгээний багцын орлого</t>
  </si>
  <si>
    <t>5044</t>
  </si>
  <si>
    <t>Сарын суурь хураамж-Дан багц</t>
  </si>
  <si>
    <t>5045</t>
  </si>
  <si>
    <t>Сарын суурь хураамж-FTTH</t>
  </si>
  <si>
    <t>5046</t>
  </si>
  <si>
    <t>Итгэлтэй утасны  суурь хураамж</t>
  </si>
  <si>
    <t>5051</t>
  </si>
  <si>
    <t>Шинэ тавилт-суурин утас</t>
  </si>
  <si>
    <t>5053</t>
  </si>
  <si>
    <t>Шинэ тавилт-Гурвалсан үйлчилгээ</t>
  </si>
  <si>
    <t>5061</t>
  </si>
  <si>
    <t>Мобикомын хэрэглэгчтэй ярьсан яриа</t>
  </si>
  <si>
    <t>5071</t>
  </si>
  <si>
    <t>Скайтелийн хэрэглэгчтэй ярьсан яриа</t>
  </si>
  <si>
    <t>5081</t>
  </si>
  <si>
    <t>Юнителийн хэрэглэгчтэй ярьсан яриа</t>
  </si>
  <si>
    <t>5091</t>
  </si>
  <si>
    <t>Жи Мобайлын хэрэглэгчтэй ярьсан яриа</t>
  </si>
  <si>
    <t>5101</t>
  </si>
  <si>
    <t>Төмөр замын хэрэглэгчтэй ярьсан яриа</t>
  </si>
  <si>
    <t>5111</t>
  </si>
  <si>
    <t>Суурин-Скай Си энд Си-ийн хэрэглэгчтэй ярьсан яриа</t>
  </si>
  <si>
    <t>5116</t>
  </si>
  <si>
    <t>Исатком-ийн хэрэглэгчтэй ярьсан яриа - Монголын цахилгаан холбоо</t>
  </si>
  <si>
    <t>5152</t>
  </si>
  <si>
    <t>Картын борлуулалтын орлого</t>
  </si>
  <si>
    <t>5157</t>
  </si>
  <si>
    <t>Микомын карт-Easy</t>
  </si>
  <si>
    <t>5158</t>
  </si>
  <si>
    <t>Интернетийн карт-Wifi</t>
  </si>
  <si>
    <t>5171</t>
  </si>
  <si>
    <t>Бусад операторын картаар ярьсан яриа</t>
  </si>
  <si>
    <t>5181</t>
  </si>
  <si>
    <t>Харилцан холболтын орох яриа-Мобиком</t>
  </si>
  <si>
    <t>5182</t>
  </si>
  <si>
    <t>Харилцан холболтын орох яриа-Скайтел</t>
  </si>
  <si>
    <t>5183</t>
  </si>
  <si>
    <t>Харилцан холболтын орох яриа-Юнител</t>
  </si>
  <si>
    <t>5184</t>
  </si>
  <si>
    <t>Харилцан холболтын орох яриа-Жи-мобайл</t>
  </si>
  <si>
    <t>5185</t>
  </si>
  <si>
    <t>Харилцан холболтын орох яриа-Төмөр зам</t>
  </si>
  <si>
    <t>5186</t>
  </si>
  <si>
    <t>Харилцан холболтын орох яриа-Скай медиа</t>
  </si>
  <si>
    <t>5187</t>
  </si>
  <si>
    <t>Харилцан холболтын орох яриа-Бусад оператор</t>
  </si>
  <si>
    <t>5189</t>
  </si>
  <si>
    <t>Контент түрээсийн орлого</t>
  </si>
  <si>
    <t>5191</t>
  </si>
  <si>
    <t>Улс хоорондын цахилгаан мэдээ-факс</t>
  </si>
  <si>
    <t>5192</t>
  </si>
  <si>
    <t>Хот хоорондын цахилгаан мэдээ-факс</t>
  </si>
  <si>
    <t>5210</t>
  </si>
  <si>
    <t>Гадаад тооцооны орлого</t>
  </si>
  <si>
    <t>5220</t>
  </si>
  <si>
    <t>Улс хоорондын суваг</t>
  </si>
  <si>
    <t>5230</t>
  </si>
  <si>
    <t>Хот хоорондын суваг</t>
  </si>
  <si>
    <t>5240</t>
  </si>
  <si>
    <t>Хот доторхи суваг</t>
  </si>
  <si>
    <t>5250</t>
  </si>
  <si>
    <t>Түрээсийн шугам</t>
  </si>
  <si>
    <t>5251</t>
  </si>
  <si>
    <t>Тел камерийн түрээсийн шугам</t>
  </si>
  <si>
    <t>5260</t>
  </si>
  <si>
    <t>Интернэт кафены орлого</t>
  </si>
  <si>
    <t>5261</t>
  </si>
  <si>
    <t>Интернэт кафе хэвлэх, хувилах үйлчилгээний орлого</t>
  </si>
  <si>
    <t>5271</t>
  </si>
  <si>
    <t>КаТв-ийн шинэ тавилтын орлого</t>
  </si>
  <si>
    <t>5272</t>
  </si>
  <si>
    <t>КаТв-ийн суурь хураамжийн орлого</t>
  </si>
  <si>
    <t>5273</t>
  </si>
  <si>
    <t>TV room үйлчилгээний орлого</t>
  </si>
  <si>
    <t>5274</t>
  </si>
  <si>
    <t>Tv room үйлчилгээний шинэ тавилтын орлого</t>
  </si>
  <si>
    <t>5301</t>
  </si>
  <si>
    <t>Зууны лавлахын орлого</t>
  </si>
  <si>
    <t>5302</t>
  </si>
  <si>
    <t>Бусад лавлахын орлого</t>
  </si>
  <si>
    <t>5311</t>
  </si>
  <si>
    <t>Интернетийн үйлчилгээний орлого</t>
  </si>
  <si>
    <t>5312</t>
  </si>
  <si>
    <t>Интернэтийн үйлчилгээний орлого-Бодит хурд</t>
  </si>
  <si>
    <t>5316</t>
  </si>
  <si>
    <t>Эрхийн хураамж-Интернетийн</t>
  </si>
  <si>
    <t>5321</t>
  </si>
  <si>
    <t>Нэмэлт үйлчилгээний орлого</t>
  </si>
  <si>
    <t>5400</t>
  </si>
  <si>
    <t>Харилцан холболтын шимтгэлийн орлого</t>
  </si>
  <si>
    <t>5410</t>
  </si>
  <si>
    <t>Холбооны бусад орлого</t>
  </si>
  <si>
    <t>5510</t>
  </si>
  <si>
    <t>Борлуулалтын хөнгөлөлт</t>
  </si>
  <si>
    <t>5810</t>
  </si>
  <si>
    <t>Борлуулсан барааны орлого</t>
  </si>
  <si>
    <t>5811</t>
  </si>
  <si>
    <t>Суурин утасны борлуулалтын орлого</t>
  </si>
  <si>
    <t>5812</t>
  </si>
  <si>
    <t>КаТв-ийн төхөөрөмжийн борлуулалтын орлого</t>
  </si>
  <si>
    <t>5814</t>
  </si>
  <si>
    <t>Tv room үйлчилгээний төхөөрөмжийн орлого</t>
  </si>
  <si>
    <t>5818</t>
  </si>
  <si>
    <t>Гурвалсан үйлчилгээний төхөөрөмжийн орлого</t>
  </si>
  <si>
    <t>5821</t>
  </si>
  <si>
    <t>Модемны борлуулалтын орлого</t>
  </si>
  <si>
    <t>5830</t>
  </si>
  <si>
    <t>Байрны түрээсийн орлого</t>
  </si>
  <si>
    <t>5831</t>
  </si>
  <si>
    <t>Тоног төхөөрөмжийн түрээсийн орлого</t>
  </si>
  <si>
    <t>5832</t>
  </si>
  <si>
    <t>Тоног төхөөрөмж байрлуулсаны орлого</t>
  </si>
  <si>
    <t>5840</t>
  </si>
  <si>
    <t>Данснаас хасагдсан үндсэн хөрөнгө борлуулсны орлого</t>
  </si>
  <si>
    <t>5891</t>
  </si>
  <si>
    <t>Ханшийн зөрүүгийн бодит бус орлого</t>
  </si>
  <si>
    <t>5910</t>
  </si>
  <si>
    <t>Хүүгийн орлого</t>
  </si>
  <si>
    <t>5920</t>
  </si>
  <si>
    <t>Холбооны бус бусад орлого</t>
  </si>
  <si>
    <t>5921</t>
  </si>
  <si>
    <t>Буцалтгүй тусламжийн орлого</t>
  </si>
  <si>
    <t>5923</t>
  </si>
  <si>
    <t>Call Center-ийн суурь хураамжийн орлого</t>
  </si>
  <si>
    <t>Зардал</t>
  </si>
  <si>
    <t>7001</t>
  </si>
  <si>
    <t>Үндсэн ба нэмэгдэл цалин</t>
  </si>
  <si>
    <t>7002</t>
  </si>
  <si>
    <t>Ажиллагсдад олгосон хөнгөлөлт,тэтгэмж,тусламж</t>
  </si>
  <si>
    <t>7003</t>
  </si>
  <si>
    <t>НДШ-ийн зардал</t>
  </si>
  <si>
    <t>7005</t>
  </si>
  <si>
    <t>Интернет сувгийн түрээс-Жемнет</t>
  </si>
  <si>
    <t>7006</t>
  </si>
  <si>
    <t>Харилцан холболтын зардал</t>
  </si>
  <si>
    <t>7007</t>
  </si>
  <si>
    <t>Харилцан холболтын шимтгэлийн  зардал</t>
  </si>
  <si>
    <t>7008</t>
  </si>
  <si>
    <t>Ахмадын зөвлөлийн зардал</t>
  </si>
  <si>
    <t>7010</t>
  </si>
  <si>
    <t>Үндсэн хөрөнгийн элэгдэл</t>
  </si>
  <si>
    <t>7011</t>
  </si>
  <si>
    <t>Тусгай дугаарын харилцан холболтын зардал</t>
  </si>
  <si>
    <t>7012</t>
  </si>
  <si>
    <t>Ажиллагсдад дотоод журмын дагуу олгосон тэтгэмж</t>
  </si>
  <si>
    <t>7013</t>
  </si>
  <si>
    <t>Гал команд, харуул хамгаалалт</t>
  </si>
  <si>
    <t>7015</t>
  </si>
  <si>
    <t>Материал</t>
  </si>
  <si>
    <t>7016</t>
  </si>
  <si>
    <t>Гадаад тооцооны харилцан холболтын зардал</t>
  </si>
  <si>
    <t>7017</t>
  </si>
  <si>
    <t>Ка Тв сувгийн түрээсийн төлбөр</t>
  </si>
  <si>
    <t>7018</t>
  </si>
  <si>
    <t>Гурвалсан үйлчилгээний төхөөрөмжийн өртөг</t>
  </si>
  <si>
    <t>7020</t>
  </si>
  <si>
    <t>Байрны түрээс</t>
  </si>
  <si>
    <t>7021</t>
  </si>
  <si>
    <t>Агаарын шугам, тоног төхөөрөмжийн түрээс</t>
  </si>
  <si>
    <t>7022</t>
  </si>
  <si>
    <t>Газрын түрээс</t>
  </si>
  <si>
    <t>7023</t>
  </si>
  <si>
    <t>Сүлжээ ашиглалтын зардал</t>
  </si>
  <si>
    <t>7024</t>
  </si>
  <si>
    <t>Сувгийн түрээс</t>
  </si>
  <si>
    <t>7025</t>
  </si>
  <si>
    <t>Борлуулсан бараа</t>
  </si>
  <si>
    <t>7026</t>
  </si>
  <si>
    <t>Суурин утасны борлуулалтын өртөг</t>
  </si>
  <si>
    <t>7027</t>
  </si>
  <si>
    <t>Картын борлуулалтын өртөг</t>
  </si>
  <si>
    <t>7028</t>
  </si>
  <si>
    <t>Модемны өртөг</t>
  </si>
  <si>
    <t>7029</t>
  </si>
  <si>
    <t>Ка Тв-ийн төхөөрөмжийн өртөг</t>
  </si>
  <si>
    <t>7030</t>
  </si>
  <si>
    <t>Телефон холбоо</t>
  </si>
  <si>
    <t>7031</t>
  </si>
  <si>
    <t>Интернетийн зардал</t>
  </si>
  <si>
    <t>7033</t>
  </si>
  <si>
    <t>TV room үйлчилгээний төхөөрөмжийн өртөг</t>
  </si>
  <si>
    <t>7035</t>
  </si>
  <si>
    <t>Ус,халаалт,түлш</t>
  </si>
  <si>
    <t>7036</t>
  </si>
  <si>
    <t>Цахилгаан эрчим хүч</t>
  </si>
  <si>
    <t>7037</t>
  </si>
  <si>
    <t>Тоног төхөөрөмж байрлуулсаны түрээсийн зардал</t>
  </si>
  <si>
    <t>7038</t>
  </si>
  <si>
    <t>Тоног төхөөрөмжийн үйлчилгээний шатах тослох материал</t>
  </si>
  <si>
    <t>7039</t>
  </si>
  <si>
    <t>Сэлбэг хэрэгсэл</t>
  </si>
  <si>
    <t>7040</t>
  </si>
  <si>
    <t>Техникийн засвар, үйлчилгээ</t>
  </si>
  <si>
    <t>7041</t>
  </si>
  <si>
    <t>Үндсэн хөрөнгийн урсгал засвар</t>
  </si>
  <si>
    <t>7042</t>
  </si>
  <si>
    <t>Түрээсийн хөрөнгөнд хийсэн урсгал засвар</t>
  </si>
  <si>
    <t>7043</t>
  </si>
  <si>
    <t>Автомашины сэлбэг, засвар үйлчилгээ, оношилгооны зардал</t>
  </si>
  <si>
    <t>7045</t>
  </si>
  <si>
    <t>Тээврийн зардал</t>
  </si>
  <si>
    <t>7046</t>
  </si>
  <si>
    <t>Бусдаар гүйцэтгүүлсэн ажил</t>
  </si>
  <si>
    <t>7051</t>
  </si>
  <si>
    <t>Иргэний хамгаалалтын зардал</t>
  </si>
  <si>
    <t>7055</t>
  </si>
  <si>
    <t>Тээврийн хэрэгслийн шатах тослох материалын зардал</t>
  </si>
  <si>
    <t>7057</t>
  </si>
  <si>
    <t>ХЧТА-ийн тэтгэмж /ажил олгогчийн хариуцах/</t>
  </si>
  <si>
    <t>7058</t>
  </si>
  <si>
    <t>Эм тариа, боох материалын зардал</t>
  </si>
  <si>
    <t>7060</t>
  </si>
  <si>
    <t>Бага үнэтэй, түргэн элэгдэх зүйлсийн зардал</t>
  </si>
  <si>
    <t>7065</t>
  </si>
  <si>
    <t>Гишүүн байгууллагын татварын зардал</t>
  </si>
  <si>
    <t>7071</t>
  </si>
  <si>
    <t>Аудитын үйлчилгээний зардал</t>
  </si>
  <si>
    <t>7073</t>
  </si>
  <si>
    <t>Бичиг хэргийн зардал</t>
  </si>
  <si>
    <t>7074</t>
  </si>
  <si>
    <t>Үл хөдлөх хөрөнгийн татварын зардал</t>
  </si>
  <si>
    <t>7075</t>
  </si>
  <si>
    <t>Цэвэрлэгээний материал</t>
  </si>
  <si>
    <t>7077</t>
  </si>
  <si>
    <t>Зар сурталчилгааны зардал</t>
  </si>
  <si>
    <t>7080</t>
  </si>
  <si>
    <t>Хангамжийн зүйлс</t>
  </si>
  <si>
    <t>7081</t>
  </si>
  <si>
    <t>Шуудан</t>
  </si>
  <si>
    <t>7082</t>
  </si>
  <si>
    <t>Ажлын багаж, хөдөлмөр хамгааллын хувцас</t>
  </si>
  <si>
    <t>7083</t>
  </si>
  <si>
    <t>Сайн дурын даатгал</t>
  </si>
  <si>
    <t>7084</t>
  </si>
  <si>
    <t>Банкны шимтгэл</t>
  </si>
  <si>
    <t>7086</t>
  </si>
  <si>
    <t>Заавал даатгах даатгал</t>
  </si>
  <si>
    <t>7088</t>
  </si>
  <si>
    <t>Хүү торгууль</t>
  </si>
  <si>
    <t>7089</t>
  </si>
  <si>
    <t>Албан томилолт</t>
  </si>
  <si>
    <t>7090</t>
  </si>
  <si>
    <t>Төвлөрсөн арга хэмжээ</t>
  </si>
  <si>
    <t>7091</t>
  </si>
  <si>
    <t>Сургалт</t>
  </si>
  <si>
    <t>7094</t>
  </si>
  <si>
    <t>Өөрийн тээврийн шатахуун</t>
  </si>
  <si>
    <t>7095</t>
  </si>
  <si>
    <t>Тээврийн хэрэгслийн татвар, хураамж</t>
  </si>
  <si>
    <t>7096</t>
  </si>
  <si>
    <t>7097</t>
  </si>
  <si>
    <t>Лицензийн зардал</t>
  </si>
  <si>
    <t>7120</t>
  </si>
  <si>
    <t>Контент түрээсийн зардал</t>
  </si>
  <si>
    <t>7130</t>
  </si>
  <si>
    <t>Банкны зээлийн хүүгийн зардал</t>
  </si>
  <si>
    <t>Төв гарсан клиринг</t>
  </si>
  <si>
    <t>7101</t>
  </si>
  <si>
    <t>Төвд гарсан БН</t>
  </si>
  <si>
    <t>7110</t>
  </si>
  <si>
    <t>Данснаас хассан үндсэн хөрөнгө</t>
  </si>
  <si>
    <t>Дотоодоос шилжсэн клиринг</t>
  </si>
  <si>
    <t>7302</t>
  </si>
  <si>
    <t>Дотоодоос шилжиж ирсэн ҮХ</t>
  </si>
  <si>
    <t>7304</t>
  </si>
  <si>
    <t>Дотоодоос шилжсэн БМ</t>
  </si>
  <si>
    <t>Нэгдсэн данс</t>
  </si>
  <si>
    <t>9001</t>
  </si>
  <si>
    <t>Нийт дүн:</t>
  </si>
  <si>
    <t>Баталсан дарга</t>
  </si>
  <si>
    <t>/                                    /</t>
  </si>
  <si>
    <t>Хөтөлсөн нягтлан бодогч                            ...............................</t>
  </si>
  <si>
    <t>Хянасан ерөнхий /ахлах/ нягтлан бодогч  ...............................</t>
  </si>
  <si>
    <t>2023  10-р сар 23  Даваа  [19:10]</t>
  </si>
  <si>
    <t>Дансны бүлэг</t>
  </si>
  <si>
    <t>11010300-4000*</t>
  </si>
  <si>
    <t>Бусад орлогын харилцах-ХААНБанк-5038017776</t>
  </si>
  <si>
    <t>11010301-4000*</t>
  </si>
  <si>
    <t>Бусад орлогын харилцах-Голомт банк-2001004284</t>
  </si>
  <si>
    <t>11010302-4000*</t>
  </si>
  <si>
    <t>Бусад орлогын харилцах-Төрийн банк-100000145385</t>
  </si>
  <si>
    <t>11010303-4000*</t>
  </si>
  <si>
    <t>Бусад орлогын харилцах-Голомт банк-1131039768</t>
  </si>
  <si>
    <t>11010304-4000*</t>
  </si>
  <si>
    <t>Бусад орлогын харилцах-ХХБанк-499137062</t>
  </si>
  <si>
    <t>11010307-4000*</t>
  </si>
  <si>
    <t>Бусад орлогын данс-ХХБанк-2600083226</t>
  </si>
  <si>
    <t>11010100-0100</t>
  </si>
  <si>
    <t>Орлогын харилцах ХААНБанк-5135054989 - МЦХ</t>
  </si>
  <si>
    <t>11010100-0200</t>
  </si>
  <si>
    <t>Орлогын харилцах Хаан банк-5180028319</t>
  </si>
  <si>
    <t>11010100-0300</t>
  </si>
  <si>
    <t>Орлогын харилцах ХААНБанк-5225031108 МЦХ</t>
  </si>
  <si>
    <t>11010100-0400</t>
  </si>
  <si>
    <t>Орлогын харилцах ХААНБанк-5270001430 - МЦХ</t>
  </si>
  <si>
    <t>11010100-0500</t>
  </si>
  <si>
    <t>Орлогын харилцах ХААНБанк-5315003725 - МЦХ</t>
  </si>
  <si>
    <t>11010100-0600</t>
  </si>
  <si>
    <t>Орлогын харилцах ХААНБанк-5360001610 - МЦХ</t>
  </si>
  <si>
    <t>11010100-0700</t>
  </si>
  <si>
    <t>Орлогын харилцах ХААНБанк-5405074148 МЦХ</t>
  </si>
  <si>
    <t>11010100-0800</t>
  </si>
  <si>
    <t>Орлогын харилцах ХААНБанк-5450017458 МЦХ</t>
  </si>
  <si>
    <t>11010100-0900</t>
  </si>
  <si>
    <t>Орлогын харилцах ХААНБанк-5495005532 МЦХ</t>
  </si>
  <si>
    <t>11010100-1000</t>
  </si>
  <si>
    <t>Орлогын харилцах ХААНБанк-5540067316 МЦХ</t>
  </si>
  <si>
    <t>11010100-1100</t>
  </si>
  <si>
    <t>Орлогын харилцах ХААНБанк-5585040042 МЦХ</t>
  </si>
  <si>
    <t>11010100-1200</t>
  </si>
  <si>
    <t>Орлогын харилцах ХААНБанк-5630004365 МЦХ</t>
  </si>
  <si>
    <t>11010100-1300</t>
  </si>
  <si>
    <t>Орлогын харилцах ХААНБанк-5675001023 - МЦХ</t>
  </si>
  <si>
    <t>11010100-1400</t>
  </si>
  <si>
    <t>Орлогын харилцах ХААНБанк-5721009995 МЦХ</t>
  </si>
  <si>
    <t>11010100-1500</t>
  </si>
  <si>
    <t>Орлогын харилцах ХААНБанк-5800037875 - МЦХ</t>
  </si>
  <si>
    <t>11010100-1600</t>
  </si>
  <si>
    <t>Орлогын харилцах ХААНБанк-5845009813 МЦХ</t>
  </si>
  <si>
    <t>11010100-1700</t>
  </si>
  <si>
    <t>Орлогын харилцах ХААНБанк-5890038114 - МЦХ</t>
  </si>
  <si>
    <t>11010100-1800</t>
  </si>
  <si>
    <t>Орлогын харилцах ХААНБанк-5935001766 МЦХ</t>
  </si>
  <si>
    <t>11010100-1900</t>
  </si>
  <si>
    <t>Орлогын харилцах ХААНБанк-5045002567 МЦХ</t>
  </si>
  <si>
    <t>11010100-2000</t>
  </si>
  <si>
    <t>Орлогын харилцах ХААНБанк-5749013230 МЦХ</t>
  </si>
  <si>
    <t>11010100-2100</t>
  </si>
  <si>
    <t>Орлогын харилцах ХААНБанк-5090186978 - МЦХ</t>
  </si>
  <si>
    <t>11010100-2200</t>
  </si>
  <si>
    <t>Орлогын харилцах ХААН банк 5750009081 - МЦХ</t>
  </si>
  <si>
    <t>11010100-2300</t>
  </si>
  <si>
    <t>Орлогын харилцах Хаан банк 5990054972 - МЦХ</t>
  </si>
  <si>
    <t>11010101-0100</t>
  </si>
  <si>
    <t>Орлогын харилцах Төрийн банк 18000017137 - МЦХ</t>
  </si>
  <si>
    <t>11010101-0200</t>
  </si>
  <si>
    <t>Орлогын харилцах Төрийн банк-291400002471</t>
  </si>
  <si>
    <t>11010101-0300</t>
  </si>
  <si>
    <t>Орлогын харилцах Төрийн банк-230000029879 МЦХ</t>
  </si>
  <si>
    <t>11010101-0400</t>
  </si>
  <si>
    <t>Орлогын харилцах Төрийн банк-12000003166 - МЦХ</t>
  </si>
  <si>
    <t>11010101-0800</t>
  </si>
  <si>
    <t>Орлогын харилцах Төрийн банк-220000036507 МЦХ</t>
  </si>
  <si>
    <t>11010101-0900</t>
  </si>
  <si>
    <t>Орлогын харилцах Төрийн банк-170000022104 МЦХ</t>
  </si>
  <si>
    <t>11010101-1000</t>
  </si>
  <si>
    <t>Орлогын харилцах Төрийн банк-190000029180 МЦХ</t>
  </si>
  <si>
    <t>11010101-1300</t>
  </si>
  <si>
    <t>Орлогын харилцах Төрийн банк-15170002662 - МЦХ</t>
  </si>
  <si>
    <t>11010101-1400</t>
  </si>
  <si>
    <t>Орлогын харилцах Төрийн банк-310000018949 МЦХ</t>
  </si>
  <si>
    <t>11010101-1500</t>
  </si>
  <si>
    <t>Орлогын харилцах Төрийн банк-16000002284 - МЦХ</t>
  </si>
  <si>
    <t>11010101-1600</t>
  </si>
  <si>
    <t>Орлогын харилцах Төрийн банк-110000391736</t>
  </si>
  <si>
    <t>11010101-1800</t>
  </si>
  <si>
    <t>Орлогын харилцах Төрийн банк-250000040195 МЦХ</t>
  </si>
  <si>
    <t>11010101-2300</t>
  </si>
  <si>
    <t>Орлогын харилцах Төрийн банк-300000357330</t>
  </si>
  <si>
    <t>11010101-4000*</t>
  </si>
  <si>
    <t>Орлогын харилцах-Төрийн банк-106000034662 /мерчант/</t>
  </si>
  <si>
    <t>11010102-0200</t>
  </si>
  <si>
    <t>Орлогын харилцах Голомт банк-5801004562</t>
  </si>
  <si>
    <t>11010102-0600</t>
  </si>
  <si>
    <t>Орлогын харилцах Голомт 5405002808 - МЦХ</t>
  </si>
  <si>
    <t>11010102-0700</t>
  </si>
  <si>
    <t>Орлогын харилцах Голомт банк-4705003917 МЦХ</t>
  </si>
  <si>
    <t>11010102-1100</t>
  </si>
  <si>
    <t>Орлогын харилцах Голомт банк-5205001743</t>
  </si>
  <si>
    <t>11010102-1600</t>
  </si>
  <si>
    <t>Орлогын харилцах Голомт банк-5605001236 МЦХ</t>
  </si>
  <si>
    <t>11010102-2100</t>
  </si>
  <si>
    <t xml:space="preserve">Орлогын харилцах Голомт банк-4005013707 </t>
  </si>
  <si>
    <t>11010102-2200</t>
  </si>
  <si>
    <t>Орлогын харилцах Голомт банк-4601007068 - МЦХ</t>
  </si>
  <si>
    <t>11010102-4000*</t>
  </si>
  <si>
    <t>Орлогын харилцах-Төрийн банк-100000169250</t>
  </si>
  <si>
    <t>11010103-1900</t>
  </si>
  <si>
    <t>Орлогын харилцах ХХБанк-403001020 МЦХ</t>
  </si>
  <si>
    <t>11010103-2100</t>
  </si>
  <si>
    <t>Орлогын харилцах ХХБанк-407008453 - МЦХ</t>
  </si>
  <si>
    <t>11010103-4000*</t>
  </si>
  <si>
    <t>Орлогын харилцах-ХААНБанк-5038006956</t>
  </si>
  <si>
    <t>11010104-4000*</t>
  </si>
  <si>
    <t>Орлогын харилцах-Төрийн банк-100000999990</t>
  </si>
  <si>
    <t>11010105-4000*</t>
  </si>
  <si>
    <t>Орлогын харилцах-ХААНБанк-5038006978</t>
  </si>
  <si>
    <t>11020100-0300</t>
  </si>
  <si>
    <t>Зарлагын харилцах ХААНБанк-5225031119 МЦХ</t>
  </si>
  <si>
    <t>11020100-0400</t>
  </si>
  <si>
    <t>Зарлагын харилцах Хаан банк- МЦХ 5270001463</t>
  </si>
  <si>
    <t>11020100-0600</t>
  </si>
  <si>
    <t>Зарлагын харилцах Хаан банк 5360001632</t>
  </si>
  <si>
    <t>11020100-0700</t>
  </si>
  <si>
    <t>Зарлагын харилцах ХААНБанк-5405100169 МЦХ</t>
  </si>
  <si>
    <t>11020100-0800</t>
  </si>
  <si>
    <t>Зарлагын харилцах ХААНБанк-5450028108 МЦХ</t>
  </si>
  <si>
    <t>11020100-0900</t>
  </si>
  <si>
    <t>Зарлагын харилцах ХААНБанк-5495009241 МЦХ</t>
  </si>
  <si>
    <t>11020100-1000</t>
  </si>
  <si>
    <t>Зарлагын харилцах ХААНБанк-5540020515 МЦХ</t>
  </si>
  <si>
    <t>11020100-1100</t>
  </si>
  <si>
    <t>Зарлагын харилцах ХААНБанк-5585040064 МЦХ</t>
  </si>
  <si>
    <t>11020100-1200</t>
  </si>
  <si>
    <t>Зарлагын харилцах ХААНБанк-5630004332 МЦХ</t>
  </si>
  <si>
    <t>11020100-1300</t>
  </si>
  <si>
    <t>Зарлагын харилцах Хаан банк-5692080731</t>
  </si>
  <si>
    <t>11020100-1403</t>
  </si>
  <si>
    <t>Зарлагын харилцах Төрийн банк-310000488274</t>
  </si>
  <si>
    <t>11020100-1500</t>
  </si>
  <si>
    <t>Зарлагын харилцах ХААН Банк-5800038154-MNT - МЦХ</t>
  </si>
  <si>
    <t>11020100-1700</t>
  </si>
  <si>
    <t>Зарлагын харилцах данс - МЦХ 5890038125</t>
  </si>
  <si>
    <t>11020100-1800</t>
  </si>
  <si>
    <t>Зарлагын харилцах ХААНБанк-5935001788 МЦХ</t>
  </si>
  <si>
    <t>11020100-1900</t>
  </si>
  <si>
    <t>Зарлагын харилцах Хаан банк-5046287165 - МЦХ</t>
  </si>
  <si>
    <t>11020100-2000</t>
  </si>
  <si>
    <t>Зарлагын харилцах ХААНБанк-5749013376 МЦХ</t>
  </si>
  <si>
    <t>11020100-2100</t>
  </si>
  <si>
    <t>Зарлагын харилцах ХААН банк 5090763505</t>
  </si>
  <si>
    <t>11020100-2200</t>
  </si>
  <si>
    <t>Зарлагын харилцах Хаан банк-5750680494</t>
  </si>
  <si>
    <t>11020100-2300</t>
  </si>
  <si>
    <t>Зарлагын харилцах Хаан банк-5990246451 - МЦХ</t>
  </si>
  <si>
    <t>11020100-4000*</t>
  </si>
  <si>
    <t>Зарлагын харилцах-Төрийн банк-100000145373</t>
  </si>
  <si>
    <t>11020101-0100</t>
  </si>
  <si>
    <t>Зарлагын харилцах Төрийн банк-180000289297</t>
  </si>
  <si>
    <t>11020101-0500</t>
  </si>
  <si>
    <t>Зарлагын харилцах Төрийн банк-24000029745</t>
  </si>
  <si>
    <t>11020101-1600</t>
  </si>
  <si>
    <t>Зарлагын харилцах Төрийн банк-110000391681</t>
  </si>
  <si>
    <t>11020101-4000*</t>
  </si>
  <si>
    <t>Зарлагын харилцах-Голомт банк-2001004296</t>
  </si>
  <si>
    <t>11020102-0200</t>
  </si>
  <si>
    <t>Зарлагын харилцах Голомт банк-5805008023 МЦХ</t>
  </si>
  <si>
    <t>11020102-4000*</t>
  </si>
  <si>
    <t>Зарлагын харилцах-ХААНБанк-5038009469</t>
  </si>
  <si>
    <t>11020105-4000*</t>
  </si>
  <si>
    <t>Зарлагын харилцах-ХХБанк-809004776</t>
  </si>
  <si>
    <t>11020106-4000*</t>
  </si>
  <si>
    <t>Мөнгөн хөрөнгө - Охин компани</t>
  </si>
  <si>
    <t>11020107-4000*</t>
  </si>
  <si>
    <t>Зарлагын харилцах Хаан банк-5176480342</t>
  </si>
  <si>
    <t>11020202-4000*</t>
  </si>
  <si>
    <t>Зарлагын харилцах-ТХБ-9000042197</t>
  </si>
  <si>
    <t>11010200-4000*</t>
  </si>
  <si>
    <t>Орлогын харилцах-ХХБанк-499025981 /USD/</t>
  </si>
  <si>
    <t>11020200-4000*</t>
  </si>
  <si>
    <t>Зарлагын харилцах-ХХБанк-499026032 /USD/</t>
  </si>
  <si>
    <t>11020201-4000</t>
  </si>
  <si>
    <t>Зарлагын харилцах-Голомт банк-8125101544</t>
  </si>
  <si>
    <t>99991009-0100@</t>
  </si>
  <si>
    <t>Зарлагын харилцахын клиринг- Монголын цахилгаан холбоо</t>
  </si>
  <si>
    <t>99991009-0200@</t>
  </si>
  <si>
    <t>99991009-0300@</t>
  </si>
  <si>
    <t>99991009-0400@</t>
  </si>
  <si>
    <t>99991009-0500@</t>
  </si>
  <si>
    <t>99991009-0600@</t>
  </si>
  <si>
    <t>99991009-0700@</t>
  </si>
  <si>
    <t>99991009-0800@</t>
  </si>
  <si>
    <t>99991009-0900@</t>
  </si>
  <si>
    <t>99991009-1000@</t>
  </si>
  <si>
    <t>99991009-1100@</t>
  </si>
  <si>
    <t>99991009-1200@</t>
  </si>
  <si>
    <t>99991009-1300@</t>
  </si>
  <si>
    <t>99991009-1400@</t>
  </si>
  <si>
    <t>99991009-1500@</t>
  </si>
  <si>
    <t>99991009-1600@</t>
  </si>
  <si>
    <t>99991009-1700@</t>
  </si>
  <si>
    <t>99991009-1800@</t>
  </si>
  <si>
    <t>99991009-1900@</t>
  </si>
  <si>
    <t>99991009-2000@</t>
  </si>
  <si>
    <t>99991009-2100@</t>
  </si>
  <si>
    <t>99991009-2200@</t>
  </si>
  <si>
    <t>99991009-2300@</t>
  </si>
  <si>
    <t>99991010-0100@</t>
  </si>
  <si>
    <t>Архангай аймгийн ХГ төвлөрүүлэлтийн клиринг - Монголын цахилгаан холбоо</t>
  </si>
  <si>
    <t>99991010-0200@</t>
  </si>
  <si>
    <t>Баян-Өлгий аймгийн ХГ төвлөрүүлэлтийн клиринг - Монголын цахилгаан холбоо</t>
  </si>
  <si>
    <t>99991010-0300@</t>
  </si>
  <si>
    <t>Баянхонгор аймгийн ХГ төвлөрүүлэлтийн клиринг - Монголын цахилгаан холбоо</t>
  </si>
  <si>
    <t>99991010-0400@</t>
  </si>
  <si>
    <t>Булган аймгийн ХГ төвлөрүүлэлтийн клиринг - Монголын цахилгаан холбоо</t>
  </si>
  <si>
    <t>99991010-0500@</t>
  </si>
  <si>
    <t>Говь-Алтай аймгийн ХГ төвлөрүүлэлтийн клиринг - Монголын цахилгаан холбоо</t>
  </si>
  <si>
    <t>99991010-0600@</t>
  </si>
  <si>
    <t>Дорноговь аймгийн ХГ төвлөрүүлэлтийн клиринг - Монголын цахилгаан холбоо</t>
  </si>
  <si>
    <t>99991010-0700@</t>
  </si>
  <si>
    <t>Дорнод аймгийн ХГ төвлөрүүлэлтийн клиринг - Монголын цахилгаан холбоо</t>
  </si>
  <si>
    <t>99991010-0800@</t>
  </si>
  <si>
    <t>Дундговь аймгийн ХГ төвлөрүүлэлтийн клиринг - Монголын цахилгаан холбоо</t>
  </si>
  <si>
    <t>99991010-0900@</t>
  </si>
  <si>
    <t>Завхан аймгийн ХГ төвлөрүүлэлтийн клиринг - Монголын цахилгаан холбоо</t>
  </si>
  <si>
    <t>99991010-1000@</t>
  </si>
  <si>
    <t>Өвөрхангай аймгийн ХГ төвлөрүүлэлтийн клиринг - Монголын цахилгаан холбоо</t>
  </si>
  <si>
    <t>99991010-1100@</t>
  </si>
  <si>
    <t>Өмнөговь аймгийн ХГ төвлөрүүлэлтийн клиринг - Монголын цахилгаан холбоо</t>
  </si>
  <si>
    <t>99991010-1200@</t>
  </si>
  <si>
    <t>Сүхбаатар аймгийн ХГ төвлөрүүлэлтийн клиринг - Монголын цахилгаан холбоо</t>
  </si>
  <si>
    <t>99991010-1300@</t>
  </si>
  <si>
    <t>Сэлэнгэ аймгийн ХГ төвлөрүүлэлтийн клиринг - Монголын цахилгаан холбоо</t>
  </si>
  <si>
    <t>99991010-1400@</t>
  </si>
  <si>
    <t>Төв аймгийн ХГ төвлөрүүлэлтийн клиринг - Монголын цахилгаан холбоо</t>
  </si>
  <si>
    <t>99991010-1500@</t>
  </si>
  <si>
    <t>Увс аймгийн ХГ төвлөрүүлэлтийн клиринг - Монголын цахилгаан холбоо</t>
  </si>
  <si>
    <t>99991010-1600@</t>
  </si>
  <si>
    <t>Ховд аймгийн ХГ төвлөрүүлэлтийн клиринг - Монголын цахилгаан холбоо</t>
  </si>
  <si>
    <t>99991010-1700@</t>
  </si>
  <si>
    <t>Хөвсгөл аймгийн ХГ төвлөрүүлэлтийн клиринг - Монголын цахилгаан холбоо</t>
  </si>
  <si>
    <t>99991010-1800@</t>
  </si>
  <si>
    <t>Хэнтий аймгийн ХГ төвлөрүүлэлтийн клиринг - Монголын цахилгаан холбоо</t>
  </si>
  <si>
    <t>99991010-1900@</t>
  </si>
  <si>
    <t>Дархан- Монголын цахилгаан холбоо</t>
  </si>
  <si>
    <t>99991010-2000@</t>
  </si>
  <si>
    <t>Налайх дүүргийн ХГ төвлөрүүлэлтийн клиринг - Монголын цахилгаан холбоо</t>
  </si>
  <si>
    <t>99991010-2100@</t>
  </si>
  <si>
    <t>Орхон аймгийн ХГ төвлөрүүлэлтийн клиринг - Монголын цахилгаан холбоо</t>
  </si>
  <si>
    <t>99991010-2200@</t>
  </si>
  <si>
    <t>Багануур дүүргийн ХГ төвлөрүүлэлтийн клиринг - Монголын цахилгаан холбоо</t>
  </si>
  <si>
    <t>99991010-2300@</t>
  </si>
  <si>
    <t>Говьсүмбэр аймгийн ХГ төвлөрүүлэлтийн клиринг - Монголын цахилгаан холбоо</t>
  </si>
  <si>
    <t>10010100-0100</t>
  </si>
  <si>
    <t>Бэлэн мөнгө /₮/ - МЦХ</t>
  </si>
  <si>
    <t>10010100-0200</t>
  </si>
  <si>
    <t>10010100-0300</t>
  </si>
  <si>
    <t>10010100-0411</t>
  </si>
  <si>
    <t>Кассанд байгаа бэлэн мөнгө - МЦХ</t>
  </si>
  <si>
    <t>10010100-0500</t>
  </si>
  <si>
    <t>10010100-0600</t>
  </si>
  <si>
    <t>10010100-0700</t>
  </si>
  <si>
    <t>10010100-0800</t>
  </si>
  <si>
    <t>10010100-0900</t>
  </si>
  <si>
    <t>10010100-1000</t>
  </si>
  <si>
    <t>10010100-1100</t>
  </si>
  <si>
    <t>10010100-1300</t>
  </si>
  <si>
    <t>10010100-1400</t>
  </si>
  <si>
    <t>10010100-1500</t>
  </si>
  <si>
    <t>10010100-1600</t>
  </si>
  <si>
    <t>10010100-1700</t>
  </si>
  <si>
    <t>10010100-1800</t>
  </si>
  <si>
    <t>10010100-1900</t>
  </si>
  <si>
    <t>10010100-2000</t>
  </si>
  <si>
    <t>10010100-2100</t>
  </si>
  <si>
    <t>10010100-2200</t>
  </si>
  <si>
    <t>10010100-2300</t>
  </si>
  <si>
    <t>10010100-4000*</t>
  </si>
  <si>
    <t>Касс дахь бэлэн мөнгө</t>
  </si>
  <si>
    <t>11010400-0600</t>
  </si>
  <si>
    <t>Сумын орлогын харилцах ХААН банк Замын-Үүд-5374067906</t>
  </si>
  <si>
    <t>11010400-1108</t>
  </si>
  <si>
    <t>Сумын орлогын харилцах Хаан банк-5589121484</t>
  </si>
  <si>
    <t>11010400-1116</t>
  </si>
  <si>
    <t>Сумын орлогын харилцах Хаан банк-5596005300</t>
  </si>
  <si>
    <t>11010400-1825</t>
  </si>
  <si>
    <t>Сумын орлогын харилцах-Бор-Өндөр Хаан банк 5946025672</t>
  </si>
  <si>
    <t>11010400-1951</t>
  </si>
  <si>
    <t>Сумын орлогын харилцах ХААНБанк Шарын гол-5047030740 МЦХ</t>
  </si>
  <si>
    <t>11010400-1952</t>
  </si>
  <si>
    <t>Сумын орлогын харилцах ХААНБанк Мандал-5001360171 МЦХ</t>
  </si>
  <si>
    <t>11010400-1953</t>
  </si>
  <si>
    <t>Сумын орлогын харилцах ХААН банк Хөтөл-5067007219 МЦХ</t>
  </si>
  <si>
    <t>11010400-1954</t>
  </si>
  <si>
    <t>Сумын орлогын харилцах ХААНБанк Баруун хараа-5050005989  МЦХ</t>
  </si>
  <si>
    <t>11010400-2101</t>
  </si>
  <si>
    <t>Сумын орлогын харилцах ХААН банк Жаргалант-50950327631</t>
  </si>
  <si>
    <t>10020100-0100</t>
  </si>
  <si>
    <t>Жижиг мөнгөн сан - МЦХ</t>
  </si>
  <si>
    <t>10020100-0200</t>
  </si>
  <si>
    <t>10020100-0300</t>
  </si>
  <si>
    <t>10020100-0400</t>
  </si>
  <si>
    <t>10020100-0500</t>
  </si>
  <si>
    <t>10020100-0600</t>
  </si>
  <si>
    <t>10020100-0700</t>
  </si>
  <si>
    <t>10020100-0800</t>
  </si>
  <si>
    <t>10020100-0900</t>
  </si>
  <si>
    <t>10020100-1000</t>
  </si>
  <si>
    <t>10020100-1100</t>
  </si>
  <si>
    <t>10020100-1200</t>
  </si>
  <si>
    <t>10020100-1300</t>
  </si>
  <si>
    <t>10020100-1400</t>
  </si>
  <si>
    <t>10020100-1500</t>
  </si>
  <si>
    <t>10020100-1600</t>
  </si>
  <si>
    <t>10020100-1700</t>
  </si>
  <si>
    <t>10020100-1800</t>
  </si>
  <si>
    <t>Жижиг мөнгөн сан - Захиргаа аж ахуйн хэсэг</t>
  </si>
  <si>
    <t>10020100-1900</t>
  </si>
  <si>
    <t>10020100-2000</t>
  </si>
  <si>
    <t>10020100-2100</t>
  </si>
  <si>
    <t>10020100-2200</t>
  </si>
  <si>
    <t>10020100-2300</t>
  </si>
  <si>
    <t>10020100-4000*</t>
  </si>
  <si>
    <t>11030100-0700</t>
  </si>
  <si>
    <t>Замд яваа мөнгө - МЦХ</t>
  </si>
  <si>
    <t>11030100-1800</t>
  </si>
  <si>
    <t>11030100-1900</t>
  </si>
  <si>
    <t>11030100-2000</t>
  </si>
  <si>
    <t>11030100-2100</t>
  </si>
  <si>
    <t>11030100-2200</t>
  </si>
  <si>
    <t>11030100-4000*</t>
  </si>
  <si>
    <t>12010101-0100</t>
  </si>
  <si>
    <t>Хэрэглэгчээс авах авлага / ¥ / - МЦХ</t>
  </si>
  <si>
    <t>12010101-0200</t>
  </si>
  <si>
    <t>12010101-0300</t>
  </si>
  <si>
    <t>12010101-0400</t>
  </si>
  <si>
    <t>12010101-0500</t>
  </si>
  <si>
    <t>12010101-0600</t>
  </si>
  <si>
    <t>12010101-0700</t>
  </si>
  <si>
    <t>12010101-0800</t>
  </si>
  <si>
    <t>12010101-0900</t>
  </si>
  <si>
    <t>12010101-1000</t>
  </si>
  <si>
    <t>12010101-1100</t>
  </si>
  <si>
    <t>12010101-1200</t>
  </si>
  <si>
    <t>12010101-1300</t>
  </si>
  <si>
    <t>12010101-1400</t>
  </si>
  <si>
    <t>12010101-1500</t>
  </si>
  <si>
    <t>12010101-1600</t>
  </si>
  <si>
    <t>12010101-1700</t>
  </si>
  <si>
    <t>12010101-1800</t>
  </si>
  <si>
    <t>12010101-1900</t>
  </si>
  <si>
    <t>12010101-2000</t>
  </si>
  <si>
    <t>12010101-2100</t>
  </si>
  <si>
    <t>12010101-2200</t>
  </si>
  <si>
    <t>12010101-2300</t>
  </si>
  <si>
    <t>12010101-4000*</t>
  </si>
  <si>
    <t>Хэрэглэгчээс авах авлага</t>
  </si>
  <si>
    <t>12010101-4001*</t>
  </si>
  <si>
    <t>Хэрэглэгчээс авах авлага -Төвийн бүс</t>
  </si>
  <si>
    <t>12010101-4002*</t>
  </si>
  <si>
    <t>Хэрэглэгчээс авах авлага -Баруун бүс</t>
  </si>
  <si>
    <t>12010101-4003*</t>
  </si>
  <si>
    <t>Хэрэглэгчээс авах авлага-Зүүн бүс</t>
  </si>
  <si>
    <t>12010101-4004*</t>
  </si>
  <si>
    <t>Хэрэглэгчээс авах авлага-Өмнөд бүс</t>
  </si>
  <si>
    <t>12030100-0100</t>
  </si>
  <si>
    <t>НДБ-аас авах авлага - МЦХ</t>
  </si>
  <si>
    <t>12030100-0200</t>
  </si>
  <si>
    <t>12030100-0300</t>
  </si>
  <si>
    <t>12030100-0400</t>
  </si>
  <si>
    <t>12030100-0500</t>
  </si>
  <si>
    <t>12030100-0600</t>
  </si>
  <si>
    <t>12030100-0700</t>
  </si>
  <si>
    <t>12030100-0900</t>
  </si>
  <si>
    <t>12030100-1100</t>
  </si>
  <si>
    <t>12030100-1200</t>
  </si>
  <si>
    <t>12030100-1300</t>
  </si>
  <si>
    <t>12030100-1400</t>
  </si>
  <si>
    <t>12030100-1500</t>
  </si>
  <si>
    <t>12030100-1600</t>
  </si>
  <si>
    <t>12030100-1700</t>
  </si>
  <si>
    <t>12030100-1800</t>
  </si>
  <si>
    <t>12030100-1900</t>
  </si>
  <si>
    <t>НДБ-аас авах авлага - Захиргаа аж ахуйн хэсэг</t>
  </si>
  <si>
    <t>12030100-2000</t>
  </si>
  <si>
    <t>12030100-2300</t>
  </si>
  <si>
    <t>12030100-4000*</t>
  </si>
  <si>
    <t>12030101-0200</t>
  </si>
  <si>
    <t>НДБ-с авах авлага ХЧТА болон бусад тэтгэмж</t>
  </si>
  <si>
    <t>12030101-0400</t>
  </si>
  <si>
    <t>12030101-0600</t>
  </si>
  <si>
    <t>12030101-0700</t>
  </si>
  <si>
    <t>12030101-0800</t>
  </si>
  <si>
    <t>12030101-1500</t>
  </si>
  <si>
    <t>12030101-1600</t>
  </si>
  <si>
    <t>12030101-1900</t>
  </si>
  <si>
    <t>12030101-2300</t>
  </si>
  <si>
    <t>12030101-4000*</t>
  </si>
  <si>
    <t>ХЧТА болон бусад тэтгэмжийн НД-с авах авлага</t>
  </si>
  <si>
    <t>12040101-4000*</t>
  </si>
  <si>
    <t>Цалингийн авлага</t>
  </si>
  <si>
    <t>12040102-0100</t>
  </si>
  <si>
    <t>Ажиллагсдад олгосон цалингийн урьдчилгаа</t>
  </si>
  <si>
    <t>12040102-0200</t>
  </si>
  <si>
    <t>12040102-0300</t>
  </si>
  <si>
    <t>12040102-0400</t>
  </si>
  <si>
    <t>12040102-0500</t>
  </si>
  <si>
    <t>12040102-0600</t>
  </si>
  <si>
    <t>12040102-0800</t>
  </si>
  <si>
    <t>12040102-0900</t>
  </si>
  <si>
    <t>12040102-1000</t>
  </si>
  <si>
    <t>12040102-1200</t>
  </si>
  <si>
    <t>12040102-1300</t>
  </si>
  <si>
    <t>12040102-1400</t>
  </si>
  <si>
    <t>12040102-1500</t>
  </si>
  <si>
    <t>12040102-1600</t>
  </si>
  <si>
    <t>12040102-1700</t>
  </si>
  <si>
    <t>12040102-1800</t>
  </si>
  <si>
    <t>12040102-1900</t>
  </si>
  <si>
    <t>12040102-2200</t>
  </si>
  <si>
    <t>12040102-2300</t>
  </si>
  <si>
    <t>12040102-4000*</t>
  </si>
  <si>
    <t>12040103-4000*</t>
  </si>
  <si>
    <t>Ажиллагсдаас авах авлага</t>
  </si>
  <si>
    <t>12040104-4000*</t>
  </si>
  <si>
    <t>Ажиллагсдаас авах бараа материалын авлага</t>
  </si>
  <si>
    <t>12010500-4000*</t>
  </si>
  <si>
    <t>Охин компанийн дансны авлага</t>
  </si>
  <si>
    <t>12040400-0100</t>
  </si>
  <si>
    <t>Бусад авлага - МЦХ</t>
  </si>
  <si>
    <t>12040400-0200</t>
  </si>
  <si>
    <t>12040400-0300</t>
  </si>
  <si>
    <t>12040400-0400</t>
  </si>
  <si>
    <t>12040400-0500</t>
  </si>
  <si>
    <t>12040400-0600</t>
  </si>
  <si>
    <t>12040400-0700</t>
  </si>
  <si>
    <t>12040400-0800</t>
  </si>
  <si>
    <t>12040400-0900</t>
  </si>
  <si>
    <t>12040400-1000</t>
  </si>
  <si>
    <t>12040400-1100</t>
  </si>
  <si>
    <t>12040400-1200</t>
  </si>
  <si>
    <t>12040400-1300</t>
  </si>
  <si>
    <t>12040400-1400</t>
  </si>
  <si>
    <t>12040400-1500</t>
  </si>
  <si>
    <t>12040400-1600</t>
  </si>
  <si>
    <t>12040400-1700</t>
  </si>
  <si>
    <t>12040400-1800</t>
  </si>
  <si>
    <t>12040400-1900</t>
  </si>
  <si>
    <t>Бусад авлага - Захиргаа аж ахуйн хэсэг</t>
  </si>
  <si>
    <t>12040400-2000</t>
  </si>
  <si>
    <t>12040400-2100</t>
  </si>
  <si>
    <t>12040400-2200</t>
  </si>
  <si>
    <t>12040400-4000*</t>
  </si>
  <si>
    <t>12040401-4000*</t>
  </si>
  <si>
    <t>Бусад авлага-Барьцаа</t>
  </si>
  <si>
    <t>12040402-0100</t>
  </si>
  <si>
    <t>Нэхэмжилсэн бусад авлага</t>
  </si>
  <si>
    <t>12040402-0200</t>
  </si>
  <si>
    <t>12040402-0300</t>
  </si>
  <si>
    <t>12040402-0400</t>
  </si>
  <si>
    <t>12040402-0500</t>
  </si>
  <si>
    <t>12040402-0600</t>
  </si>
  <si>
    <t>12040402-0700</t>
  </si>
  <si>
    <t>12040402-0800</t>
  </si>
  <si>
    <t>12040402-1000</t>
  </si>
  <si>
    <t>12040402-1100</t>
  </si>
  <si>
    <t>12040402-1200</t>
  </si>
  <si>
    <t>12040402-1300</t>
  </si>
  <si>
    <t>12040402-1400</t>
  </si>
  <si>
    <t>12040402-1500</t>
  </si>
  <si>
    <t>12040402-1600</t>
  </si>
  <si>
    <t>12040402-1700</t>
  </si>
  <si>
    <t>12040402-1800</t>
  </si>
  <si>
    <t>12040402-1900</t>
  </si>
  <si>
    <t>12040402-2000</t>
  </si>
  <si>
    <t>12040402-2200</t>
  </si>
  <si>
    <t>12040402-2300</t>
  </si>
  <si>
    <t>12040403-0200</t>
  </si>
  <si>
    <t>Нэхэмжилсэн бусад авлага- TV box</t>
  </si>
  <si>
    <t>12040403-0300</t>
  </si>
  <si>
    <t>12040403-0400</t>
  </si>
  <si>
    <t>12040403-0500</t>
  </si>
  <si>
    <t>12040403-0700</t>
  </si>
  <si>
    <t>12040403-0900</t>
  </si>
  <si>
    <t>12040403-1000</t>
  </si>
  <si>
    <t>12040403-1100</t>
  </si>
  <si>
    <t>12040403-1300</t>
  </si>
  <si>
    <t>12040403-1500</t>
  </si>
  <si>
    <t>12040403-1600</t>
  </si>
  <si>
    <t>12040403-1700</t>
  </si>
  <si>
    <t>12040403-1800</t>
  </si>
  <si>
    <t>12040403-1900</t>
  </si>
  <si>
    <t>12040403-2000</t>
  </si>
  <si>
    <t>12040403-2100</t>
  </si>
  <si>
    <t>12040403-2200</t>
  </si>
  <si>
    <t>12040403-2300</t>
  </si>
  <si>
    <t>12040403-4001*</t>
  </si>
  <si>
    <t>Нэхэмжилсэн бусад авлага-Tv box-ТБХГ</t>
  </si>
  <si>
    <t>12040403-4002*</t>
  </si>
  <si>
    <t>Нэхэмжилсэн бусад авлага-Tv box-ББХГ</t>
  </si>
  <si>
    <t>12040403-4003*</t>
  </si>
  <si>
    <t>Нэхэмжилсэн бусад авлага-Tv box-ЗБХГ</t>
  </si>
  <si>
    <t>12040403-4004*</t>
  </si>
  <si>
    <t>Нэхэмжилсэн бусад авлага-Tv box-ӨБХГ</t>
  </si>
  <si>
    <t>12040404-4000*</t>
  </si>
  <si>
    <t>Бусад авлага-Банкны баталгаа</t>
  </si>
  <si>
    <t>15010100-0100</t>
  </si>
  <si>
    <t>Бэлтгэн нийлүүлэгч төгрөг -УБ - МЦХ</t>
  </si>
  <si>
    <t>15010100-0200</t>
  </si>
  <si>
    <t>15010100-0201</t>
  </si>
  <si>
    <t>Бэлтгэн нийлүүлэгчид төлсөн урьдчилгаа-биллээс бусад орлогын</t>
  </si>
  <si>
    <t>15010100-0301</t>
  </si>
  <si>
    <t>15010100-0401</t>
  </si>
  <si>
    <t>15010100-0500</t>
  </si>
  <si>
    <t>15010100-0600</t>
  </si>
  <si>
    <t>15010100-0700</t>
  </si>
  <si>
    <t>Бэлтгэн нийлүүлэгч төгрөг - МЦХ</t>
  </si>
  <si>
    <t>15010100-0800</t>
  </si>
  <si>
    <t>15010100-0900</t>
  </si>
  <si>
    <t>15010100-1000</t>
  </si>
  <si>
    <t>15010100-1100</t>
  </si>
  <si>
    <t>15010100-1200</t>
  </si>
  <si>
    <t>15010100-1300</t>
  </si>
  <si>
    <t>15010100-1400</t>
  </si>
  <si>
    <t>Бэлтгэн нийлүүлэгчээс авах авлага - МЦХ</t>
  </si>
  <si>
    <t>15010100-1500</t>
  </si>
  <si>
    <t>15010100-1600</t>
  </si>
  <si>
    <t>15010100-1700</t>
  </si>
  <si>
    <t>15010100-1800</t>
  </si>
  <si>
    <t>Бэлтгэн нийлүүлэгчид төлсөн урьдчилгаа - Захиргаа аж ахуйн хэсэг</t>
  </si>
  <si>
    <t>15010100-1900</t>
  </si>
  <si>
    <t>Бэлтгэн нийлүүлэгч төгрөг -Дархан - МЦХ</t>
  </si>
  <si>
    <t>15010100-2000</t>
  </si>
  <si>
    <t>15010100-2100</t>
  </si>
  <si>
    <t>15010100-2200</t>
  </si>
  <si>
    <t>15010100-2201</t>
  </si>
  <si>
    <t>15010100-2300</t>
  </si>
  <si>
    <t>15010100-4000*</t>
  </si>
  <si>
    <t>Бэлтгэн нийлүүлэгчдэд төлсөн урьдчилгаа</t>
  </si>
  <si>
    <t>15010101-4000*</t>
  </si>
  <si>
    <t>12010104-0100</t>
  </si>
  <si>
    <t>Интернэтийн хэрэглэгчийн авлага - МЦХ</t>
  </si>
  <si>
    <t>12010104-0200</t>
  </si>
  <si>
    <t>12010104-0300</t>
  </si>
  <si>
    <t>12010104-0500</t>
  </si>
  <si>
    <t>12010104-0600</t>
  </si>
  <si>
    <t>12010104-0700</t>
  </si>
  <si>
    <t>12010104-0800</t>
  </si>
  <si>
    <t>12010104-1300</t>
  </si>
  <si>
    <t>12010104-1500</t>
  </si>
  <si>
    <t>12010104-1600</t>
  </si>
  <si>
    <t>12010104-1700</t>
  </si>
  <si>
    <t>12010104-1800</t>
  </si>
  <si>
    <t>12010104-1900</t>
  </si>
  <si>
    <t>12010104-2000</t>
  </si>
  <si>
    <t>12010104-2200</t>
  </si>
  <si>
    <t>12010104-2300</t>
  </si>
  <si>
    <t>12010104-4000*</t>
  </si>
  <si>
    <t>12010400-4000*</t>
  </si>
  <si>
    <t>Гадаад тооцооны авлага /USD/</t>
  </si>
  <si>
    <t>99991109-0100@</t>
  </si>
  <si>
    <t>Интернетийн урьдчилсан тооцооны клиринг- Монголын цахилгаан холбоо</t>
  </si>
  <si>
    <t>99991109-0200@</t>
  </si>
  <si>
    <t>99991109-0300@</t>
  </si>
  <si>
    <t>99991109-0400@</t>
  </si>
  <si>
    <t>99991109-0500@</t>
  </si>
  <si>
    <t>99991109-0600@</t>
  </si>
  <si>
    <t>99991109-0700@</t>
  </si>
  <si>
    <t>99991109-0800@</t>
  </si>
  <si>
    <t>99991109-0900@</t>
  </si>
  <si>
    <t>99991109-1000@</t>
  </si>
  <si>
    <t>99991109-1100@</t>
  </si>
  <si>
    <t>99991109-1200@</t>
  </si>
  <si>
    <t>99991109-1300@</t>
  </si>
  <si>
    <t>99991109-1400@</t>
  </si>
  <si>
    <t>99991109-1500@</t>
  </si>
  <si>
    <t>99991109-1600@</t>
  </si>
  <si>
    <t>99991109-1700@</t>
  </si>
  <si>
    <t>99991109-1800@</t>
  </si>
  <si>
    <t>99991109-1900@</t>
  </si>
  <si>
    <t>99991109-2000@</t>
  </si>
  <si>
    <t>99991109-2100@</t>
  </si>
  <si>
    <t>99991109-2200@</t>
  </si>
  <si>
    <t>99991109-2300@</t>
  </si>
  <si>
    <t>12030203-0100</t>
  </si>
  <si>
    <t>НӨАТ-ын авлага - МЦХ</t>
  </si>
  <si>
    <t>12030203-0200</t>
  </si>
  <si>
    <t>12030203-0300</t>
  </si>
  <si>
    <t>12030203-0400</t>
  </si>
  <si>
    <t>12030203-0500</t>
  </si>
  <si>
    <t>12030203-0600</t>
  </si>
  <si>
    <t>12030203-0700</t>
  </si>
  <si>
    <t>12030203-0800</t>
  </si>
  <si>
    <t>12030203-0900</t>
  </si>
  <si>
    <t>12030203-1000</t>
  </si>
  <si>
    <t>12030203-1100</t>
  </si>
  <si>
    <t>12030203-1200</t>
  </si>
  <si>
    <t>12030203-1300</t>
  </si>
  <si>
    <t>12030203-1400</t>
  </si>
  <si>
    <t>12030203-1500</t>
  </si>
  <si>
    <t>12030203-1600</t>
  </si>
  <si>
    <t>12030203-1700</t>
  </si>
  <si>
    <t>12030203-1800</t>
  </si>
  <si>
    <t>12030203-1900</t>
  </si>
  <si>
    <t>12030203-2000</t>
  </si>
  <si>
    <t>12030203-2100</t>
  </si>
  <si>
    <t>12030203-2200</t>
  </si>
  <si>
    <t>12030203-2300</t>
  </si>
  <si>
    <t>12030203-4000*</t>
  </si>
  <si>
    <t>12040105-4000*</t>
  </si>
  <si>
    <t>Ажиллагсдад олгосон орон сууцны зээл</t>
  </si>
  <si>
    <t>12040106-4000*</t>
  </si>
  <si>
    <t>12030202-0100</t>
  </si>
  <si>
    <t>Ажиллагсдын ХАОАТ-ын авлага - МЦХ</t>
  </si>
  <si>
    <t>12030202-0200</t>
  </si>
  <si>
    <t>12030202-0600</t>
  </si>
  <si>
    <t>12030202-0700</t>
  </si>
  <si>
    <t>12030202-0900</t>
  </si>
  <si>
    <t>12030202-1200</t>
  </si>
  <si>
    <t>12030202-1300</t>
  </si>
  <si>
    <t>12030202-1500</t>
  </si>
  <si>
    <t>12030202-1700</t>
  </si>
  <si>
    <t>12030202-1800</t>
  </si>
  <si>
    <t>12030202-1900</t>
  </si>
  <si>
    <t>12030202-2300</t>
  </si>
  <si>
    <t>12040401-0600</t>
  </si>
  <si>
    <t>Санхүүгийн актны  авлага - МЦХ</t>
  </si>
  <si>
    <t>12040401-0611</t>
  </si>
  <si>
    <t>Санхүүгийн актын авлага - МЦХ</t>
  </si>
  <si>
    <t>12040401-0800</t>
  </si>
  <si>
    <t>12040401-1600</t>
  </si>
  <si>
    <t>99991118-4100*</t>
  </si>
  <si>
    <t>Орлогын харилцах, зарлагын харилцахын клиринг</t>
  </si>
  <si>
    <t>12010200-4000*</t>
  </si>
  <si>
    <t>12010301-0300</t>
  </si>
  <si>
    <t>Сувгийн түрээсийн авлага - Захиргаа аж ахуйн хэсэг</t>
  </si>
  <si>
    <t>12010301-0500</t>
  </si>
  <si>
    <t>Сувгийн түрээсийн авлага-МЦХ</t>
  </si>
  <si>
    <t>12010301-1100</t>
  </si>
  <si>
    <t>12010301-1600</t>
  </si>
  <si>
    <t>Сувгийн түрээсийн авлага - Монголын цахилгаан холбоо</t>
  </si>
  <si>
    <t>12010301-1700</t>
  </si>
  <si>
    <t>12010301-2100</t>
  </si>
  <si>
    <t>Сувгийн түрээсийн авлага / ¥ / - МЦХ</t>
  </si>
  <si>
    <t>12010301-4000*</t>
  </si>
  <si>
    <t>Сувгийн түрээсийн авлага</t>
  </si>
  <si>
    <t>12010305-4000*</t>
  </si>
  <si>
    <t>Сувгийн түрээсийн авлага-Тусгай дугаар</t>
  </si>
  <si>
    <t>12010303-0100</t>
  </si>
  <si>
    <t>Байрны түрээсийн авлага - МЦХ</t>
  </si>
  <si>
    <t>12010303-0500</t>
  </si>
  <si>
    <t>12010303-0600</t>
  </si>
  <si>
    <t>12010303-0700</t>
  </si>
  <si>
    <t>12010303-0800</t>
  </si>
  <si>
    <t>12010303-1100</t>
  </si>
  <si>
    <t>Байрны түрээсийн авлага-Гурвантэс</t>
  </si>
  <si>
    <t>12010303-1300</t>
  </si>
  <si>
    <t>12010303-1400</t>
  </si>
  <si>
    <t>12010303-1600</t>
  </si>
  <si>
    <t>12010303-1700</t>
  </si>
  <si>
    <t>12010303-1800</t>
  </si>
  <si>
    <t>12010303-2000</t>
  </si>
  <si>
    <t>12010303-2100</t>
  </si>
  <si>
    <t>12010303-2200</t>
  </si>
  <si>
    <t>12010303-4000*</t>
  </si>
  <si>
    <t>12010304-2000</t>
  </si>
  <si>
    <t>Тоног төхөөрөмжийн түрээсийн авлага - Налайх</t>
  </si>
  <si>
    <t>12010304-4000*</t>
  </si>
  <si>
    <t>12030204-0500</t>
  </si>
  <si>
    <t>12030204-2300</t>
  </si>
  <si>
    <t>12030206-0100</t>
  </si>
  <si>
    <t>12030206-0200</t>
  </si>
  <si>
    <t>12030206-0300</t>
  </si>
  <si>
    <t>12030206-0400</t>
  </si>
  <si>
    <t>12030206-0500</t>
  </si>
  <si>
    <t>12030206-0600</t>
  </si>
  <si>
    <t>12030206-0700</t>
  </si>
  <si>
    <t>12030206-1000</t>
  </si>
  <si>
    <t>12030206-1200</t>
  </si>
  <si>
    <t>12030206-1300</t>
  </si>
  <si>
    <t>12030206-1400</t>
  </si>
  <si>
    <t>12030206-1500</t>
  </si>
  <si>
    <t>12030206-1601</t>
  </si>
  <si>
    <t>12030206-1900</t>
  </si>
  <si>
    <t>12030206-2000</t>
  </si>
  <si>
    <t>12030206-2100</t>
  </si>
  <si>
    <t>12030206-2200</t>
  </si>
  <si>
    <t>12030206-2300</t>
  </si>
  <si>
    <t>12030206-4000*</t>
  </si>
  <si>
    <t>12030206-4100*</t>
  </si>
  <si>
    <t>НӨАТ-ын хэрэгжээгүй авлага-Үндсэн хөрөнгө</t>
  </si>
  <si>
    <t>99991130-0100</t>
  </si>
  <si>
    <t>Зарлагын харилцах жижиг мөнгөн сан ₮ Клиринг</t>
  </si>
  <si>
    <t>99991130-0200</t>
  </si>
  <si>
    <t>99991130-0300</t>
  </si>
  <si>
    <t>99991130-0400</t>
  </si>
  <si>
    <t>99991130-0500</t>
  </si>
  <si>
    <t>99991130-0600</t>
  </si>
  <si>
    <t>99991130-0700</t>
  </si>
  <si>
    <t>Зарлагын харилцах, жижиг мөнгөн сангийн клиринг</t>
  </si>
  <si>
    <t>99991130-0800</t>
  </si>
  <si>
    <t>99991130-1000</t>
  </si>
  <si>
    <t>99991130-1100</t>
  </si>
  <si>
    <t>99991130-1500</t>
  </si>
  <si>
    <t>99991130-1600</t>
  </si>
  <si>
    <t>99991130-1700</t>
  </si>
  <si>
    <t>99991130-1800</t>
  </si>
  <si>
    <t>99991130-1900</t>
  </si>
  <si>
    <t>99991130-2000</t>
  </si>
  <si>
    <t>99991130-2100</t>
  </si>
  <si>
    <t>99991130-2200</t>
  </si>
  <si>
    <t>99991130-2300</t>
  </si>
  <si>
    <t>99991130-4000*</t>
  </si>
  <si>
    <t>Ажилчин, албан хаагчдын клиринг</t>
  </si>
  <si>
    <t>99991130-4300*</t>
  </si>
  <si>
    <t>Ажилчин, албан хаагчдын болон орлогын харилцахын клиринг</t>
  </si>
  <si>
    <t>99991130-4900*</t>
  </si>
  <si>
    <t>99991132-4000*</t>
  </si>
  <si>
    <t>Орлого, орлогын харилцахын клиринг /Холбооны бусад орлого/</t>
  </si>
  <si>
    <t>99991133-4000*</t>
  </si>
  <si>
    <t>Орлого, орлогын харилцахын клиринг-Хэрэглэгчийн орлого</t>
  </si>
  <si>
    <t>99991133-4100*</t>
  </si>
  <si>
    <t>Орлого, орлогын харилцахын клиринг-Аймаг</t>
  </si>
  <si>
    <t>99991133-4200*</t>
  </si>
  <si>
    <t>Орлого, орлогын харилцахын клиринг-Интернет</t>
  </si>
  <si>
    <t>99991135-4000*</t>
  </si>
  <si>
    <t>Орлого, орлогын харилцахын клиринг-/Сувгийн орлого/</t>
  </si>
  <si>
    <t>99991137-4000*</t>
  </si>
  <si>
    <t>Орлого, орлогын харилцахын клиринг-/Картын нярав/</t>
  </si>
  <si>
    <t>99991138-4000*</t>
  </si>
  <si>
    <t>Орлого, орлогын харилцахын клиринг-/Телефоны орлогын кассын/</t>
  </si>
  <si>
    <t>99991141-4000*</t>
  </si>
  <si>
    <t>Орлого, орлогын харилцахын клиринг-/Урьдчилсан төлбөрт орлого/</t>
  </si>
  <si>
    <t>99991142-0100</t>
  </si>
  <si>
    <t>Урьдчилсан тооцооны авлагын клиринг-КаТВ</t>
  </si>
  <si>
    <t>99991142-0200</t>
  </si>
  <si>
    <t>99991142-0300</t>
  </si>
  <si>
    <t>99991142-0400</t>
  </si>
  <si>
    <t>99991142-0700</t>
  </si>
  <si>
    <t>99991142-0800</t>
  </si>
  <si>
    <t>99991142-1000</t>
  </si>
  <si>
    <t>99991142-1200</t>
  </si>
  <si>
    <t>99991142-1500</t>
  </si>
  <si>
    <t>99991142-1600</t>
  </si>
  <si>
    <t>99991142-1700</t>
  </si>
  <si>
    <t>99991142-1800</t>
  </si>
  <si>
    <t>99991142-2200</t>
  </si>
  <si>
    <t>99991142-2300</t>
  </si>
  <si>
    <t>12010306-0100</t>
  </si>
  <si>
    <t>Тоног төхөөрөмж байрлуулсаны түрээсийн авлага</t>
  </si>
  <si>
    <t>12010306-0200</t>
  </si>
  <si>
    <t>12010306-0300</t>
  </si>
  <si>
    <t>12010306-0400</t>
  </si>
  <si>
    <t>12010306-0600</t>
  </si>
  <si>
    <t>12010306-0700</t>
  </si>
  <si>
    <t>12010306-0800</t>
  </si>
  <si>
    <t>12010306-0900</t>
  </si>
  <si>
    <t>12010306-1000</t>
  </si>
  <si>
    <t>12010306-1300</t>
  </si>
  <si>
    <t>12010306-1400</t>
  </si>
  <si>
    <t>12010306-1500</t>
  </si>
  <si>
    <t>12010306-1700</t>
  </si>
  <si>
    <t>12010306-1800</t>
  </si>
  <si>
    <t>12010306-2000</t>
  </si>
  <si>
    <t>12010306-2200</t>
  </si>
  <si>
    <t>12010306-2300</t>
  </si>
  <si>
    <t>12010306-4000*</t>
  </si>
  <si>
    <t>12020000-4000*</t>
  </si>
  <si>
    <t>12020001-4000*</t>
  </si>
  <si>
    <t>Найдваргүй авлагын хасагдуулга-Бусад авлага</t>
  </si>
  <si>
    <t>12040301-4100*</t>
  </si>
  <si>
    <t>Банкнаас авах хүүгийн авлага-Голомт 8125100429</t>
  </si>
  <si>
    <t>12040309-4000*</t>
  </si>
  <si>
    <t>Банкнаас авах хүүгийн авлага-ХХБанк-2609051094</t>
  </si>
  <si>
    <t>12040311-4000*</t>
  </si>
  <si>
    <t>Банкнаас авах хүүгийн авлага-ХХБ-824000912</t>
  </si>
  <si>
    <t>12040313-4000*</t>
  </si>
  <si>
    <t>Банкнаас авах хүүний авлага-Төрийн банк-380000213823</t>
  </si>
  <si>
    <t>12030201-4000*</t>
  </si>
  <si>
    <t>99991234-0100</t>
  </si>
  <si>
    <t>99991234-0200</t>
  </si>
  <si>
    <t>99991234-0300</t>
  </si>
  <si>
    <t>99991234-0400</t>
  </si>
  <si>
    <t>99991234-0500</t>
  </si>
  <si>
    <t>99991234-0600</t>
  </si>
  <si>
    <t>99991234-0700</t>
  </si>
  <si>
    <t>99991234-0800</t>
  </si>
  <si>
    <t>99991234-0900</t>
  </si>
  <si>
    <t>99991234-1000</t>
  </si>
  <si>
    <t>99991234-1100</t>
  </si>
  <si>
    <t>99991234-1200</t>
  </si>
  <si>
    <t>99991234-1300</t>
  </si>
  <si>
    <t>99991234-1400</t>
  </si>
  <si>
    <t>99991234-1500</t>
  </si>
  <si>
    <t>99991234-1600</t>
  </si>
  <si>
    <t>99991234-1700</t>
  </si>
  <si>
    <t>99991234-1800</t>
  </si>
  <si>
    <t>99991234-1900</t>
  </si>
  <si>
    <t>99991234-2000</t>
  </si>
  <si>
    <t>99991234-2100</t>
  </si>
  <si>
    <t>99991234-2200</t>
  </si>
  <si>
    <t>99991234-2300</t>
  </si>
  <si>
    <t>99991234-4000*</t>
  </si>
  <si>
    <t>Багцын үйлчилгээний клиринг- БХГ</t>
  </si>
  <si>
    <t>99991235-0100</t>
  </si>
  <si>
    <t>TV room үйлчилгээний клиринг</t>
  </si>
  <si>
    <t>99991235-0200</t>
  </si>
  <si>
    <t>99991235-0300</t>
  </si>
  <si>
    <t>99991235-0400</t>
  </si>
  <si>
    <t>99991235-0500</t>
  </si>
  <si>
    <t>99991235-0600</t>
  </si>
  <si>
    <t>99991235-0700</t>
  </si>
  <si>
    <t>99991235-0800</t>
  </si>
  <si>
    <t>99991235-0900</t>
  </si>
  <si>
    <t>99991235-1000</t>
  </si>
  <si>
    <t>99991235-1100</t>
  </si>
  <si>
    <t>99991235-1200</t>
  </si>
  <si>
    <t>99991235-1300</t>
  </si>
  <si>
    <t>99991235-1400</t>
  </si>
  <si>
    <t>99991235-1500</t>
  </si>
  <si>
    <t>99991235-1600</t>
  </si>
  <si>
    <t>99991235-1700</t>
  </si>
  <si>
    <t>99991235-1800</t>
  </si>
  <si>
    <t>99991235-1900</t>
  </si>
  <si>
    <t>99991235-2000</t>
  </si>
  <si>
    <t>99991235-2100</t>
  </si>
  <si>
    <t>99991235-2200</t>
  </si>
  <si>
    <t>99991235-2300</t>
  </si>
  <si>
    <t>99991235-4001*</t>
  </si>
  <si>
    <t>Tv room үйлчилгээний клиринг-ТБХГ</t>
  </si>
  <si>
    <t>99991235-4002*</t>
  </si>
  <si>
    <t>Tv room үйлчилгээний клиринг-ББХГ</t>
  </si>
  <si>
    <t>99991235-4003*</t>
  </si>
  <si>
    <t>Tv room үйлчилгээний клиринг-ЗБХГ</t>
  </si>
  <si>
    <t>99991235-4004*</t>
  </si>
  <si>
    <t>Tv room үйлчилгээний клиринг-ӨБХГ</t>
  </si>
  <si>
    <t>99991236-4004*</t>
  </si>
  <si>
    <t>Гурвалсан үйлчилгээний клиринг-ӨБХГ</t>
  </si>
  <si>
    <t>12030205-4000*</t>
  </si>
  <si>
    <t>Охин компанийн татварн НДШ -ын авлага</t>
  </si>
  <si>
    <t>14010100-0100*</t>
  </si>
  <si>
    <t>Үндсэн материал кабель - МЦХ</t>
  </si>
  <si>
    <t>14010100-0200*</t>
  </si>
  <si>
    <t>14010100-0300*</t>
  </si>
  <si>
    <t>14010100-0400*</t>
  </si>
  <si>
    <t>14010100-0500*</t>
  </si>
  <si>
    <t>14010100-0600*</t>
  </si>
  <si>
    <t>14010100-0700*</t>
  </si>
  <si>
    <t>14010100-0800*</t>
  </si>
  <si>
    <t>14010100-0900*</t>
  </si>
  <si>
    <t>14010100-1000*</t>
  </si>
  <si>
    <t>14010100-1100*</t>
  </si>
  <si>
    <t>14010100-1200*</t>
  </si>
  <si>
    <t>14010100-1300*</t>
  </si>
  <si>
    <t>14010100-1400*</t>
  </si>
  <si>
    <t>14010100-1500*</t>
  </si>
  <si>
    <t>14010100-1600*</t>
  </si>
  <si>
    <t>14010100-1700*</t>
  </si>
  <si>
    <t>14010100-1800*</t>
  </si>
  <si>
    <t>14010100-1900*</t>
  </si>
  <si>
    <t>14010100-2000*</t>
  </si>
  <si>
    <t>14010100-2100*</t>
  </si>
  <si>
    <t>14010100-2200*</t>
  </si>
  <si>
    <t>14010100-2300*</t>
  </si>
  <si>
    <t>14010100-4000*</t>
  </si>
  <si>
    <t>Үндсэн материал Кабель</t>
  </si>
  <si>
    <t>14010200-0100</t>
  </si>
  <si>
    <t>Холбооны утас - МЦХ</t>
  </si>
  <si>
    <t>14010200-0200</t>
  </si>
  <si>
    <t>14010200-0300</t>
  </si>
  <si>
    <t>14010200-0400</t>
  </si>
  <si>
    <t>14010200-0500</t>
  </si>
  <si>
    <t>14010200-0600</t>
  </si>
  <si>
    <t>14010200-0700</t>
  </si>
  <si>
    <t>14010200-0800</t>
  </si>
  <si>
    <t>14010200-0900</t>
  </si>
  <si>
    <t>14010200-1000</t>
  </si>
  <si>
    <t>14010200-1100</t>
  </si>
  <si>
    <t>14010200-1200</t>
  </si>
  <si>
    <t>14010200-1300</t>
  </si>
  <si>
    <t>14010200-1400</t>
  </si>
  <si>
    <t>14010200-1500</t>
  </si>
  <si>
    <t>14010200-1600</t>
  </si>
  <si>
    <t>14010200-1700</t>
  </si>
  <si>
    <t>14010200-1800</t>
  </si>
  <si>
    <t>14010200-1900</t>
  </si>
  <si>
    <t>14010200-2000</t>
  </si>
  <si>
    <t>14010200-2100</t>
  </si>
  <si>
    <t>14010200-2200</t>
  </si>
  <si>
    <t>14010200-2300</t>
  </si>
  <si>
    <t>14010200-4000*</t>
  </si>
  <si>
    <t>Холбооны утас</t>
  </si>
  <si>
    <t>14010300-0100</t>
  </si>
  <si>
    <t>Үйлдвэрлэлийн зориулалттай туслах материал - МЦХ</t>
  </si>
  <si>
    <t>14010300-0200</t>
  </si>
  <si>
    <t>14010300-0300</t>
  </si>
  <si>
    <t>14010300-0400</t>
  </si>
  <si>
    <t>14010300-0500</t>
  </si>
  <si>
    <t>14010300-0600</t>
  </si>
  <si>
    <t>14010300-0700</t>
  </si>
  <si>
    <t>14010300-0800</t>
  </si>
  <si>
    <t>14010300-0900</t>
  </si>
  <si>
    <t>14010300-1000</t>
  </si>
  <si>
    <t>14010300-1100</t>
  </si>
  <si>
    <t>14010300-1200</t>
  </si>
  <si>
    <t>14010300-1300</t>
  </si>
  <si>
    <t>14010300-1400</t>
  </si>
  <si>
    <t>14010300-1500</t>
  </si>
  <si>
    <t>14010300-1600</t>
  </si>
  <si>
    <t>14010300-1700</t>
  </si>
  <si>
    <t>14010300-1800</t>
  </si>
  <si>
    <t>14010300-1900</t>
  </si>
  <si>
    <t>14010300-2000</t>
  </si>
  <si>
    <t>14010300-2100</t>
  </si>
  <si>
    <t>14010300-2200</t>
  </si>
  <si>
    <t>14010300-2300</t>
  </si>
  <si>
    <t>14010300-4000*</t>
  </si>
  <si>
    <t>Үйлдвэрлэлийн зориулалттай туслах материал</t>
  </si>
  <si>
    <t>14020100-0100</t>
  </si>
  <si>
    <t>Борлуулах бараа - МЦХ</t>
  </si>
  <si>
    <t>14020100-0105</t>
  </si>
  <si>
    <t>Борлуулах бараа Батцэнгэл</t>
  </si>
  <si>
    <t>14020100-0109</t>
  </si>
  <si>
    <t>Борлуулах бараа /Өлзийт/ - МЦХ</t>
  </si>
  <si>
    <t>14020100-0116</t>
  </si>
  <si>
    <t>Борлуулах бараа-Хотонт</t>
  </si>
  <si>
    <t>14020100-0120</t>
  </si>
  <si>
    <t>14020100-0121</t>
  </si>
  <si>
    <t>Борлуулах бараа- МЦХ</t>
  </si>
  <si>
    <t>14020100-0122</t>
  </si>
  <si>
    <t>Борлуулах бараа Тогосмаа - МЦХ</t>
  </si>
  <si>
    <t>14020100-0126</t>
  </si>
  <si>
    <t>Борлуулах бараа Өгийнуур сум - Үйлчилгээ марктингийн хэсэг</t>
  </si>
  <si>
    <t>14020100-0130</t>
  </si>
  <si>
    <t>Борлуулах бараа Цэцэрлэг сум - МЦХ</t>
  </si>
  <si>
    <t>14020100-0210</t>
  </si>
  <si>
    <t>Борлуулах бараа нярав - МЦХ</t>
  </si>
  <si>
    <t>14020100-0220</t>
  </si>
  <si>
    <t>Борлуулах бараа  касс - МЦХ</t>
  </si>
  <si>
    <t>14020100-0231</t>
  </si>
  <si>
    <t>Борлуулах бараа Алтай сум - МЦХ</t>
  </si>
  <si>
    <t>14020100-0232</t>
  </si>
  <si>
    <t>Борлуулах бараа Алтанцөгц сум - МЦХ</t>
  </si>
  <si>
    <t>14020100-0233</t>
  </si>
  <si>
    <t>Борлуулах бараа Баяннуур сум - МЦХ</t>
  </si>
  <si>
    <t>14020100-0235</t>
  </si>
  <si>
    <t>Борлуулах бараа  Булган сум - МЦХ</t>
  </si>
  <si>
    <t>14020100-0237</t>
  </si>
  <si>
    <t>Борлууах бараа Дэлүүн сум - МЦХ</t>
  </si>
  <si>
    <t>14020100-0238</t>
  </si>
  <si>
    <t>Борлууах бараа Ногооннуур - МЦХ</t>
  </si>
  <si>
    <t>14020100-0239</t>
  </si>
  <si>
    <t>Борлуулах бараа Сагсай - МЦХ</t>
  </si>
  <si>
    <t>14020100-0240</t>
  </si>
  <si>
    <t>Борлуулах бараа Толбо - МЦХ</t>
  </si>
  <si>
    <t>14020100-0241</t>
  </si>
  <si>
    <t>Борлуулах бараа Улаанхус - МЦХ</t>
  </si>
  <si>
    <t>14020100-0242</t>
  </si>
  <si>
    <t>Борлуулах бараа /Цэнгэл сум/ - МЦХ</t>
  </si>
  <si>
    <t>14020100-0245</t>
  </si>
  <si>
    <t>Борлуулах бараа Улаанбайшинт - МЦХ</t>
  </si>
  <si>
    <t>14020100-0300</t>
  </si>
  <si>
    <t>14020100-0310</t>
  </si>
  <si>
    <t>Борлуулах бараа- Касс</t>
  </si>
  <si>
    <t>14020100-0400</t>
  </si>
  <si>
    <t>Борлуулах бараа нярав /М.Тунгалаг/ - МЦХ</t>
  </si>
  <si>
    <t>14020100-0411</t>
  </si>
  <si>
    <t>Бараа материал касс - Үйлчилгээ марктингийн хэсэг</t>
  </si>
  <si>
    <t>14020100-0451</t>
  </si>
  <si>
    <t>Бараа материал Баян-Агт - Баян-Агт</t>
  </si>
  <si>
    <t>14020100-0452</t>
  </si>
  <si>
    <t>Бараа материал Баяннуур - Баяннуур</t>
  </si>
  <si>
    <t>14020100-0454</t>
  </si>
  <si>
    <t>Борлуулах бараа Бүрэгхангай - Бүрэгхангай</t>
  </si>
  <si>
    <t>14020100-0455</t>
  </si>
  <si>
    <t>Бараа материал Гурванбулаг - Гурванбулаг</t>
  </si>
  <si>
    <t>14020100-0456</t>
  </si>
  <si>
    <t>Бараа материал-Дашинчилэн - Дашинчилэн</t>
  </si>
  <si>
    <t>14020100-0458</t>
  </si>
  <si>
    <t>Бараа материал Орхон - Орхон</t>
  </si>
  <si>
    <t>14020100-0459</t>
  </si>
  <si>
    <t>Бараа материал Рашаант - Рашаант</t>
  </si>
  <si>
    <t>14020100-0461</t>
  </si>
  <si>
    <t>Бараа материал Сэлэнгэ - Сэлэнгэ</t>
  </si>
  <si>
    <t>14020100-0462</t>
  </si>
  <si>
    <t>Бараа материал Тэшиг - Тэшиг</t>
  </si>
  <si>
    <t>14020100-0464</t>
  </si>
  <si>
    <t>Бараа материал Хишиг-Өндөр - Хишиг-Өндөр</t>
  </si>
  <si>
    <t>14020100-0465</t>
  </si>
  <si>
    <t>Бараа материал Хутаг - Хутаг</t>
  </si>
  <si>
    <t>14020100-0467</t>
  </si>
  <si>
    <t>Борлуулах бараа Хялганат</t>
  </si>
  <si>
    <t>14020100-0508</t>
  </si>
  <si>
    <t>Борлуулах бараа Бугат</t>
  </si>
  <si>
    <t>14020100-0510</t>
  </si>
  <si>
    <t>Борлуулах бараа Нярав-МЦХ</t>
  </si>
  <si>
    <t>14020100-0533</t>
  </si>
  <si>
    <t>Борлуулах бараа /Халиун/ - Үйлчилгээ марктингийн хэсэг</t>
  </si>
  <si>
    <t>14020100-0610</t>
  </si>
  <si>
    <t>Борлуулах болон дахин хуваарилах бараа - МЦХ</t>
  </si>
  <si>
    <t>14020100-0613</t>
  </si>
  <si>
    <t>Борлуулах бараа Касс Ш,Энхчимэг - МЦХ</t>
  </si>
  <si>
    <t>14020100-0616</t>
  </si>
  <si>
    <t>Бэлэн бүтээгдэхүүн Сайхан дулаан - МЦХ</t>
  </si>
  <si>
    <t>14020100-0617</t>
  </si>
  <si>
    <t>Борлуулах бараа Замын-ҮҮд Б,Будцэцэг - МЦХ</t>
  </si>
  <si>
    <t>14020100-0618</t>
  </si>
  <si>
    <t>Борлуулах бараа-Зүүнбаян баг</t>
  </si>
  <si>
    <t>14020100-0619</t>
  </si>
  <si>
    <t>Борлуулах бараа Алтанширээ-И,Энх-Амгалан - МЦХ</t>
  </si>
  <si>
    <t>14020100-0620*</t>
  </si>
  <si>
    <t>Борлуулах бараа Касс Батгэрэл - МЦХ</t>
  </si>
  <si>
    <t>14020100-0622*</t>
  </si>
  <si>
    <t>Борлуулах бараа Касс Ө.Болормаа - МЦХ</t>
  </si>
  <si>
    <t>14020100-0710</t>
  </si>
  <si>
    <t>14020100-0720</t>
  </si>
  <si>
    <t>Борлуулах бараа-Ууганцэцэг - МЦХ</t>
  </si>
  <si>
    <t>14020100-0725</t>
  </si>
  <si>
    <t>Борлуулах бараа-Одончимэг - Үйлчилгээ марктингийн хэсэг</t>
  </si>
  <si>
    <t>14020100-0728</t>
  </si>
  <si>
    <t>Борлуулах бараа-Наранчимэг - Үйлчилгээ марктингийн хэсэг</t>
  </si>
  <si>
    <t>14020100-0751</t>
  </si>
  <si>
    <t>Борлуулах бараа Баяндун - Баяндун сум</t>
  </si>
  <si>
    <t>14020100-0752</t>
  </si>
  <si>
    <t>Борлуулах бараа Баян-Уул сум - МЦХ</t>
  </si>
  <si>
    <t>14020100-0753</t>
  </si>
  <si>
    <t>Борлуулах бараа Булган - Булган сум</t>
  </si>
  <si>
    <t>14020100-0754</t>
  </si>
  <si>
    <t>Борлуулах бараа Гурванзагал - Гурванзагал сум</t>
  </si>
  <si>
    <t>14020100-0755</t>
  </si>
  <si>
    <t>Борлуулах бараа Дашбалбар сум - МЦХ</t>
  </si>
  <si>
    <t>14020100-0757</t>
  </si>
  <si>
    <t>Борлуулах бараа Сэргэлэн - Сэргэлэн сум</t>
  </si>
  <si>
    <t>14020100-0761</t>
  </si>
  <si>
    <t>Борлуулах бараа Чойбалсан сум - МЦХ</t>
  </si>
  <si>
    <t>14020100-0805</t>
  </si>
  <si>
    <t>Борлуулах бараа Т.Цолмон - МЦХ</t>
  </si>
  <si>
    <t>14020100-0806</t>
  </si>
  <si>
    <t>Борлуулах бараа Сайхан-Овоо Далайбаяр - МЦХ</t>
  </si>
  <si>
    <t>14020100-0808</t>
  </si>
  <si>
    <t>Эрдэнэдалай Бадамцэрэн - МЦХ</t>
  </si>
  <si>
    <t>14020100-0812</t>
  </si>
  <si>
    <t>Борлуулах бараа-Гурвансайхан - МЦХ</t>
  </si>
  <si>
    <t>14020100-0813</t>
  </si>
  <si>
    <t>Борлуулах бараа-Өлзийт</t>
  </si>
  <si>
    <t>14020100-0814</t>
  </si>
  <si>
    <t>Борлуулах бараа - Дэрэн - МЦХ</t>
  </si>
  <si>
    <t>14020100-0817</t>
  </si>
  <si>
    <t>Борлуулах бараа -Дэлгэрхангай</t>
  </si>
  <si>
    <t>14020100-0820</t>
  </si>
  <si>
    <t>14020100-0821</t>
  </si>
  <si>
    <t>Борлуулах бараа Хулд - Сум</t>
  </si>
  <si>
    <t>14020100-0824</t>
  </si>
  <si>
    <t>Борлуулах бараа Баянжаргалан - Сум</t>
  </si>
  <si>
    <t>14020100-0826</t>
  </si>
  <si>
    <t>Борлуулах бараа-Отгонбаяр Ш</t>
  </si>
  <si>
    <t>14020100-0830*</t>
  </si>
  <si>
    <t>14020100-0832</t>
  </si>
  <si>
    <t>Борлуулах бараа. Э.Гандулам</t>
  </si>
  <si>
    <t>14020100-0860</t>
  </si>
  <si>
    <t>Борлуулах бараа Адаацаг Ж.Сэндмаа - МЦХ</t>
  </si>
  <si>
    <t>14020100-0900</t>
  </si>
  <si>
    <t>Борлуулах бараа-нярав - МЦХ</t>
  </si>
  <si>
    <t>14020100-0912</t>
  </si>
  <si>
    <t>Бараа материал-Сонгино - МЦХ</t>
  </si>
  <si>
    <t>14020100-0916</t>
  </si>
  <si>
    <t>Борлуулах бараа /Тосонцэнгэл/ - МЦХ</t>
  </si>
  <si>
    <t>14020100-0918</t>
  </si>
  <si>
    <t>Борлуулах бараа Цэцэн-Уул - Түдэвтэй</t>
  </si>
  <si>
    <t>14020100-0919</t>
  </si>
  <si>
    <t>Бараа материал-Тэс - Тэс</t>
  </si>
  <si>
    <t>14020100-0925</t>
  </si>
  <si>
    <t>Борлуулах бараа Эрдэнэхайрхан - Эрдэнэхайрхан</t>
  </si>
  <si>
    <t>14020100-0934</t>
  </si>
  <si>
    <t>Борлуулах болон дахин хуваарилах бараа-МБГ-БҮТасаг</t>
  </si>
  <si>
    <t>14020100-1025</t>
  </si>
  <si>
    <t>Борлуулах бараа Баян-Өндөр</t>
  </si>
  <si>
    <t>14020100-1026</t>
  </si>
  <si>
    <t>Борлуулах бараа Бүрд</t>
  </si>
  <si>
    <t>14020100-1031</t>
  </si>
  <si>
    <t>Борлуулах бараа Гучин-Ус - МЦХ</t>
  </si>
  <si>
    <t>14020100-1040</t>
  </si>
  <si>
    <t>Борлуулах бараа аймгийн төв - МЦХ</t>
  </si>
  <si>
    <t>14020100-1043</t>
  </si>
  <si>
    <t>Борлуулах бараа Хайрхандулаан</t>
  </si>
  <si>
    <t>14020100-1052</t>
  </si>
  <si>
    <t>Борлуулах бараа касс Одгэрэл - МЦХ</t>
  </si>
  <si>
    <t>14020100-1055</t>
  </si>
  <si>
    <t>Бараа материал Уянга - МЦХ</t>
  </si>
  <si>
    <t>14020100-1056</t>
  </si>
  <si>
    <t>Борлуулах бараа Сант - МЦХ</t>
  </si>
  <si>
    <t>14020100-1060</t>
  </si>
  <si>
    <t>Борлуулсан барааХар хорин - МЦХ</t>
  </si>
  <si>
    <t>14020100-1061</t>
  </si>
  <si>
    <t>Борлуулах бараа Хужирт - МЦХ</t>
  </si>
  <si>
    <t>14020100-1062</t>
  </si>
  <si>
    <t>Борлуулсан бараа Богд - МЦХ</t>
  </si>
  <si>
    <t>14020100-1064</t>
  </si>
  <si>
    <t>Борлуулах бараа  Нарийн тээл - МЦХ</t>
  </si>
  <si>
    <t>14020100-1065</t>
  </si>
  <si>
    <t>Борлуулах бараа Төгрөг - МЦХ</t>
  </si>
  <si>
    <t>14020100-1066</t>
  </si>
  <si>
    <t>Борлуулах бараа Батөлзий - МЦХ</t>
  </si>
  <si>
    <t>14020100-1071</t>
  </si>
  <si>
    <t>Борлуулах бараа ашиглахгүй эргэлтийн хөрөнгө</t>
  </si>
  <si>
    <t>14020100-1100</t>
  </si>
  <si>
    <t>Борлуулах бараа-Нярав - МЦХ</t>
  </si>
  <si>
    <t>14020100-1110</t>
  </si>
  <si>
    <t>Борлуулах бараа Манлай - Манлай</t>
  </si>
  <si>
    <t>14020100-1122</t>
  </si>
  <si>
    <t>Борлуулах бараа-Гурвантэс Замбага - МЦХ</t>
  </si>
  <si>
    <t>14020100-1137</t>
  </si>
  <si>
    <t>Борлуулах бараа</t>
  </si>
  <si>
    <t>14020100-1138</t>
  </si>
  <si>
    <t>Борлуулах бараа Мөнхтүвшин</t>
  </si>
  <si>
    <t>14020100-1213</t>
  </si>
  <si>
    <t>Борлуулах бараа Эрдэнэцагаан</t>
  </si>
  <si>
    <t>14020100-1230</t>
  </si>
  <si>
    <t>Борлуулах бараа  Нярав - Удирдлага</t>
  </si>
  <si>
    <t>14020100-1345</t>
  </si>
  <si>
    <t>Борлуулах бараа /С.Оюунжаргал/ - Захиргаа аж ахуйн хэсэг</t>
  </si>
  <si>
    <t>14020100-1410</t>
  </si>
  <si>
    <t>14020100-1457</t>
  </si>
  <si>
    <t>Борлуулах бараа-Баянцогт</t>
  </si>
  <si>
    <t>14020100-1459</t>
  </si>
  <si>
    <t>Борлуулах бараа-Баянчандмань</t>
  </si>
  <si>
    <t>14020100-1463</t>
  </si>
  <si>
    <t>Борлуулах бараа-Жаргалант</t>
  </si>
  <si>
    <t>14020100-1465</t>
  </si>
  <si>
    <t>Борлуулах бараа-Заамар</t>
  </si>
  <si>
    <t>14020100-1501</t>
  </si>
  <si>
    <t>Борлуулах бараа Касс</t>
  </si>
  <si>
    <t>14020100-1501@</t>
  </si>
  <si>
    <t>Борлуулах бараа Баруунтуруун - МЦХ</t>
  </si>
  <si>
    <t>14020100-1502</t>
  </si>
  <si>
    <t>Борлуулах бараа Өлгий - МЦХ</t>
  </si>
  <si>
    <t>14020100-1503</t>
  </si>
  <si>
    <t>Борлуулах бараа-касс Отгонхишигт</t>
  </si>
  <si>
    <t>14020100-1511@</t>
  </si>
  <si>
    <t>Борлуулах бараа Өмнөговь - Өмнөговь</t>
  </si>
  <si>
    <t>14020100-1517</t>
  </si>
  <si>
    <t>Борлуулах бараа Сагил - Сагил</t>
  </si>
  <si>
    <t>14020100-1575</t>
  </si>
  <si>
    <t>Борлуулах бараа-Нярав</t>
  </si>
  <si>
    <t>14020100-1610</t>
  </si>
  <si>
    <t>14020100-1621</t>
  </si>
  <si>
    <t>Борлуулах бараа Касс Нэргүй - МЦХ</t>
  </si>
  <si>
    <t>14020100-1622</t>
  </si>
  <si>
    <t>Бараа материал касс Дүүрэн - МЦХ</t>
  </si>
  <si>
    <t>14020100-1624</t>
  </si>
  <si>
    <t>Борлуулах бараа-Дарви</t>
  </si>
  <si>
    <t>14020100-1631</t>
  </si>
  <si>
    <t>Борлуулах бараа Булган - МЦХ</t>
  </si>
  <si>
    <t>14020100-1700</t>
  </si>
  <si>
    <t>14020100-1711</t>
  </si>
  <si>
    <t>Борлуулах бараа Касс- Цэрэн - МЦХ</t>
  </si>
  <si>
    <t>14020100-1719</t>
  </si>
  <si>
    <t>Борлуулах бараа Их уул - МЦХ</t>
  </si>
  <si>
    <t>14020100-1723*</t>
  </si>
  <si>
    <t>Борлуулах бараа Тариалан - МЦХ</t>
  </si>
  <si>
    <t>14020100-1725*</t>
  </si>
  <si>
    <t>Борлуулах бараа Төмөрбулаг - Үйлчилгээ марктингийн хэсэг</t>
  </si>
  <si>
    <t>14020100-1735*</t>
  </si>
  <si>
    <t>Борлуулах бараа Цагаан Уул - МЦХ</t>
  </si>
  <si>
    <t>14020100-1746</t>
  </si>
  <si>
    <t>Борлуулах бараа Ундармаа, Мөнхжаргал - Захиргаа аж ахуйн хэсэг</t>
  </si>
  <si>
    <t>14020100-1800</t>
  </si>
  <si>
    <t>14020100-1810</t>
  </si>
  <si>
    <t>Борлуулах болон дахин хуваарилах - МЦХ</t>
  </si>
  <si>
    <t>14020100-1812</t>
  </si>
  <si>
    <t>Борлуулах болон дахин хуваарилах Мөрөн - Мөрөн</t>
  </si>
  <si>
    <t>14020100-1813</t>
  </si>
  <si>
    <t>Борлуулах болон дахин хуваарилах Өмнөдэлгэр - Өмнөдэлгэр</t>
  </si>
  <si>
    <t>14020100-1815</t>
  </si>
  <si>
    <t>Борлуулах бараа Биндэр - Биндэр</t>
  </si>
  <si>
    <t>14020100-1820*</t>
  </si>
  <si>
    <t>14020100-1825</t>
  </si>
  <si>
    <t>Борлуулах болон дахин хуваарилах Бор-Өндөр - Бор-Өндөр</t>
  </si>
  <si>
    <t>14020100-1830*</t>
  </si>
  <si>
    <t>14020100-1940</t>
  </si>
  <si>
    <t>14020100-1941</t>
  </si>
  <si>
    <t>Борлуулах бараа /Энхтайван/ - МЦХ</t>
  </si>
  <si>
    <t>14020100-1945</t>
  </si>
  <si>
    <t>Борлуулах бараа /Жавхлантсүрэн/ - МЦХ</t>
  </si>
  <si>
    <t>14020100-1947</t>
  </si>
  <si>
    <t>Борлуулах бараа /Алтанцэцэг/ - МЦХ</t>
  </si>
  <si>
    <t>14020100-1953</t>
  </si>
  <si>
    <t>Борлуулах бараа /Зоригтхүү/ - Үйлчилгээ марктингийн хэсэг</t>
  </si>
  <si>
    <t>14020100-1954</t>
  </si>
  <si>
    <t>Борлуулах бараа /Баттогтох/ - Үйлчилгээ марктингийн хэсэг</t>
  </si>
  <si>
    <t>14020100-1955</t>
  </si>
  <si>
    <t>Борлуулах бараа /Отгон-Өлзий/ - Үйлчилгээ марктингийн хэсэг</t>
  </si>
  <si>
    <t>14020100-2000</t>
  </si>
  <si>
    <t>14020100-2040</t>
  </si>
  <si>
    <t>Борлуулах бараа сум - Сум</t>
  </si>
  <si>
    <t>14020100-2100</t>
  </si>
  <si>
    <t>14020100-2108*</t>
  </si>
  <si>
    <t>Борлуулах бараа Говил</t>
  </si>
  <si>
    <t>14020100-2112</t>
  </si>
  <si>
    <t>Борлуулах бараа /П.Мөнхцэцэг/ - МЦХ</t>
  </si>
  <si>
    <t>14020100-2113</t>
  </si>
  <si>
    <t>Борлуулах бараа /Ц.Чулуунхүү/ - МЦХ</t>
  </si>
  <si>
    <t>14020100-2114</t>
  </si>
  <si>
    <t>Борлуулах бараа - Жаргалант сум</t>
  </si>
  <si>
    <t>14020100-2210*</t>
  </si>
  <si>
    <t>14020100-2220*</t>
  </si>
  <si>
    <t>14020100-2310</t>
  </si>
  <si>
    <t>Борлуулах бараа /нярав/ - МЦХ</t>
  </si>
  <si>
    <t>14020100-4005*</t>
  </si>
  <si>
    <t>Бараа материал-Охин компани</t>
  </si>
  <si>
    <t>14020101-4000*</t>
  </si>
  <si>
    <t>Борлуулах болон дахин хуваарилах бараа</t>
  </si>
  <si>
    <t>14020102-4000*</t>
  </si>
  <si>
    <t>14020103-4000*</t>
  </si>
  <si>
    <t>Борлуулах.дахин хувиарлах бараа</t>
  </si>
  <si>
    <t>14020104-4000*</t>
  </si>
  <si>
    <t>Борлуулах бараа Х. Батзориг /карт/</t>
  </si>
  <si>
    <t>14020106-4000*</t>
  </si>
  <si>
    <t>Борлуулах бараа-Лхамсүрэн Зүүн бүс</t>
  </si>
  <si>
    <t>14020109-4000*</t>
  </si>
  <si>
    <t>Борлуулах бараа-Яблок ББХГ</t>
  </si>
  <si>
    <t>14020115-4000*</t>
  </si>
  <si>
    <t>Борлуулах бараа-Эрдэнэбат ЗБХГ</t>
  </si>
  <si>
    <t>14020116-4000*</t>
  </si>
  <si>
    <t>Борлуулах бараа-Хишигбаяр ӨБХГ</t>
  </si>
  <si>
    <t>14020117-4000*</t>
  </si>
  <si>
    <t>Борлуулах бараа-Батсайхан ББХГ</t>
  </si>
  <si>
    <t>14020118-4000*</t>
  </si>
  <si>
    <t>Борлуулах бараа-Батболд ББХГ</t>
  </si>
  <si>
    <t>14020119-4000*</t>
  </si>
  <si>
    <t>Борлуулах бараа-Энхбат ЗБХГ</t>
  </si>
  <si>
    <t>14020120-4000*</t>
  </si>
  <si>
    <t>Борлуулах бараа-Энхтогтох ББХГ</t>
  </si>
  <si>
    <t>14020121-4000*</t>
  </si>
  <si>
    <t>Борлуулах бараа-Ганбат ТБХГ</t>
  </si>
  <si>
    <t>14020123-4000*</t>
  </si>
  <si>
    <t>Борлуулах бараа - Эрдэнэбаатар ЗБХГ</t>
  </si>
  <si>
    <t>14020124-4000*</t>
  </si>
  <si>
    <t>Борлуулах бараа- Б.Мөнгөнтуяа ББХГ</t>
  </si>
  <si>
    <t>14020125-4000*</t>
  </si>
  <si>
    <t>Борлуулах бараа- Пүрэвсүрэн ӨБХГ</t>
  </si>
  <si>
    <t>14020127-4000*</t>
  </si>
  <si>
    <t>Борлуулах  бараа -  Отгонцэцэг ӨБХГ</t>
  </si>
  <si>
    <t>14020128-4000*</t>
  </si>
  <si>
    <t>Борлуулах бараа- Ариумаа ӨБХГ</t>
  </si>
  <si>
    <t>14020130-4000*</t>
  </si>
  <si>
    <t>Борлуулах бараа-Эрдэнэбат ББАлба</t>
  </si>
  <si>
    <t>14020131-4000*</t>
  </si>
  <si>
    <t>Борлуулах бараа-Чулуунтөгс ББХГ</t>
  </si>
  <si>
    <t>14020132-4000*</t>
  </si>
  <si>
    <t>Борлуулах бараа--Бямбасүрэн Б ТБХГ</t>
  </si>
  <si>
    <t>14020134-4000*</t>
  </si>
  <si>
    <t>Борлуулах бараа-Од ЗБХГ</t>
  </si>
  <si>
    <t>14020141-4000*</t>
  </si>
  <si>
    <t>Борлуулах бараа - Баттуяа ББХГ</t>
  </si>
  <si>
    <t>14020143-4000*</t>
  </si>
  <si>
    <t>Борлуулах бараа-ЗБХГ-Баяр</t>
  </si>
  <si>
    <t>14020144-4000*</t>
  </si>
  <si>
    <t>Борлуулах бараа-ЗБХГ-Мөнхцэцэг</t>
  </si>
  <si>
    <t>14020145-4000*</t>
  </si>
  <si>
    <t>Борлуулах бараа-ТБХГ-Саран</t>
  </si>
  <si>
    <t>14020150-4000*</t>
  </si>
  <si>
    <t>Борлуулах бараа-ББХГ Э.Бямбасүрэн</t>
  </si>
  <si>
    <t>14020152-4000*</t>
  </si>
  <si>
    <t>Борлуулах бараа-ТБХГ-Ж.Алтантуяа</t>
  </si>
  <si>
    <t>14020156-4000*</t>
  </si>
  <si>
    <t>Борлуулах бараа-ББХГ Амгалан</t>
  </si>
  <si>
    <t>14020158-4000*</t>
  </si>
  <si>
    <t>Борлуулах бараа-ТБХГ Г.Шинэзул</t>
  </si>
  <si>
    <t>14020159-4000*</t>
  </si>
  <si>
    <t>Борлуулах бараа-ТБХГ Г.Оюундарь</t>
  </si>
  <si>
    <t>14020160-4000*</t>
  </si>
  <si>
    <t>Борлуулах бараа - Баттуяа ЗБХГ</t>
  </si>
  <si>
    <t>14020161-4000*</t>
  </si>
  <si>
    <t>Борлуулах бараа Баярсайхан - ӨБХГ</t>
  </si>
  <si>
    <t>14020162-4000*</t>
  </si>
  <si>
    <t>Борлуулах бараа Г.Болормаа-ӨБХГ</t>
  </si>
  <si>
    <t>14020163-4000*</t>
  </si>
  <si>
    <t>Борлуулах бараа - Б.Эрдэнэтуул ТБХГ</t>
  </si>
  <si>
    <t>14020164-4000*</t>
  </si>
  <si>
    <t>Борлуулах бараа-ТБХГ-Ц.Мөнхзул</t>
  </si>
  <si>
    <t>14020165-4000*</t>
  </si>
  <si>
    <t>Борлуулах бараа-ТБХГ-Т.Гэрэлтуяа</t>
  </si>
  <si>
    <t>14020166-4000*</t>
  </si>
  <si>
    <t>Борлуулах бараа Буянтогтох ӨБХГ</t>
  </si>
  <si>
    <t>14020167-4000*</t>
  </si>
  <si>
    <t>Борлуулах материал-ӨБХГ-Дэлгэрцэцэг</t>
  </si>
  <si>
    <t>14020202-4000*</t>
  </si>
  <si>
    <t>Ашиглалтгүй бараа-Нярав</t>
  </si>
  <si>
    <t>14020203-4000*</t>
  </si>
  <si>
    <t>Гэмтэлтэй бараа -Нярав1</t>
  </si>
  <si>
    <t>14030100-0110</t>
  </si>
  <si>
    <t>Цэвэрлэгээний материал - МЦХ</t>
  </si>
  <si>
    <t>14030100-0210</t>
  </si>
  <si>
    <t>14030100-0310</t>
  </si>
  <si>
    <t>14030100-0410</t>
  </si>
  <si>
    <t>14030100-0510</t>
  </si>
  <si>
    <t>14030100-0610</t>
  </si>
  <si>
    <t>14030100-0710</t>
  </si>
  <si>
    <t>14030100-0810</t>
  </si>
  <si>
    <t>14030100-0910</t>
  </si>
  <si>
    <t>14030100-1010</t>
  </si>
  <si>
    <t>14030100-1110</t>
  </si>
  <si>
    <t>14030100-1210</t>
  </si>
  <si>
    <t>14030100-1310</t>
  </si>
  <si>
    <t>14030100-1410</t>
  </si>
  <si>
    <t>14030100-1510</t>
  </si>
  <si>
    <t>14030100-1610</t>
  </si>
  <si>
    <t>14030100-1710</t>
  </si>
  <si>
    <t>14030100-1810</t>
  </si>
  <si>
    <t>14030100-1910</t>
  </si>
  <si>
    <t>14030100-2010</t>
  </si>
  <si>
    <t>14030100-2110</t>
  </si>
  <si>
    <t>14030100-2210</t>
  </si>
  <si>
    <t>14030100-2310</t>
  </si>
  <si>
    <t>14030100-4000*</t>
  </si>
  <si>
    <t>Цэвэрлэгээний  материал</t>
  </si>
  <si>
    <t>14030200-0120</t>
  </si>
  <si>
    <t>Бичиг хэргийн материал - МЦХ</t>
  </si>
  <si>
    <t>14030200-0220</t>
  </si>
  <si>
    <t>14030200-0320</t>
  </si>
  <si>
    <t>14030200-0420</t>
  </si>
  <si>
    <t>14030200-0520</t>
  </si>
  <si>
    <t>14030200-0620</t>
  </si>
  <si>
    <t>14030200-0720</t>
  </si>
  <si>
    <t>14030200-0820</t>
  </si>
  <si>
    <t>14030200-0920</t>
  </si>
  <si>
    <t>14030200-1020</t>
  </si>
  <si>
    <t>14030200-1120</t>
  </si>
  <si>
    <t>14030200-1220</t>
  </si>
  <si>
    <t>14030200-1320</t>
  </si>
  <si>
    <t>14030200-1420</t>
  </si>
  <si>
    <t>14030200-1520</t>
  </si>
  <si>
    <t>14030200-1620</t>
  </si>
  <si>
    <t>14030200-1720</t>
  </si>
  <si>
    <t>14030200-1820</t>
  </si>
  <si>
    <t>14030200-1920</t>
  </si>
  <si>
    <t>14030200-2020</t>
  </si>
  <si>
    <t>14030200-2120</t>
  </si>
  <si>
    <t>14030200-2220</t>
  </si>
  <si>
    <t>14030200-2320</t>
  </si>
  <si>
    <t>14030200-4000*</t>
  </si>
  <si>
    <t>Бичиг хэргийн материал</t>
  </si>
  <si>
    <t>14030200-4100</t>
  </si>
  <si>
    <t>Бичиг хэргийн материал-нярав2</t>
  </si>
  <si>
    <t>14030300-0240</t>
  </si>
  <si>
    <t>Бэлэг дурсгалын зүйлс, ном - МЦХ</t>
  </si>
  <si>
    <t>14030300-0340</t>
  </si>
  <si>
    <t>14030300-0540</t>
  </si>
  <si>
    <t>14030300-0840</t>
  </si>
  <si>
    <t>14030300-1540</t>
  </si>
  <si>
    <t>14030300-1640</t>
  </si>
  <si>
    <t>14030300-1940</t>
  </si>
  <si>
    <t>14030300-2040</t>
  </si>
  <si>
    <t>14030300-4000*</t>
  </si>
  <si>
    <t>Бэлэг дурсгалын зүйлс, ном</t>
  </si>
  <si>
    <t>14030400-0150</t>
  </si>
  <si>
    <t>Албан хэрэгцээний хангамжийн зүйл - МЦХ</t>
  </si>
  <si>
    <t>14030400-0250</t>
  </si>
  <si>
    <t>14030400-0350</t>
  </si>
  <si>
    <t>14030400-0450</t>
  </si>
  <si>
    <t>14030400-0550</t>
  </si>
  <si>
    <t>14030400-0650</t>
  </si>
  <si>
    <t>14030400-0750</t>
  </si>
  <si>
    <t>14030400-0850</t>
  </si>
  <si>
    <t>14030400-0950</t>
  </si>
  <si>
    <t>14030400-1050</t>
  </si>
  <si>
    <t>14030400-1150</t>
  </si>
  <si>
    <t>14030400-1250</t>
  </si>
  <si>
    <t>14030400-1350</t>
  </si>
  <si>
    <t>14030400-1450</t>
  </si>
  <si>
    <t>14030400-1550</t>
  </si>
  <si>
    <t>14030400-1650</t>
  </si>
  <si>
    <t>14030400-1750</t>
  </si>
  <si>
    <t>14030400-1850</t>
  </si>
  <si>
    <t>14030400-1950</t>
  </si>
  <si>
    <t>14030400-2050</t>
  </si>
  <si>
    <t>14030400-2150</t>
  </si>
  <si>
    <t>14030400-2155</t>
  </si>
  <si>
    <t>14030400-2250</t>
  </si>
  <si>
    <t>14030400-2350</t>
  </si>
  <si>
    <t>14030400-4000*</t>
  </si>
  <si>
    <t>Албан хэрэгцээний хангамжийн зүйл</t>
  </si>
  <si>
    <t>14030400-4100</t>
  </si>
  <si>
    <t>Албан хэрэгцээний хангамжийн зүйл-нярав2</t>
  </si>
  <si>
    <t>14030500-0130</t>
  </si>
  <si>
    <t>Маягт - МЦХ</t>
  </si>
  <si>
    <t>14030500-0230</t>
  </si>
  <si>
    <t>14030500-0330</t>
  </si>
  <si>
    <t>14030500-0430</t>
  </si>
  <si>
    <t>14030500-0630</t>
  </si>
  <si>
    <t>14030500-0730</t>
  </si>
  <si>
    <t>14030500-0830</t>
  </si>
  <si>
    <t>14030500-0930</t>
  </si>
  <si>
    <t>14030500-1030</t>
  </si>
  <si>
    <t>14030500-1130</t>
  </si>
  <si>
    <t>14030500-1230</t>
  </si>
  <si>
    <t>14030500-1330</t>
  </si>
  <si>
    <t>14030500-1430</t>
  </si>
  <si>
    <t>14030500-1530</t>
  </si>
  <si>
    <t>14030500-1630</t>
  </si>
  <si>
    <t>14030500-1730</t>
  </si>
  <si>
    <t>14030500-1830</t>
  </si>
  <si>
    <t>14030500-1930</t>
  </si>
  <si>
    <t>14030500-2030</t>
  </si>
  <si>
    <t>14030500-2130</t>
  </si>
  <si>
    <t>14030500-2230</t>
  </si>
  <si>
    <t>14030500-2330</t>
  </si>
  <si>
    <t>14040100-0110</t>
  </si>
  <si>
    <t>Ажлын хувцас - МЦХ</t>
  </si>
  <si>
    <t>14040100-0210</t>
  </si>
  <si>
    <t>14040100-0310</t>
  </si>
  <si>
    <t>14040100-0410</t>
  </si>
  <si>
    <t>14040100-0510</t>
  </si>
  <si>
    <t>14040100-0610</t>
  </si>
  <si>
    <t>14040100-0710</t>
  </si>
  <si>
    <t>14040100-0810</t>
  </si>
  <si>
    <t>14040100-0910</t>
  </si>
  <si>
    <t>14040100-1010</t>
  </si>
  <si>
    <t>14040100-1110</t>
  </si>
  <si>
    <t>14040100-1210</t>
  </si>
  <si>
    <t>14040100-1410</t>
  </si>
  <si>
    <t>14040100-1510</t>
  </si>
  <si>
    <t>14040100-1610</t>
  </si>
  <si>
    <t>14040100-1710</t>
  </si>
  <si>
    <t>14040100-1810</t>
  </si>
  <si>
    <t>14040100-1910</t>
  </si>
  <si>
    <t>14040100-2010</t>
  </si>
  <si>
    <t>14040100-2110</t>
  </si>
  <si>
    <t>14040100-2210</t>
  </si>
  <si>
    <t>14040100-2310</t>
  </si>
  <si>
    <t>14040100-4000*</t>
  </si>
  <si>
    <t>Ажлын тусгай хувцас</t>
  </si>
  <si>
    <t>14040200-0120</t>
  </si>
  <si>
    <t>Ажлын багаж - МЦХ</t>
  </si>
  <si>
    <t>14040200-0220</t>
  </si>
  <si>
    <t>14040200-0420</t>
  </si>
  <si>
    <t>14040200-0520</t>
  </si>
  <si>
    <t>14040200-0620</t>
  </si>
  <si>
    <t>14040200-0720</t>
  </si>
  <si>
    <t>14040200-0820</t>
  </si>
  <si>
    <t>14040200-0920</t>
  </si>
  <si>
    <t>14040200-1020</t>
  </si>
  <si>
    <t>14040200-1120</t>
  </si>
  <si>
    <t>14040200-1220</t>
  </si>
  <si>
    <t>14040200-1420</t>
  </si>
  <si>
    <t>14040200-1520</t>
  </si>
  <si>
    <t>14040200-1620</t>
  </si>
  <si>
    <t>14040200-1720</t>
  </si>
  <si>
    <t>14040200-1820</t>
  </si>
  <si>
    <t>14040200-1920</t>
  </si>
  <si>
    <t>14040200-2020</t>
  </si>
  <si>
    <t>14040200-2120</t>
  </si>
  <si>
    <t>14040200-2220</t>
  </si>
  <si>
    <t>14040200-2320</t>
  </si>
  <si>
    <t>14040200-4000*</t>
  </si>
  <si>
    <t>Ажлын багаж, хэрэгсэл</t>
  </si>
  <si>
    <t>14040300-4000*</t>
  </si>
  <si>
    <t>Эмийн үлдэгдэл</t>
  </si>
  <si>
    <t>14050100-0110</t>
  </si>
  <si>
    <t>Холболтын байгууламжийн сэлбэг-МЦХ</t>
  </si>
  <si>
    <t>14050100-0210</t>
  </si>
  <si>
    <t>Холболтын байгууламжийн сэлбэг - МЦХ</t>
  </si>
  <si>
    <t>14050100-0310</t>
  </si>
  <si>
    <t>14050100-0410</t>
  </si>
  <si>
    <t>14050100-0510</t>
  </si>
  <si>
    <t>14050100-0600</t>
  </si>
  <si>
    <t>Холболтын байгууламжийн сэлбэг -  МЦХ</t>
  </si>
  <si>
    <t>14050100-0710</t>
  </si>
  <si>
    <t>14050100-0810</t>
  </si>
  <si>
    <t>14050100-0910</t>
  </si>
  <si>
    <t>14050100-1010</t>
  </si>
  <si>
    <t>14050100-1110</t>
  </si>
  <si>
    <t>14050100-1200</t>
  </si>
  <si>
    <t>14050100-1310</t>
  </si>
  <si>
    <t>14050100-1410</t>
  </si>
  <si>
    <t>14050100-1510</t>
  </si>
  <si>
    <t>14050100-1610</t>
  </si>
  <si>
    <t>14050100-1710</t>
  </si>
  <si>
    <t>14050100-1810</t>
  </si>
  <si>
    <t>14050100-1910</t>
  </si>
  <si>
    <t>14050100-2010</t>
  </si>
  <si>
    <t>14050100-2110</t>
  </si>
  <si>
    <t>14050100-2210</t>
  </si>
  <si>
    <t>14050100-2310</t>
  </si>
  <si>
    <t>14050100-4000*</t>
  </si>
  <si>
    <t>Холболтын байгууламжийн сэлбэг</t>
  </si>
  <si>
    <t>14050200-0220</t>
  </si>
  <si>
    <t>Дамжуулах байгууламжийн сэлбэг - МЦХ</t>
  </si>
  <si>
    <t>14050200-0320</t>
  </si>
  <si>
    <t>14050200-0420</t>
  </si>
  <si>
    <t>14050200-0520</t>
  </si>
  <si>
    <t>14050200-0620</t>
  </si>
  <si>
    <t>14050200-0720</t>
  </si>
  <si>
    <t>14050200-0820</t>
  </si>
  <si>
    <t>14050200-1020</t>
  </si>
  <si>
    <t>14050200-1120</t>
  </si>
  <si>
    <t>14050200-1220</t>
  </si>
  <si>
    <t>14050200-1420</t>
  </si>
  <si>
    <t>14050200-1520</t>
  </si>
  <si>
    <t>14050200-1620</t>
  </si>
  <si>
    <t>14050200-1720</t>
  </si>
  <si>
    <t>14050200-1820</t>
  </si>
  <si>
    <t>14050200-1920</t>
  </si>
  <si>
    <t>14050200-2220</t>
  </si>
  <si>
    <t>14050200-2320</t>
  </si>
  <si>
    <t>Дамжуулах байгууламжийн сэлбэг-МЦХ</t>
  </si>
  <si>
    <t>14050300-0230</t>
  </si>
  <si>
    <t>Зай тэжээлийн сэлбэг - МЦХ</t>
  </si>
  <si>
    <t>14050300-0630</t>
  </si>
  <si>
    <t>14050300-0730</t>
  </si>
  <si>
    <t>14050300-0930</t>
  </si>
  <si>
    <t>14050300-1130</t>
  </si>
  <si>
    <t>14050300-1630</t>
  </si>
  <si>
    <t>14050300-1730</t>
  </si>
  <si>
    <t>14050300-1930</t>
  </si>
  <si>
    <t>14050300-2000</t>
  </si>
  <si>
    <t>14050300-4000*</t>
  </si>
  <si>
    <t>Зай тэжээлийн сэлбэг</t>
  </si>
  <si>
    <t>14050400-0240</t>
  </si>
  <si>
    <t>Барилгын материал - МЦХ</t>
  </si>
  <si>
    <t>14050400-0340</t>
  </si>
  <si>
    <t>14050400-0440</t>
  </si>
  <si>
    <t>14050400-0540</t>
  </si>
  <si>
    <t>14050400-0640</t>
  </si>
  <si>
    <t>14050400-0740</t>
  </si>
  <si>
    <t>Барилга байгууламжийн сэлбэг - МЦХ</t>
  </si>
  <si>
    <t>14050400-0840</t>
  </si>
  <si>
    <t>Барилга байгууламжийн материал - МЦХ</t>
  </si>
  <si>
    <t>14050400-0940</t>
  </si>
  <si>
    <t>14050400-1140</t>
  </si>
  <si>
    <t>Барилгын байгууламжийн сэлбэг хэрэгсэл - МЦХ</t>
  </si>
  <si>
    <t>14050400-1240</t>
  </si>
  <si>
    <t>14050400-1540</t>
  </si>
  <si>
    <t>Барилга байгууламжийн сэлбэг хэрэгсэл - МЦХ</t>
  </si>
  <si>
    <t>14050400-1640</t>
  </si>
  <si>
    <t>14050400-1940</t>
  </si>
  <si>
    <t>Барилгын байгууламжийн сэлбэг - МЦХ</t>
  </si>
  <si>
    <t>14050400-2140</t>
  </si>
  <si>
    <t>барилгын сэлбэг - МЦХ</t>
  </si>
  <si>
    <t>14050400-2240</t>
  </si>
  <si>
    <t>14050400-2340</t>
  </si>
  <si>
    <t>14050400-4000*</t>
  </si>
  <si>
    <t>Барилга,сантехник,цахилгааны материал</t>
  </si>
  <si>
    <t>14050500-0150</t>
  </si>
  <si>
    <t>Авто сэлбэг /хуучин машин/ - МЦХ</t>
  </si>
  <si>
    <t>14050500-0450</t>
  </si>
  <si>
    <t>14050500-0550</t>
  </si>
  <si>
    <t>14050500-0650</t>
  </si>
  <si>
    <t>14050500-0750</t>
  </si>
  <si>
    <t>14050500-0850</t>
  </si>
  <si>
    <t>14050500-1050</t>
  </si>
  <si>
    <t>14050500-1150</t>
  </si>
  <si>
    <t>14050500-1350</t>
  </si>
  <si>
    <t>14050500-1450</t>
  </si>
  <si>
    <t>14050500-1550</t>
  </si>
  <si>
    <t>14050500-1650</t>
  </si>
  <si>
    <t>14050500-1950</t>
  </si>
  <si>
    <t>14050500-2150</t>
  </si>
  <si>
    <t>14050500-2250</t>
  </si>
  <si>
    <t>14050500-2302</t>
  </si>
  <si>
    <t>14050500-4000*</t>
  </si>
  <si>
    <t>Авто сэлбэг</t>
  </si>
  <si>
    <t>14050600-1700</t>
  </si>
  <si>
    <t>Компьютерийн сэлбэг хэрэгсэл, эд ангиуд</t>
  </si>
  <si>
    <t>14050600-1900</t>
  </si>
  <si>
    <t>14050600-2300</t>
  </si>
  <si>
    <t>14050800-4000*</t>
  </si>
  <si>
    <t>Станцын сэлбэг NGN</t>
  </si>
  <si>
    <t>14051200-4000*</t>
  </si>
  <si>
    <t>КАТВ сэлбэг -Цэрэнтогтох</t>
  </si>
  <si>
    <t>14060100-0100</t>
  </si>
  <si>
    <t>Хатуу түлш - МЦХ</t>
  </si>
  <si>
    <t>14060100-0232</t>
  </si>
  <si>
    <t>Хатуу түлш/ Алтанцогц/ - МЦХ</t>
  </si>
  <si>
    <t>14060100-0235</t>
  </si>
  <si>
    <t>Хатуу түлш Булган - МЦХ</t>
  </si>
  <si>
    <t>14060100-0239</t>
  </si>
  <si>
    <t>Хатуу түлш Сагсай - МЦХ</t>
  </si>
  <si>
    <t>14060100-0400</t>
  </si>
  <si>
    <t>14060100-1700</t>
  </si>
  <si>
    <t>14060100-2000</t>
  </si>
  <si>
    <t>14060100-2200</t>
  </si>
  <si>
    <t>14060201-0100</t>
  </si>
  <si>
    <t>Шатах тослох материал - МЦХ</t>
  </si>
  <si>
    <t>14060201-0151</t>
  </si>
  <si>
    <t>14060201-0510</t>
  </si>
  <si>
    <t>Нярав Шатах тослох материал - МЦХ</t>
  </si>
  <si>
    <t>14060201-0610</t>
  </si>
  <si>
    <t>Шатах тослох материал няравын үлдэгдэл - МЦХ</t>
  </si>
  <si>
    <t>14060201-0630</t>
  </si>
  <si>
    <t>Шатах тослох материал-Дизель - МЦХ</t>
  </si>
  <si>
    <t>14060201-0800</t>
  </si>
  <si>
    <t>14060201-0910</t>
  </si>
  <si>
    <t>Шатах тослох материал /нярав/ - МЦХ</t>
  </si>
  <si>
    <t>14060201-1000</t>
  </si>
  <si>
    <t>14060201-1110</t>
  </si>
  <si>
    <t>Шатах тослох материал-Няравын үлдэгдэл - МЦХ</t>
  </si>
  <si>
    <t>14060201-1200</t>
  </si>
  <si>
    <t>14060201-1330</t>
  </si>
  <si>
    <t>14060201-1410</t>
  </si>
  <si>
    <t>14060201-1500</t>
  </si>
  <si>
    <t>14060201-1520</t>
  </si>
  <si>
    <t>Шатах тослох материал жолооч - Захиргаа аж ахуйн хэсэг</t>
  </si>
  <si>
    <t>14060201-1610</t>
  </si>
  <si>
    <t>Шатах тослох материал нярав - МЦХ</t>
  </si>
  <si>
    <t>14060201-1810</t>
  </si>
  <si>
    <t>Нярав ШТМатериал - МЦХ</t>
  </si>
  <si>
    <t>14060201-1910</t>
  </si>
  <si>
    <t>14060201-2010</t>
  </si>
  <si>
    <t>Шатах тослох материал нярав - Захиргаа аж ахуйн хэсэг</t>
  </si>
  <si>
    <t>14060201-2110</t>
  </si>
  <si>
    <t>14060201-2210</t>
  </si>
  <si>
    <t>Шатах тослох материал-нярав - МЦХ</t>
  </si>
  <si>
    <t>14060201-2300</t>
  </si>
  <si>
    <t>14060201-2320</t>
  </si>
  <si>
    <t>Шатах тослох материал-жолооч - МЦХ</t>
  </si>
  <si>
    <t>14060201-4000*</t>
  </si>
  <si>
    <t>Шатахууны  үлдэгдэл төв данс</t>
  </si>
  <si>
    <t>14060202-0220</t>
  </si>
  <si>
    <t>Шатах тослох материал жолооч - МЦХ</t>
  </si>
  <si>
    <t>14060202-0310</t>
  </si>
  <si>
    <t>Шатах тослох материал/жолооч/ - МЦХ</t>
  </si>
  <si>
    <t>14060202-0420</t>
  </si>
  <si>
    <t>14060202-0520</t>
  </si>
  <si>
    <t>жолоочийн Шатах тослох материал - МЦХ</t>
  </si>
  <si>
    <t>14060202-0620</t>
  </si>
  <si>
    <t>Шатах тослох материал-жолоочийн үлдэгдэл - МЦХ</t>
  </si>
  <si>
    <t>14060202-0720</t>
  </si>
  <si>
    <t>14060202-0820</t>
  </si>
  <si>
    <t>14060202-1120</t>
  </si>
  <si>
    <t>Шатах тослох материал-Жолоочийн үлдэгдэл - МЦХ</t>
  </si>
  <si>
    <t>14060202-1420*</t>
  </si>
  <si>
    <t>14060202-1620</t>
  </si>
  <si>
    <t>14060202-1720*</t>
  </si>
  <si>
    <t>14060202-1820*</t>
  </si>
  <si>
    <t>14060202-2020</t>
  </si>
  <si>
    <t>14060202-2120</t>
  </si>
  <si>
    <t>14060202-2220</t>
  </si>
  <si>
    <t>14060202-4000*</t>
  </si>
  <si>
    <t>Авто тээврийн тослох материал</t>
  </si>
  <si>
    <t>14060212-4000*</t>
  </si>
  <si>
    <t>Шатахуун, дизелийн үлдэгдэл-Зай тэжээл</t>
  </si>
  <si>
    <t>16060100-1700@</t>
  </si>
  <si>
    <t>Мал амьтад - Захиргаа аж ахуйн хэсэг</t>
  </si>
  <si>
    <t>99991221-0100@</t>
  </si>
  <si>
    <t>Орлого,БМ- Монголын цахилгаан холбоо</t>
  </si>
  <si>
    <t>99991221-0200@</t>
  </si>
  <si>
    <t>99991221-0300@</t>
  </si>
  <si>
    <t>99991221-0400@</t>
  </si>
  <si>
    <t>99991221-0500@</t>
  </si>
  <si>
    <t>99991221-0600@</t>
  </si>
  <si>
    <t>99991221-0700@</t>
  </si>
  <si>
    <t>99991221-0800@</t>
  </si>
  <si>
    <t>99991221-0900@</t>
  </si>
  <si>
    <t>99991221-1000@</t>
  </si>
  <si>
    <t>99991221-1100@</t>
  </si>
  <si>
    <t>99991221-1200@</t>
  </si>
  <si>
    <t>99991221-1300@</t>
  </si>
  <si>
    <t>99991221-1400@</t>
  </si>
  <si>
    <t>99991221-1500@</t>
  </si>
  <si>
    <t>99991221-1600@</t>
  </si>
  <si>
    <t>99991221-1700@</t>
  </si>
  <si>
    <t>99991221-1800@</t>
  </si>
  <si>
    <t>99991221-1900@</t>
  </si>
  <si>
    <t>99991221-2000@</t>
  </si>
  <si>
    <t>99991221-2100@</t>
  </si>
  <si>
    <t>99991221-2200@</t>
  </si>
  <si>
    <t>99991221-2300@</t>
  </si>
  <si>
    <t>99991221-4001*</t>
  </si>
  <si>
    <t>Орлого, БМ-ын клиринг-Төвийн бүс</t>
  </si>
  <si>
    <t>99991221-4002*</t>
  </si>
  <si>
    <t>Орлого, БМ-ын клиринг-Баруун бүс</t>
  </si>
  <si>
    <t>99991221-4003*</t>
  </si>
  <si>
    <t>Орлого, БМ-ын клиринг-Зүүн бүс</t>
  </si>
  <si>
    <t>99991221-4004*</t>
  </si>
  <si>
    <t>Орлого, БМ-ын клиринг-Өмнөд бүс</t>
  </si>
  <si>
    <t>99991221-4101*</t>
  </si>
  <si>
    <t>Модем борлуулалтын клиринг-Төвийн бүс</t>
  </si>
  <si>
    <t>99991221-4102*</t>
  </si>
  <si>
    <t>Модем борлуулалтын клиринг-Баруун бүс</t>
  </si>
  <si>
    <t>99991221-4103*</t>
  </si>
  <si>
    <t>Модем борлуулалтын клиринг-Зүүн бүс</t>
  </si>
  <si>
    <t>99991221-4104*</t>
  </si>
  <si>
    <t>Модем борлуулалтын клиринг-Өмнөд бүс</t>
  </si>
  <si>
    <t>99991240-4000*</t>
  </si>
  <si>
    <t>Бэлтгэн нийлүүлэгч, БМ-ын клиринг</t>
  </si>
  <si>
    <t>99991241-4000*</t>
  </si>
  <si>
    <t>ААХ, БМ-ын клиринг</t>
  </si>
  <si>
    <t>13010017-4000*</t>
  </si>
  <si>
    <t>Байгууллагын хадгаламж-Төрийн банк 380000213823</t>
  </si>
  <si>
    <t>11010201-4000*</t>
  </si>
  <si>
    <t>Байгууллагын хадгаламж-ТХБ-9000042198</t>
  </si>
  <si>
    <t>15020200-0100</t>
  </si>
  <si>
    <t>Томилолтын зардлын урьдчилгаа</t>
  </si>
  <si>
    <t>15020200-0200</t>
  </si>
  <si>
    <t>15020200-0300</t>
  </si>
  <si>
    <t>15020200-0400</t>
  </si>
  <si>
    <t>15020200-0500</t>
  </si>
  <si>
    <t>15020200-0600</t>
  </si>
  <si>
    <t>15020200-0700</t>
  </si>
  <si>
    <t>15020200-0800</t>
  </si>
  <si>
    <t>15020200-0900</t>
  </si>
  <si>
    <t>15020200-1000</t>
  </si>
  <si>
    <t>15020200-1100</t>
  </si>
  <si>
    <t>15020200-1200</t>
  </si>
  <si>
    <t>15020200-1300</t>
  </si>
  <si>
    <t>15020200-1400</t>
  </si>
  <si>
    <t>15020200-1500</t>
  </si>
  <si>
    <t>15020200-1600</t>
  </si>
  <si>
    <t>15020200-1700</t>
  </si>
  <si>
    <t>15020200-1800</t>
  </si>
  <si>
    <t>15020200-1900</t>
  </si>
  <si>
    <t>15020200-2000</t>
  </si>
  <si>
    <t>15020200-2100</t>
  </si>
  <si>
    <t>15020200-2200</t>
  </si>
  <si>
    <t>15020200-2300</t>
  </si>
  <si>
    <t>15020500-0500</t>
  </si>
  <si>
    <t>Урьдчилж гарсан зардал - МЦХ</t>
  </si>
  <si>
    <t>15020500-0700</t>
  </si>
  <si>
    <t>15020500-1600</t>
  </si>
  <si>
    <t>15020500-2000</t>
  </si>
  <si>
    <t>15020500-4000*</t>
  </si>
  <si>
    <t>15020600-4000*</t>
  </si>
  <si>
    <t>Охин компанийн Урьдчилж төлсөн зардал, тооцоо</t>
  </si>
  <si>
    <t>20010200-0205</t>
  </si>
  <si>
    <t>Газар сайжруулалт,зам талбай-Алтай - Алтай</t>
  </si>
  <si>
    <t>20010200-0451</t>
  </si>
  <si>
    <t>Газар сайжруулалт,зам талбай-Баян агт - Баян-Агт</t>
  </si>
  <si>
    <t>20010200-0502</t>
  </si>
  <si>
    <t>Газар сайжруулалт,зам талбай-Захиргаа аж ахуйн хэсэг - Захиргаа аж ахуйн хэсэг</t>
  </si>
  <si>
    <t>20010200-0702</t>
  </si>
  <si>
    <t>Газар сайжруулалт,зам талбай-Захиргаа аж ахуйн хэсэг</t>
  </si>
  <si>
    <t>20010200-1402</t>
  </si>
  <si>
    <t>20010200-1463</t>
  </si>
  <si>
    <t>Газар сайжруулалт, зам талбай-Жаргалант</t>
  </si>
  <si>
    <t>20010200-1466</t>
  </si>
  <si>
    <t>Газар сайжруулалт,зам талбай-Лүн - Лүн</t>
  </si>
  <si>
    <t>20010200-1721</t>
  </si>
  <si>
    <t>Газар сайжруулалт, зам талбай-Хатгал</t>
  </si>
  <si>
    <t>20010200-2102</t>
  </si>
  <si>
    <t>20010200-4000*</t>
  </si>
  <si>
    <t>Газар сайжруулалт</t>
  </si>
  <si>
    <t>20010200-8501*</t>
  </si>
  <si>
    <t>Газар сайжруулалт, зам талбай-УХНГ-ын захирал</t>
  </si>
  <si>
    <t>20010200-8606*</t>
  </si>
  <si>
    <t>Газар сайжруулалт,зам талбай-СБААГ-ААА-Үйлчилгээ, аж ахуйн тасаг</t>
  </si>
  <si>
    <t>20110200-4000*</t>
  </si>
  <si>
    <t>Хур Газар сайжруулалт,зам талбай. - МЦХ</t>
  </si>
  <si>
    <t>20020100-0102</t>
  </si>
  <si>
    <t>Барилга - Захиргаа аж ахуйн хэсэг</t>
  </si>
  <si>
    <t>20020100-0109</t>
  </si>
  <si>
    <t>Барилга - Өлзийт</t>
  </si>
  <si>
    <t>20020100-0117</t>
  </si>
  <si>
    <t>Барилга - Цэцэрлэг</t>
  </si>
  <si>
    <t>20020100-0201</t>
  </si>
  <si>
    <t>Барилга-Удирдлага - Удирдлага</t>
  </si>
  <si>
    <t>20020100-0206</t>
  </si>
  <si>
    <t>Барилга-Алтанцөгц - Алтанцөгц</t>
  </si>
  <si>
    <t>20020100-0208</t>
  </si>
  <si>
    <t>Барилга-Булган - Булган</t>
  </si>
  <si>
    <t>20020100-0211</t>
  </si>
  <si>
    <t>Барилга-Сагсай - Сагсай</t>
  </si>
  <si>
    <t>20020100-0214</t>
  </si>
  <si>
    <t>Барилга-Хотгор - Хотгор</t>
  </si>
  <si>
    <t>20020100-0218</t>
  </si>
  <si>
    <t>Барилга-Улаанбайшинт - Улаанбайшинт</t>
  </si>
  <si>
    <t>20020100-0301</t>
  </si>
  <si>
    <t>20020100-0302</t>
  </si>
  <si>
    <t>Барилга-Захиргаа аж ахуйн хэсэг - Захиргаа аж ахуйн хэсэг</t>
  </si>
  <si>
    <t>20020100-0325</t>
  </si>
  <si>
    <t>Барилга-Заг - Заг</t>
  </si>
  <si>
    <t>20020100-0402</t>
  </si>
  <si>
    <t>20020100-0451</t>
  </si>
  <si>
    <t>Барилга-Баян-Агт - Баян-Агт</t>
  </si>
  <si>
    <t>20020100-0452</t>
  </si>
  <si>
    <t>Барилга-Баяннуур - Баяннуур</t>
  </si>
  <si>
    <t>20020100-0457</t>
  </si>
  <si>
    <t>Барилга-Могод - Могод</t>
  </si>
  <si>
    <t>20020100-0458</t>
  </si>
  <si>
    <t>Барилга-Орхон - Орхон</t>
  </si>
  <si>
    <t>20020100-0460</t>
  </si>
  <si>
    <t>Барилга-Сайхан - Сайхан</t>
  </si>
  <si>
    <t>20020100-0466</t>
  </si>
  <si>
    <t>Барилга-Уурхай - Уурхай</t>
  </si>
  <si>
    <t>20020100-0505</t>
  </si>
  <si>
    <t>Барилга-Алтай - Алтай</t>
  </si>
  <si>
    <t>20020100-0506</t>
  </si>
  <si>
    <t>Барилга-Баян-Уул - Баян-Уул</t>
  </si>
  <si>
    <t>20020100-0507</t>
  </si>
  <si>
    <t>Барилга-Бигэр - Бигэр</t>
  </si>
  <si>
    <t>20020100-0516</t>
  </si>
  <si>
    <t>Барилга-Хөхморьт - Хөхморьт</t>
  </si>
  <si>
    <t>20020100-0602</t>
  </si>
  <si>
    <t>20020100-0652</t>
  </si>
  <si>
    <t>Барилга-Алтанширээ - Алтанширээ</t>
  </si>
  <si>
    <t>20020100-0654</t>
  </si>
  <si>
    <t>Барилга-Иххэт - Иххэт</t>
  </si>
  <si>
    <t>20020100-0661</t>
  </si>
  <si>
    <t>Барилга-Замын-үүд - Замын-үүд</t>
  </si>
  <si>
    <t>20020100-0702</t>
  </si>
  <si>
    <t>20020100-0773</t>
  </si>
  <si>
    <t>Барилга-22-ын салбар - 22-ын салбар</t>
  </si>
  <si>
    <t>20020100-0801</t>
  </si>
  <si>
    <t>20020100-0805</t>
  </si>
  <si>
    <t>Барилга-Адаацаг - Адаацаг</t>
  </si>
  <si>
    <t>20020100-0809</t>
  </si>
  <si>
    <t>Барилга-Цагаандэлгэр - Цагаандэлгэр</t>
  </si>
  <si>
    <t>20020100-0810</t>
  </si>
  <si>
    <t>Барилга-Өндөршил - Өндөршил</t>
  </si>
  <si>
    <t>20020100-0813</t>
  </si>
  <si>
    <t>Барилга-Өлзийт - Өлзийт</t>
  </si>
  <si>
    <t>20020100-0814</t>
  </si>
  <si>
    <t>Барилга-Хулд - Хулд</t>
  </si>
  <si>
    <t>20020100-0902</t>
  </si>
  <si>
    <t>20020100-0903</t>
  </si>
  <si>
    <t>Барилга-Үйлчилгээ марктингийн хэсэг - Үйлчилгээ марктингийн хэсэг</t>
  </si>
  <si>
    <t>20020100-0918</t>
  </si>
  <si>
    <t>Барилга-Түдэвтэй - Түдэвтэй</t>
  </si>
  <si>
    <t>20020100-0927</t>
  </si>
  <si>
    <t>Барилга-тосонцэнгэл - тосонцэнгэл</t>
  </si>
  <si>
    <t>20020100-1002</t>
  </si>
  <si>
    <t>20020100-1028</t>
  </si>
  <si>
    <t>Барилга-Сант - Сант</t>
  </si>
  <si>
    <t>20020100-1035</t>
  </si>
  <si>
    <t>Барилга-Тарагт - Тарагт</t>
  </si>
  <si>
    <t>20020100-1039</t>
  </si>
  <si>
    <t>Барилга-Хужирт - Хужирт</t>
  </si>
  <si>
    <t>20020100-1102</t>
  </si>
  <si>
    <t>20020100-1111</t>
  </si>
  <si>
    <t>Барилга-Номгон - Номгон</t>
  </si>
  <si>
    <t>20020100-1213</t>
  </si>
  <si>
    <t>Барилга-Эрдэнэцагаан - Эрдэнэцагаан</t>
  </si>
  <si>
    <t>20020100-1274</t>
  </si>
  <si>
    <t>Барилга-Няравт тоологдох - Няравт тоологдох</t>
  </si>
  <si>
    <t>20020100-1302</t>
  </si>
  <si>
    <t>20020100-1351</t>
  </si>
  <si>
    <t>Барилга-Алтанбулаг - Алтанбулаг</t>
  </si>
  <si>
    <t>20020100-1352</t>
  </si>
  <si>
    <t>Барилга-Бугант - Бугант</t>
  </si>
  <si>
    <t>20020100-1353</t>
  </si>
  <si>
    <t>Барилга-Дулаанхаан - Дулаанхаан</t>
  </si>
  <si>
    <t>20020100-1354</t>
  </si>
  <si>
    <t>Барилга-Ерөө - Ерөө</t>
  </si>
  <si>
    <t>20020100-1355</t>
  </si>
  <si>
    <t>Барилга-Жавхлант - Жавхлант</t>
  </si>
  <si>
    <t>20020100-1356</t>
  </si>
  <si>
    <t>Барилга-Зүүнбүрэн - Зүүнбүрэн</t>
  </si>
  <si>
    <t>20020100-1362</t>
  </si>
  <si>
    <t>Барилга-Цагааннуур - Цагааннуур</t>
  </si>
  <si>
    <t>20020100-1402</t>
  </si>
  <si>
    <t>20020100-1453</t>
  </si>
  <si>
    <t>Барилга-Баян - Баян</t>
  </si>
  <si>
    <t>20020100-1456</t>
  </si>
  <si>
    <t>Барилга-Баянцагаан - Баянцагаан</t>
  </si>
  <si>
    <t>20020100-1459</t>
  </si>
  <si>
    <t>Барилга-Баянчандмань - Баянчандмань</t>
  </si>
  <si>
    <t>20020100-1461</t>
  </si>
  <si>
    <t>Барилга-Бүрэн - Бүрэн</t>
  </si>
  <si>
    <t>20020100-1463</t>
  </si>
  <si>
    <t>Барилга-Жаргалант</t>
  </si>
  <si>
    <t>20020100-1465</t>
  </si>
  <si>
    <t>Барилга-Заамар - Заамар</t>
  </si>
  <si>
    <t>20020100-1466</t>
  </si>
  <si>
    <t>Барилга-Лүн - Лүн</t>
  </si>
  <si>
    <t>20020100-1469</t>
  </si>
  <si>
    <t>Барилга-Угтаал - Угтаал</t>
  </si>
  <si>
    <t>20020100-1508</t>
  </si>
  <si>
    <t>Барилга-Малчин - Малчин</t>
  </si>
  <si>
    <t>20020100-1509</t>
  </si>
  <si>
    <t>Барилга-Наранбулаг - Наранбулаг</t>
  </si>
  <si>
    <t>20020100-1511</t>
  </si>
  <si>
    <t>Барилга-Өмнөговь - Өмнөговь</t>
  </si>
  <si>
    <t>20020100-1514</t>
  </si>
  <si>
    <t>Барилга-Ховд - Ховд</t>
  </si>
  <si>
    <t>20020100-1516</t>
  </si>
  <si>
    <t>Барилга-Хяргас - Хяргас</t>
  </si>
  <si>
    <t>20020100-1517</t>
  </si>
  <si>
    <t>Барилга-Сагил - Сагил</t>
  </si>
  <si>
    <t>20020100-1575</t>
  </si>
  <si>
    <t>Барилга-УЛААНГОМ - УЛААНГОМ</t>
  </si>
  <si>
    <t>20020100-1602</t>
  </si>
  <si>
    <t>20020100-1622</t>
  </si>
  <si>
    <t>20020100-1628</t>
  </si>
  <si>
    <t>Барилга-Манхан - Манхан</t>
  </si>
  <si>
    <t>20020100-1633</t>
  </si>
  <si>
    <t>20020100-1702</t>
  </si>
  <si>
    <t>20020100-1705</t>
  </si>
  <si>
    <t>Барилга-Алаг-Эрдэнэ - Алаг-Эрдэнэ</t>
  </si>
  <si>
    <t>20020100-1714</t>
  </si>
  <si>
    <t>Барилга-Ренчинлхүмбэ - Ренчинлхүмбэ</t>
  </si>
  <si>
    <t>20020100-1720</t>
  </si>
  <si>
    <t>Барилга-Ханх - Ханх</t>
  </si>
  <si>
    <t>20020100-1721</t>
  </si>
  <si>
    <t>Барилга-Хатгал - Хатгал</t>
  </si>
  <si>
    <t>20020100-1724</t>
  </si>
  <si>
    <t>Барилга-Цагаан-Үүр - Цагаан-Үүр</t>
  </si>
  <si>
    <t>20020100-1802</t>
  </si>
  <si>
    <t>20020100-1804</t>
  </si>
  <si>
    <t>Барилга-Техник - Техникийн хэсэг</t>
  </si>
  <si>
    <t>20020100-1808</t>
  </si>
  <si>
    <t>Барилга-Дэлгэрхаан - Дэлгэрхаан</t>
  </si>
  <si>
    <t>20020100-1809</t>
  </si>
  <si>
    <t>Барилга-Баянмөнх - Баянмөнх</t>
  </si>
  <si>
    <t>20020100-1810</t>
  </si>
  <si>
    <t>Барилга-Жаргалтхаан - Жаргалтхаан</t>
  </si>
  <si>
    <t>20020100-1812</t>
  </si>
  <si>
    <t>Барилга-Мөрөн - Мөрөн</t>
  </si>
  <si>
    <t>20020100-1816</t>
  </si>
  <si>
    <t>Барилга-Батширээт</t>
  </si>
  <si>
    <t>20020100-1817</t>
  </si>
  <si>
    <t>Барилга-Батноров - Батноров</t>
  </si>
  <si>
    <t>20020100-1818</t>
  </si>
  <si>
    <t>Барилга-Бэрх - Бэрх</t>
  </si>
  <si>
    <t>20020100-1822</t>
  </si>
  <si>
    <t>Барилга-Дадал - Дадал</t>
  </si>
  <si>
    <t>20020100-1902</t>
  </si>
  <si>
    <t>20020100-1952</t>
  </si>
  <si>
    <t>Барилга-Зүүн хараа - Зүүн хараа</t>
  </si>
  <si>
    <t>20020100-1954</t>
  </si>
  <si>
    <t>Барилга-Баруун хараа - Баруун хараа</t>
  </si>
  <si>
    <t>20020100-1956</t>
  </si>
  <si>
    <t>20020100-2002</t>
  </si>
  <si>
    <t>20020100-2071</t>
  </si>
  <si>
    <t>Барилга-САЛБАРУУД - САЛБАРУУД</t>
  </si>
  <si>
    <t>20020100-2072</t>
  </si>
  <si>
    <t>Барилга-ЦХҮ тасаг - ЦХҮ тасаг</t>
  </si>
  <si>
    <t>20020100-2102</t>
  </si>
  <si>
    <t>20020100-2108</t>
  </si>
  <si>
    <t>Барилга-говил - Говил салбар</t>
  </si>
  <si>
    <t>20020100-2205</t>
  </si>
  <si>
    <t>Барилга-Баяндэлгэр - Баяндэлгэр</t>
  </si>
  <si>
    <t>20020100-2207</t>
  </si>
  <si>
    <t>Барилга-Мөнгөнморьт - Мөнгөнморьт</t>
  </si>
  <si>
    <t>20020100-2270</t>
  </si>
  <si>
    <t>Барилга-Төв - Төв</t>
  </si>
  <si>
    <t>20020100-2272</t>
  </si>
  <si>
    <t>Барилга-4-р салбар - 4-р салбар</t>
  </si>
  <si>
    <t>20020100-2305</t>
  </si>
  <si>
    <t>Барилга-Сүмбэр - Сүмбэр</t>
  </si>
  <si>
    <t>20020100-2306</t>
  </si>
  <si>
    <t>Барилга-Шивээговь - Шивээговь</t>
  </si>
  <si>
    <t>20020100-4000*</t>
  </si>
  <si>
    <t>Барилга, байгууламж</t>
  </si>
  <si>
    <t>20020100-7014*</t>
  </si>
  <si>
    <t>Барилга-ӨБХГ-борлуулалт үйлчилгээний тасаг</t>
  </si>
  <si>
    <t>20020100-8501*</t>
  </si>
  <si>
    <t>Барилга-УХНГазрын захирал</t>
  </si>
  <si>
    <t>20020100-8606*</t>
  </si>
  <si>
    <t>Барилга-СБААГ-ААА-Үйлчилгээ, аж ахуйн тасаг</t>
  </si>
  <si>
    <t>20020100-8607*</t>
  </si>
  <si>
    <t>Барилга-Авто граж -СБААГ-АААлба-Авто тээврийн тасаг</t>
  </si>
  <si>
    <t>20120100-4000*</t>
  </si>
  <si>
    <t>Хур Барилга. - МЦХ</t>
  </si>
  <si>
    <t>20030100-0204</t>
  </si>
  <si>
    <t>Барилгын тоног төхөөрөмж-Техникийн хэсэг - Техникийн хэсэг</t>
  </si>
  <si>
    <t>20030100-0208</t>
  </si>
  <si>
    <t>Барилгын тоног төхөөрөмж-Булган</t>
  </si>
  <si>
    <t>20030100-0466</t>
  </si>
  <si>
    <t>Барилгын тоног төхөөрөмж-Уурхай - Уурхай</t>
  </si>
  <si>
    <t>20030100-0502</t>
  </si>
  <si>
    <t>Барилгын тоног төхөөрөмж-Захиргаа аж ахуйн хэсэг - Захиргаа аж ахуйн хэсэг</t>
  </si>
  <si>
    <t>20030100-0603</t>
  </si>
  <si>
    <t>Барилгын тоног төхөөрөмж-Үйлчилгээ марктингийн хэсэг - Үйлчилгээ марктингийн хэсэг</t>
  </si>
  <si>
    <t>20030100-0704</t>
  </si>
  <si>
    <t>20030100-0814</t>
  </si>
  <si>
    <t>Барилгын тоног төхөөрөмж-Хулд</t>
  </si>
  <si>
    <t>20030100-0871</t>
  </si>
  <si>
    <t>Барилгын тоног төхөөрөмж-АТС</t>
  </si>
  <si>
    <t>20030100-1004</t>
  </si>
  <si>
    <t>Барилгын тоног төхөөрөмж-Техникийн хэсэг</t>
  </si>
  <si>
    <t>20030100-1037</t>
  </si>
  <si>
    <t>Барилгын тоног төхөөрөмж-Уянга - Уянга</t>
  </si>
  <si>
    <t>20030100-1040</t>
  </si>
  <si>
    <t>Барилгын тоног төхөөрөмж-Хар хорин - Хар хорин</t>
  </si>
  <si>
    <t>20030100-1103</t>
  </si>
  <si>
    <t>20030100-1213</t>
  </si>
  <si>
    <t>Барилгын тоног төхөөрөмж-Эрдэнэцагаан - Эрдэнэцагаан</t>
  </si>
  <si>
    <t>20030100-1271</t>
  </si>
  <si>
    <t>Барилгын тоног төхөөрөмж-АТС - АТС</t>
  </si>
  <si>
    <t>20030100-1304</t>
  </si>
  <si>
    <t>Барилгын тоног төхөөрөмж-Техник</t>
  </si>
  <si>
    <t>20030100-1371</t>
  </si>
  <si>
    <t>Барилгын тоног төхөөрөмж-Сэлэнгэ</t>
  </si>
  <si>
    <t>20030100-1575</t>
  </si>
  <si>
    <t>Барилгын тоног төхөөрөмж-УЛААНГОМ - УЛААНГОМ</t>
  </si>
  <si>
    <t>20030100-1704</t>
  </si>
  <si>
    <t>20030100-1825</t>
  </si>
  <si>
    <t>Барилгын тоног төхөөрөмж-Бор-Өндөр</t>
  </si>
  <si>
    <t>20030100-1904</t>
  </si>
  <si>
    <t>20030100-1959</t>
  </si>
  <si>
    <t>Барилгын тоног төхөөрөмж-Дархан</t>
  </si>
  <si>
    <t>20030100-2071</t>
  </si>
  <si>
    <t>Барилгын тоног төхөөрөмж-Салбарууд</t>
  </si>
  <si>
    <t>20030100-2072</t>
  </si>
  <si>
    <t>Барилгын тоног төхөөрөмж-ЦХҮ тасаг - ЦХҮ тасаг</t>
  </si>
  <si>
    <t>20030100-2102</t>
  </si>
  <si>
    <t>20030100-2104</t>
  </si>
  <si>
    <t>20030100-2305</t>
  </si>
  <si>
    <t>Барилгын тоног төхөөрөмж-Сүмбэр - Сүмбэр</t>
  </si>
  <si>
    <t>20030100-6006*</t>
  </si>
  <si>
    <t>Барилгын тоног төхөөрөмж-ТТАГ-ТАҮА-Зай тэжээл, хөргөлт, агааржуулалтын тасаг</t>
  </si>
  <si>
    <t>20030100-6102*</t>
  </si>
  <si>
    <t>Барилгын тоног төхөөрөмж-МТТ-Программ системийн хөгжүүлэлтийн тасаг</t>
  </si>
  <si>
    <t>20030100-7004*</t>
  </si>
  <si>
    <t>Барилгын тоног төхөөрөмж-МБГ- Лавлах үйлчилгээний төвийн мэргэжилтэн</t>
  </si>
  <si>
    <t>20030100-8101*</t>
  </si>
  <si>
    <t>Барилгын тоног төхөөрөмж-Гүйцэтгэх Захирал</t>
  </si>
  <si>
    <t>20030100-8201*</t>
  </si>
  <si>
    <t>Барилгын тоног төхөөрөмж-ДАГ-ын захирал</t>
  </si>
  <si>
    <t>20030100-8501*</t>
  </si>
  <si>
    <t>Барилгын тоног төхөөрөмж-УХНГ-ын захирал</t>
  </si>
  <si>
    <t>20030100-8502*</t>
  </si>
  <si>
    <t>Барилгын тоног төхөөрөмж-УХНГ-мэргэжилтэн</t>
  </si>
  <si>
    <t>20030100-8601*</t>
  </si>
  <si>
    <t>Барилгын тоног төхөөрөмж-СБААГ-ын захирал</t>
  </si>
  <si>
    <t>20030100-8606*</t>
  </si>
  <si>
    <t>Барилгын тоног төхөөрөмж-СБААГ-ААА-Үйлчилгээ, аж ахуйн тасаг</t>
  </si>
  <si>
    <t>20030100-8607*</t>
  </si>
  <si>
    <t>Барилгын тоног төхөөрөмж-СБААГ-АААлба-Авто тээврийн тасаг</t>
  </si>
  <si>
    <t>20030100-8902*</t>
  </si>
  <si>
    <t>Барилгын тоног төхөөрөмж -ББХГ-ын захирал</t>
  </si>
  <si>
    <t>20130001-4000*</t>
  </si>
  <si>
    <t>Хур Барилгын тоног төхөөрөмж. - МЦХ</t>
  </si>
  <si>
    <t>20030200-0104</t>
  </si>
  <si>
    <t>Холболтын системийн төхөөрөмж-Техникийн хэсэг</t>
  </si>
  <si>
    <t>20030200-0125</t>
  </si>
  <si>
    <t>Холболтын системийн төхөөрөмж - Үйлчилгээ марктингийн хэсэг</t>
  </si>
  <si>
    <t>20030200-0204</t>
  </si>
  <si>
    <t>Холболтын системийн төхөөрөмж-ЗАА - Захиргаа аж ахуйн хэсэг</t>
  </si>
  <si>
    <t>20030200-0211</t>
  </si>
  <si>
    <t>Холболтын системийн төхөөрөмж-Сагсай - Сагсай</t>
  </si>
  <si>
    <t>20030200-0227</t>
  </si>
  <si>
    <t>Холболтын системийн төхөөрөмж-АТС - Техникийн хэсэг</t>
  </si>
  <si>
    <t>20030200-0304</t>
  </si>
  <si>
    <t>Холболтын системийн төхөөрөмж-Техникийн хэсэг - Техникийн хэсэг</t>
  </si>
  <si>
    <t>20030200-0311</t>
  </si>
  <si>
    <t>Холболтын системийн төхөөрөмж-Өлзийт - Өлзийт</t>
  </si>
  <si>
    <t>20030200-0322</t>
  </si>
  <si>
    <t>Холболтын системийн төхөөрөмж-Хүрээмарал - Хүрээмарал</t>
  </si>
  <si>
    <t>20030200-0327</t>
  </si>
  <si>
    <t>Холболтын системийн төхөөрөмж-Галуут - Галуут</t>
  </si>
  <si>
    <t>20030200-0329</t>
  </si>
  <si>
    <t>Холболтын системийн төхөөрөмж-Эрдэнэцогт - Эрдэнэцогт</t>
  </si>
  <si>
    <t>20030200-0402</t>
  </si>
  <si>
    <t>Холболтын системийн төхөөрөмж-Захиргаа аж ахуйн хэсэг - Захиргаа аж ахуйн хэсэг</t>
  </si>
  <si>
    <t>20030200-0452</t>
  </si>
  <si>
    <t>Холболтын системийн төхөөрөмж-Баяннуур - Баяннуур</t>
  </si>
  <si>
    <t>20030200-0455</t>
  </si>
  <si>
    <t>Холболтын системийн төхөөрөмж-Гурванбулаг - Гурванбулаг</t>
  </si>
  <si>
    <t>20030200-0459</t>
  </si>
  <si>
    <t>Холболтын системийн төхөөрөмж-Рашаант - Рашаант</t>
  </si>
  <si>
    <t>20030200-0461</t>
  </si>
  <si>
    <t>Холболтын системийн төхөөрөмж-Сэлэнгэ - Сэлэнгэ</t>
  </si>
  <si>
    <t>20030200-0462</t>
  </si>
  <si>
    <t>Холболтын системийн төхөөрөмж-Тэшиг - Тэшиг</t>
  </si>
  <si>
    <t>20030200-0470</t>
  </si>
  <si>
    <t>20030200-0502</t>
  </si>
  <si>
    <t>20030200-0506</t>
  </si>
  <si>
    <t>Холболтын системийн төхөөрөмж-Баян-Уул - Баян-Уул</t>
  </si>
  <si>
    <t>20030200-0507</t>
  </si>
  <si>
    <t>Холболтын системийн төхөөрөмж-Бигэр - Бигэр</t>
  </si>
  <si>
    <t>20030200-0509</t>
  </si>
  <si>
    <t>Холболтын системийн төхөөрөмж-Дарви - Дарви</t>
  </si>
  <si>
    <t>20030200-0512</t>
  </si>
  <si>
    <t>Холболтын системийн төхөөрөмж-Тайшир - Тайшир</t>
  </si>
  <si>
    <t>20030200-0522</t>
  </si>
  <si>
    <t>Холболтын системийн төхөөрөмж-Гуулин - Гуулин</t>
  </si>
  <si>
    <t>20030200-0571</t>
  </si>
  <si>
    <t>Холболтын системийн төхөөрөмж-АТС - АТС</t>
  </si>
  <si>
    <t>20030200-0602</t>
  </si>
  <si>
    <t>20030200-0604</t>
  </si>
  <si>
    <t>Холболтын системийн төхөөрөмж-Техник - Техникийн хэлтэс-Дорноговь</t>
  </si>
  <si>
    <t>20030200-0652</t>
  </si>
  <si>
    <t>Холболтын системийн төхөөрөмж-Алтанширээ - Алтанширээ</t>
  </si>
  <si>
    <t>20030200-0655</t>
  </si>
  <si>
    <t>Холболтын системийн төхөөрөмж-Мандах - Мандах</t>
  </si>
  <si>
    <t>20030200-0656</t>
  </si>
  <si>
    <t>Холболтын системийн төхөөрөмж-Сайхандулаан - Сайхандулаан</t>
  </si>
  <si>
    <t>20030200-0660</t>
  </si>
  <si>
    <t>Холболтын системийн төхөөрөмж-Зүүнбаян - Зүүнбаян</t>
  </si>
  <si>
    <t>20030200-0661</t>
  </si>
  <si>
    <t>Холболтын системийн төхөөрөмж-Замын-үүд - Замын-үүд</t>
  </si>
  <si>
    <t>20030200-0702</t>
  </si>
  <si>
    <t>20030200-0772</t>
  </si>
  <si>
    <t>20030200-0818</t>
  </si>
  <si>
    <t>Холболтын системийн төхөөрөмж-Эрдэнэдалай - Эрдэнэдалай</t>
  </si>
  <si>
    <t>20030200-0871</t>
  </si>
  <si>
    <t>20030200-0909</t>
  </si>
  <si>
    <t>Холболтын системийн төхөөрөмж-Дөрвөлжин - Дөрвөлжин</t>
  </si>
  <si>
    <t>20030200-0912</t>
  </si>
  <si>
    <t>Холболтын системийн төхөөрөмж-Ихуул - Ихуул</t>
  </si>
  <si>
    <t>20030200-0927</t>
  </si>
  <si>
    <t>Холболтын системийн төхөөрөмж-тосонцэнгэл - тосонцэнгэл</t>
  </si>
  <si>
    <t>20030200-0971</t>
  </si>
  <si>
    <t>Холболтын системийн төхөөрөмж-ТС, ЛАЗ - ТС, ЛАЗ</t>
  </si>
  <si>
    <t>20030200-1004</t>
  </si>
  <si>
    <t>20030200-1036</t>
  </si>
  <si>
    <t>Холболтын системийн төхөөрөмж-Төгрөг - Төгрөг</t>
  </si>
  <si>
    <t>20030200-1037</t>
  </si>
  <si>
    <t>Холболтын системийн төхөөрөмж-Уянга - Уянга</t>
  </si>
  <si>
    <t>20030200-1039</t>
  </si>
  <si>
    <t>Холболтын системийн төхөөрөмж-Хужирт - Хужирт</t>
  </si>
  <si>
    <t>20030200-1104</t>
  </si>
  <si>
    <t>20030200-1108</t>
  </si>
  <si>
    <t>Холболтын системийн төхөөрөмж-Гурвантэс - Гурвантэс</t>
  </si>
  <si>
    <t>20030200-1109</t>
  </si>
  <si>
    <t>Холболтын системийн төхөөрөмж-Мандал-Овоо - Мандал-Овоо</t>
  </si>
  <si>
    <t>20030200-1110</t>
  </si>
  <si>
    <t>Холболтын системийн төхөөрөмж-Манлай - Манлай</t>
  </si>
  <si>
    <t>20030200-1117</t>
  </si>
  <si>
    <t>Холболтын системийн төхөөрөмж-Цогт овоо - Цогт-Овоо</t>
  </si>
  <si>
    <t>20030200-1118</t>
  </si>
  <si>
    <t>Тоног төхөөрөмж</t>
  </si>
  <si>
    <t>20030200-1170</t>
  </si>
  <si>
    <t>20030200-1271</t>
  </si>
  <si>
    <t>20030200-1274</t>
  </si>
  <si>
    <t>Холболтын системийн төхөөрөмж-Няравт тоологдох - Няравт тоологдох</t>
  </si>
  <si>
    <t>20030200-1362</t>
  </si>
  <si>
    <t>Холболтын системийн төхөөрөмж-Цагааннуур - Цагааннуур</t>
  </si>
  <si>
    <t>20030200-1371</t>
  </si>
  <si>
    <t>20030200-1457</t>
  </si>
  <si>
    <t>Холболтын системийн төхөөрөмж-Баянцогт - Баянцогт</t>
  </si>
  <si>
    <t>20030200-1459</t>
  </si>
  <si>
    <t>Холболтын системийн төхөөрөмж-Баянчандмань - Баянчандмань</t>
  </si>
  <si>
    <t>20030200-1461</t>
  </si>
  <si>
    <t>Холболтын системийн төхөөрөмж-Бүрэн - Бүрэн</t>
  </si>
  <si>
    <t>20030200-1463</t>
  </si>
  <si>
    <t>Холболтын системийн төхөөрөмж-Жаргалант - Жаргалант</t>
  </si>
  <si>
    <t>20030200-1465</t>
  </si>
  <si>
    <t>Холболтын системийн төхөөрөмж-Заамар - Заамар</t>
  </si>
  <si>
    <t>20030200-1469</t>
  </si>
  <si>
    <t>Холболтын системийн төхөөрөмж-Угтаал - Угтаал</t>
  </si>
  <si>
    <t>20030200-1480</t>
  </si>
  <si>
    <t>20030200-1505</t>
  </si>
  <si>
    <t>Холболтын системийн төхөөрөмж-Баруунтуруун - Баруунтуруун</t>
  </si>
  <si>
    <t>20030200-1575</t>
  </si>
  <si>
    <t>Холболтын системийн төхөөрөмж-УЛААНГОМ - УЛААНГОМ</t>
  </si>
  <si>
    <t>20030200-1624</t>
  </si>
  <si>
    <t>20030200-1628</t>
  </si>
  <si>
    <t>Холболтын системийн төхөөрөмж-Манхан - Манхан</t>
  </si>
  <si>
    <t>20030200-1631</t>
  </si>
  <si>
    <t>Холболтын системийн төхөөрөмж-Мянгад - Мянгад</t>
  </si>
  <si>
    <t>20030200-1670</t>
  </si>
  <si>
    <t>Холболтын системийн төхөөрөмж-ХХСТасаг, ЛАЗ - ХХСТасаг, ЛАЗ</t>
  </si>
  <si>
    <t>20030200-1704</t>
  </si>
  <si>
    <t>20030200-1713</t>
  </si>
  <si>
    <t>20030200-1715</t>
  </si>
  <si>
    <t>Холболтын системийн төхөөрөмж-Тариалан - Тариалан</t>
  </si>
  <si>
    <t>20030200-1717</t>
  </si>
  <si>
    <t>Холболтын системийн төхөөрөмж-Төмөрбулаг - Төмөрбулаг</t>
  </si>
  <si>
    <t>20030200-1721</t>
  </si>
  <si>
    <t>Холболтын системийн төхөөрөмж-Хатгал - Хатгал</t>
  </si>
  <si>
    <t>20030200-1725</t>
  </si>
  <si>
    <t>Холболтын системийн төхөөрөмж-Цэцэрлэг - Цэцэрлэг</t>
  </si>
  <si>
    <t>20030200-1770</t>
  </si>
  <si>
    <t>Холболтын системийн төхөөрөмж-ЭГҮҮР - ЭГҮҮР</t>
  </si>
  <si>
    <t>20030200-1772</t>
  </si>
  <si>
    <t>20030200-1804</t>
  </si>
  <si>
    <t>Холболтын системийн төхөөрөмж-Техник - Техникийн хэсэг</t>
  </si>
  <si>
    <t>20030200-1810</t>
  </si>
  <si>
    <t>Холболтын системийн төхөөрөмж-Жаргалтхаан - Жаргалтхаан</t>
  </si>
  <si>
    <t>20030200-1811</t>
  </si>
  <si>
    <t>Холболтын системийн төхөөрөмж-Цэнхэрмандал - Цэнхэрмандал</t>
  </si>
  <si>
    <t>20030200-1812</t>
  </si>
  <si>
    <t>Холболтын системийн төхөөрөмж-мөрөн - Мөрөн</t>
  </si>
  <si>
    <t>20030200-1825</t>
  </si>
  <si>
    <t>Холболтын системийн төхөөрөмж-Бор-Өндөр - Бор-Өндөр</t>
  </si>
  <si>
    <t>20030200-1904</t>
  </si>
  <si>
    <t>20030200-1951</t>
  </si>
  <si>
    <t>Холболтын системийн төхөөрөмж-Шарын шол - Шарын шол</t>
  </si>
  <si>
    <t>20030200-1952</t>
  </si>
  <si>
    <t>Холболтын системийн төхөөрөмж-Зүүн хараа - Зүүн хараа</t>
  </si>
  <si>
    <t>20030200-1954</t>
  </si>
  <si>
    <t>Холболтын системийн төхөөрөмж-Баруун хараа - Баруун хараа</t>
  </si>
  <si>
    <t>20030200-1970</t>
  </si>
  <si>
    <t>Холболтын системийн төхөөрөмж-Нярав - Нярав</t>
  </si>
  <si>
    <t>20030200-2002</t>
  </si>
  <si>
    <t>20030200-2072</t>
  </si>
  <si>
    <t>Холболтын системийн төхөөрөмж-ЦХҮ тасаг - ЦХҮ тасаг</t>
  </si>
  <si>
    <t>20030200-2104</t>
  </si>
  <si>
    <t>20030200-2106</t>
  </si>
  <si>
    <t>Холболтын системийн төхөөрөмж-БаянӨндөр салбар - Баян-Өндөр салбар</t>
  </si>
  <si>
    <t>20030200-2108</t>
  </si>
  <si>
    <t>Холболтын системийн төхөөрөмж-Говил салбар - Говил салбар</t>
  </si>
  <si>
    <t>20030200-2170</t>
  </si>
  <si>
    <t>Холболтын системийн төхөөрөмж-Улаантолгой - Улаантолгой</t>
  </si>
  <si>
    <t>20030200-2171</t>
  </si>
  <si>
    <t>Холболтын системийн төхөөрөмж-Баян-Өндөр хороолол - Баян-Өндөр хороолол</t>
  </si>
  <si>
    <t>20030200-2204</t>
  </si>
  <si>
    <t>20030200-2305</t>
  </si>
  <si>
    <t>Холболтын системийн төхөөрөмж-Сүмбэр - Сүмбэр</t>
  </si>
  <si>
    <t>20030200-6004*</t>
  </si>
  <si>
    <t>Холболтын системийн төхөөрөмж-ТТАГ-ТАҮА- Дамжуулах байгууламжийн тасаг</t>
  </si>
  <si>
    <t>20030200-6005*</t>
  </si>
  <si>
    <t>Холболтын системийн төхөөрөмж-ТТАГ-ТАҮА-Холболтын байгууламжийн тасаг</t>
  </si>
  <si>
    <t>20030200-6006*</t>
  </si>
  <si>
    <t>Холболтын системийн төхөөрөмж-ТТАГ-ТАҮА- Зай тэжээл, хөргөлт, агааржуулалтын тасаг</t>
  </si>
  <si>
    <t>20030200-6007*</t>
  </si>
  <si>
    <t>Холболтын системийн төхөөрөмж-ТТАГ-ТАҮА-КАТВ-ийн ашиглалт үйлчилгээний тасаг</t>
  </si>
  <si>
    <t>20030200-6008*</t>
  </si>
  <si>
    <t>Холболтын системийн төхөөрөмж-ТТАГ-ТАҮА-системийн удирдлага хяналтын тасаг</t>
  </si>
  <si>
    <t>20030200-6010*</t>
  </si>
  <si>
    <t>Холболтын системийн төхөөрөмж-ТТАГ-ИАҮА-Интернетийн ашиглалт үйлчилгээний албаны мэргэжилтэн</t>
  </si>
  <si>
    <t>20030200-6011*</t>
  </si>
  <si>
    <t>Холболтын системийн төхөөрөмж-ТБХГ-Техник, ашиглалтын тасаг</t>
  </si>
  <si>
    <t>20030200-6012*</t>
  </si>
  <si>
    <t>Холболтын системийн төхөөрөмж-ББХГ-Техник, ашигалалтын тасаг</t>
  </si>
  <si>
    <t>20030200-6013*</t>
  </si>
  <si>
    <t>Холболтын системийн төхөөрөмж-ЗБХГ-Техник ашиглалтын тасаг</t>
  </si>
  <si>
    <t>20030200-6014*</t>
  </si>
  <si>
    <t>Холболтын системийн төхөөрөмж-ӨБХГ-Техник,  ашиглалтын тасаг</t>
  </si>
  <si>
    <t>20030200-6102*</t>
  </si>
  <si>
    <t>Холболтын системийн төхөөрөмж-МТТ-Программ системийн хөгжүүлэлтийн тасаг</t>
  </si>
  <si>
    <t>20030200-7014*</t>
  </si>
  <si>
    <t>Холболтын системийн төхөөрөмж-ӨБХГ- Борлуулалт, үйлчилгээний тасаг</t>
  </si>
  <si>
    <t>20030200-8603</t>
  </si>
  <si>
    <t>Холболтын системийн төхөөрөмж-СБААГ-НББА</t>
  </si>
  <si>
    <t>20030200-8606*</t>
  </si>
  <si>
    <t>Холболтын системийн төхөөрөмж-СБААГ-ААА-Үйлчилгээ, аж ахуйн тасаг</t>
  </si>
  <si>
    <t>20130002-4000*</t>
  </si>
  <si>
    <t>Хур Холболтын системийн төхөөрөмж. - МЦХ</t>
  </si>
  <si>
    <t>20030300-0104</t>
  </si>
  <si>
    <t>Дамжуулах системийн төхөөрөмж-Техникийн хэсэг - Техникийн хэсэг</t>
  </si>
  <si>
    <t>20030300-0106</t>
  </si>
  <si>
    <t>Дамжуулах системийн тоног төхөөрөмж-Ихтамир</t>
  </si>
  <si>
    <t>20030300-0204</t>
  </si>
  <si>
    <t>20030300-0205</t>
  </si>
  <si>
    <t>Дамжуулах системийн төхөөрөмж-Алтай</t>
  </si>
  <si>
    <t>20030300-0206</t>
  </si>
  <si>
    <t>Дамжуулах системийн төхөөрөмж-Алтанцөгц</t>
  </si>
  <si>
    <t>20030300-0208</t>
  </si>
  <si>
    <t>Дамжуулах системийн төхөөрөмж-Булган - Булган</t>
  </si>
  <si>
    <t>20030300-0209</t>
  </si>
  <si>
    <t>Дамжуулах системийн  төхөөрөмж Баян-Өлгий-Буянт</t>
  </si>
  <si>
    <t>20030300-0211</t>
  </si>
  <si>
    <t>Дамжуулах системийн төхөөрөмж-Сагсай</t>
  </si>
  <si>
    <t>20030300-0212</t>
  </si>
  <si>
    <t>Дамжуулах системийн төхөөрөмж-Улаанхус</t>
  </si>
  <si>
    <t>20030300-0215</t>
  </si>
  <si>
    <t>Дамжуулах системийн төхөөрөмж-Толбо</t>
  </si>
  <si>
    <t>20030300-0216</t>
  </si>
  <si>
    <t>Дамжуулах системийн төхөөрөмж-Цагааннуур</t>
  </si>
  <si>
    <t>20030300-0217</t>
  </si>
  <si>
    <t>Дамжуулах системийн төхөөрөмж-Цэнгэл</t>
  </si>
  <si>
    <t>20030300-0304</t>
  </si>
  <si>
    <t>20030300-0313</t>
  </si>
  <si>
    <t>Дамжуулах системийн төхөөрөмж-Богд - Богд</t>
  </si>
  <si>
    <t>20030300-0320</t>
  </si>
  <si>
    <t>Дамжуулах системийн төхөөрөмж-Бөмбөгөр - Бөмбөгөр</t>
  </si>
  <si>
    <t>20030300-0327</t>
  </si>
  <si>
    <t>Дамжуулах системийн төхөөрөмж-Галуут - Галуут</t>
  </si>
  <si>
    <t>20030300-0404</t>
  </si>
  <si>
    <t>20030300-0451</t>
  </si>
  <si>
    <t>Дамжуулах системийн төхөөрөмж-Баян-Агт - Баян-Агт</t>
  </si>
  <si>
    <t>20030300-0455</t>
  </si>
  <si>
    <t>Дамжуулах системийн төхөөрөмж-Гурванбулаг</t>
  </si>
  <si>
    <t>20030300-0456</t>
  </si>
  <si>
    <t>Дамжуулах системийн төхөөрөмж-Дашинчилэн - Дашинчилэн</t>
  </si>
  <si>
    <t>20030300-0459</t>
  </si>
  <si>
    <t>Дамжуулах системийн төхөөрөмж-Рашаант</t>
  </si>
  <si>
    <t>20030300-0462</t>
  </si>
  <si>
    <t>Дамжуулах системийн төхөөрөмж-Тэшиг - Тэшиг</t>
  </si>
  <si>
    <t>20030300-0464</t>
  </si>
  <si>
    <t>20030300-0466</t>
  </si>
  <si>
    <t>Дамжуулах системийн төхөөрөмж-Уурхай - Уурхай</t>
  </si>
  <si>
    <t>20030300-0471</t>
  </si>
  <si>
    <t>Дамжуулах системийн төхөөрөмж-Хялганат - Хялганат</t>
  </si>
  <si>
    <t>20030300-0571</t>
  </si>
  <si>
    <t>Дамжуулах системийн төхөөрөмж-АТС - АТС</t>
  </si>
  <si>
    <t>20030300-0604</t>
  </si>
  <si>
    <t>Дамжуулах системийн төхөөрөмж-Техник - Техникийн хэлтэс-Дорноговь</t>
  </si>
  <si>
    <t>20030300-0702</t>
  </si>
  <si>
    <t>Дамжуулах системийн төхөөрөмж-Захиргаа аж ахуй</t>
  </si>
  <si>
    <t>20030300-0704</t>
  </si>
  <si>
    <t>Дамжуулах системийн төхөөрөмж - Техникийн хэсэг</t>
  </si>
  <si>
    <t>20030300-0751</t>
  </si>
  <si>
    <t>Дамжуулах системийн төхөөрөмж-Баяндун</t>
  </si>
  <si>
    <t>20030300-0752</t>
  </si>
  <si>
    <t>Дамжуулах системийн төхөөрөмж-Баян-Уул</t>
  </si>
  <si>
    <t>20030300-0754</t>
  </si>
  <si>
    <t>Дамжуулах системийн төхөөрөмж-Гурванзагал</t>
  </si>
  <si>
    <t>20030300-0757</t>
  </si>
  <si>
    <t>Дамжуулах системийн төхөөрөмж-Сэргэлэн</t>
  </si>
  <si>
    <t>20030300-0759</t>
  </si>
  <si>
    <t>Дамжуулах системийн төхөөрөмж-Хөлөнбуйр</t>
  </si>
  <si>
    <t>20030300-0760</t>
  </si>
  <si>
    <t>Дамжуулах системийн төхөөрөмж-Цагаан-Овоо</t>
  </si>
  <si>
    <t>20030300-0761</t>
  </si>
  <si>
    <t>Дамжуулах системийн төхөөрөмж-Чойбалсан</t>
  </si>
  <si>
    <t>20030300-0807</t>
  </si>
  <si>
    <t>Дамжуулах системийн төхөөрөмж-Дэрэн</t>
  </si>
  <si>
    <t>20030300-0812</t>
  </si>
  <si>
    <t>Дамжуулах системийн төхөөрөмж-Гурвансайхан</t>
  </si>
  <si>
    <t>20030300-0814</t>
  </si>
  <si>
    <t>Дамжуулах системийн төхөөрөмж-Хулд</t>
  </si>
  <si>
    <t>20030300-0818</t>
  </si>
  <si>
    <t>Дамжуулах системийн төхөөрөмж-Эрдэнэдалай</t>
  </si>
  <si>
    <t>20030300-0871</t>
  </si>
  <si>
    <t>20030300-0904</t>
  </si>
  <si>
    <t>Дамжуулах системийн төхөөрөмж-Техникийн хэсэг</t>
  </si>
  <si>
    <t>20030300-0909</t>
  </si>
  <si>
    <t>Дамжуулах системийн төхөөрөмж-Дөрвөлжин - Дөрвөлжин</t>
  </si>
  <si>
    <t>20030300-0910</t>
  </si>
  <si>
    <t>Дамжуулах системийн төхөөрөмж-Завханмандал</t>
  </si>
  <si>
    <t>20030300-0912</t>
  </si>
  <si>
    <t>Дамжуулах системийн төхөөрөмж-Их уул</t>
  </si>
  <si>
    <t>20030300-0915</t>
  </si>
  <si>
    <t>Дамжуулах системийн тоног төхөөрөмж-Отгон</t>
  </si>
  <si>
    <t>20030300-0919</t>
  </si>
  <si>
    <t>Дамжуулах системийн төхөөрөмж-Тэс</t>
  </si>
  <si>
    <t>20030300-0923</t>
  </si>
  <si>
    <t>Дамжуулах системийн төхөөрөмж-Цагаанчулуут</t>
  </si>
  <si>
    <t>20030300-0924</t>
  </si>
  <si>
    <t>Дамжуулах системийн төхөөрөмж-Шилүүстэй</t>
  </si>
  <si>
    <t>20030300-0927</t>
  </si>
  <si>
    <t>Дамжуулах системийн төхөөрөмж- Тосонцэнгэл</t>
  </si>
  <si>
    <t>20030300-1004</t>
  </si>
  <si>
    <t>Дамжуулах системийн төхөөрөмж-техник - Техникийн хэсэг</t>
  </si>
  <si>
    <t>20030300-1034</t>
  </si>
  <si>
    <t>20030300-1104</t>
  </si>
  <si>
    <t>20030300-1114</t>
  </si>
  <si>
    <t>Дамжуулах системийн төхөөрөмж-Ханбогд</t>
  </si>
  <si>
    <t>20030300-1118</t>
  </si>
  <si>
    <t>Дамжуулах системийн төхөөрөмж-цогтцэций</t>
  </si>
  <si>
    <t>20030300-1213</t>
  </si>
  <si>
    <t>Дамжуулах системийн төхөөрөмж-эрдэнэцагаан - Эрдэнэцагаан</t>
  </si>
  <si>
    <t>20030300-1271</t>
  </si>
  <si>
    <t>20030300-1351</t>
  </si>
  <si>
    <t>Дамжуулах системийн төхөөрөмж-Алтанбулаг</t>
  </si>
  <si>
    <t>20030300-1360</t>
  </si>
  <si>
    <t>Дамжуулах системийн төхөөрөмж-Түшиг</t>
  </si>
  <si>
    <t>20030300-1371</t>
  </si>
  <si>
    <t>Дамжуулах системийн төхөөрөмж-АТС</t>
  </si>
  <si>
    <t>20030300-1452</t>
  </si>
  <si>
    <t>Дамжуулах системийн төхөөрөмж-Аргалант</t>
  </si>
  <si>
    <t>20030300-1459</t>
  </si>
  <si>
    <t>Дамжуулах системийн төхөөрөмж-Баянчандмань</t>
  </si>
  <si>
    <t>20030300-1465</t>
  </si>
  <si>
    <t>Дамжуулах системийн төхөөрөмж-Заамар - Заамар</t>
  </si>
  <si>
    <t>20030300-1469</t>
  </si>
  <si>
    <t>Дамжуулах системийн төхөөрөмж-Угтаал</t>
  </si>
  <si>
    <t>20030300-1470</t>
  </si>
  <si>
    <t>Дамжуулах системийн төхөөрөмж-Цээл</t>
  </si>
  <si>
    <t>20030300-1480</t>
  </si>
  <si>
    <t>20030300-1483</t>
  </si>
  <si>
    <t>Дамжуулах системийн төхөөрөмж-Сүмбэр</t>
  </si>
  <si>
    <t>20030300-1506</t>
  </si>
  <si>
    <t>Дамжуулах системийн төхөөрөмж-Зүүнговь - Зүүнговь</t>
  </si>
  <si>
    <t>20030300-1512</t>
  </si>
  <si>
    <t>Дамжуулах системийн төхөөрөмж-Өндөрхангай - Өндөрхангай</t>
  </si>
  <si>
    <t>20030300-1517</t>
  </si>
  <si>
    <t>Дамжуулах системийн төхөөрөмж-Сагил</t>
  </si>
  <si>
    <t>20030300-1574</t>
  </si>
  <si>
    <t>Дамжуулах системийн төхөөрөмж-ТҮРГЭН - ТҮРГЭН</t>
  </si>
  <si>
    <t>20030300-1575</t>
  </si>
  <si>
    <t>Дамжуулах системийн төхөөрөмж-УЛААНГОМ - УЛААНГОМ</t>
  </si>
  <si>
    <t>20030300-1624</t>
  </si>
  <si>
    <t>Дамжуулах системийн төхөөрөмж-Дарви - Дарви</t>
  </si>
  <si>
    <t>20030300-1629</t>
  </si>
  <si>
    <t>Дамжуулах системийн төхөөрөмж-Мөнххайрхан</t>
  </si>
  <si>
    <t>20030300-1704</t>
  </si>
  <si>
    <t>20030300-1707</t>
  </si>
  <si>
    <t>Дамжуулах системийн төхөөрөмж-Баянзүрх - Баянзүрх</t>
  </si>
  <si>
    <t>20030300-1721</t>
  </si>
  <si>
    <t>Дамжуулах системийн төхөөрөмж-Хатгал - Хатгал</t>
  </si>
  <si>
    <t>20030300-1725</t>
  </si>
  <si>
    <t>Дамжуулах системийн төхөөрөмж-Цэцэрлэг</t>
  </si>
  <si>
    <t>20030300-1728</t>
  </si>
  <si>
    <t>Дамжуулах системийн төхөөрөмж-Эрдэнэбулган - Эрдэнэбулган</t>
  </si>
  <si>
    <t>20030300-1772</t>
  </si>
  <si>
    <t>20030300-1804</t>
  </si>
  <si>
    <t>Дамжуулах системийн төхөөрөмж-Техник - Техникийн хэсэг</t>
  </si>
  <si>
    <t>20030300-1825</t>
  </si>
  <si>
    <t>Дамжуулах системийн төхөөрөмж-Бор-Өндөр - Бор-Өндөр</t>
  </si>
  <si>
    <t>20030300-1904</t>
  </si>
  <si>
    <t>20030300-1951</t>
  </si>
  <si>
    <t>Дамжуулах системийн төхөөрөмж-Техникийн хэсэг - Шарын гол</t>
  </si>
  <si>
    <t>20030300-1952</t>
  </si>
  <si>
    <t>Дамжуулах системийн төхөөрөмж-Зүүн хараа - Зүүн хараа</t>
  </si>
  <si>
    <t>20030300-1953</t>
  </si>
  <si>
    <t>Дамжуулах системийн төхөөрөмж-Хөтөл - Хөтөл</t>
  </si>
  <si>
    <t>20030300-1956</t>
  </si>
  <si>
    <t>Дамжуулах системийн төхөөрөмж-Орхон</t>
  </si>
  <si>
    <t>20030300-1959</t>
  </si>
  <si>
    <t>Дамжуулах системийн төхөөрөмж-Дархан салбар - Дархан салбар</t>
  </si>
  <si>
    <t>20030300-2071</t>
  </si>
  <si>
    <t>Дамжуулах системийн төхөөрөмж-САЛБАРУУД - САЛБАРУУД</t>
  </si>
  <si>
    <t>20030300-2072</t>
  </si>
  <si>
    <t>Дамжуулах системийн төхөөрөмж-ЦХҮ тасаг - ЦХҮ тасаг</t>
  </si>
  <si>
    <t>20030300-2104</t>
  </si>
  <si>
    <t>20030300-2204</t>
  </si>
  <si>
    <t>20030300-2305</t>
  </si>
  <si>
    <t>Дамжуулах системийн төхөөрөмж-Сүмбэр - Сүмбэр</t>
  </si>
  <si>
    <t>20030300-6004*</t>
  </si>
  <si>
    <t>Дамжуулах системийн төхөөрөмж-ТТАГ-ТАҮА- Дамжуулах байгууламжийн тасаг</t>
  </si>
  <si>
    <t>20030300-6005*</t>
  </si>
  <si>
    <t>Дамжуулах системийн төхөөрөмж-ТТАГ-ТАҮА-холболтын байгууламжийн тасаг</t>
  </si>
  <si>
    <t>20030300-6007*</t>
  </si>
  <si>
    <t>Дамжуулах системийн төхөөрөмж-ТТАГ-ТАҮА-КАТВ-ийн ашиглалт үйлчилгээний тасаг</t>
  </si>
  <si>
    <t>20030300-6011*</t>
  </si>
  <si>
    <t>Дамжуулах системийн төхөөрөмж-ТБХГ-Техник, ашиглалтын тасаг</t>
  </si>
  <si>
    <t>20030300-6012*</t>
  </si>
  <si>
    <t>Дамжуулах системийн төхөөрөмж-ББХГ-Техник,  ашигалалтын тасаг</t>
  </si>
  <si>
    <t>20030300-6013*</t>
  </si>
  <si>
    <t>Дамжуулах системийн төхөөрөмж-ЗБХГ-Техник, ашиглалтын тасаг</t>
  </si>
  <si>
    <t>20030300-6014*</t>
  </si>
  <si>
    <t>Дамжуулах системийн төхөөрөмж-ӨБХГ-Техник, ашиглалтын тасаг</t>
  </si>
  <si>
    <t>20030300-8606*</t>
  </si>
  <si>
    <t>Дамжуулах системийн төхөөрөмж-СБААГ-АААлба-Үйлчилгээ, аж ахуйн тасаг</t>
  </si>
  <si>
    <t>20030300-8902*</t>
  </si>
  <si>
    <t>Дамжуулах системийн төхөөрөмж-ББХГ-ын захирал</t>
  </si>
  <si>
    <t>20030300-8904*</t>
  </si>
  <si>
    <t>Дамжуулах системийн төхөөрөмж-ӨБХГ-ын захирал</t>
  </si>
  <si>
    <t>20130003-4000*</t>
  </si>
  <si>
    <t>Хур Дамжуулах системийн төхөөрөмж. - МЦХ</t>
  </si>
  <si>
    <t>20030400-0104</t>
  </si>
  <si>
    <t>Кабель- 2007-Техникийн хэсэг - Техникийн хэсэг</t>
  </si>
  <si>
    <t>20030400-0106</t>
  </si>
  <si>
    <t>Кабель-Ихтамир</t>
  </si>
  <si>
    <t>20030400-0121</t>
  </si>
  <si>
    <t>Кабель- 2007 - Эрдэнэмандал</t>
  </si>
  <si>
    <t>20030400-0125</t>
  </si>
  <si>
    <t>Кабель- 2007 - Үйлчилгээ марктингийн хэсэг</t>
  </si>
  <si>
    <t>20030400-0204</t>
  </si>
  <si>
    <t>20030400-0207</t>
  </si>
  <si>
    <t>Кабель-Баяннуур</t>
  </si>
  <si>
    <t>20030400-0208</t>
  </si>
  <si>
    <t>Кабель- 2007-Булган - Булган</t>
  </si>
  <si>
    <t>20030400-0209</t>
  </si>
  <si>
    <t>Кабель -2007-Буянт - Буянт</t>
  </si>
  <si>
    <t>20030400-0215</t>
  </si>
  <si>
    <t>Кабель-Толбо</t>
  </si>
  <si>
    <t>20030400-0216</t>
  </si>
  <si>
    <t>Кабель-Цагааннуур</t>
  </si>
  <si>
    <t>20030400-0217</t>
  </si>
  <si>
    <t>Кабель- 2007-Цэнгэл- Цэнгэл</t>
  </si>
  <si>
    <t>20030400-0304</t>
  </si>
  <si>
    <t>20030400-0313</t>
  </si>
  <si>
    <t>Кабель- 2007-Богд - Богд</t>
  </si>
  <si>
    <t>20030400-0320</t>
  </si>
  <si>
    <t>Кабель-2007-Бөмбөгөр - Бөмбөгөр</t>
  </si>
  <si>
    <t>20030400-0321</t>
  </si>
  <si>
    <t>Кабель- 2007-Бууцагаан - Бууцагаан</t>
  </si>
  <si>
    <t>20030400-0322</t>
  </si>
  <si>
    <t>Кабель- 2007-Хүрээмарал - Хүрээмарал</t>
  </si>
  <si>
    <t>20030400-0327</t>
  </si>
  <si>
    <t>Кабель- 2007-Галуут - Галуут</t>
  </si>
  <si>
    <t>20030400-0404</t>
  </si>
  <si>
    <t>20030400-0452</t>
  </si>
  <si>
    <t>Кабель- 2007-Баяннуур - Баяннуур</t>
  </si>
  <si>
    <t>20030400-0453</t>
  </si>
  <si>
    <t>Кабель- 2007-Бугат - Бугат</t>
  </si>
  <si>
    <t>20030400-0456*</t>
  </si>
  <si>
    <t>Кабель-Дашинчилэн</t>
  </si>
  <si>
    <t>20030400-0458</t>
  </si>
  <si>
    <t>Кабель- 2007-Орхон - Орхон</t>
  </si>
  <si>
    <t>20030400-0459</t>
  </si>
  <si>
    <t>Кабель-Рашаант</t>
  </si>
  <si>
    <t>20030400-0462</t>
  </si>
  <si>
    <t>Кабель- 2007-Тэшиг - Тэшиг</t>
  </si>
  <si>
    <t>20030400-0505</t>
  </si>
  <si>
    <t>Кабель-Алтай</t>
  </si>
  <si>
    <t>20030400-0571</t>
  </si>
  <si>
    <t>Кабель- 2007-АТС - АТС</t>
  </si>
  <si>
    <t>20030400-0602</t>
  </si>
  <si>
    <t>Кабель- 2007-Захиргаа аж ахуйн хэсэг - Захиргаа аж ахуйн хэсэг</t>
  </si>
  <si>
    <t>20030400-0604</t>
  </si>
  <si>
    <t>Кабель-Дорноговь техникийн хэсэг</t>
  </si>
  <si>
    <t>20030400-0658</t>
  </si>
  <si>
    <t>Кабель-Хатанбулаг</t>
  </si>
  <si>
    <t>20030400-0660</t>
  </si>
  <si>
    <t>Кабель-Зүүнбаян</t>
  </si>
  <si>
    <t>20030400-0661</t>
  </si>
  <si>
    <t>Кабель- 2007-Замын-үүд - Замын-үүд</t>
  </si>
  <si>
    <t>20030400-0670</t>
  </si>
  <si>
    <t>Кабель-Айраг</t>
  </si>
  <si>
    <t>20030400-0671</t>
  </si>
  <si>
    <t>Кабель-Өргөн</t>
  </si>
  <si>
    <t>20030400-0672</t>
  </si>
  <si>
    <t>Кабель-Хөвсгөл</t>
  </si>
  <si>
    <t>20030400-0673</t>
  </si>
  <si>
    <t>Кабель-Эрдэнэ</t>
  </si>
  <si>
    <t>20030400-0677</t>
  </si>
  <si>
    <t>Кабель-Даланжаргалан</t>
  </si>
  <si>
    <t>20030400-0702</t>
  </si>
  <si>
    <t>20030400-0704</t>
  </si>
  <si>
    <t>20030400-0751</t>
  </si>
  <si>
    <t>Кабель-Баяндун</t>
  </si>
  <si>
    <t>20030400-0752</t>
  </si>
  <si>
    <t>Кабель-Баян-Уул</t>
  </si>
  <si>
    <t>20030400-0754</t>
  </si>
  <si>
    <t>Кабель-Гурванзагал</t>
  </si>
  <si>
    <t>20030400-0757</t>
  </si>
  <si>
    <t>Кабель-Сэргэлэн</t>
  </si>
  <si>
    <t>20030400-0759</t>
  </si>
  <si>
    <t>Кабель-Хөлөнбуйр</t>
  </si>
  <si>
    <t>20030400-0760</t>
  </si>
  <si>
    <t>Кабель-Цагаан-Овоо</t>
  </si>
  <si>
    <t>20030400-0761</t>
  </si>
  <si>
    <t>Кабель-Чойбалсан</t>
  </si>
  <si>
    <t>20030400-0805</t>
  </si>
  <si>
    <t>Кабель-Адаацаг</t>
  </si>
  <si>
    <t>20030400-0812</t>
  </si>
  <si>
    <t>Кабель- 2007-гурвансайхан - Гурвансайхан</t>
  </si>
  <si>
    <t>20030400-0818</t>
  </si>
  <si>
    <t>Кабель- 2007-Эрдэнэдалай - Эрдэнэдалай</t>
  </si>
  <si>
    <t>20030400-0871</t>
  </si>
  <si>
    <t>20030400-0904</t>
  </si>
  <si>
    <t>Кабель-Техник</t>
  </si>
  <si>
    <t>20030400-0912</t>
  </si>
  <si>
    <t>Кабель- 2007-Ихуул - Ихуул</t>
  </si>
  <si>
    <t>20030400-0915</t>
  </si>
  <si>
    <t>Кабель-Отгон</t>
  </si>
  <si>
    <t>20030400-0923</t>
  </si>
  <si>
    <t>Кабель-Цагаанчулуут</t>
  </si>
  <si>
    <t>20030400-0927</t>
  </si>
  <si>
    <t>Кабель-Тосонцэнгэл</t>
  </si>
  <si>
    <t>20030400-0971</t>
  </si>
  <si>
    <t>Кабель- 2007-ТС, ЛАЗ - ТС, ЛАЗ</t>
  </si>
  <si>
    <t>20030400-1004</t>
  </si>
  <si>
    <t>Кабель- 2007-Техник - Техникийн хэсэг</t>
  </si>
  <si>
    <t>20030400-1034</t>
  </si>
  <si>
    <t>20030400-1075</t>
  </si>
  <si>
    <t>20030400-1170</t>
  </si>
  <si>
    <t>20030400-1206</t>
  </si>
  <si>
    <t>Кабель-Асгат</t>
  </si>
  <si>
    <t>20030400-1212</t>
  </si>
  <si>
    <t>Кабель-Түмэнцогт</t>
  </si>
  <si>
    <t>20030400-1213</t>
  </si>
  <si>
    <t>Кабель- 2007-Эрдэнэцагаан - Эрдэнэцагаан</t>
  </si>
  <si>
    <t>20030400-1271</t>
  </si>
  <si>
    <t>Кабель-АТС</t>
  </si>
  <si>
    <t>20030400-1371</t>
  </si>
  <si>
    <t>20030400-1452</t>
  </si>
  <si>
    <t>Кабель-Аргалант</t>
  </si>
  <si>
    <t>20030400-1463</t>
  </si>
  <si>
    <t>Кабель- 2007-Жаргалант - Жаргалант</t>
  </si>
  <si>
    <t>20030400-1480</t>
  </si>
  <si>
    <t>20030400-1510</t>
  </si>
  <si>
    <t>Кабель-Өлгий</t>
  </si>
  <si>
    <t>20030400-1573</t>
  </si>
  <si>
    <t>Кабель-Тариалан</t>
  </si>
  <si>
    <t>20030400-1574</t>
  </si>
  <si>
    <t>Кабель- 2007-ТҮРГЭН - ТҮРГЭН</t>
  </si>
  <si>
    <t>20030400-1575</t>
  </si>
  <si>
    <t>Кабель- УЛААНГОМ</t>
  </si>
  <si>
    <t>20030400-1602</t>
  </si>
  <si>
    <t>20030400-1604</t>
  </si>
  <si>
    <t>20030400-1624</t>
  </si>
  <si>
    <t>Кабель- 2007-Дарви - Дарви</t>
  </si>
  <si>
    <t>20030400-1628</t>
  </si>
  <si>
    <t>Кабель- 2007-Манхан - Манхан</t>
  </si>
  <si>
    <t>20030400-1630</t>
  </si>
  <si>
    <t>Кабель-Мөст</t>
  </si>
  <si>
    <t>20030400-1631</t>
  </si>
  <si>
    <t>Кабель- 2007-Мянгад - Мянгад</t>
  </si>
  <si>
    <t>20030400-1670</t>
  </si>
  <si>
    <t>Кабель- 2007-ХХСТасаг, ЛАЗ - ХХСТасаг, ЛАЗ</t>
  </si>
  <si>
    <t>20030400-1704</t>
  </si>
  <si>
    <t>20030400-1713</t>
  </si>
  <si>
    <t>Кабель- 2007-Рашаант - Рашаант</t>
  </si>
  <si>
    <t>20030400-1715</t>
  </si>
  <si>
    <t>20030400-1725</t>
  </si>
  <si>
    <t>Кабель-Цэцэрлэг</t>
  </si>
  <si>
    <t>20030400-1727</t>
  </si>
  <si>
    <t>Кабель- 2007-Шинэ-Идэр - Шинэ-Идэр</t>
  </si>
  <si>
    <t>20030400-1804</t>
  </si>
  <si>
    <t>Кабель-Техникийн тасаг - Техникийн хэсэг</t>
  </si>
  <si>
    <t>20030400-1825</t>
  </si>
  <si>
    <t>Кабель- 2007-Бор-Өндөр - Бор-Өндөр</t>
  </si>
  <si>
    <t>20030400-1904</t>
  </si>
  <si>
    <t>Кабель-Техникийн хэсэг</t>
  </si>
  <si>
    <t>20030400-1952</t>
  </si>
  <si>
    <t>Кабель- 2007-Зүүн хараа</t>
  </si>
  <si>
    <t>20030400-1956</t>
  </si>
  <si>
    <t>20030400-1970</t>
  </si>
  <si>
    <t>Кабель- 2007-Нярав - Нярав</t>
  </si>
  <si>
    <t>20030400-2002</t>
  </si>
  <si>
    <t>20030400-2071</t>
  </si>
  <si>
    <t>Кабель- 2007-САЛБАРУУД - САЛБАРУУД</t>
  </si>
  <si>
    <t>20030400-2072</t>
  </si>
  <si>
    <t>Кабель- 2007-ЦХҮ тасаг - ЦХҮ тасаг</t>
  </si>
  <si>
    <t>20030400-2104</t>
  </si>
  <si>
    <t>20030400-2108</t>
  </si>
  <si>
    <t>Кабель- 2007-Говил салбар - Говил салбар</t>
  </si>
  <si>
    <t>20030400-2171</t>
  </si>
  <si>
    <t>Кабель-Баян-өндөр - Баян-Өндөр хороолол</t>
  </si>
  <si>
    <t>20030400-2204</t>
  </si>
  <si>
    <t>20030400-2301</t>
  </si>
  <si>
    <t>Кабель-Баянтал</t>
  </si>
  <si>
    <t>20030400-2305</t>
  </si>
  <si>
    <t>Кабель- 2007-Сүмбэр - Сүмбэр</t>
  </si>
  <si>
    <t>20030400-2306</t>
  </si>
  <si>
    <t>Кабель- 2007-Шивээговь - Шивээговь</t>
  </si>
  <si>
    <t>20030400-6004*</t>
  </si>
  <si>
    <t>Кабель- ТТАГ-ТАҮА- Дамжуулах байгууламжийн тасаг</t>
  </si>
  <si>
    <t>20030400-6005*</t>
  </si>
  <si>
    <t>Кабель- ТТАГ-ТАҮА-2007-Холболтын байгууламжийн тасаг</t>
  </si>
  <si>
    <t>20030400-6007*</t>
  </si>
  <si>
    <t>Кабель- ТТАГ-ТАҮА-2007-КАТВ-ийнашиглалт үйлчилгээний тасаг</t>
  </si>
  <si>
    <t>20030400-6010*</t>
  </si>
  <si>
    <t xml:space="preserve">Кабель-ТТАГ-Интернетийн ашиглал үйлчилгээний албаны мэргэжилтэн </t>
  </si>
  <si>
    <t>20030400-6011*</t>
  </si>
  <si>
    <t>Кабель-ТБХГ-Техник,  ашиглалтын тасаг</t>
  </si>
  <si>
    <t>20030400-6012*</t>
  </si>
  <si>
    <t>Кабель -ББХГ-Техник,  ашигалалтын тасаг</t>
  </si>
  <si>
    <t>20030400-6013*</t>
  </si>
  <si>
    <t>Кабель - ЗБХГ-Техник, ашиглалтын тасаг</t>
  </si>
  <si>
    <t>20030400-6014*</t>
  </si>
  <si>
    <t>Кабель- ӨБХГ-Техник, ашиглалтын тасаг</t>
  </si>
  <si>
    <t>20030400-6102*</t>
  </si>
  <si>
    <t>Кабель-МТТ-Программ системийн хөгжүүлэлтийн  тасаг</t>
  </si>
  <si>
    <t>20030400-7013*</t>
  </si>
  <si>
    <t>Кабель - ЗБХГ-Борлуулалт, үйлчилгээний тасаг</t>
  </si>
  <si>
    <t>20030400-8606*</t>
  </si>
  <si>
    <t>Кабель-СБААГ-ААА-УХНГ-Үйлчилгээ, аж ахуйн тасаг</t>
  </si>
  <si>
    <t>20030400-8901*</t>
  </si>
  <si>
    <t>Кабель- ТБХГ-ын захирал</t>
  </si>
  <si>
    <t>20030400-8902*</t>
  </si>
  <si>
    <t>Кабель - ББХГ-ын захирал</t>
  </si>
  <si>
    <t>20130004-4000*</t>
  </si>
  <si>
    <t>Хур Кабель 2007. - МЦХ</t>
  </si>
  <si>
    <t>20030500-0104</t>
  </si>
  <si>
    <t>Нийтийн хэрэглээний төгсгөлийн төхөөрөмж-Техникийн хэсэг</t>
  </si>
  <si>
    <t>20030500-0121</t>
  </si>
  <si>
    <t>Нийтийн хэрэглээний төгсгөлийн төхөөрөмж - Эрдэнэмандал</t>
  </si>
  <si>
    <t>20030500-0203</t>
  </si>
  <si>
    <t>Нийтийн хэрэглээний төгсгөлийн төхөөрөмж-Үйлчилгээ маркетинг</t>
  </si>
  <si>
    <t>20030500-0204</t>
  </si>
  <si>
    <t>Нийтийн хэрэглээний төгсгөлийн төхөөрөмж-Техникийн хэсэг - Техникийн хэсэг</t>
  </si>
  <si>
    <t>20030500-0206</t>
  </si>
  <si>
    <t>Нийтийн хэрэглээний төгсгөлийн төхөөрөмж-Алтанцөгц - Алтанцөгц</t>
  </si>
  <si>
    <t>20030500-0208</t>
  </si>
  <si>
    <t>Нийтийн хэрэглээний төгсгөлийн төхөөрөмж-Булган - Булган</t>
  </si>
  <si>
    <t>20030500-0210</t>
  </si>
  <si>
    <t>Нийтийн хэрэглээний төгсгөлийн төхөөрөмж-Дэлүүн - Дэлүүн</t>
  </si>
  <si>
    <t>20030500-0211</t>
  </si>
  <si>
    <t>Нийтийн хэрэглээний төгсгөлийн төхөөрөмж-Сагсай - Сагсай</t>
  </si>
  <si>
    <t>20030500-0212</t>
  </si>
  <si>
    <t>Нийтийн хэрэглээний төгсгөлийн төхөөрөмж-Улаанхус - Улаанхус</t>
  </si>
  <si>
    <t>20030500-0216</t>
  </si>
  <si>
    <t>Нийтийн хэрэглээний төгсгөлийн төхөөрөмж-Цагааннуур</t>
  </si>
  <si>
    <t>20030500-0217</t>
  </si>
  <si>
    <t>Нийтийн хэрэглээний төгсгөлийн төхөөрөмж-Цэнгэл - Цэнгэл</t>
  </si>
  <si>
    <t>20030500-0219</t>
  </si>
  <si>
    <t>Нийтийн хэрэглээний төгсгөлийн төхөөрөмж-Бугат - Бугат</t>
  </si>
  <si>
    <t>20030500-0304</t>
  </si>
  <si>
    <t>Нийтийн хэрэглээний төгсгөлийн төхөөрөмж-Үйлчилгээ марктингийн хэсэг -Техникийн  хэсэг</t>
  </si>
  <si>
    <t>20030500-0313</t>
  </si>
  <si>
    <t>Нийтийн хэрэглээний төгсгөлийн төхөөрөмж-Богд - Богд</t>
  </si>
  <si>
    <t>20030500-0402</t>
  </si>
  <si>
    <t>Нийтийн хэрэглээний төгсгөлийн төхөөрөмж-Захиргаа аж ахуйн хэсэг - Захиргаа аж ахуйн хэсэг</t>
  </si>
  <si>
    <t>20030500-0404</t>
  </si>
  <si>
    <t>20030500-0456</t>
  </si>
  <si>
    <t>Нийтийн хэрэглээний төгсгөлийн төхөөрөмж-Дашинчилэн - Дашинчилэн</t>
  </si>
  <si>
    <t>20030500-0465</t>
  </si>
  <si>
    <t>Нийтийн хэрэглээний төгсгөлийн төхөөрөмж-Хутаг - Хутаг</t>
  </si>
  <si>
    <t>20030500-0502</t>
  </si>
  <si>
    <t>20030500-0515</t>
  </si>
  <si>
    <t>Нийтийн хэрэглээний төгсгөлийн төхөөрөмж-Халиун - Халиун</t>
  </si>
  <si>
    <t>20030500-0571</t>
  </si>
  <si>
    <t>Нийтийн хэрэглээний төгсгөлийн төхөөрөмж-АТС - АТС</t>
  </si>
  <si>
    <t>20030500-0604</t>
  </si>
  <si>
    <t>Нийтийн хэрэглээний төгсгөлийн төхөөрөмж-Техник - Техникийн хэлтэс-Дорноговь</t>
  </si>
  <si>
    <t>20030500-0655</t>
  </si>
  <si>
    <t>Нийтийн хэрэглээний төгсгөлийн төхөөрөмж-Мандах - Мандах</t>
  </si>
  <si>
    <t>20030500-0660</t>
  </si>
  <si>
    <t>Нийтийн хэрэглээний төгсгөлийн төхөөрөмж-Зүүнбаян - Зүүнбаян</t>
  </si>
  <si>
    <t>20030500-0661</t>
  </si>
  <si>
    <t>Нийтийн хэрэглээний төгсгөлийн төхөөрөмж-Замын-үүд - Замын-үүд</t>
  </si>
  <si>
    <t>20030500-0704</t>
  </si>
  <si>
    <t>20030500-0751</t>
  </si>
  <si>
    <t>Нийтийн хэрэглээний төгсгөлийн төхөөрөмж-Баяндун</t>
  </si>
  <si>
    <t>20030500-0752</t>
  </si>
  <si>
    <t>Нийтийн хэрэглээний төгсгөлийн төхөөрөмж-Баян-Уул</t>
  </si>
  <si>
    <t>20030500-0754</t>
  </si>
  <si>
    <t>Нийтийн хэрэглээний төгсгөлийн төхөөрөмж-Гурванзагал</t>
  </si>
  <si>
    <t>20030500-0755</t>
  </si>
  <si>
    <t>Нийтийн хэрэглээний төгсгөлийн төхөөрөмж-Дашбалбар сум - Дашбалбар сум</t>
  </si>
  <si>
    <t>20030500-0757</t>
  </si>
  <si>
    <t>Нийтийн хэрэглээний төгсгөлийн төхөөрөмж-Сэргэлэн</t>
  </si>
  <si>
    <t>20030500-0759</t>
  </si>
  <si>
    <t>Нийтийн хэрэглээний төгсгөлийн төхөөрөмж-Хөлөнбуйр</t>
  </si>
  <si>
    <t>20030500-0761</t>
  </si>
  <si>
    <t>Нийтийн хэрэглээний төгсгөлийн төхөөрөмж-Чойбалсан</t>
  </si>
  <si>
    <t>20030500-0762</t>
  </si>
  <si>
    <t>Нийтийн хэрэглээний төгсгөлийн төхөөрөмж-Чулуунхороот</t>
  </si>
  <si>
    <t>20030500-0772</t>
  </si>
  <si>
    <t>20030500-0803</t>
  </si>
  <si>
    <t>Нийтийн хэрэглээний төгсгөлийн төхөөрөмж-Үйлчилгээ марктингийн хэсэг - Үйлчилгээ марктингийн хэсэг</t>
  </si>
  <si>
    <t>20030500-0807</t>
  </si>
  <si>
    <t>Нийтийн хэрэглээний төгсгөлийн төхөөрөмж-Дэрэн - Дэрэн</t>
  </si>
  <si>
    <t>20030500-0812</t>
  </si>
  <si>
    <t>Нийтийн хэрэглээний төгсгөлийн төхөөрөмж-Гурвансайхан - Гурвансайхан</t>
  </si>
  <si>
    <t>20030500-0815</t>
  </si>
  <si>
    <t>Нийтийн хэрэглээний төгсгөлийн төхөөрөмж-Луус - Луус</t>
  </si>
  <si>
    <t>20030500-0871</t>
  </si>
  <si>
    <t>20030500-0903</t>
  </si>
  <si>
    <t>20030500-0918</t>
  </si>
  <si>
    <t>Нийтийн хэрэглээний төгсгөлийн төхөөрөмж-Түдэвтэй - Түдэвтэй</t>
  </si>
  <si>
    <t>20030500-0927</t>
  </si>
  <si>
    <t>Нийтийн хэрэглээний төгсгөлийн төхөөрөмж-тосонцэнгэл - тосонцэнгэл</t>
  </si>
  <si>
    <t>20030500-0970</t>
  </si>
  <si>
    <t>Нийтийн хэрэглээний төгсгөлийн төхөөрөмж-ТЭСИЙН ТАА - ТЭСИЙН ТАА</t>
  </si>
  <si>
    <t>20030500-0971</t>
  </si>
  <si>
    <t>Нийтийн хэрэглээний төгсгөлийн төхөөрөмж-ТС, ЛАЗ - ТС, ЛАЗ</t>
  </si>
  <si>
    <t>20030500-1004</t>
  </si>
  <si>
    <t>20030500-1034</t>
  </si>
  <si>
    <t>Нийтийн хэрэглээний төгсгөлийн төхөөрөмж-Богд</t>
  </si>
  <si>
    <t>20030500-1040</t>
  </si>
  <si>
    <t>Нийтийн хэрэглээний төгсгөлийн төхөөрөмж-Хар хорин - Хар хорин</t>
  </si>
  <si>
    <t>20030500-1101</t>
  </si>
  <si>
    <t>Нийтийн хэрэглээний төгсгөлийн төхөөрөмж-Удирдлага - Удирдлага</t>
  </si>
  <si>
    <t>20030500-1102</t>
  </si>
  <si>
    <t>20030500-1104</t>
  </si>
  <si>
    <t>Нийтийн хэрэглээний эцсийн төхөөрөмж-Текникийн хэсэг</t>
  </si>
  <si>
    <t>20030500-1107</t>
  </si>
  <si>
    <t>Нийтийн хэрэглээний төгсгөлийн төхөөрөмж-Булган</t>
  </si>
  <si>
    <t>20030500-1110</t>
  </si>
  <si>
    <t>Нийтийн хэрэглээний төгсгөлийн төхөөрөмж-Манлай - Манлай</t>
  </si>
  <si>
    <t>20030500-1114</t>
  </si>
  <si>
    <t>Нийтийн хэрэглээний төгсгөлийн төхөөрөмж-Ханбогд - Ханбогд</t>
  </si>
  <si>
    <t>20030500-1115</t>
  </si>
  <si>
    <t>Нийтийн хэрэглээний төгсгөлийн төхөөрөмж-Ханхонгор</t>
  </si>
  <si>
    <t>20030500-1213</t>
  </si>
  <si>
    <t>Нийтийн хэрэглээний төгсгөлийн төхөөрөмж-Эрдэнэцагаан - Эрдэнэцагаан</t>
  </si>
  <si>
    <t>20030500-1271</t>
  </si>
  <si>
    <t>20030500-1304</t>
  </si>
  <si>
    <t>Нийтийн хэрэглээний төгсгөлийн төхөөрөмж-Техник</t>
  </si>
  <si>
    <t>20030500-1351</t>
  </si>
  <si>
    <t>Нийтийн хэрэглээний төгсгөлийн төхөөрөмж-Алтанбулаг - Алтанбулаг</t>
  </si>
  <si>
    <t>20030500-1354</t>
  </si>
  <si>
    <t>Нийтийн хэрэглээний төгсгөлийн төхөөрөмж-Ерөө - Ерөө</t>
  </si>
  <si>
    <t>20030500-1356</t>
  </si>
  <si>
    <t>Нийтийн хэрэглээний төгсгөлийн төхөөрөмж-Зүүнбүрэн - Зүүнбүрэн</t>
  </si>
  <si>
    <t>20030500-1363</t>
  </si>
  <si>
    <t>Нийтийн хэрэглээний төгсгөлийн төхөөрөмж-Шаамар - Шаамар</t>
  </si>
  <si>
    <t>20030500-1371</t>
  </si>
  <si>
    <t>20030500-1403</t>
  </si>
  <si>
    <t>20030500-1459</t>
  </si>
  <si>
    <t>Нийтийн хэрэглээний төгсгөлийн төхөөрөмж-Баянчандмань - Баянчандмань</t>
  </si>
  <si>
    <t>20030500-1463</t>
  </si>
  <si>
    <t>Нийтийн хэрэглээний төгсгөлийн төхөөрөмж-Жаргалант - Жаргалант</t>
  </si>
  <si>
    <t>20030500-1465</t>
  </si>
  <si>
    <t>Нийтийн хэрэглээний төгсгөлийн төхөөрөмж-Заамар - Заамар</t>
  </si>
  <si>
    <t>20030500-1466</t>
  </si>
  <si>
    <t>Нийтийн хэрэглээний төгсгөлийн төхөөрөмж-Лүн - Лүн</t>
  </si>
  <si>
    <t>20030500-1480</t>
  </si>
  <si>
    <t>20030500-1505</t>
  </si>
  <si>
    <t>Нийтийн хэрэглээний төгсгөлийн төхөөрөмж-Баруунтуруун - Баруунтуруун</t>
  </si>
  <si>
    <t>20030500-1506</t>
  </si>
  <si>
    <t>Нийтийн хэрэглээний төгсгөлийн төхөөрөмж-Зүүнговь</t>
  </si>
  <si>
    <t>20030500-1507</t>
  </si>
  <si>
    <t>Нийтийн хэрэглээний төгсгөлийн төхөөрөмж-Зүүнхангай</t>
  </si>
  <si>
    <t>20030500-1510</t>
  </si>
  <si>
    <t>Нийтийн хэрэглээний төгсгөлийн төхөөрөмж-Өлгий - Өлгий</t>
  </si>
  <si>
    <t>20030500-1511</t>
  </si>
  <si>
    <t>Нийтийн хэрэглээний төгсгөлийн төхөөрөмж-Өмнөговь - Өмнөговь</t>
  </si>
  <si>
    <t>20030500-1516</t>
  </si>
  <si>
    <t>Нийтийн хэрэглээний төгсгөлийн төхөөрөмж-Хяргас</t>
  </si>
  <si>
    <t>20030500-1517</t>
  </si>
  <si>
    <t>Нийтийн хэрэглээний төгсгөлийн төхөөрөмж-Сагил</t>
  </si>
  <si>
    <t>20030500-1575</t>
  </si>
  <si>
    <t>Нийтийн хэрэглээний төгсгөлийн төхөөрөмж-УЛААНГОМ - УЛААНГОМ</t>
  </si>
  <si>
    <t>20030500-1602</t>
  </si>
  <si>
    <t>20030500-1604</t>
  </si>
  <si>
    <t>20030500-1704</t>
  </si>
  <si>
    <t>20030500-1712</t>
  </si>
  <si>
    <t>Нийтийн хэрэглээний төгсгөлийн төхөөрөмж-Их-Уул - Их-Уул</t>
  </si>
  <si>
    <t>20030500-1715</t>
  </si>
  <si>
    <t>Нийтийн хэрэглээний төгсгөлийн төхөөрөмж-Тариалан - Тариалан</t>
  </si>
  <si>
    <t>20030500-1716</t>
  </si>
  <si>
    <t>Нийтийн хэрэглээний төгсгөлийн төхөөрөмж-Тосонцэнгэл - Тосонцэнгэл</t>
  </si>
  <si>
    <t>20030500-1717</t>
  </si>
  <si>
    <t>Нийтийн хэрэглээний төгсгөлийн төхөөрөмж-Төмөрбулаг - Төмөрбулаг</t>
  </si>
  <si>
    <t>20030500-1723</t>
  </si>
  <si>
    <t>Нийтийн хэрэглээний төгсгөлийн төхөөрөмж-Цагаан-Уул - Цагаан-Уул</t>
  </si>
  <si>
    <t>20030500-1724</t>
  </si>
  <si>
    <t>Нийтийн хэрэглээний төгсгөлийн төхөөрөмж-Цагаан-Үүр</t>
  </si>
  <si>
    <t>20030500-1772</t>
  </si>
  <si>
    <t>20030500-1801</t>
  </si>
  <si>
    <t>20030500-1804</t>
  </si>
  <si>
    <t>Нийтийн хэрэглээний төгсгөлийн төхөөрөмж-техник - Техникийн хэсэг</t>
  </si>
  <si>
    <t>20030500-1810</t>
  </si>
  <si>
    <t>Нийтийн хэрэглээний төгсгөлийн төхөөрөмж-Жаргалтхаан - Жаргалтхаан</t>
  </si>
  <si>
    <t>20030500-1815</t>
  </si>
  <si>
    <t>Нийтийн хэрэглээний төгсгөлийн төхөөрөмж-Биндэр - Биндэр</t>
  </si>
  <si>
    <t>20030500-1825</t>
  </si>
  <si>
    <t>Нийтийн хэрэглээний төгсгөлийн төхөөрөмж-Бор-Өндөр - Бор-Өндөр</t>
  </si>
  <si>
    <t>20030500-1904</t>
  </si>
  <si>
    <t>20030500-1952</t>
  </si>
  <si>
    <t>Нийтийн хэрэглээний төгсгөлийн төхөөрөмж-Зүүн хараа - Зүүн хараа</t>
  </si>
  <si>
    <t>20030500-1953</t>
  </si>
  <si>
    <t>Нийтийн хэрэглээний төгсгөлийн төхөөрөмж-Хөтөл - Хөтөл</t>
  </si>
  <si>
    <t>20030500-1956</t>
  </si>
  <si>
    <t>Нийтийн хэрэглээний төгсгөлийн төхөөрөмж-Орхон - Орхон</t>
  </si>
  <si>
    <t>20030500-1959</t>
  </si>
  <si>
    <t>Нийтийн хэрэглээний төгсгөлийн төхөөрөмж-Дархан салбар - Дархан салбар</t>
  </si>
  <si>
    <t>20030500-2002</t>
  </si>
  <si>
    <t>20030500-2071</t>
  </si>
  <si>
    <t>Нийтийн хэрэглээний төгсгөлийн төхөөрөмж-САЛБАРУУД - САЛБАРУУД</t>
  </si>
  <si>
    <t>20030500-2072</t>
  </si>
  <si>
    <t>Нийтийн хэрэглээний төгсгөлийн төхөөрөмж-ЦХҮ тасаг - ЦХҮ тасаг</t>
  </si>
  <si>
    <t>20030500-2104</t>
  </si>
  <si>
    <t>20030500-2171</t>
  </si>
  <si>
    <t>Нийтийн хэрэглээний төгсгөлийн төхөөрөмж-Баян-Өндөр хороолол - Баян-Өндөр хороолол</t>
  </si>
  <si>
    <t>20030500-2204</t>
  </si>
  <si>
    <t>20030500-2305</t>
  </si>
  <si>
    <t>Нийтийн хэрэглээний төгсгөлийн төхөөрөмж-Сүмбэр - Сүмбэр</t>
  </si>
  <si>
    <t>20030500-2306</t>
  </si>
  <si>
    <t>Нийтийн хэрэглээний төгсгөлийн төхөөрөмж-Шивээговь - Шивээговь</t>
  </si>
  <si>
    <t>20030500-6004*</t>
  </si>
  <si>
    <t>Нийтийн хэрэглээний төгсгөлийн төхөөрөмж-ТТАГ- Дамжуулах байгууламжийн тасаг</t>
  </si>
  <si>
    <t>20030500-6005*</t>
  </si>
  <si>
    <t>Нийтийн хэрэглээний төгсгөлийн төхөөрөмж-ТТАГ-ТАҮА - Холболтын байгууламжийн тасаг</t>
  </si>
  <si>
    <t>20030500-6007*</t>
  </si>
  <si>
    <t>Нийтийн хэрэглээний төгсгөлийн төхөөрөмж-ТТАГ-ТАҮА-КХТВ-ийн ашиглалт үйлчилгээний  тасаг</t>
  </si>
  <si>
    <t>20030500-6010*</t>
  </si>
  <si>
    <t xml:space="preserve">Нийтийн хэрэглээний төгсгөлийн төхөөрөмж-ТТАГ-ИАҮА-ы мэргэжилтэн </t>
  </si>
  <si>
    <t>20030500-6011*</t>
  </si>
  <si>
    <t>Нийтийн хэрэглээний төгсгөлийн төхөөрөмж-ТБХГ-Техник ашиглалтын тасаг</t>
  </si>
  <si>
    <t>20030500-6012*</t>
  </si>
  <si>
    <t>Нийтийн хэрэглээний төгсгөлийн төхөөрөмж-ББХГ-Техник ашиглалтын тасаг</t>
  </si>
  <si>
    <t>20030500-6013*</t>
  </si>
  <si>
    <t>Нийтийн хэрэглээний төгсгөлийн төхөөрөмж-ЗБХГ-Техник ашиглалтын тасаг</t>
  </si>
  <si>
    <t>20030500-6014*</t>
  </si>
  <si>
    <t>Нийтийн хэрэглээний төгсгөлийн төхөөрөмж-ӨБХГ-Техник ашиглалтын тасаг</t>
  </si>
  <si>
    <t>20030500-7003*</t>
  </si>
  <si>
    <t>Нийтийн хэрэглээний  төгсгөлийн төхөөрөмж-МБГ-Лавлах дуудлага үйлчилгээний төв</t>
  </si>
  <si>
    <t>20030500-7004*</t>
  </si>
  <si>
    <t>Нийтийн хэрэглээний төгсгөлийн төхөөрөмж-МБГ-Лавлах дуудлага үйлчилгээний төвийн мэргэжилтэн</t>
  </si>
  <si>
    <t>20030500-7011*</t>
  </si>
  <si>
    <t>Нийтийн хэрэглээний төгсгөлийн төхөөрөмж-ТБХГ- борлуулат, үйлчилгээний тасаг</t>
  </si>
  <si>
    <t>20030500-8502*</t>
  </si>
  <si>
    <t>Нийтийн хэрэглээний төгсгөлийн төхөөрөмж-УХНГ-мэргэжилтэн</t>
  </si>
  <si>
    <t>20030500-8601*</t>
  </si>
  <si>
    <t>Нийтийн хэрэглээний төгсгөлийн төхөөрөмж-СБААГ-ын  захирал</t>
  </si>
  <si>
    <t>20030500-8603*</t>
  </si>
  <si>
    <t>Нийтийн хэрэглээний төгсгөлийн төхөөрөмж-СБААГ-НББА-ны мэргжилтэн</t>
  </si>
  <si>
    <t>20030500-8606*</t>
  </si>
  <si>
    <t>Нийтийн хэрэглээний төгсгөлийн төхөөрөмж-СБААГ-ААА-Үйлчилгээ, аж ахуйн тасаг</t>
  </si>
  <si>
    <t>20030500-8902*</t>
  </si>
  <si>
    <t>Нийтийн хэрэглээний төгсгөлийн төхөөрөмж-ББХГ-ын захирал</t>
  </si>
  <si>
    <t>20030500-8904*</t>
  </si>
  <si>
    <t>Нийтийн хэрэглээний төгсгөлийн төхөөрөмж-ӨБХГ-ын захирал</t>
  </si>
  <si>
    <t>20130005-4000*</t>
  </si>
  <si>
    <t>Хур Нийтийн хэрэглээний төгсгөлийн төхөөрөмж. - МЦХ</t>
  </si>
  <si>
    <t>20030600-0102</t>
  </si>
  <si>
    <t>Зай тэжээлийн төхөөрөмж-Захиргаа аж ахуйн хэсэг</t>
  </si>
  <si>
    <t>20030600-0104</t>
  </si>
  <si>
    <t>Зай тэжээлийн төхөөрөмж -Техникийн хэсэг</t>
  </si>
  <si>
    <t>20030600-0121</t>
  </si>
  <si>
    <t>Зай тэжээлийн төхөөрөмж - Эрдэнэмандал</t>
  </si>
  <si>
    <t>20030600-0125</t>
  </si>
  <si>
    <t>Зай тэжээлийн төхөөрөмж - Үйлчилгээ марктингийн хэсэг</t>
  </si>
  <si>
    <t>20030600-0202</t>
  </si>
  <si>
    <t>Зай тэжээлийн төхөөрөмж-Захиргаа аж ахуйн хэсэг - Захиргаа аж ахуйн хэсэг</t>
  </si>
  <si>
    <t>20030600-0204</t>
  </si>
  <si>
    <t>Зай тэжээлийн төхөөрөмж-Техникийн хэсэг - Техникийн хэсэг</t>
  </si>
  <si>
    <t>20030600-0208</t>
  </si>
  <si>
    <t>Зай тэжээлийн төхөөрөмж-Булган - Булган</t>
  </si>
  <si>
    <t>20030600-0210</t>
  </si>
  <si>
    <t>Зай тэжээлийн төхөөрөмж-Дэлүүн - Дэлүүн</t>
  </si>
  <si>
    <t>20030600-0304</t>
  </si>
  <si>
    <t>20030600-0311</t>
  </si>
  <si>
    <t>Зай тэжээлийн төхөөрөмж-Өлзийт - Өлзийт</t>
  </si>
  <si>
    <t>20030600-0402</t>
  </si>
  <si>
    <t>20030600-0404</t>
  </si>
  <si>
    <t>20030600-0457</t>
  </si>
  <si>
    <t>Зай тэжээлийн төхөөрөмж-Могод - Могод</t>
  </si>
  <si>
    <t>20030600-0471</t>
  </si>
  <si>
    <t>Зай тэжээлийн төхөөрөмж-Хялганат - Хялганат</t>
  </si>
  <si>
    <t>20030600-0502</t>
  </si>
  <si>
    <t>20030600-0571</t>
  </si>
  <si>
    <t>Зай тэжээлийн төхөөрөмж-АТС - АТС</t>
  </si>
  <si>
    <t>20030600-0602</t>
  </si>
  <si>
    <t>20030600-0604</t>
  </si>
  <si>
    <t>Зай тэжээлийн төхөөрөмж-Техникийн тасаг - Техникийн хэсэг</t>
  </si>
  <si>
    <t>20030600-0661</t>
  </si>
  <si>
    <t>Зай тэжээлийн төхөөрөмж-Замын-үүд - Замын-үүд</t>
  </si>
  <si>
    <t>20030600-0702</t>
  </si>
  <si>
    <t>20030600-0704</t>
  </si>
  <si>
    <t>Зай тэжээлийн тоног төхөөрөмж-Техник</t>
  </si>
  <si>
    <t>20030600-0800</t>
  </si>
  <si>
    <t>Зай тэжээлийн төхөөрөмж - МЦХ</t>
  </si>
  <si>
    <t>20030600-0817</t>
  </si>
  <si>
    <t>Зай тэжээлийн тоног төхөөрөмж-Дэлгэрхангай</t>
  </si>
  <si>
    <t>20030600-0871</t>
  </si>
  <si>
    <t>20030600-0909</t>
  </si>
  <si>
    <t>Зай тэжээлийн төхөөрөмж-Дөрвөлжин - Дөрвөлжин</t>
  </si>
  <si>
    <t>20030600-0912</t>
  </si>
  <si>
    <t>Зай тэжээлийн төхөөрөмж-Ихуул - Ихуул</t>
  </si>
  <si>
    <t>20030600-0918</t>
  </si>
  <si>
    <t>Зай тэжээлийн төхөөрөмж-Түдэвтэй - Түдэвтэй</t>
  </si>
  <si>
    <t>20030600-0924</t>
  </si>
  <si>
    <t>Зай тэжээлийн төхөөрөмж-Шилүүстэй</t>
  </si>
  <si>
    <t>20030600-0927</t>
  </si>
  <si>
    <t>Зай тэжээлийн төхөөрөмж-тосонцэнгэл - тосонцэнгэл</t>
  </si>
  <si>
    <t>20030600-0970</t>
  </si>
  <si>
    <t>Зай тэжээлийн төхөөрөмж-ТЭСИЙН ТАА - ТЭСИЙН ТАА</t>
  </si>
  <si>
    <t>20030600-0971</t>
  </si>
  <si>
    <t>Зай тэжээлийн төхөөрөмж-ТС, ЛАЗ - ТС, ЛАЗ</t>
  </si>
  <si>
    <t>20030600-0972</t>
  </si>
  <si>
    <t>Зай тэжээлийн төхөөрөмж-Чийрэгжүүлэлт - Чийрэгжүүлэлт</t>
  </si>
  <si>
    <t>20030600-1002</t>
  </si>
  <si>
    <t>20030600-1004</t>
  </si>
  <si>
    <t>20030600-1040</t>
  </si>
  <si>
    <t>Зай тэжээлийн төхөөрөмж-Хар хорин - Хар хорин</t>
  </si>
  <si>
    <t>20030600-1102</t>
  </si>
  <si>
    <t>20030600-1104</t>
  </si>
  <si>
    <t>Зай тэжээлийн төхөөрөмж-Техник</t>
  </si>
  <si>
    <t>20030600-1106</t>
  </si>
  <si>
    <t>Зай тэжээлийн төхөөрөмж-Баян-Овоо - Баян-Овоо</t>
  </si>
  <si>
    <t>20030600-1108</t>
  </si>
  <si>
    <t>Зай тэжээлийн төхөөрөмж-Гурвантэс - Гурвантэс</t>
  </si>
  <si>
    <t>20030600-1170</t>
  </si>
  <si>
    <t>20030600-1271</t>
  </si>
  <si>
    <t>20030600-1274</t>
  </si>
  <si>
    <t>Зай тэжээлийн төхөөрөмж-Няравт тоологдох - Няравт тоологдох</t>
  </si>
  <si>
    <t>20030600-1304</t>
  </si>
  <si>
    <t>Зай тэжээлийн тоног төхөөрөмж-Техникийн хэсэг</t>
  </si>
  <si>
    <t>20030600-1351</t>
  </si>
  <si>
    <t>Зай тэжээлийн төхөөрөмж-Алтанбулаг - Алтанбулаг</t>
  </si>
  <si>
    <t>20030600-1352</t>
  </si>
  <si>
    <t>Зай тэжээлийн төхөөрөмж-Бугант - Бугант</t>
  </si>
  <si>
    <t>20030600-1360</t>
  </si>
  <si>
    <t>Зай тэжээлийн төхөөрөмж-Түшиг</t>
  </si>
  <si>
    <t>20030600-1457</t>
  </si>
  <si>
    <t>Зай тэжээлийн төхөөрөмж-Баянцогт - Баянцогт</t>
  </si>
  <si>
    <t>20030600-1459</t>
  </si>
  <si>
    <t>Зай тэжээлийн төхөөрөмж-баянчандмань - Баянчандмань</t>
  </si>
  <si>
    <t>20030600-1463</t>
  </si>
  <si>
    <t>Зай тэжээлийн төхөөрөмж-жаргалант - Жаргалант</t>
  </si>
  <si>
    <t>20030600-1465</t>
  </si>
  <si>
    <t>Зай тэжээлийн төхөөрөмж-Заамар - Заамар</t>
  </si>
  <si>
    <t>20030600-1466</t>
  </si>
  <si>
    <t>Зай тэжээлийн төхөөрөмж-Лүн - Лүн</t>
  </si>
  <si>
    <t>20030600-1469</t>
  </si>
  <si>
    <t>Зай тэжээлийн төхөөрөмж-Төв аймаг угтаал - Угтаал</t>
  </si>
  <si>
    <t>20030600-1480</t>
  </si>
  <si>
    <t>20030600-1506</t>
  </si>
  <si>
    <t>Зай тэжээлийн төхөөрөмж-Зүүнговь - Зүүнговь</t>
  </si>
  <si>
    <t>20030600-1511</t>
  </si>
  <si>
    <t>Зай тэжээлийн төхөөрөмж-Өмнөговь - Өмнөговь</t>
  </si>
  <si>
    <t>20030600-1512</t>
  </si>
  <si>
    <t>Зай тэжээлийн төхөөрөмж-Өндөрхангай - Өндөрхангай</t>
  </si>
  <si>
    <t>20030600-1513</t>
  </si>
  <si>
    <t>Зай тэжээлийн төхөөрөмж-Тэс - Тэс</t>
  </si>
  <si>
    <t>20030600-1516</t>
  </si>
  <si>
    <t>Зай тэжээлийн төхөөрөмж-Хяргас - Хяргас</t>
  </si>
  <si>
    <t>20030600-1570</t>
  </si>
  <si>
    <t>Зай тэжээлийн төхөөрөмж-БӨХМӨРӨН - БӨХМӨРӨН</t>
  </si>
  <si>
    <t>20030600-1575</t>
  </si>
  <si>
    <t>Зай тэжээлийн төхөөрөмж-УЛААНГОМ - УЛААНГОМ</t>
  </si>
  <si>
    <t>20030600-1602</t>
  </si>
  <si>
    <t>20030600-1622</t>
  </si>
  <si>
    <t>20030600-1632</t>
  </si>
  <si>
    <t>Зай тэжээлийн төхөөрөмж-Үенч - Үенч</t>
  </si>
  <si>
    <t>20030600-1670</t>
  </si>
  <si>
    <t>Зай тэжээлийн төхөөрөмж-ХХСТасаг, ЛАЗ - ХХСТасаг, ЛАЗ</t>
  </si>
  <si>
    <t>20030600-1702</t>
  </si>
  <si>
    <t>20030600-1704</t>
  </si>
  <si>
    <t>20030600-1711</t>
  </si>
  <si>
    <t>Зай тэжээлийн төхөөрөмж-Жаргал - Жаргал</t>
  </si>
  <si>
    <t>20030600-1716</t>
  </si>
  <si>
    <t>Зай тэжээлийн төхөөрөмж-Тосонцэнгэл - Тосонцэнгэл</t>
  </si>
  <si>
    <t>20030600-1720</t>
  </si>
  <si>
    <t>Зай тэжээлийн  төхөөрөмж - Ханх</t>
  </si>
  <si>
    <t>20030600-1727</t>
  </si>
  <si>
    <t>Зай тэжээлийн төхөөрөмж-Шинэ-Идэр - Шинэ-Идэр</t>
  </si>
  <si>
    <t>20030600-1770</t>
  </si>
  <si>
    <t>Зай тэжээлийн төхөөрөмж-ЭГҮҮР - ЭГҮҮР</t>
  </si>
  <si>
    <t>20030600-1773</t>
  </si>
  <si>
    <t>Зай тэжээлийн төхөөрөмж-МӨРӨН - МӨРӨН</t>
  </si>
  <si>
    <t>20030600-1804</t>
  </si>
  <si>
    <t>Зай тэжээлийн төхөөрөмж-техник - Техникийн хэсэг</t>
  </si>
  <si>
    <t>20030600-1815</t>
  </si>
  <si>
    <t>Зай тэжээлийн төхөөрөмж-Биндэр - Биндэр</t>
  </si>
  <si>
    <t>20030600-1825</t>
  </si>
  <si>
    <t>Зай тэжээлийн төхөөрөмж-Бор-Өндөр - Бор-Өндөр</t>
  </si>
  <si>
    <t>20030600-1904</t>
  </si>
  <si>
    <t>20030600-1952</t>
  </si>
  <si>
    <t>Зай тэжээлийн төхөөрөмж-Зүүн хараа - Зүүн хараа</t>
  </si>
  <si>
    <t>20030600-1959</t>
  </si>
  <si>
    <t>Зай тэжээлийн төхөөрөмж-Дархан салбар - Дархан салбар</t>
  </si>
  <si>
    <t>20030600-2002</t>
  </si>
  <si>
    <t>20030600-2071</t>
  </si>
  <si>
    <t>Зай тэжээлийн тоног төхөөрөмж-Салбарууд</t>
  </si>
  <si>
    <t>20030600-2072</t>
  </si>
  <si>
    <t>Зай тэжээлийн төхөөрөмж-ЦХҮ тасаг - ЦХҮ тасаг</t>
  </si>
  <si>
    <t>20030600-2104</t>
  </si>
  <si>
    <t>20030600-2106</t>
  </si>
  <si>
    <t>Зай тэжээлийн төхөөрөмж-Баян-Өндөр салбар</t>
  </si>
  <si>
    <t>20030600-2170</t>
  </si>
  <si>
    <t>Зай тэжээлийн төхөөрөмж-Улаантолгой - Улаантолгой</t>
  </si>
  <si>
    <t>20030600-2204</t>
  </si>
  <si>
    <t>Зай тэжээлийн төхөөрөмж - Техникийн хэсэг</t>
  </si>
  <si>
    <t>20030600-2304</t>
  </si>
  <si>
    <t>Зай тэжээлийн төхөөрөмж-Сүмбэр - Сүмбэр</t>
  </si>
  <si>
    <t>20030600-2306</t>
  </si>
  <si>
    <t>Зай тэжээлийн төхөөрөмж-Шивээговь - Шивээговь</t>
  </si>
  <si>
    <t>20030600-6004*</t>
  </si>
  <si>
    <t>Зай тэжээлийн төхөөрөмж-ТТАГ-ТАҮА- Дамжуулах байгууламжийн тасаг</t>
  </si>
  <si>
    <t>20030600-6006*</t>
  </si>
  <si>
    <t>Зай тэжээлийн төхөөрөмж-ТТАГ-ТАҮА- Зай тэжээл, хөргөлт, агааржуулалтын тасаг</t>
  </si>
  <si>
    <t>20030600-6007*</t>
  </si>
  <si>
    <t>Зай тэжээлийн төхөөрөмж-ТТАГ-ТАҮА-КАТВ ашиглалт үйлчилгээний  тасаг</t>
  </si>
  <si>
    <t>20030600-6010*</t>
  </si>
  <si>
    <t>Зай тэжээлийн төхөөрөмж-ТТАГ-ИАҮАлбаны мэргэжилтэн</t>
  </si>
  <si>
    <t>20030600-6011*</t>
  </si>
  <si>
    <t>Зай тэжээлийн төхөөрөмж-ТБХГ-Техник ашиглалтын тасаг</t>
  </si>
  <si>
    <t>20030600-6012*</t>
  </si>
  <si>
    <t>Зай тэжээлийн төхөөрөмж-ББХГ-Техник ашиглалтын тасаг</t>
  </si>
  <si>
    <t>20030600-6013*</t>
  </si>
  <si>
    <t>Зай тэжээлийн төхөөрөмж-ЗБХГ-Техник ашиглалтын тасаг</t>
  </si>
  <si>
    <t>20030600-6014*</t>
  </si>
  <si>
    <t>Зай тэжээлийн төхөөрөмж-ӨБХГ-Техник ашиглалтын тасаг</t>
  </si>
  <si>
    <t>20030600-6102*</t>
  </si>
  <si>
    <t>Зай тэжээлийн төхөөрөмж-МТТөв-Программ системийн хөгжүүлэлтийн тасаг</t>
  </si>
  <si>
    <t>20030600-7004*</t>
  </si>
  <si>
    <t>Зай тэжээлийн төхөөрөмж-МБГ-Лавлах дуудлага  үйлчилгээний төвийн мэргэжилтэн</t>
  </si>
  <si>
    <t>20030600-7013*</t>
  </si>
  <si>
    <t>Зай тэжээлийн төхөөрөмж-ЗБХГ- Борлуулалт, үйлчилгээний тасаг</t>
  </si>
  <si>
    <t>20030600-7014*</t>
  </si>
  <si>
    <t>Зай тэжээлийн төхөөрөмж-ӨБХГ- Борлуулалт, үйлчилгээний тасаг</t>
  </si>
  <si>
    <t>20030600-8206*</t>
  </si>
  <si>
    <t>Зай тэжээлийн төхөөрөмж-ЧХА-Тоо бүртгэл</t>
  </si>
  <si>
    <t>20030600-8606*</t>
  </si>
  <si>
    <t>Зай тэжээлийн төхөөрөмж-СБААГ-ААА-Үйлчилгээ, аж ахуйн тасаг</t>
  </si>
  <si>
    <t>20030600-8607*</t>
  </si>
  <si>
    <t>Зай тэжээлийн төхөөрөмж-СБААГ-ААА- Авто тээврийн тасаг</t>
  </si>
  <si>
    <t>20030600-8902*</t>
  </si>
  <si>
    <t>Зай тэжээлийн төхөөрөмж-ББХГ-ын захирал</t>
  </si>
  <si>
    <t>20130006-4000*</t>
  </si>
  <si>
    <t>Хур Зай тэжээлийн төхөөрөмж. - МЦХ</t>
  </si>
  <si>
    <t>20030700-0104</t>
  </si>
  <si>
    <t>Хэмжүүрийн төхөөрөмж-Техникийн хэсэг - Техникийн хэсэг</t>
  </si>
  <si>
    <t>20030700-0204</t>
  </si>
  <si>
    <t>20030700-0304</t>
  </si>
  <si>
    <t>20030700-0404</t>
  </si>
  <si>
    <t>Хэмжүүрийн төхөөрөмж - Техникийн хэсэг</t>
  </si>
  <si>
    <t>20030700-0571</t>
  </si>
  <si>
    <t>Хэмжүүрийн төхөөрөмж-АТС - АТС</t>
  </si>
  <si>
    <t>20030700-0604</t>
  </si>
  <si>
    <t>Хэмжүүрийн төхөөрөмж-0604 - Техникийн хэлтэс-Дорноговь</t>
  </si>
  <si>
    <t>20030700-0704</t>
  </si>
  <si>
    <t>20030700-0871</t>
  </si>
  <si>
    <t>Хэмжүүрийн төхөөрөмж-МАНДАЛГОВЬ - МАНДАЛГОВЬ</t>
  </si>
  <si>
    <t>20030700-0971</t>
  </si>
  <si>
    <t>Хэмжүүрийн төхөөрөмж-ТС, ЛАЗ - ТС, ЛАЗ</t>
  </si>
  <si>
    <t>20030700-1004</t>
  </si>
  <si>
    <t>20030700-1104</t>
  </si>
  <si>
    <t>Хэмжүүрийн төхөөрөмж-Техник</t>
  </si>
  <si>
    <t>20030700-1271</t>
  </si>
  <si>
    <t>20030700-1371</t>
  </si>
  <si>
    <t>20030700-1480</t>
  </si>
  <si>
    <t>20030700-1575</t>
  </si>
  <si>
    <t>Хэмжүүрийн төхөөрөмж-УЛААНГОМ - УЛААНГОМ</t>
  </si>
  <si>
    <t>20030700-1604</t>
  </si>
  <si>
    <t>Хэмжүүрийн  төхөөрөмж-Техникийн хэсэг</t>
  </si>
  <si>
    <t>20030700-1670</t>
  </si>
  <si>
    <t>Хэмжүүрийн төхөөрөмж-ХХСТасаг, ЛАЗ - ХХСТасаг, ЛАЗ</t>
  </si>
  <si>
    <t>20030700-1704</t>
  </si>
  <si>
    <t>20030700-1804</t>
  </si>
  <si>
    <t>Хэмжүүрийн төхөөрөмж-Техник - Техникийн хэсэг</t>
  </si>
  <si>
    <t>20030700-1820</t>
  </si>
  <si>
    <t>Хэмжүүрийн төхөөрөмж-Хэрлэнбаян-Улаан - Хэрлэнбаян-Улаан</t>
  </si>
  <si>
    <t>20030700-1825</t>
  </si>
  <si>
    <t>Хэмжүүрийн  төхөөрөмж-Бор-Өндөр</t>
  </si>
  <si>
    <t>20030700-1904</t>
  </si>
  <si>
    <t>20030700-1952</t>
  </si>
  <si>
    <t>Хэмжүүрийн төхөөрөмж-Зүүн хараа</t>
  </si>
  <si>
    <t>20030700-2072</t>
  </si>
  <si>
    <t>Хэмжүүрийн төхөөрөмж-ЦХҮ тасаг - ЦХҮ тасаг</t>
  </si>
  <si>
    <t>20030700-2104</t>
  </si>
  <si>
    <t>20030700-2204</t>
  </si>
  <si>
    <t>20030700-2273</t>
  </si>
  <si>
    <t>Хэмжүүрийн төхөөрөмж-Няравт тоологдох ҮХ - Няравт тоологдох ҮХөрөнгө</t>
  </si>
  <si>
    <t>20030700-2305</t>
  </si>
  <si>
    <t>Хэмжүүрийн төхөөрөмж-Сүмбэр - Сүмбэр</t>
  </si>
  <si>
    <t>20030700-6004*</t>
  </si>
  <si>
    <t>Хэмжүүрийн төхөөрөмж-ТТАГ-ТАҮА- Дамжуулах байгууламжийн тасаг</t>
  </si>
  <si>
    <t>20030700-6005*</t>
  </si>
  <si>
    <t>Хэмжүүрийн төхөөрөмж-ТТАГ-ТАҮА Холболтын байгууламжийн тасаг</t>
  </si>
  <si>
    <t>20030700-6006*</t>
  </si>
  <si>
    <t>Хэмжүүрийн төхөөрөмж-ТТАГ-ТАҮА-Зай тэжээл, хөргөлт, агааржуулалтын тасаг</t>
  </si>
  <si>
    <t>20030700-6007*</t>
  </si>
  <si>
    <t>Хэмжүүрийн төхөөрөмж-ТТАГ-ТАҮА-КАТВ ашиглалт үйлчилгээний тасаг</t>
  </si>
  <si>
    <t>20030700-6010*</t>
  </si>
  <si>
    <t>Хэмжүүрийн төхөөрөмж-ТТАГ-ИАҮА-ы мэргэжилтэн</t>
  </si>
  <si>
    <t>20030700-6011*</t>
  </si>
  <si>
    <t>Хэмжүүрийн төхөөрөмж-ТБХГ техник ашиглалтын тасаг</t>
  </si>
  <si>
    <t>20030700-6012*</t>
  </si>
  <si>
    <t>Хэмжүүрийн төхөөрөмж-ББХГ техник ашиглалтын тасаг</t>
  </si>
  <si>
    <t>20030700-6013*</t>
  </si>
  <si>
    <t>Хэмжүүрийн төхөөрөмж-ЗБХГ техник ашиглалтын тасаг</t>
  </si>
  <si>
    <t>20030700-6014*</t>
  </si>
  <si>
    <t>Хэмжүүрийн төхөөрөмж-ӨБХГ техник ашиглалтын тасаг</t>
  </si>
  <si>
    <t>20030700-7013*</t>
  </si>
  <si>
    <t>Хэмжүүрийн  төхөөрөмж-ЗБХГ-Борлуулалт үйлчилгээний тасаг</t>
  </si>
  <si>
    <t>20030700-8606*</t>
  </si>
  <si>
    <t>Хэмжүүрийн төхөөрөмж- СБААГ-ААА-Үйлчилгээ, аж ахуйн тасаг</t>
  </si>
  <si>
    <t>20130007-4000*</t>
  </si>
  <si>
    <t>Хур Хэмжүүрийн төхөөрөмж. - МЦХ</t>
  </si>
  <si>
    <t>20050100-0101</t>
  </si>
  <si>
    <t>Тавилга, конторын төхөөрамж - Удирдлага</t>
  </si>
  <si>
    <t>20050100-0102</t>
  </si>
  <si>
    <t>Тавилга, конторын төхөөрамж - Захиргаа аж ахуйн хэсэг</t>
  </si>
  <si>
    <t>20050100-0103</t>
  </si>
  <si>
    <t>Тавилга, конторын төхөөрамж - Үйлчилгээ марктингийн хэсэг</t>
  </si>
  <si>
    <t>20050100-0104</t>
  </si>
  <si>
    <t>Тавилга, конторын төхөөрөмж-Архангай техник - Техникийн хэсэг</t>
  </si>
  <si>
    <t>20050100-0105</t>
  </si>
  <si>
    <t>Тавилга, конторын төхөөрамж - Батцэнгэл</t>
  </si>
  <si>
    <t>20050100-0108</t>
  </si>
  <si>
    <t>Тавилга, конторын төхөөрамж - Өгийнуур</t>
  </si>
  <si>
    <t>20050100-0109</t>
  </si>
  <si>
    <t>Тавилга, конторын төхөөрамж - Өлзийт</t>
  </si>
  <si>
    <t>20050100-0117</t>
  </si>
  <si>
    <t>Тавилга, конторын төхөөрамж - Цэцэрлэг</t>
  </si>
  <si>
    <t>20050100-0121</t>
  </si>
  <si>
    <t>Тавилга, конторын төхөөрамж - Эрдэнэмандал</t>
  </si>
  <si>
    <t>20050100-0126</t>
  </si>
  <si>
    <t>20050100-0201</t>
  </si>
  <si>
    <t>Тавилга, конторын төхөөрамж-Удирдлага - Удирдлага</t>
  </si>
  <si>
    <t>20050100-0202</t>
  </si>
  <si>
    <t>Тавилга, конторын төхөөрамж-Захиргаа аж ахуйн хэсэг - Захиргаа аж ахуйн хэсэг</t>
  </si>
  <si>
    <t>20050100-0203</t>
  </si>
  <si>
    <t>Тавилга, конторын төхөөрамж-Үйлчилгээ марктингийн хэсэг - Үйлчилгээ марктингийн хэсэг</t>
  </si>
  <si>
    <t>20050100-0204</t>
  </si>
  <si>
    <t>Тавилга, конторын төхөөрамж-Техникийн хэсэг - Техникийн хэсэг</t>
  </si>
  <si>
    <t>20050100-0206</t>
  </si>
  <si>
    <t>Тавилга, конторын төхөөрамж-Алтанцөгц - Алтанцөгц</t>
  </si>
  <si>
    <t>20050100-0207</t>
  </si>
  <si>
    <t>Тавилга, конторын төхөөрамж-Баяннуур - Баяннуур</t>
  </si>
  <si>
    <t>20050100-0210</t>
  </si>
  <si>
    <t>Тавилга, конторын төхөөрамж-Дэлүүн - Дэлүүн</t>
  </si>
  <si>
    <t>20050100-0215</t>
  </si>
  <si>
    <t>Тавилга, конторын төхөөрамж-Толбо - Толбо</t>
  </si>
  <si>
    <t>20050100-0301</t>
  </si>
  <si>
    <t>20050100-0302</t>
  </si>
  <si>
    <t>20050100-0303</t>
  </si>
  <si>
    <t>20050100-0304</t>
  </si>
  <si>
    <t>20050100-0311</t>
  </si>
  <si>
    <t>Тавилга, конторын төхөөрамж-Өлзийт - Өлзийт</t>
  </si>
  <si>
    <t>20050100-0312</t>
  </si>
  <si>
    <t>Тавилга, конторын төхөөрамж-Жинст - Жинст</t>
  </si>
  <si>
    <t>20050100-0313</t>
  </si>
  <si>
    <t>Тавилга, конторын төхөөрамж-Богд - Богд</t>
  </si>
  <si>
    <t>20050100-0322</t>
  </si>
  <si>
    <t>Тавилга, конторын төхөөрамж-Хүрээмарал - Хүрээмарал</t>
  </si>
  <si>
    <t>20050100-0327</t>
  </si>
  <si>
    <t>Тавилга, конторын төхөөрамж-Галуут - Галуут</t>
  </si>
  <si>
    <t>20050100-0401</t>
  </si>
  <si>
    <t>20050100-0402</t>
  </si>
  <si>
    <t>20050100-0403</t>
  </si>
  <si>
    <t>20050100-0404</t>
  </si>
  <si>
    <t>20050100-0455</t>
  </si>
  <si>
    <t>Тавилга, конторын төхөөрамж-Гурванбулаг - Гурванбулаг</t>
  </si>
  <si>
    <t>20050100-0458</t>
  </si>
  <si>
    <t>Тавилга, конторын төхөөрамж-Орхон - Орхон</t>
  </si>
  <si>
    <t>20050100-0459</t>
  </si>
  <si>
    <t>Тавилга, конторын төхөөрамж-Рашаант - Рашаант</t>
  </si>
  <si>
    <t>20050100-0464</t>
  </si>
  <si>
    <t>Тавилга, конторын төхөөрамж-Хишиг-Өндөр - Хишиг-Өндөр</t>
  </si>
  <si>
    <t>20050100-0501</t>
  </si>
  <si>
    <t>20050100-0502</t>
  </si>
  <si>
    <t>20050100-0506</t>
  </si>
  <si>
    <t>Тавилга, конторын төхөөрамж-Баян-Уул - Баян-Уул</t>
  </si>
  <si>
    <t>20050100-0509</t>
  </si>
  <si>
    <t>Тавилга, конторын төхөөрамж-Дарви - Дарви</t>
  </si>
  <si>
    <t>20050100-0522</t>
  </si>
  <si>
    <t>Тавилга, конторын төхөөрамж-Гуулин - Гуулин</t>
  </si>
  <si>
    <t>20050100-0570</t>
  </si>
  <si>
    <t>Тавилга, конторын төхөөрамж-ХОТ ХООРОНД - ХОТ ХООРОНД</t>
  </si>
  <si>
    <t>20050100-0571</t>
  </si>
  <si>
    <t>Тавилга, конторын төхөөрамж-АТС - АТС</t>
  </si>
  <si>
    <t>20050100-0601</t>
  </si>
  <si>
    <t>20050100-0602</t>
  </si>
  <si>
    <t>20050100-0603</t>
  </si>
  <si>
    <t>Тавилга, конторын төхөөрөмж-Үйлчилгээ марктингийн хэсэг - Үйлчилгээ марктингийн хэсэг</t>
  </si>
  <si>
    <t>20050100-0604</t>
  </si>
  <si>
    <t>Тавилга, конторын төхөөрөмж-Техникийн хэсэг - Техникийн хэсэг</t>
  </si>
  <si>
    <t>20050100-0652</t>
  </si>
  <si>
    <t>Тавилга, конторын төхөөрамж-Алтанширээ - Алтанширээ</t>
  </si>
  <si>
    <t>20050100-0653</t>
  </si>
  <si>
    <t>Тавилга, конторын төхөөрамж-Дэлгэрэх - Дэлгэрэх</t>
  </si>
  <si>
    <t>20050100-0655</t>
  </si>
  <si>
    <t>Тавилга, конторын төхөөрамж-Мандах - Мандах</t>
  </si>
  <si>
    <t>20050100-0656</t>
  </si>
  <si>
    <t>Тавилга, конторын төхөөрамж-Сайхандулаан - Сайхандулаан</t>
  </si>
  <si>
    <t>20050100-0660</t>
  </si>
  <si>
    <t>Тавилга, конторын төхөөрамж-Зүүнбаян - Зүүнбаян</t>
  </si>
  <si>
    <t>20050100-0661</t>
  </si>
  <si>
    <t>Тавилга, конторын төхөөрамж-Замын-үүд - Замын-үүд</t>
  </si>
  <si>
    <t>20050100-0701</t>
  </si>
  <si>
    <t>20050100-0702</t>
  </si>
  <si>
    <t>20050100-0703</t>
  </si>
  <si>
    <t>20050100-0704</t>
  </si>
  <si>
    <t>20050100-0751</t>
  </si>
  <si>
    <t>Тавилга, конторын төхөөрөмж-Баяндун - Баяндун сум</t>
  </si>
  <si>
    <t>20050100-0760</t>
  </si>
  <si>
    <t>Тавилга, конторын төхөөрөмж-Цагаан-Овоо - Цагаан-Овоо сум</t>
  </si>
  <si>
    <t>20050100-0772</t>
  </si>
  <si>
    <t>20050100-0800</t>
  </si>
  <si>
    <t>Тавилга, конторын төхөөрамж - МЦХ</t>
  </si>
  <si>
    <t>20050100-0801</t>
  </si>
  <si>
    <t>20050100-0802</t>
  </si>
  <si>
    <t>20050100-0803</t>
  </si>
  <si>
    <t>20050100-0805</t>
  </si>
  <si>
    <t>Тавилга, конторын төхөөрамж-Адаацаг - Адаацаг</t>
  </si>
  <si>
    <t>20050100-0812</t>
  </si>
  <si>
    <t>Тавилга, конторын төхөөрамж-Гурвансайхан - Гурвансайхан</t>
  </si>
  <si>
    <t>20050100-0816</t>
  </si>
  <si>
    <t>Тавилга, конторын төхөөрамж-Сайхан-Овоо - Сайхан-Овоо</t>
  </si>
  <si>
    <t>20050100-0818</t>
  </si>
  <si>
    <t>Тавилга, конторын төхөөрамж-Эрдэнэдалай - Эрдэнэдалай</t>
  </si>
  <si>
    <t>20050100-0871</t>
  </si>
  <si>
    <t>20050100-0901</t>
  </si>
  <si>
    <t>20050100-0902</t>
  </si>
  <si>
    <t>20050100-0903</t>
  </si>
  <si>
    <t>20050100-0912</t>
  </si>
  <si>
    <t>Тавилга, конторын төхөөрамж-Ихуул - Ихуул</t>
  </si>
  <si>
    <t>20050100-0915</t>
  </si>
  <si>
    <t>Тавилга, конторын төхөөрамж-Отгон - Отгон</t>
  </si>
  <si>
    <t>20050100-0917</t>
  </si>
  <si>
    <t>Тавилга, конторын төхөөрамж-Сонгино - Сонгино</t>
  </si>
  <si>
    <t>20050100-0971</t>
  </si>
  <si>
    <t>Тавилга, конторын төхөөрамж-ТС, ЛАЗ - ТС, ЛАЗ</t>
  </si>
  <si>
    <t>20050100-0972</t>
  </si>
  <si>
    <t>Тавилга, конторын төхөөрамж-Чийрэгжүүлэлт - Чийрэгжүүлэлт</t>
  </si>
  <si>
    <t>20050100-1001</t>
  </si>
  <si>
    <t>20050100-1002</t>
  </si>
  <si>
    <t>20050100-1003</t>
  </si>
  <si>
    <t>20050100-1004</t>
  </si>
  <si>
    <t>20050100-1030</t>
  </si>
  <si>
    <t>Тавилга, конторын төхөөрамж-Баруун баян улаан - Баруун баян улаан</t>
  </si>
  <si>
    <t>20050100-1031</t>
  </si>
  <si>
    <t>Тавилга, конторын төхөөрамж-Гучин ус - Гучин ус</t>
  </si>
  <si>
    <t>20050100-1036</t>
  </si>
  <si>
    <t>Тавилга, конторын төхөөрамж-Төгрөг - Төгрөг</t>
  </si>
  <si>
    <t>20050100-1039</t>
  </si>
  <si>
    <t>Тавилга, конторын төхөөрамж-Хужирт - Хужирт</t>
  </si>
  <si>
    <t>20050100-1040</t>
  </si>
  <si>
    <t>Тавилга, конторын төхөөрамж-Хар хорин - Хар хорин</t>
  </si>
  <si>
    <t>20050100-1101</t>
  </si>
  <si>
    <t>20050100-1102</t>
  </si>
  <si>
    <t>20050100-1103</t>
  </si>
  <si>
    <t>20050100-1104</t>
  </si>
  <si>
    <t>20050100-1108</t>
  </si>
  <si>
    <t>Тавилга, конторын төхөөрамж-Гурвантэс - Гурвантэс</t>
  </si>
  <si>
    <t>20050100-1109</t>
  </si>
  <si>
    <t>Тавилга, конторын төхөөрамж-Мандал-Овоо - Мандал-Овоо</t>
  </si>
  <si>
    <t>20050100-1110</t>
  </si>
  <si>
    <t>Тавилга, конторын төхөөрамж-Манлай - Манлай</t>
  </si>
  <si>
    <t>20050100-1118</t>
  </si>
  <si>
    <t>Тавилга, конторын төхөөрамж-Цогтцэций - Цогтцэций</t>
  </si>
  <si>
    <t>20050100-1171</t>
  </si>
  <si>
    <t>Тавилга, конторын төхөөрамж-Интернэт - Интернэт</t>
  </si>
  <si>
    <t>20050100-1201</t>
  </si>
  <si>
    <t>20050100-1202</t>
  </si>
  <si>
    <t>20050100-1206</t>
  </si>
  <si>
    <t>Тавилга, конторын төхөөрамж-Асгат - Асгат</t>
  </si>
  <si>
    <t>20050100-1213</t>
  </si>
  <si>
    <t>Тавилга, конторын төхөөрамж-Эрдэнэцагаан - Эрдэнэцагаан</t>
  </si>
  <si>
    <t>20050100-1271</t>
  </si>
  <si>
    <t>20050100-1273</t>
  </si>
  <si>
    <t>20050100-1274</t>
  </si>
  <si>
    <t>Тавилга, конторын төхөөрамж-Няравт тоологдох - Няравт тоологдох</t>
  </si>
  <si>
    <t>20050100-1301</t>
  </si>
  <si>
    <t>20050100-1302</t>
  </si>
  <si>
    <t>20050100-1303</t>
  </si>
  <si>
    <t>20050100-1304</t>
  </si>
  <si>
    <t>Тавилга, конторын төхөөрөмж-Техник</t>
  </si>
  <si>
    <t>20050100-1351</t>
  </si>
  <si>
    <t>Тавилга, конторын төхөөрамж-Алтанбулаг - Алтанбулаг</t>
  </si>
  <si>
    <t>20050100-1352</t>
  </si>
  <si>
    <t>Тавилга, конторын төхөөрамж-Бугант - Бугант</t>
  </si>
  <si>
    <t>20050100-1353</t>
  </si>
  <si>
    <t>Тавилга, конторын төхөөрамж-Дулаанхаан - Дулаанхаан</t>
  </si>
  <si>
    <t>20050100-1354</t>
  </si>
  <si>
    <t>Тавилга, конторын төхөөрамж-Ерөө - Ерөө</t>
  </si>
  <si>
    <t>20050100-1362</t>
  </si>
  <si>
    <t>Тавилга, конторын төхөөрамж-Цагааннуур - Цагааннуур</t>
  </si>
  <si>
    <t>20050100-1363</t>
  </si>
  <si>
    <t>Тавилга, конторын төхөөрамж-Шаамар - Шаамар</t>
  </si>
  <si>
    <t>20050100-1401</t>
  </si>
  <si>
    <t>20050100-1402</t>
  </si>
  <si>
    <t>20050100-1403</t>
  </si>
  <si>
    <t>20050100-1457</t>
  </si>
  <si>
    <t>Тавилга, конторын төхөөрамж-Баянцогт - Баянцогт</t>
  </si>
  <si>
    <t>20050100-1458</t>
  </si>
  <si>
    <t>Тавилга, конторын төхөөрамж-Баянхангай - Баянхангай</t>
  </si>
  <si>
    <t>20050100-1463</t>
  </si>
  <si>
    <t>Тавилга, конторын төхөөрамж-Жаргалант - Жаргалант</t>
  </si>
  <si>
    <t>20050100-1465</t>
  </si>
  <si>
    <t>Тавилга, конторын төхөөрамж-Заамар - Заамар</t>
  </si>
  <si>
    <t>20050100-1466</t>
  </si>
  <si>
    <t>Тавилга, конторын төхөөрамж-Лүн - Лүн</t>
  </si>
  <si>
    <t>20050100-1469</t>
  </si>
  <si>
    <t>Тавилга, конторын төхөөрамж-Угтаал - Угтаал</t>
  </si>
  <si>
    <t>20050100-1470</t>
  </si>
  <si>
    <t>Тавилга, конторын төхөөрамж-Цээл - Цээл</t>
  </si>
  <si>
    <t>20050100-1480</t>
  </si>
  <si>
    <t>20050100-1501</t>
  </si>
  <si>
    <t>20050100-1517</t>
  </si>
  <si>
    <t>Тавилга, конторын төхөөрамж-Сагил - Сагил</t>
  </si>
  <si>
    <t>20050100-1575</t>
  </si>
  <si>
    <t>Тавилга, конторын төхөөрамж-УЛААНГОМ - УЛААНГОМ</t>
  </si>
  <si>
    <t>20050100-1601</t>
  </si>
  <si>
    <t>20050100-1602</t>
  </si>
  <si>
    <t>20050100-1603</t>
  </si>
  <si>
    <t>20050100-1701</t>
  </si>
  <si>
    <t>20050100-1702</t>
  </si>
  <si>
    <t>20050100-1703</t>
  </si>
  <si>
    <t>20050100-1704</t>
  </si>
  <si>
    <t>20050100-1706</t>
  </si>
  <si>
    <t>Тавилга, конторын төхөөрамж-Арбулаг - Арбулаг</t>
  </si>
  <si>
    <t>20050100-1708</t>
  </si>
  <si>
    <t>Тавилга, конторын төхөөрамж-Бүрэнтогтох - Бүрэнтогтох</t>
  </si>
  <si>
    <t>20050100-1712</t>
  </si>
  <si>
    <t>Тавилга, конторын төхөөрамж-Их-Уул - Их-Уул</t>
  </si>
  <si>
    <t>20050100-1713</t>
  </si>
  <si>
    <t>20050100-1715</t>
  </si>
  <si>
    <t>Тавилга, конторын төхөөрамж-Тариалан - Тариалан</t>
  </si>
  <si>
    <t>20050100-1716</t>
  </si>
  <si>
    <t>Тавилга, конторын төхөөрамж-Тосонцэнгэл - Тосонцэнгэл</t>
  </si>
  <si>
    <t>20050100-1717</t>
  </si>
  <si>
    <t>Тавилга, конторын төхөөрамж-Төмөрбулаг - Төмөрбулаг</t>
  </si>
  <si>
    <t>20050100-1723</t>
  </si>
  <si>
    <t>Тавилга, конторын төхөөрамж-Цагаан-Уул - Цагаан-Уул</t>
  </si>
  <si>
    <t>20050100-1727</t>
  </si>
  <si>
    <t>Тавилга, конторын төхөөрамж-Шинэ-Идэр - Шинэ-Идэр</t>
  </si>
  <si>
    <t>20050100-1770</t>
  </si>
  <si>
    <t>Тавилга, конторын төхөөрамж-ЭГҮҮР - ЭГҮҮР</t>
  </si>
  <si>
    <t>20050100-1801</t>
  </si>
  <si>
    <t>20050100-1802</t>
  </si>
  <si>
    <t>20050100-1803</t>
  </si>
  <si>
    <t>20050100-1804</t>
  </si>
  <si>
    <t>Тавилга, конторын төхөөрөмж-Техник - Техникийн хэсэг</t>
  </si>
  <si>
    <t>20050100-1810</t>
  </si>
  <si>
    <t>Тавилга, конторын төхөөрамж-Жаргалтхаан - Жаргалтхаан</t>
  </si>
  <si>
    <t>20050100-1811</t>
  </si>
  <si>
    <t>Тавилга, конторын төхөөрамж-Цэнхэрмандал - Цэнхэрмандал</t>
  </si>
  <si>
    <t>20050100-1812</t>
  </si>
  <si>
    <t>Тавилга, конторын төхөөрамж-Мөрөн - Мөрөн</t>
  </si>
  <si>
    <t>20050100-1813</t>
  </si>
  <si>
    <t>Тавилга, конторын төхөөрамж-Өмнөдэлгэр - Өмнөдэлгэр</t>
  </si>
  <si>
    <t>20050100-1816</t>
  </si>
  <si>
    <t>Тавилга, конторын төхөөрөмж-Батширээт - Батширээт</t>
  </si>
  <si>
    <t>20050100-1817</t>
  </si>
  <si>
    <t>Тавилга, конторын төхөөрөмж-Батноров - Батноров</t>
  </si>
  <si>
    <t>20050100-1825</t>
  </si>
  <si>
    <t>Тавилга, конторын төхөөрамж-Бор-Өндөр - Бор-Өндөр</t>
  </si>
  <si>
    <t>20050100-1901</t>
  </si>
  <si>
    <t>Тавилга, конторын төхөөрөмж - Удирдлага</t>
  </si>
  <si>
    <t>20050100-1902</t>
  </si>
  <si>
    <t>20050100-1903</t>
  </si>
  <si>
    <t>20050100-1904</t>
  </si>
  <si>
    <t>20050100-1951</t>
  </si>
  <si>
    <t>Тавилга, конторын төхөөрамж-Шарын шол - Шарын шол</t>
  </si>
  <si>
    <t>20050100-1952</t>
  </si>
  <si>
    <t>Тавилга, конторын төхөөрамж-Зүүн хараа - Зүүн хараа</t>
  </si>
  <si>
    <t>20050100-1954</t>
  </si>
  <si>
    <t>Тавилга, конторын төхөөрөмж-Баруун хараа</t>
  </si>
  <si>
    <t>20050100-1959</t>
  </si>
  <si>
    <t>Тавилга, конторын төхөөрамж-Дархан салбар - Дархан салбар</t>
  </si>
  <si>
    <t>20050100-2001</t>
  </si>
  <si>
    <t>20050100-2002</t>
  </si>
  <si>
    <t>20050100-2070</t>
  </si>
  <si>
    <t>Тавилга, конторын төхөөрамж-ХОТЫН ХОЛБОО - ХОТЫН ХОЛБОО</t>
  </si>
  <si>
    <t>20050100-2071</t>
  </si>
  <si>
    <t>Тавилга, конторын төхөөрамж-САЛБАРУУД - САЛБАРУУД</t>
  </si>
  <si>
    <t>20050100-2072</t>
  </si>
  <si>
    <t>Тавилга, конторын төхөөрамж-ЦХҮ тасаг - ЦХҮ тасаг</t>
  </si>
  <si>
    <t>20050100-2101</t>
  </si>
  <si>
    <t>20050100-2102</t>
  </si>
  <si>
    <t>20050100-2103</t>
  </si>
  <si>
    <t>20050100-2104</t>
  </si>
  <si>
    <t>20050100-2105</t>
  </si>
  <si>
    <t>Тавилга, конторын төхөөрамж-Жаргалант сум - Жаргалант сум</t>
  </si>
  <si>
    <t>20050100-2171</t>
  </si>
  <si>
    <t>Тавилга, конторын төхөөрамж-Баян-Өндөр хороолол - Баян-Өндөр хороолол</t>
  </si>
  <si>
    <t>20050100-2201</t>
  </si>
  <si>
    <t>20050100-2202</t>
  </si>
  <si>
    <t>20050100-2203</t>
  </si>
  <si>
    <t>20050100-2204</t>
  </si>
  <si>
    <t>20050100-2270</t>
  </si>
  <si>
    <t>Тавилга, конторын төхөөрамж-Төв - Төв</t>
  </si>
  <si>
    <t>20050100-2273</t>
  </si>
  <si>
    <t>Тавилга, конторын төхөөрамж-Няравт тоологдох ҮХөрөнгө - Няравт тоологдох ҮХөрөнгө</t>
  </si>
  <si>
    <t>20050100-2301</t>
  </si>
  <si>
    <t>20050100-2305</t>
  </si>
  <si>
    <t>Тавилга, конторын төхөөрамж-Сүмбэр - Сүмбэр</t>
  </si>
  <si>
    <t>20050100-2306</t>
  </si>
  <si>
    <t>Тавилга, конторын төхөөрамж-Шивээговь - Шивээговь</t>
  </si>
  <si>
    <t>20050100-3002</t>
  </si>
  <si>
    <t>Тавилга, конторын төхөөрамж-ЭЗГХААлба - ЭЗГХАХэлтсийн мэргэжилтэн</t>
  </si>
  <si>
    <t>20050100-4000*</t>
  </si>
  <si>
    <t>Тавилга, конторын төхөөрөмж-СБААГ</t>
  </si>
  <si>
    <t>20050100-6001*</t>
  </si>
  <si>
    <t>Тавилга, конторын төхөөрамж-ТТАГ-ын захирал</t>
  </si>
  <si>
    <t>20050100-6003*</t>
  </si>
  <si>
    <t>Тавилга, конторын төхөөрамж-ТТАГ-ТАҮАлбаны ерөнхий менежер</t>
  </si>
  <si>
    <t>20050100-6004*</t>
  </si>
  <si>
    <t>Тавилга, конторын төхөөрамж-ТТАГ-ТАҮС- Дамжуулах байгууламжийн тасаг</t>
  </si>
  <si>
    <t>20050100-6005*</t>
  </si>
  <si>
    <t>Тавилга, конторын төхөөрамж-ТТАГ-ТАҮА - Холболтын байгууламжийн тасаг</t>
  </si>
  <si>
    <t>20050100-6006*</t>
  </si>
  <si>
    <t>Тавилга, конторын төхөөрамж-ТТАГ-ТАҮА- Зай тэжээл, хөргөлт, агааржуулалтын тасаг</t>
  </si>
  <si>
    <t>20050100-6007*</t>
  </si>
  <si>
    <t>Тавилга, конторын төхөөрамж-ТТАГ-ТАҮА-КАТВ-ийн ашиглалт үйлчилгээний тасаг</t>
  </si>
  <si>
    <t>20050100-6008*</t>
  </si>
  <si>
    <t xml:space="preserve">Тавилга, конторын төхөөрөмж-ТТАГ-ТАҮА-Системийн  удирдлага хяналтын тасаг </t>
  </si>
  <si>
    <t>20050100-6010*</t>
  </si>
  <si>
    <t>Тавилга, конторын төхөөрөмж -ТТАГ-ИАҮА-ны мэргэжилтэн</t>
  </si>
  <si>
    <t>20050100-6011*</t>
  </si>
  <si>
    <t>Тавилга, конторын төхөөрөмж-ТБХГ-Техник ашиглалтын тасаг</t>
  </si>
  <si>
    <t>20050100-6012*</t>
  </si>
  <si>
    <t>Тавилга, конторын төхөөрөмж-ББХГ-Техник ашиглалтын тасаг</t>
  </si>
  <si>
    <t>20050100-6013*</t>
  </si>
  <si>
    <t>Тавилга, конторын төхөөрөмж-ЗБХГ-Техник ашиглалтын тасаг</t>
  </si>
  <si>
    <t>20050100-6014*</t>
  </si>
  <si>
    <t>Тавилга, конторын төхөөрөмж-ӨБХГ-Техник ашиглалтын тасаг</t>
  </si>
  <si>
    <t>20050100-6102*</t>
  </si>
  <si>
    <t xml:space="preserve">Тавилга, конторын төхөөрөмж-МТТ-Программ системийн хөгжүүлэлтийн тасаг </t>
  </si>
  <si>
    <t>20050100-6103*</t>
  </si>
  <si>
    <t>Тавилга, конторын төхөөрамж-МТТөв-төлбөр тооцооны ашиглалт үйлчилгээний тасаг</t>
  </si>
  <si>
    <t>20050100-7001*</t>
  </si>
  <si>
    <t>Тавилга, конторын төхөөрөмж-МБГ-ын захирал</t>
  </si>
  <si>
    <t>20050100-7002*</t>
  </si>
  <si>
    <t>Тавилга, конторын төхөөрамж-Маркетинг борлуулалтын газрын мэргэжилтэн</t>
  </si>
  <si>
    <t>20050100-7003*</t>
  </si>
  <si>
    <t>Тавилга, конторын төхөөрөмж-МБГ-ЛДҮТөвийн ерөнхий менежер</t>
  </si>
  <si>
    <t>20050100-7004*</t>
  </si>
  <si>
    <t>Тавилга, конторын төхөөрамж-МБГ-Лавлах дуудлага үйлчилгээний төвийн мэргэжилтэн</t>
  </si>
  <si>
    <t>20050100-7005*</t>
  </si>
  <si>
    <t>Тавилга, конторын төхөөрөмж-МБГ-МА-ны ерөнхий менежер</t>
  </si>
  <si>
    <t>20050100-7006*</t>
  </si>
  <si>
    <t>Тавилга, конторын төхөөрамж-МБГ-МА-ы мэргэжилтэн</t>
  </si>
  <si>
    <t>20050100-7007*</t>
  </si>
  <si>
    <t>Тавилга, конторын төхөөрөмж-МБГ-ББА-ны ерөнхий менежер</t>
  </si>
  <si>
    <t>20050100-7008*</t>
  </si>
  <si>
    <t>Тавилга, конторын төхөөрөмж-МБГ-ББА-ны мэргэжилтэн</t>
  </si>
  <si>
    <t>20050100-7009*</t>
  </si>
  <si>
    <t>Тавилга, конторын төхөөрөмж-ӨБА-ы ерөнхий менежер</t>
  </si>
  <si>
    <t>20050100-7010*</t>
  </si>
  <si>
    <t>Тавилга, конторын төхөөрамж-Өрхийн борлуулалтын албаны мэргэжилтэн</t>
  </si>
  <si>
    <t>20050100-7011*</t>
  </si>
  <si>
    <t>Тавилга, конторын төхөөрамж-ТБХГ-Борлуулалт үйлчилгээний тасаг</t>
  </si>
  <si>
    <t>20050100-7012*</t>
  </si>
  <si>
    <t>Тавилга, конторын төхөөрөмж-ББХГ- борлуулат, үйлчилгээний тасаг</t>
  </si>
  <si>
    <t>20050100-7013*</t>
  </si>
  <si>
    <t>Тавилга, конторын төхөөрөмж-ЗБХГ- борлуулат, үйлчилгээний тасаг</t>
  </si>
  <si>
    <t>20050100-7014*</t>
  </si>
  <si>
    <t>Тавилга, конторын төхөөрөмж-ӨБХГ- борлуулат, үйлчилгээний тасаг</t>
  </si>
  <si>
    <t>20050100-8101*</t>
  </si>
  <si>
    <t>Тавилга, конторын төхөөрөмж-ГЗахирал</t>
  </si>
  <si>
    <t>20050100-8106*</t>
  </si>
  <si>
    <t>Тавилга, конторын төхөөрамж-Гүйцэтгэх захирлын ажлын зөвлөлийн менежер</t>
  </si>
  <si>
    <t>20050100-8201*</t>
  </si>
  <si>
    <t>Тавилга, конторын төхөөрөмж-ДАГ-ын захирал</t>
  </si>
  <si>
    <t>20050100-8202*</t>
  </si>
  <si>
    <t>Тавилга, конторын төхөөрөмж-ДАГ-ын мэргэжилтэн</t>
  </si>
  <si>
    <t>20050100-8203*</t>
  </si>
  <si>
    <t>Тавилга, конторын төхөөрөмж-ДАГ-ЧХАлбаны ерөнхий менежер</t>
  </si>
  <si>
    <t>20050100-8205*</t>
  </si>
  <si>
    <t xml:space="preserve">Тавилга, конторын төхөөрамж-ДАГ-ЧХА-Чанар хяналтын тасаг </t>
  </si>
  <si>
    <t>20050100-8206*</t>
  </si>
  <si>
    <t>Тавилга, конторын төхөөрамж-ДАГ-ЧХА-Тоо бүртгэлийн тасаг</t>
  </si>
  <si>
    <t>20050100-8401*</t>
  </si>
  <si>
    <t>Тавилга, конторын төхөөрамж-ИБХГ-ын захирал</t>
  </si>
  <si>
    <t>20050100-8402*</t>
  </si>
  <si>
    <t>Тавилга, конторын төхөөрөмж-ИБХГ-ын мэргэжилтэн</t>
  </si>
  <si>
    <t>20050100-8403*</t>
  </si>
  <si>
    <t>Тавилга, конторын төхөөрөмж-ИБХГ-БТА-ны ерөнхий менежер</t>
  </si>
  <si>
    <t>20050100-8404*</t>
  </si>
  <si>
    <t>Тавилга, конторын төхөөрөмж-ИБХГ-БТА-ны мэргэжилтэн</t>
  </si>
  <si>
    <t>20050100-8501*</t>
  </si>
  <si>
    <t>Тавилга, конторын төхөөрөмж-УХНГ-ын захирал</t>
  </si>
  <si>
    <t>20050100-8503*</t>
  </si>
  <si>
    <t>Тавилга, конторын төхөөрамж-Хууль зүй, гадаад харилцааны албаны ерөнхий менежер</t>
  </si>
  <si>
    <t>20050100-8504*</t>
  </si>
  <si>
    <t>Тавилга, конторын төхөөрамж-Хууль зүй, гадаад харилцааны албаны хуулийн мэргэжилтэн</t>
  </si>
  <si>
    <t>20050100-8505*</t>
  </si>
  <si>
    <t>Тавилга, конторын төхөөрөмж-УХНГ-ХААА-ны ерөнхий менежер</t>
  </si>
  <si>
    <t>20050100-8506*</t>
  </si>
  <si>
    <t>Тавилга, конторын төхөөрөмж-УХНГ-ХААА-худалдан авалтын мэргэжилтэн</t>
  </si>
  <si>
    <t>20050100-8601*</t>
  </si>
  <si>
    <t>Тавилга, конторын төхөөрөмж-СБААГ-ын захирал</t>
  </si>
  <si>
    <t>20050100-8602*</t>
  </si>
  <si>
    <t>Тавилга, конторын төхөөрөмж-СБААГ-НББА-ны ерөнхий менежер</t>
  </si>
  <si>
    <t>20050100-8603*</t>
  </si>
  <si>
    <t>Тавилга, конторын төхөөрөмж-СБААГ-НББА-ны мэргэжилтэн</t>
  </si>
  <si>
    <t>20050100-8604*</t>
  </si>
  <si>
    <t>Тавилга, конторын төхөөрөмж-СБААГ-ААА-ны ерөнхий менежер</t>
  </si>
  <si>
    <t>20050100-8605*</t>
  </si>
  <si>
    <t>Тавилга, конторын төхөөрөмж-СБААГ-ААА-ны мэргэжилтэн</t>
  </si>
  <si>
    <t>20050100-8606*</t>
  </si>
  <si>
    <t>Тавилга, конторын төхөөрамж-СБААГ-ААА-Үйлчилгээ, аж ахуйн тасаг</t>
  </si>
  <si>
    <t>20050100-8607*</t>
  </si>
  <si>
    <t>Тавилга, конторын төхөөрамж-СБААГ-ААА-Авто тээврийн тасаг</t>
  </si>
  <si>
    <t>20050100-8608*</t>
  </si>
  <si>
    <t>Тавилга, конторын төхөөрөмж-ТБХГ-санхүү аж ахуйн тасаг</t>
  </si>
  <si>
    <t>20050100-8609*</t>
  </si>
  <si>
    <t>Тавилга, конторын төхөөрөмж-ББХГ-ын санхүү аж ахуйн тасаг</t>
  </si>
  <si>
    <t>20050100-8901*</t>
  </si>
  <si>
    <t>Тавилга, конторын төхөөрөмж-ТБХГ-ын захирал</t>
  </si>
  <si>
    <t>20050100-8902*</t>
  </si>
  <si>
    <t>Тавилга, конторын төхөөрөмж-ББХГ-ын захирал</t>
  </si>
  <si>
    <t>20050100-8903*</t>
  </si>
  <si>
    <t>Тавилга, конторын төхөөрөмж-ЗБХГ-ын захирал</t>
  </si>
  <si>
    <t>20050100-8904*</t>
  </si>
  <si>
    <t>Тавилга, конторын төхөөрөмж-ӨБХГ-ын захирал</t>
  </si>
  <si>
    <t>20150001-4000*</t>
  </si>
  <si>
    <t>Хур Тавилга, конторын төхөөрамж. - МЦХ</t>
  </si>
  <si>
    <t>20030800-0101</t>
  </si>
  <si>
    <t>Тооцоолон бодох төхөөрөмж - Удирдлага</t>
  </si>
  <si>
    <t>20030800-0103</t>
  </si>
  <si>
    <t>Тооцоолон бодох төхөөрөмж - Үйлчилгээ марктингийн хэсэг</t>
  </si>
  <si>
    <t>20030800-0104</t>
  </si>
  <si>
    <t>Тооцоолон бодох төхөөрөмж-техник - Техникийн хэсэг</t>
  </si>
  <si>
    <t>20030800-0117</t>
  </si>
  <si>
    <t>Тооцоолон бодох төхөөрөмж-Цэцэрлэг</t>
  </si>
  <si>
    <t>20030800-0202</t>
  </si>
  <si>
    <t>Тооцоолон бодох төхөөрөмж-Захиргаа аж ахуйн хэсэг - Захиргаа аж ахуйн хэсэг</t>
  </si>
  <si>
    <t>20030800-0203</t>
  </si>
  <si>
    <t>Тооцоолон бодох төхөөрөмж-Үйлчилгээ марктингийн хэсэг - Үйлчилгээ марктингийн хэсэг</t>
  </si>
  <si>
    <t>20030800-0204</t>
  </si>
  <si>
    <t>Тооцоолон бодох төхөөрөмж-Техникийн хэсэг - Техникийн хэсэг</t>
  </si>
  <si>
    <t>20030800-0219</t>
  </si>
  <si>
    <t>Тооцоолон бодох төхөөрөмж-Бугат - Бугат</t>
  </si>
  <si>
    <t>20030800-0301</t>
  </si>
  <si>
    <t>Тооцоолон бодох төхөөрөмж-Удирдлага - Удирдлага</t>
  </si>
  <si>
    <t>20030800-0302</t>
  </si>
  <si>
    <t>20030800-0303</t>
  </si>
  <si>
    <t>Тооцоолон бодох төхөөрөмж-Үйлчилгээний алба - Үйлчилгээ марктингийн хэсэг</t>
  </si>
  <si>
    <t>20030800-0304</t>
  </si>
  <si>
    <t>20030800-0313</t>
  </si>
  <si>
    <t>Тооцоолон бодох төхөөрөмж-Богд - Богд</t>
  </si>
  <si>
    <t>20030800-0320</t>
  </si>
  <si>
    <t>Тооцоолон бодох төхөөрөмж-Бөмбөгөр - Бөмбөгөр</t>
  </si>
  <si>
    <t>20030800-0321</t>
  </si>
  <si>
    <t>Тооцоолон бодох төхөөрөмж-Бууцагаан - Бууцагаан</t>
  </si>
  <si>
    <t>20030800-0327</t>
  </si>
  <si>
    <t>Тооцоолон бодох төхөөрөмж-Галуут - Галуут</t>
  </si>
  <si>
    <t>20030800-0401</t>
  </si>
  <si>
    <t>20030800-0402</t>
  </si>
  <si>
    <t>20030800-0403</t>
  </si>
  <si>
    <t>20030800-0404</t>
  </si>
  <si>
    <t>20030800-0452</t>
  </si>
  <si>
    <t>Тооцоолон бодох төхөөрөмж-Баяннуур - Баяннуур</t>
  </si>
  <si>
    <t>20030800-0453</t>
  </si>
  <si>
    <t>20030800-0501</t>
  </si>
  <si>
    <t>20030800-0502</t>
  </si>
  <si>
    <t>20030800-0503</t>
  </si>
  <si>
    <t>20030800-0570</t>
  </si>
  <si>
    <t>Тооцоолон бодох төхөөрөмж-ХОТ ХООРОНД - ХОТ ХООРОНД</t>
  </si>
  <si>
    <t>20030800-0571</t>
  </si>
  <si>
    <t>Тооцоолон бодох төхөөрөмж-АТС - АТС</t>
  </si>
  <si>
    <t>20030800-0601</t>
  </si>
  <si>
    <t>20030800-0602</t>
  </si>
  <si>
    <t>20030800-0603</t>
  </si>
  <si>
    <t>20030800-0604</t>
  </si>
  <si>
    <t>20030800-0653</t>
  </si>
  <si>
    <t>Тооцоолон бодох төхөөрөмж-Дэлгэрэх - Дэлгэрэх</t>
  </si>
  <si>
    <t>20030800-0660</t>
  </si>
  <si>
    <t>Тооцоолон бодох төхөөрөмж-Зүүнбаян</t>
  </si>
  <si>
    <t>20030800-0701</t>
  </si>
  <si>
    <t>20030800-0702</t>
  </si>
  <si>
    <t>20030800-0703</t>
  </si>
  <si>
    <t>20030800-0704</t>
  </si>
  <si>
    <t>20030800-0801</t>
  </si>
  <si>
    <t>20030800-0802</t>
  </si>
  <si>
    <t>20030800-0803</t>
  </si>
  <si>
    <t>20030800-0870</t>
  </si>
  <si>
    <t>Тооцоолон бодох төхөөрөмж-МАНДАЛГОВЬ - МАНДАЛГОВЬ</t>
  </si>
  <si>
    <t>20030800-0871</t>
  </si>
  <si>
    <t>20030800-0901</t>
  </si>
  <si>
    <t>20030800-0902</t>
  </si>
  <si>
    <t>20030800-0903</t>
  </si>
  <si>
    <t>20030800-0971</t>
  </si>
  <si>
    <t>Тооцоолон бодох төхөөрөмж-ТС, ЛАЗ - ТС, ЛАЗ</t>
  </si>
  <si>
    <t>20030800-0972</t>
  </si>
  <si>
    <t>Тооцоолон бодох төхөөрөмж-Чийрэгжүүлэлт - Чийрэгжүүлэлт</t>
  </si>
  <si>
    <t>20030800-1001</t>
  </si>
  <si>
    <t>20030800-1002</t>
  </si>
  <si>
    <t>20030800-1003</t>
  </si>
  <si>
    <t>20030800-1004</t>
  </si>
  <si>
    <t>20030800-1040</t>
  </si>
  <si>
    <t>Тооцоолон бодох төхөөрөмж-Хар хорин - Хар хорин</t>
  </si>
  <si>
    <t>20030800-1101</t>
  </si>
  <si>
    <t>20030800-1102</t>
  </si>
  <si>
    <t>20030800-1103</t>
  </si>
  <si>
    <t>20030800-1104</t>
  </si>
  <si>
    <t>20030800-1108</t>
  </si>
  <si>
    <t>Тооцоолон бодох төхөөрөмж-Гурвантэс - Гурвантэс</t>
  </si>
  <si>
    <t>20030800-1110</t>
  </si>
  <si>
    <t>Тооцоолон бодох төхөөрөмж-Манлай - Манлай</t>
  </si>
  <si>
    <t>20030800-1171</t>
  </si>
  <si>
    <t>Тооцоолон бодох төхөөрөмж-Интернэт - Интернэт</t>
  </si>
  <si>
    <t>20030800-1201</t>
  </si>
  <si>
    <t>20030800-1202</t>
  </si>
  <si>
    <t>20030800-1271</t>
  </si>
  <si>
    <t>20030800-1273</t>
  </si>
  <si>
    <t>20030800-1302</t>
  </si>
  <si>
    <t>20030800-1303</t>
  </si>
  <si>
    <t>20030800-1371</t>
  </si>
  <si>
    <t>20030800-1401</t>
  </si>
  <si>
    <t>20030800-1402</t>
  </si>
  <si>
    <t>20030800-1403</t>
  </si>
  <si>
    <t>20030800-1465</t>
  </si>
  <si>
    <t>Тооцоолон бодох төхөөрөмж-Заамар - Заамар</t>
  </si>
  <si>
    <t>20030800-1480</t>
  </si>
  <si>
    <t>20030800-1512</t>
  </si>
  <si>
    <t>Тооцоолон бодох төхөөрөмж-Өндөрхангай - Өндөрхангай</t>
  </si>
  <si>
    <t>20030800-1575</t>
  </si>
  <si>
    <t>Тооцоолон бодох төхөөрөмж-УЛААНГОМ - УЛААНГОМ</t>
  </si>
  <si>
    <t>20030800-1601</t>
  </si>
  <si>
    <t>20030800-1602</t>
  </si>
  <si>
    <t>20030800-1603</t>
  </si>
  <si>
    <t>20030800-1604</t>
  </si>
  <si>
    <t>20030800-1631</t>
  </si>
  <si>
    <t>Тооцоолон бодох төхөөрөмж-Мянгад - Мянгад</t>
  </si>
  <si>
    <t>20030800-1670</t>
  </si>
  <si>
    <t>Тооцоолон бодох төхөөрөмж-ХХСТасаг, ЛАЗ - ХХСТасаг, ЛАЗ</t>
  </si>
  <si>
    <t>20030800-1702</t>
  </si>
  <si>
    <t>20030800-1703</t>
  </si>
  <si>
    <t>20030800-1704</t>
  </si>
  <si>
    <t>20030800-1801</t>
  </si>
  <si>
    <t>20030800-1802</t>
  </si>
  <si>
    <t>20030800-1803</t>
  </si>
  <si>
    <t>20030800-1804</t>
  </si>
  <si>
    <t>Тооцоолон бодох төхөөрөмж-Техникийн хэсэг</t>
  </si>
  <si>
    <t>20030800-1825</t>
  </si>
  <si>
    <t>Тооцоолон бодох төхөөрөмж-Бор-Өндөр - Бор-Өндөр</t>
  </si>
  <si>
    <t>20030800-1872</t>
  </si>
  <si>
    <t>Тооцоолон бодох төхөөрөмж-ХОТЫН ХОЛБОО - ХОТЫН ХОЛБОО</t>
  </si>
  <si>
    <t>20030800-1901</t>
  </si>
  <si>
    <t>Тооцоолон бодох төхөөрмж - Удирдлага</t>
  </si>
  <si>
    <t>20030800-1902</t>
  </si>
  <si>
    <t>20030800-1903</t>
  </si>
  <si>
    <t>20030800-1904</t>
  </si>
  <si>
    <t>20030800-1951</t>
  </si>
  <si>
    <t>Тооцоолон бодох төхөөрөмж-Шарын шол - Шарын шол</t>
  </si>
  <si>
    <t>20030800-1952</t>
  </si>
  <si>
    <t>Тооцоолон бодох төхөөрөмж-Зүүн хараа - Зүүн хараа</t>
  </si>
  <si>
    <t>20030800-1959</t>
  </si>
  <si>
    <t>Тооцоолон бодох төхөөрөмж-Дархан салбар - Дархан салбар</t>
  </si>
  <si>
    <t>20030800-1970</t>
  </si>
  <si>
    <t>Тооцоолон бодох төхөөрөмж-Нярав - Нярав</t>
  </si>
  <si>
    <t>20030800-2001</t>
  </si>
  <si>
    <t>20030800-2002</t>
  </si>
  <si>
    <t>20030800-2070</t>
  </si>
  <si>
    <t>20030800-2071</t>
  </si>
  <si>
    <t>Тооцоолон бодох төхөөрөмж-САЛБАРУУД - САЛБАРУУД</t>
  </si>
  <si>
    <t>20030800-2072</t>
  </si>
  <si>
    <t>Тооцоолон бодох төхөөрөмж-ЦХҮ тасаг - ЦХҮ тасаг</t>
  </si>
  <si>
    <t>20030800-2101</t>
  </si>
  <si>
    <t>20030800-2102</t>
  </si>
  <si>
    <t>20030800-2103</t>
  </si>
  <si>
    <t>20030800-2104</t>
  </si>
  <si>
    <t>20030800-2202</t>
  </si>
  <si>
    <t>20030800-2203</t>
  </si>
  <si>
    <t>20030800-2204</t>
  </si>
  <si>
    <t>20030800-2301</t>
  </si>
  <si>
    <t>20030800-2305</t>
  </si>
  <si>
    <t>Тооцоолон бодох төхөөрөмж-Сүмбэр - Сүмбэр</t>
  </si>
  <si>
    <t>20030800-4000*</t>
  </si>
  <si>
    <t>Тооцоолон бодох төхөөрөмж-СББАГ</t>
  </si>
  <si>
    <t>20030800-6001*</t>
  </si>
  <si>
    <t>Тооцоолон бодох төхөөрөмж-ТТАГазрын захирал</t>
  </si>
  <si>
    <t>20030800-6002*</t>
  </si>
  <si>
    <t>Тооцоолон бодох төхөөрамж-ТТАГ-ын ахлах менежер</t>
  </si>
  <si>
    <t>20030800-6003*</t>
  </si>
  <si>
    <t>Тооцоолон бодох төхөөрөмж-ТТАГ-ТАҮАлбаны ерөнхий менежер</t>
  </si>
  <si>
    <t>20030800-6004*</t>
  </si>
  <si>
    <t>Тооцоолон бодох төхөөрөмж-ТТАГ-ТАҮА- Дамжуулах байгууламжийн тасаг</t>
  </si>
  <si>
    <t>20030800-6005*</t>
  </si>
  <si>
    <t>Тооцоолон бодох төхөөрөмж-ТТАГ-ТАҮА - Холболтын байгууламжийн тасаг</t>
  </si>
  <si>
    <t>20030800-6006*</t>
  </si>
  <si>
    <t>Тооцоолон бодох төхөөрөмж-ТТАГ-ТАҮА- Зай тэжээл, хөргөлт, агааржуулалтын тасаг</t>
  </si>
  <si>
    <t>20030800-6007*</t>
  </si>
  <si>
    <t>Тооцоолон бодох төхөөрөмж-ТТАГ-ТАҮА - КАТВ ашиглалт үйлчилгээний  тасаг</t>
  </si>
  <si>
    <t>20030800-6008</t>
  </si>
  <si>
    <t>Тооцоолон бодох төхөөрөмж-ТТАГ-ТАҮА-Системийн удирдлага хяналтын тасаг</t>
  </si>
  <si>
    <t>20030800-6008*</t>
  </si>
  <si>
    <t>20030800-6009*</t>
  </si>
  <si>
    <t>Тооцоолон бодох төхөөрөмж -ТТАГ-ИАҮА-ы ерөнхий менежер</t>
  </si>
  <si>
    <t>20030800-6010*</t>
  </si>
  <si>
    <t>Тооцоолон бодох төхөөрөмж-ТТАГ-ИАҮА-ы мэргэжилтэн</t>
  </si>
  <si>
    <t>20030800-6011*</t>
  </si>
  <si>
    <t>Тооцоолон бодох төхөөрөмж-ТБХГ-Техник ашиглалтын тасаг</t>
  </si>
  <si>
    <t>20030800-6012*</t>
  </si>
  <si>
    <t>Тооцоолон бодох төхөөрөмж-ББХГ-Техник ашиглалтын тасаг</t>
  </si>
  <si>
    <t>20030800-6014*</t>
  </si>
  <si>
    <t>Тооцоолон бодох төхөөрөмж-ӨБХГ-Техник ашиглалтын тасаг</t>
  </si>
  <si>
    <t>20030800-6103*</t>
  </si>
  <si>
    <t>Тооцоолон бодох төхөөрамж-МТТөв-төлбөр тооцооны ашиглалт үйлчилгээний тасаг</t>
  </si>
  <si>
    <t>20030800-7001*</t>
  </si>
  <si>
    <t>Тооцоолон бодох төхөөрөмж-МБГазрын захирал</t>
  </si>
  <si>
    <t>20030800-7002*</t>
  </si>
  <si>
    <t>Тооцоолон бодох төхөөрамж-Маркетинг борлуулалтын газрын мэргэжилтэн</t>
  </si>
  <si>
    <t>20030800-7003*</t>
  </si>
  <si>
    <t>Тооцоолон бодох төхөөрөмж-МБГ-ЛДҮТөвийн ерөнхий менежер</t>
  </si>
  <si>
    <t>20030800-7004*</t>
  </si>
  <si>
    <t>Тооцоолон бодох төхөөрөмж-МБГ-Лавлах дуудлага  үйлчилгээний төвийн мэргэжилтэн</t>
  </si>
  <si>
    <t>20030800-7005*</t>
  </si>
  <si>
    <t>Тооцоолон бодох төхөөрөмж-МБГ-МАы ерөнхий менежер</t>
  </si>
  <si>
    <t>20030800-7006*</t>
  </si>
  <si>
    <t>Тооцоолон бодох төхөөрөмж-МБГ-МА-ы  мэргэжилтэн</t>
  </si>
  <si>
    <t>20030800-7007*</t>
  </si>
  <si>
    <t>Тооцоолон бодох төхөөрөмж-МБГ-ББА-ны ерөнхий менежер</t>
  </si>
  <si>
    <t>20030800-7008*</t>
  </si>
  <si>
    <t>Тооцоолон бодох төхөөрөмж-МБГ-ББА-ны мэргэжилтэн</t>
  </si>
  <si>
    <t>20030800-7009*</t>
  </si>
  <si>
    <t>Тооцоолон бодох төхөөрөмж-МБГ-Өрхийн борлуулалтын ерөнхий менежер</t>
  </si>
  <si>
    <t>20030800-7011*</t>
  </si>
  <si>
    <t>Тооцоолон бодох төхөөрөмж-ТБХГ-маркетинг борлуулалтын тасаг</t>
  </si>
  <si>
    <t>20030800-7012*</t>
  </si>
  <si>
    <t>Тооцоолон бодох төхөөрөмж-ББХГ- борлуулат, үйлчилгээний тасаг</t>
  </si>
  <si>
    <t>20030800-7013*</t>
  </si>
  <si>
    <t>Тооцоолон бодох төхөөрөмж-ЗБХГ- борлуулат, үйлчилгээний тасаг</t>
  </si>
  <si>
    <t>20030800-7014*</t>
  </si>
  <si>
    <t>Тооцоолон бодох төхөөрөмж-ӨБХГ- борлуулат, үйлчилгээний тасаг</t>
  </si>
  <si>
    <t>20030800-8101*</t>
  </si>
  <si>
    <t>Тооцоолон бодох төхөөрөмж-ГЗахирал</t>
  </si>
  <si>
    <t>20030800-8106*</t>
  </si>
  <si>
    <t>Тооцоолон бодох төхөөрамж-Гүйцэтгэх захирлын ажлын зөвлөлийн менежер</t>
  </si>
  <si>
    <t>20030800-8107*</t>
  </si>
  <si>
    <t>Тооцоолон бопох төхөөрамж-Гүйцэтгэх захирлын зөвлөх орон тооны бус</t>
  </si>
  <si>
    <t>20030800-8201*</t>
  </si>
  <si>
    <t>Тооцоолон бодох төхөөрөмж-ДАГазрын захирал</t>
  </si>
  <si>
    <t>20030800-8202*</t>
  </si>
  <si>
    <t>Тооцоолон бодох төхөөрөмж-ДАГ-ын  мэргэжилтэн</t>
  </si>
  <si>
    <t>20030800-8203*</t>
  </si>
  <si>
    <t>Тооцоолон бодох төхөөрөмж-ДАГ-ЧХАлбаны ерөнхий менежер</t>
  </si>
  <si>
    <t>20030800-8205*</t>
  </si>
  <si>
    <t>Тооцоолон бодох төхөөрөмж-ДАГ-ЧХА-Чанар хяналтын тасаг</t>
  </si>
  <si>
    <t>20030800-8401*</t>
  </si>
  <si>
    <t>Тооцоолон бодох төхөөрөмж-ИБХГазрын захирал</t>
  </si>
  <si>
    <t>20030800-8402*</t>
  </si>
  <si>
    <t>Тооцоолон бодох төхөөрөмж-ИБХГ-ын мэргэжилтэн</t>
  </si>
  <si>
    <t>20030800-8403*</t>
  </si>
  <si>
    <t>Тооцоолон бодох төхөөрөмж-ИБХГ-БТА-ны ерөнхий менежер</t>
  </si>
  <si>
    <t>20030800-8404*</t>
  </si>
  <si>
    <t>Тооцоолон бодох төхөөрөмж-ИБХГ-БТА-ны мэргэжилтэн</t>
  </si>
  <si>
    <t>20030800-8501*</t>
  </si>
  <si>
    <t>Тооцоолон бодох төхөөрөмж-УХНГазрын  захирал</t>
  </si>
  <si>
    <t>20030800-8502*</t>
  </si>
  <si>
    <t>Тооцоолон бодох төхөөрөмж-УХНГ-ын мэргэжилтэн</t>
  </si>
  <si>
    <t>20030800-8503*</t>
  </si>
  <si>
    <t>Тооцоолон бодох төхөөрамж-Хууль зүй, гадаад харилцааны албаны ерөнхий менежер</t>
  </si>
  <si>
    <t>20030800-8504*</t>
  </si>
  <si>
    <t>Тооцоолон бодох төхөөрамж-Хууль зүй, гадаад харилцааны албаны хуулийн мэргэжилтэн</t>
  </si>
  <si>
    <t>20030800-8505*</t>
  </si>
  <si>
    <t>Тооцоолон бодох төхөөрөмж-УХНГ-ХААА-ы ерөнхий менежер</t>
  </si>
  <si>
    <t>20030800-8506*</t>
  </si>
  <si>
    <t>Тооцоолон бодох төхөөрөмж-УХНГ-ХААА-ы худалдан авалтын  мэргэжилтэн</t>
  </si>
  <si>
    <t>20030800-8601*</t>
  </si>
  <si>
    <t>Тооцоолон бодох төхөөрөмж-СБААГазрын  захирал</t>
  </si>
  <si>
    <t>20030800-8602*</t>
  </si>
  <si>
    <t>Тооцоолон бодох төхөөрөмж-СБААГ-НББА-ны ерөнхий менежер</t>
  </si>
  <si>
    <t>20030800-8603*</t>
  </si>
  <si>
    <t>Тооцоолон бодох төхөөрөмж-СБААГ-НББА-ны мэргэжилтэн</t>
  </si>
  <si>
    <t>20030800-8605*</t>
  </si>
  <si>
    <t>Тооцоолон бодох төхөөрөмж-СБААГ-ААА-ны мэргэжилтэн</t>
  </si>
  <si>
    <t>20030800-8606*</t>
  </si>
  <si>
    <t>Тооцоолон бодох төхөөрөмж-СБААГ-ААА-Үйлчилгээ, аж ахуйн тасаг</t>
  </si>
  <si>
    <t>20030800-8901*</t>
  </si>
  <si>
    <t>Тооцоолон бодох төхөөрөмж-ТБХГ-ын захирал</t>
  </si>
  <si>
    <t>20030800-8902*</t>
  </si>
  <si>
    <t>Тооцоолон бодох төхөөрөмж-ББХГ-ын захирал</t>
  </si>
  <si>
    <t>20030800-8903*</t>
  </si>
  <si>
    <t>Тооцоолон бодох төхөөрөмж-ЗБХГ-ын захирал</t>
  </si>
  <si>
    <t>20030800-8904*</t>
  </si>
  <si>
    <t>Тооцоолон бодох төхөөрөмж-ӨБХГ-ын захирал</t>
  </si>
  <si>
    <t>20130008-4000*</t>
  </si>
  <si>
    <t>Хур Тооцоолон бодох төхөөрөмж. - МЦХ</t>
  </si>
  <si>
    <t>20040100-0102</t>
  </si>
  <si>
    <t>Тээврийн хэрэгсэл - Захиргаа аж ахуйн хэсэг</t>
  </si>
  <si>
    <t>20040100-0202</t>
  </si>
  <si>
    <t>Тээврийн хэрэгсэл-Захиргаа аж ахуйн хэсэг - Захиргаа аж ахуйн хэсэг</t>
  </si>
  <si>
    <t>20040100-0304</t>
  </si>
  <si>
    <t>Тээврийн хэрэгсэл-Техникийн хэсэг</t>
  </si>
  <si>
    <t>20040100-0404</t>
  </si>
  <si>
    <t>Тээврийн хэрэгсэл-Техникийн хэсэг - Техникийн хэсэг</t>
  </si>
  <si>
    <t>20040100-0502</t>
  </si>
  <si>
    <t>20040100-0602</t>
  </si>
  <si>
    <t>20040100-0702</t>
  </si>
  <si>
    <t>20040100-0704</t>
  </si>
  <si>
    <t>Тээврийн хэрэгсэл-Захиргаа аж ахуй</t>
  </si>
  <si>
    <t>20040100-0802</t>
  </si>
  <si>
    <t>20040100-0902</t>
  </si>
  <si>
    <t>20040100-1002</t>
  </si>
  <si>
    <t>Тээврийн хэрэгсэл-ЗАА - Захиргаа аж ахуйн хэсэг</t>
  </si>
  <si>
    <t>20040100-1100</t>
  </si>
  <si>
    <t>Тээврийн хэрэгсэл - МЦХ</t>
  </si>
  <si>
    <t>20040100-1102</t>
  </si>
  <si>
    <t>20040100-1202</t>
  </si>
  <si>
    <t>20040100-1302</t>
  </si>
  <si>
    <t>20040100-1402</t>
  </si>
  <si>
    <t>20040100-1575</t>
  </si>
  <si>
    <t>Тээврийн хэрэгсэл-УЛААНГОМ - УЛААНГОМ</t>
  </si>
  <si>
    <t>20040100-1602</t>
  </si>
  <si>
    <t>20040100-1701</t>
  </si>
  <si>
    <t>Тээврийн хэрэгсэл-Удирдлага - Удирдлага</t>
  </si>
  <si>
    <t>20040100-1802</t>
  </si>
  <si>
    <t>20040100-1902</t>
  </si>
  <si>
    <t>20040100-2002</t>
  </si>
  <si>
    <t>20040100-2102</t>
  </si>
  <si>
    <t>20040100-2204</t>
  </si>
  <si>
    <t>20040100-2301</t>
  </si>
  <si>
    <t>20040100-4000*</t>
  </si>
  <si>
    <t>Тээврийн хэрэгсэл-СБААГ</t>
  </si>
  <si>
    <t>20040100-6006*</t>
  </si>
  <si>
    <t>Тээврийн хэрэгсэл-ТТАГ-ТАҮА - Зай тэжээл, хөргөлт, агааржуулалтын тасаг</t>
  </si>
  <si>
    <t>20040100-6012*</t>
  </si>
  <si>
    <t>Тээврийн хэрэгсэл-ББХГ-Техник ашиглалтын тасаг</t>
  </si>
  <si>
    <t>20040100-8609*</t>
  </si>
  <si>
    <t>Тээврийн хэрэгсэл-ББХГ-ын санхүү аж ахуйн тасаг</t>
  </si>
  <si>
    <t>20140001-4000*</t>
  </si>
  <si>
    <t>Хур Тээврийн хэрэгсэл. - МЦХ</t>
  </si>
  <si>
    <t>20031000-0104</t>
  </si>
  <si>
    <t>Телевизийн тоног төхөөрөмж - Техникийн хэсэг</t>
  </si>
  <si>
    <t>20031000-0202</t>
  </si>
  <si>
    <t>Телевизийн тоног төхөөрөмж-Захиргаа аж ахуйн хэсэг - Захиргаа аж ахуйн хэсэг</t>
  </si>
  <si>
    <t>20031000-0204</t>
  </si>
  <si>
    <t>Телевизийн тоног төхөөрөмж-Техникийн хэсэг - Техникийн хэсэг</t>
  </si>
  <si>
    <t>20031000-0205</t>
  </si>
  <si>
    <t>Телевизийн тоног төхөөрөмж-Алтай</t>
  </si>
  <si>
    <t>20031000-0206</t>
  </si>
  <si>
    <t>Телевизийн тоног төхөөрөмж-Алтанцөгц</t>
  </si>
  <si>
    <t>20031000-0207</t>
  </si>
  <si>
    <t>Телевизийн тоног төхөөрөмж-Баяннуур</t>
  </si>
  <si>
    <t>20031000-0210</t>
  </si>
  <si>
    <t>Телевизийн тоног төхөөрөмж-Дэлүүн</t>
  </si>
  <si>
    <t>20031000-0211</t>
  </si>
  <si>
    <t>Телевизийн тоног төхөөрөмж-Сагсай - Сагсай</t>
  </si>
  <si>
    <t>20031000-0212</t>
  </si>
  <si>
    <t>Телевизийн тоног төхөөрөмж-Улаанхус</t>
  </si>
  <si>
    <t>20031000-0215</t>
  </si>
  <si>
    <t>Телевизийн тоног төхөөрөмж-Толбо</t>
  </si>
  <si>
    <t>20031000-0217</t>
  </si>
  <si>
    <t>Телевизийн тоног төхөөрөмж-Цэнгэл</t>
  </si>
  <si>
    <t>20031000-0304</t>
  </si>
  <si>
    <t>20031000-0404</t>
  </si>
  <si>
    <t>Телевизийн тоног төхөөрөмж-Техникийн хэсэг</t>
  </si>
  <si>
    <t>20031000-0462</t>
  </si>
  <si>
    <t>Телевизийн тоног төхөөрөмж-Тэшиг</t>
  </si>
  <si>
    <t>20031000-0470</t>
  </si>
  <si>
    <t>20031000-0604</t>
  </si>
  <si>
    <t>20031000-0670</t>
  </si>
  <si>
    <t>Телевизийн тоног төхөөрөмж-АЙРАГ - АЙРАГ</t>
  </si>
  <si>
    <t>20031000-0671</t>
  </si>
  <si>
    <t>Телевизийн тоног төхөөрөмж-ӨРГӨН - ӨРГӨН</t>
  </si>
  <si>
    <t>20031000-0702</t>
  </si>
  <si>
    <t>20031000-0704</t>
  </si>
  <si>
    <t>20031000-0805</t>
  </si>
  <si>
    <t>Телевизийн тоног төхөөрөмж-Адаацаг - Адаацаг</t>
  </si>
  <si>
    <t>20031000-0816</t>
  </si>
  <si>
    <t>Телевизийн тоног төхөөрөмж-Сайхан-Овоо</t>
  </si>
  <si>
    <t>20031000-0817</t>
  </si>
  <si>
    <t>Телевизийн тоног төхөөрөмж-Дэлгэрхангай</t>
  </si>
  <si>
    <t>20031000-0871</t>
  </si>
  <si>
    <t>Телевизийн тоног төхөөрөмж-АТС - АТС</t>
  </si>
  <si>
    <t>20031000-1004</t>
  </si>
  <si>
    <t>20031000-1040</t>
  </si>
  <si>
    <t>Телевизийн оног төхөөрөмж-Хархорин</t>
  </si>
  <si>
    <t>20031000-1076</t>
  </si>
  <si>
    <t>Телевизийн тоног төхөөрөмж-ЛАЗ - ЛАЗ</t>
  </si>
  <si>
    <t>20031000-1204</t>
  </si>
  <si>
    <t>20031000-1304</t>
  </si>
  <si>
    <t>20031000-1352</t>
  </si>
  <si>
    <t>Телевизийн тоног төхөөрөмж-Бугант - Бугант</t>
  </si>
  <si>
    <t>20031000-1480</t>
  </si>
  <si>
    <t>20031000-1575</t>
  </si>
  <si>
    <t>Телевизийн тоног төхөөрөмж-УЛААНГОМ - УЛААНГОМ</t>
  </si>
  <si>
    <t>20031000-1604</t>
  </si>
  <si>
    <t>20031000-1622*</t>
  </si>
  <si>
    <t>Телевизийн тоног төхөөрөмж-Булган сум</t>
  </si>
  <si>
    <t>20031000-1704</t>
  </si>
  <si>
    <t>20031000-1706</t>
  </si>
  <si>
    <t>Телевизийн тоног төхөөрөмж-Арбулаг</t>
  </si>
  <si>
    <t>20031000-1712</t>
  </si>
  <si>
    <t>Телевизийн тоног төхөөрөмж-Их-Уул</t>
  </si>
  <si>
    <t>20031000-1713</t>
  </si>
  <si>
    <t>Телевизийн тоног төхөөрөмж-Рашаант</t>
  </si>
  <si>
    <t>20031000-1714</t>
  </si>
  <si>
    <t>Телевизийн тоног төхөөрөмж-Ренчинлхүмбэ</t>
  </si>
  <si>
    <t>20031000-1715</t>
  </si>
  <si>
    <t>Телевизийн тоног төхөөрөмж-Тариалан</t>
  </si>
  <si>
    <t>20031000-1717</t>
  </si>
  <si>
    <t>Телевизийн тоног төхөөрөмж-Төмөрбулаг</t>
  </si>
  <si>
    <t>20031000-1723</t>
  </si>
  <si>
    <t>Телевизийн тоног төхөөрөмж-Цагаан-Уул</t>
  </si>
  <si>
    <t>20031000-1724</t>
  </si>
  <si>
    <t>Телевизийн тоног төхөөрөмж-Цагаан-Үүр</t>
  </si>
  <si>
    <t>20031000-1725</t>
  </si>
  <si>
    <t>Телевизийн тоног төхөөрөмж-Цэцэрлэг - Цэцэрлэг</t>
  </si>
  <si>
    <t>20031000-1773</t>
  </si>
  <si>
    <t>Телевизийн тоног төхөөрөмж-МӨРӨН - МӨРӨН</t>
  </si>
  <si>
    <t>20031000-1804</t>
  </si>
  <si>
    <t>Телевизийн тоног төхөөрөмж-Техник - Техникийн хэсэг</t>
  </si>
  <si>
    <t>20031000-1810</t>
  </si>
  <si>
    <t>Телевизийн тоног төхөөрөмж-Жаргалтхаан</t>
  </si>
  <si>
    <t>20031000-1811</t>
  </si>
  <si>
    <t>Телевизийн тоног төхөөрөмж-Цэнхэрмандал</t>
  </si>
  <si>
    <t>20031000-1812</t>
  </si>
  <si>
    <t>Телевизийн тоног төхөөрөмж-Мөрөн</t>
  </si>
  <si>
    <t>20031000-1813</t>
  </si>
  <si>
    <t>Телевизийн тоног төхөөрөмж-Өмнөдэлгэр</t>
  </si>
  <si>
    <t>20031000-1816</t>
  </si>
  <si>
    <t>Телевизийн тоног төхөөрөмж-Батширээт - Батширээт</t>
  </si>
  <si>
    <t>20031000-1820</t>
  </si>
  <si>
    <t>20031000-1825</t>
  </si>
  <si>
    <t>Телевизийн тоног төхөөрөмж-Бор-Өндөр - Бор-Өндөр</t>
  </si>
  <si>
    <t>20031000-1904</t>
  </si>
  <si>
    <t>20031000-1952</t>
  </si>
  <si>
    <t>Телевизийн тоног төхөөрөмж-Техникийн хэсэг - Зүүн хараа</t>
  </si>
  <si>
    <t>20031000-1956</t>
  </si>
  <si>
    <t>Телевизийн тоног төхөөрөмж-Техникийн хэсэг - Орхон</t>
  </si>
  <si>
    <t>20031000-1970</t>
  </si>
  <si>
    <t>Телевизийн тоног төхөөрөмж-Техникийн хэсэг - Нярав</t>
  </si>
  <si>
    <t>20031000-2002</t>
  </si>
  <si>
    <t>20031000-2071</t>
  </si>
  <si>
    <t>Телевизийн тоног төхөөрөмж-САЛБАРУУД - САЛБАРУУД</t>
  </si>
  <si>
    <t>20031000-2072</t>
  </si>
  <si>
    <t>Телевизийн тоног төхөөрөмж-ЦХҮ тасаг - ЦХҮ тасаг</t>
  </si>
  <si>
    <t>20031000-2203</t>
  </si>
  <si>
    <t>Телевизийн тоног төхөөрөмж-Үйлчилгээ марктингийн хэсэг - Үйлчилгээ марктингийн хэсэг</t>
  </si>
  <si>
    <t>20031000-2204</t>
  </si>
  <si>
    <t>20031000-2273</t>
  </si>
  <si>
    <t>Телевизийн тоног төхөөрөмж-Няравт тоологдох ҮХөрөнгө - Няравт тоологдох ҮХөрөнгө</t>
  </si>
  <si>
    <t>20031000-2305</t>
  </si>
  <si>
    <t>Телевизийн тоног төхөөрөмж-Сүмбэр - Сүмбэр</t>
  </si>
  <si>
    <t>20031000-6004*</t>
  </si>
  <si>
    <t>Телевизийн тоног төхөөрөмж-ТТАГ-ТАҮА-Дамжуулах байгууламжийн тасаг</t>
  </si>
  <si>
    <t>20031000-6007*</t>
  </si>
  <si>
    <t>Телевизийн тоног төхөөрөмж-ТТАГ-ТАҮА-КАТВ-ийн ашиглалт үйлчилгээний тасаг</t>
  </si>
  <si>
    <t>20031000-6011*</t>
  </si>
  <si>
    <t>Телевизийн тоног төхөөрөмж-ТБХГ-Техник ашиглалтын тасаг</t>
  </si>
  <si>
    <t>20031000-6012*</t>
  </si>
  <si>
    <t>Телевизийн тоног төхөөрөмж-ББХГ-Техник ашиглалтын тасаг</t>
  </si>
  <si>
    <t>20031000-6013*</t>
  </si>
  <si>
    <t>Телевизийн тоног төхөөрөмж-ЗБХГ-Техник ашиглалтын тасаг</t>
  </si>
  <si>
    <t>20031000-8603*</t>
  </si>
  <si>
    <t>Телевизийн тоног төхөөрөмж-СБААГ-НББАлбаны мэргэжилтэн</t>
  </si>
  <si>
    <t>20031000-8606*</t>
  </si>
  <si>
    <t>Телевизийн тоног төхөөрөмж-СБААГ-АААлба-үйлчилгээ сантехник</t>
  </si>
  <si>
    <t>20031000-8902*</t>
  </si>
  <si>
    <t>Телевизийн тоног төхөөрөмж - ББХГ-ын захирал</t>
  </si>
  <si>
    <t>20130010-4000*</t>
  </si>
  <si>
    <t>Хур Телевизийн тоног төхөөрөмж. - МЦХ</t>
  </si>
  <si>
    <t>20031100-0101</t>
  </si>
  <si>
    <t>Радиогийн тоног төхөөрөмж-Удирдлага</t>
  </si>
  <si>
    <t>20031100-0104</t>
  </si>
  <si>
    <t>Радиогийн тоног төхөөрөмж-Архангай техник - Техникийн хэсэг</t>
  </si>
  <si>
    <t>20031100-0204</t>
  </si>
  <si>
    <t>Радиогийн тоног төхөөрөмж-БӨ техникийн тасаг - Техникийн хэсэг</t>
  </si>
  <si>
    <t>20031100-0404</t>
  </si>
  <si>
    <t>Радиогийн тоног төхөөрөмж-Техникийн хэсэг - Техникийн хэсэг</t>
  </si>
  <si>
    <t>20031100-0501</t>
  </si>
  <si>
    <t>20031100-0702</t>
  </si>
  <si>
    <t>Радиогийн тоног төхөөрөмж-Захиргаа аж ахуйн хэсэг - Захиргаа аж ахуйн хэсэг</t>
  </si>
  <si>
    <t>20031100-0704</t>
  </si>
  <si>
    <t>20031100-1004</t>
  </si>
  <si>
    <t>20031100-1102</t>
  </si>
  <si>
    <t>20031100-1271</t>
  </si>
  <si>
    <t>Радиогийн тоног төхөөрөмж-АТС - АТС</t>
  </si>
  <si>
    <t>20031100-1402</t>
  </si>
  <si>
    <t>Радиогийн тоног төхөөрөмж-ЗАА - Захиргаа аж ахуйн хэсэг</t>
  </si>
  <si>
    <t>20031100-1480</t>
  </si>
  <si>
    <t>20031100-1575</t>
  </si>
  <si>
    <t>Радиогийн тоног төхөөрөмж-УЛААНГОМ - УЛААНГОМ</t>
  </si>
  <si>
    <t>20031100-1704</t>
  </si>
  <si>
    <t>Радиогийн тоног төхөөрөмж-Техникийн хэсэг</t>
  </si>
  <si>
    <t>20031100-1772</t>
  </si>
  <si>
    <t>20031100-1773</t>
  </si>
  <si>
    <t>Радиогийн тоног төхөөрөмж-Мөрөн</t>
  </si>
  <si>
    <t>20031100-1804</t>
  </si>
  <si>
    <t>Радиогийн тоног төхөөрөмж-Техник - Техникийн хэсэг</t>
  </si>
  <si>
    <t>20031100-1825</t>
  </si>
  <si>
    <t>Радиогийн тоног төхөөрөмж-Бор-Өндөр - Бор-Өндөр</t>
  </si>
  <si>
    <t>20031100-1970</t>
  </si>
  <si>
    <t>Радиогийн тоног төхөөрөмж-Нярав - Нярав</t>
  </si>
  <si>
    <t>20031100-2204</t>
  </si>
  <si>
    <t>20031100-2305</t>
  </si>
  <si>
    <t>Радиогийн тоног төхөөрөмж-Сүмбэр - Сүмбэр</t>
  </si>
  <si>
    <t>20031100-6004*</t>
  </si>
  <si>
    <t>Радиогийн тоног төхөөрөмж-ТТАГ-ТАҮА - Дамжуулах байгууламжийн тасаг</t>
  </si>
  <si>
    <t>20031100-6007*</t>
  </si>
  <si>
    <t>Радиогийн тоног төхөөрөмж-ТТАГ-ТАҮА-КАТВ-ийн ашиглалт үйлчилгээний тасаг</t>
  </si>
  <si>
    <t>20031100-6008*</t>
  </si>
  <si>
    <t>Радиогийн тоног төхөөрөмж- ТТАГ-ТАҮА-системийн удирдлага хяналтын тасаг</t>
  </si>
  <si>
    <t>20031100-6012*</t>
  </si>
  <si>
    <t>Радиогийн тоног төхөөрөмж-ББХГ-Техник ашиглалтын тасаг</t>
  </si>
  <si>
    <t>20031100-6013*</t>
  </si>
  <si>
    <t>Радиогийн тоног төхөөрөмж-ЗБХГ-Техник ашиглалтын тасаг</t>
  </si>
  <si>
    <t>20031100-6014*</t>
  </si>
  <si>
    <t>Радиогийн тоног төхөөрөмж-ӨБХГ-Техник ашиглалтын тасаг</t>
  </si>
  <si>
    <t>20031100-7013*</t>
  </si>
  <si>
    <t>Радиогийн тоног төхөөрөмж-ЗБХГ-Борлуулалт үйлчилгээний тасаг</t>
  </si>
  <si>
    <t>20031100-8603*</t>
  </si>
  <si>
    <t>Радиогийн тоног төхөөрөмж-СБААГ-НББА-ны мэргэжилтэн</t>
  </si>
  <si>
    <t>20031100-8606*</t>
  </si>
  <si>
    <t>Радиогийн тоног төхөөрөмж-СБААГ-АААлба-үйлчилгээ сантехникийн тасаг</t>
  </si>
  <si>
    <t>20031100-8902*</t>
  </si>
  <si>
    <t>Радиогийн тоног төхөөрөмж-ББХГ-ын захирал</t>
  </si>
  <si>
    <t>20130011-4000*</t>
  </si>
  <si>
    <t>Хур Радиогийн тоног төхөөрөмж. - МЦХ</t>
  </si>
  <si>
    <t>20070100-0100@</t>
  </si>
  <si>
    <t>Ашиглагдаагүй байгаа үндсэн хөрөнгө - Архангай</t>
  </si>
  <si>
    <t>20070100-0200@</t>
  </si>
  <si>
    <t>Ашиглагдаагүй байгаа үндсэн хөрөнгө - Баян-Өлгий</t>
  </si>
  <si>
    <t>20070100-0300@</t>
  </si>
  <si>
    <t>Ашиглагдаагүй байгаа үндсэн хөрөнгө - Баянхонгор</t>
  </si>
  <si>
    <t>20070100-0400@</t>
  </si>
  <si>
    <t>Ашиглагдаагүй байгаа үндсэн хөрөнгө - Булган</t>
  </si>
  <si>
    <t>20070100-0500@</t>
  </si>
  <si>
    <t>Ашиглагдаагүй байгаа үндсэн хөрөнгө - Говь-Алтай</t>
  </si>
  <si>
    <t>20070100-0600@</t>
  </si>
  <si>
    <t>Ашиглагдаагүй байгаа үндсэн хөрөнгө - Дорноговь</t>
  </si>
  <si>
    <t>20070100-0700@</t>
  </si>
  <si>
    <t>Ашиглагдаагүй байгаа үндсэн хөрөнгө - Дорнод</t>
  </si>
  <si>
    <t>20070100-0800@</t>
  </si>
  <si>
    <t>Ашиглагдаагүй байгаа үндсэн хөрөнгө - Дундговь</t>
  </si>
  <si>
    <t>20070100-0900@</t>
  </si>
  <si>
    <t>Ашиглагдаагүй байгаа үндсэн хөрөнгө - Завхан</t>
  </si>
  <si>
    <t>20070100-1000@</t>
  </si>
  <si>
    <t>Ашиглагдаагүй байгаа үндсэн хөрөнгө - Өвөрхангай</t>
  </si>
  <si>
    <t>20070100-1100@</t>
  </si>
  <si>
    <t>Ашиглагдаагүй байгаа үндсэн хөрөнгө - Өмнөговь</t>
  </si>
  <si>
    <t>20070100-1200@</t>
  </si>
  <si>
    <t>Ашиглагдаагүй байгаа үндсэн хөрөнгө - Сүхбаатар</t>
  </si>
  <si>
    <t>20070100-1300@</t>
  </si>
  <si>
    <t>Ашиглагдаагүй байгаа үндсэн хөрөнгө - Сэлэнгэ</t>
  </si>
  <si>
    <t>20070100-1400@</t>
  </si>
  <si>
    <t>Ашиглагдаагүй байгаа үндсэн хөрөнгө - Төв</t>
  </si>
  <si>
    <t>20070100-1500@</t>
  </si>
  <si>
    <t>Ашиглагдаагүй байгаа үндсэн хөрөнгө - Увс</t>
  </si>
  <si>
    <t>20070100-1600@</t>
  </si>
  <si>
    <t>Ашиглагдаагүй байгаа үндсэн хөрөнгө - Ховд</t>
  </si>
  <si>
    <t>20070100-1700@</t>
  </si>
  <si>
    <t>Ашиглагдаагүй байгаа үндсэн хөрөнгө - Хөвсгөл</t>
  </si>
  <si>
    <t>20070100-1800@</t>
  </si>
  <si>
    <t>Ашиглагдаагүй байгаа үндсэн хөрөнгө - Хэнтий</t>
  </si>
  <si>
    <t>20070100-1900@</t>
  </si>
  <si>
    <t>Ашиглагдаагүй байгаа үндсэн хөрөнгө - Дархан</t>
  </si>
  <si>
    <t>20070100-2000@</t>
  </si>
  <si>
    <t>Ашиглагдаагүй байгаа үндсэн хөрөнгө - Налайх</t>
  </si>
  <si>
    <t>20070100-2100@</t>
  </si>
  <si>
    <t>Ашиглагдаагүй байгаа үндсэн хөрөнгө - Орхон</t>
  </si>
  <si>
    <t>20070100-2200@</t>
  </si>
  <si>
    <t>Ашиглагдаагүй байгаа үндсэн хөрөнгө - Багануур</t>
  </si>
  <si>
    <t>20070100-2300@</t>
  </si>
  <si>
    <t>Ашиглагдаагүй байгаа үндсэн хөрөнгө - Говь-Сүмбэр</t>
  </si>
  <si>
    <t>20070100-4001*</t>
  </si>
  <si>
    <t>Ашиглагдаагүй байгаа үндсэн хөрөнгө  ТБХГ</t>
  </si>
  <si>
    <t>20070100-4002*</t>
  </si>
  <si>
    <t>Ашиглагдаагүй байгаа үндсэн хөрөнгө ББХГ</t>
  </si>
  <si>
    <t>20070100-4003*</t>
  </si>
  <si>
    <t>Ашиглагдаагүй байгаа үндсэн хөрөнгө ЗБХГ</t>
  </si>
  <si>
    <t>20070100-4004</t>
  </si>
  <si>
    <t>Ашиглагдаагүй байгаа үндсэн хөрөнгө ӨБХГ</t>
  </si>
  <si>
    <t>20070100-4005*</t>
  </si>
  <si>
    <t>20070101-0471</t>
  </si>
  <si>
    <t>Ашиглагдаагүй байгаа үндсэн хөрөнгө FTTH Хялганат</t>
  </si>
  <si>
    <t>20070101-0752</t>
  </si>
  <si>
    <t>Ашиглагдаагүй байгаа үндсэн хөрөнгө FTTH Баян-Уул</t>
  </si>
  <si>
    <t>20070101-1034</t>
  </si>
  <si>
    <t>Ашиглагдаагүй байгаа үндсэн хөрөнгө FTTH Богд</t>
  </si>
  <si>
    <t>20070101-1040</t>
  </si>
  <si>
    <t>Ашиглагдаагүй байгаа үндсэн хөрөнгө FTTH Хархорин</t>
  </si>
  <si>
    <t>20070101-1111</t>
  </si>
  <si>
    <t>Ашиглагдаагүй байгаа үндсэн хөрөнгө FTTH Номгон</t>
  </si>
  <si>
    <t>20070101-1116</t>
  </si>
  <si>
    <t>Ашиглагдаагүй байгаа үндсэн хөрөнгө FTTH Хүрмэн</t>
  </si>
  <si>
    <t>20070101-4000*</t>
  </si>
  <si>
    <t>Ашиглагдаагүй байгаа үндсэн хөрөнгө /нярав/</t>
  </si>
  <si>
    <t>20070102-0456</t>
  </si>
  <si>
    <t>Ашиглагдаагүй байгаа үндсэн хөрөнгө Гэр хороололд өндөр хурдны интернэтийн үйлчилгээ хүргэх төсөл БНҮСан Дашинчилэн</t>
  </si>
  <si>
    <t>20070103-0660</t>
  </si>
  <si>
    <t>Ашиглагдаагүй байгаа үндсэн хөрөнгө МТЗам Зүүнбаян</t>
  </si>
  <si>
    <t>20070103-1118</t>
  </si>
  <si>
    <t>Ашиглагдаагүй байгаа үндсэн хөрөнгө МТЗам Цогцэций</t>
  </si>
  <si>
    <t>20070104-1104</t>
  </si>
  <si>
    <t>Ашиглагдаагүй байгаа үндсэн хөрөнгө Таван толгой төмөр зам</t>
  </si>
  <si>
    <t>20070105-0100</t>
  </si>
  <si>
    <t>Ашиглагдаагүй байгаа үндсэн хөрөнгө Соёлын төв</t>
  </si>
  <si>
    <t>20070105-0200</t>
  </si>
  <si>
    <t>20070105-0300</t>
  </si>
  <si>
    <t>20070105-0500</t>
  </si>
  <si>
    <t>20070105-0600</t>
  </si>
  <si>
    <t>20070105-0700</t>
  </si>
  <si>
    <t>20070105-0800</t>
  </si>
  <si>
    <t>20070105-0900</t>
  </si>
  <si>
    <t>20070105-1000</t>
  </si>
  <si>
    <t>20070105-1100</t>
  </si>
  <si>
    <t>20070105-1200</t>
  </si>
  <si>
    <t>20070105-1300</t>
  </si>
  <si>
    <t>20070105-1400</t>
  </si>
  <si>
    <t>20070105-1500</t>
  </si>
  <si>
    <t>20070105-1600</t>
  </si>
  <si>
    <t>20070105-1700</t>
  </si>
  <si>
    <t>20070105-1800</t>
  </si>
  <si>
    <t>20070105-1900</t>
  </si>
  <si>
    <t>20070105-2300</t>
  </si>
  <si>
    <t>20030900-0103</t>
  </si>
  <si>
    <t>Интернетийн тоног төхөөрөмж - Үйлчилгээ марктингийн хэсэг</t>
  </si>
  <si>
    <t>20030900-0104</t>
  </si>
  <si>
    <t>Интернетийн тоног төхөөрөмж-ТХ - Техникийн хэсэг</t>
  </si>
  <si>
    <t>20030900-0106</t>
  </si>
  <si>
    <t>Интернетийн тоног төхөөрөмж-Ихтамир</t>
  </si>
  <si>
    <t>20030900-0108</t>
  </si>
  <si>
    <t>Интернетийн тоног төхөөрөмж-Өгийнуур - Өгийнуур</t>
  </si>
  <si>
    <t>20030900-0109</t>
  </si>
  <si>
    <t>Интернетийн тоног төхөөрөмж - Өлзийт</t>
  </si>
  <si>
    <t>20030900-0110</t>
  </si>
  <si>
    <t>Интернетийн тоног төхөөрөмж-өндөр улаан - Өндөр-Улаан</t>
  </si>
  <si>
    <t>20030900-0111</t>
  </si>
  <si>
    <t>Интернетийн тоног төхөөрөмж-Тариат</t>
  </si>
  <si>
    <t>20030900-0116</t>
  </si>
  <si>
    <t>Интернетийн тоног төхөөрөмж-Хотонт</t>
  </si>
  <si>
    <t>20030900-0117</t>
  </si>
  <si>
    <t>Интернетийн тоног төхөөрөмж-Цэцэрлэг</t>
  </si>
  <si>
    <t>20030900-0121</t>
  </si>
  <si>
    <t>Интернетийн тоног төхөөрөмж - Эрдэнэмандал</t>
  </si>
  <si>
    <t>20030900-0204</t>
  </si>
  <si>
    <t>Интернетийн тоног төхөөрөмж-Техникийн хэсэг - Техникийн хэсэг</t>
  </si>
  <si>
    <t>20030900-0205</t>
  </si>
  <si>
    <t>Интернетийн тоног төхөөөрөмж-Алтай</t>
  </si>
  <si>
    <t>20030900-0206</t>
  </si>
  <si>
    <t>Интернетийн тоног төхөөрөмж-Алтанцөгц - Алтанцөгц</t>
  </si>
  <si>
    <t>20030900-0207</t>
  </si>
  <si>
    <t>Интернетийн тоног төхөөрөмж-Баяннуур - Баяннуур</t>
  </si>
  <si>
    <t>20030900-0208</t>
  </si>
  <si>
    <t>Интернетийн тоног төхөөрөмж-Булган - Булган</t>
  </si>
  <si>
    <t>20030900-0209</t>
  </si>
  <si>
    <t>Интернетийн тоног төхөөрөмж-Буянт- Буянт</t>
  </si>
  <si>
    <t>20030900-0211</t>
  </si>
  <si>
    <t>Интернетийн тоног төхөөрөмж-Сагсай</t>
  </si>
  <si>
    <t>20030900-0212</t>
  </si>
  <si>
    <t>Интернетийн тоног төхөөрөмж-Улаанхус</t>
  </si>
  <si>
    <t>20030900-0213</t>
  </si>
  <si>
    <t>Интернетийн тоног төхөөрөмж-Ногооннуур</t>
  </si>
  <si>
    <t>20030900-0215</t>
  </si>
  <si>
    <t>Интернетийн тоног төхөөрөмж-Толбо</t>
  </si>
  <si>
    <t>20030900-0216</t>
  </si>
  <si>
    <t>Интернетийн тоног төхөөрөмж-Цагааннуур</t>
  </si>
  <si>
    <t>20030900-0217</t>
  </si>
  <si>
    <t>Интернетийн тоног төхөөрөмж-Цэнгэл</t>
  </si>
  <si>
    <t>20030900-0219</t>
  </si>
  <si>
    <t>Интернетийн тоног төхөөрөмж-Бугат - Бугат</t>
  </si>
  <si>
    <t>20030900-0227</t>
  </si>
  <si>
    <t>Интернетийн тоног төхөөрөмж-АТС - Техникийн хэсэг</t>
  </si>
  <si>
    <t>20030900-0303</t>
  </si>
  <si>
    <t>Интернетийн тоног төхөөрөмж-Үйлчилгээ марктингийн хэсэг - Үйлчилгээ марктингийн хэсэг</t>
  </si>
  <si>
    <t>20030900-0304</t>
  </si>
  <si>
    <t>Интернетийн тоног төхөөрөмж-Техникийн алба - Техникийн хэсэг</t>
  </si>
  <si>
    <t>20030900-0310</t>
  </si>
  <si>
    <t>Интернетийн тоног төхөөрөмж-Шаргалжуут</t>
  </si>
  <si>
    <t>20030900-0311</t>
  </si>
  <si>
    <t>Интернетийн тоног төхөөрөмж-Өлзийт - Өлзийт</t>
  </si>
  <si>
    <t>20030900-0312</t>
  </si>
  <si>
    <t>Интернетийн тоног төхөөрөмж-Баянхонгор</t>
  </si>
  <si>
    <t>20030900-0313</t>
  </si>
  <si>
    <t>Интернетийн тоног төхөөрөмж-Богд - Богд</t>
  </si>
  <si>
    <t>20030900-0314</t>
  </si>
  <si>
    <t>Интернетийн тоног төхөөрөмж-Баянлиг</t>
  </si>
  <si>
    <t>20030900-0315</t>
  </si>
  <si>
    <t>Интернетийн тоног төхөөрөмж-Баянговь</t>
  </si>
  <si>
    <t>20030900-0317</t>
  </si>
  <si>
    <t>Интернетийн тоног төхөөрөмж-Баян-Өндөр</t>
  </si>
  <si>
    <t>20030900-0318</t>
  </si>
  <si>
    <t>Интернетийн тоног төхөөрөмж-Баянцагаан</t>
  </si>
  <si>
    <t>20030900-0319</t>
  </si>
  <si>
    <t>Интернетийн тоног төхөөрөмж-Баацагаан</t>
  </si>
  <si>
    <t>20030900-0320</t>
  </si>
  <si>
    <t>Интернетийн тоног төхөөрөмж-Бөмбөгөр - Бөмбөгөр</t>
  </si>
  <si>
    <t>20030900-0321</t>
  </si>
  <si>
    <t>Интернетийн тоног төхөөрөмж-Бууцагаан - Бууцагаан</t>
  </si>
  <si>
    <t>20030900-0322</t>
  </si>
  <si>
    <t>Интернетийн тоног төхөөрөмж - Хүрээмарал</t>
  </si>
  <si>
    <t>20030900-0323</t>
  </si>
  <si>
    <t>Интернетийн тоног төхөөрөмж-Баянбулаг</t>
  </si>
  <si>
    <t>20030900-0325</t>
  </si>
  <si>
    <t>Интернетийн тоног төхөөрөмж-Заг</t>
  </si>
  <si>
    <t>20030900-0327</t>
  </si>
  <si>
    <t>Интернетийн тоног төхөөрөмж-Галуут - Галуут</t>
  </si>
  <si>
    <t>20030900-0328</t>
  </si>
  <si>
    <t>20030900-0329</t>
  </si>
  <si>
    <t>Интернетийн тоног төхөөрөмж-Эрдэнэцогт - Эрдэнэцогт</t>
  </si>
  <si>
    <t>20030900-0402</t>
  </si>
  <si>
    <t>Интернетийн тоног төхөөрөмж-Захиргаа аж ахуйн хэсэг</t>
  </si>
  <si>
    <t>20030900-0403</t>
  </si>
  <si>
    <t>20030900-0404</t>
  </si>
  <si>
    <t>20030900-0451</t>
  </si>
  <si>
    <t>Интернетийн тоног төхөөрөмж-Баян-Агт</t>
  </si>
  <si>
    <t>20030900-0452</t>
  </si>
  <si>
    <t>20030900-0453</t>
  </si>
  <si>
    <t>20030900-0454</t>
  </si>
  <si>
    <t>Интернетийн тоног төхөөрөмж-Бүрэгхангай</t>
  </si>
  <si>
    <t>20030900-0455</t>
  </si>
  <si>
    <t>Интернетийн тоног төхөөрөмж-Гурванбулаг</t>
  </si>
  <si>
    <t>20030900-0456</t>
  </si>
  <si>
    <t>Интернетийн тоног төхөөрөмж-Дашинчилэн - Дашинчилэн</t>
  </si>
  <si>
    <t>20030900-0457</t>
  </si>
  <si>
    <t>Интернетийн тоног төхөөрөмж-Могод - Могод</t>
  </si>
  <si>
    <t>20030900-0458</t>
  </si>
  <si>
    <t>Интернетийн тоног төхөөрөмж-Орхон - Орхон</t>
  </si>
  <si>
    <t>20030900-0459</t>
  </si>
  <si>
    <t>Интернетийн тоног төхөөрөмж-Рашаант - Рашаант</t>
  </si>
  <si>
    <t>20030900-0460</t>
  </si>
  <si>
    <t>Интернетийн тоног төхөөрөмж-Булган</t>
  </si>
  <si>
    <t>20030900-0461</t>
  </si>
  <si>
    <t>Интернетийн тоног төхөөрөмж-сэлэнгэ - Сэлэнгэ</t>
  </si>
  <si>
    <t>20030900-0462</t>
  </si>
  <si>
    <t>Интернетийн тоног төхөөрөмж-Тэшиг - Тэшиг</t>
  </si>
  <si>
    <t>20030900-0463</t>
  </si>
  <si>
    <t>Интернетийн тоног төхөөрөмж-Хангал - Хангал</t>
  </si>
  <si>
    <t>20030900-0464</t>
  </si>
  <si>
    <t>Интернетийн тоног төхөөрөмж-Хишиг-Өндөр - Хишиг-Өндөр</t>
  </si>
  <si>
    <t>20030900-0465</t>
  </si>
  <si>
    <t>Интернетийн тоног төхөөрөмж-Хутаг - Хутаг</t>
  </si>
  <si>
    <t>20030900-0471</t>
  </si>
  <si>
    <t>Интернетийн тоног төхөөрөмж-Хялганат - Хялганат</t>
  </si>
  <si>
    <t>20030900-0502</t>
  </si>
  <si>
    <t>Интернетийн тоног төхөөрөмж-Захиргаа аж ахуйн хэсэг - Захиргаа аж ахуйн хэсэг</t>
  </si>
  <si>
    <t>20030900-0505</t>
  </si>
  <si>
    <t>Интернетийн тоног төхөөрөмж-Алтай</t>
  </si>
  <si>
    <t>20030900-0507</t>
  </si>
  <si>
    <t>Интернетийн тоног төхөөрөмж-Бигэр - Бигэр</t>
  </si>
  <si>
    <t>20030900-0509</t>
  </si>
  <si>
    <t>Интернетийн тоног төхөөрөмж-Дарви - Дарви</t>
  </si>
  <si>
    <t>20030900-0513</t>
  </si>
  <si>
    <t>Интернетийн тоног төхөөрөмж-Тонхил</t>
  </si>
  <si>
    <t>20030900-0515</t>
  </si>
  <si>
    <t>Интернетийн тоног төхөөрөмж-Халиун</t>
  </si>
  <si>
    <t>20030900-0516</t>
  </si>
  <si>
    <t>Интернетийн тоног төхөөрөмж-Хөхморьт</t>
  </si>
  <si>
    <t>20030900-0521</t>
  </si>
  <si>
    <t>Интернетийн төхөөрөмж-Эрдэнэ</t>
  </si>
  <si>
    <t>20030900-0522</t>
  </si>
  <si>
    <t>Интернетийн тоног төхөөрөмж-Гуулин</t>
  </si>
  <si>
    <t>20030900-0523</t>
  </si>
  <si>
    <t>Интернетийн тоног төхөөрөмж-Баянтоорой</t>
  </si>
  <si>
    <t>20030900-0571</t>
  </si>
  <si>
    <t>Интернетийн тоног төхөөрөмж-АТС - АТС</t>
  </si>
  <si>
    <t>20030900-0602</t>
  </si>
  <si>
    <t>20030900-0604</t>
  </si>
  <si>
    <t>20030900-0652</t>
  </si>
  <si>
    <t>Интернетийн тоног төхөөрөмж-Алтанширээ</t>
  </si>
  <si>
    <t>20030900-0653</t>
  </si>
  <si>
    <t>Интернетийн тоног төхөөрөмж-Дэлгэрэх - Дэлгэрэх</t>
  </si>
  <si>
    <t>20030900-0654</t>
  </si>
  <si>
    <t>Интернетийн тоног төхөөрөмж-Их хэт</t>
  </si>
  <si>
    <t>20030900-0655</t>
  </si>
  <si>
    <t>Интернетийн тоног төхөөрөмж-Мандах</t>
  </si>
  <si>
    <t>20030900-0656</t>
  </si>
  <si>
    <t>Интернетийн тоног төхөөрөмж-Сайхандулаан</t>
  </si>
  <si>
    <t>20030900-0657</t>
  </si>
  <si>
    <t>Интернетийн тоног төхөөрөмж-Улаанбадрах</t>
  </si>
  <si>
    <t>20030900-0658</t>
  </si>
  <si>
    <t>Интернетийн тоног төхөөрөмж-Хатанбулаг</t>
  </si>
  <si>
    <t>20030900-0660</t>
  </si>
  <si>
    <t>Интернетийн тоног төхөөрөмж-Зүүнбаян</t>
  </si>
  <si>
    <t>20030900-0661</t>
  </si>
  <si>
    <t>Интернетийн тоног төхөөрөмж-Замын-үүд - Замын-үүд</t>
  </si>
  <si>
    <t>20030900-0670</t>
  </si>
  <si>
    <t>Интернетийн тоног төхөөрөмж-Айраг</t>
  </si>
  <si>
    <t>20030900-0671</t>
  </si>
  <si>
    <t>Интернетийн тоног төхөөрөмж-Өргөн</t>
  </si>
  <si>
    <t>20030900-0672</t>
  </si>
  <si>
    <t>Интернетийн тоног төхөөрөмж-Хөвсгөл</t>
  </si>
  <si>
    <t>20030900-0673</t>
  </si>
  <si>
    <t>Интернетийн тоног төхөөрөмж-Эрдэнэ</t>
  </si>
  <si>
    <t>20030900-0677</t>
  </si>
  <si>
    <t>Интернетийн тоног төхөөрөмж-Даланжаргалан</t>
  </si>
  <si>
    <t>20030900-0701</t>
  </si>
  <si>
    <t>Интернетийн тоног төхөөрөмж-Удирдлага</t>
  </si>
  <si>
    <t>20030900-0702</t>
  </si>
  <si>
    <t>20030900-0703</t>
  </si>
  <si>
    <t>20030900-0704</t>
  </si>
  <si>
    <t>20030900-0751</t>
  </si>
  <si>
    <t>Интернетийн тоног төхөөрөмж-Баяндун</t>
  </si>
  <si>
    <t>20030900-0752</t>
  </si>
  <si>
    <t>Интернетийн тоног төхөөрөмж-Баян-Уул</t>
  </si>
  <si>
    <t>20030900-0754</t>
  </si>
  <si>
    <t>Интернетийн тоног төхөөрөмж-Гурванзагал</t>
  </si>
  <si>
    <t>20030900-0755</t>
  </si>
  <si>
    <t>Интернетийн тоног төхөөрөмж-Дашбалбар - Дашбалбар сум</t>
  </si>
  <si>
    <t>20030900-0757</t>
  </si>
  <si>
    <t>Интернетийн тоног төхөөрөмж-Сэргэлэн</t>
  </si>
  <si>
    <t>20030900-0759</t>
  </si>
  <si>
    <t>Интернетийн тоног төхөөрөмж-Хөлөнбуйр</t>
  </si>
  <si>
    <t>20030900-0760</t>
  </si>
  <si>
    <t>Интернетийн тоног төхөөрөмж-Цагаан-Овоо</t>
  </si>
  <si>
    <t>20030900-0761</t>
  </si>
  <si>
    <t>Интернетийн тоног төхөөрөмж-Чойбалсан сум</t>
  </si>
  <si>
    <t>20030900-0762</t>
  </si>
  <si>
    <t>Интернетийн тоног төхөөрөмж-Чулуунхороот</t>
  </si>
  <si>
    <t>20030900-0772</t>
  </si>
  <si>
    <t>20030900-0800</t>
  </si>
  <si>
    <t>Интернетийн тоног төхөөрөмж - МЦХ</t>
  </si>
  <si>
    <t>20030900-0805</t>
  </si>
  <si>
    <t>Интернетийн тоног төхөөрөмж-АДААЦАГ - Адаацаг</t>
  </si>
  <si>
    <t>20030900-0806</t>
  </si>
  <si>
    <t>Интернетийн тоног төхөөрөмж-Дэлгэрцогт</t>
  </si>
  <si>
    <t>20030900-0807</t>
  </si>
  <si>
    <t>Интернетийн тоног төхөөрөмж-Дэрэн - Дэрэн</t>
  </si>
  <si>
    <t>20030900-0808</t>
  </si>
  <si>
    <t>Интернетийн тоног төхөөрөмж-Говь-Угтаал</t>
  </si>
  <si>
    <t>20030900-0809</t>
  </si>
  <si>
    <t>Интернетийн тоног төхөөрөмж-Цагаандэлгэр</t>
  </si>
  <si>
    <t>20030900-0810</t>
  </si>
  <si>
    <t>Интернетийн тоног төхөөрөмж-Өндөршил</t>
  </si>
  <si>
    <t>20030900-0812</t>
  </si>
  <si>
    <t>Интернетийн тоног төхөөрөмж-Гурвансайхан - Гурвансайхан</t>
  </si>
  <si>
    <t>20030900-0813</t>
  </si>
  <si>
    <t>Интернетийн тоног төхөөрөмж-Өлзийт</t>
  </si>
  <si>
    <t>20030900-0814</t>
  </si>
  <si>
    <t>Интернетийн тоног төхөөрөмж-Хулд</t>
  </si>
  <si>
    <t>20030900-0815</t>
  </si>
  <si>
    <t>Интернетийн тоног төхөөрөмж-Луус - Луус</t>
  </si>
  <si>
    <t>20030900-0816</t>
  </si>
  <si>
    <t>Интернетийн тоног төхөөрөмж-Сайхан-Овоо - Сайхан-Овоо</t>
  </si>
  <si>
    <t>20030900-0817</t>
  </si>
  <si>
    <t>Интернетийн тоног төхөөрөмж-Дэлгэрхангай</t>
  </si>
  <si>
    <t>20030900-0818</t>
  </si>
  <si>
    <t>Интернетийн тоног төхөөрөмж-Эрдэнэдалай - Эрдэнэдалай</t>
  </si>
  <si>
    <t>20030900-0871</t>
  </si>
  <si>
    <t>20030900-0872</t>
  </si>
  <si>
    <t>Интернетийн тоног төхөөрөмж-Интернэт - Интернэт</t>
  </si>
  <si>
    <t>20030900-0904</t>
  </si>
  <si>
    <t>Интернетийн тоног төхөөрөмж-Техник</t>
  </si>
  <si>
    <t>20030900-0909</t>
  </si>
  <si>
    <t>Интернетийн тоног төхөөрөмж-Дөрвөлжин - Дөрвөлжин</t>
  </si>
  <si>
    <t>20030900-0910</t>
  </si>
  <si>
    <t>Интернетийн тоног төхөөрөмж-Завханмандал</t>
  </si>
  <si>
    <t>20030900-0911</t>
  </si>
  <si>
    <t>Интернетийн тоног төхөөрөмж-Идэр</t>
  </si>
  <si>
    <t>20030900-0912</t>
  </si>
  <si>
    <t>Интернетийн тоног төхөөрөмж-Ихуул - Ихуул</t>
  </si>
  <si>
    <t>20030900-0913</t>
  </si>
  <si>
    <t>Интернетийн тоног төхөөрөмж-Цэцэн-Уул</t>
  </si>
  <si>
    <t>20030900-0915</t>
  </si>
  <si>
    <t>Интернетийн тоног төхөөрөмж-Отгон</t>
  </si>
  <si>
    <t>20030900-0917</t>
  </si>
  <si>
    <t>Интернетийн тоног төхөөрөмж-Сонгино - Сонгино</t>
  </si>
  <si>
    <t>20030900-0918</t>
  </si>
  <si>
    <t>Интернетийн тоног төхөөрөмж-Түдэвтэй</t>
  </si>
  <si>
    <t>20030900-0919</t>
  </si>
  <si>
    <t>Интернетийн тоног төхөөрөмж-Тэс</t>
  </si>
  <si>
    <t>20030900-0920</t>
  </si>
  <si>
    <t>Интернетийн тоног төхөөрөмж-Тэлмэн - Тэлмэн</t>
  </si>
  <si>
    <t>20030900-0922</t>
  </si>
  <si>
    <t>Интернетийн тоног төхөөрөмж-Цагаанхайрхан</t>
  </si>
  <si>
    <t>20030900-0923</t>
  </si>
  <si>
    <t>Интернетийн тоног төхөөрөмж-Цагаанчулуут - Цагаанчулуут</t>
  </si>
  <si>
    <t>20030900-0924</t>
  </si>
  <si>
    <t>Интернетийн тоног төхөөрөмж-Шилүүстэй</t>
  </si>
  <si>
    <t>20030900-0927</t>
  </si>
  <si>
    <t>Интернетийн тоног төхөөрөмж-тосонцэнгэл - тосонцэнгэл</t>
  </si>
  <si>
    <t>20030900-0971</t>
  </si>
  <si>
    <t>Интернетийн тоног төхөөрөмж-ТС, ЛАЗ - ТС, ЛАЗ</t>
  </si>
  <si>
    <t>20030900-0972</t>
  </si>
  <si>
    <t>Интернетийн тоног төхөөрөмж-Чийрэгжүүлэлт</t>
  </si>
  <si>
    <t>20030900-1002</t>
  </si>
  <si>
    <t>Интернетийн тоног төхөөрөмж-Захиргаа аж ахуй</t>
  </si>
  <si>
    <t>20030900-1004</t>
  </si>
  <si>
    <t>20030900-1029</t>
  </si>
  <si>
    <t>Интернетийн тоног төхөөрөмж-Баянгол</t>
  </si>
  <si>
    <t>20030900-1030</t>
  </si>
  <si>
    <t>Интернетийн тоног төхөөрөмж-Баруун баян улаан - Баруун баян улаан</t>
  </si>
  <si>
    <t>20030900-1031</t>
  </si>
  <si>
    <t>Интернетийн тоног төхөөрөмж-Гучин ус - Гучин ус</t>
  </si>
  <si>
    <t>20030900-1034</t>
  </si>
  <si>
    <t>Интернетийн тоног төхөөрөмж-Богд</t>
  </si>
  <si>
    <t>20030900-1039</t>
  </si>
  <si>
    <t>Интернетийн тоног төхөөрөмж-Хужирт - Хужирт</t>
  </si>
  <si>
    <t>20030900-1040</t>
  </si>
  <si>
    <t>Интернетийн тоног төхөөрөмж-Хархорин</t>
  </si>
  <si>
    <t>20030900-1041</t>
  </si>
  <si>
    <t>Интернетийн тоног төхөөрөмж-ЗҮЙЛ - ЗҮЙЛ</t>
  </si>
  <si>
    <t>20030900-1102</t>
  </si>
  <si>
    <t>Интернетийн тоног төхөөрөмж-Захиргаа</t>
  </si>
  <si>
    <t>20030900-1104</t>
  </si>
  <si>
    <t>20030900-1105</t>
  </si>
  <si>
    <t>Интернетийн тоног төхөөрөмж-Баяндалай</t>
  </si>
  <si>
    <t>20030900-1106</t>
  </si>
  <si>
    <t>Интернетийн тоног төхөөрөмж-Баян-Овоо</t>
  </si>
  <si>
    <t>20030900-1107</t>
  </si>
  <si>
    <t>20030900-1108</t>
  </si>
  <si>
    <t>Интернетийн тоног төхөөрөмж-Гурвантэс - Гурвантэс</t>
  </si>
  <si>
    <t>20030900-1109</t>
  </si>
  <si>
    <t>Интернетийн тоног төхөөрөмж-Мандал-Овоо</t>
  </si>
  <si>
    <t>20030900-1110</t>
  </si>
  <si>
    <t>Интернетийн тоног төхөөрөмж-Манлай</t>
  </si>
  <si>
    <t>20030900-1111</t>
  </si>
  <si>
    <t>Интернетийн тоног төхөөрөмж-Номгон</t>
  </si>
  <si>
    <t>20030900-1114</t>
  </si>
  <si>
    <t>Интернетийн тоног төхөөрөмж-Ханбогд - Ханбогд</t>
  </si>
  <si>
    <t>20030900-1115</t>
  </si>
  <si>
    <t>Интернетийн тоног төхөөрөмж-Ханхонгор - Ханхонгор</t>
  </si>
  <si>
    <t>20030900-1116</t>
  </si>
  <si>
    <t>Интернетийн тоног төхөөрөмж-Хүрмэн</t>
  </si>
  <si>
    <t>20030900-1117</t>
  </si>
  <si>
    <t>Интернетийн тоног төхөөрөмж-Цогт Овоо - Цогт-Овоо</t>
  </si>
  <si>
    <t>20030900-1118</t>
  </si>
  <si>
    <t>Интернетийн тоног төхөөрөмж-Цогтцэций</t>
  </si>
  <si>
    <t>20030900-1170</t>
  </si>
  <si>
    <t>20030900-1201</t>
  </si>
  <si>
    <t>20030900-1202</t>
  </si>
  <si>
    <t>20030900-1206</t>
  </si>
  <si>
    <t>Интернетийн тоног төхөөрөмж-Асгат - Асгат</t>
  </si>
  <si>
    <t>20030900-1207</t>
  </si>
  <si>
    <t>Интернетийн тоног төхөөрөмж-Баяндэлгэр</t>
  </si>
  <si>
    <t>20030900-1208</t>
  </si>
  <si>
    <t>Интернетийн тоног төхөөрөмж-Онгон</t>
  </si>
  <si>
    <t>20030900-1209</t>
  </si>
  <si>
    <t>Интернетийн тоног төхөөрөмж-Уулбаян</t>
  </si>
  <si>
    <t>20030900-1210</t>
  </si>
  <si>
    <t>Интернетийн тоног төхөөрөмж-Халзан</t>
  </si>
  <si>
    <t>20030900-1211</t>
  </si>
  <si>
    <t>Интернетийн тоног төхөөрөмж- Түвшинширээ</t>
  </si>
  <si>
    <t>20030900-1212</t>
  </si>
  <si>
    <t>Интернетийн тоног төхөөрөмж- Түмэнцогт</t>
  </si>
  <si>
    <t>20030900-1213</t>
  </si>
  <si>
    <t>Интернетийн тоног төхөөрөмж-Эрдэнэцагаан - Эрдэнэцагаан</t>
  </si>
  <si>
    <t>20030900-1215</t>
  </si>
  <si>
    <t>Интернетийн тоног төхөөрөмж-Сүхбаатар - Сүхбаатар</t>
  </si>
  <si>
    <t>20030900-1216</t>
  </si>
  <si>
    <t>Интернетийн тоног төхөөрөмж-Наран</t>
  </si>
  <si>
    <t>20030900-1217</t>
  </si>
  <si>
    <t>Интернетийн тоног төхөөрөмж-Дарьганга</t>
  </si>
  <si>
    <t>20030900-1271</t>
  </si>
  <si>
    <t>20030900-1273</t>
  </si>
  <si>
    <t>20030900-1274</t>
  </si>
  <si>
    <t>Интернетийн тоног төхөөрөмж-Няравт тоологдох - Няравт тоологдох</t>
  </si>
  <si>
    <t>20030900-1304</t>
  </si>
  <si>
    <t>Интернетийн тоног төхөөрөмж-техник - Техникийн хэсэг</t>
  </si>
  <si>
    <t>20030900-1351</t>
  </si>
  <si>
    <t>Интернетийн тоног төхөөрөмж-Алтанбулаг - Алтанбулаг</t>
  </si>
  <si>
    <t>20030900-1352</t>
  </si>
  <si>
    <t>Интернетийн тоног төхөөрөмж-Бугант - Бугант</t>
  </si>
  <si>
    <t>20030900-1353</t>
  </si>
  <si>
    <t>Интернетийн тоног төхөөрөмж-Дулаанхаан - Дулаанхаан</t>
  </si>
  <si>
    <t>20030900-1354</t>
  </si>
  <si>
    <t>Интернетийн тоног төхөөрөмж-Ерөө - Ерөө</t>
  </si>
  <si>
    <t>20030900-1356</t>
  </si>
  <si>
    <t>Интернетийн тоног төхөөрөмж-Зүүнбүрэн - Зүүнбүрэн</t>
  </si>
  <si>
    <t>20030900-1362</t>
  </si>
  <si>
    <t>Интернетийн тоног төхөөрөмж-цагааннуур - Цагааннуур</t>
  </si>
  <si>
    <t>20030900-1363</t>
  </si>
  <si>
    <t>Интернетийн тоног төхөөрөмж-Шаамар - Шаамар</t>
  </si>
  <si>
    <t>20030900-1371</t>
  </si>
  <si>
    <t>20030900-1402</t>
  </si>
  <si>
    <t>Интернетийн тоног төхөөрөмж-ЗАА - Захиргаа аж ахуйн хэсэг</t>
  </si>
  <si>
    <t>20030900-1403</t>
  </si>
  <si>
    <t>20030900-1451</t>
  </si>
  <si>
    <t>Интернетийн тоног төхөөрөм-Алтанбулаг</t>
  </si>
  <si>
    <t>20030900-1452</t>
  </si>
  <si>
    <t>Интернетийн тоног төхөөрөмж-Аргалант</t>
  </si>
  <si>
    <t>20030900-1454</t>
  </si>
  <si>
    <t>Интернетийн тоног төхөөрөмж-Баян-Өнжүүл</t>
  </si>
  <si>
    <t>20030900-1455</t>
  </si>
  <si>
    <t>Интернетийн тоног төхөөрөмж-Баянжаргалан</t>
  </si>
  <si>
    <t>20030900-1456</t>
  </si>
  <si>
    <t>Интернэетийн тоног төхөөрөмж-Баянцагаан</t>
  </si>
  <si>
    <t>20030900-1457</t>
  </si>
  <si>
    <t>Интернетийн тоног төхөөрөмж-Баянцогт - Баянцогт</t>
  </si>
  <si>
    <t>20030900-1459</t>
  </si>
  <si>
    <t>Интернетийн тоног төхөөрөмж-Баянчандмань - Баянчандмань</t>
  </si>
  <si>
    <t>20030900-1460</t>
  </si>
  <si>
    <t>Интернетийн тоног төхөөрөмж-Борнуур</t>
  </si>
  <si>
    <t>20030900-1461</t>
  </si>
  <si>
    <t>Интернетийн тоног төхөөрөм-бүрэн - Бүрэн</t>
  </si>
  <si>
    <t>20030900-1463</t>
  </si>
  <si>
    <t>Интернетийн тоног төхөөрөмж-Жаргалант - Жаргалант</t>
  </si>
  <si>
    <t>20030900-1465</t>
  </si>
  <si>
    <t>Интернетийн тоног төхөөрөмж-Заамар - Заамар</t>
  </si>
  <si>
    <t>20030900-1466</t>
  </si>
  <si>
    <t>Интернетийн тоног төхөөрөмж-Лүн - Лүн</t>
  </si>
  <si>
    <t>20030900-1468</t>
  </si>
  <si>
    <t>Интернетийн тоног төхөөрөм- Сэргэлэн</t>
  </si>
  <si>
    <t>20030900-1469</t>
  </si>
  <si>
    <t>Интернетийн тоног төхөөрөмж-Угтаал - Угтаал</t>
  </si>
  <si>
    <t>20030900-1470</t>
  </si>
  <si>
    <t>Интернетийн тоног төхөөрөмж-Цээл - Цээл</t>
  </si>
  <si>
    <t>20030900-1480</t>
  </si>
  <si>
    <t>20030900-1482</t>
  </si>
  <si>
    <t>Интернетийн тоног төхөөрөм-Сүмбэр</t>
  </si>
  <si>
    <t>20030900-1504</t>
  </si>
  <si>
    <t>Интернетийн тоног төхөөрөмж-Баруунтуруун - Баруунтуруун</t>
  </si>
  <si>
    <t>20030900-1506</t>
  </si>
  <si>
    <t>Интернетийн тоног төхөөрөмж-Зүүнговь</t>
  </si>
  <si>
    <t>20030900-1507</t>
  </si>
  <si>
    <t>Интернетийн тоног төхөөрөмж-Зүүнхангай</t>
  </si>
  <si>
    <t>20030900-1508</t>
  </si>
  <si>
    <t>Интернетийн тоног төхөөрөмж-Малчин</t>
  </si>
  <si>
    <t>20030900-1509</t>
  </si>
  <si>
    <t>Интернетийн тоног төхөөрөмж-Увс Наранбулаг</t>
  </si>
  <si>
    <t>20030900-1510</t>
  </si>
  <si>
    <t>Интернетийн тоног төхөөрөмж-Өлгий</t>
  </si>
  <si>
    <t>20030900-1511</t>
  </si>
  <si>
    <t>Интернетийн тоног төхөөрөмж-Өмнөговь - Өмнөговь</t>
  </si>
  <si>
    <t>20030900-1512</t>
  </si>
  <si>
    <t>Интернетийн тоног төхөөрөмж-Өндөрхангай</t>
  </si>
  <si>
    <t>20030900-1515</t>
  </si>
  <si>
    <t>20030900-1516</t>
  </si>
  <si>
    <t>Интернетийн тоног төхөөрөмж-Хяргас</t>
  </si>
  <si>
    <t>20030900-1517</t>
  </si>
  <si>
    <t>Интернетийн тоног төхөөрөмж-Сагил</t>
  </si>
  <si>
    <t>20030900-1518</t>
  </si>
  <si>
    <t>Интернетийн тоног төхөөрөмж-Бөхмөрөн</t>
  </si>
  <si>
    <t>20030900-1571</t>
  </si>
  <si>
    <t>Интернетийн тоног төхөөрөмж-Давст</t>
  </si>
  <si>
    <t>20030900-1572</t>
  </si>
  <si>
    <t>Интернетийн тоног төхөөрөмж-Завхан</t>
  </si>
  <si>
    <t>20030900-1573</t>
  </si>
  <si>
    <t>Интернетийн тоног төхөөрөмж-ТАРИАЛАН - ТАРИАЛАН</t>
  </si>
  <si>
    <t>20030900-1574</t>
  </si>
  <si>
    <t>Интернетийн тоног төхөөрөмж-ТҮРГЭН - ТҮРГЭН</t>
  </si>
  <si>
    <t>20030900-1575</t>
  </si>
  <si>
    <t>Интернетийн тоног төхөөрөмж-УЛААНГОМ - УЛААНГОМ</t>
  </si>
  <si>
    <t>20030900-1602</t>
  </si>
  <si>
    <t>20030900-1604</t>
  </si>
  <si>
    <t>20030900-1622</t>
  </si>
  <si>
    <t>20030900-1623</t>
  </si>
  <si>
    <t>Интернетийн тоног төхөөрөмж-Буянт - Буянт</t>
  </si>
  <si>
    <t>20030900-1624</t>
  </si>
  <si>
    <t>20030900-1627</t>
  </si>
  <si>
    <t>Интернетийн тоног төхөөрөмж-зэрэг</t>
  </si>
  <si>
    <t>20030900-1628</t>
  </si>
  <si>
    <t>Интернетийн тоног төхөөрөмж-Манхан - Манхан</t>
  </si>
  <si>
    <t>20030900-1629</t>
  </si>
  <si>
    <t>Интернетийн тоног төхөөрөмж-Ховд</t>
  </si>
  <si>
    <t>20030900-1630</t>
  </si>
  <si>
    <t>Интернетийн тоног төхөөрөмж-Мөст</t>
  </si>
  <si>
    <t>20030900-1631</t>
  </si>
  <si>
    <t>Интернетийн тоног төхөөрөмж-Мянгад сум</t>
  </si>
  <si>
    <t>20030900-1634</t>
  </si>
  <si>
    <t>Интернетийн тоног төхөөрөмж-Цэцэг</t>
  </si>
  <si>
    <t>20030900-1702</t>
  </si>
  <si>
    <t>20030900-1703</t>
  </si>
  <si>
    <t>20030900-1704</t>
  </si>
  <si>
    <t>Интернетийн тоног төхөөрөмж-Техникийн хэсэг</t>
  </si>
  <si>
    <t>20030900-1708</t>
  </si>
  <si>
    <t>Интернетийн тоног төхөөрөмж-Бүрэнтогтох - Бүрэнтогтох</t>
  </si>
  <si>
    <t>20030900-1710</t>
  </si>
  <si>
    <t>Интернетийн тоног төхөөрөмж-Галт - Галт</t>
  </si>
  <si>
    <t>20030900-1711</t>
  </si>
  <si>
    <t>Интернетийн тоног төхөөрөмж-Жаргал</t>
  </si>
  <si>
    <t>20030900-1712</t>
  </si>
  <si>
    <t>Интернетийн тоног төхөөрөмж-Их-Уул - Их-Уул</t>
  </si>
  <si>
    <t>20030900-1713</t>
  </si>
  <si>
    <t>20030900-1714</t>
  </si>
  <si>
    <t>Интернетийн тоног төхөөрөмж-Ренчинлхүмбэ</t>
  </si>
  <si>
    <t>20030900-1715</t>
  </si>
  <si>
    <t>Интернетийн тоног төхөөрөмж-Тариалан - Тариалан</t>
  </si>
  <si>
    <t>20030900-1716</t>
  </si>
  <si>
    <t>Интернетийн тоног төхөөрөмж-Тосонцэнгэл - Тосонцэнгэл</t>
  </si>
  <si>
    <t>20030900-1717</t>
  </si>
  <si>
    <t>Интернетийн тоног төхөөрөмж-Төмөрбулаг - Төмөрбулаг</t>
  </si>
  <si>
    <t>20030900-1718</t>
  </si>
  <si>
    <t>Интернетийн тоног төхөөрөмж-Түнэл</t>
  </si>
  <si>
    <t>20030900-1721</t>
  </si>
  <si>
    <t>Интернетийн тоног төхөөрөмж-хатгал - Хатгал</t>
  </si>
  <si>
    <t>20030900-1723</t>
  </si>
  <si>
    <t>Интернетийн тоног төхөөрөмж-Цагаан-Уул - Цагаан-Уул</t>
  </si>
  <si>
    <t>20030900-1724</t>
  </si>
  <si>
    <t>Интернетийн тоног төхөөрөмж-Цагаан-Үүр</t>
  </si>
  <si>
    <t>20030900-1725</t>
  </si>
  <si>
    <t>20030900-1726</t>
  </si>
  <si>
    <t>Интернетийн тоног төхөөрөмж-Чандмань-Өндөр</t>
  </si>
  <si>
    <t>20030900-1727</t>
  </si>
  <si>
    <t>Интернетийн тоног төхөөрөмж-Шинэ-Идэр - Шинэ-Идэр</t>
  </si>
  <si>
    <t>20030900-1728</t>
  </si>
  <si>
    <t>Интернетийн тоног төхөөрөмж-Эрдэнэбулган - Эрдэнэбулган</t>
  </si>
  <si>
    <t>20030900-1770</t>
  </si>
  <si>
    <t>Интернетийн тоног төхөөрөмж-Эгүүр</t>
  </si>
  <si>
    <t>20030900-1772</t>
  </si>
  <si>
    <t>20030900-1773</t>
  </si>
  <si>
    <t>Интернетийн тоног төхөөрөмж-МӨРӨН - МӨРӨН</t>
  </si>
  <si>
    <t>20030900-1803</t>
  </si>
  <si>
    <t>20030900-1804</t>
  </si>
  <si>
    <t>Интернетийн тоног төхөөрөмж-Техник - Техникийн хэсэг</t>
  </si>
  <si>
    <t>20030900-1809</t>
  </si>
  <si>
    <t>Интернетийн тоног төхөөрөмж-Баянмөнх</t>
  </si>
  <si>
    <t>20030900-1810</t>
  </si>
  <si>
    <t>Интернетийн тоног төхөөрөмж-Жаргалантхаан</t>
  </si>
  <si>
    <t>20030900-1811</t>
  </si>
  <si>
    <t>Интернетийн тоног төхөөрөмж-Цэнхэрмандал</t>
  </si>
  <si>
    <t>20030900-1812</t>
  </si>
  <si>
    <t>Интернетийн тоног төхөөрөмж-Мөрөн</t>
  </si>
  <si>
    <t>20030900-1813</t>
  </si>
  <si>
    <t>Интернетийн тоног төхөөрөмж-Өмнөдэлгэр - Өмнөдэлгэр</t>
  </si>
  <si>
    <t>20030900-1814</t>
  </si>
  <si>
    <t>Интернетийн тоног төхөөрөмж-Баян-Адарга</t>
  </si>
  <si>
    <t>20030900-1816</t>
  </si>
  <si>
    <t>Интернетийн тоног төхөөрөмж-Батширээт</t>
  </si>
  <si>
    <t>20030900-1817</t>
  </si>
  <si>
    <t>Интернетийн тоног төхөөрөмж-Батноров</t>
  </si>
  <si>
    <t>20030900-1821</t>
  </si>
  <si>
    <t>Интернетийн тоног төхөөрөмж-Норовлин - Норовлин</t>
  </si>
  <si>
    <t>20030900-1822</t>
  </si>
  <si>
    <t>Интернетийн тоног төхөөрөмж-Дадал</t>
  </si>
  <si>
    <t>20030900-1825</t>
  </si>
  <si>
    <t>Интернетийн тоног төхөөрөмж-Бор-Өндөр - Бор-Өндөр</t>
  </si>
  <si>
    <t>20030900-1903</t>
  </si>
  <si>
    <t>20030900-1904</t>
  </si>
  <si>
    <t>20030900-1951</t>
  </si>
  <si>
    <t>Интернетийн тоног төхөөрөмж-шарын гол - Шарын шол</t>
  </si>
  <si>
    <t>20030900-1952</t>
  </si>
  <si>
    <t>Интернетийн тоног төхөөрөмж-зүүн хараа - Зүүн хараа</t>
  </si>
  <si>
    <t>20030900-1953</t>
  </si>
  <si>
    <t>Интернетийн тоног төхөөрөмж-Хөтөл - Хөтөл</t>
  </si>
  <si>
    <t>20030900-1954</t>
  </si>
  <si>
    <t>Интернетийн тоног төхөөрөмж-баруун хараа - Баруун хараа</t>
  </si>
  <si>
    <t>20030900-1956</t>
  </si>
  <si>
    <t>20030900-1959</t>
  </si>
  <si>
    <t>Интернетийн тоног төхөөрөмж-Дархан салбар</t>
  </si>
  <si>
    <t>20030900-1970</t>
  </si>
  <si>
    <t>Интернетийн тоног төхөөрөмж-Нярав - Нярав</t>
  </si>
  <si>
    <t>20030900-1973</t>
  </si>
  <si>
    <t>Интернетийн тоног төхөөрөмж-Орхон</t>
  </si>
  <si>
    <t>20030900-1974</t>
  </si>
  <si>
    <t>Интернетийн тоног төхөөрөмж-Сэлэнгэ Орхонтуул</t>
  </si>
  <si>
    <t>20030900-1975</t>
  </si>
  <si>
    <t>Интернетийн тоног төхөөрөмж-Сэлэнгэ Сант</t>
  </si>
  <si>
    <t>20030900-1976</t>
  </si>
  <si>
    <t>Интернетийн тоног төхөөрөмж-Сэлэнгэ Баруунбүрэн</t>
  </si>
  <si>
    <t>20030900-2002</t>
  </si>
  <si>
    <t>20030900-2071</t>
  </si>
  <si>
    <t>Интернетийн тоног төхөөрөмж-САЛБАРУУД - САЛБАРУУД</t>
  </si>
  <si>
    <t>20030900-2072</t>
  </si>
  <si>
    <t>Интернетийн тоног төхөөрөмж-ЦХҮ тасаг - ЦХҮ тасаг</t>
  </si>
  <si>
    <t>20030900-2102</t>
  </si>
  <si>
    <t>Интернетийн тоног төхөөрөмж-Орхон ЗАА - Захиргаа аж ахуйн хэсэг</t>
  </si>
  <si>
    <t>20030900-2104</t>
  </si>
  <si>
    <t>20030900-2108</t>
  </si>
  <si>
    <t>Интернетийн тоног төхөөрөмж-Говил</t>
  </si>
  <si>
    <t>20030900-2204</t>
  </si>
  <si>
    <t>20030900-2207</t>
  </si>
  <si>
    <t>Интернетийн тоног төхөөрөмж-Багануур</t>
  </si>
  <si>
    <t>20030900-2273</t>
  </si>
  <si>
    <t>20030900-2301</t>
  </si>
  <si>
    <t>Интернетийн тоног төхөөрөмж-Баянтал</t>
  </si>
  <si>
    <t>20030900-2305</t>
  </si>
  <si>
    <t>Интернетийн тоног төхөөрөмж-Сүмбэр - Сүмбэр</t>
  </si>
  <si>
    <t>20030900-2306</t>
  </si>
  <si>
    <t>Интернетийн тоног төхөөрөмж-Шивээговь - Шивээговь</t>
  </si>
  <si>
    <t>20030900-4000*</t>
  </si>
  <si>
    <t>Интернетийн тоног төхөөрөмж-СБААГ</t>
  </si>
  <si>
    <t>20030900-6004*</t>
  </si>
  <si>
    <t>Интернетийн тоног төхөөрөмж-ТТАГ-ТАҮА- Дамжуулах байгууламжийн тасаг</t>
  </si>
  <si>
    <t>20030900-6005*</t>
  </si>
  <si>
    <t>Интернетийн тоног төхөөрөмж-ТТАГ-ТАҮА - Холболтын байгууламжийн тасаг</t>
  </si>
  <si>
    <t>20030900-6007*</t>
  </si>
  <si>
    <t>Интернетийн тоног төхөөрөмж-ТТАГ-ТАҮА-КаТв-ийн ашиглалт үйлчилгээний тасаг</t>
  </si>
  <si>
    <t>20030900-6008*</t>
  </si>
  <si>
    <t>Интернетийн тоног төхөөрөмж-ТТАГ-ТАҮА-системийн удирдлага хяналтын тасаг</t>
  </si>
  <si>
    <t>20030900-6010*</t>
  </si>
  <si>
    <t>Интернетийн тоног төхөөрөмж-ТТАГ-ИАҮА-ы мэргэжилтэн</t>
  </si>
  <si>
    <t>20030900-6011*</t>
  </si>
  <si>
    <t>Интернетийн тоног төхөөрөмж-ТБХГ-Техник ашиглалтын тасаг</t>
  </si>
  <si>
    <t>20030900-6012*</t>
  </si>
  <si>
    <t>Интернетийн тоног төхөөрөмж-ББХГ-Техник ашиглалтын тасаг</t>
  </si>
  <si>
    <t>20030900-6013*</t>
  </si>
  <si>
    <t>Интернетийн тоног төхөөрөмж-ЗБХГ-Техник ашиглалтын тасаг</t>
  </si>
  <si>
    <t>20030900-6014*</t>
  </si>
  <si>
    <t>Интернетийн тоног төхөөрөмж-ӨБХГ-Техник ашиглалтын тасаг</t>
  </si>
  <si>
    <t>20030900-6102*</t>
  </si>
  <si>
    <t>Интернетийн тоног төхөөрөмж -МТТ-Программ систем хөгжүүлэлтийн тасаг</t>
  </si>
  <si>
    <t>20030900-7004*</t>
  </si>
  <si>
    <t>Интернетийн тоног төхөөрөмж-МБГ- Лавлах дуудлага үйлчилгээний төвийн мэргэжилтэн</t>
  </si>
  <si>
    <t>20030900-7006*</t>
  </si>
  <si>
    <t>Интернетийн тоног төхөөрөмж-МБГ-МА-ны мэргэжилтэн</t>
  </si>
  <si>
    <t>20030900-7011*</t>
  </si>
  <si>
    <t>Интернетийн тоног төхөөрөмж-ТБХГ-Борлуулалт үйлчилгээний тасаг</t>
  </si>
  <si>
    <t>20030900-7013*</t>
  </si>
  <si>
    <t>Интернетийн тоног төхөөрөмж-ЗБХГ-Борлуулалт үйлчилгээний тасаг</t>
  </si>
  <si>
    <t>20030900-7014*</t>
  </si>
  <si>
    <t>Интернетийн тоног төхөөрөмж-ӨБХГ-Борлуулалт үйлчилгээний тасаг</t>
  </si>
  <si>
    <t>20030900-8202*</t>
  </si>
  <si>
    <t>Интернетийн тоног төхөөрөмж-ДАГ-ын мэргэжилтэн</t>
  </si>
  <si>
    <t>20030900-8502*</t>
  </si>
  <si>
    <t>Интернетийн тоног төхөөрөмж-УХНГ-ын мэргэжилтэн</t>
  </si>
  <si>
    <t>20030900-8603*</t>
  </si>
  <si>
    <t>Интернетийн тоног төхөөрөмж-СБААГ-НББА-ны мэргэжилтэн</t>
  </si>
  <si>
    <t>20030900-8606*</t>
  </si>
  <si>
    <t>Интернетийн тоног төхөөрөмж-СБААГ-ААА-Үйлчилгээ, аж ахуйн тасаг</t>
  </si>
  <si>
    <t>20030900-8607*</t>
  </si>
  <si>
    <t>Интернетийн тоног төхөөрөмж-СБААГ-ААА-Авто тээврийн тасаг</t>
  </si>
  <si>
    <t>20030900-8901*</t>
  </si>
  <si>
    <t>Интернетийн тоног төхөөрөмж-ТБХГ-ын захирал</t>
  </si>
  <si>
    <t>20030900-8902*</t>
  </si>
  <si>
    <t>Интернетийн тоног төхөөрөмж-ББХГ-ын захирал</t>
  </si>
  <si>
    <t>20130009-4000*</t>
  </si>
  <si>
    <t>Хур Интернетийн тоног төхөөрөмж. - МЦХ</t>
  </si>
  <si>
    <t>20090000-0102</t>
  </si>
  <si>
    <t>Бусад хөрөнгө</t>
  </si>
  <si>
    <t>20090000-0202</t>
  </si>
  <si>
    <t>20090000-0302</t>
  </si>
  <si>
    <t>20090000-0402</t>
  </si>
  <si>
    <t>20090000-0502</t>
  </si>
  <si>
    <t>20090000-0602</t>
  </si>
  <si>
    <t>20090000-0702</t>
  </si>
  <si>
    <t>20090000-0802</t>
  </si>
  <si>
    <t>20090000-0902</t>
  </si>
  <si>
    <t>20090000-1002</t>
  </si>
  <si>
    <t>20090000-1102</t>
  </si>
  <si>
    <t>20090000-1202</t>
  </si>
  <si>
    <t>20090000-1302</t>
  </si>
  <si>
    <t>20090000-1402</t>
  </si>
  <si>
    <t>20090000-1502</t>
  </si>
  <si>
    <t>20090000-1602</t>
  </si>
  <si>
    <t>20090000-1702</t>
  </si>
  <si>
    <t>20090000-1802</t>
  </si>
  <si>
    <t>20090000-1902</t>
  </si>
  <si>
    <t>20090000-2002</t>
  </si>
  <si>
    <t>20090000-2102</t>
  </si>
  <si>
    <t>20090000-2202</t>
  </si>
  <si>
    <t>20090000-2302</t>
  </si>
  <si>
    <t>20090000-4000*</t>
  </si>
  <si>
    <t>Охин компанийн Бусад үндсэн хөрөнгө</t>
  </si>
  <si>
    <t>20090000-8101*</t>
  </si>
  <si>
    <t>Бусад үндсэн хөрөнгө-Гүйцэтгэх захирал</t>
  </si>
  <si>
    <t>20090000-8401*</t>
  </si>
  <si>
    <t>Бусад үндсэн хөрөнгө-ИБХГ-ын захирал</t>
  </si>
  <si>
    <t>20090000-8601*</t>
  </si>
  <si>
    <t>Бусад үндсэн хөрөнгө-СБААГ-ын захирал</t>
  </si>
  <si>
    <t>20090000-8602*</t>
  </si>
  <si>
    <t>Бусад үндсэн хөрөнгө-СБААГ-НББА-ны ерөнхий менежер</t>
  </si>
  <si>
    <t>20090000-8603*</t>
  </si>
  <si>
    <t>Бусад үндсэн хөрөнгө-СБААГ-НББА-ны мэргэжилтэн</t>
  </si>
  <si>
    <t>20160100-4000*</t>
  </si>
  <si>
    <t>Бусад элэгдэл</t>
  </si>
  <si>
    <t>21010100-4000*</t>
  </si>
  <si>
    <t>Охин компанийн биет бус хөрөнгө</t>
  </si>
  <si>
    <t>99992020-0100@</t>
  </si>
  <si>
    <t>БН- Монголын цахилгаан холбоо</t>
  </si>
  <si>
    <t>99992020-0200@</t>
  </si>
  <si>
    <t>99992020-0400@</t>
  </si>
  <si>
    <t>99992020-0500@</t>
  </si>
  <si>
    <t>99992020-0600@</t>
  </si>
  <si>
    <t>99992020-0700@</t>
  </si>
  <si>
    <t>99992020-0800@</t>
  </si>
  <si>
    <t>99992020-0900@</t>
  </si>
  <si>
    <t>99992020-1000@</t>
  </si>
  <si>
    <t>99992020-1100@</t>
  </si>
  <si>
    <t>99992020-1200@</t>
  </si>
  <si>
    <t>99992020-1300@</t>
  </si>
  <si>
    <t>99992020-1400@</t>
  </si>
  <si>
    <t>99992020-1500@</t>
  </si>
  <si>
    <t>99992020-1600@</t>
  </si>
  <si>
    <t>99992020-1700@</t>
  </si>
  <si>
    <t>99992020-1800@</t>
  </si>
  <si>
    <t>99992020-1900@</t>
  </si>
  <si>
    <t>99992020-2000@</t>
  </si>
  <si>
    <t>99992020-2100@</t>
  </si>
  <si>
    <t>99992020-2200@</t>
  </si>
  <si>
    <t>99992020-2300@</t>
  </si>
  <si>
    <t>99992020-4000*</t>
  </si>
  <si>
    <t>Бэлтгэн нийлүүлэгч, үндсэн хөрөнгийн клиринг</t>
  </si>
  <si>
    <t>99992022-0100</t>
  </si>
  <si>
    <t>99992022-0200</t>
  </si>
  <si>
    <t>99992022-0300</t>
  </si>
  <si>
    <t>99992022-0400</t>
  </si>
  <si>
    <t>99992022-0500</t>
  </si>
  <si>
    <t>99992022-0600</t>
  </si>
  <si>
    <t>99992022-0700</t>
  </si>
  <si>
    <t>99992022-0800</t>
  </si>
  <si>
    <t>99992022-0900</t>
  </si>
  <si>
    <t>99992022-1000</t>
  </si>
  <si>
    <t>99992022-1100</t>
  </si>
  <si>
    <t>99992022-1200</t>
  </si>
  <si>
    <t>99992022-1300</t>
  </si>
  <si>
    <t>99992022-1400</t>
  </si>
  <si>
    <t>99992022-1500</t>
  </si>
  <si>
    <t>99992022-1600</t>
  </si>
  <si>
    <t>99992022-1700</t>
  </si>
  <si>
    <t>99992022-1800</t>
  </si>
  <si>
    <t>99992022-1900</t>
  </si>
  <si>
    <t>99992022-2000</t>
  </si>
  <si>
    <t>99992022-2100</t>
  </si>
  <si>
    <t>99992022-2200</t>
  </si>
  <si>
    <t>99992022-2300</t>
  </si>
  <si>
    <t>99992023-4000*</t>
  </si>
  <si>
    <t>Бараа материал, үндсэн хөрөнгийн клиринг</t>
  </si>
  <si>
    <t>21010000-0104</t>
  </si>
  <si>
    <t>Биет бус хөрөнгө-Техникийн хэсэг</t>
  </si>
  <si>
    <t>21010000-0970</t>
  </si>
  <si>
    <t>Биет бус хөрөнгө-тэсийн таа - ТЭСИЙН ТАА</t>
  </si>
  <si>
    <t>21010000-1004</t>
  </si>
  <si>
    <t>Биет бус хөрөнгө-Техникийн хэсэг - Техникийн хэсэг</t>
  </si>
  <si>
    <t>21010000-1271</t>
  </si>
  <si>
    <t>Биет бус хөрөнгө-АТС - АТС</t>
  </si>
  <si>
    <t>21010000-1466</t>
  </si>
  <si>
    <t>Биет бус хөрөнгө-Лүн</t>
  </si>
  <si>
    <t>21010000-1575</t>
  </si>
  <si>
    <t>Биет бус хөрөнгө-УЛААНГОМ - УЛААНГОМ</t>
  </si>
  <si>
    <t>21010000-1772</t>
  </si>
  <si>
    <t>21010000-2104</t>
  </si>
  <si>
    <t>21010100-2802</t>
  </si>
  <si>
    <t>Биет бус хөрөнгө - Мэдээллийн технологийн алба</t>
  </si>
  <si>
    <t>21010100-6005*</t>
  </si>
  <si>
    <t>Биет бус хөрөнгө-ТТАГ-ТАҮА - Холболтын байгууламжийн тасаг</t>
  </si>
  <si>
    <t>21010100-6007*</t>
  </si>
  <si>
    <t>Биет бус хөрөнгө-ТТАГ-ТАҮА-ЗТХАТасаг</t>
  </si>
  <si>
    <t>21010100-6008*</t>
  </si>
  <si>
    <t>Биет бус хөрөнгө- ТТАГ-ТАҮА-системийн удирдлага хяналтын тасаг</t>
  </si>
  <si>
    <t>21010100-6010*</t>
  </si>
  <si>
    <t>Биет бус хөрөнгө-ТТАГ-ИАҮА-ны мэргэжилтэн</t>
  </si>
  <si>
    <t>21010100-6101*</t>
  </si>
  <si>
    <t>Биет бус хөрөнгө-МТТөв</t>
  </si>
  <si>
    <t>21010100-6102*</t>
  </si>
  <si>
    <t>Биет бус хөрөнгө-МТТ-Программ системийн хөгжүүлэлтийн тасаг</t>
  </si>
  <si>
    <t>21010100-7002*</t>
  </si>
  <si>
    <t>Биет бус хөрөнгө-МБГ-ын мэргэжилтэн</t>
  </si>
  <si>
    <t>21010100-7003*</t>
  </si>
  <si>
    <t>Биет бус хөрөнгө-МБГ-Лавлах дуудлага үйлчилгээний ерөнхий менежер</t>
  </si>
  <si>
    <t>21010100-7004*</t>
  </si>
  <si>
    <t>Биет бус хөрөнгө-МБГ-Лавлах дуудлага үйлчилгээний төвийн мэргэжилтэн</t>
  </si>
  <si>
    <t>21010100-7006*</t>
  </si>
  <si>
    <t>Биет бус хөрөнгө-МБГ-МА-ны мэргэжилтэн</t>
  </si>
  <si>
    <t>21010100-7011*</t>
  </si>
  <si>
    <t>Биет бус хөрөнгө-ТБХГ борлуулалт үйлчилгээний тасаг</t>
  </si>
  <si>
    <t>21010100-8402*</t>
  </si>
  <si>
    <t>Биет бус хөрөнгө-ИБХГ-ын мэргэжилтэн</t>
  </si>
  <si>
    <t>21010100-8501*</t>
  </si>
  <si>
    <t>Биет бус хөрөнгө-УХНГ-ын захирал</t>
  </si>
  <si>
    <t>21010100-8502*</t>
  </si>
  <si>
    <t>Биет бус хөрөнгө-УХНГ-ын мэргэжилтэн</t>
  </si>
  <si>
    <t>21010100-8603*</t>
  </si>
  <si>
    <t>Биет бус хөрөнгө-СБААГ-НББА-ы мэргэжилтэн</t>
  </si>
  <si>
    <t>21010100-8606*</t>
  </si>
  <si>
    <t>Биет бус хөрөнгө-СБААГ-АААлба-үйлчилгээ сантехникийн тасаг</t>
  </si>
  <si>
    <t>21010500-0100</t>
  </si>
  <si>
    <t>Газар / эзэмших эрх /-Архангай</t>
  </si>
  <si>
    <t>21010500-0200</t>
  </si>
  <si>
    <t>Газар / эзэмших эрх /-Баян-Өлгий</t>
  </si>
  <si>
    <t>21010500-0300</t>
  </si>
  <si>
    <t>Газар / эзэмших эрх /-Баянхонгор</t>
  </si>
  <si>
    <t>21010500-0400</t>
  </si>
  <si>
    <t>Газар / эзэмших эрх /-Булган</t>
  </si>
  <si>
    <t>21010500-0500</t>
  </si>
  <si>
    <t>Газар / эзэмших эрх /-Говь-Алтай</t>
  </si>
  <si>
    <t>21010500-0600</t>
  </si>
  <si>
    <t>Газар / эзэмших эрх /-Дорноговь</t>
  </si>
  <si>
    <t>21010500-0700</t>
  </si>
  <si>
    <t>Газар / эзэмших эрх /-Дорнод</t>
  </si>
  <si>
    <t>21010500-0800</t>
  </si>
  <si>
    <t>Газар / эзэмших эрх /-Дундговь</t>
  </si>
  <si>
    <t>21010500-0900</t>
  </si>
  <si>
    <t>Газар / эзэмших эрх /-Завхан</t>
  </si>
  <si>
    <t>21010500-1000</t>
  </si>
  <si>
    <t>Газар / эзэмших эрх /-Өвөрхангай</t>
  </si>
  <si>
    <t>21010500-1200</t>
  </si>
  <si>
    <t>Газар / эзэмших эрх /-Сүхбаатар</t>
  </si>
  <si>
    <t>21010500-1300</t>
  </si>
  <si>
    <t>Газар / эзэмших эрх /-Сэлэнгэ</t>
  </si>
  <si>
    <t>21010500-1400</t>
  </si>
  <si>
    <t>Газар / эзэмших эрх /-Төв</t>
  </si>
  <si>
    <t>21010500-1600</t>
  </si>
  <si>
    <t>Газар / эзэмших эрх /-Ховд</t>
  </si>
  <si>
    <t>21010500-1700</t>
  </si>
  <si>
    <t>Газар / эзэмших эрх /-Хөвсгөл</t>
  </si>
  <si>
    <t>21010500-1800</t>
  </si>
  <si>
    <t>Газар / эзэмших эрх /-Хэнтий</t>
  </si>
  <si>
    <t>21010500-2000</t>
  </si>
  <si>
    <t>Газар / эзэмших эрх /-Налайх</t>
  </si>
  <si>
    <t>21010500-2200</t>
  </si>
  <si>
    <t>Газар / эзэмших эрх /-Багануур</t>
  </si>
  <si>
    <t>21010500-2300</t>
  </si>
  <si>
    <t>Газар / эзэмших эрх /-Говьсүмбэр</t>
  </si>
  <si>
    <t>21010500-4000*</t>
  </si>
  <si>
    <t>Газар / эзэмших эрх /-СБААГ</t>
  </si>
  <si>
    <t>21010500-8501*</t>
  </si>
  <si>
    <t>Газар  / эзэмших эрх /-УХНГ-ын захирал</t>
  </si>
  <si>
    <t>21110000-4000*</t>
  </si>
  <si>
    <t>Биет бус хөрөнгийн элэгдэл - МЦХ</t>
  </si>
  <si>
    <t>20170100-4000*</t>
  </si>
  <si>
    <t>Охин компанид оруулсан хөрөнгө оруулалт</t>
  </si>
  <si>
    <t>31050100-4000*</t>
  </si>
  <si>
    <t>Төрийн банкны хадгаламж барьцаалсан зээлийн Хүүний өглөг</t>
  </si>
  <si>
    <t>31030100-0100</t>
  </si>
  <si>
    <t>Бэлтгэн нийлүүлэгчид өгөх өглөг / ¥ / - МЦХ</t>
  </si>
  <si>
    <t>31030100-0200</t>
  </si>
  <si>
    <t>31030100-0300</t>
  </si>
  <si>
    <t>31030100-0400</t>
  </si>
  <si>
    <t>31030100-0500</t>
  </si>
  <si>
    <t>31030100-0600</t>
  </si>
  <si>
    <t>31030100-0700</t>
  </si>
  <si>
    <t>31030100-0800</t>
  </si>
  <si>
    <t>31030100-0900</t>
  </si>
  <si>
    <t>31030100-1000</t>
  </si>
  <si>
    <t>Бэлтгэн нийлүүлэгчид өгөх өглөг - МЦХ</t>
  </si>
  <si>
    <t>31030100-1100</t>
  </si>
  <si>
    <t>31030100-1200</t>
  </si>
  <si>
    <t>31030100-1300</t>
  </si>
  <si>
    <t>31030100-1400</t>
  </si>
  <si>
    <t>Бэлтгэн нийлүүлэгчид өгөх өглөг / ¥ / - Захиргаа аж ахуйн хэсэг</t>
  </si>
  <si>
    <t>31030100-1500</t>
  </si>
  <si>
    <t>31030100-1600</t>
  </si>
  <si>
    <t>31030100-1700</t>
  </si>
  <si>
    <t>31030100-1900</t>
  </si>
  <si>
    <t>31030100-2000</t>
  </si>
  <si>
    <t>31030100-2100</t>
  </si>
  <si>
    <t>31030100-2200</t>
  </si>
  <si>
    <t>31030100-2300</t>
  </si>
  <si>
    <t>31040104-4000*</t>
  </si>
  <si>
    <t>Бэлтгэн нийлүүлэгчид өгөх өглөг-/ ¥ /</t>
  </si>
  <si>
    <t>31040105-4000*</t>
  </si>
  <si>
    <t>Өглөг-УБ</t>
  </si>
  <si>
    <t>31020800-0100</t>
  </si>
  <si>
    <t>МХС-д өгөх өглөг</t>
  </si>
  <si>
    <t>31020800-0400</t>
  </si>
  <si>
    <t>МХС-д өгөх өглөг - МЦХ</t>
  </si>
  <si>
    <t>31020800-0500</t>
  </si>
  <si>
    <t>31020800-0700</t>
  </si>
  <si>
    <t>МХС-д өгөх өглөг - Захиргаа аж ахуйн хэсэг</t>
  </si>
  <si>
    <t>31020800-0800</t>
  </si>
  <si>
    <t>31020800-1000</t>
  </si>
  <si>
    <t>МХС-д өгөх өглөг-МЦХ</t>
  </si>
  <si>
    <t>31020800-1100</t>
  </si>
  <si>
    <t>31020800-1200</t>
  </si>
  <si>
    <t>31020800-1300</t>
  </si>
  <si>
    <t>31020800-1500</t>
  </si>
  <si>
    <t>31020800-1600</t>
  </si>
  <si>
    <t>31020800-1700</t>
  </si>
  <si>
    <t>31020800-1800</t>
  </si>
  <si>
    <t>31020800-1900</t>
  </si>
  <si>
    <t>31020800-2200</t>
  </si>
  <si>
    <t>31020800-2300</t>
  </si>
  <si>
    <t>99993109-0100@</t>
  </si>
  <si>
    <t>Дотоод өглөг Архангай аймгийн ХГ - Монголын цахилгаан холбоо</t>
  </si>
  <si>
    <t>99993109-0200@</t>
  </si>
  <si>
    <t>Дотоод өглөг Баян- Монголын цахилгаан холбоо</t>
  </si>
  <si>
    <t>99993109-0300@</t>
  </si>
  <si>
    <t>Дотоод өглөг Баянхонгор аймгийн ХГ - Монголын цахилгаан холбоо</t>
  </si>
  <si>
    <t>99993109-0400@</t>
  </si>
  <si>
    <t>Дотоод өглөг Булган аймгийн ХГ - Монголын цахилгаан холбоо</t>
  </si>
  <si>
    <t>99993109-0500@</t>
  </si>
  <si>
    <t>Дотоод өглөг Говь- Монголын цахилгаан холбоо</t>
  </si>
  <si>
    <t>99993109-0600@</t>
  </si>
  <si>
    <t>Дотоод өглөг Дорноговь аймгийн ХГ - Монголын цахилгаан холбоо</t>
  </si>
  <si>
    <t>99993109-0700@</t>
  </si>
  <si>
    <t>Дотоод өглөг Дорнод аймгийн ХГ - Монголын цахилгаан холбоо</t>
  </si>
  <si>
    <t>99993109-0800@</t>
  </si>
  <si>
    <t>Дотоод өглөг Дундговь аймгийн ХГ - Монголын цахилгаан холбоо</t>
  </si>
  <si>
    <t>99993109-0900@</t>
  </si>
  <si>
    <t>Дотоод өглөг Завхан аймгийн ХГ - Монголын цахилгаан холбоо</t>
  </si>
  <si>
    <t>99993109-1000@</t>
  </si>
  <si>
    <t>Дотоод өглөг Өвөрхангай аймгийн ХГ - Монголын цахилгаан холбоо</t>
  </si>
  <si>
    <t>99993109-1100@</t>
  </si>
  <si>
    <t>Дотоод өглөг Өмнөговь аймгийн ХГ - Монголын цахилгаан холбоо</t>
  </si>
  <si>
    <t>99993109-1200@</t>
  </si>
  <si>
    <t>Дотоод өглөг Сүхбаатар аймгийн ХГ - Монголын цахилгаан холбоо</t>
  </si>
  <si>
    <t>99993109-1300@</t>
  </si>
  <si>
    <t>Дотоод өглөг Сэлэнгэ аймгийн ХГ - Монголын цахилгаан холбоо</t>
  </si>
  <si>
    <t>99993109-1400@</t>
  </si>
  <si>
    <t>Дотоод өглөг Төв аймгийн ХГ - Монголын цахилгаан холбоо</t>
  </si>
  <si>
    <t>99993109-1500@</t>
  </si>
  <si>
    <t>Дотоод өглөг Увс аймгийн ХГ - Монголын цахилгаан холбоо</t>
  </si>
  <si>
    <t>99993109-1600@</t>
  </si>
  <si>
    <t>Дотоод өглөг /Ховд ХГ/ - Монголын цахилгаан холбоо</t>
  </si>
  <si>
    <t>99993109-1700@</t>
  </si>
  <si>
    <t>Дотоод өглөг Хөвсгөл аймгийн ХГ - Монголын цахилгаан холбоо</t>
  </si>
  <si>
    <t>99993109-1800@</t>
  </si>
  <si>
    <t>Дотоод өглөг Хэнтий аймгийн ХГ - Монголын цахилгаан холбоо</t>
  </si>
  <si>
    <t>99993109-1900@</t>
  </si>
  <si>
    <t>Дотоод өглөг Дархан- Монголын цахилгаан холбоо</t>
  </si>
  <si>
    <t>99993109-2000@</t>
  </si>
  <si>
    <t>Дотоод өглөг Налайх дүүргийн ХГ - Монголын цахилгаан холбоо</t>
  </si>
  <si>
    <t>99993109-2100@</t>
  </si>
  <si>
    <t>Дотоод өглөг Орхон аймгийн ХГ - Монголын цахилгаан холбоо</t>
  </si>
  <si>
    <t>99993109-2200@</t>
  </si>
  <si>
    <t>Дотоод өглөг Багануур дүүргийн ХГ - Монголын цахилгаан холбоо</t>
  </si>
  <si>
    <t>99993109-2300@</t>
  </si>
  <si>
    <t>Дотоод өглөг Говьсүмбэр аймгийн ХГ - Монголын цахилгаан холбоо</t>
  </si>
  <si>
    <t>99993109-4000*</t>
  </si>
  <si>
    <t>Дотоод өглөг-УБ хот</t>
  </si>
  <si>
    <t>31010103-4000*</t>
  </si>
  <si>
    <t>Гадаад тооцооны өглөг-USD</t>
  </si>
  <si>
    <t>34060105-0100</t>
  </si>
  <si>
    <t>НӨАТ-ын өглөг - МЦХ</t>
  </si>
  <si>
    <t>34060105-0200</t>
  </si>
  <si>
    <t>34060105-0300</t>
  </si>
  <si>
    <t>34060105-0400</t>
  </si>
  <si>
    <t>34060105-0500</t>
  </si>
  <si>
    <t>34060105-0600</t>
  </si>
  <si>
    <t>34060105-0700</t>
  </si>
  <si>
    <t>34060105-0800</t>
  </si>
  <si>
    <t>34060105-0900</t>
  </si>
  <si>
    <t>34060105-1000</t>
  </si>
  <si>
    <t>34060105-1100</t>
  </si>
  <si>
    <t>34060105-1200</t>
  </si>
  <si>
    <t>34060105-1300</t>
  </si>
  <si>
    <t>34060105-1400</t>
  </si>
  <si>
    <t>34060105-1500</t>
  </si>
  <si>
    <t>34060105-1600</t>
  </si>
  <si>
    <t>34060105-1700</t>
  </si>
  <si>
    <t>34060105-1800</t>
  </si>
  <si>
    <t>34060105-1900</t>
  </si>
  <si>
    <t>34060105-2000</t>
  </si>
  <si>
    <t>34060105-2100</t>
  </si>
  <si>
    <t>34060105-2200</t>
  </si>
  <si>
    <t>34060105-2300</t>
  </si>
  <si>
    <t>34060105-4000*</t>
  </si>
  <si>
    <t>31010102-1900</t>
  </si>
  <si>
    <t>Орлого хуваах компаниудад өгөх өглөг - МЦХ</t>
  </si>
  <si>
    <t>31010102-2100</t>
  </si>
  <si>
    <t>31010102-4000*</t>
  </si>
  <si>
    <t>31010111-4000*</t>
  </si>
  <si>
    <t>Гэрээт борлуулагчийн өглөг-Монголсат</t>
  </si>
  <si>
    <t>31040107-4000*</t>
  </si>
  <si>
    <t>Охин компани өглөг</t>
  </si>
  <si>
    <t>33020202-0100</t>
  </si>
  <si>
    <t>Гэрээт Цалингийн өглөг</t>
  </si>
  <si>
    <t>33020202-0200</t>
  </si>
  <si>
    <t>33020202-0300</t>
  </si>
  <si>
    <t>33020202-0400</t>
  </si>
  <si>
    <t>33020202-0500</t>
  </si>
  <si>
    <t>33020202-0600</t>
  </si>
  <si>
    <t>33020202-0700</t>
  </si>
  <si>
    <t>33020202-0800</t>
  </si>
  <si>
    <t>33020202-0900</t>
  </si>
  <si>
    <t>33020202-1000</t>
  </si>
  <si>
    <t>33020202-1100</t>
  </si>
  <si>
    <t>33020202-1200</t>
  </si>
  <si>
    <t>33020202-1300</t>
  </si>
  <si>
    <t>33020202-1400</t>
  </si>
  <si>
    <t>33020202-1500</t>
  </si>
  <si>
    <t>33020202-1600</t>
  </si>
  <si>
    <t>33020202-1700</t>
  </si>
  <si>
    <t>33020202-1800</t>
  </si>
  <si>
    <t>33020202-1900</t>
  </si>
  <si>
    <t>33020202-2000</t>
  </si>
  <si>
    <t>33020202-2200</t>
  </si>
  <si>
    <t>33020202-2300</t>
  </si>
  <si>
    <t>33050101-0100</t>
  </si>
  <si>
    <t>Цалингийн өглөг - МЦХ</t>
  </si>
  <si>
    <t>33050101-0200</t>
  </si>
  <si>
    <t>33050101-0300</t>
  </si>
  <si>
    <t>33050101-0400</t>
  </si>
  <si>
    <t>33050101-0500</t>
  </si>
  <si>
    <t>33050101-0600</t>
  </si>
  <si>
    <t>33050101-0700</t>
  </si>
  <si>
    <t>33050101-0800</t>
  </si>
  <si>
    <t>33050101-0900</t>
  </si>
  <si>
    <t>33050101-1000</t>
  </si>
  <si>
    <t>33050101-1100</t>
  </si>
  <si>
    <t>33050101-1200</t>
  </si>
  <si>
    <t>33050101-1300</t>
  </si>
  <si>
    <t>33050101-1400</t>
  </si>
  <si>
    <t>33050101-1500</t>
  </si>
  <si>
    <t>33050101-1600</t>
  </si>
  <si>
    <t>33050101-1700</t>
  </si>
  <si>
    <t>33050101-1800</t>
  </si>
  <si>
    <t>33050101-1900</t>
  </si>
  <si>
    <t>33050101-2000</t>
  </si>
  <si>
    <t>33050101-2100</t>
  </si>
  <si>
    <t>33050101-2200</t>
  </si>
  <si>
    <t>33050101-2300</t>
  </si>
  <si>
    <t>33050101-4000*</t>
  </si>
  <si>
    <t>31010110-4000*</t>
  </si>
  <si>
    <t>Контент түрээсийн өглөг-Монголсат</t>
  </si>
  <si>
    <t>31030000-0100</t>
  </si>
  <si>
    <t>Бусад өглөг - МЦХ</t>
  </si>
  <si>
    <t>31030000-0200</t>
  </si>
  <si>
    <t>31030000-0300</t>
  </si>
  <si>
    <t>31030000-0400</t>
  </si>
  <si>
    <t>31030000-0500</t>
  </si>
  <si>
    <t>31030000-0600</t>
  </si>
  <si>
    <t>31030000-0700</t>
  </si>
  <si>
    <t>31030000-0800</t>
  </si>
  <si>
    <t>31030000-0900</t>
  </si>
  <si>
    <t>31030000-1000</t>
  </si>
  <si>
    <t>31030000-1100</t>
  </si>
  <si>
    <t>31030000-1200</t>
  </si>
  <si>
    <t>31030000-1300</t>
  </si>
  <si>
    <t>31030000-1400</t>
  </si>
  <si>
    <t>31030000-1500</t>
  </si>
  <si>
    <t>31030000-1600</t>
  </si>
  <si>
    <t>31030000-1700</t>
  </si>
  <si>
    <t>31030000-1800</t>
  </si>
  <si>
    <t>31030000-1900</t>
  </si>
  <si>
    <t>31030000-2000</t>
  </si>
  <si>
    <t>31030000-2100</t>
  </si>
  <si>
    <t>31030000-2200</t>
  </si>
  <si>
    <t>31030000-2300</t>
  </si>
  <si>
    <t>31030000-4000*</t>
  </si>
  <si>
    <t>34070100-0100</t>
  </si>
  <si>
    <t>НДШ-ийн өглөг - МЦХ</t>
  </si>
  <si>
    <t>34070100-0200</t>
  </si>
  <si>
    <t>34070100-0300</t>
  </si>
  <si>
    <t>34070100-0400</t>
  </si>
  <si>
    <t>34070100-0500</t>
  </si>
  <si>
    <t>34070100-0600</t>
  </si>
  <si>
    <t>34070100-0700</t>
  </si>
  <si>
    <t>34070100-0800</t>
  </si>
  <si>
    <t>34070100-0900</t>
  </si>
  <si>
    <t>34070100-1000</t>
  </si>
  <si>
    <t>34070100-1100</t>
  </si>
  <si>
    <t>34070100-1200</t>
  </si>
  <si>
    <t>34070100-1300</t>
  </si>
  <si>
    <t>34070100-1400</t>
  </si>
  <si>
    <t>34070100-1500</t>
  </si>
  <si>
    <t>34070100-1600</t>
  </si>
  <si>
    <t>34070100-1700</t>
  </si>
  <si>
    <t>34070100-1800</t>
  </si>
  <si>
    <t>34070100-1900</t>
  </si>
  <si>
    <t>34070100-2000</t>
  </si>
  <si>
    <t>34070100-2100</t>
  </si>
  <si>
    <t>34070100-2200</t>
  </si>
  <si>
    <t>34070100-2300</t>
  </si>
  <si>
    <t>34070100-4000*</t>
  </si>
  <si>
    <t>34060101-0100</t>
  </si>
  <si>
    <t>ХАОАТ-ын өглөг - МЦХ</t>
  </si>
  <si>
    <t>34060101-0200</t>
  </si>
  <si>
    <t>34060101-0300</t>
  </si>
  <si>
    <t>34060101-0400</t>
  </si>
  <si>
    <t>34060101-0500</t>
  </si>
  <si>
    <t>34060101-0600</t>
  </si>
  <si>
    <t>34060101-0700</t>
  </si>
  <si>
    <t>34060101-0800</t>
  </si>
  <si>
    <t>34060101-0900</t>
  </si>
  <si>
    <t>34060101-1000</t>
  </si>
  <si>
    <t>34060101-1100</t>
  </si>
  <si>
    <t>34060101-1200</t>
  </si>
  <si>
    <t>34060101-1300</t>
  </si>
  <si>
    <t>34060101-1400</t>
  </si>
  <si>
    <t>34060101-1500</t>
  </si>
  <si>
    <t>34060101-1600</t>
  </si>
  <si>
    <t>34060101-1700</t>
  </si>
  <si>
    <t>34060101-1800</t>
  </si>
  <si>
    <t>34060101-1900</t>
  </si>
  <si>
    <t>34060101-2000</t>
  </si>
  <si>
    <t>34060101-2100</t>
  </si>
  <si>
    <t>34060101-2200</t>
  </si>
  <si>
    <t>34060101-2300</t>
  </si>
  <si>
    <t>34060101-4000*</t>
  </si>
  <si>
    <t>34060106-0100</t>
  </si>
  <si>
    <t>Суутган татварын өглөг</t>
  </si>
  <si>
    <t>34060106-0200</t>
  </si>
  <si>
    <t>34060106-0300</t>
  </si>
  <si>
    <t>34060106-0400</t>
  </si>
  <si>
    <t>34060106-0500</t>
  </si>
  <si>
    <t>34060106-0600</t>
  </si>
  <si>
    <t>34060106-0700</t>
  </si>
  <si>
    <t>34060106-0800</t>
  </si>
  <si>
    <t>34060106-0900</t>
  </si>
  <si>
    <t>34060106-1000</t>
  </si>
  <si>
    <t>34060106-1100</t>
  </si>
  <si>
    <t>34060106-1200</t>
  </si>
  <si>
    <t>34060106-1300</t>
  </si>
  <si>
    <t>34060106-1400</t>
  </si>
  <si>
    <t>34060106-1500</t>
  </si>
  <si>
    <t>34060106-1600</t>
  </si>
  <si>
    <t>34060106-1700</t>
  </si>
  <si>
    <t>34060106-1800</t>
  </si>
  <si>
    <t>34060106-1900</t>
  </si>
  <si>
    <t>34060106-2000</t>
  </si>
  <si>
    <t>34060106-2100</t>
  </si>
  <si>
    <t>34060106-2200</t>
  </si>
  <si>
    <t>34060106-2300</t>
  </si>
  <si>
    <t>34060106-4000*</t>
  </si>
  <si>
    <t>38060107-0100</t>
  </si>
  <si>
    <t>ҮЭ-ийн татварын өглөг - МЦХ</t>
  </si>
  <si>
    <t>38060107-0200</t>
  </si>
  <si>
    <t>38060107-0300</t>
  </si>
  <si>
    <t>38060107-0400</t>
  </si>
  <si>
    <t>38060107-0600</t>
  </si>
  <si>
    <t>38060107-0700</t>
  </si>
  <si>
    <t>38060107-1000</t>
  </si>
  <si>
    <t>38060107-1100</t>
  </si>
  <si>
    <t>38060107-1300</t>
  </si>
  <si>
    <t>ҮЭ-ийн татварын өглөг - Захиргаа аж ахуйн хэсэг</t>
  </si>
  <si>
    <t>38060107-1400</t>
  </si>
  <si>
    <t>38060107-1500</t>
  </si>
  <si>
    <t>38060107-1600</t>
  </si>
  <si>
    <t>38060107-1800</t>
  </si>
  <si>
    <t>38060107-2200</t>
  </si>
  <si>
    <t>38060107-4000*</t>
  </si>
  <si>
    <t>38050104-0400</t>
  </si>
  <si>
    <t>Ажилчдад өгөх элдэв өглөг - МЦХ</t>
  </si>
  <si>
    <t>38050104-0500</t>
  </si>
  <si>
    <t>Ажилчдад элдэв өгөх өглөг</t>
  </si>
  <si>
    <t>38050104-0600</t>
  </si>
  <si>
    <t>38050104-0700</t>
  </si>
  <si>
    <t>38050104-0900</t>
  </si>
  <si>
    <t>38050104-1000</t>
  </si>
  <si>
    <t>38050104-1100</t>
  </si>
  <si>
    <t>38050104-1200</t>
  </si>
  <si>
    <t>38050104-1300</t>
  </si>
  <si>
    <t>38050104-1400</t>
  </si>
  <si>
    <t>Ажилчдад өгөх өглөг - МЦХ</t>
  </si>
  <si>
    <t>38050104-1600</t>
  </si>
  <si>
    <t>38050104-1700</t>
  </si>
  <si>
    <t>38050104-1800</t>
  </si>
  <si>
    <t>Ажилчдад өгөх элдэв өглөг - Захиргаа аж ахуйн хэсэг</t>
  </si>
  <si>
    <t>38050104-1900</t>
  </si>
  <si>
    <t>38050104-2000</t>
  </si>
  <si>
    <t>38050104-2200</t>
  </si>
  <si>
    <t>38050104-2300</t>
  </si>
  <si>
    <t>38050104-4000*</t>
  </si>
  <si>
    <t>Ажиллагсдад өгөх бусад өглөг</t>
  </si>
  <si>
    <t>33050102-0200</t>
  </si>
  <si>
    <t>33050102-0400</t>
  </si>
  <si>
    <t>33050102-0500</t>
  </si>
  <si>
    <t>33050102-0600</t>
  </si>
  <si>
    <t>33050102-0700</t>
  </si>
  <si>
    <t>33050102-0800</t>
  </si>
  <si>
    <t>33050102-1100</t>
  </si>
  <si>
    <t>33050102-1400</t>
  </si>
  <si>
    <t>33050102-1500</t>
  </si>
  <si>
    <t>33050102-1600</t>
  </si>
  <si>
    <t>33050102-1900</t>
  </si>
  <si>
    <t>33050102-2300</t>
  </si>
  <si>
    <t>99993211-4000*</t>
  </si>
  <si>
    <t>Цалингийн суутгал-ААХ</t>
  </si>
  <si>
    <t>99993211-4100*</t>
  </si>
  <si>
    <t>Цалингийн суутгал-Нөхөрлөлийн сан</t>
  </si>
  <si>
    <t>31050103-0400</t>
  </si>
  <si>
    <t>31020102-4000*</t>
  </si>
  <si>
    <t>31020101-0200</t>
  </si>
  <si>
    <t>Байр талбай, тоног төхөөрөмжийн өглөг</t>
  </si>
  <si>
    <t>31020101-0700</t>
  </si>
  <si>
    <t>31020101-1000</t>
  </si>
  <si>
    <t>31020101-1118</t>
  </si>
  <si>
    <t>Байр талбай, тоног төхөөрмжийн өглөг-Цогтцэций</t>
  </si>
  <si>
    <t>31020101-1300</t>
  </si>
  <si>
    <t>31020101-1800</t>
  </si>
  <si>
    <t>31020101-1900</t>
  </si>
  <si>
    <t>31020101-2100</t>
  </si>
  <si>
    <t>31020101-4000*</t>
  </si>
  <si>
    <t>31040101-0100</t>
  </si>
  <si>
    <t>Гэрэл,цахилгааны үйлчилгээний өглөг</t>
  </si>
  <si>
    <t>31040101-0200</t>
  </si>
  <si>
    <t>31040101-0300</t>
  </si>
  <si>
    <t>31040101-0400</t>
  </si>
  <si>
    <t>31040101-0500</t>
  </si>
  <si>
    <t>31040101-0600</t>
  </si>
  <si>
    <t>31040101-0700</t>
  </si>
  <si>
    <t>31040101-0800</t>
  </si>
  <si>
    <t>31040101-0900</t>
  </si>
  <si>
    <t>31040101-1000</t>
  </si>
  <si>
    <t>31040101-1100</t>
  </si>
  <si>
    <t>31040101-1108</t>
  </si>
  <si>
    <t>Гэрэл,цахилгааны үйлчилгэний өглөг-Гурвантэс</t>
  </si>
  <si>
    <t>31040101-1200</t>
  </si>
  <si>
    <t>31040101-1300</t>
  </si>
  <si>
    <t>31040101-1400</t>
  </si>
  <si>
    <t>31040101-1500</t>
  </si>
  <si>
    <t>31040101-1600</t>
  </si>
  <si>
    <t>31040101-1700</t>
  </si>
  <si>
    <t>31040101-1800</t>
  </si>
  <si>
    <t>31040101-1900</t>
  </si>
  <si>
    <t>31040101-2000</t>
  </si>
  <si>
    <t>31040101-2100</t>
  </si>
  <si>
    <t>31040101-2200</t>
  </si>
  <si>
    <t>31040101-2300</t>
  </si>
  <si>
    <t>31040101-4000*</t>
  </si>
  <si>
    <t>Гэрэл, цахилгааны үйлчилгээний өр</t>
  </si>
  <si>
    <t>31040102-0300</t>
  </si>
  <si>
    <t>31040102-0400</t>
  </si>
  <si>
    <t>31040102-0700</t>
  </si>
  <si>
    <t>31040102-1100</t>
  </si>
  <si>
    <t>31040102-1300</t>
  </si>
  <si>
    <t>31040102-1400</t>
  </si>
  <si>
    <t>31040102-1600</t>
  </si>
  <si>
    <t>31040102-1800</t>
  </si>
  <si>
    <t>31040102-1900</t>
  </si>
  <si>
    <t>31040102-2100</t>
  </si>
  <si>
    <t>31040102-2200</t>
  </si>
  <si>
    <t>31040102-2300</t>
  </si>
  <si>
    <t>31040102-4000*</t>
  </si>
  <si>
    <t>Түлш, халаалтын үйлчилгээний өр</t>
  </si>
  <si>
    <t>31040103-0100</t>
  </si>
  <si>
    <t>Цэвэр, бохир усны өр</t>
  </si>
  <si>
    <t>31040103-0200</t>
  </si>
  <si>
    <t>31040103-0300</t>
  </si>
  <si>
    <t>31040103-0400</t>
  </si>
  <si>
    <t>31040103-0500</t>
  </si>
  <si>
    <t>31040103-0700</t>
  </si>
  <si>
    <t>31040103-0900</t>
  </si>
  <si>
    <t>31040103-1400</t>
  </si>
  <si>
    <t>31040103-1500</t>
  </si>
  <si>
    <t>31040103-2000</t>
  </si>
  <si>
    <t>31040103-4000*</t>
  </si>
  <si>
    <t>31020103-0200</t>
  </si>
  <si>
    <t>31020103-0500</t>
  </si>
  <si>
    <t>31020103-0600</t>
  </si>
  <si>
    <t>31020103-0700</t>
  </si>
  <si>
    <t>31020103-1100</t>
  </si>
  <si>
    <t>31020103-1200</t>
  </si>
  <si>
    <t>31020103-1500</t>
  </si>
  <si>
    <t>31020103-1800</t>
  </si>
  <si>
    <t>31020103-2200</t>
  </si>
  <si>
    <t>31020103-4000*</t>
  </si>
  <si>
    <t>31020104-1300</t>
  </si>
  <si>
    <t>Агаарын шугам,тоног төхөөрөмжийн түрээсийн өглөг</t>
  </si>
  <si>
    <t>31020105-0600</t>
  </si>
  <si>
    <t>31020105-0700</t>
  </si>
  <si>
    <t>31020105-1900</t>
  </si>
  <si>
    <t>31020105-2000</t>
  </si>
  <si>
    <t>31020105-2100</t>
  </si>
  <si>
    <t>31020105-2200</t>
  </si>
  <si>
    <t>31020105-4000*</t>
  </si>
  <si>
    <t>31020106-4000*</t>
  </si>
  <si>
    <t>34060103-4000*</t>
  </si>
  <si>
    <t>ААНОАТ-ын өглөг</t>
  </si>
  <si>
    <t>34060104-4000*</t>
  </si>
  <si>
    <t>Охин компанийн Орлогын татварын өглөг</t>
  </si>
  <si>
    <t>34060102-0100</t>
  </si>
  <si>
    <t>34060102-0200</t>
  </si>
  <si>
    <t>34060102-0300</t>
  </si>
  <si>
    <t>34060102-0400</t>
  </si>
  <si>
    <t>34060102-0500</t>
  </si>
  <si>
    <t>34060102-0600</t>
  </si>
  <si>
    <t>34060102-0700</t>
  </si>
  <si>
    <t>34060102-0800</t>
  </si>
  <si>
    <t>34060102-1000</t>
  </si>
  <si>
    <t>34060102-1100</t>
  </si>
  <si>
    <t>34060102-1200</t>
  </si>
  <si>
    <t>34060102-1300</t>
  </si>
  <si>
    <t>34060102-1400</t>
  </si>
  <si>
    <t>34060102-1500</t>
  </si>
  <si>
    <t>34060102-1600</t>
  </si>
  <si>
    <t>34060102-1700</t>
  </si>
  <si>
    <t>34060102-1800</t>
  </si>
  <si>
    <t>34060102-1900</t>
  </si>
  <si>
    <t>34060102-2000</t>
  </si>
  <si>
    <t>34060102-2200</t>
  </si>
  <si>
    <t>34060102-2300</t>
  </si>
  <si>
    <t>34060104-0100</t>
  </si>
  <si>
    <t>34060104-0200</t>
  </si>
  <si>
    <t>34060104-0300</t>
  </si>
  <si>
    <t>34060104-0400</t>
  </si>
  <si>
    <t>34060104-0500</t>
  </si>
  <si>
    <t>34060104-0600</t>
  </si>
  <si>
    <t>34060104-0700</t>
  </si>
  <si>
    <t>34060104-0800</t>
  </si>
  <si>
    <t>34060104-0900</t>
  </si>
  <si>
    <t>34060104-1000</t>
  </si>
  <si>
    <t>34060104-1100</t>
  </si>
  <si>
    <t>34060104-1200</t>
  </si>
  <si>
    <t>34060104-1400</t>
  </si>
  <si>
    <t>34060104-1500</t>
  </si>
  <si>
    <t>34060104-1600</t>
  </si>
  <si>
    <t>34060104-1800</t>
  </si>
  <si>
    <t>34060104-1900</t>
  </si>
  <si>
    <t>34060104-2000</t>
  </si>
  <si>
    <t>34060104-2100</t>
  </si>
  <si>
    <t>34060104-2200</t>
  </si>
  <si>
    <t>34060104-2300</t>
  </si>
  <si>
    <t>99993213-4000*</t>
  </si>
  <si>
    <t>БХӨТ</t>
  </si>
  <si>
    <t>99993312-0200@</t>
  </si>
  <si>
    <t>Ташаарч орсон мөнгөний клиринг -Монголын цахилгаан холбоо</t>
  </si>
  <si>
    <t>99993312-0400@</t>
  </si>
  <si>
    <t>Ташаарч орсон мөнгөний клиринг - Монголын цахилгаан холбоо</t>
  </si>
  <si>
    <t>99993312-0700</t>
  </si>
  <si>
    <t>99993312-1300@</t>
  </si>
  <si>
    <t>Ташаарч орсон мөнгөний клиринг - Захиргаа аж ахуйн хэсэг</t>
  </si>
  <si>
    <t>99993312-1600@</t>
  </si>
  <si>
    <t>99993312-1700</t>
  </si>
  <si>
    <t>Ташаарч орсон мөнгөний клиринг - МЦХ</t>
  </si>
  <si>
    <t>99993312-1800</t>
  </si>
  <si>
    <t>99993312-2100@</t>
  </si>
  <si>
    <t>99993312-4100*</t>
  </si>
  <si>
    <t>Ташаарч орсон мөнгө-Зарлага, орлогын клиринг</t>
  </si>
  <si>
    <t>32000106-4000*</t>
  </si>
  <si>
    <t>99993326-0300</t>
  </si>
  <si>
    <t>Бусад тооцооны клиринг-Эм Ти Си Сервис</t>
  </si>
  <si>
    <t>99993326-0400</t>
  </si>
  <si>
    <t>99993326-0500</t>
  </si>
  <si>
    <t>99993326-0700</t>
  </si>
  <si>
    <t>99993326-0900</t>
  </si>
  <si>
    <t>99993326-1100</t>
  </si>
  <si>
    <t>99993326-1300</t>
  </si>
  <si>
    <t>99993326-1400</t>
  </si>
  <si>
    <t>99993326-1500</t>
  </si>
  <si>
    <t>99993326-1600</t>
  </si>
  <si>
    <t>99993326-1700</t>
  </si>
  <si>
    <t>99993326-1800</t>
  </si>
  <si>
    <t>99993326-1900</t>
  </si>
  <si>
    <t>99993326-2000</t>
  </si>
  <si>
    <t>99993326-2100</t>
  </si>
  <si>
    <t>99993326-2200</t>
  </si>
  <si>
    <t>99993326-2300</t>
  </si>
  <si>
    <t>99993326-4000*</t>
  </si>
  <si>
    <t>Бусад тооцооны клиринг-ЭмТиСи Сервис</t>
  </si>
  <si>
    <t>99993330-4000*</t>
  </si>
  <si>
    <t>Орлого-Мобикомын ХХ</t>
  </si>
  <si>
    <t>32000101-0100</t>
  </si>
  <si>
    <t>Хэрэглэгчээс авсан урьдчилгаа / ¥ / - МЦХ</t>
  </si>
  <si>
    <t>32000101-0102</t>
  </si>
  <si>
    <t>Хэрэглэгчээс авсан урьдчилгаа-Кабелийн телевиз</t>
  </si>
  <si>
    <t>32000101-0200</t>
  </si>
  <si>
    <t>32000101-0201</t>
  </si>
  <si>
    <t>Хэрэглэгчээс авсан урьдчилгаа-интернэт</t>
  </si>
  <si>
    <t>32000101-0202</t>
  </si>
  <si>
    <t>32000101-0300</t>
  </si>
  <si>
    <t>32000101-0301</t>
  </si>
  <si>
    <t>32000101-0400</t>
  </si>
  <si>
    <t>32000101-0401</t>
  </si>
  <si>
    <t>32000101-0402</t>
  </si>
  <si>
    <t>32000101-0500</t>
  </si>
  <si>
    <t>32000101-0501</t>
  </si>
  <si>
    <t>32000101-0600</t>
  </si>
  <si>
    <t>32000101-0700</t>
  </si>
  <si>
    <t>32000101-0701</t>
  </si>
  <si>
    <t>32000101-0702</t>
  </si>
  <si>
    <t>32000101-0800</t>
  </si>
  <si>
    <t>32000101-0802</t>
  </si>
  <si>
    <t>32000101-0803</t>
  </si>
  <si>
    <t>Хэрэглэгчээс авсан урьдчилгаа -интернэт</t>
  </si>
  <si>
    <t>32000101-0900</t>
  </si>
  <si>
    <t>32000101-0901</t>
  </si>
  <si>
    <t>32000101-1000</t>
  </si>
  <si>
    <t>32000101-1001</t>
  </si>
  <si>
    <t>32000101-1002</t>
  </si>
  <si>
    <t>32000101-1100</t>
  </si>
  <si>
    <t>32000101-1101</t>
  </si>
  <si>
    <t>Хэрэглэгчээс авсан урьдчилгаа /интернет/ - МЦХ</t>
  </si>
  <si>
    <t>32000101-1200</t>
  </si>
  <si>
    <t>32000101-1300</t>
  </si>
  <si>
    <t>32000101-1400</t>
  </si>
  <si>
    <t>32000101-1401</t>
  </si>
  <si>
    <t>32000101-1500</t>
  </si>
  <si>
    <t>32000101-1501</t>
  </si>
  <si>
    <t>32000101-1502</t>
  </si>
  <si>
    <t>32000101-1600</t>
  </si>
  <si>
    <t>32000101-1601</t>
  </si>
  <si>
    <t>32000101-1602</t>
  </si>
  <si>
    <t>32000101-1700</t>
  </si>
  <si>
    <t>32000101-1701</t>
  </si>
  <si>
    <t>32000101-1702</t>
  </si>
  <si>
    <t>32000101-1800</t>
  </si>
  <si>
    <t>32000101-1801</t>
  </si>
  <si>
    <t>32000101-1900</t>
  </si>
  <si>
    <t>32000101-2000</t>
  </si>
  <si>
    <t>32000101-2001</t>
  </si>
  <si>
    <t>32000101-2002</t>
  </si>
  <si>
    <t>Хэрэглэгчээс авсан урьдчилгаа-модем</t>
  </si>
  <si>
    <t>32000101-2100</t>
  </si>
  <si>
    <t>32000101-2200</t>
  </si>
  <si>
    <t>32000101-2201</t>
  </si>
  <si>
    <t>32000101-2202</t>
  </si>
  <si>
    <t>32000101-2300</t>
  </si>
  <si>
    <t>32000101-2301</t>
  </si>
  <si>
    <t>32000101-2302</t>
  </si>
  <si>
    <t>32000101-4000*</t>
  </si>
  <si>
    <t>Хэрэглэгчээс авсан урьдчилгаа</t>
  </si>
  <si>
    <t>32000102-1800</t>
  </si>
  <si>
    <t>Хэрэглэгчээс авсан урьдчилгаа-TV room үйлчилгээ</t>
  </si>
  <si>
    <t>32000102-2000</t>
  </si>
  <si>
    <t>32000102-2200</t>
  </si>
  <si>
    <t>32000102-2300</t>
  </si>
  <si>
    <t>32000104-1000</t>
  </si>
  <si>
    <t>Картын</t>
  </si>
  <si>
    <t>32000105-0200</t>
  </si>
  <si>
    <t>Хэрэглэгчээс авсан урьдчилгаа - Багцын үйлчилгээ</t>
  </si>
  <si>
    <t>32000105-0400</t>
  </si>
  <si>
    <t>32000105-0600</t>
  </si>
  <si>
    <t>32000105-0700</t>
  </si>
  <si>
    <t>32000105-0800</t>
  </si>
  <si>
    <t>32000105-1000</t>
  </si>
  <si>
    <t>32000105-1100</t>
  </si>
  <si>
    <t>32000105-1200</t>
  </si>
  <si>
    <t>32000105-1300</t>
  </si>
  <si>
    <t>32000105-1500</t>
  </si>
  <si>
    <t>32000105-1600</t>
  </si>
  <si>
    <t>32000105-1700</t>
  </si>
  <si>
    <t>32000105-1900</t>
  </si>
  <si>
    <t>32000105-2000</t>
  </si>
  <si>
    <t>32000105-2300</t>
  </si>
  <si>
    <t>32000105-4000*</t>
  </si>
  <si>
    <t>Урьдчилж орсон орлого-станцын барьцаа</t>
  </si>
  <si>
    <t>32000108-4000*</t>
  </si>
  <si>
    <t>Урьдчилж орсон орлого-барьцаа</t>
  </si>
  <si>
    <t>32000109-4000*</t>
  </si>
  <si>
    <t>Урьдчилсан төлбөрт картын урьдчилгаа</t>
  </si>
  <si>
    <t>32000110-4000*</t>
  </si>
  <si>
    <t>Урьдчилж орсон орлого - Бусад тооцоо</t>
  </si>
  <si>
    <t>99993354-0100@</t>
  </si>
  <si>
    <t>Картын клиринг - Монголын цахилгаан холбоо</t>
  </si>
  <si>
    <t>99993354-0200@</t>
  </si>
  <si>
    <t>99993354-0400@</t>
  </si>
  <si>
    <t>99993354-0500@</t>
  </si>
  <si>
    <t>99993354-0700@</t>
  </si>
  <si>
    <t>99993354-0800@</t>
  </si>
  <si>
    <t>99993354-0900@</t>
  </si>
  <si>
    <t>99993354-1000@</t>
  </si>
  <si>
    <t>Картын клиринг - Үйлчилгээ марктингийн хэсэг</t>
  </si>
  <si>
    <t>99993354-1100@</t>
  </si>
  <si>
    <t>99993354-1200@</t>
  </si>
  <si>
    <t>99993354-1300@</t>
  </si>
  <si>
    <t>99993354-1500@</t>
  </si>
  <si>
    <t>99993354-1908@</t>
  </si>
  <si>
    <t>99993354-1952@</t>
  </si>
  <si>
    <t>99993354-2000@</t>
  </si>
  <si>
    <t>99993354-2100@</t>
  </si>
  <si>
    <t>99993354-2300@</t>
  </si>
  <si>
    <t>99993354-4001*</t>
  </si>
  <si>
    <t>Картын клиринг-Төвийн бүс</t>
  </si>
  <si>
    <t>99993354-4002*</t>
  </si>
  <si>
    <t>Картын клиринг-Баруун бүс</t>
  </si>
  <si>
    <t>99993354-4003*</t>
  </si>
  <si>
    <t>Картын клиринг-Зүүн бүс</t>
  </si>
  <si>
    <t>99993354-4004*</t>
  </si>
  <si>
    <t>Картын клиринг-Өмнөд бүс</t>
  </si>
  <si>
    <t>31010101-4000*</t>
  </si>
  <si>
    <t>31010105-4000*</t>
  </si>
  <si>
    <t>31010109-4000*</t>
  </si>
  <si>
    <t>Харилцан холболтын өглөг-бусад</t>
  </si>
  <si>
    <t>31010107-4000*</t>
  </si>
  <si>
    <t>36010307-4000*</t>
  </si>
  <si>
    <t>36010308-4000*</t>
  </si>
  <si>
    <t>36010302-4000*</t>
  </si>
  <si>
    <t>36010303-4000*</t>
  </si>
  <si>
    <t>36010301-4000*</t>
  </si>
  <si>
    <t>36010304-4000*</t>
  </si>
  <si>
    <t>36010305-4000*</t>
  </si>
  <si>
    <t>36010306-4000*</t>
  </si>
  <si>
    <t>31010106-4000*</t>
  </si>
  <si>
    <t>36010300-4000*</t>
  </si>
  <si>
    <t>Ноогдол ашгийн өглөг-ЭХЭ</t>
  </si>
  <si>
    <t>40020100-4000*</t>
  </si>
  <si>
    <t>МЗГ-т өгөх өглөг</t>
  </si>
  <si>
    <t>41010100-4000*</t>
  </si>
  <si>
    <t>41010300-4000*</t>
  </si>
  <si>
    <t>Энгийн хувьцаа-Жижиг хувьцаа эзэмшигчид</t>
  </si>
  <si>
    <t>41040100-4000*</t>
  </si>
  <si>
    <t>Бусад дэлгэрэнгүй орлого-Эзэмшигчийн өмчийн бусад хэсэг</t>
  </si>
  <si>
    <t>4106-0000@</t>
  </si>
  <si>
    <t>4107-0000@</t>
  </si>
  <si>
    <t>Дахин үнэлгээний гарз</t>
  </si>
  <si>
    <t>46010200-4000*</t>
  </si>
  <si>
    <t>41010303-4000*</t>
  </si>
  <si>
    <t>Урд оны ХА аас хувиарласан ногдол ашиг - МЦХ</t>
  </si>
  <si>
    <t>46010100-4000*</t>
  </si>
  <si>
    <t>46010300-4000*</t>
  </si>
  <si>
    <t>Компанийн хуримтлагдсан ашиг</t>
  </si>
  <si>
    <t>41010304-4000*</t>
  </si>
  <si>
    <t>99994202-0100@</t>
  </si>
  <si>
    <t>Компанид төлөгдсөн хэрэглэгчийн авлага - Монголын цахилгаан холбоо</t>
  </si>
  <si>
    <t>99994202-0200@</t>
  </si>
  <si>
    <t>99994202-0300@</t>
  </si>
  <si>
    <t>99994202-0400@</t>
  </si>
  <si>
    <t>99994202-0500@</t>
  </si>
  <si>
    <t>99994202-0600@</t>
  </si>
  <si>
    <t>99994202-0700@</t>
  </si>
  <si>
    <t>99994202-0800@</t>
  </si>
  <si>
    <t>99994202-0900@</t>
  </si>
  <si>
    <t>99994202-1000@</t>
  </si>
  <si>
    <t>99994202-1100@</t>
  </si>
  <si>
    <t>99994202-1200@</t>
  </si>
  <si>
    <t>99994202-1300@</t>
  </si>
  <si>
    <t>99994202-1400@</t>
  </si>
  <si>
    <t>99994202-1500@</t>
  </si>
  <si>
    <t>99994202-1600@</t>
  </si>
  <si>
    <t>99994202-1700@</t>
  </si>
  <si>
    <t>99994202-1800@</t>
  </si>
  <si>
    <t>99994202-1900@</t>
  </si>
  <si>
    <t>99994202-2000@</t>
  </si>
  <si>
    <t>99994202-2100@</t>
  </si>
  <si>
    <t>99994202-2200@</t>
  </si>
  <si>
    <t>99994202-2300@</t>
  </si>
  <si>
    <t>99994301-1100@</t>
  </si>
  <si>
    <t>Актлагдаж хасагдсан ҮХ - Захиргаа аж ахуйн хэсэг</t>
  </si>
  <si>
    <t>99994301-1300@</t>
  </si>
  <si>
    <t>99994301-1400@</t>
  </si>
  <si>
    <t>99994301-1900@</t>
  </si>
  <si>
    <t>99994302-0100@</t>
  </si>
  <si>
    <t>Дотоодод шилжүүлсэн ҮХ - Монголын цахилгаан холбоо</t>
  </si>
  <si>
    <t>99994302-0700*</t>
  </si>
  <si>
    <t>99994302-0800@</t>
  </si>
  <si>
    <t>51010101-0200</t>
  </si>
  <si>
    <t>Суурин-Улс хоорондын телефон яриа - МЦХ</t>
  </si>
  <si>
    <t>51010101-0216</t>
  </si>
  <si>
    <t>Суурин-Улс хоорондын телефон яриа-Цагааннуур</t>
  </si>
  <si>
    <t>51010101-0400</t>
  </si>
  <si>
    <t>51010101-0661</t>
  </si>
  <si>
    <t>Суурин-Улс хоорондын телефон яриа-Замын үүд</t>
  </si>
  <si>
    <t>51010101-0700</t>
  </si>
  <si>
    <t>51010101-0919</t>
  </si>
  <si>
    <t>Улс хоорондын телефон яриа-Тэс</t>
  </si>
  <si>
    <t>51010101-1100</t>
  </si>
  <si>
    <t>51010101-1200</t>
  </si>
  <si>
    <t>51010101-1213</t>
  </si>
  <si>
    <t>Суурин-Улс хоорондын телефон яриа-Эрдэнэцагаан</t>
  </si>
  <si>
    <t>51010101-1300</t>
  </si>
  <si>
    <t>51010101-1500</t>
  </si>
  <si>
    <t>51010101-1505</t>
  </si>
  <si>
    <t>Суурин-Улс хоорондын телефон яриа - Баруунтуруун</t>
  </si>
  <si>
    <t>51010101-1600</t>
  </si>
  <si>
    <t>51010101-1700</t>
  </si>
  <si>
    <t>51010101-1800</t>
  </si>
  <si>
    <t>51010101-1822</t>
  </si>
  <si>
    <t>Суурин-Улс хоорондын телефон яриа Дадал</t>
  </si>
  <si>
    <t>51010101-1900</t>
  </si>
  <si>
    <t>51010101-1952</t>
  </si>
  <si>
    <t>Суурин-Улс хоорондын телефон яриа-Зүүн хараа</t>
  </si>
  <si>
    <t>51010101-2100</t>
  </si>
  <si>
    <t>51010101-2200</t>
  </si>
  <si>
    <t>51010101-4001*</t>
  </si>
  <si>
    <t>Улс хоорондын телефон яриа-Төвийн бүс</t>
  </si>
  <si>
    <t>51010101-4002*</t>
  </si>
  <si>
    <t>Улс хоорондын телефон яриа - Баруун бүс</t>
  </si>
  <si>
    <t>51010101-4003*</t>
  </si>
  <si>
    <t>Улс хоорондын телефон яриа - Зүүн бүс</t>
  </si>
  <si>
    <t>51010101-4004*</t>
  </si>
  <si>
    <t>Улс хоорондын телефон яриа -Өмнөд бүс</t>
  </si>
  <si>
    <t>51010201-0100</t>
  </si>
  <si>
    <t>Суурин-Хот хоорондын телефон яриа - МЦХ</t>
  </si>
  <si>
    <t>51010201-0200</t>
  </si>
  <si>
    <t>51010201-0300</t>
  </si>
  <si>
    <t>51010201-0400</t>
  </si>
  <si>
    <t>51010201-0500</t>
  </si>
  <si>
    <t>51010201-0600</t>
  </si>
  <si>
    <t>51010201-0661</t>
  </si>
  <si>
    <t>Суурин-Хот хоорондын телефон яриа-Замын үүд</t>
  </si>
  <si>
    <t>51010201-0700</t>
  </si>
  <si>
    <t>51010201-0800</t>
  </si>
  <si>
    <t>51010201-0900</t>
  </si>
  <si>
    <t>51010201-0919</t>
  </si>
  <si>
    <t>Хот хоорондын телефон яриа-Тэс</t>
  </si>
  <si>
    <t>51010201-0927</t>
  </si>
  <si>
    <t>Хот хоорондын телефон яриа-Тосонцэнгэл</t>
  </si>
  <si>
    <t>51010201-1000</t>
  </si>
  <si>
    <t>51010201-1040</t>
  </si>
  <si>
    <t>Суурин-Хот хоорондын телефон яриа-Хархорин</t>
  </si>
  <si>
    <t>51010201-1100</t>
  </si>
  <si>
    <t>51010201-1114</t>
  </si>
  <si>
    <t>Хот хоорондын телефон яриа-Ханбогд</t>
  </si>
  <si>
    <t>51010201-1118</t>
  </si>
  <si>
    <t>Хот хоорондын телефон яриа-Цогт-Цэций</t>
  </si>
  <si>
    <t>51010201-1200</t>
  </si>
  <si>
    <t>51010201-1300</t>
  </si>
  <si>
    <t>51010201-1400</t>
  </si>
  <si>
    <t>51010201-1500</t>
  </si>
  <si>
    <t>51010201-1506</t>
  </si>
  <si>
    <t>Суурин-Хот хоорондын телефон яриа</t>
  </si>
  <si>
    <t>51010201-1600</t>
  </si>
  <si>
    <t>51010201-1700</t>
  </si>
  <si>
    <t>51010201-1800</t>
  </si>
  <si>
    <t>51010201-1900</t>
  </si>
  <si>
    <t>51010201-2000</t>
  </si>
  <si>
    <t>Хот хоорондын телефон яриа - МЦХ</t>
  </si>
  <si>
    <t>51010201-2007</t>
  </si>
  <si>
    <t>Хот хоорондын телефон яриа-Багахангай</t>
  </si>
  <si>
    <t>51010201-2100</t>
  </si>
  <si>
    <t>51010201-2200</t>
  </si>
  <si>
    <t>51010201-2300</t>
  </si>
  <si>
    <t>51010201-4001*</t>
  </si>
  <si>
    <t>Хот хоорондын телефон яриа - Төвийн бүс</t>
  </si>
  <si>
    <t>51010201-4002*</t>
  </si>
  <si>
    <t>Хот хоорондын телефон яриа - Баруун бүс</t>
  </si>
  <si>
    <t>51010201-4003*</t>
  </si>
  <si>
    <t>Хот хоорондын телефон яриа - Зүүн бүс</t>
  </si>
  <si>
    <t>51010201-4004*</t>
  </si>
  <si>
    <t>Хот хоорондын телефон яриа - Өмнөд бүс</t>
  </si>
  <si>
    <t>51010301-0100</t>
  </si>
  <si>
    <t>Суурин-Хот доторхи телефон яриа - МЦХ</t>
  </si>
  <si>
    <t>51010301-0200</t>
  </si>
  <si>
    <t>51010301-0300</t>
  </si>
  <si>
    <t>51010301-0400</t>
  </si>
  <si>
    <t>51010301-0500</t>
  </si>
  <si>
    <t>51010301-0600</t>
  </si>
  <si>
    <t>51010301-0661</t>
  </si>
  <si>
    <t>Суурин-Хот доторх телефон яриа-Замын Үүд</t>
  </si>
  <si>
    <t>51010301-0700</t>
  </si>
  <si>
    <t>51010301-0800</t>
  </si>
  <si>
    <t>51010301-0900</t>
  </si>
  <si>
    <t>51010301-0927</t>
  </si>
  <si>
    <t>Хот доторх телефон яриа-Тосонцэнгэл</t>
  </si>
  <si>
    <t>51010301-1000</t>
  </si>
  <si>
    <t>51010301-1040</t>
  </si>
  <si>
    <t>Суурин-Хот доторх телефон яриа-Хархорин</t>
  </si>
  <si>
    <t>51010301-1100</t>
  </si>
  <si>
    <t>51010301-1114</t>
  </si>
  <si>
    <t>Хот доторх телефон яриа-Ханбогд</t>
  </si>
  <si>
    <t>51010301-1118</t>
  </si>
  <si>
    <t>Хот доторх телефон яриа-Цогт-Цэций</t>
  </si>
  <si>
    <t>51010301-1200</t>
  </si>
  <si>
    <t>51010301-1300</t>
  </si>
  <si>
    <t>51010301-1400</t>
  </si>
  <si>
    <t>51010301-1500</t>
  </si>
  <si>
    <t>51010301-1506</t>
  </si>
  <si>
    <t>Суурин-Хот доторх телефон яриа</t>
  </si>
  <si>
    <t>51010301-1600</t>
  </si>
  <si>
    <t>51010301-1700</t>
  </si>
  <si>
    <t>51010301-1800</t>
  </si>
  <si>
    <t>51010301-1900</t>
  </si>
  <si>
    <t>51010301-1951</t>
  </si>
  <si>
    <t>Суурин-Хот доторх телефон яриа-Шарын гол</t>
  </si>
  <si>
    <t>51010301-2000</t>
  </si>
  <si>
    <t>Хот доторхи телефон яриа - МЦХ</t>
  </si>
  <si>
    <t>51010301-2007</t>
  </si>
  <si>
    <t>Хот доторх телефон яриа-Багахангай</t>
  </si>
  <si>
    <t>51010301-2100</t>
  </si>
  <si>
    <t>51010301-2200</t>
  </si>
  <si>
    <t>51010301-2300</t>
  </si>
  <si>
    <t>51010301-4001*</t>
  </si>
  <si>
    <t>Хот доторхи телефон яриа - Төвийн бүс</t>
  </si>
  <si>
    <t>51010301-4002*</t>
  </si>
  <si>
    <t>Хот доторхи телефон яриа - Баруун бүс</t>
  </si>
  <si>
    <t>51010301-4003*</t>
  </si>
  <si>
    <t>Хот доторхи телефон яриа - Зүүн бүс</t>
  </si>
  <si>
    <t>51010301-4004*</t>
  </si>
  <si>
    <t>Хот доторхи телефон яриа - Өмнөд бүс</t>
  </si>
  <si>
    <t>51080103-0300</t>
  </si>
  <si>
    <t>51080103-0700</t>
  </si>
  <si>
    <t>51080103-1200</t>
  </si>
  <si>
    <t>51020100-0100</t>
  </si>
  <si>
    <t>Суурин-Телефон хэрэглэгчийн сарын суурь хураамж - МЦХ</t>
  </si>
  <si>
    <t>51020100-0200</t>
  </si>
  <si>
    <t>51020100-0212</t>
  </si>
  <si>
    <t>Суурин-Телефон хэрэглэгчийн сарын суурь хураамж-Улаанхус</t>
  </si>
  <si>
    <t>51020100-0300</t>
  </si>
  <si>
    <t>51020100-0400</t>
  </si>
  <si>
    <t>51020100-0500</t>
  </si>
  <si>
    <t>51020100-0600</t>
  </si>
  <si>
    <t>51020100-0700</t>
  </si>
  <si>
    <t>51020100-0800</t>
  </si>
  <si>
    <t>51020100-0900</t>
  </si>
  <si>
    <t>51020100-1000</t>
  </si>
  <si>
    <t>51020100-1040</t>
  </si>
  <si>
    <t>Суурин-Телефон хэрэглэгчийн сарын суурь хураамж-Хархорин</t>
  </si>
  <si>
    <t>51020100-1100</t>
  </si>
  <si>
    <t>Телефон хэрэглэгчийн сарын суурь хураамж - МЦХ</t>
  </si>
  <si>
    <t>51020100-1108</t>
  </si>
  <si>
    <t>Телефон хэрэглэгчийн сарын суурь хураамж-Гурвантэс</t>
  </si>
  <si>
    <t>51020100-1117</t>
  </si>
  <si>
    <t>NGN-Телефон хэрэглэгчийн сарын суурь хураамж-Цогт-Овоо</t>
  </si>
  <si>
    <t>51020100-1118</t>
  </si>
  <si>
    <t>Телефон хэрэглэгчийн сарын суурь хураамж-Цогт-Цэций</t>
  </si>
  <si>
    <t>51020100-1200</t>
  </si>
  <si>
    <t>51020100-1213</t>
  </si>
  <si>
    <t>Суурин-Телефон хэрэглэгчийн сарын суурь хураамж -Эрдэнэцагаан</t>
  </si>
  <si>
    <t>51020100-1300</t>
  </si>
  <si>
    <t>51020100-1400</t>
  </si>
  <si>
    <t>51020100-1468</t>
  </si>
  <si>
    <t>51020100-1500</t>
  </si>
  <si>
    <t>51020100-1700</t>
  </si>
  <si>
    <t>51020100-1800</t>
  </si>
  <si>
    <t>51020100-1900</t>
  </si>
  <si>
    <t>51020100-1951</t>
  </si>
  <si>
    <t>Суурин-Телефон хэрэглэгчийн сарын суурь хураамж-Шарын гол</t>
  </si>
  <si>
    <t>51020100-1952</t>
  </si>
  <si>
    <t>Суурин-Телефон хэрэглэгчийн сарын суурь хураамж-Зүүн хараа</t>
  </si>
  <si>
    <t>51020100-1953</t>
  </si>
  <si>
    <t>Суурин-Телефон хэрэглэгчийн сарын суурь хураамж-Хөтөл</t>
  </si>
  <si>
    <t>51020100-1954</t>
  </si>
  <si>
    <t>Суурин-Телефон хэрэглэгчийн сарын суурь хураамж-Баруун хараа</t>
  </si>
  <si>
    <t>51020100-1956</t>
  </si>
  <si>
    <t>Суурин-Телефон хэрэглэгчийн сарын суурь хураамж-Орхон</t>
  </si>
  <si>
    <t>51020100-2000</t>
  </si>
  <si>
    <t>51020100-2100</t>
  </si>
  <si>
    <t>51020100-2105</t>
  </si>
  <si>
    <t>Суурин-Телефон хэрэглэгчийн сарын суурь хураамж-Жарглант</t>
  </si>
  <si>
    <t>51020100-2200</t>
  </si>
  <si>
    <t>51020100-2207</t>
  </si>
  <si>
    <t>Суурин-Телефон хэрэглэгчийн сарын суурь хураамж- Мөнгөнморьт</t>
  </si>
  <si>
    <t>51020100-2300</t>
  </si>
  <si>
    <t>51020100-4000*</t>
  </si>
  <si>
    <t>51020100-4001*</t>
  </si>
  <si>
    <t>Телефон хэрэглэгчийн сарын суурь хураамж-ТБХГ</t>
  </si>
  <si>
    <t>51020100-4002*</t>
  </si>
  <si>
    <t>Телефон хэрэглэгчийн сарын суурь хураамж-ББХГ</t>
  </si>
  <si>
    <t>51020100-4003*</t>
  </si>
  <si>
    <t>Телефон хэрэглэгчийн сарын суурь хураамж -ЗБХГ</t>
  </si>
  <si>
    <t>51020100-4004*</t>
  </si>
  <si>
    <t>Телефон хэрэглэгчийн сарын суурь хураамж - ӨБХГ</t>
  </si>
  <si>
    <t>51020110- 1716</t>
  </si>
  <si>
    <t xml:space="preserve">Сарын суурь хураамж - хосолсон багц - Өрх S - Тосонцэнгэл </t>
  </si>
  <si>
    <t>51020110-0100</t>
  </si>
  <si>
    <t>Сарын суурь хураамж - Хосолсон багц - Өрх S</t>
  </si>
  <si>
    <t>51020110-0200</t>
  </si>
  <si>
    <t>51020110-0206</t>
  </si>
  <si>
    <t>Сарын суурь хураамж-Хосолсон багц-Өрх S-Алтанцөгц</t>
  </si>
  <si>
    <t>51020110-0208</t>
  </si>
  <si>
    <t>Сарын суурь хураамж-Хосолсон багц-Өрх S-Булган</t>
  </si>
  <si>
    <t>51020110-0210</t>
  </si>
  <si>
    <t>Сарын суурь хураамж-Хосолсон багц-Өрх S-Дэлүүн</t>
  </si>
  <si>
    <t>51020110-0211</t>
  </si>
  <si>
    <t>Сарын суурь хураамж-Хосолсон багц-Өрх S-Сагсай</t>
  </si>
  <si>
    <t>51020110-0212</t>
  </si>
  <si>
    <t>Сарын суурь хураамж-Хосолсон багц-Өрх S-Улаанхус</t>
  </si>
  <si>
    <t>51020110-0300</t>
  </si>
  <si>
    <t>51020110-0311</t>
  </si>
  <si>
    <t>Сарын суурь хураамж - Хосолсон багц - Өрх S-Өлзийт</t>
  </si>
  <si>
    <t>51020110-0322</t>
  </si>
  <si>
    <t>Сарын суурь хураамж - Хосолсон багц - Өрх S-Хүрээмарал</t>
  </si>
  <si>
    <t>51020110-0327</t>
  </si>
  <si>
    <t>Сарын суурь хураамж - Хосолсон багц - Өрх S-Галуут</t>
  </si>
  <si>
    <t>51020110-0329</t>
  </si>
  <si>
    <t>Сарын суурь хураамж - Хосолсон багц - Өрх S-Эрдэнэцогт</t>
  </si>
  <si>
    <t>51020110-0400</t>
  </si>
  <si>
    <t>51020110-0500</t>
  </si>
  <si>
    <t>51020110-0600</t>
  </si>
  <si>
    <t>51020110-0700</t>
  </si>
  <si>
    <t>51020110-0800</t>
  </si>
  <si>
    <t>51020110-0900</t>
  </si>
  <si>
    <t>51020110-1000</t>
  </si>
  <si>
    <t>51020110-1100</t>
  </si>
  <si>
    <t>51020110-1107</t>
  </si>
  <si>
    <t>Сарын суурь хураамж - Хосолсон багц Өрх S Булган</t>
  </si>
  <si>
    <t>51020110-1108</t>
  </si>
  <si>
    <t>Сарын суурь хураамж - Хосолсон багц Өрх S Гурвантэс</t>
  </si>
  <si>
    <t>51020110-1110</t>
  </si>
  <si>
    <t>Сарын суурь хураамж - Хосолсон багц Өрх S Манлай</t>
  </si>
  <si>
    <t>51020110-1114</t>
  </si>
  <si>
    <t>Сарын суурь хураамж - Хосолсон багц Өрх S Ханбогд</t>
  </si>
  <si>
    <t>51020110-1118</t>
  </si>
  <si>
    <t>Сарын суурь хураамж - Хосолсон багц Өрх S Цогтцэций</t>
  </si>
  <si>
    <t>51020110-1200</t>
  </si>
  <si>
    <t>51020110-1300</t>
  </si>
  <si>
    <t>51020110-1351</t>
  </si>
  <si>
    <t>Сарын суурь хураамж-Хосолсон багц Өрх S</t>
  </si>
  <si>
    <t>51020110-1356</t>
  </si>
  <si>
    <t>51020110-1362</t>
  </si>
  <si>
    <t>51020110-1363</t>
  </si>
  <si>
    <t>51020110-1400</t>
  </si>
  <si>
    <t>51020110-1457</t>
  </si>
  <si>
    <t>Сарын суурь хураамж-Хосолсон багц өрх S</t>
  </si>
  <si>
    <t>51020110-1459</t>
  </si>
  <si>
    <t>51020110-1463</t>
  </si>
  <si>
    <t>51020110-1465</t>
  </si>
  <si>
    <t>51020110-1500</t>
  </si>
  <si>
    <t>51020110-1600</t>
  </si>
  <si>
    <t>51020110-1700</t>
  </si>
  <si>
    <t xml:space="preserve">51020110-1712 </t>
  </si>
  <si>
    <t xml:space="preserve">Сарын суурь хураамж - хосолсон багц - Өрх S -Ихуул </t>
  </si>
  <si>
    <t>51020110-1723</t>
  </si>
  <si>
    <t xml:space="preserve">Сарын суурь хураамж - хосолсон багц - Өрх S - Цагаан уул </t>
  </si>
  <si>
    <t>51020110-1728</t>
  </si>
  <si>
    <t xml:space="preserve">Сарын суурь  хураамж - хосолсон багц - Өрх S - Эрдэнэбулган </t>
  </si>
  <si>
    <t>51020110-1800</t>
  </si>
  <si>
    <t>51020110-1900</t>
  </si>
  <si>
    <t>51020110-1951</t>
  </si>
  <si>
    <t>Сарын суурь хураамж-Хосолсон багц-Өрх S</t>
  </si>
  <si>
    <t>51020110-1952</t>
  </si>
  <si>
    <t>51020110-1953</t>
  </si>
  <si>
    <t>51020110-1954</t>
  </si>
  <si>
    <t>51020110-1956</t>
  </si>
  <si>
    <t>51020110-2000</t>
  </si>
  <si>
    <t>51020110-2005</t>
  </si>
  <si>
    <t>51020110-2007</t>
  </si>
  <si>
    <t>Сарын суурь хураамж - Хосолсон багц - Өрх S Багахангай</t>
  </si>
  <si>
    <t>51020110-2100</t>
  </si>
  <si>
    <t>51020110-2200</t>
  </si>
  <si>
    <t>51020110-2300</t>
  </si>
  <si>
    <t>51020110-4001*</t>
  </si>
  <si>
    <t>Сарын суурь хураамж-Хосолсон багц-Өрх S-ТБХГ</t>
  </si>
  <si>
    <t>51020110-4002*</t>
  </si>
  <si>
    <t>Сарын суурь хураамж-Хосолсон багц-Өрх S-ББХГ</t>
  </si>
  <si>
    <t>51020110-4003*</t>
  </si>
  <si>
    <t>Сарын суурь хураамж-Хосолсон багц-Өрх S-ЗБХГ</t>
  </si>
  <si>
    <t>51020110-4004*</t>
  </si>
  <si>
    <t>Сарын суурь хураамж-Хосолсон багц-Өрх S-ӨБХГ</t>
  </si>
  <si>
    <t>51020111-0100</t>
  </si>
  <si>
    <t>Сарын суурь хураамж - Хосолсон багц - Өрх M</t>
  </si>
  <si>
    <t>51020111-0200</t>
  </si>
  <si>
    <t>51020111-0208</t>
  </si>
  <si>
    <t>Сарын суурь хураамж-Хосолсон багц-Өрх M-Булган</t>
  </si>
  <si>
    <t>51020111-0210</t>
  </si>
  <si>
    <t>Сарын суурь хураамж-Хосолсон багц-Өрх M-Дэлүүн</t>
  </si>
  <si>
    <t>51020111-0300</t>
  </si>
  <si>
    <t>51020111-0400</t>
  </si>
  <si>
    <t>51020111-0500</t>
  </si>
  <si>
    <t>51020111-0600</t>
  </si>
  <si>
    <t>51020111-0700</t>
  </si>
  <si>
    <t>51020111-0800</t>
  </si>
  <si>
    <t>51020111-0900</t>
  </si>
  <si>
    <t>51020111-1000</t>
  </si>
  <si>
    <t>51020111-1100</t>
  </si>
  <si>
    <t>51020111-1107</t>
  </si>
  <si>
    <t>Сарын суурь хураамж - Хосолсон багц Өрх М Булган</t>
  </si>
  <si>
    <t>51020111-1108</t>
  </si>
  <si>
    <t>Сарын суурь хураамж - Хосолсон багц Өрх М Гурвантэс</t>
  </si>
  <si>
    <t>51020111-1118</t>
  </si>
  <si>
    <t>Сарын суурь хураамж - Хосолсон багц Өрх М Цогтцэций</t>
  </si>
  <si>
    <t>51020111-1200</t>
  </si>
  <si>
    <t>51020111-1300</t>
  </si>
  <si>
    <t>51020111-1351</t>
  </si>
  <si>
    <t>Сарын суурь хураамж-Хосолсон багц Өрх M</t>
  </si>
  <si>
    <t>51020111-1362</t>
  </si>
  <si>
    <t>51020111-1400</t>
  </si>
  <si>
    <t>51020111-1459</t>
  </si>
  <si>
    <t>Сарын суурь хураамж-Хосолсон багц өрх M</t>
  </si>
  <si>
    <t>51020111-1465</t>
  </si>
  <si>
    <t>51020111-1500</t>
  </si>
  <si>
    <t>51020111-1600</t>
  </si>
  <si>
    <t>51020111-1700</t>
  </si>
  <si>
    <t>51020111-1712</t>
  </si>
  <si>
    <t xml:space="preserve">Сарын суурь  хураамж - хосолсон багц - Өрх М -  Ихуул </t>
  </si>
  <si>
    <t xml:space="preserve">51020111-1716 </t>
  </si>
  <si>
    <t xml:space="preserve">Сарын суурь  хураамж  - хосолсон багц - Өрх М -  Тосонцэнгэл </t>
  </si>
  <si>
    <t xml:space="preserve">51020111-1717 </t>
  </si>
  <si>
    <t xml:space="preserve">Сарын суурь хураамж - хосолсон багц - Өрх М -  Төмөрбулаг </t>
  </si>
  <si>
    <t>51020111-1900</t>
  </si>
  <si>
    <t>51020111-1951</t>
  </si>
  <si>
    <t>Сарын суурь хураамж-Хосолсон багц-Өрх M</t>
  </si>
  <si>
    <t>51020111-1952</t>
  </si>
  <si>
    <t>51020111-1954</t>
  </si>
  <si>
    <t>51020111-2000</t>
  </si>
  <si>
    <t>51020111-2005</t>
  </si>
  <si>
    <t>51020111-2007</t>
  </si>
  <si>
    <t>Сарын суурь хураамж - Хосолсон багц - Өрх M Багахангай</t>
  </si>
  <si>
    <t>51020111-2100</t>
  </si>
  <si>
    <t>51020111-2200</t>
  </si>
  <si>
    <t>51020111-2300</t>
  </si>
  <si>
    <t>51020111-4001*</t>
  </si>
  <si>
    <t>Сарын суурь хураамж-Хосолсон багц M-ТБХГ</t>
  </si>
  <si>
    <t>51020111-4002*</t>
  </si>
  <si>
    <t>Сарын суурь хураамж-Хосолсон багц M-ББХГ</t>
  </si>
  <si>
    <t>51020111-4003*</t>
  </si>
  <si>
    <t>Сарын суурь хураамж-Хосолсон багц M-ЗБХГ</t>
  </si>
  <si>
    <t>51020111-4004*</t>
  </si>
  <si>
    <t>Сарын суурь хураамж-Хосолсон багц M-ӨБХГ</t>
  </si>
  <si>
    <t>51020112-0100</t>
  </si>
  <si>
    <t>Сарын суурь хураамж - Хосолсон багц - Өрх L</t>
  </si>
  <si>
    <t>51020112-0200</t>
  </si>
  <si>
    <t>51020112-0300</t>
  </si>
  <si>
    <t>51020112-0400</t>
  </si>
  <si>
    <t>51020112-0500</t>
  </si>
  <si>
    <t>51020112-0700</t>
  </si>
  <si>
    <t>51020112-0800</t>
  </si>
  <si>
    <t>51020112-0900</t>
  </si>
  <si>
    <t>51020112-1000</t>
  </si>
  <si>
    <t>51020112-1100</t>
  </si>
  <si>
    <t>51020112-1108</t>
  </si>
  <si>
    <t>Сарын суурь хураамж - Хосолсон багц Өрх L Гурвантэс</t>
  </si>
  <si>
    <t>51020112-1118</t>
  </si>
  <si>
    <t>Сарын хуурь хураамж - Хосолсон багц Алба L Цогтцэций</t>
  </si>
  <si>
    <t>51020112-1200</t>
  </si>
  <si>
    <t>51020112-1300</t>
  </si>
  <si>
    <t>51020112-1351</t>
  </si>
  <si>
    <t>Сарын суурь хураамж-Хосолсон багц Өрх L</t>
  </si>
  <si>
    <t>51020112-1356</t>
  </si>
  <si>
    <t>51020112-1363</t>
  </si>
  <si>
    <t>51020112-1400</t>
  </si>
  <si>
    <t>51020112-1500</t>
  </si>
  <si>
    <t>51020112-1505</t>
  </si>
  <si>
    <t>Сарын суурь хураамж-Хосолсон багц -АлбаS</t>
  </si>
  <si>
    <t>51020112-1700</t>
  </si>
  <si>
    <t xml:space="preserve">51020112-1716 </t>
  </si>
  <si>
    <t xml:space="preserve">Сарын суурь  хураамж - хосолсон багц - Өрх L - Тосонцэнгэл </t>
  </si>
  <si>
    <t xml:space="preserve">51020112-1717 </t>
  </si>
  <si>
    <t xml:space="preserve">Сарын суурь  хураамж  - хосолсон багц - Өрх L - Төмөрбулаг </t>
  </si>
  <si>
    <t>51020112-1900</t>
  </si>
  <si>
    <t>51020112-1952</t>
  </si>
  <si>
    <t>Сарын суурь хураамж-Хосолсон багц-Өрх L</t>
  </si>
  <si>
    <t>51020112-1954</t>
  </si>
  <si>
    <t>51020112-2000</t>
  </si>
  <si>
    <t>51020112-2100</t>
  </si>
  <si>
    <t>51020112-2200</t>
  </si>
  <si>
    <t>51020112-2300</t>
  </si>
  <si>
    <t>51020112-4001*</t>
  </si>
  <si>
    <t>Сарын суурь хураамж-Хосолсон багц L-ТБХГ</t>
  </si>
  <si>
    <t>51020112-4002*</t>
  </si>
  <si>
    <t>Сарын суурь хураамж-Хосолсон багц L-ББХГ</t>
  </si>
  <si>
    <t>51020112-4003*</t>
  </si>
  <si>
    <t>Сарын суурь хураамж-Хосолсон багц L-ЗБХГ</t>
  </si>
  <si>
    <t>51020112-4004*</t>
  </si>
  <si>
    <t>Сарын суурь хураамж-Хосолсон багц L-ӨБХГ</t>
  </si>
  <si>
    <t>51020113-0100</t>
  </si>
  <si>
    <t>Сарын суурь хураамж - Хосолсон багц - Алба S</t>
  </si>
  <si>
    <t>51020113-0200</t>
  </si>
  <si>
    <t>51020113-0206</t>
  </si>
  <si>
    <t>Сарын суурь хураамж-Хосолсон багц-Алба S-Алтанцөгц</t>
  </si>
  <si>
    <t>51020113-0210</t>
  </si>
  <si>
    <t>Сарын суурь хураамж-Хосолсон багц-Алба S-Дэлүүн</t>
  </si>
  <si>
    <t>51020113-0211</t>
  </si>
  <si>
    <t>Сарын суурь хураамж-Хосолсон багц-Алба S-Сагсай</t>
  </si>
  <si>
    <t>51020113-0212</t>
  </si>
  <si>
    <t>Сарын суурь хураамж-Хосолсон багц-Алба S-Улаанхус</t>
  </si>
  <si>
    <t>51020113-0300</t>
  </si>
  <si>
    <t>51020113-0322</t>
  </si>
  <si>
    <t>Сарын суурь хураамж - Хосолсон багц - Алба S-Хүрээмарал</t>
  </si>
  <si>
    <t>51020113-0327</t>
  </si>
  <si>
    <t>Сарын суурь хураамж - Хосолсон багц - Алба S-Галуут</t>
  </si>
  <si>
    <t>51020113-0400</t>
  </si>
  <si>
    <t>51020113-0500</t>
  </si>
  <si>
    <t>51020113-0600</t>
  </si>
  <si>
    <t>51020113-0700</t>
  </si>
  <si>
    <t>51020113-0800</t>
  </si>
  <si>
    <t>51020113-0900</t>
  </si>
  <si>
    <t>51020113-1000</t>
  </si>
  <si>
    <t>51020113-1034</t>
  </si>
  <si>
    <t>Сарын суурь хураамж - Хосолсон багц - Алба S Богд</t>
  </si>
  <si>
    <t>51020113-1036</t>
  </si>
  <si>
    <t>Сарын суурь хураамж - Хосолсон багц - Алба S Төгррөг</t>
  </si>
  <si>
    <t>51020113-1037</t>
  </si>
  <si>
    <t>Сарын суурь хураамж - Хосолсон багц - Алба S Уянга</t>
  </si>
  <si>
    <t>51020113-1039</t>
  </si>
  <si>
    <t>Сарын суурь хураамж - Хосолсон багц - Алба S Хужирт</t>
  </si>
  <si>
    <t>51020113-1040</t>
  </si>
  <si>
    <t>Сарын суурь хураамж - Хосолсон багц - Алба S Хархорин</t>
  </si>
  <si>
    <t>51020113-1100</t>
  </si>
  <si>
    <t>51020113-1108</t>
  </si>
  <si>
    <t>Сарын хуурь хураамж - Хосолсон багц Алба S Гурвантэс</t>
  </si>
  <si>
    <t>51020113-1110</t>
  </si>
  <si>
    <t>Сарын хуурь хураамж - Хосолсон багц Алба S Манлай</t>
  </si>
  <si>
    <t>51020113-1114</t>
  </si>
  <si>
    <t>Сарын хуурь хураамж - Хосолсон багц Алба S Ханбогд</t>
  </si>
  <si>
    <t>51020113-1117</t>
  </si>
  <si>
    <t>Сарын хуурь хураамж - Хосолсон багц Алба S Цогт-Овоо</t>
  </si>
  <si>
    <t>51020113-1118</t>
  </si>
  <si>
    <t>Сарын хуурь хураамж - Хосолсон багц Алба S Цогтцэций</t>
  </si>
  <si>
    <t>51020113-1200</t>
  </si>
  <si>
    <t>51020113-1300</t>
  </si>
  <si>
    <t>51020113-1351</t>
  </si>
  <si>
    <t>Сарын суурь хураамж-Хосолсон багц Алба S</t>
  </si>
  <si>
    <t>51020113-1353</t>
  </si>
  <si>
    <t>51020113-1354</t>
  </si>
  <si>
    <t>51020113-1356</t>
  </si>
  <si>
    <t>51020113-1360</t>
  </si>
  <si>
    <t>51020113-1361</t>
  </si>
  <si>
    <t>51020113-1362</t>
  </si>
  <si>
    <t>51020113-1363</t>
  </si>
  <si>
    <t>51020113-1400</t>
  </si>
  <si>
    <t>51020113-1457</t>
  </si>
  <si>
    <t>Сарын суурь хураамж-Хосолсон багц-Алба S</t>
  </si>
  <si>
    <t>51020113-1459</t>
  </si>
  <si>
    <t>51020113-1465</t>
  </si>
  <si>
    <t>51020113-1466</t>
  </si>
  <si>
    <t>51020113-1469</t>
  </si>
  <si>
    <t>51020113-1500</t>
  </si>
  <si>
    <t>51020113-1600</t>
  </si>
  <si>
    <t>51020113-1700</t>
  </si>
  <si>
    <t xml:space="preserve">51020113-1712 </t>
  </si>
  <si>
    <t xml:space="preserve">Сарын суурь  хураамж - хосолсон багц - Алба S - Ихуул </t>
  </si>
  <si>
    <t>51020113-1713</t>
  </si>
  <si>
    <t xml:space="preserve">Сарын суурь   хураамж - хосолсон багц - Алба S - Рашаант </t>
  </si>
  <si>
    <t>51020113-1716</t>
  </si>
  <si>
    <t xml:space="preserve">Сарын суурь   хураамж - хосолсон багц - Алба S - Тосонцэнгэл </t>
  </si>
  <si>
    <t>51020113-1717</t>
  </si>
  <si>
    <t xml:space="preserve">Сарын суурь  хураамж - хосолсон багц - Алба S - Төмөрбулаг </t>
  </si>
  <si>
    <t>51020113-1723</t>
  </si>
  <si>
    <t xml:space="preserve">Сарын суурь   хураамж - хосолсон багц - Алба S - Цагаан уул </t>
  </si>
  <si>
    <t>51020113-1728</t>
  </si>
  <si>
    <t xml:space="preserve">Сарын суурь  хураамж - хосолсон багц - Алба S -  Эрдэнэбулган </t>
  </si>
  <si>
    <t>51020113-1800</t>
  </si>
  <si>
    <t>51020113-1900</t>
  </si>
  <si>
    <t>51020113-1951</t>
  </si>
  <si>
    <t>51020113-1952</t>
  </si>
  <si>
    <t>51020113-1953</t>
  </si>
  <si>
    <t>51020113-1954</t>
  </si>
  <si>
    <t>51020113-1956</t>
  </si>
  <si>
    <t>51020113-2000</t>
  </si>
  <si>
    <t>51020113-2005</t>
  </si>
  <si>
    <t>Сарын суурь хураамж - Хосолсон багц - Алба S Эрдэнэ</t>
  </si>
  <si>
    <t>51020113-2007</t>
  </si>
  <si>
    <t>Сарын суурь хураамж - Хосолсон багц - Алба S Багахангай</t>
  </si>
  <si>
    <t>51020113-2100</t>
  </si>
  <si>
    <t>51020113-2200</t>
  </si>
  <si>
    <t>51020113-2300</t>
  </si>
  <si>
    <t>51020113-4001*</t>
  </si>
  <si>
    <t>Сарын суурь хураамж-Хосолсон багц-Алба S-ТБХГ</t>
  </si>
  <si>
    <t>51020113-4002*</t>
  </si>
  <si>
    <t>Сарын суурь хураамж-Хосолсон багц-Алба S-ББХГ</t>
  </si>
  <si>
    <t>51020113-4003*</t>
  </si>
  <si>
    <t>Сарын суурь хураамж-Хосолсон багц-Алба S-ЗБХГ</t>
  </si>
  <si>
    <t>51020113-4004*</t>
  </si>
  <si>
    <t>Сарын суурь хураамж-Хосолсон багц-Алба S-ӨБХГ</t>
  </si>
  <si>
    <t>51020114-0100</t>
  </si>
  <si>
    <t>Сарын суурь хураамж - Хосолсон багц - Алба M</t>
  </si>
  <si>
    <t>51020114-0200</t>
  </si>
  <si>
    <t>51020114-0210</t>
  </si>
  <si>
    <t>Сарын суурь хураамж-Хосолсон багц-Алба M-Дэлүүн</t>
  </si>
  <si>
    <t>51020114-0212</t>
  </si>
  <si>
    <t>Сарын суурь хураамж-Хосолсон багц-Алба M-Улаанхус</t>
  </si>
  <si>
    <t>51020114-0300</t>
  </si>
  <si>
    <t>51020114-0329</t>
  </si>
  <si>
    <t>Сарын суурь хураамж - Хосолсон багц - Алба M Эрдэнэцогт</t>
  </si>
  <si>
    <t>51020114-0400</t>
  </si>
  <si>
    <t>51020114-0500</t>
  </si>
  <si>
    <t>51020114-0600</t>
  </si>
  <si>
    <t>51020114-0700</t>
  </si>
  <si>
    <t>51020114-0800</t>
  </si>
  <si>
    <t>51020114-0900</t>
  </si>
  <si>
    <t>51020114-1000</t>
  </si>
  <si>
    <t>51020114-1100</t>
  </si>
  <si>
    <t>51020114-1108</t>
  </si>
  <si>
    <t>Сарын суурь хураамж - Хосолсон багц - Алба M Гурвантэс</t>
  </si>
  <si>
    <t>51020114-1114</t>
  </si>
  <si>
    <t>Сарын хуурь хураамж - Хосолсон багц Алба М Ханбогд</t>
  </si>
  <si>
    <t>51020114-1118</t>
  </si>
  <si>
    <t>Сарын хуурь хураамж - Хосолсон багц Алба М Цогтцэций</t>
  </si>
  <si>
    <t>51020114-1200</t>
  </si>
  <si>
    <t>51020114-1300</t>
  </si>
  <si>
    <t>51020114-1351</t>
  </si>
  <si>
    <t>Сарын суурь хураамж-Хосолсон багц Алба M</t>
  </si>
  <si>
    <t>51020114-1356</t>
  </si>
  <si>
    <t>51020114-1362</t>
  </si>
  <si>
    <t>51020114-1363</t>
  </si>
  <si>
    <t>51020114-1400</t>
  </si>
  <si>
    <t>51020114-1500</t>
  </si>
  <si>
    <t>51020114-1600</t>
  </si>
  <si>
    <t>51020114-1700</t>
  </si>
  <si>
    <t>51020114-1717</t>
  </si>
  <si>
    <t xml:space="preserve">Сарын суурь   хураамж - хосолсон багц - Алба M -  Төмөрбулаг </t>
  </si>
  <si>
    <t>51020114-1728</t>
  </si>
  <si>
    <t xml:space="preserve">Сарын суурь  хураамж -  хосолсон багц - Алба M -  Эрдэнэбулган </t>
  </si>
  <si>
    <t>51020114-1800</t>
  </si>
  <si>
    <t>51020114-1900</t>
  </si>
  <si>
    <t>51020114-1952</t>
  </si>
  <si>
    <t>Сарын суурь хураамж-Хосолсон багц-Алба M</t>
  </si>
  <si>
    <t>51020114-1953</t>
  </si>
  <si>
    <t>51020114-2000</t>
  </si>
  <si>
    <t>51020114-2005</t>
  </si>
  <si>
    <t>Сарын суурь хураамж - Хосолсон багц - Алба M Эрдэнэ</t>
  </si>
  <si>
    <t>51020114-2007</t>
  </si>
  <si>
    <t>Сарын суурь хураамж - Хосолсон багц - Алба M Багахангай</t>
  </si>
  <si>
    <t>51020114-2100</t>
  </si>
  <si>
    <t>51020114-2200</t>
  </si>
  <si>
    <t>51020114-2300</t>
  </si>
  <si>
    <t>51020114-4001*</t>
  </si>
  <si>
    <t>Сарын суурь хураамж-Хосолсон багц-Алба M-ТБХГ</t>
  </si>
  <si>
    <t>51020114-4002*</t>
  </si>
  <si>
    <t>Сарын суурь хураамж-Хосолсон багц-Алба M-ББХГ</t>
  </si>
  <si>
    <t>51020114-4003*</t>
  </si>
  <si>
    <t>Сарын суурь хураамж-Хосолсон багц-Алба M-ЗБХГ</t>
  </si>
  <si>
    <t>51020114-4004*</t>
  </si>
  <si>
    <t>Сарын суурь хураамж-Хосолсон багц-Алба M-ӨБХГ</t>
  </si>
  <si>
    <t>51020115-0100</t>
  </si>
  <si>
    <t>Сарын суурь хураамж - Хосолсон багц - Алба L</t>
  </si>
  <si>
    <t>51020115-0200</t>
  </si>
  <si>
    <t>51020115-0206</t>
  </si>
  <si>
    <t>Сарын суурь хураамж-Хосолсон багц-Алба L-Алтанцөгц</t>
  </si>
  <si>
    <t>51020115-0211</t>
  </si>
  <si>
    <t>Сарын суурь хураамж-Хосолсон багц-Алба L-Сагсай</t>
  </si>
  <si>
    <t>51020115-0216</t>
  </si>
  <si>
    <t>Сарын суурь хураамж-Хосолсон багц-Алба L-Цагааннуур</t>
  </si>
  <si>
    <t>51020115-0300</t>
  </si>
  <si>
    <t>51020115-0400</t>
  </si>
  <si>
    <t>51020115-0500</t>
  </si>
  <si>
    <t>51020115-0507</t>
  </si>
  <si>
    <t>сарын суурь хураамж хос багц алба L</t>
  </si>
  <si>
    <t>51020115-0508</t>
  </si>
  <si>
    <t>51020115-0509</t>
  </si>
  <si>
    <t>51020115-0513</t>
  </si>
  <si>
    <t>51020115-0519</t>
  </si>
  <si>
    <t>51020115-0522</t>
  </si>
  <si>
    <t>51020115-0600</t>
  </si>
  <si>
    <t>51020115-0700</t>
  </si>
  <si>
    <t>51020115-0800</t>
  </si>
  <si>
    <t>51020115-0900</t>
  </si>
  <si>
    <t>51020115-1000</t>
  </si>
  <si>
    <t>51020115-1039</t>
  </si>
  <si>
    <t>Сарын суурь хураамж - Хосолсон багц - Алба L Хужирт</t>
  </si>
  <si>
    <t>51020115-1040</t>
  </si>
  <si>
    <t>Сарын суурь хураамж - Хосолсон багц - Алба L Хархорин</t>
  </si>
  <si>
    <t>51020115-1100</t>
  </si>
  <si>
    <t>51020115-1108</t>
  </si>
  <si>
    <t>Сарын хуурь хураамж - Хосолсон багц Алба  L  Гурвантэс</t>
  </si>
  <si>
    <t>51020115-1110</t>
  </si>
  <si>
    <t>Сарын хуурь хураамж - Хосолсон багц Алба  L  Манлай</t>
  </si>
  <si>
    <t>51020115-1114</t>
  </si>
  <si>
    <t>Сарын хуурь хураамж - Хосолсон багц Алба  L Ханбогд</t>
  </si>
  <si>
    <t>51020115-1118</t>
  </si>
  <si>
    <t>Сарын суурь хураамж - Хосолсон багц - Алба L Цогтцэций</t>
  </si>
  <si>
    <t>51020115-1200</t>
  </si>
  <si>
    <t>51020115-1300</t>
  </si>
  <si>
    <t>51020115-1356</t>
  </si>
  <si>
    <t>Сарын суурь хураамж-Хосолсон багц Алба L</t>
  </si>
  <si>
    <t>51020115-1363</t>
  </si>
  <si>
    <t>51020115-1400</t>
  </si>
  <si>
    <t>51020115-1457</t>
  </si>
  <si>
    <t>Сарын суурь хураамж-Хосолсон багц-Алба L</t>
  </si>
  <si>
    <t>51020115-1463</t>
  </si>
  <si>
    <t>51020115-1465</t>
  </si>
  <si>
    <t>51020115-1466</t>
  </si>
  <si>
    <t>51020115-1500</t>
  </si>
  <si>
    <t>51020115-1505</t>
  </si>
  <si>
    <t>51020115-1600</t>
  </si>
  <si>
    <t>51020115-1700</t>
  </si>
  <si>
    <t>51020115-1716</t>
  </si>
  <si>
    <t xml:space="preserve">Сарын суурь  хураамж - хосолсон багц - Алба L - Тосонцэнгэл </t>
  </si>
  <si>
    <t>51020115-1800</t>
  </si>
  <si>
    <t>51020115-1900</t>
  </si>
  <si>
    <t>51020115-1952</t>
  </si>
  <si>
    <t>51020115-1954</t>
  </si>
  <si>
    <t>51020115-2000</t>
  </si>
  <si>
    <t>51020115-2005</t>
  </si>
  <si>
    <t>Сарын суурь хураамж - Хосолсон багц - Алба L Эрдэнэ</t>
  </si>
  <si>
    <t>51020115-2007</t>
  </si>
  <si>
    <t>Сарын суурь хураамж - Хосолсон багц - Алба L Багахангай</t>
  </si>
  <si>
    <t>51020115-2100</t>
  </si>
  <si>
    <t>51020115-2200</t>
  </si>
  <si>
    <t>51020115-2300</t>
  </si>
  <si>
    <t>51020115-4001*</t>
  </si>
  <si>
    <t>Сарын суурь хураамж-Хосолсон багц-Алба L-ТБХГ</t>
  </si>
  <si>
    <t>51020115-4002*</t>
  </si>
  <si>
    <t>Сарын суурь хураамж-Хосолсон багц-Алба L-ББХГ</t>
  </si>
  <si>
    <t>51020115-4003*</t>
  </si>
  <si>
    <t>Сарын суурь хураамж-Хосолсон багц-Алба L-ЗБХГ</t>
  </si>
  <si>
    <t>51020115-4004*</t>
  </si>
  <si>
    <t>Сарын суурь хураамж-Хосолсон багц-Алба L-ӨБХГ</t>
  </si>
  <si>
    <t>51020116-4001*</t>
  </si>
  <si>
    <t>Сарын суурь хураамж-Сансар хосолсон багц-1</t>
  </si>
  <si>
    <t>51020116-4002*</t>
  </si>
  <si>
    <t>51020116-4003*</t>
  </si>
  <si>
    <t>51020116-4004*</t>
  </si>
  <si>
    <t>51020117-4001*</t>
  </si>
  <si>
    <t>Сарын суурь хураамж-Сансар хосолсон багц-2</t>
  </si>
  <si>
    <t>51020117-4002*</t>
  </si>
  <si>
    <t>51020117-4003*</t>
  </si>
  <si>
    <t>51020117-4004*</t>
  </si>
  <si>
    <t>51020118-4001*</t>
  </si>
  <si>
    <t>Сарын суурь хураамж-Сансар хосолсон багц-3</t>
  </si>
  <si>
    <t>51020118-4002*</t>
  </si>
  <si>
    <t>51020121-4003*</t>
  </si>
  <si>
    <t>Сарын суурь хураамж-Сансар хосолсон багц-6</t>
  </si>
  <si>
    <t>51020122-0100</t>
  </si>
  <si>
    <t>гурвалсан үйлчилгээний багцын орлого-S</t>
  </si>
  <si>
    <t>51020122-0200</t>
  </si>
  <si>
    <t>51020122-0300</t>
  </si>
  <si>
    <t>51020122-0400</t>
  </si>
  <si>
    <t>51020122-0500</t>
  </si>
  <si>
    <t>51020122-0600</t>
  </si>
  <si>
    <t>51020122-0700</t>
  </si>
  <si>
    <t>51020122-0800</t>
  </si>
  <si>
    <t>51020122-0900</t>
  </si>
  <si>
    <t>51020122-1000</t>
  </si>
  <si>
    <t>51020122-1100</t>
  </si>
  <si>
    <t>51020122-1200</t>
  </si>
  <si>
    <t>51020122-1300</t>
  </si>
  <si>
    <t>51020122-1400</t>
  </si>
  <si>
    <t>51020122-1500</t>
  </si>
  <si>
    <t>51020122-1600</t>
  </si>
  <si>
    <t>51020122-1700</t>
  </si>
  <si>
    <t>51020122-1800</t>
  </si>
  <si>
    <t>51020122-1900</t>
  </si>
  <si>
    <t>51020122-2000</t>
  </si>
  <si>
    <t>51020122-2100</t>
  </si>
  <si>
    <t>51020122-2200</t>
  </si>
  <si>
    <t>51020122-2300</t>
  </si>
  <si>
    <t>51020122-4003*</t>
  </si>
  <si>
    <t>Гурвалсан үйлчилгээний багцын орлого-S багц-ЗБХГ</t>
  </si>
  <si>
    <t>51020122-4004*</t>
  </si>
  <si>
    <t>Гурвалсан үйлчилгээний багцын орлого-S багц-ӨБХГ</t>
  </si>
  <si>
    <t>51020123-0100</t>
  </si>
  <si>
    <t>гурвалсан үйлчилгээний багцын орлого-M</t>
  </si>
  <si>
    <t>51020123-0200</t>
  </si>
  <si>
    <t>51020123-0300</t>
  </si>
  <si>
    <t>51020123-0400</t>
  </si>
  <si>
    <t>51020123-0500</t>
  </si>
  <si>
    <t>51020123-0600</t>
  </si>
  <si>
    <t>51020123-0700</t>
  </si>
  <si>
    <t>51020123-0800</t>
  </si>
  <si>
    <t>51020123-0900</t>
  </si>
  <si>
    <t>51020123-1000</t>
  </si>
  <si>
    <t>51020123-1037</t>
  </si>
  <si>
    <t>гурвалсан үйлчилгээний багцын орлого-M Уянга</t>
  </si>
  <si>
    <t>51020123-1040</t>
  </si>
  <si>
    <t>гурвалсан үйлчилгээний багцын орлого-M Хархорин</t>
  </si>
  <si>
    <t>51020123-1100</t>
  </si>
  <si>
    <t>51020123-1118</t>
  </si>
  <si>
    <t>51020123-1200</t>
  </si>
  <si>
    <t>51020123-1300</t>
  </si>
  <si>
    <t>51020123-1500</t>
  </si>
  <si>
    <t>51020123-1600</t>
  </si>
  <si>
    <t>51020123-1700</t>
  </si>
  <si>
    <t>51020123-1800</t>
  </si>
  <si>
    <t>51020123-1900</t>
  </si>
  <si>
    <t>51020123-2000</t>
  </si>
  <si>
    <t>51020123-2007</t>
  </si>
  <si>
    <t>гурвалсан үйлчилгээний багцын орлого-M Багахангай</t>
  </si>
  <si>
    <t>51020123-2100</t>
  </si>
  <si>
    <t>51020123-2200</t>
  </si>
  <si>
    <t>51020123-2300</t>
  </si>
  <si>
    <t>51020123-4002*</t>
  </si>
  <si>
    <t>Гурвалсан үйлчилгээний багцын орлого-M багц-ББХГ</t>
  </si>
  <si>
    <t>51020123-4003*</t>
  </si>
  <si>
    <t>Гурвалсан үйлчилгээний багцын орлого-M багц-ЗБХГ</t>
  </si>
  <si>
    <t>51020123-4004*</t>
  </si>
  <si>
    <t>Гурвалсан үйлчилгээний багцын орлого-M багц-ӨБХГ</t>
  </si>
  <si>
    <t>51020124-0100</t>
  </si>
  <si>
    <t>гурвалсан үйлчилгээний багцын орлого-L</t>
  </si>
  <si>
    <t>51020124-0400</t>
  </si>
  <si>
    <t>51020124-0500</t>
  </si>
  <si>
    <t>51020124-1100</t>
  </si>
  <si>
    <t>51020124-1700</t>
  </si>
  <si>
    <t>51020124-2000</t>
  </si>
  <si>
    <t>51020124-2100</t>
  </si>
  <si>
    <t>51020124-2300</t>
  </si>
  <si>
    <t>51020124-4003*</t>
  </si>
  <si>
    <t>Гурвалсан үйлчилгээний багцын орлого-L багц-ЗБХГ</t>
  </si>
  <si>
    <t>51020101-0100</t>
  </si>
  <si>
    <t>Сарын суурь хураамж - Дан багц - Өрх 1</t>
  </si>
  <si>
    <t>51020101-0200</t>
  </si>
  <si>
    <t>51020101-0300</t>
  </si>
  <si>
    <t>51020101-0400</t>
  </si>
  <si>
    <t>51020101-0500</t>
  </si>
  <si>
    <t>51020101-0600</t>
  </si>
  <si>
    <t>51020101-0700</t>
  </si>
  <si>
    <t>51020101-0800</t>
  </si>
  <si>
    <t>51020101-0900</t>
  </si>
  <si>
    <t>51020101-1000</t>
  </si>
  <si>
    <t>51020101-1100</t>
  </si>
  <si>
    <t>51020101-1200</t>
  </si>
  <si>
    <t>51020101-1300</t>
  </si>
  <si>
    <t>51020101-1400</t>
  </si>
  <si>
    <t>51020101-1500</t>
  </si>
  <si>
    <t>51020101-1600</t>
  </si>
  <si>
    <t>51020101-1700</t>
  </si>
  <si>
    <t>51020101-1717</t>
  </si>
  <si>
    <t xml:space="preserve">Сарын суурь хураамж - Дан багц - Өрх 1 - Төмөрбулаг </t>
  </si>
  <si>
    <t>51020101-1723</t>
  </si>
  <si>
    <t xml:space="preserve">Сарын суурь хураамж - Дан багц - Өрх 1 - Цагаан уул </t>
  </si>
  <si>
    <t>51020101-1800</t>
  </si>
  <si>
    <t>51020101-1900</t>
  </si>
  <si>
    <t>51020101-1952</t>
  </si>
  <si>
    <t>Сарын суурь хураамж-Дан багц-Өрх 1 Зүүн хараа</t>
  </si>
  <si>
    <t>51020101-1953</t>
  </si>
  <si>
    <t>Сарын суурь хураамж-Дан багц-Өрх 1 Хөтөл</t>
  </si>
  <si>
    <t>51020101-2000</t>
  </si>
  <si>
    <t>51020101-2007</t>
  </si>
  <si>
    <t>Сарын суурь хураамж - Дан багц - Өрх 1 Багахангай</t>
  </si>
  <si>
    <t>51020101-2100</t>
  </si>
  <si>
    <t>51020101-2200</t>
  </si>
  <si>
    <t>51020101-4001*</t>
  </si>
  <si>
    <t>Сарын суурь хураамж-Дан багц-Өрх1-ТБХГ</t>
  </si>
  <si>
    <t>51020101-4002*</t>
  </si>
  <si>
    <t>Сарын суурь хураамж-Дан багц-Өрх1-ББХГ</t>
  </si>
  <si>
    <t>51020101-4003*</t>
  </si>
  <si>
    <t>Сарын суурь хураамж-Дан багц-Өрх1-ЗБХГ</t>
  </si>
  <si>
    <t>51020101-4004*</t>
  </si>
  <si>
    <t>Сарын суурь хураамж-Дан багц-Өрх1-ӨБХГ</t>
  </si>
  <si>
    <t>51020102-0100</t>
  </si>
  <si>
    <t>Сарын суурь хураамж - Дан багц - Өрх 2</t>
  </si>
  <si>
    <t>51020102-0300</t>
  </si>
  <si>
    <t>51020102-0600</t>
  </si>
  <si>
    <t>51020102-0700</t>
  </si>
  <si>
    <t>51020102-0900</t>
  </si>
  <si>
    <t>51020102-1000</t>
  </si>
  <si>
    <t>51020102-1100</t>
  </si>
  <si>
    <t>51020102-1200</t>
  </si>
  <si>
    <t>51020102-1400</t>
  </si>
  <si>
    <t>51020102-1600</t>
  </si>
  <si>
    <t>51020102-1700</t>
  </si>
  <si>
    <t>51020102-1717</t>
  </si>
  <si>
    <t xml:space="preserve">Сарын суурь хураамж - Дан багц - Өрх 2 - Төмөрбулаг </t>
  </si>
  <si>
    <t>51020102-1900</t>
  </si>
  <si>
    <t>51020102-1952</t>
  </si>
  <si>
    <t>Сарын суурь хураамж-Дан багц-Өрх 2</t>
  </si>
  <si>
    <t>51020102-2000</t>
  </si>
  <si>
    <t>51020102-2007</t>
  </si>
  <si>
    <t>Сарын суурь хураамж - Дан багц - Өрх 2 Багахангай</t>
  </si>
  <si>
    <t>51020102-2100</t>
  </si>
  <si>
    <t>51020102-2200</t>
  </si>
  <si>
    <t>51020102-4001*</t>
  </si>
  <si>
    <t>Сарын суурь хураамж-Дан багц-Өрх2-ТБХГ</t>
  </si>
  <si>
    <t>51020102-4002*</t>
  </si>
  <si>
    <t>Сарын суурь хураамж-Дан багц-Өрх2-ББХГ</t>
  </si>
  <si>
    <t>51020102-4003*</t>
  </si>
  <si>
    <t>Сарын суурь хураамж-Дан багц-Өрх2-ЗБХГ</t>
  </si>
  <si>
    <t>51020102-4004*</t>
  </si>
  <si>
    <t>Сарын суурь хураамж-Дан багц-Өрх2-ӨБХГ</t>
  </si>
  <si>
    <t>51020103-0800</t>
  </si>
  <si>
    <t>Сарын суурь хураамж - Дан багц - Өрх 3</t>
  </si>
  <si>
    <t>51020103-1600</t>
  </si>
  <si>
    <t>51020105-0100</t>
  </si>
  <si>
    <t>Сарын суурь хураамж - Дан багц -Алба 1</t>
  </si>
  <si>
    <t>51020105-0200</t>
  </si>
  <si>
    <t>51020105-0206</t>
  </si>
  <si>
    <t>Сарын суурь хураамж-Дан багц-алба 1-Алтанцөгц</t>
  </si>
  <si>
    <t>51020105-0211</t>
  </si>
  <si>
    <t>Сарын суурь хураамж-Дан багц-алба 1-Сагсай</t>
  </si>
  <si>
    <t>51020105-0212</t>
  </si>
  <si>
    <t>Сарын суурь хураамж-Дан багц-алба 1-Улаанхус</t>
  </si>
  <si>
    <t>51020105-0216</t>
  </si>
  <si>
    <t>Сарын суурь хураамж-Дан багц-алба 1-Цагааннуур</t>
  </si>
  <si>
    <t>51020105-0300</t>
  </si>
  <si>
    <t>51020105-0311</t>
  </si>
  <si>
    <t>Сарын суурь хураамж - Дан багц -Алба 1-Өлзийт</t>
  </si>
  <si>
    <t>51020105-0313</t>
  </si>
  <si>
    <t>Сарын суурь хураамж - Дан багц -Алба 1-Богд</t>
  </si>
  <si>
    <t>51020105-0319</t>
  </si>
  <si>
    <t>Сарын суурь хураамж - Дан багц -Алба 1- Баацагаан</t>
  </si>
  <si>
    <t>51020105-0322</t>
  </si>
  <si>
    <t>Сарын суурь хураамж - Дан багц -Алба 1-Хүрээмарал</t>
  </si>
  <si>
    <t>51020105-0327</t>
  </si>
  <si>
    <t>Сарын суурь хураамж - Дан багц -Алба 1-Галуут</t>
  </si>
  <si>
    <t>51020105-0329</t>
  </si>
  <si>
    <t>Сарын суурь хураамж - Дан багц -Алба 1-Эрдэнэцогт</t>
  </si>
  <si>
    <t>51020105-0400</t>
  </si>
  <si>
    <t>51020105-0500</t>
  </si>
  <si>
    <t>51020105-0600</t>
  </si>
  <si>
    <t>51020105-0700</t>
  </si>
  <si>
    <t>51020105-0800</t>
  </si>
  <si>
    <t>51020105-0900</t>
  </si>
  <si>
    <t>51020105-1000</t>
  </si>
  <si>
    <t>51020105-1034</t>
  </si>
  <si>
    <t>Сарын суурь хураамж - Дан багц -Алба 1 Богд</t>
  </si>
  <si>
    <t>51020105-1036</t>
  </si>
  <si>
    <t>Сарын суурь хураамж - Дан багц -Алба 1 Төгрөг</t>
  </si>
  <si>
    <t>51020105-1037</t>
  </si>
  <si>
    <t>Сарын суурь хураамж - Дан багц -Алба 1 Уянга</t>
  </si>
  <si>
    <t>51020105-1039</t>
  </si>
  <si>
    <t>Сарын суурь хураамж - Дан багц -Алба 1 Хужирт</t>
  </si>
  <si>
    <t>51020105-1040</t>
  </si>
  <si>
    <t>Сарын суурь хураамж - Дан багц -Алба 1 Хархорин</t>
  </si>
  <si>
    <t>51020105-1100</t>
  </si>
  <si>
    <t>51020105-1108</t>
  </si>
  <si>
    <t>Сарын суурь хураамж - Дан багц -Алба 1 Гурвантэс</t>
  </si>
  <si>
    <t>51020105-1109</t>
  </si>
  <si>
    <t>Сарын суурь хураамж - Дан багц -Алба 1 Мандал Овоо</t>
  </si>
  <si>
    <t>51020105-1110</t>
  </si>
  <si>
    <t>Сарын суурь хураамж - Дан багц -Алба 1 Манлай</t>
  </si>
  <si>
    <t>51020105-1114</t>
  </si>
  <si>
    <t>Сарын суурь хураамж - Дан багц -Алба 1 Ханбогд</t>
  </si>
  <si>
    <t>51020105-1118</t>
  </si>
  <si>
    <t>Сарын суурь хураамж - Дан багц -Алба 1 Цогтцэций</t>
  </si>
  <si>
    <t>51020105-1200</t>
  </si>
  <si>
    <t>51020105-1300</t>
  </si>
  <si>
    <t>51020105-1351</t>
  </si>
  <si>
    <t>Сарын суурь хураамж-Дан багц Алба 1</t>
  </si>
  <si>
    <t>51020105-1354</t>
  </si>
  <si>
    <t>51020105-1356</t>
  </si>
  <si>
    <t>51020105-1360</t>
  </si>
  <si>
    <t>51020105-1362</t>
  </si>
  <si>
    <t>51020105-1363</t>
  </si>
  <si>
    <t>51020105-1400</t>
  </si>
  <si>
    <t>51020105-1457</t>
  </si>
  <si>
    <t>Сарын суурь хураамж-Дан багц алба-1</t>
  </si>
  <si>
    <t>51020105-1459</t>
  </si>
  <si>
    <t>51020105-1463</t>
  </si>
  <si>
    <t>51020105-1465</t>
  </si>
  <si>
    <t>51020105-1466</t>
  </si>
  <si>
    <t>51020105-1468</t>
  </si>
  <si>
    <t>Сарын суурь хураамж-Дан багц алба-1- Сэргэлэн</t>
  </si>
  <si>
    <t>51020105-1500</t>
  </si>
  <si>
    <t>51020105-1600</t>
  </si>
  <si>
    <t>51020105-1700</t>
  </si>
  <si>
    <t>51020105-1712</t>
  </si>
  <si>
    <t xml:space="preserve">Сарын суурь хураамж - Дан багц - Алба 1 - Ихуул </t>
  </si>
  <si>
    <t>51020105-1715</t>
  </si>
  <si>
    <t xml:space="preserve">Сарын суурь хураамж - Дан багц - Алба 1 - Тариалан </t>
  </si>
  <si>
    <t>51020105-1716</t>
  </si>
  <si>
    <t xml:space="preserve">Сарын суурь хураамж - Дан багц - Алба 1 - Тосонцэнгэл </t>
  </si>
  <si>
    <t>51020105-1717</t>
  </si>
  <si>
    <t xml:space="preserve">Сарын суурь хураамж - Дан багц - Алба 1 - Төмөрбулаг </t>
  </si>
  <si>
    <t>51020105-1723</t>
  </si>
  <si>
    <t xml:space="preserve">Сарын суурь хураамж - Дан багц - Алба 1 - Цагаан уул </t>
  </si>
  <si>
    <t>51020105-1800</t>
  </si>
  <si>
    <t>51020105-1900</t>
  </si>
  <si>
    <t>51020105-1951</t>
  </si>
  <si>
    <t>Сарын суурь хураамж-Дан багц-Алба 1</t>
  </si>
  <si>
    <t>51020105-1952</t>
  </si>
  <si>
    <t>51020105-1953</t>
  </si>
  <si>
    <t>51020105-1954</t>
  </si>
  <si>
    <t>51020105-1956</t>
  </si>
  <si>
    <t>51020105-2000</t>
  </si>
  <si>
    <t>51020105-2005</t>
  </si>
  <si>
    <t>51020105-2007</t>
  </si>
  <si>
    <t>Сарын суурь хураамж - Дан багц -Алба 1 Багахангай</t>
  </si>
  <si>
    <t>51020105-2100</t>
  </si>
  <si>
    <t>51020105-2200</t>
  </si>
  <si>
    <t>51020105-2300</t>
  </si>
  <si>
    <t>51020105-4001*</t>
  </si>
  <si>
    <t>Сарын суурь хураамж-Дан багц-Алба1-ТБХГ</t>
  </si>
  <si>
    <t>51020105-4002*</t>
  </si>
  <si>
    <t>Сарын суурь хураамж-Дан багц-Алба1-ББХГ</t>
  </si>
  <si>
    <t>51020105-4003*</t>
  </si>
  <si>
    <t>Сарын суурь хураамж-Дан багц-Алба1-ЗБХГ</t>
  </si>
  <si>
    <t>51020105-4004*</t>
  </si>
  <si>
    <t>Сарын суурь хураамж-Дан багц-Алба1-ӨБХГ</t>
  </si>
  <si>
    <t>51020106-0100</t>
  </si>
  <si>
    <t>Сарын суурь хураамж - Дан багц -Алба 2</t>
  </si>
  <si>
    <t>51020106-0200</t>
  </si>
  <si>
    <t>51020106-0300</t>
  </si>
  <si>
    <t>51020106-0400</t>
  </si>
  <si>
    <t>51020106-0500</t>
  </si>
  <si>
    <t>51020106-0600</t>
  </si>
  <si>
    <t>51020106-0700</t>
  </si>
  <si>
    <t>51020106-0800</t>
  </si>
  <si>
    <t>51020106-0900</t>
  </si>
  <si>
    <t>51020106-1000</t>
  </si>
  <si>
    <t>51020106-1100</t>
  </si>
  <si>
    <t>51020106-1108</t>
  </si>
  <si>
    <t>Сарын суурь хураамж - Дан багц -Алба 2 Гурван тэс</t>
  </si>
  <si>
    <t>51020106-1114</t>
  </si>
  <si>
    <t>Сарын суурь хураамж - Дан багц -Алба 2 Ханбогд</t>
  </si>
  <si>
    <t>51020106-1118</t>
  </si>
  <si>
    <t>Сарын суурь хураамж - Дан багц -Алба 2 Цогтцэций</t>
  </si>
  <si>
    <t>51020106-1200</t>
  </si>
  <si>
    <t>51020106-1300</t>
  </si>
  <si>
    <t>51020106-1400</t>
  </si>
  <si>
    <t>51020106-1500</t>
  </si>
  <si>
    <t>51020106-1600</t>
  </si>
  <si>
    <t>51020106-1700</t>
  </si>
  <si>
    <t>51020106-1717</t>
  </si>
  <si>
    <t xml:space="preserve">Сарын суурь хураамж - Дан багц - Алба 2 - Төмөрбулаг </t>
  </si>
  <si>
    <t>51020106-1800</t>
  </si>
  <si>
    <t>51020106-1900</t>
  </si>
  <si>
    <t>51020106-1953</t>
  </si>
  <si>
    <t>Сарын суурь хураамж-Дан багц-Алба 2</t>
  </si>
  <si>
    <t>51020106-1956</t>
  </si>
  <si>
    <t>51020106-2000</t>
  </si>
  <si>
    <t>51020106-2005</t>
  </si>
  <si>
    <t>Сарын суурь хураамж - Дан багц -Алба 2 Эрдэнэ</t>
  </si>
  <si>
    <t>51020106-2007</t>
  </si>
  <si>
    <t>Сарын суурь хураамж - Дан багц -Алба 2 Багахангай</t>
  </si>
  <si>
    <t>51020106-2100</t>
  </si>
  <si>
    <t>51020106-2200</t>
  </si>
  <si>
    <t>51020106-2300</t>
  </si>
  <si>
    <t>51020106-4001*</t>
  </si>
  <si>
    <t>Сарын суурь хураамж-Дан багц-Алба2-ТБХГ</t>
  </si>
  <si>
    <t>51020106-4002*</t>
  </si>
  <si>
    <t>Сарын суурь хураамж-Дан багц-Алба2-ББХГ</t>
  </si>
  <si>
    <t>51020106-4003*</t>
  </si>
  <si>
    <t>Сарын суурь хураамж-Дан багц-Алба2-ЗБХГ</t>
  </si>
  <si>
    <t>51020106-4004*</t>
  </si>
  <si>
    <t>Сарын суурь хураамж-Дан багц-Алба2-ӨБХГ</t>
  </si>
  <si>
    <t>51020107-0100</t>
  </si>
  <si>
    <t>Сарын суурь хураамж - Дан багц -Алба 3</t>
  </si>
  <si>
    <t>51020107-0200</t>
  </si>
  <si>
    <t>51020107-0300</t>
  </si>
  <si>
    <t>51020107-0400</t>
  </si>
  <si>
    <t>51020107-0700</t>
  </si>
  <si>
    <t>51020107-0800</t>
  </si>
  <si>
    <t>51020107-1000</t>
  </si>
  <si>
    <t>51020107-1100</t>
  </si>
  <si>
    <t>51020107-1300</t>
  </si>
  <si>
    <t>51020107-1356</t>
  </si>
  <si>
    <t>Сарын суурь хураамж-Дан багц Алба 3</t>
  </si>
  <si>
    <t>51020107-1400</t>
  </si>
  <si>
    <t>51020107-1500</t>
  </si>
  <si>
    <t>51020107-1700</t>
  </si>
  <si>
    <t>51020107-1715</t>
  </si>
  <si>
    <t xml:space="preserve">Сарын суурь хураамж - Дан багц - Алба 3 - Тариалан </t>
  </si>
  <si>
    <t>51020107-1800</t>
  </si>
  <si>
    <t>51020107-1900</t>
  </si>
  <si>
    <t>51020107-1953</t>
  </si>
  <si>
    <t>Сарын суурь хураамж-Дан багц-Алба 3</t>
  </si>
  <si>
    <t>51020107-2000</t>
  </si>
  <si>
    <t>51020107-2100</t>
  </si>
  <si>
    <t>51020107-2200</t>
  </si>
  <si>
    <t>51020107-4001*</t>
  </si>
  <si>
    <t>Сарын суурь хураамж-Дан багц-Алба3-ТБХГ</t>
  </si>
  <si>
    <t>51020107-4002*</t>
  </si>
  <si>
    <t>Сарын суурь хураамж-Дан багц-Алба3-ББХГ</t>
  </si>
  <si>
    <t>51020107-4003*</t>
  </si>
  <si>
    <t>Сарын суурь хураамж-Дан багц-Алба3-ЗБХГ</t>
  </si>
  <si>
    <t>51020107-4004*</t>
  </si>
  <si>
    <t>Сарын суурь хураамж-Дан багц-Алба3-ӨБХГ</t>
  </si>
  <si>
    <t>51020108-4002*</t>
  </si>
  <si>
    <t>Сарын суурь хураамж-Дан багц-Алба4-ББХГ</t>
  </si>
  <si>
    <t>51020108-4003*</t>
  </si>
  <si>
    <t>Сарын суурь хураамж-Дан багц-Алба4-ЗБХГ</t>
  </si>
  <si>
    <t>51020108-4004*</t>
  </si>
  <si>
    <t>Сарын суурь хураамж-Дан багц-Алба4-ӨБХГ</t>
  </si>
  <si>
    <t>51020109-4003*</t>
  </si>
  <si>
    <t>Сарын суурь хураамж-Дан багц-Алба5-ЗБХГ</t>
  </si>
  <si>
    <t>51020125-0100</t>
  </si>
  <si>
    <t>Гурвалсан үйлчилгээний багцын орлого-S багц-FTTH</t>
  </si>
  <si>
    <t>51020125-0300</t>
  </si>
  <si>
    <t>51020125-0400</t>
  </si>
  <si>
    <t>51020125-0500</t>
  </si>
  <si>
    <t>51020125-0700</t>
  </si>
  <si>
    <t>51020125-0800</t>
  </si>
  <si>
    <t>51020125-0900</t>
  </si>
  <si>
    <t>51020125-1000</t>
  </si>
  <si>
    <t>51020125-1100</t>
  </si>
  <si>
    <t>51020125-1200</t>
  </si>
  <si>
    <t>51020125-1300</t>
  </si>
  <si>
    <t>51020125-1400</t>
  </si>
  <si>
    <t>51020125-1500</t>
  </si>
  <si>
    <t>51020125-1600</t>
  </si>
  <si>
    <t>51020125-1700</t>
  </si>
  <si>
    <t>51020125-1715</t>
  </si>
  <si>
    <t>Гурвалсан үйлчилгээний багцын орлого-S багц-FTTH Тариалан</t>
  </si>
  <si>
    <t>51020125-1723</t>
  </si>
  <si>
    <t>51020125-1800</t>
  </si>
  <si>
    <t>51020125-1900</t>
  </si>
  <si>
    <t>51020125-2000</t>
  </si>
  <si>
    <t>51020125-2005</t>
  </si>
  <si>
    <t>51020125-2007</t>
  </si>
  <si>
    <t>51020125-2100</t>
  </si>
  <si>
    <t>51020125-2200</t>
  </si>
  <si>
    <t>51020125-2300</t>
  </si>
  <si>
    <t>51020126-0100</t>
  </si>
  <si>
    <t>Гурвалсан үйлчилгээний багцын орлого-M багц-FTTH</t>
  </si>
  <si>
    <t>51020126-0200</t>
  </si>
  <si>
    <t>51020126-0300</t>
  </si>
  <si>
    <t>51020126-0400</t>
  </si>
  <si>
    <t>51020126-0500</t>
  </si>
  <si>
    <t>51020126-0700</t>
  </si>
  <si>
    <t>51020126-0800</t>
  </si>
  <si>
    <t>51020126-0900</t>
  </si>
  <si>
    <t>51020126-1100</t>
  </si>
  <si>
    <t>51020126-1116</t>
  </si>
  <si>
    <t>51020126-1200</t>
  </si>
  <si>
    <t>51020126-1300</t>
  </si>
  <si>
    <t>51020126-1500</t>
  </si>
  <si>
    <t>51020126-1600</t>
  </si>
  <si>
    <t>51020126-1700</t>
  </si>
  <si>
    <t>51020126-1715</t>
  </si>
  <si>
    <t>51020126-1723</t>
  </si>
  <si>
    <t>51020126-1800</t>
  </si>
  <si>
    <t>51020126-1900</t>
  </si>
  <si>
    <t>51020126-2000</t>
  </si>
  <si>
    <t>51020126-2005</t>
  </si>
  <si>
    <t>51020126-2100</t>
  </si>
  <si>
    <t>51020126-2200</t>
  </si>
  <si>
    <t>51020126-2300</t>
  </si>
  <si>
    <t>51020127-0200</t>
  </si>
  <si>
    <t>Сарын суурь хураамж-Хосолсон багц-хувь S FTTH</t>
  </si>
  <si>
    <t>51020127-0700</t>
  </si>
  <si>
    <t>51020127-0900</t>
  </si>
  <si>
    <t>51020127-1100</t>
  </si>
  <si>
    <t>51020127-1200</t>
  </si>
  <si>
    <t>51020127-1300</t>
  </si>
  <si>
    <t>51020127-1500</t>
  </si>
  <si>
    <t>51020127-1700</t>
  </si>
  <si>
    <t>Сарын суурь хураамж-Хосолсон багц-хувь S-FTTH</t>
  </si>
  <si>
    <t>51020127-1715</t>
  </si>
  <si>
    <t>Сарын суурь хураамж-Хосолсон багц-хувь S FTTH Тариалан</t>
  </si>
  <si>
    <t>51020127-1723</t>
  </si>
  <si>
    <t>Сарын суурь хураамж-Хосолсон багц-хувь S FTTH Цагаан-Уул</t>
  </si>
  <si>
    <t>51020127-1900</t>
  </si>
  <si>
    <t>51020127-2000</t>
  </si>
  <si>
    <t>51020127-2007</t>
  </si>
  <si>
    <t>Сарын суурь хураамж-Хосолсон багц -хувь S FTTH</t>
  </si>
  <si>
    <t>51020127-2200</t>
  </si>
  <si>
    <t>51020127-2300</t>
  </si>
  <si>
    <t>51020127-4001*</t>
  </si>
  <si>
    <t>Сарын суурь хураамж-Хосолсон багц S FTTH-ТБХГ</t>
  </si>
  <si>
    <t>51020127-4002*</t>
  </si>
  <si>
    <t>Сарын суурь хураамж-Хосолсон багц S-FTTH-ББХГ</t>
  </si>
  <si>
    <t>51020127-4003*</t>
  </si>
  <si>
    <t>Сарын суурь хураамж-Хосолсон багц S-FTTH-ЗБХГ</t>
  </si>
  <si>
    <t>51020127-4004*</t>
  </si>
  <si>
    <t>Сарын суурь хураамж-Хосолсон багц S-FTTH-ӨБХГ</t>
  </si>
  <si>
    <t>51020128-0200</t>
  </si>
  <si>
    <t>Сарын суурь хураамж-Хосолсон багц-хувь M-FTTH</t>
  </si>
  <si>
    <t>51020128-0700</t>
  </si>
  <si>
    <t>51020128-0800</t>
  </si>
  <si>
    <t>Сарын суурь хураамж-Хосолсон багц-хувь M FTTH</t>
  </si>
  <si>
    <t>51020128-1100</t>
  </si>
  <si>
    <t>51020128-1200</t>
  </si>
  <si>
    <t>51020128-1500</t>
  </si>
  <si>
    <t>51020128-1600</t>
  </si>
  <si>
    <t>51020128-1700</t>
  </si>
  <si>
    <t>51020128-1900</t>
  </si>
  <si>
    <t>51020128-2000</t>
  </si>
  <si>
    <t>51020128-2007</t>
  </si>
  <si>
    <t>51020128-2200</t>
  </si>
  <si>
    <t>51020128-2300</t>
  </si>
  <si>
    <t>51020128-4001*</t>
  </si>
  <si>
    <t>Сарын суурь хураамж-Хосолсон багц M-FTTH-ТБХГ</t>
  </si>
  <si>
    <t>51020128-4003*</t>
  </si>
  <si>
    <t>Сарын суурь хураамж-Хосолсон багц M-FTTH-ЗБХГ</t>
  </si>
  <si>
    <t>51020128-4004*</t>
  </si>
  <si>
    <t>Сарын суурь хураамж-Хосолсон багц M-FTTH-ӨБХГ</t>
  </si>
  <si>
    <t>51020129-0700</t>
  </si>
  <si>
    <t>Сарын суурь хураамж-Хосолсон багц-Алба S-FTTH</t>
  </si>
  <si>
    <t>51020129-0800</t>
  </si>
  <si>
    <t>51020129-0900</t>
  </si>
  <si>
    <t>51020129-1000</t>
  </si>
  <si>
    <t>51020129-1100</t>
  </si>
  <si>
    <t>51020129-1200</t>
  </si>
  <si>
    <t>51020129-1300</t>
  </si>
  <si>
    <t>51020129-1500</t>
  </si>
  <si>
    <t>51020129-1700</t>
  </si>
  <si>
    <t>51020129-1715</t>
  </si>
  <si>
    <t>Сарын суурь хураамж-Хосолсон багц-Алба S-FTTH Тариалан</t>
  </si>
  <si>
    <t>51020129-1900</t>
  </si>
  <si>
    <t>51020129-2000</t>
  </si>
  <si>
    <t>51020129-2007</t>
  </si>
  <si>
    <t>51020129-2200</t>
  </si>
  <si>
    <t>51020129-2300</t>
  </si>
  <si>
    <t>51020130-0200</t>
  </si>
  <si>
    <t>Сарын суурь хураамж-Хосолсон багц-Алба M-FTTH</t>
  </si>
  <si>
    <t>51020130-0800</t>
  </si>
  <si>
    <t>51020130-1100</t>
  </si>
  <si>
    <t>51020130-1200</t>
  </si>
  <si>
    <t>51020130-1500</t>
  </si>
  <si>
    <t>51020130-1700</t>
  </si>
  <si>
    <t>51020130-1900</t>
  </si>
  <si>
    <t>51020130-2000</t>
  </si>
  <si>
    <t>51020130-2007</t>
  </si>
  <si>
    <t>Сарын суурь хураамж-Хосолсон багц -Алба M FTTH</t>
  </si>
  <si>
    <t>51020130-2200</t>
  </si>
  <si>
    <t>51020130-2300</t>
  </si>
  <si>
    <t>51020132-0100</t>
  </si>
  <si>
    <t>Суурин хураамж-Итгэлтэй утас</t>
  </si>
  <si>
    <t>51020132-0200</t>
  </si>
  <si>
    <t>51020132-0300</t>
  </si>
  <si>
    <t>51020132-0311</t>
  </si>
  <si>
    <t>Суурин хураамж-Итгэлтэй утас Өлзийт</t>
  </si>
  <si>
    <t>51020132-0400</t>
  </si>
  <si>
    <t>51020132-0500</t>
  </si>
  <si>
    <t>51020132-0600</t>
  </si>
  <si>
    <t>51020132-0700</t>
  </si>
  <si>
    <t>51020132-0800</t>
  </si>
  <si>
    <t>51020132-0900</t>
  </si>
  <si>
    <t>51020132-1000</t>
  </si>
  <si>
    <t>51020132-1100</t>
  </si>
  <si>
    <t>51020132-1110</t>
  </si>
  <si>
    <t>Суурин хураамж-Итгэлтэй утас Манлай</t>
  </si>
  <si>
    <t>51020132-1114</t>
  </si>
  <si>
    <t>Суурин хураамж-Итгэлтэй утас Ханбогд</t>
  </si>
  <si>
    <t>51020132-1200</t>
  </si>
  <si>
    <t>51020132-1300</t>
  </si>
  <si>
    <t>51020132-1351</t>
  </si>
  <si>
    <t>Суурин хураамж-Итгэлтэй утас-Алтанбулаг</t>
  </si>
  <si>
    <t>51020132-1354</t>
  </si>
  <si>
    <t>Суурин хураамж-Итгэлтэй утас- Ерөө</t>
  </si>
  <si>
    <t>51020132-1355</t>
  </si>
  <si>
    <t>Суурин хураамж-Итгэлтэй утас-Жавхлант</t>
  </si>
  <si>
    <t>51020132-1356</t>
  </si>
  <si>
    <t>Суурин хураамж-Итгэлтэй утас-Зүүнбүрэн</t>
  </si>
  <si>
    <t>51020132-1360</t>
  </si>
  <si>
    <t>Суурин хураамж-Итгэлтэй утас-Түшиг</t>
  </si>
  <si>
    <t>51020132-1361</t>
  </si>
  <si>
    <t>Суурин хураамж-Итгэлтэй утас-Хүдэр</t>
  </si>
  <si>
    <t>51020132-1362</t>
  </si>
  <si>
    <t>Суурин хураамж-Итгэлтэй утас-Цагааннуур</t>
  </si>
  <si>
    <t>51020132-1363</t>
  </si>
  <si>
    <t>Суурин хураамж-Итгэлтэй утас-Шаамар</t>
  </si>
  <si>
    <t>51020132-1400</t>
  </si>
  <si>
    <t>51020132-1500</t>
  </si>
  <si>
    <t>51020132-1700</t>
  </si>
  <si>
    <t>51020132-1800</t>
  </si>
  <si>
    <t>51020132-1900</t>
  </si>
  <si>
    <t>51020132-1951</t>
  </si>
  <si>
    <t>Суурин хураамж-Итгэлтэй утас Шарын гол</t>
  </si>
  <si>
    <t>51020132-1952</t>
  </si>
  <si>
    <t>Суурин хураамж-Итгэлтэй утас Зүүнхараа</t>
  </si>
  <si>
    <t>51020132-1953</t>
  </si>
  <si>
    <t>Суурин хураамж-Итгэлтэй утас Хөтөл</t>
  </si>
  <si>
    <t>51020132-1954</t>
  </si>
  <si>
    <t>Суурин хураамж-Итгэлтэй утас Баруун хараа</t>
  </si>
  <si>
    <t>51020132-1973</t>
  </si>
  <si>
    <t>Суурин хураамж-Итгэлтэй утас Сэлэнгэ-Орхон</t>
  </si>
  <si>
    <t>51020132-1974</t>
  </si>
  <si>
    <t>Суурин хураамж-Итгэлтэй утас Сэлэнгэ-Орхонтуул</t>
  </si>
  <si>
    <t>51020132-1975</t>
  </si>
  <si>
    <t>Суурин хураамж-Итгэлтэй утас Сэлэнгэ-Сант</t>
  </si>
  <si>
    <t>51020132-1976</t>
  </si>
  <si>
    <t>Суурин хураамж-Итгэлтэй утас Сэлэнгэ-Баруунбүрэн</t>
  </si>
  <si>
    <t>51020132-1977</t>
  </si>
  <si>
    <t>Суурин хураамж-Итгэлтэй утас Сэлэнгэ-Хушаат</t>
  </si>
  <si>
    <t>51020132-2000</t>
  </si>
  <si>
    <t>51020132-2100</t>
  </si>
  <si>
    <t>51020132-2200</t>
  </si>
  <si>
    <t>51020132-4000*</t>
  </si>
  <si>
    <t>Суурь хураамж-Итгэлтэй утас</t>
  </si>
  <si>
    <t>51020132-4001*</t>
  </si>
  <si>
    <t>Суурь хураамж-Итгэлтэй утас ТБХГ</t>
  </si>
  <si>
    <t>51020132-4002*</t>
  </si>
  <si>
    <t>Суурь хураамж-Итгэлтэй утас ББХГ</t>
  </si>
  <si>
    <t>51020132-4003*</t>
  </si>
  <si>
    <t>Суурь хураамж-Итгэлтэй утас ЗБХГ</t>
  </si>
  <si>
    <t>51020132-4004*</t>
  </si>
  <si>
    <t>Суурь хураамж-Итгэлтэй утас ӨБХГ</t>
  </si>
  <si>
    <t>51030100-0100</t>
  </si>
  <si>
    <t>Суурин-Шинэ тавилт - МЦХ</t>
  </si>
  <si>
    <t>51030100-0200</t>
  </si>
  <si>
    <t>51030100-0300</t>
  </si>
  <si>
    <t>51030100-0400</t>
  </si>
  <si>
    <t>51030100-0500</t>
  </si>
  <si>
    <t>51030100-0700</t>
  </si>
  <si>
    <t>51030100-0800</t>
  </si>
  <si>
    <t>51030100-1000</t>
  </si>
  <si>
    <t>51030100-1100</t>
  </si>
  <si>
    <t>51030100-1200</t>
  </si>
  <si>
    <t>51030100-1300</t>
  </si>
  <si>
    <t>51030100-1354</t>
  </si>
  <si>
    <t>Суурин-Шинэ тавилт</t>
  </si>
  <si>
    <t>51030100-1360</t>
  </si>
  <si>
    <t>51030100-1400</t>
  </si>
  <si>
    <t>51030100-1500</t>
  </si>
  <si>
    <t>51030100-1700</t>
  </si>
  <si>
    <t>51030100-1800</t>
  </si>
  <si>
    <t>51030100-1825</t>
  </si>
  <si>
    <t>51030100-1900</t>
  </si>
  <si>
    <t>51030100-1952</t>
  </si>
  <si>
    <t>51030100-1953</t>
  </si>
  <si>
    <t>51030100-2000</t>
  </si>
  <si>
    <t>Шинэ тавилт - МЦХ</t>
  </si>
  <si>
    <t>51030100-2100</t>
  </si>
  <si>
    <t>51030100-2200</t>
  </si>
  <si>
    <t>51030100-4001*</t>
  </si>
  <si>
    <t>Шинэ тавилт - Төвийн бүс</t>
  </si>
  <si>
    <t>51030100-4002*</t>
  </si>
  <si>
    <t>Шинэ тавилт - Баруун бүс</t>
  </si>
  <si>
    <t>51030100-4003*</t>
  </si>
  <si>
    <t>Шинэ тавилт - Зүүн бүс</t>
  </si>
  <si>
    <t>51030100-4004*</t>
  </si>
  <si>
    <t>Шинэ тавилт - Өмнөд бүс</t>
  </si>
  <si>
    <t>51030101-0100</t>
  </si>
  <si>
    <t>Шинэ холболт Дан багц</t>
  </si>
  <si>
    <t>51030101-0200</t>
  </si>
  <si>
    <t>51030101-0400</t>
  </si>
  <si>
    <t>51030101-0500</t>
  </si>
  <si>
    <t>51030101-0700</t>
  </si>
  <si>
    <t>51030101-0800</t>
  </si>
  <si>
    <t>51030101-1100</t>
  </si>
  <si>
    <t>51030101-1700</t>
  </si>
  <si>
    <t>51030101-1712</t>
  </si>
  <si>
    <t xml:space="preserve">Шинэ тавилт дан багц -Ихуул </t>
  </si>
  <si>
    <t>51030101-1900</t>
  </si>
  <si>
    <t>51030101-2000</t>
  </si>
  <si>
    <t>51030101-2100</t>
  </si>
  <si>
    <t>51030101-2200</t>
  </si>
  <si>
    <t>51030101-4001*</t>
  </si>
  <si>
    <t>Шинэ холболт-Дан багц-ТБХГ</t>
  </si>
  <si>
    <t>51030101-4002*</t>
  </si>
  <si>
    <t>Шинэ холболт-Дан багц-ББХГ</t>
  </si>
  <si>
    <t>51030101-4003*</t>
  </si>
  <si>
    <t>Шинэ холболт-Дан багц-ЗБХГ</t>
  </si>
  <si>
    <t>51030102-0100</t>
  </si>
  <si>
    <t>Шинэ холболт Хосолсон багц</t>
  </si>
  <si>
    <t>51030102-0200</t>
  </si>
  <si>
    <t>51030102-0210</t>
  </si>
  <si>
    <t>Шинэ холболт- хосолсон багц- Дэлүүн</t>
  </si>
  <si>
    <t>51030102-0300</t>
  </si>
  <si>
    <t>51030102-0400</t>
  </si>
  <si>
    <t>51030102-0500</t>
  </si>
  <si>
    <t>51030102-0600</t>
  </si>
  <si>
    <t>51030102-0700</t>
  </si>
  <si>
    <t>51030102-0800</t>
  </si>
  <si>
    <t>51030102-0900</t>
  </si>
  <si>
    <t>51030102-1000</t>
  </si>
  <si>
    <t>51030102-1100</t>
  </si>
  <si>
    <t>51030102-1400</t>
  </si>
  <si>
    <t>51030102-1500</t>
  </si>
  <si>
    <t>51030102-1700</t>
  </si>
  <si>
    <t>51030102-1900</t>
  </si>
  <si>
    <t>51030102-1951</t>
  </si>
  <si>
    <t>51030102-1954</t>
  </si>
  <si>
    <t>51030102-2000</t>
  </si>
  <si>
    <t>51030102-2100</t>
  </si>
  <si>
    <t>51030102-2200</t>
  </si>
  <si>
    <t>51030102-2300</t>
  </si>
  <si>
    <t>51030102-4001*</t>
  </si>
  <si>
    <t>Шинэ холболт-Хосолсон багц-ТБХГ</t>
  </si>
  <si>
    <t>51030102-4002*</t>
  </si>
  <si>
    <t>Шинэ холболт-Хосолсон багц-ББХГ</t>
  </si>
  <si>
    <t>51030102-4003*</t>
  </si>
  <si>
    <t>Шинэ холболт-Хосолсон багц-ЗБХГ</t>
  </si>
  <si>
    <t>51030102-4004*</t>
  </si>
  <si>
    <t>51030103-0100</t>
  </si>
  <si>
    <t>Шинэ тавилт Гурвалсан үйлчилгээ</t>
  </si>
  <si>
    <t>51030103-0200</t>
  </si>
  <si>
    <t>51030103-0300</t>
  </si>
  <si>
    <t>Шинэ тавилт Гурвалсан үйчлчилгээ</t>
  </si>
  <si>
    <t>51030103-0400</t>
  </si>
  <si>
    <t>51030103-0700</t>
  </si>
  <si>
    <t>51030103-0800</t>
  </si>
  <si>
    <t>51030103-0900</t>
  </si>
  <si>
    <t>51030103-1000</t>
  </si>
  <si>
    <t>51030103-1100</t>
  </si>
  <si>
    <t>51030103-1200</t>
  </si>
  <si>
    <t>51030103-1300</t>
  </si>
  <si>
    <t>51030103-1700</t>
  </si>
  <si>
    <t>51030103-2000</t>
  </si>
  <si>
    <t>51030103-2005</t>
  </si>
  <si>
    <t>51030103-2200</t>
  </si>
  <si>
    <t>51030103-2300</t>
  </si>
  <si>
    <t>51040101-0100</t>
  </si>
  <si>
    <t>Суурин-Мобикомын хэрэглэгчтэй ярьсан яриа - МЦХ</t>
  </si>
  <si>
    <t>51040101-0200</t>
  </si>
  <si>
    <t>51040101-0212</t>
  </si>
  <si>
    <t>Суурин-Мобикомын хэрэглэгчтэй ярьсан-Улаанхус</t>
  </si>
  <si>
    <t>51040101-0300</t>
  </si>
  <si>
    <t>51040101-0400</t>
  </si>
  <si>
    <t>51040101-0500</t>
  </si>
  <si>
    <t>51040101-0600</t>
  </si>
  <si>
    <t>51040101-0661</t>
  </si>
  <si>
    <t>Суурин-Мобикомын хэрэглэгчтэй ярьсан-Замын Үүд</t>
  </si>
  <si>
    <t>51040101-0700</t>
  </si>
  <si>
    <t>51040101-0800</t>
  </si>
  <si>
    <t>51040101-0818</t>
  </si>
  <si>
    <t>Мобикомын хэрэглэгчтэй ярьсан-Эрдэндалай</t>
  </si>
  <si>
    <t>51040101-0900</t>
  </si>
  <si>
    <t>51040101-0919</t>
  </si>
  <si>
    <t>Мобикомын хэрэглэгчтэй ярьсан-Тэс</t>
  </si>
  <si>
    <t>51040101-0927</t>
  </si>
  <si>
    <t>Мобикомын хэрэглэгчтэй ярьсан-Тосонцэнгэл</t>
  </si>
  <si>
    <t>51040101-1000</t>
  </si>
  <si>
    <t>51040101-1037</t>
  </si>
  <si>
    <t>Суурин-Мобикомын хэрэглэгчтэй ярьсан-Уянга</t>
  </si>
  <si>
    <t>51040101-1040</t>
  </si>
  <si>
    <t>Суурин-Мобикомын хэрэглэгчтэй ярьсан-Хархорин</t>
  </si>
  <si>
    <t>51040101-1100</t>
  </si>
  <si>
    <t>51040101-1114</t>
  </si>
  <si>
    <t>Мобикомын хэрэглэгчтэй ярьсан-Ханбогд</t>
  </si>
  <si>
    <t>51040101-1118</t>
  </si>
  <si>
    <t>Мобикомын хэрэглэгчтэй ярьсан яриа-Цогтцэций</t>
  </si>
  <si>
    <t>51040101-1200</t>
  </si>
  <si>
    <t>51040101-1213</t>
  </si>
  <si>
    <t>Суурин-Мобикомын хэрэглэгчтэй ярьсан-Эрдэнэцагаан</t>
  </si>
  <si>
    <t>51040101-1300</t>
  </si>
  <si>
    <t>51040101-1351</t>
  </si>
  <si>
    <t>Суурин-Мобикомын хэрэглэгчтэй ярьсан яриа</t>
  </si>
  <si>
    <t>51040101-1354</t>
  </si>
  <si>
    <t>51040101-1356</t>
  </si>
  <si>
    <t>51040101-1361</t>
  </si>
  <si>
    <t>51040101-1362</t>
  </si>
  <si>
    <t>51040101-1400</t>
  </si>
  <si>
    <t>51040101-1459</t>
  </si>
  <si>
    <t>Суурин-Мобикомын хэрэглэгчтэй ярьсан яриа-баянчандмань</t>
  </si>
  <si>
    <t>51040101-1468</t>
  </si>
  <si>
    <t>Суурин-Мобикомын хэрэглэгчтэй ярьсан яриа-Сэргэлэн</t>
  </si>
  <si>
    <t>51040101-1500</t>
  </si>
  <si>
    <t>51040101-1506</t>
  </si>
  <si>
    <t>Суурин-Мобикомын хэрэглэгчтэй ярьсан</t>
  </si>
  <si>
    <t>51040101-1600</t>
  </si>
  <si>
    <t>51040101-1700</t>
  </si>
  <si>
    <t>51040101-1715</t>
  </si>
  <si>
    <t>Мобикомын хэрэглэгчтэй ярьсан-Тариалан</t>
  </si>
  <si>
    <t>51040101-1723</t>
  </si>
  <si>
    <t>Мобикомын хэрэглэгчтэй ярьсан-Цагаан уул</t>
  </si>
  <si>
    <t>51040101-1800</t>
  </si>
  <si>
    <t>51040101-1825</t>
  </si>
  <si>
    <t>51040101-1900</t>
  </si>
  <si>
    <t>51040101-1951</t>
  </si>
  <si>
    <t>Суурин-Мобикомын хэрэглэгчтэй ярьсан-Шарын гол.</t>
  </si>
  <si>
    <t>51040101-1952</t>
  </si>
  <si>
    <t>Суурин-Мобикомын хэрэглэгчтэй ярьсан-Зүүн хараа</t>
  </si>
  <si>
    <t>51040101-1953</t>
  </si>
  <si>
    <t>Суурин-Мобикомын хэрэглэгчтэй ярьсан-Хөтөл</t>
  </si>
  <si>
    <t>51040101-1954</t>
  </si>
  <si>
    <t>Суурин-Мобикомын хэрэглэгчтэй ярьсан-Баруун хараа</t>
  </si>
  <si>
    <t>51040101-1956</t>
  </si>
  <si>
    <t>Суурин-Мобикомын хэрэглэгчтэй ярьсан-Орхон</t>
  </si>
  <si>
    <t>51040101-2000</t>
  </si>
  <si>
    <t>Мобикомын хэрэглэгчтэй ярьсан яриа - МЦХ</t>
  </si>
  <si>
    <t>51040101-2005</t>
  </si>
  <si>
    <t>Мобикомын хэрэглэгчтэй ярьсан-Эрдэнэ</t>
  </si>
  <si>
    <t>51040101-2007</t>
  </si>
  <si>
    <t>Мобикомын хэрэглэгчтэй ярьсан-Багахангай</t>
  </si>
  <si>
    <t>51040101-2100</t>
  </si>
  <si>
    <t>51040101-2105</t>
  </si>
  <si>
    <t>Суурин-Мобикомын хэрэглэгчтэй ярьсан-Жаргалант</t>
  </si>
  <si>
    <t>51040101-2200</t>
  </si>
  <si>
    <t>51040101-2300</t>
  </si>
  <si>
    <t>51040101-2306</t>
  </si>
  <si>
    <t>Суурин-Мобикомын хэрэглэгчтэй ярьсан-Шивээговь сум</t>
  </si>
  <si>
    <t>51040101-4001*</t>
  </si>
  <si>
    <t>Мобикомын хэрэглэгчтэй ярьсан яриа - Төвийн бүс</t>
  </si>
  <si>
    <t>51040101-4002*</t>
  </si>
  <si>
    <t>Мобикомын хэрэглэгчтэй ярьсан яриа - Баруун бүс</t>
  </si>
  <si>
    <t>51040101-4003*</t>
  </si>
  <si>
    <t>Мобикомын хэрэглэгчтэй ярьсан яриа - Зүүн бүс</t>
  </si>
  <si>
    <t>51040101-4004*</t>
  </si>
  <si>
    <t>Мобикомын хэрэглэгчтэй ярьсан яриа - Өмнөд бүс</t>
  </si>
  <si>
    <t>51040201-0100</t>
  </si>
  <si>
    <t>Суурин-Скайтелийн хэрэглэгчтэй ярьсан яриа - МЦХ</t>
  </si>
  <si>
    <t>51040201-0200</t>
  </si>
  <si>
    <t>51040201-0300</t>
  </si>
  <si>
    <t>51040201-0400</t>
  </si>
  <si>
    <t>51040201-0500</t>
  </si>
  <si>
    <t>51040201-0600</t>
  </si>
  <si>
    <t>51040201-0661</t>
  </si>
  <si>
    <t>Суурин-Скайтелийн хэрэглэгчтэй ярьсан-Замын Үүд</t>
  </si>
  <si>
    <t>51040201-0700</t>
  </si>
  <si>
    <t>51040201-0800</t>
  </si>
  <si>
    <t>51040201-0807</t>
  </si>
  <si>
    <t>Скайтелийн хэрэглэгчтэй ярьсан яриа-Дэрэн</t>
  </si>
  <si>
    <t>51040201-0900</t>
  </si>
  <si>
    <t>51040201-0919</t>
  </si>
  <si>
    <t>Скайтелийн хэрэглэгчтэй ярьсан-Тэс</t>
  </si>
  <si>
    <t>51040201-0927</t>
  </si>
  <si>
    <t>Скайтелийн хэрэглэгчтэй ярьсан-Тосонцэнгэл</t>
  </si>
  <si>
    <t>51040201-1000</t>
  </si>
  <si>
    <t>51040201-1039</t>
  </si>
  <si>
    <t>Суурин-Скайтелийн хэрэглэгчтэй ярьсан-Хужирт</t>
  </si>
  <si>
    <t>51040201-1040</t>
  </si>
  <si>
    <t>Суурин-Скайтелийн хэрэглэгчтэй ярьсан-Хархорин</t>
  </si>
  <si>
    <t>51040201-1100</t>
  </si>
  <si>
    <t>51040201-1114</t>
  </si>
  <si>
    <t>Скайтелийн хэрэглэгчтэй ярьсан-Ханбогд</t>
  </si>
  <si>
    <t>51040201-1118</t>
  </si>
  <si>
    <t>Скайтелийн хэрэглэгчтэй ярьсан-Цогт-Цэций</t>
  </si>
  <si>
    <t>51040201-1200</t>
  </si>
  <si>
    <t>51040201-1213</t>
  </si>
  <si>
    <t>Суурин-Скайтелийн хэрэглэгчтэй ярьсан-Эрднэцагаан</t>
  </si>
  <si>
    <t>51040201-1300</t>
  </si>
  <si>
    <t>51040201-1356</t>
  </si>
  <si>
    <t>Суурин-Скайтелын хэрэглэгчтэй ярьсан яриа</t>
  </si>
  <si>
    <t>51040201-1361</t>
  </si>
  <si>
    <t>51040201-1400</t>
  </si>
  <si>
    <t>51040201-1459</t>
  </si>
  <si>
    <t>Суурин-Скайтелийн хэрэглэгчтэй ярьсан яриа-Баянчандмань</t>
  </si>
  <si>
    <t>51040201-1468</t>
  </si>
  <si>
    <t>Суурин-Скайтелийн хэрэглэгчтэй ярьсан яриа-Сэргэлэн</t>
  </si>
  <si>
    <t>51040201-1500</t>
  </si>
  <si>
    <t>51040201-1506</t>
  </si>
  <si>
    <t>Суурин-Скайтелийн хэрэглэгчтэй ярьсан</t>
  </si>
  <si>
    <t>51040201-1600</t>
  </si>
  <si>
    <t>51040201-1700</t>
  </si>
  <si>
    <t>51040201-1715</t>
  </si>
  <si>
    <t>Скайтелийн хэрэглэгчтэй ярьсан-Тариалан</t>
  </si>
  <si>
    <t>51040201-1723</t>
  </si>
  <si>
    <t>Скайтелийн хэрэглэгчтэй ярьсан-Цагаан уул</t>
  </si>
  <si>
    <t>51040201-1800</t>
  </si>
  <si>
    <t>51040201-1825</t>
  </si>
  <si>
    <t>51040201-1900</t>
  </si>
  <si>
    <t>51040201-1951</t>
  </si>
  <si>
    <t>Суурин-Скайтелийн хэрэглэгчтэй ярьсан-Шарын гол</t>
  </si>
  <si>
    <t>51040201-1952</t>
  </si>
  <si>
    <t>Суурин-Скайтелийн хэрэглэгчтэй ярьсан-Зүүн хараа</t>
  </si>
  <si>
    <t>51040201-1953</t>
  </si>
  <si>
    <t>Суурин-Скайтелийн хэрэглэгчтэй ярьсан-Хөтөл</t>
  </si>
  <si>
    <t>51040201-1954</t>
  </si>
  <si>
    <t>Суурин-Скайтелийн хэрэглэгчтэй ярьсан-Баруун хараа</t>
  </si>
  <si>
    <t>51040201-1956</t>
  </si>
  <si>
    <t>Суурин-Скайтелийн хэрэглэгчтэй ярьсан-Орхон</t>
  </si>
  <si>
    <t>51040201-2000</t>
  </si>
  <si>
    <t>Скайтелийн хэрэглэгчтэй ярьсан яриа - МЦХ</t>
  </si>
  <si>
    <t>51040201-2005</t>
  </si>
  <si>
    <t>Скайтелийн хэрэглэгчтэй ярьсан-Эрдэнэ</t>
  </si>
  <si>
    <t>51040201-2007</t>
  </si>
  <si>
    <t>Скайтелийн хэрэглэгчтэй ярьсан-Багахангай</t>
  </si>
  <si>
    <t>51040201-2100</t>
  </si>
  <si>
    <t>51040201-2105</t>
  </si>
  <si>
    <t>Суурин-Скайтелийн хэрэглэгчтэй ярьсан-Жаргалант</t>
  </si>
  <si>
    <t>51040201-2200</t>
  </si>
  <si>
    <t>51040201-2300</t>
  </si>
  <si>
    <t>51040201-2306</t>
  </si>
  <si>
    <t>Суурин-Скайтелийн хэрэглэгчтэй ярьсан-Шивээговь сум</t>
  </si>
  <si>
    <t>51040201-4001*</t>
  </si>
  <si>
    <t>Скайтелийн хэрэглэгчтэй ярьсан яриа - Төвийн бүс</t>
  </si>
  <si>
    <t>51040201-4002*</t>
  </si>
  <si>
    <t>Скайтелийн хэрэглэгчтэй ярьсан яриа - Баруун бүс</t>
  </si>
  <si>
    <t>51040201-4003*</t>
  </si>
  <si>
    <t>Скайтелийн хэрэглэгчтэй ярьсан яриа - Зүүн бүс</t>
  </si>
  <si>
    <t>51040201-4004*</t>
  </si>
  <si>
    <t>Скайтелийн хэрэглэгчтэй ярьсан яриа - Өмнөд бүс</t>
  </si>
  <si>
    <t>51040301-0100</t>
  </si>
  <si>
    <t>Суурин-Юнителийн хэрэглэгчтэй ярьсан яриа - МЦХ</t>
  </si>
  <si>
    <t>51040301-0200</t>
  </si>
  <si>
    <t>51040301-0300</t>
  </si>
  <si>
    <t>51040301-0400</t>
  </si>
  <si>
    <t>51040301-0500</t>
  </si>
  <si>
    <t>51040301-0600</t>
  </si>
  <si>
    <t>51040301-0661</t>
  </si>
  <si>
    <t>Суурин-Юнителийн хэрэглэгчтэй ярьсан-Замын Үүд</t>
  </si>
  <si>
    <t>51040301-0700</t>
  </si>
  <si>
    <t>51040301-0800</t>
  </si>
  <si>
    <t>51040301-0807</t>
  </si>
  <si>
    <t>Юнителийн хэрэглэгчтэй ярьсан яриа -Дэрэн</t>
  </si>
  <si>
    <t>51040301-0818</t>
  </si>
  <si>
    <t>Юнителийн хэрэглэгчтэй ярьсан яриа -Эрдэнэдалай</t>
  </si>
  <si>
    <t>51040301-0900</t>
  </si>
  <si>
    <t>51040301-0919</t>
  </si>
  <si>
    <t>Юнителийн хэрэглэгчтэй ярьсан-Тэс</t>
  </si>
  <si>
    <t>51040301-0927</t>
  </si>
  <si>
    <t>Юнителийн хэрэглэгчтэй ярьсан-Тосонцэнгэл</t>
  </si>
  <si>
    <t>51040301-1000</t>
  </si>
  <si>
    <t>51040301-1040</t>
  </si>
  <si>
    <t>Суурин-Юнителийн хэрэглэгчтэй ярьсан-Хархорин</t>
  </si>
  <si>
    <t>51040301-1100</t>
  </si>
  <si>
    <t>51040301-1114</t>
  </si>
  <si>
    <t>Юнителийн хэрэглэгчтэй ярьсан-Ханбогд</t>
  </si>
  <si>
    <t>51040301-1118</t>
  </si>
  <si>
    <t>Юнителийн хэрэглэгчтэй ярьсан-Цогт-Цэций</t>
  </si>
  <si>
    <t>51040301-1200</t>
  </si>
  <si>
    <t>51040301-1213</t>
  </si>
  <si>
    <t>Суурин-Юнителийн хэрэглэгчтэй ярьсан-Эрдэнэцагаан</t>
  </si>
  <si>
    <t>51040301-1300</t>
  </si>
  <si>
    <t>51040301-1351</t>
  </si>
  <si>
    <t>Суурин-Юнителын хэрэглэгчтэй ярьсан яриа</t>
  </si>
  <si>
    <t>51040301-1356</t>
  </si>
  <si>
    <t>51040301-1361</t>
  </si>
  <si>
    <t>51040301-1400</t>
  </si>
  <si>
    <t>51040301-1459</t>
  </si>
  <si>
    <t>Суурин-Юнителийн хэрэглэгчтэй ярьсан яриа-Баянчандмань</t>
  </si>
  <si>
    <t>51040301-1468</t>
  </si>
  <si>
    <t>Суурин-Юнителийн хэрэглэгчтэй ярьсан яриа-Сэргэлэн</t>
  </si>
  <si>
    <t>51040301-1500</t>
  </si>
  <si>
    <t>51040301-1506</t>
  </si>
  <si>
    <t>Суурин-Юнителийн хэрэглэгчтэй ярьсан</t>
  </si>
  <si>
    <t>51040301-1600</t>
  </si>
  <si>
    <t>51040301-1700</t>
  </si>
  <si>
    <t>51040301-1715</t>
  </si>
  <si>
    <t>Юнителийн хэрэглэгчтэй ярьсан-Тариалан</t>
  </si>
  <si>
    <t>51040301-1723</t>
  </si>
  <si>
    <t>Юнителийн хэрэглэгчтэй ярьсан-Цагаан уул</t>
  </si>
  <si>
    <t>51040301-1800</t>
  </si>
  <si>
    <t>51040301-1806</t>
  </si>
  <si>
    <t>Юнителийн хэрэглэгчтэй ярьсан яриа Бор-Өндөр</t>
  </si>
  <si>
    <t>51040301-1825</t>
  </si>
  <si>
    <t>51040301-1900</t>
  </si>
  <si>
    <t>51040301-1951</t>
  </si>
  <si>
    <t>Суурин-Юнителийн хэрэглэгчтэй ярьсан-Шарын гол</t>
  </si>
  <si>
    <t>51040301-1952</t>
  </si>
  <si>
    <t>Суурин-Юнителийн хэрэглэгчтэй ярьсан-Зүүн хараа</t>
  </si>
  <si>
    <t>51040301-1953</t>
  </si>
  <si>
    <t>Суурин-Юнителийн хэрэглэгчтэй ярьсан-Хөтөл</t>
  </si>
  <si>
    <t>51040301-1954</t>
  </si>
  <si>
    <t>Суурин-Юнителийн хэрэглэгчтэй ярьсан-Баруун хараа</t>
  </si>
  <si>
    <t>51040301-1956</t>
  </si>
  <si>
    <t>Суурин-Юнителийн хэрэглэгчтэй ярьсан-Орхон</t>
  </si>
  <si>
    <t>51040301-2000</t>
  </si>
  <si>
    <t>Юнителийн хэрэглэгчтэй ярьсан яриа - МЦХ</t>
  </si>
  <si>
    <t>51040301-2005</t>
  </si>
  <si>
    <t>Юнителийн хэрэглэгчтэй ярьсан-Эрдэнэ</t>
  </si>
  <si>
    <t>51040301-2007</t>
  </si>
  <si>
    <t>Юнителийн хэрэглэгчтэй ярьсан-Багахангай</t>
  </si>
  <si>
    <t>51040301-2100</t>
  </si>
  <si>
    <t>51040301-2105</t>
  </si>
  <si>
    <t>Суурин-Юнителийн хэрэглэгчтэй ярьсан-Жаргалант</t>
  </si>
  <si>
    <t>51040301-2200</t>
  </si>
  <si>
    <t>51040301-2300</t>
  </si>
  <si>
    <t>51040301-2306</t>
  </si>
  <si>
    <t>Суурин-Юнителийн хэрэглэгчтэй ярьсан-Шивээговь сум</t>
  </si>
  <si>
    <t>51040301-4001*</t>
  </si>
  <si>
    <t>Юнителийн хэрэглэгчтэй ярьсан яриа - Төвийн бүс</t>
  </si>
  <si>
    <t>51040301-4002*</t>
  </si>
  <si>
    <t>Юнителийн хэрэглэгчтэй ярьсан яриа - Баруун бүс</t>
  </si>
  <si>
    <t>51040301-4003*</t>
  </si>
  <si>
    <t>Юнителийн хэрэглэгчтэй ярьсан яриа - Зүүн бүс</t>
  </si>
  <si>
    <t>51040301-4004*</t>
  </si>
  <si>
    <t>Юнителийн хэрэглэгчтэй ярьсан яриа - Өмнөд бүс</t>
  </si>
  <si>
    <t>51040401-0100</t>
  </si>
  <si>
    <t>Суурин-Жи Мобайлын хэрэглэгчтэй ярьсан яриа - МЦХ</t>
  </si>
  <si>
    <t>51040401-0200</t>
  </si>
  <si>
    <t>51040401-0300</t>
  </si>
  <si>
    <t>51040401-0400</t>
  </si>
  <si>
    <t>51040401-0500</t>
  </si>
  <si>
    <t>51040401-0600</t>
  </si>
  <si>
    <t>51040401-0661</t>
  </si>
  <si>
    <t>Суурин-Жи мобайлын хэрэглэгчтэй ярьсан-Замын Үүд</t>
  </si>
  <si>
    <t>51040401-0700</t>
  </si>
  <si>
    <t>51040401-0800</t>
  </si>
  <si>
    <t>51040401-0818</t>
  </si>
  <si>
    <t>Жи Мобайлын хэрэглэгчтэй ярьсан яриа -Эрдэндалай</t>
  </si>
  <si>
    <t>51040401-0900</t>
  </si>
  <si>
    <t>51040401-0919</t>
  </si>
  <si>
    <t>Жи мобайлын хэрэглэгчтэй ярьсан-Тэс</t>
  </si>
  <si>
    <t>51040401-0927</t>
  </si>
  <si>
    <t>Жи мобайлын хэрэглэгчтэй ярьсан-Тосонцэнгэл</t>
  </si>
  <si>
    <t>51040401-1000</t>
  </si>
  <si>
    <t>51040401-1037</t>
  </si>
  <si>
    <t>Суурин-Жи мобайлын хэрэглэгчтэй ярьсан-Уянга</t>
  </si>
  <si>
    <t>51040401-1040</t>
  </si>
  <si>
    <t>Суурин-Жи мобайлын хэрэглэгчтэй ярьсан-Хархорин</t>
  </si>
  <si>
    <t>51040401-1100</t>
  </si>
  <si>
    <t>51040401-1114</t>
  </si>
  <si>
    <t>Жи мобайлын хэрэглэгчтэй ярьсан-Ханбогд</t>
  </si>
  <si>
    <t>51040401-1118</t>
  </si>
  <si>
    <t>Жи мобайлын хэрэглэгчтэй ярьсан-Цогт-Цэций</t>
  </si>
  <si>
    <t>51040401-1200</t>
  </si>
  <si>
    <t>51040401-1213</t>
  </si>
  <si>
    <t>Суурин-Жи мобайлын хэрэглэгчтэй ярьсан-Эрдэнцагаан</t>
  </si>
  <si>
    <t>51040401-1300</t>
  </si>
  <si>
    <t>51040401-1400</t>
  </si>
  <si>
    <t>51040401-1459</t>
  </si>
  <si>
    <t>Сууриэ-Уи Мобайлын хэрэглэгчтэй ярьсан яриа-Баянчандмань</t>
  </si>
  <si>
    <t>51040401-1468</t>
  </si>
  <si>
    <t>Суурин-Жи Мобайлын хэрэглэгчтэй ярьсан яриа-Сэргэлэн</t>
  </si>
  <si>
    <t>51040401-1500</t>
  </si>
  <si>
    <t>51040401-1505</t>
  </si>
  <si>
    <t>Суурин-Жи мобайлын хэрэглэгчтэй ярьсан-Баруунтуруун</t>
  </si>
  <si>
    <t>51040401-1506</t>
  </si>
  <si>
    <t>Суурин-Жи мобайлын хэрэглэгчтэй ярьсан</t>
  </si>
  <si>
    <t>51040401-1600</t>
  </si>
  <si>
    <t>51040401-1700</t>
  </si>
  <si>
    <t>51040401-1715</t>
  </si>
  <si>
    <t>Жи мобайлын хэрэглэгчтэй ярьсан-Тариалан</t>
  </si>
  <si>
    <t>51040401-1723</t>
  </si>
  <si>
    <t>Жи мобайлын хэрэглэгчтэй ярьсан-Цагаан уул</t>
  </si>
  <si>
    <t>51040401-1800</t>
  </si>
  <si>
    <t>51040401-1825</t>
  </si>
  <si>
    <t>51040401-1900</t>
  </si>
  <si>
    <t>51040401-1951</t>
  </si>
  <si>
    <t>Суурин-Жи мобайлын хэрэглэгчтэй ярьсан-Шарын гол</t>
  </si>
  <si>
    <t>51040401-1952</t>
  </si>
  <si>
    <t>Суурин-Жи мобайлын хэрэглэгчтэй ярьсан-Зүүн хараа</t>
  </si>
  <si>
    <t>51040401-1953</t>
  </si>
  <si>
    <t>Суурин-Жи мобайлын хэрэглэгчтэй ярьсан-Хөтөл</t>
  </si>
  <si>
    <t>51040401-1954</t>
  </si>
  <si>
    <t>Суурин-Жи мобайлын хэрэглэгчтэй ярьсан-Баруун хараа</t>
  </si>
  <si>
    <t>51040401-2000</t>
  </si>
  <si>
    <t>Жи Мобайлын хэрэглэгчтэй ярьсан яриа - МЦХ</t>
  </si>
  <si>
    <t>51040401-2007</t>
  </si>
  <si>
    <t>Жи мобайлын хэрэглэгчтэй ярьсан-Багахангай</t>
  </si>
  <si>
    <t>51040401-2100</t>
  </si>
  <si>
    <t>51040401-2105</t>
  </si>
  <si>
    <t>Суурин-Жи мобайлын хэрэглэгчтэй ярьсан-Жаргалант</t>
  </si>
  <si>
    <t>51040401-2200</t>
  </si>
  <si>
    <t>51040401-2300</t>
  </si>
  <si>
    <t>51040401-4001*</t>
  </si>
  <si>
    <t>Жи Мобайлын хэрэглэгчтэй ярьсан яриа - Төвийн бүс</t>
  </si>
  <si>
    <t>51040401-4002*</t>
  </si>
  <si>
    <t>Жи Мобайлын хэрэглэгчтэй ярьсан яриа - Баруун бүс</t>
  </si>
  <si>
    <t>51040401-4003*</t>
  </si>
  <si>
    <t>Жи Мобайлын хэрэглэгчтэй ярьсан яриа - Зүүн бүс</t>
  </si>
  <si>
    <t>51040401-4004*</t>
  </si>
  <si>
    <t>Жи Мобайлын хэрэглэгчтэй ярьсан яриа - Өмнөд бүс</t>
  </si>
  <si>
    <t>51040501-0100</t>
  </si>
  <si>
    <t>Суурин-Төмөр замын хэрэглэгчтэй ярьсан яриа - МЦХ</t>
  </si>
  <si>
    <t>51040501-0500</t>
  </si>
  <si>
    <t>51040501-0600</t>
  </si>
  <si>
    <t>51040501-0661</t>
  </si>
  <si>
    <t>Суурин-Төмөр замын хэрэглэгчтэй ярьсан-Замын Үүд</t>
  </si>
  <si>
    <t>51040501-0700</t>
  </si>
  <si>
    <t>51040501-1100</t>
  </si>
  <si>
    <t>51040501-1300</t>
  </si>
  <si>
    <t>51040501-1400</t>
  </si>
  <si>
    <t>51040501-1900</t>
  </si>
  <si>
    <t>51040501-1951</t>
  </si>
  <si>
    <t>Суурин-Төмөр замын хэрэглэгчтэй ярьсан-Шарын гол</t>
  </si>
  <si>
    <t>51040501-1952</t>
  </si>
  <si>
    <t>Суурин-Төмөр замын хэрэглэгчтэй ярьсан-Зүүн хараа</t>
  </si>
  <si>
    <t>51040501-1953</t>
  </si>
  <si>
    <t>Суурин-Төмөр замын хэрэглэгчтэй ярьсан-Хөтөл</t>
  </si>
  <si>
    <t>51040501-2000</t>
  </si>
  <si>
    <t>Төмөр замын хэрэглэгчтэй ярьсан яриа - МЦХ</t>
  </si>
  <si>
    <t>51040501-2007</t>
  </si>
  <si>
    <t>Төмөр замын хэрэглэгчтэй ярьсан -Багахангай</t>
  </si>
  <si>
    <t>51040501-2100</t>
  </si>
  <si>
    <t>51040501-2200</t>
  </si>
  <si>
    <t>51040501-2300</t>
  </si>
  <si>
    <t>51040501-4001*</t>
  </si>
  <si>
    <t>Төмөр замын хэрэглэгчтэй ярьсан яриа - Төвийн бүс</t>
  </si>
  <si>
    <t>51040501-4002*</t>
  </si>
  <si>
    <t>Төмөр замын хэрэглэгчтэй ярьсан яриа - Баруун бүс</t>
  </si>
  <si>
    <t>51040501-4003*</t>
  </si>
  <si>
    <t>Төмөр замын хэрэглэгчтэй ярьсан яриа - Зүүн бүс</t>
  </si>
  <si>
    <t>51040501-4004*</t>
  </si>
  <si>
    <t>Төмөр замын хэрэглэгчтэй ярьсан яриа - Өмнөд бүс</t>
  </si>
  <si>
    <t>51040601-4001*</t>
  </si>
  <si>
    <t>Скаймедиа-ийн хэрэглэгчтэй ярьсан яриа - Төвийн бүс</t>
  </si>
  <si>
    <t>51040601-4002*</t>
  </si>
  <si>
    <t>Скаймедиа-ийн хэрэглэгчтэй ярьсан яриа -Баруун бүс</t>
  </si>
  <si>
    <t>51040601-4003*</t>
  </si>
  <si>
    <t>Скаймедиа-ийн хэрэглэгчтэй ярьсан яриа -Зүүн бүс</t>
  </si>
  <si>
    <t>51040601-4004*</t>
  </si>
  <si>
    <t>Скаймедиа-ийн хэрэглэгчтэй ярьсан яриа -Өмнөд бүс</t>
  </si>
  <si>
    <t>51040701-0100@</t>
  </si>
  <si>
    <t>Суурин-Исаткомын хэрэглэгчтэй ярьсан яриа</t>
  </si>
  <si>
    <t>51040701-0200@</t>
  </si>
  <si>
    <t>51040701-0300@</t>
  </si>
  <si>
    <t>Суурин-Исатком-ийн хэрэглэгчтэй ярьсан яриа</t>
  </si>
  <si>
    <t>51040701-0400@</t>
  </si>
  <si>
    <t>51040701-0500@</t>
  </si>
  <si>
    <t>51040701-0600@</t>
  </si>
  <si>
    <t>51040701-0700@</t>
  </si>
  <si>
    <t>51040701-0900@</t>
  </si>
  <si>
    <t>51040701-1000@</t>
  </si>
  <si>
    <t>51040701-1100@</t>
  </si>
  <si>
    <t>51040701-1200@</t>
  </si>
  <si>
    <t>51040701-1213@</t>
  </si>
  <si>
    <t>Суурин-Исатком-ийн хэрэглэгчтэй ярьсан яриа Эрдэнэцагаан</t>
  </si>
  <si>
    <t>51040701-1300@</t>
  </si>
  <si>
    <t>Исатком-ийн хэрэглэгчтэй ярьсан яриа</t>
  </si>
  <si>
    <t>51040701-1400@</t>
  </si>
  <si>
    <t>51040701-1468</t>
  </si>
  <si>
    <t>Суурин-Исаткомын хэрэглэгчтэй ярьсан яриа-Сэргэлэн</t>
  </si>
  <si>
    <t>51040701-1500@</t>
  </si>
  <si>
    <t>51040701-1600@</t>
  </si>
  <si>
    <t>51040701-1700@</t>
  </si>
  <si>
    <t>51040701-1715</t>
  </si>
  <si>
    <t xml:space="preserve">Исатком-ийн хэрэглэгчтэй ярьсан яриа-Тариалан </t>
  </si>
  <si>
    <t>51040701-1800@</t>
  </si>
  <si>
    <t>Суурин-Исатком руу ярьсан яриа</t>
  </si>
  <si>
    <t>51040701-1900@</t>
  </si>
  <si>
    <t>51040701-1951@</t>
  </si>
  <si>
    <t>Исаткомын хэрэглэгчтэй ярьсан яриа-Шарын гол</t>
  </si>
  <si>
    <t>51040701-1952@</t>
  </si>
  <si>
    <t>Исаткомын хэрэглэгчтэй ярьсан яриа-Зүүнхараа</t>
  </si>
  <si>
    <t>51040701-1953@</t>
  </si>
  <si>
    <t>Исаткомын хэрэглэгчтэй ярьсан яриа-Хөтөл</t>
  </si>
  <si>
    <t>51040701-2000@</t>
  </si>
  <si>
    <t>51040701-2100@</t>
  </si>
  <si>
    <t>51040701-2200@</t>
  </si>
  <si>
    <t>51040701-2300@</t>
  </si>
  <si>
    <t>Суурин-Исаткомын хэрэглэгчтэй ярьсан яриа-Сүмбэр</t>
  </si>
  <si>
    <t>51040701-4001*</t>
  </si>
  <si>
    <t>Исатком-ийн хэрэглэгчтэй ярьсан яриа-Төвийн бүс</t>
  </si>
  <si>
    <t>51040701-4002*</t>
  </si>
  <si>
    <t>Исатком-ийн хэрэглэгчтэй ярьсан яриа-Баруун бүс</t>
  </si>
  <si>
    <t>51040701-4003*</t>
  </si>
  <si>
    <t>Исатком-ийн хэрэглэгчтэй ярьсан яриа-Зүүн бүс</t>
  </si>
  <si>
    <t>51040701-4004*</t>
  </si>
  <si>
    <t>Исатком-ийн хэрэглэгчтэй ярьсан яриа - Өмнөд бүс</t>
  </si>
  <si>
    <t>51050201-0100</t>
  </si>
  <si>
    <t>NGN-Картын борлуулалтын орлого</t>
  </si>
  <si>
    <t>51050201-0200</t>
  </si>
  <si>
    <t>NGN-Картын борлуулалтын орлого - МЦХ</t>
  </si>
  <si>
    <t>51050201-0700</t>
  </si>
  <si>
    <t>51050201-0900</t>
  </si>
  <si>
    <t>51050201-1040</t>
  </si>
  <si>
    <t>NGN-Картын борлуулалтын орлого-Хархорин</t>
  </si>
  <si>
    <t>51050201-1100</t>
  </si>
  <si>
    <t>51050201-1108</t>
  </si>
  <si>
    <t xml:space="preserve">NGN-Картын борлуулалтын орлого-Гурвантэс </t>
  </si>
  <si>
    <t>51050201-1300</t>
  </si>
  <si>
    <t>51050201-1500</t>
  </si>
  <si>
    <t>51050201-1900</t>
  </si>
  <si>
    <t>51050201-1952</t>
  </si>
  <si>
    <t>NGN-Картын борлуулалтын орлого-Зүүн хараа</t>
  </si>
  <si>
    <t>51050201-2000</t>
  </si>
  <si>
    <t>51050201-2100</t>
  </si>
  <si>
    <t>51050201-2300</t>
  </si>
  <si>
    <t>NGN-Картын борлуулалтын орлого - Захиргаа аж ахуйн хэсэг</t>
  </si>
  <si>
    <t>51050201-4000*</t>
  </si>
  <si>
    <t>51050201-4001*</t>
  </si>
  <si>
    <t>Картын борлуулалтын орлого-Төвийн бүс</t>
  </si>
  <si>
    <t>51050201-4002*</t>
  </si>
  <si>
    <t>Картын борлуулалтын орлого-Баруун бүс</t>
  </si>
  <si>
    <t>51050201-4003*</t>
  </si>
  <si>
    <t>Картын борлуулалтын орлого-Зүүн бүс</t>
  </si>
  <si>
    <t>51050201-4004*</t>
  </si>
  <si>
    <t>Картын борлуулалтын орлого-Өмнөд бүс</t>
  </si>
  <si>
    <t>51050203-1000</t>
  </si>
  <si>
    <t>Микомын карт  5157 - МЦХ</t>
  </si>
  <si>
    <t>51050203-1300</t>
  </si>
  <si>
    <t>Микомын карт 5157 - Үйлчилгээ марктингийн хэсэг</t>
  </si>
  <si>
    <t>51050203-4001*</t>
  </si>
  <si>
    <t>Микомын карт  5157 - Төвийн бүс</t>
  </si>
  <si>
    <t>51050203-4002*</t>
  </si>
  <si>
    <t>Микомын карт  5157 - Баруун бүс</t>
  </si>
  <si>
    <t>51050203-4003*</t>
  </si>
  <si>
    <t>Микомын карт  5157 - Зүүн бүс</t>
  </si>
  <si>
    <t>51050203-4004*</t>
  </si>
  <si>
    <t>Микомын карт  5157 - Өмнөд бүс</t>
  </si>
  <si>
    <t>51050408-0100@</t>
  </si>
  <si>
    <t>Wifi интернетийн карт  5158 - МЦХ</t>
  </si>
  <si>
    <t>51050408-0109@</t>
  </si>
  <si>
    <t>Wifi интернетийн карт-Өлзийт</t>
  </si>
  <si>
    <t>51050408-0200@</t>
  </si>
  <si>
    <t>51050408-0205</t>
  </si>
  <si>
    <t>Интернетийн карт-WiFi-Алтай</t>
  </si>
  <si>
    <t>51050408-0451</t>
  </si>
  <si>
    <t>Wifi интернетийн карт МЦХ Баян-агт</t>
  </si>
  <si>
    <t>51050408-0500@</t>
  </si>
  <si>
    <t>51050408-0800@</t>
  </si>
  <si>
    <t>51050408-0805</t>
  </si>
  <si>
    <t>Wifi интернетийн карт  5158 - Адаацаг</t>
  </si>
  <si>
    <t>51050408-0806</t>
  </si>
  <si>
    <t>Wifi интернетийн карт  5158 - Дэлгэрцогт</t>
  </si>
  <si>
    <t>51050408-0807</t>
  </si>
  <si>
    <t>Wifi интернетийн карт  5158 - Дэрэн</t>
  </si>
  <si>
    <t>51050408-0810</t>
  </si>
  <si>
    <t>Wifi интернетийн карт  5158 - Өндөршил</t>
  </si>
  <si>
    <t>51050408-0811</t>
  </si>
  <si>
    <t>Wifi интернетийн карт-Баянжаргалан</t>
  </si>
  <si>
    <t>51050408-0812</t>
  </si>
  <si>
    <t>Wifi интернетийн карт  5158 - Гурвансайхан</t>
  </si>
  <si>
    <t>51050408-0816</t>
  </si>
  <si>
    <t>Wifi интернетийн карт  5158 - Сайхан-Овоо</t>
  </si>
  <si>
    <t>51050408-1043@</t>
  </si>
  <si>
    <t>Wifi интернетийн карт-Хайрхандулаан</t>
  </si>
  <si>
    <t>51050408-1200@</t>
  </si>
  <si>
    <t>51050408-1500@</t>
  </si>
  <si>
    <t>51060100-4001*</t>
  </si>
  <si>
    <t>Бусад операторын картаар ярьсан яриа - ТБХГ</t>
  </si>
  <si>
    <t>51060100-4002*</t>
  </si>
  <si>
    <t>Бусад операторын картаар ярьсан яриа - ББХГ</t>
  </si>
  <si>
    <t>51060100-4003*</t>
  </si>
  <si>
    <t>Бусад операторын картаар ярьсан яриа - ЗБХГ</t>
  </si>
  <si>
    <t>51060100-4004*</t>
  </si>
  <si>
    <t>Бусад операторын картаар ярьсан яриа - ӨБХГ</t>
  </si>
  <si>
    <t>51070101-4000*</t>
  </si>
  <si>
    <t>Мобикомын хэрэглэгчийн яриа  ХХОЯ</t>
  </si>
  <si>
    <t>51070102-4000*</t>
  </si>
  <si>
    <t>Скайтелийн хэрэглэгчийн яриа ХХОЯ</t>
  </si>
  <si>
    <t>51070103-4000*</t>
  </si>
  <si>
    <t>Юнителийн хэрэглэгчийн яриа  ХХОЯ</t>
  </si>
  <si>
    <t>51070104-4000*</t>
  </si>
  <si>
    <t>Жи-мобайлын хэрэглэгчийн яриа  ХХОЯ</t>
  </si>
  <si>
    <t>51070105-4000*</t>
  </si>
  <si>
    <t>ТЗамын хэрэглэгчийн яриа  ХХОЯ</t>
  </si>
  <si>
    <t>51070106-4000*</t>
  </si>
  <si>
    <t>Скай медиа-гийн хэрэглэгчийн ХХОЯ</t>
  </si>
  <si>
    <t>51070107-4000*</t>
  </si>
  <si>
    <t>ХХ-ын орох яриа бусад оператор  ХХОЯ</t>
  </si>
  <si>
    <t>51070107-4004*</t>
  </si>
  <si>
    <t>ХХ-ын орох яриа бусад оператор ХХОЯ-Өмнөд бүс</t>
  </si>
  <si>
    <t>51090103-4000*</t>
  </si>
  <si>
    <t>Контент түрээсийн орлого-МонголСат</t>
  </si>
  <si>
    <t>51080101-4001*</t>
  </si>
  <si>
    <t>Улс хоорондын цахилгаан мэдээ  5191 - Төвийн бүс</t>
  </si>
  <si>
    <t>51080101-4002*</t>
  </si>
  <si>
    <t>Улс хоорондын цахилгаан мэдээ  5191 - Баруун бүс</t>
  </si>
  <si>
    <t>51080101-4003*</t>
  </si>
  <si>
    <t>Улс хоорондын цахилгаан мэдээ  5191 - Зүүн бүс</t>
  </si>
  <si>
    <t>51080102-0200</t>
  </si>
  <si>
    <t>Хот хоорондын цахилгаан мэдээ  5192 - МЦХ</t>
  </si>
  <si>
    <t>51080102-0400</t>
  </si>
  <si>
    <t>51080102-0500</t>
  </si>
  <si>
    <t>51080102-0600</t>
  </si>
  <si>
    <t>51080102-0661</t>
  </si>
  <si>
    <t>Хот хоорондын цахилгаан мэдээ-Замын Үүд</t>
  </si>
  <si>
    <t>51080102-0700</t>
  </si>
  <si>
    <t>51080102-1100</t>
  </si>
  <si>
    <t>51080102-1300</t>
  </si>
  <si>
    <t>51080102-1500</t>
  </si>
  <si>
    <t>51080102-1600</t>
  </si>
  <si>
    <t>51080102-1700</t>
  </si>
  <si>
    <t>51080102-1900</t>
  </si>
  <si>
    <t>51080102-1952</t>
  </si>
  <si>
    <t>Хот хоорондын цахилгаан мэдээ-Зүүнхараа</t>
  </si>
  <si>
    <t>51080102-2100</t>
  </si>
  <si>
    <t>51080102-2200</t>
  </si>
  <si>
    <t>51080102-4001*</t>
  </si>
  <si>
    <t>Хот хоорондын цахилгаан мэдээ  5192 - Төвийн бүс</t>
  </si>
  <si>
    <t>51080102-4002*</t>
  </si>
  <si>
    <t>Хот хоорондын цахилгаан мэдээ  5192 - Баруун бүс</t>
  </si>
  <si>
    <t>51080102-4003*</t>
  </si>
  <si>
    <t>Хот хоорондын цахилгаан мэдээ  5192 - Зүүн бүс</t>
  </si>
  <si>
    <t>51100101-4000*</t>
  </si>
  <si>
    <t>51100201-4000*</t>
  </si>
  <si>
    <t>Улс хоорондын суваг  5220</t>
  </si>
  <si>
    <t>51100202-1628</t>
  </si>
  <si>
    <t>Хот хоорондын сувгийн-Манхан</t>
  </si>
  <si>
    <t>51100202-2100</t>
  </si>
  <si>
    <t>Хот хоорондын сувгийн</t>
  </si>
  <si>
    <t>51100203-0300</t>
  </si>
  <si>
    <t>Хот доторхи суваг-МЦХ</t>
  </si>
  <si>
    <t>51100203-0500</t>
  </si>
  <si>
    <t>51100203-1100</t>
  </si>
  <si>
    <t>Хот доторхи суваг-5240-МЦХ</t>
  </si>
  <si>
    <t>51100203-4000*</t>
  </si>
  <si>
    <t>Хот доторхи суваг  5240</t>
  </si>
  <si>
    <t>51100300-1200</t>
  </si>
  <si>
    <t>Түрээсийн шугам  5250 - МЦХ</t>
  </si>
  <si>
    <t>51100711-0200</t>
  </si>
  <si>
    <t>Тоон сувгийн телекамерын үйлчилгээ</t>
  </si>
  <si>
    <t>51100711-0300</t>
  </si>
  <si>
    <t>51100711-0400</t>
  </si>
  <si>
    <t>51100711-0500</t>
  </si>
  <si>
    <t>51100711-1000</t>
  </si>
  <si>
    <t>51100711-1500</t>
  </si>
  <si>
    <t>51100711-1700</t>
  </si>
  <si>
    <t>51100711-1800</t>
  </si>
  <si>
    <t>51100401-0100</t>
  </si>
  <si>
    <t>Интернэт кафены орлого  5260 - МЦХ</t>
  </si>
  <si>
    <t>51100401-0200</t>
  </si>
  <si>
    <t>51100401-0300</t>
  </si>
  <si>
    <t>51100401-0400</t>
  </si>
  <si>
    <t>51100401-0500</t>
  </si>
  <si>
    <t>51100401-0600</t>
  </si>
  <si>
    <t>51100401-0661</t>
  </si>
  <si>
    <t>Интернэт кафены орлого-Замын Үүд</t>
  </si>
  <si>
    <t>51100401-1000</t>
  </si>
  <si>
    <t>51100401-1040</t>
  </si>
  <si>
    <t>Интернэт кафены орлого-Хархорин</t>
  </si>
  <si>
    <t>51100401-1100</t>
  </si>
  <si>
    <t>51100401-1300</t>
  </si>
  <si>
    <t>51100401-1400</t>
  </si>
  <si>
    <t>51100401-1500</t>
  </si>
  <si>
    <t>51100401-1600</t>
  </si>
  <si>
    <t>51100401-1700</t>
  </si>
  <si>
    <t>51100401-1800</t>
  </si>
  <si>
    <t>51100401-1811</t>
  </si>
  <si>
    <t>51100401-1900</t>
  </si>
  <si>
    <t>51100401-1952</t>
  </si>
  <si>
    <t>Интернэт кафены орлого-Зүүн хараа</t>
  </si>
  <si>
    <t>51100401-2000</t>
  </si>
  <si>
    <t>51100401-2100</t>
  </si>
  <si>
    <t>51100401-2200</t>
  </si>
  <si>
    <t>51100401-2300</t>
  </si>
  <si>
    <t>51100401-2306</t>
  </si>
  <si>
    <t>Интернэт кафены орлого-Шивээговь сум</t>
  </si>
  <si>
    <t>51100402-0100</t>
  </si>
  <si>
    <t>51100402-0200</t>
  </si>
  <si>
    <t>51100402-0300</t>
  </si>
  <si>
    <t>51100402-0400</t>
  </si>
  <si>
    <t>51100402-0500</t>
  </si>
  <si>
    <t>51100402-0600</t>
  </si>
  <si>
    <t>51100402-0700</t>
  </si>
  <si>
    <t>51100402-0800</t>
  </si>
  <si>
    <t>51100402-0900</t>
  </si>
  <si>
    <t>51100402-1000</t>
  </si>
  <si>
    <t>51100402-1100</t>
  </si>
  <si>
    <t>51100402-1300</t>
  </si>
  <si>
    <t>51100402-1400</t>
  </si>
  <si>
    <t>51100402-1500</t>
  </si>
  <si>
    <t>51100402-1600</t>
  </si>
  <si>
    <t>51100402-1700</t>
  </si>
  <si>
    <t>51100402-1800</t>
  </si>
  <si>
    <t>51100402-1900</t>
  </si>
  <si>
    <t>51100402-1951</t>
  </si>
  <si>
    <t>51100402-1952</t>
  </si>
  <si>
    <t>51100402-2000</t>
  </si>
  <si>
    <t>51100402-2005</t>
  </si>
  <si>
    <t>51100402-2100</t>
  </si>
  <si>
    <t>51100402-2200</t>
  </si>
  <si>
    <t>51100501-0100</t>
  </si>
  <si>
    <t>КАТВ-ийн шинэ тавилтын орлого  5271 - МЦХ</t>
  </si>
  <si>
    <t>51100501-0200</t>
  </si>
  <si>
    <t>КАТВ-ийн шинэ тавилтын орлого - Захиргаа аж ахуйн хэсэг</t>
  </si>
  <si>
    <t>51100501-0205</t>
  </si>
  <si>
    <t>КаТв-ийн шинэ тавилтын орлого-Алтай</t>
  </si>
  <si>
    <t>51100501-0206</t>
  </si>
  <si>
    <t>КаТв-ийн шинэ тавилтын орлого-Алтанцөгц</t>
  </si>
  <si>
    <t>51100501-0207</t>
  </si>
  <si>
    <t>КаТв-ийн шинэ тавилтын орлого-Баяннуур</t>
  </si>
  <si>
    <t>51100501-0210</t>
  </si>
  <si>
    <t>КаТв-ийн шинэ тавилтын орлого-Дэлүүн</t>
  </si>
  <si>
    <t>51100501-0211</t>
  </si>
  <si>
    <t>КаТв-ийн шинэ тавилтын орлого-Сагсай</t>
  </si>
  <si>
    <t>51100501-0212</t>
  </si>
  <si>
    <t>КаТв-ийн шинэ тавилтын орлого-Улаанхус</t>
  </si>
  <si>
    <t>51100501-0213</t>
  </si>
  <si>
    <t>КаТв-ийн шинэ тавилтын орлого-Ногооннуур</t>
  </si>
  <si>
    <t>51100501-0215</t>
  </si>
  <si>
    <t>КаТв-ийн шинэ тавилтын орлого-Толбо</t>
  </si>
  <si>
    <t>51100501-0216</t>
  </si>
  <si>
    <t>КаТв-ийн шинэ тавилтын орлого-Цагааннуур</t>
  </si>
  <si>
    <t>51100501-0217</t>
  </si>
  <si>
    <t>КаТв-ийн шинэ тавилтын орлого-Цэнгэл</t>
  </si>
  <si>
    <t>51100501-0300</t>
  </si>
  <si>
    <t>КАТВ-ийн шинэ тавилтын орлого -Үйлчилгээ</t>
  </si>
  <si>
    <t>51100501-0400</t>
  </si>
  <si>
    <t>51100501-0700</t>
  </si>
  <si>
    <t>51100501-0800</t>
  </si>
  <si>
    <t>51100501-1000</t>
  </si>
  <si>
    <t>51100501-1200</t>
  </si>
  <si>
    <t>51100501-1500</t>
  </si>
  <si>
    <t>КАТВ-ийн шинэ тавилтын орлого - МЦХ</t>
  </si>
  <si>
    <t>51100501-1600</t>
  </si>
  <si>
    <t>51100501-1700</t>
  </si>
  <si>
    <t>51100501-1800</t>
  </si>
  <si>
    <t>51100501-1825</t>
  </si>
  <si>
    <t>КАТВ-ийн шинэ тавилтын орлого</t>
  </si>
  <si>
    <t>51100501-2200</t>
  </si>
  <si>
    <t>51100501-4002*</t>
  </si>
  <si>
    <t>КАТВ-ийн шинэ тавилтын орлого  5271 -ББХГ</t>
  </si>
  <si>
    <t>51100501-4003*</t>
  </si>
  <si>
    <t>КАТВ-ийн шинэ тавилтын орлого  5271 - ЗБХГ</t>
  </si>
  <si>
    <t>51100502-0100</t>
  </si>
  <si>
    <t>КАТВ-ийн суурь хураамжийн орлого  5272 - МЦХ</t>
  </si>
  <si>
    <t>51100502-0200</t>
  </si>
  <si>
    <t>КАТВ-ийн суурь хураамжийн орлого - Захиргаа аж ахуйн хэсэг</t>
  </si>
  <si>
    <t>51100502-0205</t>
  </si>
  <si>
    <t>КаТв-ийн суурь хураамжын орлого-Алтай</t>
  </si>
  <si>
    <t>51100502-0206</t>
  </si>
  <si>
    <t>КаТв-ийн суурь хураамжын орлого-Алтанцөгц</t>
  </si>
  <si>
    <t>51100502-0207</t>
  </si>
  <si>
    <t>КаТв-ийн суурь хураамжын орлого-Баяннуур</t>
  </si>
  <si>
    <t>51100502-0210</t>
  </si>
  <si>
    <t>КаТв-ийн суурь хураамжын орлого-Дэлүүн</t>
  </si>
  <si>
    <t>51100502-0211</t>
  </si>
  <si>
    <t>КаТв-ийн суурь хураамжын орлого-Сагсай</t>
  </si>
  <si>
    <t>51100502-0212</t>
  </si>
  <si>
    <t>КаТв-ийн суурь хураамжын орлого-Улаанхус</t>
  </si>
  <si>
    <t>51100502-0213</t>
  </si>
  <si>
    <t>КаТв-ийн суурь хураамжын орлого-Ногооннуур</t>
  </si>
  <si>
    <t>51100502-0215</t>
  </si>
  <si>
    <t>КаТв-ийн суурь хураамжын орлого-Толбо</t>
  </si>
  <si>
    <t>51100502-0216</t>
  </si>
  <si>
    <t>КаТв-ийн суурь хураамжын орлого-Цагааннуур</t>
  </si>
  <si>
    <t>51100502-0217</t>
  </si>
  <si>
    <t>КаТв-ийн суурь хураамжын орлого-Цэнгэл</t>
  </si>
  <si>
    <t>51100502-0219</t>
  </si>
  <si>
    <t>КаТв-ийн суурь хураамжын орлого</t>
  </si>
  <si>
    <t>51100502-0300</t>
  </si>
  <si>
    <t>51100502-0400</t>
  </si>
  <si>
    <t>51100502-0700</t>
  </si>
  <si>
    <t>51100502-0800</t>
  </si>
  <si>
    <t>51100502-1000</t>
  </si>
  <si>
    <t>51100502-1040</t>
  </si>
  <si>
    <t>КАТВ-ийн суурь хураамжийн орлого - Хархорин</t>
  </si>
  <si>
    <t>51100502-1200</t>
  </si>
  <si>
    <t>51100502-1500</t>
  </si>
  <si>
    <t>КАТВ-ийн суурь хураамжийн орлого - МЦХ</t>
  </si>
  <si>
    <t>51100502-1600</t>
  </si>
  <si>
    <t>51100502-1700</t>
  </si>
  <si>
    <t>51100502-1800</t>
  </si>
  <si>
    <t>51100502-1825</t>
  </si>
  <si>
    <t>КАТВ-ийн суурь хураамжийн орлого</t>
  </si>
  <si>
    <t>51100502-2200</t>
  </si>
  <si>
    <t>51100502-2300</t>
  </si>
  <si>
    <t>51100502-4001*</t>
  </si>
  <si>
    <t>КАТВ-ийн суурь хураамжийн орлого  5272 - ТБХГ</t>
  </si>
  <si>
    <t>51100502-4002*</t>
  </si>
  <si>
    <t>КАТВ-ийн суурь хураамжийн орлого  5272 - ББХГ</t>
  </si>
  <si>
    <t>51100502-4003*</t>
  </si>
  <si>
    <t>КАТВ-ийн суурь хураамжийн орлого  5272 - ЗБХГ</t>
  </si>
  <si>
    <t>51100502-4004*</t>
  </si>
  <si>
    <t>КАТВ-ийн суурь хураамжийн орлого  5272 - ӨБХГ</t>
  </si>
  <si>
    <t>51100503-0400</t>
  </si>
  <si>
    <t>TV ROOM үйлчилгээний орлого- Standart багц</t>
  </si>
  <si>
    <t>51100503-0700</t>
  </si>
  <si>
    <t>51100503-0800</t>
  </si>
  <si>
    <t>51100503-0900</t>
  </si>
  <si>
    <t>51100503-1100</t>
  </si>
  <si>
    <t>51100503-1200</t>
  </si>
  <si>
    <t>51100503-2000</t>
  </si>
  <si>
    <t>51100503-2100</t>
  </si>
  <si>
    <t>51100503-2200</t>
  </si>
  <si>
    <t>51100503-4001*</t>
  </si>
  <si>
    <t>TV Room  үйлчилгээний орлого-Standart багц -ТБХГ</t>
  </si>
  <si>
    <t>51100503-4002*</t>
  </si>
  <si>
    <t>ТV Room үйлчилгээний орлого-Standard багц-ББХГ</t>
  </si>
  <si>
    <t>51100503-4003*</t>
  </si>
  <si>
    <t>ТV Room  үйлчилгээний орлого-Standard багц-ЗБХГ</t>
  </si>
  <si>
    <t>51100503-4004*</t>
  </si>
  <si>
    <t>ТV Room  үйлчилгээний орлого-Standard багц-ӨБХГ</t>
  </si>
  <si>
    <t>51100504-0100</t>
  </si>
  <si>
    <t>TV ROOM үйлчилгээний орлого- Premium багц</t>
  </si>
  <si>
    <t>51100504-0200</t>
  </si>
  <si>
    <t>51100504-0300</t>
  </si>
  <si>
    <t>51100504-0400</t>
  </si>
  <si>
    <t>51100504-0500</t>
  </si>
  <si>
    <t>51100504-0600</t>
  </si>
  <si>
    <t>51100504-0700</t>
  </si>
  <si>
    <t>51100504-0800</t>
  </si>
  <si>
    <t>51100504-0900</t>
  </si>
  <si>
    <t>51100504-1000</t>
  </si>
  <si>
    <t>51100504-1037</t>
  </si>
  <si>
    <t>TV ROOM үйлчилгээний орлого- Premium багц-Уянга</t>
  </si>
  <si>
    <t>51100504-1039</t>
  </si>
  <si>
    <t>TV ROOM үйлчилгээний орлого- Premium багц-Хужирт</t>
  </si>
  <si>
    <t>51100504-1040</t>
  </si>
  <si>
    <t>TV ROOM үйлчилгээний орлого- Premium багц-Хархорин</t>
  </si>
  <si>
    <t>51100504-1100</t>
  </si>
  <si>
    <t>51100504-1300</t>
  </si>
  <si>
    <t>51100504-1400</t>
  </si>
  <si>
    <t>51100504-1500</t>
  </si>
  <si>
    <t>51100504-1600</t>
  </si>
  <si>
    <t>51100504-162</t>
  </si>
  <si>
    <t>TV ROOM үйлчилгээний орлого-Premium багц</t>
  </si>
  <si>
    <t>51100504-1700</t>
  </si>
  <si>
    <t>51100504-1800</t>
  </si>
  <si>
    <t>51100504-1900</t>
  </si>
  <si>
    <t>51100504-2000</t>
  </si>
  <si>
    <t>51100504-2007</t>
  </si>
  <si>
    <t>TV ROOM үйлчилгээний орлого- Premium багц Багахангай</t>
  </si>
  <si>
    <t>51100504-2200</t>
  </si>
  <si>
    <t>51100504-2300</t>
  </si>
  <si>
    <t>51100504-4001*</t>
  </si>
  <si>
    <t>ТV Room  үйлчилгээний орлого-Premium багц-ТБХГ</t>
  </si>
  <si>
    <t>51100504-4002*</t>
  </si>
  <si>
    <t>ТV Room үйлчилгээний орлого-Premium багц-ББХГ</t>
  </si>
  <si>
    <t>51100504-4003*</t>
  </si>
  <si>
    <t>ТV Room  үйлчилгээний орлого-Premium багц-ЗБХГ</t>
  </si>
  <si>
    <t>51100504-4004*</t>
  </si>
  <si>
    <t>ТV Room үйлчилгээний орлого-Premium багц-ӨБХГ</t>
  </si>
  <si>
    <t>51100505-1800</t>
  </si>
  <si>
    <t>TV ROOM үйлчилгээний шинэ тавилтын орлого</t>
  </si>
  <si>
    <t>51100601-0300</t>
  </si>
  <si>
    <t>Зууны лавлахын орлого  5301 - МЦХ</t>
  </si>
  <si>
    <t>51100601-0400</t>
  </si>
  <si>
    <t>51100601-0500</t>
  </si>
  <si>
    <t>51100601-0600</t>
  </si>
  <si>
    <t>51100601-0661</t>
  </si>
  <si>
    <t>Зууны лавлахын орлого-Замын Үүд</t>
  </si>
  <si>
    <t>51100601-0700</t>
  </si>
  <si>
    <t>51100601-0900</t>
  </si>
  <si>
    <t>51100601-0927</t>
  </si>
  <si>
    <t>Зууны лавлахын орлого-Тосонцэнгэл</t>
  </si>
  <si>
    <t>51100601-1000</t>
  </si>
  <si>
    <t>Зууны лавлахын орлого - МЦХ</t>
  </si>
  <si>
    <t>51100601-1100</t>
  </si>
  <si>
    <t>51100601-1114</t>
  </si>
  <si>
    <t>Зууны лавлахын орлого-Ханбогд</t>
  </si>
  <si>
    <t>51100601-1200</t>
  </si>
  <si>
    <t>51100601-1300</t>
  </si>
  <si>
    <t>51100601-1400</t>
  </si>
  <si>
    <t>51100601-1459</t>
  </si>
  <si>
    <t>Зууны лавлахын орлого-Баянчандмань</t>
  </si>
  <si>
    <t>51100601-1500</t>
  </si>
  <si>
    <t>Зууны лавлахын орлого - Захиргаа аж ахуйн хэсэг</t>
  </si>
  <si>
    <t>51100601-1600</t>
  </si>
  <si>
    <t>Лавлахын орлого  5301 - МЦХ</t>
  </si>
  <si>
    <t>51100601-1700</t>
  </si>
  <si>
    <t>51100601-1800</t>
  </si>
  <si>
    <t>51100601-1825</t>
  </si>
  <si>
    <t>51100601-1900</t>
  </si>
  <si>
    <t>51100601-1952</t>
  </si>
  <si>
    <t>Зууны лавлахын орлого-Зүүн хараа</t>
  </si>
  <si>
    <t>51100601-2007</t>
  </si>
  <si>
    <t>Зууны лавлахын орлого-Багахангай</t>
  </si>
  <si>
    <t>51100601-2100</t>
  </si>
  <si>
    <t>51100601-2200</t>
  </si>
  <si>
    <t>51100601-4000*</t>
  </si>
  <si>
    <t>Зууны лавлахын орлого  5301</t>
  </si>
  <si>
    <t>51100601-4001*</t>
  </si>
  <si>
    <t>Зууны лавлахын орлого  5301 - Төвийн бүс</t>
  </si>
  <si>
    <t>51100601-4002*</t>
  </si>
  <si>
    <t>Зууны лавлахын орлого  5301 - Баруун бүс</t>
  </si>
  <si>
    <t>51100601-4003*</t>
  </si>
  <si>
    <t>Зууны лавлахын орлого  5301 - Зүүн бүс</t>
  </si>
  <si>
    <t>51100601-4004*</t>
  </si>
  <si>
    <t>Зууны лавлахын орлого  5301 - Өмнөд бүс</t>
  </si>
  <si>
    <t>51100602-0100</t>
  </si>
  <si>
    <t>Бусад лавлахын орлого  5302 - Захиргаа аж ахуйн хэсэг</t>
  </si>
  <si>
    <t>51100602-0200</t>
  </si>
  <si>
    <t>Бусад лавлахын орлого  5302 - МЦХ</t>
  </si>
  <si>
    <t>51100602-0212</t>
  </si>
  <si>
    <t>Бусад лавлахын орлого-Улаанхус</t>
  </si>
  <si>
    <t>51100602-0300</t>
  </si>
  <si>
    <t>51100602-0311</t>
  </si>
  <si>
    <t>Бусад лавлахын орлого-Өлзийт</t>
  </si>
  <si>
    <t>51100602-0322</t>
  </si>
  <si>
    <t>Бусад лавлахын орлого-Хүрээмарал</t>
  </si>
  <si>
    <t>51100602-0329</t>
  </si>
  <si>
    <t>Бусад лавлахын орлого-Эрдэнэцогт</t>
  </si>
  <si>
    <t>51100602-0400</t>
  </si>
  <si>
    <t>51100602-0500</t>
  </si>
  <si>
    <t>51100602-0600</t>
  </si>
  <si>
    <t>51100602-0656</t>
  </si>
  <si>
    <t>Бусад лавлахын орлого - Сайхан дулаан</t>
  </si>
  <si>
    <t>51100602-0661</t>
  </si>
  <si>
    <t>Бусад лавлахын орлого-Замын үүд</t>
  </si>
  <si>
    <t>51100602-0700</t>
  </si>
  <si>
    <t>51100602-0800</t>
  </si>
  <si>
    <t>51100602-0900</t>
  </si>
  <si>
    <t>51100602-1000</t>
  </si>
  <si>
    <t>Бусад лавлахын орлого ӨВ</t>
  </si>
  <si>
    <t>51100602-1037</t>
  </si>
  <si>
    <t>Бусад лавлахын орлого-Уянга</t>
  </si>
  <si>
    <t>51100602-1040</t>
  </si>
  <si>
    <t>Бусад лавлахын орлого-Хархорин</t>
  </si>
  <si>
    <t>51100602-1100</t>
  </si>
  <si>
    <t>51100602-1108</t>
  </si>
  <si>
    <t xml:space="preserve">Бусад лавлахын орлого-Гурвантэс </t>
  </si>
  <si>
    <t>51100602-1110</t>
  </si>
  <si>
    <t>Бусад лавлахын орлого-Манлай</t>
  </si>
  <si>
    <t>51100602-1114</t>
  </si>
  <si>
    <t>Бусад лавлахын орлого-Ханбогд</t>
  </si>
  <si>
    <t>51100602-1118</t>
  </si>
  <si>
    <t>Бусад лавлахын орлого-Цогт-Цэций</t>
  </si>
  <si>
    <t>51100602-1200</t>
  </si>
  <si>
    <t>51100602-1213</t>
  </si>
  <si>
    <t>51100602-1300</t>
  </si>
  <si>
    <t>Бусад лавлахын орлго-МЦХ</t>
  </si>
  <si>
    <t>51100602-1351</t>
  </si>
  <si>
    <t>51100602-1356</t>
  </si>
  <si>
    <t>51100602-1360</t>
  </si>
  <si>
    <t>51100602-1400</t>
  </si>
  <si>
    <t>51100602-1459</t>
  </si>
  <si>
    <t>Бусад лавлахын орлого-Баянчандмань</t>
  </si>
  <si>
    <t>51100602-1468</t>
  </si>
  <si>
    <t>Бусад лавлахын орлого-Сэргэлэн</t>
  </si>
  <si>
    <t>51100602-1500</t>
  </si>
  <si>
    <t>51100602-1505</t>
  </si>
  <si>
    <t>Бусад лавлахын орлого  Баруунтуруун</t>
  </si>
  <si>
    <t>51100602-1506</t>
  </si>
  <si>
    <t>51100602-1600</t>
  </si>
  <si>
    <t>51100602-1700</t>
  </si>
  <si>
    <t>Бусад лавлахын орлого-Мөрөн</t>
  </si>
  <si>
    <t>51100602-1712</t>
  </si>
  <si>
    <t>Бусад лавлахын орлого-Их уул</t>
  </si>
  <si>
    <t>51100602-1713</t>
  </si>
  <si>
    <t>Бусад лавлахын орлого-Рашаант</t>
  </si>
  <si>
    <t>51100602-1715</t>
  </si>
  <si>
    <t>Бусад лавлахын орлого-Тариалан</t>
  </si>
  <si>
    <t>51100602-1716</t>
  </si>
  <si>
    <t>Бусад лавлахын орлого-Тосонцэнгэл</t>
  </si>
  <si>
    <t>51100602-1723</t>
  </si>
  <si>
    <t>Бусад лавлахын орлого-Цагаан уул</t>
  </si>
  <si>
    <t>51100602-1825</t>
  </si>
  <si>
    <t>51100602-1900</t>
  </si>
  <si>
    <t>51100602-1951</t>
  </si>
  <si>
    <t>Бусад лавлахын орлого-Шарын гол</t>
  </si>
  <si>
    <t>51100602-1952</t>
  </si>
  <si>
    <t>Бусад лавлахын орлого-Зүүн хараа</t>
  </si>
  <si>
    <t>51100602-1953</t>
  </si>
  <si>
    <t>Бусад лавлахын орлого-Хөтөл</t>
  </si>
  <si>
    <t>51100602-1954</t>
  </si>
  <si>
    <t>Бусад лавлахын орлого-Баруун хараа</t>
  </si>
  <si>
    <t>51100602-1956</t>
  </si>
  <si>
    <t>Бусад лавлахын орлого-Орхон</t>
  </si>
  <si>
    <t>51100602-1976</t>
  </si>
  <si>
    <t>Бусад лавлахын орлого-Сэлэнгэ Баруунбүрэн</t>
  </si>
  <si>
    <t>51100602-2000</t>
  </si>
  <si>
    <t>51100602-2005</t>
  </si>
  <si>
    <t>Бусад лавлахын орлого-Эрдэнэ</t>
  </si>
  <si>
    <t>51100602-2007</t>
  </si>
  <si>
    <t>Бусад лавлахын орлого-Багахангай</t>
  </si>
  <si>
    <t>51100602-2100</t>
  </si>
  <si>
    <t>51100602-2105</t>
  </si>
  <si>
    <t>Бусад лавлахын орлого-Жаргалант</t>
  </si>
  <si>
    <t>51100602-2200</t>
  </si>
  <si>
    <t>51100602-2300</t>
  </si>
  <si>
    <t>51100602-2306</t>
  </si>
  <si>
    <t>Бусад лавлахын орлого-Шивээговь сум</t>
  </si>
  <si>
    <t>51100602-4001*</t>
  </si>
  <si>
    <t>Бусад лавлахын орлого  5302 -Төвийн бүс</t>
  </si>
  <si>
    <t>51100602-4002*</t>
  </si>
  <si>
    <t>Бусад лавлахын орлого  5302 - Баруун бүс</t>
  </si>
  <si>
    <t>51100602-4003*</t>
  </si>
  <si>
    <t>Бусад лавлахын орлого  5302 - Зүүн бүс</t>
  </si>
  <si>
    <t>51100602-4004*</t>
  </si>
  <si>
    <t>Бусад лавлахын орлого  5302 - Өмнөд бүс</t>
  </si>
  <si>
    <t>51100701-0100</t>
  </si>
  <si>
    <t>Суурин-ADSL ашиглуулсаны орлого - МЦХ</t>
  </si>
  <si>
    <t>51100701-0108</t>
  </si>
  <si>
    <t>Суурин-ADSL-ийн сарын суурь хураамж-Өгийнуур</t>
  </si>
  <si>
    <t>51100701-0109</t>
  </si>
  <si>
    <t>Суурин-ADSL-ийн сарын суурь хураамж-Өлзийт</t>
  </si>
  <si>
    <t>51100701-0111</t>
  </si>
  <si>
    <t>Суурин-ADSL-ийн сарын суурь хураамж-Тариат сум</t>
  </si>
  <si>
    <t>51100701-0119</t>
  </si>
  <si>
    <t>Суурин-ADSL-ийн сарын суурь хураамж-Цахир сум</t>
  </si>
  <si>
    <t>51100701-0121</t>
  </si>
  <si>
    <t>Суурин-ADSL-ийн сарын суурь хураамж-Эрдэнэмандал</t>
  </si>
  <si>
    <t>51100701-0123</t>
  </si>
  <si>
    <t>Суурин-ADSL-ийн сарын суурь хураамж-Булган сум</t>
  </si>
  <si>
    <t>51100701-0127</t>
  </si>
  <si>
    <t>Суурин-ADSL-ийн сарын суурь хураамж-Хангай сум</t>
  </si>
  <si>
    <t>51100701-0200</t>
  </si>
  <si>
    <t>51100701-0205</t>
  </si>
  <si>
    <t>Суурин-ADSL ашиглуулсаны орлого - Алтай</t>
  </si>
  <si>
    <t>51100701-0207</t>
  </si>
  <si>
    <t>Суурин-ADSL ашиглуулсаны орлого - Баяннуур</t>
  </si>
  <si>
    <t>51100701-0208</t>
  </si>
  <si>
    <t>Суурин-ADSL ашиглуулсаны орлого-Булган</t>
  </si>
  <si>
    <t>51100701-0209</t>
  </si>
  <si>
    <t>Суурин-ADSL ашиглуулсаны орлого - Буянт</t>
  </si>
  <si>
    <t>51100701-0210</t>
  </si>
  <si>
    <t>Суурин-ADSL ашиглуулсаны орлого - Дэлүүн</t>
  </si>
  <si>
    <t>51100701-0211</t>
  </si>
  <si>
    <t>Суурин-ADSL ашиглуулсаны орлого - Сагсай</t>
  </si>
  <si>
    <t>51100701-0212</t>
  </si>
  <si>
    <t>Суурин-ADSL ашиглуулсаны орлого - Улаанхус</t>
  </si>
  <si>
    <t>51100701-0213</t>
  </si>
  <si>
    <t>Суурин-ADSL ашиглуулсаны орлого - Ногооннуур</t>
  </si>
  <si>
    <t>51100701-0215</t>
  </si>
  <si>
    <t>Суурин-ADSL ашиглуулсаны орлого - Толбо</t>
  </si>
  <si>
    <t>51100701-0216</t>
  </si>
  <si>
    <t>Суурин-ADSL ашиглуулсаны орлого - Цагааннуур</t>
  </si>
  <si>
    <t>51100701-0217</t>
  </si>
  <si>
    <t>Суурин-ADSL ашиглуулсаны орлого - Цэнгэл</t>
  </si>
  <si>
    <t>51100701-0219</t>
  </si>
  <si>
    <t>Суурин-ADSL ашиглуулсаны орлого - Бугат</t>
  </si>
  <si>
    <t>51100701-0300</t>
  </si>
  <si>
    <t>51100701-0400</t>
  </si>
  <si>
    <t>51100701-0500</t>
  </si>
  <si>
    <t>51100701-0508</t>
  </si>
  <si>
    <t>интернетийн үйлчилгээний орлого</t>
  </si>
  <si>
    <t>51100701-0516</t>
  </si>
  <si>
    <t>51100701-0517</t>
  </si>
  <si>
    <t>51100701-0518</t>
  </si>
  <si>
    <t>51100701-0600</t>
  </si>
  <si>
    <t>51100701-0660</t>
  </si>
  <si>
    <t>Суурин-ADSL-ийн сарын суурь хураамж-Зүүнбаян</t>
  </si>
  <si>
    <t>51100701-0700</t>
  </si>
  <si>
    <t>51100701-0800</t>
  </si>
  <si>
    <t>51100701-0900</t>
  </si>
  <si>
    <t>51100701-1000</t>
  </si>
  <si>
    <t>51100701-1025</t>
  </si>
  <si>
    <t>Суурин-ADSL-ийн сарын суурь хураамж-Баян-Өндөр</t>
  </si>
  <si>
    <t>51100701-1026</t>
  </si>
  <si>
    <t>Суурин-ADSL-ийн сарын суурь хураамж-Бүрд</t>
  </si>
  <si>
    <t>51100701-1027</t>
  </si>
  <si>
    <t>Суурин-ADSL-ийн сарын суурь хураамж-Бат-Өлзий</t>
  </si>
  <si>
    <t>51100701-1028</t>
  </si>
  <si>
    <t>Суурин-ADSL-ийн сарын суурь хураамж-Сант</t>
  </si>
  <si>
    <t>51100701-1029</t>
  </si>
  <si>
    <t>Суурин-ADSL-ийн сарын суурь хураамж-Баянгол</t>
  </si>
  <si>
    <t>51100701-1030</t>
  </si>
  <si>
    <t>Суурин-ADSL-ийн сарын суурь хураамж-Баруунбаянулаан</t>
  </si>
  <si>
    <t>51100701-1032</t>
  </si>
  <si>
    <t>51100701-1033</t>
  </si>
  <si>
    <t>Суурин-ADSL-ийн сарын суурь хураамж-Зүүнбаянулаан</t>
  </si>
  <si>
    <t>51100701-1034</t>
  </si>
  <si>
    <t>Суурин-ADSL-ийн сарын суурь хураамж-Богд</t>
  </si>
  <si>
    <t>51100701-1035</t>
  </si>
  <si>
    <t>Суурин-ADSL-ийн сарын суурь хураамж-Тарагт</t>
  </si>
  <si>
    <t>51100701-1036</t>
  </si>
  <si>
    <t>Суурин-ADSL-ийн сарын суурь хураамж-Төгрөг</t>
  </si>
  <si>
    <t>51100701-1037</t>
  </si>
  <si>
    <t>Суурин-ADSL-ийн сарын суурь хураамж-Уянга</t>
  </si>
  <si>
    <t>51100701-1039</t>
  </si>
  <si>
    <t>Суурин-ADSL-ийн сарын суурь хураамж-Хужирт</t>
  </si>
  <si>
    <t>51100701-1040</t>
  </si>
  <si>
    <t>Суурин-ADSL-ийн сарын суурь хураамж-Хархорин</t>
  </si>
  <si>
    <t>51100701-1041</t>
  </si>
  <si>
    <t>Суурин-ADSL-ийн сарын суурь хураамж-Зүйл</t>
  </si>
  <si>
    <t>51100701-1042</t>
  </si>
  <si>
    <t>Суурин-ADSL-ийн сарын суурь хураамж-Нарийнтээл</t>
  </si>
  <si>
    <t>51100701-1043</t>
  </si>
  <si>
    <t>Суурин-ADSL-ийн сарын суурь хураамж-Хайрхандулаан</t>
  </si>
  <si>
    <t>51100701-1100</t>
  </si>
  <si>
    <t>Суурин-ADSL-ийн сарын суурь хураамж- МЦХ</t>
  </si>
  <si>
    <t>51100701-1105</t>
  </si>
  <si>
    <t>Суурин-ADSL-ийн сарын суурь хураамж-Баяндалай</t>
  </si>
  <si>
    <t>51100701-1106</t>
  </si>
  <si>
    <t>Суурин-ADSL-ийн сарын суурь хураамж-Баян-Овоо</t>
  </si>
  <si>
    <t>51100701-1108</t>
  </si>
  <si>
    <t>Суурин-ADSL-ийн сарын суурь хураамж-Гурвантэс</t>
  </si>
  <si>
    <t>51100701-1109</t>
  </si>
  <si>
    <t>Суурин-ADSL-ийн сарын суурь хураамж-Мандал-Овоо</t>
  </si>
  <si>
    <t>51100701-1111</t>
  </si>
  <si>
    <t>Суурин-ADSL-ийн сарын суурь хураамж-Номгон</t>
  </si>
  <si>
    <t>51100701-1114</t>
  </si>
  <si>
    <t>Суурин-ADSL-ийн сарын суурь хураамж-Ханбогд</t>
  </si>
  <si>
    <t>51100701-1116</t>
  </si>
  <si>
    <t>Суурин-ADSL-ийн сарын суурь хураамж-Хүрмэн</t>
  </si>
  <si>
    <t>51100701-1118</t>
  </si>
  <si>
    <t>Суурин-ADSL-ийн сарын суурь хураамж-Цогтцэций</t>
  </si>
  <si>
    <t>51100701-1200</t>
  </si>
  <si>
    <t>51100701-1300</t>
  </si>
  <si>
    <t>51100701-1351</t>
  </si>
  <si>
    <t>Суурин-ADSL-ийн сарын суурь хураамж-Алтанбулаг</t>
  </si>
  <si>
    <t>51100701-1352</t>
  </si>
  <si>
    <t>Суурин-ADSL-ийн сарын суурь хураамж-Бугант</t>
  </si>
  <si>
    <t>51100701-1355</t>
  </si>
  <si>
    <t>Суурин-ADSL-ийн сарын суурь хураамж-Жавхлант</t>
  </si>
  <si>
    <t>51100701-1356</t>
  </si>
  <si>
    <t>Суурин-ADSL-ийн сарын суурь хураамж-Зүүнбүрэн</t>
  </si>
  <si>
    <t>51100701-1362</t>
  </si>
  <si>
    <t>Суурин-ADSL-ийн сарын суурь хураамж-Цагааннуур</t>
  </si>
  <si>
    <t>51100701-1363</t>
  </si>
  <si>
    <t>Суурин-ADSL-ийн сарын суурь хураамж-Шаамар</t>
  </si>
  <si>
    <t>51100701-1400</t>
  </si>
  <si>
    <t>51100701-1451</t>
  </si>
  <si>
    <t>Суурин-ADSL ашиглуулсны орлого</t>
  </si>
  <si>
    <t>51100701-1452</t>
  </si>
  <si>
    <t>51100701-1456</t>
  </si>
  <si>
    <t>51100701-1458</t>
  </si>
  <si>
    <t>51100701-1461</t>
  </si>
  <si>
    <t>51100701-1465</t>
  </si>
  <si>
    <t>51100701-1469</t>
  </si>
  <si>
    <t>51100701-1470</t>
  </si>
  <si>
    <t>51100701-1482</t>
  </si>
  <si>
    <t>51100701-1483</t>
  </si>
  <si>
    <t>51100701-1500</t>
  </si>
  <si>
    <t>51100701-1600</t>
  </si>
  <si>
    <t>51100701-1700</t>
  </si>
  <si>
    <t>51100701-1718</t>
  </si>
  <si>
    <t>Суурин-ADSL-ийн сарын суурь хураамж-Түнэл</t>
  </si>
  <si>
    <t>51100701-1723</t>
  </si>
  <si>
    <t>Суурин-ADSL-ийн сарын суурь хураамж-Цагаан-Уул</t>
  </si>
  <si>
    <t>51100701-1800</t>
  </si>
  <si>
    <t>51100701-1805</t>
  </si>
  <si>
    <t>Суурин-ADSL-ийн сарын суурь Галшар</t>
  </si>
  <si>
    <t>51100701-1806</t>
  </si>
  <si>
    <t>Суурин-ADSL-ийн сарын суурь Баянхутаг</t>
  </si>
  <si>
    <t>51100701-1807</t>
  </si>
  <si>
    <t>Суурин-ADSL-ийн сарын суурь Дархан</t>
  </si>
  <si>
    <t>51100701-1808</t>
  </si>
  <si>
    <t>Суурин-ADSL-ийн сарын суурь Дэлгэрхаан</t>
  </si>
  <si>
    <t>51100701-1809</t>
  </si>
  <si>
    <t>Суурин-ADSL-ийн сарын суурь Баянмөнх</t>
  </si>
  <si>
    <t>51100701-1810</t>
  </si>
  <si>
    <t>Суурин-ADSL-ийн сарын суурь Жаргалтхаан</t>
  </si>
  <si>
    <t>51100701-1811</t>
  </si>
  <si>
    <t>Суурин-ADSL-ийн сарын суурь Цэнхэрмандал</t>
  </si>
  <si>
    <t>51100701-1812</t>
  </si>
  <si>
    <t>Суурин-ADSL-ийн сарын суурь Мөрөн</t>
  </si>
  <si>
    <t>51100701-1813</t>
  </si>
  <si>
    <t>Суурин-ADSL-ийн сарын суурь Өмнөдэлгэр</t>
  </si>
  <si>
    <t>51100701-1814</t>
  </si>
  <si>
    <t>Суурин-ADSL-ийн сарын суурь Баян-адарга</t>
  </si>
  <si>
    <t>51100701-1815</t>
  </si>
  <si>
    <t>Суурин-ADSL-ийн сарын суурь Биндэр</t>
  </si>
  <si>
    <t>51100701-1816</t>
  </si>
  <si>
    <t>Суурин-ADSL-ийн сарын суурь Батширээт</t>
  </si>
  <si>
    <t>51100701-1817</t>
  </si>
  <si>
    <t>Суурин-ADSL-ийн сарын суурь Батноров</t>
  </si>
  <si>
    <t>51100701-1818</t>
  </si>
  <si>
    <t>Суурин-ADSL-ийн сарын суурь Бэрх</t>
  </si>
  <si>
    <t>51100701-1819</t>
  </si>
  <si>
    <t>Суурин-ADSL-ийн сарын суурь Баян-овоо</t>
  </si>
  <si>
    <t>51100701-1821</t>
  </si>
  <si>
    <t>Суурин-ADSL-ийн сарын суурь Норовлин</t>
  </si>
  <si>
    <t>51100701-1900</t>
  </si>
  <si>
    <t>51100701-1952</t>
  </si>
  <si>
    <t>Суурин-ADSL-ийн сарын суурь хураамж-Зүүн хараа</t>
  </si>
  <si>
    <t>51100701-1953</t>
  </si>
  <si>
    <t>Суурин-ADSL-ийн сарын суурь хураамж-Хөтөл</t>
  </si>
  <si>
    <t>51100701-1954</t>
  </si>
  <si>
    <t>Суурин-ADSL-ийн сарын суурь хураамж-Баруун хараа</t>
  </si>
  <si>
    <t>51100701-1956</t>
  </si>
  <si>
    <t>Суурин-ADSL-ийн сарын суурь хураамж-Орхон</t>
  </si>
  <si>
    <t>51100701-1973</t>
  </si>
  <si>
    <t>Суурин-ADSL-ийн сарын суурь хураамж-Сэлэнгэ-Орхон</t>
  </si>
  <si>
    <t>51100701-1974</t>
  </si>
  <si>
    <t>Суурин-ADSL-ийн сарын суурь хураамж-Сэлэнгэ-Орхонтуул</t>
  </si>
  <si>
    <t>51100701-1976</t>
  </si>
  <si>
    <t>Суурин-ADSL-ийн сарын суурь хураамж-Сэлэнгэ-Баруунбүрэн</t>
  </si>
  <si>
    <t>51100701-2000</t>
  </si>
  <si>
    <t>51100701-2005</t>
  </si>
  <si>
    <t>Суурин-ADSL-ийн сарын суурь хураамж- Эрдэнэ сум</t>
  </si>
  <si>
    <t>51100701-2007</t>
  </si>
  <si>
    <t>Суурин-ADSL-ийн сарын суурь хураамж- Багахангай</t>
  </si>
  <si>
    <t>51100701-2100</t>
  </si>
  <si>
    <t>51100701-2200</t>
  </si>
  <si>
    <t>51100701-2300</t>
  </si>
  <si>
    <t>51100701-4001*</t>
  </si>
  <si>
    <t>Интернет ашиглуулсаны орлого-Төвийн бүс</t>
  </si>
  <si>
    <t>51100701-4002*</t>
  </si>
  <si>
    <t>Интернет ашиглуулсаны орлого-Баруун бүс</t>
  </si>
  <si>
    <t>51100701-4003*</t>
  </si>
  <si>
    <t>Интернет ашиглуулсаны орлого-Зүүн бүс</t>
  </si>
  <si>
    <t>51100701-4004*</t>
  </si>
  <si>
    <t>Интернет ашиглуулсаны орлого-Өмнөд бүс</t>
  </si>
  <si>
    <t>51100702-0100</t>
  </si>
  <si>
    <t>51100702-0105</t>
  </si>
  <si>
    <t>Интернэтийн үйлчилгээний орлого-Бодит хурд Батцэнгэл</t>
  </si>
  <si>
    <t>51100702-0106</t>
  </si>
  <si>
    <t>Интернэт үйлчилгээнйи орлого бодит хурд -Ихтамир</t>
  </si>
  <si>
    <t>51100702-0107</t>
  </si>
  <si>
    <t>Интернэтийн үйлчилгээний орлого-Бодит хурд Жаргалант</t>
  </si>
  <si>
    <t>51100702-0109</t>
  </si>
  <si>
    <t>Интернэтийн үйлчилгээний орлого-Бодит хурд Өлзийт</t>
  </si>
  <si>
    <t>51100702-0110</t>
  </si>
  <si>
    <t>Интернэтийн үйлчилгээний орлого-Бодит хурд Өндөр-Улаан</t>
  </si>
  <si>
    <t>51100702-0111</t>
  </si>
  <si>
    <t>Интернэтийн үйлчилгээний орлого-Бодит хурд Тариат</t>
  </si>
  <si>
    <t>51100702-0112</t>
  </si>
  <si>
    <t xml:space="preserve">Интернэт үйлчилгээнйи орлого бодит хурд -Төвшрүүлэх </t>
  </si>
  <si>
    <t>51100702-0113</t>
  </si>
  <si>
    <t>Интернэтийн үйлчилгээний орлого-Бодит хурд Хайрхан</t>
  </si>
  <si>
    <t>51100702-0114</t>
  </si>
  <si>
    <t>Интернэтийн үйлчилгээний орлого-Бодит хурд Хангай</t>
  </si>
  <si>
    <t>51100702-0116</t>
  </si>
  <si>
    <t>Интернэтийн үйлчилгээний орлого-Бодит хурд Хотонт</t>
  </si>
  <si>
    <t>51100702-0117</t>
  </si>
  <si>
    <t>Интернэтийн үйлчилгээний орлого-Бодит хурд Цэцэрлэг</t>
  </si>
  <si>
    <t>51100702-0118</t>
  </si>
  <si>
    <t>Интернэтийн үйлчилгээний орлого-Бодит хурд Цэнхэр</t>
  </si>
  <si>
    <t>51100702-0119</t>
  </si>
  <si>
    <t>Интернэтийн үйлчилгээний орлого-Бодит хурд Цахир</t>
  </si>
  <si>
    <t>51100702-0120</t>
  </si>
  <si>
    <t>Интернэтийн үйлчилгээний орлого-Бодит хурд Чулуут</t>
  </si>
  <si>
    <t>51100702-0121</t>
  </si>
  <si>
    <t>Интернэтийн үйлчилгээний орлого бодит хурд -Эрдэнэмандал</t>
  </si>
  <si>
    <t>51100702-0123</t>
  </si>
  <si>
    <t>Интернэтийн үйлчилгээний орлого-Бодит хурд Булган</t>
  </si>
  <si>
    <t>51100702-0200</t>
  </si>
  <si>
    <t>51100702-0206</t>
  </si>
  <si>
    <t>Интернэт үйлчилгээний орлого бодит хурд-Алтанцөгц</t>
  </si>
  <si>
    <t>51100702-0212</t>
  </si>
  <si>
    <t>Интернэт үйлчилгээний орлого бодит хурд-Улаанхус</t>
  </si>
  <si>
    <t>51100702-0217</t>
  </si>
  <si>
    <t>Интернэт үйлчилгээний орлого бодит хурд-Цэнгэл</t>
  </si>
  <si>
    <t>51100702-0219</t>
  </si>
  <si>
    <t>Интернэт үйлчилгээний орлого бодит хурд</t>
  </si>
  <si>
    <t>51100702-0300</t>
  </si>
  <si>
    <t>51100702-0311</t>
  </si>
  <si>
    <t>Интернетийн үйлчилгээний орлого-Бодит хурд-Өлзийт</t>
  </si>
  <si>
    <t>51100702-0312</t>
  </si>
  <si>
    <t>Интернетийн үйлчилгээний орлого-Бодит хурд-Жинст</t>
  </si>
  <si>
    <t>51100702-0313</t>
  </si>
  <si>
    <t>Интернетийн үйлчилгээний орлого-Бодит хурд-Богд</t>
  </si>
  <si>
    <t>51100702-0314</t>
  </si>
  <si>
    <t>Интернетийн үйлчилгээний орлого-Бодит хурд-Баянлиг</t>
  </si>
  <si>
    <t>51100702-0315</t>
  </si>
  <si>
    <t>Интернетийн үйлчилгээний орлого-Бодит хурд-Баянговь</t>
  </si>
  <si>
    <t>51100702-0316</t>
  </si>
  <si>
    <t>Интернетийн үйлчилгээний орлого-Бодит хурд-Шинэжинст</t>
  </si>
  <si>
    <t>51100702-0317</t>
  </si>
  <si>
    <t>Интернетийн үйлчилгээний орлого-Бодит хурд-БаянӨндөр</t>
  </si>
  <si>
    <t>51100702-0318</t>
  </si>
  <si>
    <t>Интернетийн үйлчилгээний орлого-Бодит хурд-Баянцагаан</t>
  </si>
  <si>
    <t>51100702-0319</t>
  </si>
  <si>
    <t>Интернетийн үйлчилгээний орлого-Бодит хурд-Баацагаан</t>
  </si>
  <si>
    <t>51100702-0320</t>
  </si>
  <si>
    <t>Интернетийн үйлчилгээний орлого-Бодит хурд-Бөмбөгөр</t>
  </si>
  <si>
    <t>51100702-0321</t>
  </si>
  <si>
    <t>Интернетийн үйлчилгээний орлого-Бодит хурд-Бууцагаан</t>
  </si>
  <si>
    <t>51100702-0322</t>
  </si>
  <si>
    <t>Интернетийн үйлчилгээний орлого-Бодит хурд-Хүрээмарал</t>
  </si>
  <si>
    <t>51100702-0323</t>
  </si>
  <si>
    <t>Интернетийн үйлчилгээний орлого-Бодит хурд-Баянбулаг</t>
  </si>
  <si>
    <t>51100702-0324</t>
  </si>
  <si>
    <t>Интернетийн үйлчилгээний орлого-Бодит хурд-Гурванбулаг</t>
  </si>
  <si>
    <t>51100702-0325</t>
  </si>
  <si>
    <t>Интернетийн үйлчилгээний орлого-Бодит хурд-Заг</t>
  </si>
  <si>
    <t>51100702-0326</t>
  </si>
  <si>
    <t>Интернетийн үйлчилгээний орлого-Бодит хурд-Жаргалант</t>
  </si>
  <si>
    <t>51100702-0327</t>
  </si>
  <si>
    <t>Интернетийн үйлчилгээний орлого-Бодит хурд-Галуут</t>
  </si>
  <si>
    <t>51100702-0328</t>
  </si>
  <si>
    <t>Интернетийн үйлчилгээний орлого-Бодит хурд-БаянОвоо</t>
  </si>
  <si>
    <t>51100702-0329</t>
  </si>
  <si>
    <t>Интернетийн үйлчилгээний орлого-Бодит хурд-Эрдэнэцогт</t>
  </si>
  <si>
    <t>51100702-0400</t>
  </si>
  <si>
    <t>51100702-0500</t>
  </si>
  <si>
    <t>51100702-0505</t>
  </si>
  <si>
    <t>интернетийн үйлчилгээний орлого-Бодит хурд</t>
  </si>
  <si>
    <t>51100702-0506</t>
  </si>
  <si>
    <t>51100702-0507</t>
  </si>
  <si>
    <t>51100702-0508</t>
  </si>
  <si>
    <t>51100702-0509</t>
  </si>
  <si>
    <t>51100702-0511</t>
  </si>
  <si>
    <t>51100702-0512</t>
  </si>
  <si>
    <t>51100702-0513</t>
  </si>
  <si>
    <t>51100702-0514</t>
  </si>
  <si>
    <t>51100702-0515</t>
  </si>
  <si>
    <t>51100702-0516</t>
  </si>
  <si>
    <t>51100702-0517</t>
  </si>
  <si>
    <t>51100702-0518</t>
  </si>
  <si>
    <t>51100702-0519</t>
  </si>
  <si>
    <t>51100702-0520</t>
  </si>
  <si>
    <t>51100702-0521</t>
  </si>
  <si>
    <t>51100702-0522</t>
  </si>
  <si>
    <t>51100702-0600</t>
  </si>
  <si>
    <t>51100702-0652</t>
  </si>
  <si>
    <t>Интернэтийн үйлчилгээний орлого-Бодит хурд Алтанширээ</t>
  </si>
  <si>
    <t>51100702-0653</t>
  </si>
  <si>
    <t>Интернэтийн үйлчилгээний орлого-Бодит хурд Дэлгэрэх</t>
  </si>
  <si>
    <t>51100702-0657</t>
  </si>
  <si>
    <t>Интернэтийн үйлчилгээний орлого-Бодит хурд Улаанбадрах</t>
  </si>
  <si>
    <t>51100702-0661</t>
  </si>
  <si>
    <t>Интернэтийн үйлчилгээний орлого-Бодит хурд Замын-Үүд</t>
  </si>
  <si>
    <t>51100702-0700</t>
  </si>
  <si>
    <t>51100702-0900</t>
  </si>
  <si>
    <t>Интернэтийн үйлчилгээний орлого-бодит хурд</t>
  </si>
  <si>
    <t>51100702-1000</t>
  </si>
  <si>
    <t>51100702-1035</t>
  </si>
  <si>
    <t>Интернэтийн үйлчилгээний орлого-Бодит хурд Богд</t>
  </si>
  <si>
    <t>51100702-1037</t>
  </si>
  <si>
    <t>Интернэтийн үйлчилгээний орлого-Бодит хурд Уянга</t>
  </si>
  <si>
    <t>51100702-1039</t>
  </si>
  <si>
    <t>Интернэтийн үйлчилгээний орлого-Бодит хурд Хужирт</t>
  </si>
  <si>
    <t>51100702-1040</t>
  </si>
  <si>
    <t>Интернэтийн үйлчилгээний орлого-Бодит хурд Хархорин</t>
  </si>
  <si>
    <t>51100702-1100</t>
  </si>
  <si>
    <t>51100702-1106</t>
  </si>
  <si>
    <t>Интернэтийн үйлчилгээний орлого-Бодит хурд Баян-Овоо</t>
  </si>
  <si>
    <t>51100702-1107</t>
  </si>
  <si>
    <t>51100702-1108</t>
  </si>
  <si>
    <t>Интернэтийн үйлчилгээний орлого-Бодит хурд Гурвантэс</t>
  </si>
  <si>
    <t>51100702-1110</t>
  </si>
  <si>
    <t>Интернэтийн үйлчилгээний орлого-Бодит хурд Манлай</t>
  </si>
  <si>
    <t>51100702-1114</t>
  </si>
  <si>
    <t>Интернэтийн үйлчилгээний орлого-Бодит хурд Ханбогд</t>
  </si>
  <si>
    <t>51100702-1115</t>
  </si>
  <si>
    <t>Интернэтийн үйлчилгээний орлого-Бодит хурд Ханхонгор</t>
  </si>
  <si>
    <t>51100702-1116</t>
  </si>
  <si>
    <t>Интернэтийн үйлчилгээний орлого-Бодит хурд Хүрмэн</t>
  </si>
  <si>
    <t>51100702-1118</t>
  </si>
  <si>
    <t>51100702-1200</t>
  </si>
  <si>
    <t>51100702-1300</t>
  </si>
  <si>
    <t>51100702-1351</t>
  </si>
  <si>
    <t>Интернетийн үйлчилгээний орлого-Бодит хурд</t>
  </si>
  <si>
    <t>51100702-1353</t>
  </si>
  <si>
    <t>51100702-1354</t>
  </si>
  <si>
    <t>51100702-1355</t>
  </si>
  <si>
    <t>51100702-1356</t>
  </si>
  <si>
    <t>51100702-1360</t>
  </si>
  <si>
    <t>51100702-1361</t>
  </si>
  <si>
    <t>51100702-1362</t>
  </si>
  <si>
    <t>51100702-1363</t>
  </si>
  <si>
    <t>51100702-1400</t>
  </si>
  <si>
    <t>51100702-1451</t>
  </si>
  <si>
    <t>51100702-1453</t>
  </si>
  <si>
    <t>51100702-1459</t>
  </si>
  <si>
    <t>51100702-1463</t>
  </si>
  <si>
    <t>51100702-1466</t>
  </si>
  <si>
    <t>51100702-1468</t>
  </si>
  <si>
    <t>Интернетийн үйлчилгээний орлого-Бодит хурд-Сэргэлэн</t>
  </si>
  <si>
    <t>51100702-1483</t>
  </si>
  <si>
    <t>Интернетийн үйлчилгээний орлого-Бодит хурд-Батсүмбэр</t>
  </si>
  <si>
    <t>51100702-1500</t>
  </si>
  <si>
    <t>51100702-1570</t>
  </si>
  <si>
    <t>Интернет үйлчилгээний оролого-Бодит хурд</t>
  </si>
  <si>
    <t>51100702-1574</t>
  </si>
  <si>
    <t>51100702-1600</t>
  </si>
  <si>
    <t>51100702-1700</t>
  </si>
  <si>
    <t>51100702-1705</t>
  </si>
  <si>
    <t>Интернэтийн үйлчилгээний орлого-Бодит хурд Алаг-Эрдэнэ</t>
  </si>
  <si>
    <t>51100702-1706</t>
  </si>
  <si>
    <t>Интернэтийн үйлчилгээний орлого-Бодит хурд Арбулаг</t>
  </si>
  <si>
    <t>51100702-1708</t>
  </si>
  <si>
    <t>Интернэтийн үйлчилгээний орлого-Бодит хурд Бүрэнтогтох</t>
  </si>
  <si>
    <t>51100702-1710</t>
  </si>
  <si>
    <t>Интернэтийн үйлчилгээний орлого-Бодит хурд Галт</t>
  </si>
  <si>
    <t>51100702-1715</t>
  </si>
  <si>
    <t>Интернэтийн үйлчилгээний орлого-Бодит хурд Тариалан</t>
  </si>
  <si>
    <t>51100702-1716</t>
  </si>
  <si>
    <t>Интернэтийн үйлчилгээний орлого-Бодит хурд Тосонцэнгэл</t>
  </si>
  <si>
    <t>51100702-1717</t>
  </si>
  <si>
    <t>Интернэтийн үйлчилгээний орлого-Бодит хурд Төмөрбулаг</t>
  </si>
  <si>
    <t>51100702-1718</t>
  </si>
  <si>
    <t>Интернэтийн үйлчилгээний орлого-Бодит хурд Түнэл</t>
  </si>
  <si>
    <t>51100702-1719</t>
  </si>
  <si>
    <t>Интернэтийн үйлчилгээний орлого-Бодит хурд Улаан-Уул</t>
  </si>
  <si>
    <t>51100702-1721</t>
  </si>
  <si>
    <t>Интернэтийн үйлчилгээний орлого-Бодит хурд Хатгал</t>
  </si>
  <si>
    <t>51100702-1723</t>
  </si>
  <si>
    <t>Интернэтийн үйлчилгээний орлого-Бодит хурд Цагаан-Уул</t>
  </si>
  <si>
    <t>51100702-1724</t>
  </si>
  <si>
    <t>Интернэтийн үйлчилгээний орлого-Бодит хурд Цагаан-Үүр</t>
  </si>
  <si>
    <t>51100702-1728</t>
  </si>
  <si>
    <t>Интернэтийн үйлчилгээний орлого-Бодит хурд Эрдэнэбулган</t>
  </si>
  <si>
    <t>51100702-1800</t>
  </si>
  <si>
    <t>51100702-1815</t>
  </si>
  <si>
    <t>Интернэт үйлчилгээний орлого бодоит хурд</t>
  </si>
  <si>
    <t>51100702-1900</t>
  </si>
  <si>
    <t>51100702-1956</t>
  </si>
  <si>
    <t>Интернэт үйлчилгээний орлого бодит хурд-Орхон</t>
  </si>
  <si>
    <t>51100702-1973</t>
  </si>
  <si>
    <t>Интернэт үйлчилгээний орлого бодит хурд-Сэлэнгэ Орхон сум</t>
  </si>
  <si>
    <t>51100702-1974</t>
  </si>
  <si>
    <t>Интернэт үйлчилгээний орлого бодит хурд-Сэлэнгэ Орхонтуул сум</t>
  </si>
  <si>
    <t>51100702-1975</t>
  </si>
  <si>
    <t>Интернэт үйлчилгээний орлого бодит хурд-Сэлэнгэ Сант сум</t>
  </si>
  <si>
    <t>51100702-2000</t>
  </si>
  <si>
    <t>51100702-2005</t>
  </si>
  <si>
    <t>Интернэтийн үйлчилгээний орлого-Бодит хурд Эрдэнэ</t>
  </si>
  <si>
    <t>51100702-2007</t>
  </si>
  <si>
    <t>Интернэтийн үйлчилгээний орлого-Бодит хурд Багахангай</t>
  </si>
  <si>
    <t>51100702-2100</t>
  </si>
  <si>
    <t>51100702-2200</t>
  </si>
  <si>
    <t>51100702-2300</t>
  </si>
  <si>
    <t>51100702-4000*</t>
  </si>
  <si>
    <t>Интернэтийн үйлчилгээний орлого-Бодит хурд-ТБХГ</t>
  </si>
  <si>
    <t>51100702-4001*</t>
  </si>
  <si>
    <t>51100702-4002*</t>
  </si>
  <si>
    <t>Интернэтийн үйлчилгээний орлого-Бодит хурд-ББХГ</t>
  </si>
  <si>
    <t>51100702-4003*</t>
  </si>
  <si>
    <t>Интернэтийн үйлчилгээний орлого-Бодит хурд-ЗБХГ</t>
  </si>
  <si>
    <t>51100702-4004*</t>
  </si>
  <si>
    <t>Интернэтийн үйлчилгээний орлого-Бодит хурд-ӨБХГ</t>
  </si>
  <si>
    <t>51100703-4001*</t>
  </si>
  <si>
    <t>Интернэтийн үйлчилгээний орлого-FTTH-ТБХГ</t>
  </si>
  <si>
    <t>51030300-0200</t>
  </si>
  <si>
    <t>Эрхийн хураамж  5316 - МЦХ</t>
  </si>
  <si>
    <t>51030300-0209</t>
  </si>
  <si>
    <t>Эрхийн хураамж-Интернет-Буянт</t>
  </si>
  <si>
    <t>51030300-0300</t>
  </si>
  <si>
    <t>51030300-0400</t>
  </si>
  <si>
    <t>51030300-0500</t>
  </si>
  <si>
    <t>51030300-0800</t>
  </si>
  <si>
    <t>51030300-0900</t>
  </si>
  <si>
    <t>51030300-1100</t>
  </si>
  <si>
    <t>51030300-1400</t>
  </si>
  <si>
    <t>51030300-1500</t>
  </si>
  <si>
    <t>51030300-1600</t>
  </si>
  <si>
    <t>51030300-1800</t>
  </si>
  <si>
    <t>51030300-1900</t>
  </si>
  <si>
    <t>51030300-2000</t>
  </si>
  <si>
    <t>51030300-2100</t>
  </si>
  <si>
    <t>51030300-4001*</t>
  </si>
  <si>
    <t>Эрхийн хураамж  5316 - Төвийн бүс</t>
  </si>
  <si>
    <t>51030300-4002*</t>
  </si>
  <si>
    <t>Эрхийн хураамж  5316 - Баруун бүс</t>
  </si>
  <si>
    <t>51030300-4003*</t>
  </si>
  <si>
    <t>Эрхийн хураамж  5316 - Зүүн бүс</t>
  </si>
  <si>
    <t>51030300-4004*</t>
  </si>
  <si>
    <t>Эрхийн хураамж  5316 - Өмнөд бүс</t>
  </si>
  <si>
    <t>51100801-0100</t>
  </si>
  <si>
    <t>Суурин-Нэмэлт үйлчилгээний орлого - МЦХ</t>
  </si>
  <si>
    <t>51100801-0200</t>
  </si>
  <si>
    <t>51100801-0300</t>
  </si>
  <si>
    <t>51100801-0400</t>
  </si>
  <si>
    <t>51100801-0500</t>
  </si>
  <si>
    <t>51100801-0600</t>
  </si>
  <si>
    <t>51100801-0652</t>
  </si>
  <si>
    <t>Суурин-Нэмэлт үйлчилгээний орлого-Алтанширээ</t>
  </si>
  <si>
    <t>51100801-0655</t>
  </si>
  <si>
    <t>Суурин-Нэмэлт үйлчилгээний орлого-Мандах</t>
  </si>
  <si>
    <t>51100801-0656</t>
  </si>
  <si>
    <t>Суурин-Нэмэлт үйлчилгээний орлого-Сайхандулаан</t>
  </si>
  <si>
    <t>51100801-0661</t>
  </si>
  <si>
    <t>Суурин-Нэмэлт үйлчилгээний орлого-Замын Үүд</t>
  </si>
  <si>
    <t>51100801-0700</t>
  </si>
  <si>
    <t>51100801-0800</t>
  </si>
  <si>
    <t>51100801-0807</t>
  </si>
  <si>
    <t>Нэмэлт үйлчилгээний орлого  -Дэрэн</t>
  </si>
  <si>
    <t>51100801-0812</t>
  </si>
  <si>
    <t>Нэмэлт үйлчилгээний орлого  -Гурвансайхан</t>
  </si>
  <si>
    <t>51100801-0815</t>
  </si>
  <si>
    <t>Нэмэлт үйлчилгээний орлого  -Луус</t>
  </si>
  <si>
    <t>51100801-0818</t>
  </si>
  <si>
    <t>Нэмэлт үйлчилгээний орлого  -Эрдэнэдалай</t>
  </si>
  <si>
    <t>51100801-0900</t>
  </si>
  <si>
    <t>51100801-0927</t>
  </si>
  <si>
    <t>Нэмэлт үйлчилгээний орлого-Тосонцэнгэл</t>
  </si>
  <si>
    <t>51100801-1000</t>
  </si>
  <si>
    <t>51100801-1040</t>
  </si>
  <si>
    <t>Суурин-Нэмэлт үйлчилгээний орлого-Хархорин</t>
  </si>
  <si>
    <t>51100801-1100</t>
  </si>
  <si>
    <t>51100801-1108</t>
  </si>
  <si>
    <t>Нэмэлт үйлчилгээний орлого-Гурвантэс</t>
  </si>
  <si>
    <t>51100801-1109</t>
  </si>
  <si>
    <t>Нэмэлт үйлчилгээний орлого-Мандал-Овоо</t>
  </si>
  <si>
    <t>51100801-1110</t>
  </si>
  <si>
    <t>Нэмэлт үйлчилгээний орлого-Манлай</t>
  </si>
  <si>
    <t>51100801-1114</t>
  </si>
  <si>
    <t>Нэмэлт үйлчилгээний орлого-Ханбогд</t>
  </si>
  <si>
    <t>51100801-1118</t>
  </si>
  <si>
    <t>Нэмэлт үйлчилгээний орлого-Цогт-Цэций</t>
  </si>
  <si>
    <t>51100801-1200</t>
  </si>
  <si>
    <t>51100801-1213</t>
  </si>
  <si>
    <t>Суурин-Нэмэлт үйлчилгээний орлого-Эрдэнэцагаан</t>
  </si>
  <si>
    <t>51100801-1300</t>
  </si>
  <si>
    <t>51100801-1400</t>
  </si>
  <si>
    <t>51100801-1468</t>
  </si>
  <si>
    <t>Суурин-Нэмэлт үйлчилгээний орлого-Сэргэлэн</t>
  </si>
  <si>
    <t>51100801-1500</t>
  </si>
  <si>
    <t>51100801-1505</t>
  </si>
  <si>
    <t>Суурин-Нэмэлт үйлчилгээний орлого-Баруунтуруун</t>
  </si>
  <si>
    <t>51100801-1506</t>
  </si>
  <si>
    <t>Суурин-Нэмэлт үйлчилгээний орлого</t>
  </si>
  <si>
    <t>51100801-1600</t>
  </si>
  <si>
    <t>51100801-1628</t>
  </si>
  <si>
    <t>NGN-Нэмэлт үйлчилгээний орлого-Манхан</t>
  </si>
  <si>
    <t>51100801-1700</t>
  </si>
  <si>
    <t>51100801-1800</t>
  </si>
  <si>
    <t>51100801-1825</t>
  </si>
  <si>
    <t>51100801-1900</t>
  </si>
  <si>
    <t>51100801-1951</t>
  </si>
  <si>
    <t>Суурин-Нэмэлт үйлчилгээний орлого-Шарын гол</t>
  </si>
  <si>
    <t>51100801-1952</t>
  </si>
  <si>
    <t>Суурин-Нэмэлт үйлчилгээний орлого-зүүн хараа</t>
  </si>
  <si>
    <t>51100801-1953</t>
  </si>
  <si>
    <t>Суурин-Нэмэлт үйлчилгээний орлого-Хөтөл</t>
  </si>
  <si>
    <t>51100801-1954</t>
  </si>
  <si>
    <t>Суурин-Нэмэлт үйлчилгээний орлого-Баруун хараа</t>
  </si>
  <si>
    <t>51100801-2000</t>
  </si>
  <si>
    <t>Нэмэлт үйлчилгээний орлого - МЦХ</t>
  </si>
  <si>
    <t>51100801-2007</t>
  </si>
  <si>
    <t>Нэмэлт үйлчилгээний орлого -Багахангай</t>
  </si>
  <si>
    <t>51100801-2100</t>
  </si>
  <si>
    <t>51100801-2200</t>
  </si>
  <si>
    <t>51100801-2300</t>
  </si>
  <si>
    <t>Суурин-Нэмэлт үйлчилгээний орлого-Төв</t>
  </si>
  <si>
    <t>51100801-2306</t>
  </si>
  <si>
    <t>Суурин-Нэмэлт үйлчилгээний орлого-Шивээговь</t>
  </si>
  <si>
    <t>51100801-4001*</t>
  </si>
  <si>
    <t>Нэмэлт үйлчилгээний орлого - Төвийн бүс</t>
  </si>
  <si>
    <t>51100801-4002*</t>
  </si>
  <si>
    <t>Нэмэлт үйлчилгээний орлого - Баруун бүс</t>
  </si>
  <si>
    <t>51100801-4003*</t>
  </si>
  <si>
    <t>Нэмэлт үйлчилгээний орлого - Зүүн бүс</t>
  </si>
  <si>
    <t>51100801-4004*</t>
  </si>
  <si>
    <t>Нэмэлт үйлчилгээний орлого - Өмнөд бүс</t>
  </si>
  <si>
    <t>51100902-4000*</t>
  </si>
  <si>
    <t>Харилцан холболтын шимтгэлийн орлого  5401</t>
  </si>
  <si>
    <t>51100903-0100</t>
  </si>
  <si>
    <t>Холбооны бусад орлого  5410 - МЦХ</t>
  </si>
  <si>
    <t>51100903-0300</t>
  </si>
  <si>
    <t>51100903-0400</t>
  </si>
  <si>
    <t>51100903-0500</t>
  </si>
  <si>
    <t>51100903-0600</t>
  </si>
  <si>
    <t>51100903-0700</t>
  </si>
  <si>
    <t>51100903-0800</t>
  </si>
  <si>
    <t>51100903-0900</t>
  </si>
  <si>
    <t>51100903-0927</t>
  </si>
  <si>
    <t>Холбооны бусад орлого-Тосонцэнгэл</t>
  </si>
  <si>
    <t>51100903-1000</t>
  </si>
  <si>
    <t>51100903-1040</t>
  </si>
  <si>
    <t>Холбооны бусад орлого-Хархорин</t>
  </si>
  <si>
    <t>51100903-1100</t>
  </si>
  <si>
    <t>51100903-1200</t>
  </si>
  <si>
    <t>51100903-1213</t>
  </si>
  <si>
    <t>Холбооны бусад орлого-Эрдэнэцагаан</t>
  </si>
  <si>
    <t>51100903-1400</t>
  </si>
  <si>
    <t>51100903-1600</t>
  </si>
  <si>
    <t>51100903-1700</t>
  </si>
  <si>
    <t>51100903-1800</t>
  </si>
  <si>
    <t>51100903-1825</t>
  </si>
  <si>
    <t>51100903-1900</t>
  </si>
  <si>
    <t>51100903-1952</t>
  </si>
  <si>
    <t>Холбооны бусад орлого-Зүүн хараа</t>
  </si>
  <si>
    <t>51100903-2000</t>
  </si>
  <si>
    <t>51100903-2100</t>
  </si>
  <si>
    <t>51100903-2200</t>
  </si>
  <si>
    <t>51100903-2300</t>
  </si>
  <si>
    <t>51100903-4000*</t>
  </si>
  <si>
    <t>Холбооны бусад орлого  5410</t>
  </si>
  <si>
    <t>51100903-4001*</t>
  </si>
  <si>
    <t>Холбооны бусад орлого  5410 - Төвийн бүс</t>
  </si>
  <si>
    <t>51100903-4003*</t>
  </si>
  <si>
    <t>Холбооны бусад орлого  5410 - Зүүн бүс</t>
  </si>
  <si>
    <t>51100903-4004*</t>
  </si>
  <si>
    <t>Холбооны бусад орлого  5410 - Өмнөд бүс</t>
  </si>
  <si>
    <t>60000101-0100</t>
  </si>
  <si>
    <t>Борлуулалтын хөнгөлөлт-интернет</t>
  </si>
  <si>
    <t>60000101-0200</t>
  </si>
  <si>
    <t>60000101-0300</t>
  </si>
  <si>
    <t>60000101-0400</t>
  </si>
  <si>
    <t>60000101-0500</t>
  </si>
  <si>
    <t>60000101-0700</t>
  </si>
  <si>
    <t>60000101-0900</t>
  </si>
  <si>
    <t>60000101-1000</t>
  </si>
  <si>
    <t>60000101-1100</t>
  </si>
  <si>
    <t>60000101-1200</t>
  </si>
  <si>
    <t>60000101-1300</t>
  </si>
  <si>
    <t>60000101-1400</t>
  </si>
  <si>
    <t>60000101-1600</t>
  </si>
  <si>
    <t>60000101-1700</t>
  </si>
  <si>
    <t>60000101-1800</t>
  </si>
  <si>
    <t>60000101-1900</t>
  </si>
  <si>
    <t>60000101-2000</t>
  </si>
  <si>
    <t>60000101-2100</t>
  </si>
  <si>
    <t>60000101-2200</t>
  </si>
  <si>
    <t>60000101-4000*</t>
  </si>
  <si>
    <t>60000104-0200</t>
  </si>
  <si>
    <t>Борлуулалтын хөнгөлөлт-модем</t>
  </si>
  <si>
    <t>60000104-0400</t>
  </si>
  <si>
    <t>60000104-0500</t>
  </si>
  <si>
    <t>60000104-0700</t>
  </si>
  <si>
    <t>60000104-0800</t>
  </si>
  <si>
    <t>60000104-0900</t>
  </si>
  <si>
    <t>60000104-1000</t>
  </si>
  <si>
    <t>60000104-1100</t>
  </si>
  <si>
    <t>60000104-1200</t>
  </si>
  <si>
    <t>60000104-1300</t>
  </si>
  <si>
    <t>60000104-1400</t>
  </si>
  <si>
    <t>60000104-1500</t>
  </si>
  <si>
    <t>60000104-1600</t>
  </si>
  <si>
    <t>60000104-1700</t>
  </si>
  <si>
    <t>60000104-1900</t>
  </si>
  <si>
    <t>60000104-2000</t>
  </si>
  <si>
    <t>60000104-2007</t>
  </si>
  <si>
    <t>Борлуулалтын хөнгөлөлт-модем Багахангай</t>
  </si>
  <si>
    <t>60000104-2100</t>
  </si>
  <si>
    <t>60000104-2200</t>
  </si>
  <si>
    <t>60000104-2300</t>
  </si>
  <si>
    <t>60000106-4001*</t>
  </si>
  <si>
    <t>Борлуулалтын хөнгөлөлт-карт Төвийн бүс</t>
  </si>
  <si>
    <t>60000106-4003*</t>
  </si>
  <si>
    <t>Борлуулалтын хөнгөлөлт-карт Зүүн бүс</t>
  </si>
  <si>
    <t>60000107-0100</t>
  </si>
  <si>
    <t>Борлуулалтын хөнгөлөлт-ажиллагсадад үзүүлсэн хөнгөлөлт</t>
  </si>
  <si>
    <t>60000107-0200</t>
  </si>
  <si>
    <t>60000107-0300</t>
  </si>
  <si>
    <t>60000107-0400</t>
  </si>
  <si>
    <t>60000107-0500</t>
  </si>
  <si>
    <t>60000107-0600</t>
  </si>
  <si>
    <t>60000107-0700</t>
  </si>
  <si>
    <t>60000107-0800</t>
  </si>
  <si>
    <t>60000107-0900</t>
  </si>
  <si>
    <t>60000107-1000</t>
  </si>
  <si>
    <t>60000107-1100</t>
  </si>
  <si>
    <t>60000107-1200</t>
  </si>
  <si>
    <t>60000107-1300</t>
  </si>
  <si>
    <t>60000107-1400</t>
  </si>
  <si>
    <t>60000107-1500</t>
  </si>
  <si>
    <t>60000107-1600</t>
  </si>
  <si>
    <t>60000107-1700</t>
  </si>
  <si>
    <t>60000107-1800</t>
  </si>
  <si>
    <t>60000107-1900</t>
  </si>
  <si>
    <t>60000107-2000</t>
  </si>
  <si>
    <t>60000107-2100</t>
  </si>
  <si>
    <t>60000107-2200</t>
  </si>
  <si>
    <t>60000107-2300</t>
  </si>
  <si>
    <t>60000107-4001*</t>
  </si>
  <si>
    <t>Борлуулалтын хөнгөлөлт-Ажиллагсдад үзүүлсэн-ТБХГ</t>
  </si>
  <si>
    <t>60000107-4002*</t>
  </si>
  <si>
    <t>Борлуулалтын хөнгөлөлт-Ажиллагсдад үзүүлсэн-ББХГ</t>
  </si>
  <si>
    <t>60000107-4003*</t>
  </si>
  <si>
    <t>Борлуулалтын хөнгөлөлт-Ажиллагсдад үзүүлсэн-ЗБХГ</t>
  </si>
  <si>
    <t>60000107-4004*</t>
  </si>
  <si>
    <t>Борлуулалтын хөнгөлөлт-Ажиллагсдад үзүүлсэн-ӨБХГ</t>
  </si>
  <si>
    <t>60000108-0300</t>
  </si>
  <si>
    <t>Борлуулалтын хөнгөлөлт-бусад</t>
  </si>
  <si>
    <t>60000108-0500</t>
  </si>
  <si>
    <t>60000108-0900</t>
  </si>
  <si>
    <t>60000108-1100</t>
  </si>
  <si>
    <t>60000108-1118</t>
  </si>
  <si>
    <t>Борлуулалтын хөнгөлөлт-бусад Цогтцэций</t>
  </si>
  <si>
    <t>60000108-1500</t>
  </si>
  <si>
    <t>60000108-1700</t>
  </si>
  <si>
    <t>60000108-2000</t>
  </si>
  <si>
    <t>60000108-4000*</t>
  </si>
  <si>
    <t>60000110-0100</t>
  </si>
  <si>
    <t>Борлуулалтын хөнгөлөлт-КаТв суурь хураамж</t>
  </si>
  <si>
    <t>60000110-0400</t>
  </si>
  <si>
    <t>60000111-0700</t>
  </si>
  <si>
    <t>Багцын борлуулалтын хөнгөлөлт</t>
  </si>
  <si>
    <t>60000111-1100</t>
  </si>
  <si>
    <t>60000111-2000</t>
  </si>
  <si>
    <t>60000112-0200</t>
  </si>
  <si>
    <t>Борлуулалтын хөнгөлөлт-TV room үйлчилгээний төхөөрөмж</t>
  </si>
  <si>
    <t>60000112-0300</t>
  </si>
  <si>
    <t>60000112-0400</t>
  </si>
  <si>
    <t>60000112-0500</t>
  </si>
  <si>
    <t>60000112-0700</t>
  </si>
  <si>
    <t>60000112-0800</t>
  </si>
  <si>
    <t>60000112-0900</t>
  </si>
  <si>
    <t>60000112-1000</t>
  </si>
  <si>
    <t>60000112-1100</t>
  </si>
  <si>
    <t>60000112-1200</t>
  </si>
  <si>
    <t>60000112-1300</t>
  </si>
  <si>
    <t>60000112-1400</t>
  </si>
  <si>
    <t>60000112-1600</t>
  </si>
  <si>
    <t>60000112-1700</t>
  </si>
  <si>
    <t>60000112-1800</t>
  </si>
  <si>
    <t>60000112-1900</t>
  </si>
  <si>
    <t>60000112-2000</t>
  </si>
  <si>
    <t>60000112-2007</t>
  </si>
  <si>
    <t>Борлуулалтын хөнгөлөлт-TV room үйлчилгээний төхөөрөмж Багахангай</t>
  </si>
  <si>
    <t>60000112-2100</t>
  </si>
  <si>
    <t>60000112-2200</t>
  </si>
  <si>
    <t>60000112-2300</t>
  </si>
  <si>
    <t>51050103-0100</t>
  </si>
  <si>
    <t>Борлуулсан барааны орлого  5810 - МЦХ</t>
  </si>
  <si>
    <t>51050103-0200</t>
  </si>
  <si>
    <t>51050103-0300</t>
  </si>
  <si>
    <t>51050103-0400</t>
  </si>
  <si>
    <t>51050103-0451</t>
  </si>
  <si>
    <t>Борлуулсан барааны орлого Баян агт</t>
  </si>
  <si>
    <t>51050103-0453</t>
  </si>
  <si>
    <t>Борлуулсан барааны орлого Бугат</t>
  </si>
  <si>
    <t>51050103-0500</t>
  </si>
  <si>
    <t>51050103-0600</t>
  </si>
  <si>
    <t>51050103-0661</t>
  </si>
  <si>
    <t>Борлуулсан барааны орлого-Замын Үүд</t>
  </si>
  <si>
    <t>51050103-0700</t>
  </si>
  <si>
    <t>51050103-0800</t>
  </si>
  <si>
    <t>51050103-0900</t>
  </si>
  <si>
    <t>51050103-1000</t>
  </si>
  <si>
    <t>51050103-1100</t>
  </si>
  <si>
    <t>51050103-1108</t>
  </si>
  <si>
    <t xml:space="preserve">Борлуулсан барааны орлого -Гурвантэс </t>
  </si>
  <si>
    <t>51050103-1200</t>
  </si>
  <si>
    <t>51050103-1300</t>
  </si>
  <si>
    <t>51050103-1354</t>
  </si>
  <si>
    <t>Борлуулсан барааны орлого-Ерөө</t>
  </si>
  <si>
    <t>51050103-1356</t>
  </si>
  <si>
    <t>51050103-1360</t>
  </si>
  <si>
    <t>51050103-1361</t>
  </si>
  <si>
    <t>51050103-1362</t>
  </si>
  <si>
    <t>51050103-1400</t>
  </si>
  <si>
    <t>51050103-1459</t>
  </si>
  <si>
    <t>Борлуулсан барааны орлого -Баянчандмань</t>
  </si>
  <si>
    <t>51050103-1465</t>
  </si>
  <si>
    <t>51050103-1500</t>
  </si>
  <si>
    <t>51050103-1506</t>
  </si>
  <si>
    <t>51050103-1600</t>
  </si>
  <si>
    <t>51050103-1700</t>
  </si>
  <si>
    <t>51050103-1713</t>
  </si>
  <si>
    <t>Борлуулсан барааны орлого -Рашаант</t>
  </si>
  <si>
    <t>51050103-1800</t>
  </si>
  <si>
    <t>51050103-1825</t>
  </si>
  <si>
    <t xml:space="preserve">Борлуулсан барааны орлого </t>
  </si>
  <si>
    <t>51050103-1900</t>
  </si>
  <si>
    <t>Борлуулсан барааны орлого 5810 - МЦХ</t>
  </si>
  <si>
    <t>51050103-1951</t>
  </si>
  <si>
    <t>Борлуулсан барааны орлого-Шарын гол</t>
  </si>
  <si>
    <t>51050103-1952</t>
  </si>
  <si>
    <t>Борлуулсан барааны орлого-Зүүнхараа</t>
  </si>
  <si>
    <t>51050103-1954</t>
  </si>
  <si>
    <t>Борлуулсан барааны орлого -Баруун хараа</t>
  </si>
  <si>
    <t>51050103-2000</t>
  </si>
  <si>
    <t>51050103-2007</t>
  </si>
  <si>
    <t>Борлуулсан барааны орлого -Багахангай</t>
  </si>
  <si>
    <t>51050103-2100</t>
  </si>
  <si>
    <t>51050103-2200</t>
  </si>
  <si>
    <t>51050103-2300</t>
  </si>
  <si>
    <t>51050103-4001*</t>
  </si>
  <si>
    <t>Борлуулсан барааны орлого  5810-Төвийн бүс</t>
  </si>
  <si>
    <t>51050103-4002*</t>
  </si>
  <si>
    <t>Борлуулсан барааны орлого  5810 -Баруун бүс</t>
  </si>
  <si>
    <t>51050103-4004*</t>
  </si>
  <si>
    <t>Борлуулсан барааны орлого  5810-Өмнөд бүс</t>
  </si>
  <si>
    <t>51050101-0100</t>
  </si>
  <si>
    <t>51050101-0200</t>
  </si>
  <si>
    <t>51050101-0300</t>
  </si>
  <si>
    <t>51050101-0400</t>
  </si>
  <si>
    <t>51050101-0458</t>
  </si>
  <si>
    <t>Суурин утасны борлуулалтын орлого Орхон</t>
  </si>
  <si>
    <t>51050101-0500</t>
  </si>
  <si>
    <t>51050101-0600</t>
  </si>
  <si>
    <t>51050101-0700</t>
  </si>
  <si>
    <t>51050101-0800</t>
  </si>
  <si>
    <t>51050101-0900</t>
  </si>
  <si>
    <t>51050101-1000</t>
  </si>
  <si>
    <t>51050101-1100</t>
  </si>
  <si>
    <t>51050101-1200</t>
  </si>
  <si>
    <t>51050101-1300</t>
  </si>
  <si>
    <t>51050101-1354</t>
  </si>
  <si>
    <t>51050101-1360</t>
  </si>
  <si>
    <t>51050101-1400</t>
  </si>
  <si>
    <t>51050101-1459</t>
  </si>
  <si>
    <t>51050101-1465</t>
  </si>
  <si>
    <t>51050101-1500</t>
  </si>
  <si>
    <t>51050101-1600</t>
  </si>
  <si>
    <t>51050101-1700</t>
  </si>
  <si>
    <t>51050101-1800</t>
  </si>
  <si>
    <t>51050101-1900</t>
  </si>
  <si>
    <t>51050101-1952</t>
  </si>
  <si>
    <t>51050101-1953</t>
  </si>
  <si>
    <t>51050101-2000</t>
  </si>
  <si>
    <t>51050101-2007</t>
  </si>
  <si>
    <t>Суурин утасны борлуулалтын орлого Багахангай</t>
  </si>
  <si>
    <t>51050101-2100</t>
  </si>
  <si>
    <t>51050101-2200</t>
  </si>
  <si>
    <t>51050101-2300</t>
  </si>
  <si>
    <t>51050101-4001*</t>
  </si>
  <si>
    <t>Суурин утас борлуулалтын орлого-Төвийн бүс</t>
  </si>
  <si>
    <t>51050101-4002*</t>
  </si>
  <si>
    <t>Суурин утас борлуулалтын орлого-Баруун бүс</t>
  </si>
  <si>
    <t>51050101-4003*</t>
  </si>
  <si>
    <t>Суурин утас борлуулалтын орлого-Зүүн бүс</t>
  </si>
  <si>
    <t>51050101-4004*</t>
  </si>
  <si>
    <t>Суурин утас борлуулалтын орлого-Өмнөд бүс</t>
  </si>
  <si>
    <t>51050104-0100</t>
  </si>
  <si>
    <t>Ка Тв-ийн төхөөрөмжийн борлуулалтын орлого</t>
  </si>
  <si>
    <t>51050104-0200</t>
  </si>
  <si>
    <t>51050104-0206</t>
  </si>
  <si>
    <t>КаТв-ийн төхөөрөмжийн борлуулалтын орлого-Алтанцөгц</t>
  </si>
  <si>
    <t>51050104-0211</t>
  </si>
  <si>
    <t>КаТв-ийн төхөөрөмжийн борлуулалтын орлого-Сагсай</t>
  </si>
  <si>
    <t>51050104-0212</t>
  </si>
  <si>
    <t>КаТв-ийн төхөөрөмжийн борлуулалтын орлого-Улаанхус</t>
  </si>
  <si>
    <t>51050104-0213</t>
  </si>
  <si>
    <t>КаТв-ийн төхөөрөмжийн борлуулалтын орлого-Ногооннуур</t>
  </si>
  <si>
    <t>51050104-0216</t>
  </si>
  <si>
    <t>КаТв-ийн төхөөрөмжийн борлуулалтын орлого-Цагааннуур</t>
  </si>
  <si>
    <t>51050104-0300</t>
  </si>
  <si>
    <t>51050104-0400</t>
  </si>
  <si>
    <t>51050104-0700</t>
  </si>
  <si>
    <t>51050104-0800</t>
  </si>
  <si>
    <t>51050104-1000</t>
  </si>
  <si>
    <t>51050104-1040</t>
  </si>
  <si>
    <t>Ка Тв-ийн төхөөрөмжийн борлуулалтын орлого - Хархорин</t>
  </si>
  <si>
    <t>51050104-1200</t>
  </si>
  <si>
    <t>51050104-1500</t>
  </si>
  <si>
    <t>51050104-1600</t>
  </si>
  <si>
    <t>51050104-1700</t>
  </si>
  <si>
    <t>51050104-1800</t>
  </si>
  <si>
    <t>51050104-2200</t>
  </si>
  <si>
    <t>51050104-2300</t>
  </si>
  <si>
    <t>51050104-4001*</t>
  </si>
  <si>
    <t>Ка Тв-ийн төхөөрөмж борлуулалтын орлого-ТБХГ</t>
  </si>
  <si>
    <t>51050104-4002*</t>
  </si>
  <si>
    <t>Ка Тв-ийн төхөөрөмж борлуулалтын орлого-ББХГ</t>
  </si>
  <si>
    <t>51050104-4003*</t>
  </si>
  <si>
    <t>Ка Тв-ийн төхөөрөмж борлуулалтын орлого-ЗБХГ</t>
  </si>
  <si>
    <t>51050106-0100</t>
  </si>
  <si>
    <t>51050106-0200</t>
  </si>
  <si>
    <t>51050106-0300</t>
  </si>
  <si>
    <t>51050106-0400</t>
  </si>
  <si>
    <t>51050106-0500</t>
  </si>
  <si>
    <t>51050106-0700</t>
  </si>
  <si>
    <t>51050106-0800</t>
  </si>
  <si>
    <t>51050106-0900</t>
  </si>
  <si>
    <t>51050106-1000</t>
  </si>
  <si>
    <t>51050106-1100</t>
  </si>
  <si>
    <t>51050106-1200</t>
  </si>
  <si>
    <t>51050106-1300</t>
  </si>
  <si>
    <t>51050106-1400</t>
  </si>
  <si>
    <t>51050106-1500</t>
  </si>
  <si>
    <t>51050106-1600</t>
  </si>
  <si>
    <t>51050106-1700</t>
  </si>
  <si>
    <t>51050106-1800</t>
  </si>
  <si>
    <t>51050106-1900</t>
  </si>
  <si>
    <t>51050106-2000</t>
  </si>
  <si>
    <t>51050106-2005</t>
  </si>
  <si>
    <t>51050106-2007</t>
  </si>
  <si>
    <t>Tv room үйлчилгээний төхөөрөмжийн орлого Багахангай</t>
  </si>
  <si>
    <t>51050106-2100</t>
  </si>
  <si>
    <t>51050106-2200</t>
  </si>
  <si>
    <t>51050106-2300</t>
  </si>
  <si>
    <t>51050106-4004*</t>
  </si>
  <si>
    <t>51050108-0100</t>
  </si>
  <si>
    <t>51050108-0200</t>
  </si>
  <si>
    <t>51050108-0300</t>
  </si>
  <si>
    <t>51050108-0400</t>
  </si>
  <si>
    <t>51050108-0500</t>
  </si>
  <si>
    <t>51050108-0600</t>
  </si>
  <si>
    <t>51050108-0700</t>
  </si>
  <si>
    <t>51050108-0800</t>
  </si>
  <si>
    <t>51050108-0900</t>
  </si>
  <si>
    <t>51050108-1000</t>
  </si>
  <si>
    <t>51050108-1100</t>
  </si>
  <si>
    <t>51050108-1200</t>
  </si>
  <si>
    <t>51050108-1500</t>
  </si>
  <si>
    <t>51050108-1700</t>
  </si>
  <si>
    <t>51050108-1800</t>
  </si>
  <si>
    <t>51050108-1900</t>
  </si>
  <si>
    <t>51050108-2000</t>
  </si>
  <si>
    <t>51050108-2100</t>
  </si>
  <si>
    <t>51050108-2200</t>
  </si>
  <si>
    <t>51050108-2300</t>
  </si>
  <si>
    <t>51050108-4004*</t>
  </si>
  <si>
    <t>Гурвалсан үйлчилгээний төхөөрөмжийн орлого-ӨБХГ</t>
  </si>
  <si>
    <t>51050102-0100</t>
  </si>
  <si>
    <t>Модемны борлуулалтын орлого - МЦХ</t>
  </si>
  <si>
    <t>51050102-0200</t>
  </si>
  <si>
    <t>51050102-0300</t>
  </si>
  <si>
    <t>51050102-0400</t>
  </si>
  <si>
    <t>51050102-0500</t>
  </si>
  <si>
    <t>51050102-0600</t>
  </si>
  <si>
    <t>51050102-0700</t>
  </si>
  <si>
    <t>51050102-0800</t>
  </si>
  <si>
    <t>51050102-0900</t>
  </si>
  <si>
    <t>51050102-1000</t>
  </si>
  <si>
    <t>51050102-1034</t>
  </si>
  <si>
    <t>Модемны борлуулалтын орлого-Богд</t>
  </si>
  <si>
    <t>51050102-1037</t>
  </si>
  <si>
    <t>Модемны борлуулалтын орлого-Уянга</t>
  </si>
  <si>
    <t>51050102-1039</t>
  </si>
  <si>
    <t>Модемны борлуулалтын орлого-Хужирт</t>
  </si>
  <si>
    <t>51050102-1100</t>
  </si>
  <si>
    <t>51050102-1200</t>
  </si>
  <si>
    <t>51050102-1300</t>
  </si>
  <si>
    <t>51050102-1354</t>
  </si>
  <si>
    <t>51050102-1356</t>
  </si>
  <si>
    <t>51050102-1360</t>
  </si>
  <si>
    <t>51050102-1361</t>
  </si>
  <si>
    <t>51050102-1362</t>
  </si>
  <si>
    <t>51050102-1400</t>
  </si>
  <si>
    <t>51050102-1465</t>
  </si>
  <si>
    <t>Модем борлуулалтын орлого</t>
  </si>
  <si>
    <t>51050102-1500</t>
  </si>
  <si>
    <t>51050102-1506</t>
  </si>
  <si>
    <t>51050102-1600</t>
  </si>
  <si>
    <t>51050102-1700</t>
  </si>
  <si>
    <t>51050102-1716</t>
  </si>
  <si>
    <t xml:space="preserve">Модем борлуулалтын орлого -Тосонцэнгэл </t>
  </si>
  <si>
    <t>51050102-1800</t>
  </si>
  <si>
    <t>51050102-1900</t>
  </si>
  <si>
    <t>Модемын борлуулалт-Аймаг - МЦХ</t>
  </si>
  <si>
    <t>51050102-1952</t>
  </si>
  <si>
    <t>Модемны борлуулалтын орлого-Зүүн хараа</t>
  </si>
  <si>
    <t>51050102-1953</t>
  </si>
  <si>
    <t>Модемны борлуулалтын орлого-Хөтөл</t>
  </si>
  <si>
    <t>51050102-1954</t>
  </si>
  <si>
    <t>Модемны борлуулалтын орлого-Баруун хараа</t>
  </si>
  <si>
    <t>51050102-2000</t>
  </si>
  <si>
    <t>51050102-2005</t>
  </si>
  <si>
    <t>Модемны борлуулалтын орлого-Эрдэнэ</t>
  </si>
  <si>
    <t>51050102-2007</t>
  </si>
  <si>
    <t>Модемны борлуулалтын орлого-Багахангай</t>
  </si>
  <si>
    <t>51050102-2100</t>
  </si>
  <si>
    <t>51050102-2200</t>
  </si>
  <si>
    <t>51050102-2300</t>
  </si>
  <si>
    <t>51050102-4001*</t>
  </si>
  <si>
    <t>Модемны борлуулалтын орлого - Төвийн бүс</t>
  </si>
  <si>
    <t>51050102-4002*</t>
  </si>
  <si>
    <t>Модемны борлуулалтын орлого - Баруун бүс</t>
  </si>
  <si>
    <t>51050102-4003*</t>
  </si>
  <si>
    <t>Модемны борлуулалтын орлого - Зүүн бүс</t>
  </si>
  <si>
    <t>51050102-4004*</t>
  </si>
  <si>
    <t>Модемны борлуулалтын орлого - Өмнөд бүс</t>
  </si>
  <si>
    <t>51101201-0100</t>
  </si>
  <si>
    <t>Байрны түрээсийн орлого  5830 - Монголын цахилгаан холбоо</t>
  </si>
  <si>
    <t>51101201-0109</t>
  </si>
  <si>
    <t xml:space="preserve">Байрны түрээсийн орлого - Өлзийт </t>
  </si>
  <si>
    <t>51101201-0117</t>
  </si>
  <si>
    <t xml:space="preserve">Байрны түрээсийн орлого - Цэцэрлэг </t>
  </si>
  <si>
    <t>51101201-0500</t>
  </si>
  <si>
    <t>51101201-0600</t>
  </si>
  <si>
    <t>51101201-0661</t>
  </si>
  <si>
    <t>Байрны түрээсийн орлого- Замын-үүд</t>
  </si>
  <si>
    <t>51101201-0700</t>
  </si>
  <si>
    <t>51101201-0800</t>
  </si>
  <si>
    <t>51101201-1108</t>
  </si>
  <si>
    <t>Байрны түрээсийн орлого 5830-Гурвантэс</t>
  </si>
  <si>
    <t>51101201-1300</t>
  </si>
  <si>
    <t>51101201-1352</t>
  </si>
  <si>
    <t>Байрны түрээсийн орлого- Бугант</t>
  </si>
  <si>
    <t>51101201-1354</t>
  </si>
  <si>
    <t>Байрны түрээсийн орлого- Ерөө</t>
  </si>
  <si>
    <t>51101201-1356</t>
  </si>
  <si>
    <t>Байрны түрээсийн орлого- Зүүнбүрэн</t>
  </si>
  <si>
    <t>51101201-1400</t>
  </si>
  <si>
    <t>51101201-1463</t>
  </si>
  <si>
    <t>Байрны түрээсийн орлого- Жаргалант</t>
  </si>
  <si>
    <t>51101201-1469</t>
  </si>
  <si>
    <t>Байрны түрээсийн орлого- Угтаал</t>
  </si>
  <si>
    <t>51101201-1622</t>
  </si>
  <si>
    <t>Байрны түрээсийн орлого- Булган</t>
  </si>
  <si>
    <t>51101201-1628</t>
  </si>
  <si>
    <t>Байрны түрээсийн орлого- Манхан</t>
  </si>
  <si>
    <t>51101201-1700</t>
  </si>
  <si>
    <t>51101201-1800</t>
  </si>
  <si>
    <t>51101201-2000</t>
  </si>
  <si>
    <t>51101201-2100</t>
  </si>
  <si>
    <t>51101201-2200</t>
  </si>
  <si>
    <t>51101201-2207</t>
  </si>
  <si>
    <t>Байрны түрээсийн орлого- Мөнгөнморьт</t>
  </si>
  <si>
    <t>51101201-4000*</t>
  </si>
  <si>
    <t>Байрны түрээсийн орлого  5830</t>
  </si>
  <si>
    <t>51101201-4002*</t>
  </si>
  <si>
    <t>Байрны түрээсийн орлого  5830 - Баруун бүс</t>
  </si>
  <si>
    <t>51101201-4003*</t>
  </si>
  <si>
    <t>Байрны түрээсийн орлого  5830 - Зүүн бүс</t>
  </si>
  <si>
    <t>51101201-4004*</t>
  </si>
  <si>
    <t>Байрны түрээсийн орлого  5830 -Өмнөд бүс</t>
  </si>
  <si>
    <t>51101202-2000</t>
  </si>
  <si>
    <t>Тоног төхөөрөмжийн түрээсийн орлого - Захиргаа аж ахуйн хэсэг</t>
  </si>
  <si>
    <t>51101202-4000*</t>
  </si>
  <si>
    <t>Тоног төхөөрөмжийн түрээсийн орлого  5831</t>
  </si>
  <si>
    <t>51101203-0100</t>
  </si>
  <si>
    <t>51101203-0200</t>
  </si>
  <si>
    <t>51101203-0300</t>
  </si>
  <si>
    <t>51101203-0400</t>
  </si>
  <si>
    <t>51101203-0600</t>
  </si>
  <si>
    <t>51101203-0700</t>
  </si>
  <si>
    <t>51101203-0800</t>
  </si>
  <si>
    <t>51101203-0900</t>
  </si>
  <si>
    <t>51101203-1000</t>
  </si>
  <si>
    <t>51101203-1351</t>
  </si>
  <si>
    <t>51101203-1356</t>
  </si>
  <si>
    <t>51101203-1362</t>
  </si>
  <si>
    <t>51101203-1400</t>
  </si>
  <si>
    <t>51101203-1500</t>
  </si>
  <si>
    <t>51101203-1508</t>
  </si>
  <si>
    <t>тоног төхөөрмөж байрлуулсаны орлого</t>
  </si>
  <si>
    <t>51101203-1514</t>
  </si>
  <si>
    <t>51101203-1516</t>
  </si>
  <si>
    <t>51101203-1517</t>
  </si>
  <si>
    <t>51101203-1571</t>
  </si>
  <si>
    <t>51101203-1700</t>
  </si>
  <si>
    <t>51101203-1714</t>
  </si>
  <si>
    <t>Тоног төх-ж байрлуулсны орлого- Ренчинлхүмбэ</t>
  </si>
  <si>
    <t>51101203-1720</t>
  </si>
  <si>
    <t>Тоног төх-ж байрлуулсны орлого - Ханх</t>
  </si>
  <si>
    <t>51101203-1724</t>
  </si>
  <si>
    <t>Тоног төх-ж байрлуулсны орлого - Цагаан үүр</t>
  </si>
  <si>
    <t>51101203-1800</t>
  </si>
  <si>
    <t>51101203-2000</t>
  </si>
  <si>
    <t>51101203-2005</t>
  </si>
  <si>
    <t>51101203-2200</t>
  </si>
  <si>
    <t>51101203-2300</t>
  </si>
  <si>
    <t>51101203-2306</t>
  </si>
  <si>
    <t>Тоног төхөөрөмж байрлуулсаны орлого-Шивээговь сум</t>
  </si>
  <si>
    <t>51101203-4000*</t>
  </si>
  <si>
    <t>Тоног төхөөрөмж байрлуулсаны түрээсийн орлого</t>
  </si>
  <si>
    <t>51101203-4001*</t>
  </si>
  <si>
    <t>Тоног төхөөрөмж байрлуулсаны түрээсийн орлого- ТБХГ</t>
  </si>
  <si>
    <t>51101203-4002*</t>
  </si>
  <si>
    <t>Тоног төхөөрөмж байрлуулсаны түрээсийн орлого- ББХГ</t>
  </si>
  <si>
    <t>51101203-4003*</t>
  </si>
  <si>
    <t>Тоног төхөөрөмж байрлуулсаны түрээсийн орлого-ЗБХГ</t>
  </si>
  <si>
    <t>51101203-4004*</t>
  </si>
  <si>
    <t>Тоног төхөөрөмж байрлуулсаны түрээсийн орлого - ӨБХГ</t>
  </si>
  <si>
    <t>54050101-4000*</t>
  </si>
  <si>
    <t>Үндсэн хөрөнгө данснаас хассаны олз 5840</t>
  </si>
  <si>
    <t>53030002-4000*</t>
  </si>
  <si>
    <t>Ханшийн зөрүүгийн бодит бус орлого 5891 /Мөнгөн хөрөнгийн үлдэгдэлд хийсэн ханшийн тэгшитгэлийн ханшийн олз/</t>
  </si>
  <si>
    <t>51101303-4000*</t>
  </si>
  <si>
    <t>Хүүний бусад орлого</t>
  </si>
  <si>
    <t>52040000-0100</t>
  </si>
  <si>
    <t>Холбооны бус бусад орлого  5920 - Монголын цахилгаан холбоо</t>
  </si>
  <si>
    <t>52040000-0200</t>
  </si>
  <si>
    <t>52040000-0600</t>
  </si>
  <si>
    <t>Холбооны бус бусад орлого  5920 - Захиргаа аж ахуйн хэсэг</t>
  </si>
  <si>
    <t>52040000-0700</t>
  </si>
  <si>
    <t>52040000-0800</t>
  </si>
  <si>
    <t>52040000-1000</t>
  </si>
  <si>
    <t>52040000-1100</t>
  </si>
  <si>
    <t>52040000-1200</t>
  </si>
  <si>
    <t>52040000-1300</t>
  </si>
  <si>
    <t>52040000-1362</t>
  </si>
  <si>
    <t>52040000-1400</t>
  </si>
  <si>
    <t>Холбооны бус бусад орлого 5920 - Захиргаа аж ахуйн хэсэг</t>
  </si>
  <si>
    <t>52040000-1600</t>
  </si>
  <si>
    <t>52040000-1700</t>
  </si>
  <si>
    <t>52040000-1951</t>
  </si>
  <si>
    <t>Холбооны бус бусад орлого- Шарын шол</t>
  </si>
  <si>
    <t>52040000-2005</t>
  </si>
  <si>
    <t>Холбооны бус бусад орлого  5920 - Эрдэнэ сум</t>
  </si>
  <si>
    <t>52040000-2306</t>
  </si>
  <si>
    <t>Холбооны бус бусад орлого- Захиргаа аж ахуйн хэсэг</t>
  </si>
  <si>
    <t>52040001-4000*</t>
  </si>
  <si>
    <t>Холбооны бус бусад орлого  5920</t>
  </si>
  <si>
    <t>52040001-4002*</t>
  </si>
  <si>
    <t>Холбооны бус бусад орлого  5920 - Баруун бүс</t>
  </si>
  <si>
    <t>52040001-4003*</t>
  </si>
  <si>
    <t>Холбооны бус бусад орлого  5920 - Зүүн бүс</t>
  </si>
  <si>
    <t>52040001-4004*</t>
  </si>
  <si>
    <t>Холбооны бус бусад орлого  5920 - Өмнөд бүс</t>
  </si>
  <si>
    <t>5204000-1800</t>
  </si>
  <si>
    <t>52070000-4000*</t>
  </si>
  <si>
    <t>51100506-0100</t>
  </si>
  <si>
    <t>Call Center-ийн суурь хураамж-Архангай</t>
  </si>
  <si>
    <t>51100506-0200</t>
  </si>
  <si>
    <t>Call Center-ийн суурь хураамж-Баян-Өлгий</t>
  </si>
  <si>
    <t>51100506-0300</t>
  </si>
  <si>
    <t>Call Center-ийн суурь хураамж-Баянхонгор</t>
  </si>
  <si>
    <t>51100506-0400</t>
  </si>
  <si>
    <t>Call Center-ийн суурь хураамж-Булган</t>
  </si>
  <si>
    <t>51100506-0500</t>
  </si>
  <si>
    <t>Call Center-ийн суурь хураамж-Говь-Алтай</t>
  </si>
  <si>
    <t>51100506-0600</t>
  </si>
  <si>
    <t>Call Center-ийн суурь хураамж-Дорноговь</t>
  </si>
  <si>
    <t>51100506-0700</t>
  </si>
  <si>
    <t>Call Center-ийн суурь хураамж-Дорнод</t>
  </si>
  <si>
    <t>51100506-0800</t>
  </si>
  <si>
    <t>Call Center-ийн суурь хураамж-Дундговь</t>
  </si>
  <si>
    <t>51100506-0900</t>
  </si>
  <si>
    <t>Call Center-ийн суурь хураамж-Завхан</t>
  </si>
  <si>
    <t>51100506-1000</t>
  </si>
  <si>
    <t>Call Center-ийн суурь хураамж-Өвөрхангай</t>
  </si>
  <si>
    <t>51100506-1100</t>
  </si>
  <si>
    <t>Call Center-ийн суурь хураамж-Өмнөговь</t>
  </si>
  <si>
    <t>51100506-1114</t>
  </si>
  <si>
    <t>Call Center-ийн суурь хураамж-Ханбогд</t>
  </si>
  <si>
    <t>51100506-1200</t>
  </si>
  <si>
    <t>Call Center-ийн суурь хураамж-Сүхбаатар</t>
  </si>
  <si>
    <t>51100506-1300</t>
  </si>
  <si>
    <t>Call Center-ийн суурь хураамж-Сэлэнгэ</t>
  </si>
  <si>
    <t>51100506-1400</t>
  </si>
  <si>
    <t>Call Center-ийн суурь хураамж-Төв</t>
  </si>
  <si>
    <t>51100506-1465</t>
  </si>
  <si>
    <t>Call center-ийн суурь хураамж</t>
  </si>
  <si>
    <t>51100506-1500</t>
  </si>
  <si>
    <t>Call Center-ийн суурь хураамж-Увс</t>
  </si>
  <si>
    <t>51100506-1600</t>
  </si>
  <si>
    <t>Call Center-ийн суурь хураамж-Ховд</t>
  </si>
  <si>
    <t>51100506-1700</t>
  </si>
  <si>
    <t>Call Center-ийн суурь хураамж-Хөвсгөл</t>
  </si>
  <si>
    <t>51100506-1800</t>
  </si>
  <si>
    <t>Call Center-ийн суурь хураамж-Хэнтий</t>
  </si>
  <si>
    <t>51100506-1900</t>
  </si>
  <si>
    <t>Call Center-ийн суурь хураамж-Дархан</t>
  </si>
  <si>
    <t>51100506-1951</t>
  </si>
  <si>
    <t>Call Center-ийн суурь хураамж-Шарын гол</t>
  </si>
  <si>
    <t>51100506-1952</t>
  </si>
  <si>
    <t>Call Center-ийн суурь хураамж-Зүүнхараа</t>
  </si>
  <si>
    <t>51100506-1953</t>
  </si>
  <si>
    <t>Call Center-ийн суурь хураамж-Хөтөл</t>
  </si>
  <si>
    <t>51100506-2000</t>
  </si>
  <si>
    <t>Call Center-ийн суурь хураамж-Налайх</t>
  </si>
  <si>
    <t>51100506-2100</t>
  </si>
  <si>
    <t>Call Center-ийн суурь хураамж-Орхон</t>
  </si>
  <si>
    <t>51100506-2200</t>
  </si>
  <si>
    <t>Call Center-ийн суурь хураамж-Багануур</t>
  </si>
  <si>
    <t>51100506-2300</t>
  </si>
  <si>
    <t>Call Center-ийн суурь хураамж-Говьсүмбэр</t>
  </si>
  <si>
    <t>51100506-4001*</t>
  </si>
  <si>
    <t>Call Center-ийн суурь хураамж - ТБХГ</t>
  </si>
  <si>
    <t>51100506-4002*</t>
  </si>
  <si>
    <t>Call Center-ийн суурь хураамж - ББХГ</t>
  </si>
  <si>
    <t>51100506-4003*</t>
  </si>
  <si>
    <t>Call Center-ийн суурь хураамж - ЗБХГ</t>
  </si>
  <si>
    <t>51100506-4004*</t>
  </si>
  <si>
    <t>Call Center-ийн суурь хураамж - ӨБХГ</t>
  </si>
  <si>
    <t>61010700-0104</t>
  </si>
  <si>
    <t>Үндсэн ба нэмэгдэл цалин-ТТАГ-ТАТасаг</t>
  </si>
  <si>
    <t>61010700-0109</t>
  </si>
  <si>
    <t>Үндсэн ба нэмэгдэл цалин - Өлзийт</t>
  </si>
  <si>
    <t>61010700-0117</t>
  </si>
  <si>
    <t>Үндсэн ба нэмэгдэл цалин - Цэцэрлэг</t>
  </si>
  <si>
    <t>61010700-0204</t>
  </si>
  <si>
    <t>61010700-0206</t>
  </si>
  <si>
    <t>Үндсэн ба нэмэгдэл цалин - Алтанцөгц</t>
  </si>
  <si>
    <t>61010700-0211</t>
  </si>
  <si>
    <t>Үндсэн ба нэмэгдэл цалин - Сагсай</t>
  </si>
  <si>
    <t>61010700-0212</t>
  </si>
  <si>
    <t>Үндсэн ба нэмэгдэл цалин - Улаанхус</t>
  </si>
  <si>
    <t>61010700-0215</t>
  </si>
  <si>
    <t>Үндсэн ба нэмэгдэл цалин - Толбо</t>
  </si>
  <si>
    <t>61010700-0217</t>
  </si>
  <si>
    <t>Үндсэн ба нэмэгдэл цалин - Цэнгэл</t>
  </si>
  <si>
    <t>61010700-0304</t>
  </si>
  <si>
    <t>61010700-0311</t>
  </si>
  <si>
    <t>61010700-0404</t>
  </si>
  <si>
    <t>61010700-0459</t>
  </si>
  <si>
    <t>Үндсэн ба нэмэгдэл цалин - Рашаант</t>
  </si>
  <si>
    <t>61010700-0462</t>
  </si>
  <si>
    <t>Үндсэн ба нэмэгдэл цалин - Тэшиг</t>
  </si>
  <si>
    <t>61010700-0465</t>
  </si>
  <si>
    <t>Үндсэн ба нэмэгдэл цалин - Хутаг</t>
  </si>
  <si>
    <t>61010700-0504</t>
  </si>
  <si>
    <t>61010700-0509</t>
  </si>
  <si>
    <t>Үндсэн ба нэмэгдэл цалин-Дарви</t>
  </si>
  <si>
    <t>61010700-0604</t>
  </si>
  <si>
    <t>61010700-0661</t>
  </si>
  <si>
    <t>Үндсэн ба нэмэгдэл цалин - Замын-үүд</t>
  </si>
  <si>
    <t>61010700-0704</t>
  </si>
  <si>
    <t>61010700-0804</t>
  </si>
  <si>
    <t>61010700-0904</t>
  </si>
  <si>
    <t>61010700-0918</t>
  </si>
  <si>
    <t>Үндсэн ба нэмэгдэл цалин - Түдэвтэй</t>
  </si>
  <si>
    <t>61010700-0919</t>
  </si>
  <si>
    <t>Үндсэн ба нэмэгдэл цалин - Тэс</t>
  </si>
  <si>
    <t>61010700-0927</t>
  </si>
  <si>
    <t>Үндсэн ба нэмэгдэл цалин - тосонцэнгэл</t>
  </si>
  <si>
    <t>61010700-1004</t>
  </si>
  <si>
    <t>61010700-1039</t>
  </si>
  <si>
    <t>Үндсэн ба нэмэгдэл цалин - Хужирт</t>
  </si>
  <si>
    <t>61010700-1040</t>
  </si>
  <si>
    <t>Үндсэн ба нэмэгдэл цалин - Хар хорин</t>
  </si>
  <si>
    <t>61010700-1104</t>
  </si>
  <si>
    <t>61010700-1204</t>
  </si>
  <si>
    <t>61010700-1304</t>
  </si>
  <si>
    <t>61010700-1351</t>
  </si>
  <si>
    <t>Үндсэн ба нэмэгдэл цалин - Алтанбулаг</t>
  </si>
  <si>
    <t>61010700-1352</t>
  </si>
  <si>
    <t>Үндсэн ба нэмэгдэл цалин - Бугант</t>
  </si>
  <si>
    <t>61010700-1356</t>
  </si>
  <si>
    <t>Үндсэн ба нэмэгдэл цалин - Зүүнбүрэн</t>
  </si>
  <si>
    <t>61010700-1362</t>
  </si>
  <si>
    <t>Үндсэн ба нэмэгдэл цалин - Цагааннуур</t>
  </si>
  <si>
    <t>61010700-1403</t>
  </si>
  <si>
    <t>61010700-1457</t>
  </si>
  <si>
    <t>Үндсэн ба нэмэгдэл цалин - Баянцогт</t>
  </si>
  <si>
    <t>61010700-1465</t>
  </si>
  <si>
    <t>Үндсэн ба нэмэгдэл цалин - Заамар</t>
  </si>
  <si>
    <t>61010700-1466</t>
  </si>
  <si>
    <t>Үндсэн ба нэмэгдэл цалин - Лүн</t>
  </si>
  <si>
    <t>61010700-1504</t>
  </si>
  <si>
    <t>61010700-1505</t>
  </si>
  <si>
    <t>Үндсэн ба нэмэгдэл цалин - Баруунтуруун</t>
  </si>
  <si>
    <t>61010700-1511</t>
  </si>
  <si>
    <t>Үндсэн ба нэмэгдэл цалин - Өмнөговь</t>
  </si>
  <si>
    <t>61010700-1517</t>
  </si>
  <si>
    <t>Үндсэн ба нэмэгдэл цалин - Сагил</t>
  </si>
  <si>
    <t>61010700-1604</t>
  </si>
  <si>
    <t>61010700-1704</t>
  </si>
  <si>
    <t>61010700-1715</t>
  </si>
  <si>
    <t>Үндсэн ба нэмэгдэл цалин - Тариалан</t>
  </si>
  <si>
    <t>61010700-1716</t>
  </si>
  <si>
    <t>Үндсэн ба нэмэгдэл цалин - Тосонцэнгэл</t>
  </si>
  <si>
    <t>61010700-1717</t>
  </si>
  <si>
    <t>Үндсэн ба нэмэгдэл цалин - Төмөрбулаг</t>
  </si>
  <si>
    <t>61010700-1720</t>
  </si>
  <si>
    <t>Үндсэн ба нэмэгдэл цалин - Ханх</t>
  </si>
  <si>
    <t>61010700-1723</t>
  </si>
  <si>
    <t>Үндсэн ба нэмэгдэл цалин - Цагаан-Уул</t>
  </si>
  <si>
    <t>61010700-1804</t>
  </si>
  <si>
    <t>61010700-1810</t>
  </si>
  <si>
    <t>Үндсэн ба нэмэгдэл цалин - Жаргалтхаан</t>
  </si>
  <si>
    <t>61010700-1825</t>
  </si>
  <si>
    <t>Үндсэн ба нэмэгдэл цалин - Бор-Өндөр</t>
  </si>
  <si>
    <t>61010700-1904</t>
  </si>
  <si>
    <t>61010700-1951</t>
  </si>
  <si>
    <t>Үндсэн ба нэмэгдэл цалин - Шарын шол</t>
  </si>
  <si>
    <t>61010700-1952</t>
  </si>
  <si>
    <t>Үндсэн ба нэмэгдэл цалин - Зүүн хараа</t>
  </si>
  <si>
    <t>61010700-1953</t>
  </si>
  <si>
    <t>Үндсэн ба нэмэгдэл цалин - Хөтөл</t>
  </si>
  <si>
    <t>61010700-1954</t>
  </si>
  <si>
    <t>Үндсэн ба нэмэгдэл цалин - Баруун хараа</t>
  </si>
  <si>
    <t>61010700-2004</t>
  </si>
  <si>
    <t>61010700-2005</t>
  </si>
  <si>
    <t>Үндсэн ба нэмэгдэл цалин - Эрдэнэ сум</t>
  </si>
  <si>
    <t>61010700-2007</t>
  </si>
  <si>
    <t>Үндсэн ба нэмэгдэл цалин - Багахангай</t>
  </si>
  <si>
    <t>61010700-2104</t>
  </si>
  <si>
    <t>61010700-2204</t>
  </si>
  <si>
    <t>61010700-2304</t>
  </si>
  <si>
    <t>61010700-2306</t>
  </si>
  <si>
    <t>Үндсэн ба нэмэгдэл цалин - Шивээговь</t>
  </si>
  <si>
    <t>61010700-6002</t>
  </si>
  <si>
    <t>Үндсэн ба нэмэгдэл цалин-ТТАГазрын ахлах менежер</t>
  </si>
  <si>
    <t>61010700-6003*</t>
  </si>
  <si>
    <t>Үндсэн ба нэмэгдэл цалин-ТТАГ-ТАҮАлбаны ерөнхий менежер</t>
  </si>
  <si>
    <t>61010700-6004*</t>
  </si>
  <si>
    <t>Үндсэн ба нэмэгдэл цалин-ТТАГ-ТАҮА-Дамжуулах байгууламжийн тасаг</t>
  </si>
  <si>
    <t>61010700-6005*</t>
  </si>
  <si>
    <t>Үндсэн ба нэмэгдэл цалин-ТТАГ-ТАҮА-Холболтын байгууламжийн тасаг</t>
  </si>
  <si>
    <t>61010700-6006*</t>
  </si>
  <si>
    <t>Үндсэн ба нэмэгдэл цалин-ТТАГ-ТАҮА-Зай тэжээл, хөргөлт, агааржуулалтын тасаг</t>
  </si>
  <si>
    <t>61010700-6007*</t>
  </si>
  <si>
    <t>Үндсэн ба нэмэгдэл цалин-ТТАГ-ТАҮА-КаТв-ийн ашиглалт үйлчилгээний тасаг</t>
  </si>
  <si>
    <t>61010700-6008*</t>
  </si>
  <si>
    <t>Үндсэн ба нэмэгдэл цалин-ТТАГ-ТАҮА-Системийн удирдлага хяналтын тасаг</t>
  </si>
  <si>
    <t>61010700-6009*</t>
  </si>
  <si>
    <t>Үндсэн ба нэмэгдэл цалин-ТТАГ-ИАҮАлбаны ерөнхий менежер</t>
  </si>
  <si>
    <t>61010700-6010*</t>
  </si>
  <si>
    <t>Үндсэн ба нэмэгдэл цалин-ТТАГ-ИАҮА-ны мэргэжилтэн</t>
  </si>
  <si>
    <t>61010700-6011*</t>
  </si>
  <si>
    <t>Үндсэн ба нэмэгдэл цалин-ТТАГ-ТБХГ-Техникийн ашиглалтын тасаг</t>
  </si>
  <si>
    <t>61010700-6012*</t>
  </si>
  <si>
    <t>Үндсэн ба нэмэгдэл цалин-ТТАГ-ББХГ-Техникийн ашиглалтын тасаг</t>
  </si>
  <si>
    <t>61010700-6013*</t>
  </si>
  <si>
    <t>Үндсэн ба нэмэгдэл цалин-ТТАГ-ЗБХГ-Техникийн ашиглалтын тасаг</t>
  </si>
  <si>
    <t>61010700-6014*</t>
  </si>
  <si>
    <t>Үндсэн ба нэмэгдэл цалин-ТТАГ-ӨБХГ-Техникийн ашиглалтын тасаг</t>
  </si>
  <si>
    <t>61010700-6015*</t>
  </si>
  <si>
    <t>Үндсэн ба нэмэгдэл цалин-ТТАГ-ТАҮА-Техникийн угсралт, суурилуулалтын тасаг</t>
  </si>
  <si>
    <t>61010700-6016*</t>
  </si>
  <si>
    <t>Үндсэн ба нэмэгдэл цалин-ТТАГ-ТАҮА-Шилэн кабелийн бүртгэлийн тасаг</t>
  </si>
  <si>
    <t>61010700-6100*</t>
  </si>
  <si>
    <t>Үндсэн ба нэмэгдэл цалин-Мэдээллийн Технологийн Төвийн захирал</t>
  </si>
  <si>
    <t>61010700-6103</t>
  </si>
  <si>
    <t>Үндсэн ба нэмэгдэл цалин-МТТ-Төлбөр тооцооны ашиглалт үйлчилгээний тасаг</t>
  </si>
  <si>
    <t>61010700-6104*</t>
  </si>
  <si>
    <t>Үндсэн ба нэмэгдэл цалин-Мэдээллийн Технологийн Төв</t>
  </si>
  <si>
    <t>61010700-7003*</t>
  </si>
  <si>
    <t>Үндсэн ба нэмэгдэл цалин-МБГ ахлах менежер</t>
  </si>
  <si>
    <t>61010700-8205*</t>
  </si>
  <si>
    <t>Үндсэн ба нэмэгдэл цалин-ДАГ-ЧХА-Чанар хяналтын тасаг</t>
  </si>
  <si>
    <t>61010700-8606*</t>
  </si>
  <si>
    <t>Үндсэн ба нэмэгдэл цалин-СБААГ-ААА-Үйлчилгээ, аж ахуйн тасаг</t>
  </si>
  <si>
    <t>61010700-8607*</t>
  </si>
  <si>
    <t>Үндсэн ба нэмэгдэл цалин-СБААГ-ААА-Авто тээврийн тасаг</t>
  </si>
  <si>
    <t>70000100-7001*</t>
  </si>
  <si>
    <t>Үндсэн ба нэмэгдэл цалин-МБГ-ын захирал</t>
  </si>
  <si>
    <t>70000101-0101</t>
  </si>
  <si>
    <t>Үндсэн ба нэмэгдэл цалин-Захирал</t>
  </si>
  <si>
    <t>70000101-0102</t>
  </si>
  <si>
    <t>Үндсэн ба нэмэгдэл цалин-СБААГ-СБААТасаг</t>
  </si>
  <si>
    <t>70000101-0201</t>
  </si>
  <si>
    <t>70000101-0202</t>
  </si>
  <si>
    <t>70000101-0301</t>
  </si>
  <si>
    <t>70000101-0302</t>
  </si>
  <si>
    <t>70000101-0401</t>
  </si>
  <si>
    <t>70000101-0402</t>
  </si>
  <si>
    <t>70000101-0501</t>
  </si>
  <si>
    <t>70000101-0502</t>
  </si>
  <si>
    <t>70000101-0601</t>
  </si>
  <si>
    <t>70000101-0602</t>
  </si>
  <si>
    <t>70000101-0701</t>
  </si>
  <si>
    <t>70000101-0702</t>
  </si>
  <si>
    <t>70000101-0801</t>
  </si>
  <si>
    <t>70000101-0802</t>
  </si>
  <si>
    <t>70000101-0901</t>
  </si>
  <si>
    <t>70000101-0902</t>
  </si>
  <si>
    <t>70000101-1001</t>
  </si>
  <si>
    <t>70000101-1002</t>
  </si>
  <si>
    <t>70000101-1101</t>
  </si>
  <si>
    <t>70000101-1102</t>
  </si>
  <si>
    <t>70000101-1201</t>
  </si>
  <si>
    <t>70000101-1202</t>
  </si>
  <si>
    <t>70000101-1301</t>
  </si>
  <si>
    <t>70000101-1302</t>
  </si>
  <si>
    <t>70000101-1401</t>
  </si>
  <si>
    <t>70000101-1402</t>
  </si>
  <si>
    <t>70000101-1501</t>
  </si>
  <si>
    <t>70000101-1502</t>
  </si>
  <si>
    <t>70000101-1601</t>
  </si>
  <si>
    <t>70000101-1602</t>
  </si>
  <si>
    <t>70000101-1701</t>
  </si>
  <si>
    <t>70000101-1702</t>
  </si>
  <si>
    <t>70000101-1801</t>
  </si>
  <si>
    <t>70000101-1802</t>
  </si>
  <si>
    <t>70000101-1901</t>
  </si>
  <si>
    <t>70000101-1902</t>
  </si>
  <si>
    <t>70000101-2001</t>
  </si>
  <si>
    <t>70000101-2002</t>
  </si>
  <si>
    <t>70000101-2101</t>
  </si>
  <si>
    <t>70000101-2102</t>
  </si>
  <si>
    <t>70000101-2201</t>
  </si>
  <si>
    <t>70000101-2202</t>
  </si>
  <si>
    <t>70000101-2301</t>
  </si>
  <si>
    <t>70000101-2302</t>
  </si>
  <si>
    <t>70000101-6001*</t>
  </si>
  <si>
    <t>Үндсэн ба нэмэгдэл цалин-ТТАГ-ын захирал</t>
  </si>
  <si>
    <t>70000101-7002*</t>
  </si>
  <si>
    <t>Үндсэн ба нэмэгдэл цалин-МБГ-Маркетинг борлуулалтын газрын мэргэжилтэн</t>
  </si>
  <si>
    <t>70000101-8101*</t>
  </si>
  <si>
    <t>Үндсэн ба нэмэгдэл цалин-Гүйцэтгэх захирал</t>
  </si>
  <si>
    <t>70000101-8106</t>
  </si>
  <si>
    <t>Үндсэн ба нэмэгдэл цалин-Гүйцэтгэх захирлын ажлын зөвлөлийн менежер</t>
  </si>
  <si>
    <t>70000101-8201*</t>
  </si>
  <si>
    <t>Үндсэн ба нэмэгдэл цалин-Дотоод аудитын газрын захирал</t>
  </si>
  <si>
    <t>70000101-8202*</t>
  </si>
  <si>
    <t>Үндсэн ба нэмэгдэл цалин-Дотоод аудитын газрын мэргэжилтэн</t>
  </si>
  <si>
    <t>70000101-8203*</t>
  </si>
  <si>
    <t>Үндсэн ба нэмэгдэл цалин-ДАГ-ЧХАлбаны ерөнхий менежер</t>
  </si>
  <si>
    <t>70000101-8401*</t>
  </si>
  <si>
    <t>Үндсэн ба нэмэгдэл цалин-ИБХГазрын захирал</t>
  </si>
  <si>
    <t>70000101-8402*</t>
  </si>
  <si>
    <t>Үндсэн ба нэмэгдэл цалин-ИБХГазрын мэргэжилтэн</t>
  </si>
  <si>
    <t>70000101-8403*</t>
  </si>
  <si>
    <t>Үндсэн ба нэмэгдэл цалин-ИБХГ-БТАлбаны ерөнхий менежер</t>
  </si>
  <si>
    <t>70000101-8404*</t>
  </si>
  <si>
    <t>Үндсэн ба нэмэгдэл цалин-ИБХГ-БТАлбаны мэргэжилтэн</t>
  </si>
  <si>
    <t>70000101-8501*</t>
  </si>
  <si>
    <t>Үндсэн ба нэмэгдэл цалин-УХНГ-ын захирал</t>
  </si>
  <si>
    <t>70000101-8502*</t>
  </si>
  <si>
    <t>Үндсэн ба нэмэгдэл цалин-УХНГ-УХНГазрын мэргэжилтэн</t>
  </si>
  <si>
    <t>70000101-8503</t>
  </si>
  <si>
    <t>Үндсэн ба нэмэгдэл цалин-УХНГ-ХГХАлбаны ерөнхий менежер</t>
  </si>
  <si>
    <t>70000101-8504</t>
  </si>
  <si>
    <t>Үндсэн ба нэмэгдэл цалин-УХНГ-ХГХАлбаны мэргэжилтэн</t>
  </si>
  <si>
    <t>70000101-8505*</t>
  </si>
  <si>
    <t>Үндсэн ба нэмэгдэл цалин-УХНГ-ХАААлбаны ерөнхий менежер</t>
  </si>
  <si>
    <t>70000101-8506*</t>
  </si>
  <si>
    <t>Үндсэн ба нэмэгдэл цалин-УХНГ-ХАААлбаны мэргэжилтэн</t>
  </si>
  <si>
    <t>70000101-8601*</t>
  </si>
  <si>
    <t>Үндсэн ба нэмэгдэл цалин-СБААГ-ын захирал</t>
  </si>
  <si>
    <t>70000101-8602*</t>
  </si>
  <si>
    <t>Үндсэн ба нэмэгдэл цалин-СБААГ-НББАлбаны ерөнхий менежер</t>
  </si>
  <si>
    <t>70000101-8603*</t>
  </si>
  <si>
    <t>Үндсэн ба нэмэгдэл цалин-СБААГ-НББАлбаны мэргэжилтэн</t>
  </si>
  <si>
    <t>70000101-8604*</t>
  </si>
  <si>
    <t>Үндсэн ба нэмэгдэл цалин-СБААГ-АААлбаны ерөнхий менежер</t>
  </si>
  <si>
    <t>70000101-8605*</t>
  </si>
  <si>
    <t>Үндсэн ба нэмэгдэл цалин-СБААГ-АААлбаны мэргэжилтэн</t>
  </si>
  <si>
    <t>70000101-8608*</t>
  </si>
  <si>
    <t>Үндсэн ба нэмэгдэл цалин-СБААГ-ТБХГ-Санхүү бүртгэл, аж ахуйн тасаг</t>
  </si>
  <si>
    <t>70000101-8609*</t>
  </si>
  <si>
    <t>Үндсэн ба нэмэгдэл цалин-СБААГ-ББХГ-Санхүү бүртгэл, аж ахуйн тасаг</t>
  </si>
  <si>
    <t>70000101-8610*</t>
  </si>
  <si>
    <t>Үндсэн ба нэмэгдэл цалин-СБААГ-ЗБХГ-Санхүү бүртгэл, аж ахуйн тасаг</t>
  </si>
  <si>
    <t>70000101-8611*</t>
  </si>
  <si>
    <t>Үндсэн ба нэмэгдэл цалин-СБААГ-ӨБХГ-Санхүү бүртгэл, аж ахуйн тасаг</t>
  </si>
  <si>
    <t>70000101-8701*</t>
  </si>
  <si>
    <t>Үндсэн ба нэмэгдэл цалин-Төлөөлөн Удирдах Зөвлөл</t>
  </si>
  <si>
    <t>70000101-8901*</t>
  </si>
  <si>
    <t>Үндсэн ба нэмэгдэл цалин-ТБХГазрын ерөнхий менежер</t>
  </si>
  <si>
    <t>70000101-8902*</t>
  </si>
  <si>
    <t>Үндсэн ба нэмэгдэл цалин-ББХГазрын ерөнхий менежер</t>
  </si>
  <si>
    <t>70000101-8903*</t>
  </si>
  <si>
    <t>Үндсэн ба нэмэгдэл цалин-ЗБХГазрын ерөнхий менежер</t>
  </si>
  <si>
    <t>70000101-8904*</t>
  </si>
  <si>
    <t>Үндсэн ба нэмэгдэл цалин-ӨБХГазрын ерөнхий менежер</t>
  </si>
  <si>
    <t>71000100-0103</t>
  </si>
  <si>
    <t>Үндсэн ба нэмэгдэл цалин-МБГ-БҮТасаг</t>
  </si>
  <si>
    <t>71000100-0203</t>
  </si>
  <si>
    <t>71000100-0303</t>
  </si>
  <si>
    <t>71000100-0403</t>
  </si>
  <si>
    <t>71000100-0503</t>
  </si>
  <si>
    <t>71000100-0603</t>
  </si>
  <si>
    <t>71000100-0703</t>
  </si>
  <si>
    <t>71000100-0803</t>
  </si>
  <si>
    <t>71000100-0903</t>
  </si>
  <si>
    <t>71000100-1003</t>
  </si>
  <si>
    <t>71000100-1103</t>
  </si>
  <si>
    <t>71000100-1203</t>
  </si>
  <si>
    <t>71000100-1303</t>
  </si>
  <si>
    <t>71000100-1403</t>
  </si>
  <si>
    <t>71000100-1503</t>
  </si>
  <si>
    <t>71000100-1603</t>
  </si>
  <si>
    <t>71000100-1703</t>
  </si>
  <si>
    <t>71000100-1803</t>
  </si>
  <si>
    <t>71000100-1903</t>
  </si>
  <si>
    <t>71000100-2003</t>
  </si>
  <si>
    <t>71000100-2103</t>
  </si>
  <si>
    <t>71000100-2203</t>
  </si>
  <si>
    <t>71000100-2303</t>
  </si>
  <si>
    <t>71000100-7003*</t>
  </si>
  <si>
    <t>Үндсэн ба нэмэгдэл цалин-МБГ-ЛДҮТөв ерөнхий менежер</t>
  </si>
  <si>
    <t>71000100-7005*</t>
  </si>
  <si>
    <t>Үндсэн ба нэмэгдэл цалин-МБГ-Маркетингийн албаны ерөнхий менежер</t>
  </si>
  <si>
    <t>71000100-7006*</t>
  </si>
  <si>
    <t>Үндсэн ба нэмэгдэл цалин-МБГ-Маркетингийн албаны мэргэжилтэн</t>
  </si>
  <si>
    <t>71000100-7007*</t>
  </si>
  <si>
    <t>Үндсэн ба нэмэгдэл цалин-МБГ- Байгууллагын борлуулалтын албаны ерөнхий менежер</t>
  </si>
  <si>
    <t>71000100-7008*</t>
  </si>
  <si>
    <t>Үндсэн ба нэмэгдэл цалин-МБГ-Байгууллагын борлуулалтын албаны мэргэжилтэн</t>
  </si>
  <si>
    <t>71000100-7009</t>
  </si>
  <si>
    <t>Үндсэн ба нэмэгдэл цалин-МБГ-Өрхийн борлуулалтын албаны ерөнхий менежер</t>
  </si>
  <si>
    <t>71000100-7010</t>
  </si>
  <si>
    <t>Үндсэн ба нэмэгдэл цалин-МБГ-Өрхийн борлуулалтын албаны мэргэжилтэн</t>
  </si>
  <si>
    <t>71000100-7011*</t>
  </si>
  <si>
    <t>Үндсэн ба нэмэгдэл цалин-МБГ-ТБХГ-Борлуулалт үйлчилгээний тасаг</t>
  </si>
  <si>
    <t>71000100-7012*</t>
  </si>
  <si>
    <t>Үндсэн ба нэмэгдэл цалин-МБГ-ББХГ-Борлуулалт, үйлчилгээний тасаг</t>
  </si>
  <si>
    <t>71000100-7013*</t>
  </si>
  <si>
    <t>Үндсэн ба нэмэгдэл цалин-МБГ-ЗБХГ-Борлуулалт, үйлмчилгээний тасаг</t>
  </si>
  <si>
    <t>71000100-7014*</t>
  </si>
  <si>
    <t>Үндсэн ба нэмэгдэл цалин-МБГ-ӨБХГ-Борлуулалт үйлчилгээний тасаг</t>
  </si>
  <si>
    <t>74000802-0203</t>
  </si>
  <si>
    <t>Ажиллагсдад олгосон хөнгөлөлт,тэтгэмж,тусламж-МБГ-БҮТасаг</t>
  </si>
  <si>
    <t>74000802-0204</t>
  </si>
  <si>
    <t>Ажиллагсдад олгосон хөнгөлөлт,тэтгэмж,тусламж-ТТАГ-ТАТасаг</t>
  </si>
  <si>
    <t>74000802-0212</t>
  </si>
  <si>
    <t>Ажиллагсдад олгосон хөнгөлөлт,тэтгэмж,тусламж- Улаанхус</t>
  </si>
  <si>
    <t>74000802-0603</t>
  </si>
  <si>
    <t>74000802-1004</t>
  </si>
  <si>
    <t>74000802-1402</t>
  </si>
  <si>
    <t>Ажиллагсдад олгосон хөнгөлөлт,тэтгэмж,тусламж-СБААГ-СБААТасаг</t>
  </si>
  <si>
    <t>74000802-1502</t>
  </si>
  <si>
    <t>74000802-1504</t>
  </si>
  <si>
    <t>74000802-1604</t>
  </si>
  <si>
    <t>74000802-1723</t>
  </si>
  <si>
    <t>Ажиллагсдад олгосон хөнгөлөлт, тэтгэмж, тусламж- Цагаан-Уул</t>
  </si>
  <si>
    <t>74000802-1802</t>
  </si>
  <si>
    <t>74000802-1825</t>
  </si>
  <si>
    <t>Ажиллагсдад олгосон хөнгөлөлт,тэтгэмж,тусламж - Бор-Өндөр</t>
  </si>
  <si>
    <t>74000802-7011*</t>
  </si>
  <si>
    <t>Ажиллагсдад олгосон хөнгөлөлт,тэтгэмж,тусламж-МБГ-Борлуулалт, үйлчилгээний тасаг-ТБХГ</t>
  </si>
  <si>
    <t>61010800-0104</t>
  </si>
  <si>
    <t>НДШ-ТТАГ-ТАТасаг</t>
  </si>
  <si>
    <t>61010800-0109</t>
  </si>
  <si>
    <t>НДШ- Өлзийт</t>
  </si>
  <si>
    <t>61010800-0117</t>
  </si>
  <si>
    <t>НДШ- Цэцэрлэг</t>
  </si>
  <si>
    <t>61010800-0204</t>
  </si>
  <si>
    <t>61010800-0206</t>
  </si>
  <si>
    <t>НДШ- Алтанцөгц</t>
  </si>
  <si>
    <t>61010800-0211</t>
  </si>
  <si>
    <t>НДШ- Сагсай</t>
  </si>
  <si>
    <t>61010800-0212</t>
  </si>
  <si>
    <t>НДШ- Улаанхус</t>
  </si>
  <si>
    <t>61010800-0215</t>
  </si>
  <si>
    <t>НДШ- Толбо</t>
  </si>
  <si>
    <t>61010800-0217</t>
  </si>
  <si>
    <t>НДШ- Цэнгэл</t>
  </si>
  <si>
    <t>61010800-0304</t>
  </si>
  <si>
    <t>61010800-0311</t>
  </si>
  <si>
    <t>61010800-0404</t>
  </si>
  <si>
    <t>61010800-0459</t>
  </si>
  <si>
    <t>НДШ- Рашаант</t>
  </si>
  <si>
    <t>61010800-0462</t>
  </si>
  <si>
    <t>НДШ- Тэшиг</t>
  </si>
  <si>
    <t>61010800-0465</t>
  </si>
  <si>
    <t>НДШ- Хутаг</t>
  </si>
  <si>
    <t>61010800-0504</t>
  </si>
  <si>
    <t>61010800-0509</t>
  </si>
  <si>
    <t>НДШ-Дарви</t>
  </si>
  <si>
    <t>61010800-0604</t>
  </si>
  <si>
    <t>61010800-0661</t>
  </si>
  <si>
    <t>НДШ- Замын-үүд</t>
  </si>
  <si>
    <t>61010800-0704</t>
  </si>
  <si>
    <t>61010800-0804</t>
  </si>
  <si>
    <t>61010800-0904</t>
  </si>
  <si>
    <t>61010800-0918</t>
  </si>
  <si>
    <t>НДШ- Түдэвтэй</t>
  </si>
  <si>
    <t>61010800-0919</t>
  </si>
  <si>
    <t>НДШ- Тэс</t>
  </si>
  <si>
    <t>61010800-0927</t>
  </si>
  <si>
    <t>НДШ- тосонцэнгэл</t>
  </si>
  <si>
    <t>61010800-1004</t>
  </si>
  <si>
    <t>61010800-1039</t>
  </si>
  <si>
    <t>НДШ- Хужирт</t>
  </si>
  <si>
    <t>61010800-1040</t>
  </si>
  <si>
    <t>НДШ- Хар хорин</t>
  </si>
  <si>
    <t>61010800-1104</t>
  </si>
  <si>
    <t>61010800-1204</t>
  </si>
  <si>
    <t>61010800-1304</t>
  </si>
  <si>
    <t>61010800-1351</t>
  </si>
  <si>
    <t>НДШ- Алтанбулаг</t>
  </si>
  <si>
    <t>61010800-1352</t>
  </si>
  <si>
    <t>НДШ- Бугант</t>
  </si>
  <si>
    <t>61010800-1356</t>
  </si>
  <si>
    <t>НДШ- Зүүнбүрэн</t>
  </si>
  <si>
    <t>61010800-1362</t>
  </si>
  <si>
    <t>НДШ- Цагааннуур</t>
  </si>
  <si>
    <t>61010800-1404</t>
  </si>
  <si>
    <t>61010800-1457</t>
  </si>
  <si>
    <t>НДШ- Баянцогт</t>
  </si>
  <si>
    <t>61010800-1463</t>
  </si>
  <si>
    <t>НДШ- Жаргалант</t>
  </si>
  <si>
    <t>61010800-1465</t>
  </si>
  <si>
    <t>НДШ- Заамар</t>
  </si>
  <si>
    <t>61010800-1466</t>
  </si>
  <si>
    <t>НДШ- Лүн</t>
  </si>
  <si>
    <t>61010800-1504</t>
  </si>
  <si>
    <t>61010800-1505</t>
  </si>
  <si>
    <t>НДШ- Баруунтуруун</t>
  </si>
  <si>
    <t>61010800-1511</t>
  </si>
  <si>
    <t>НДШ- Өмнөговь</t>
  </si>
  <si>
    <t>61010800-1517</t>
  </si>
  <si>
    <t>НДШ- Сагил</t>
  </si>
  <si>
    <t>61010800-1604</t>
  </si>
  <si>
    <t>61010800-1704</t>
  </si>
  <si>
    <t>61010800-1715</t>
  </si>
  <si>
    <t>НДШ- Тариалан</t>
  </si>
  <si>
    <t>61010800-1716</t>
  </si>
  <si>
    <t>НДШ- Тосонцэнгэл</t>
  </si>
  <si>
    <t>61010800-1717</t>
  </si>
  <si>
    <t>НДШ- Төмөрбулаг</t>
  </si>
  <si>
    <t>61010800-1720</t>
  </si>
  <si>
    <t>НДШ- Ханх</t>
  </si>
  <si>
    <t>61010800-1723</t>
  </si>
  <si>
    <t>НДШ- Цагаан-Уул</t>
  </si>
  <si>
    <t>61010800-1804</t>
  </si>
  <si>
    <t>61010800-1810</t>
  </si>
  <si>
    <t>НДШ- Жаргалтхаан</t>
  </si>
  <si>
    <t>61010800-1825</t>
  </si>
  <si>
    <t>НДШ- Бор-Өндөр</t>
  </si>
  <si>
    <t>61010800-1904</t>
  </si>
  <si>
    <t>61010800-1951</t>
  </si>
  <si>
    <t>НДШ- Шарын шол</t>
  </si>
  <si>
    <t>61010800-1952</t>
  </si>
  <si>
    <t>НДШ- Зүүн хараа</t>
  </si>
  <si>
    <t>61010800-1953</t>
  </si>
  <si>
    <t>НДШ- Хөтөл</t>
  </si>
  <si>
    <t>61010800-1954</t>
  </si>
  <si>
    <t>НДШ- Баруун хараа</t>
  </si>
  <si>
    <t>61010800-2004</t>
  </si>
  <si>
    <t>61010800-2005</t>
  </si>
  <si>
    <t>НДШ- Эрдэнэ сум</t>
  </si>
  <si>
    <t>61010800-2007</t>
  </si>
  <si>
    <t>НДШ- Багахангай</t>
  </si>
  <si>
    <t>61010800-2104</t>
  </si>
  <si>
    <t>61010800-2204</t>
  </si>
  <si>
    <t>61010800-2304</t>
  </si>
  <si>
    <t>61010800-2306</t>
  </si>
  <si>
    <t>НДШ- Шивээговь</t>
  </si>
  <si>
    <t>61010800-6002</t>
  </si>
  <si>
    <t>НДШ-ТТАГазрын ахлах менежер</t>
  </si>
  <si>
    <t>61010800-6003*</t>
  </si>
  <si>
    <t>НДШ-ТТАГ-ТАҮАлбаны ерөнхий менежер</t>
  </si>
  <si>
    <t>61010800-6004*</t>
  </si>
  <si>
    <t>НДШ-ТТАГ-ТАҮА-Дамжуулах байгууламжийн тасаг</t>
  </si>
  <si>
    <t>61010800-6005*</t>
  </si>
  <si>
    <t>НДШ-ТТАГ-ТАҮА-Холболтын байгууламжийн тасаг</t>
  </si>
  <si>
    <t>61010800-6006*</t>
  </si>
  <si>
    <t>НДШ-ТТАГ-ТАҮА-Зай тэжээл, хөргөлт, агааржуулалтын тасаг</t>
  </si>
  <si>
    <t>61010800-6007*</t>
  </si>
  <si>
    <t>НДШ-ТТАГ-ТАҮА-КаТв-ийн ашиглалт үйлчилгээний тасаг</t>
  </si>
  <si>
    <t>61010800-6008*</t>
  </si>
  <si>
    <t>НДШ-ТТАГ-ТАҮА-Системийн удирдлага хяналтын тасаг</t>
  </si>
  <si>
    <t>61010800-6009*</t>
  </si>
  <si>
    <t>НДШ-ТТАГ-ИАҮАлбаны ерөнхий менежер</t>
  </si>
  <si>
    <t>61010800-6010*</t>
  </si>
  <si>
    <t>НДШ-ТТАГ-ИАҮА-ны мэргэжилтэн</t>
  </si>
  <si>
    <t>61010800-6011*</t>
  </si>
  <si>
    <t>НДШ-ТТАГ-ТБХГ-Техникийн ашиглалтын тасаг</t>
  </si>
  <si>
    <t>61010800-6012*</t>
  </si>
  <si>
    <t>НДШ-ТТАГ-ББХГ-Техникийн ашиглалтын тасаг</t>
  </si>
  <si>
    <t>61010800-6013*</t>
  </si>
  <si>
    <t>НДШ-ТТАГ-ЗБХГ-Техникийн ашиглалтын тасаг</t>
  </si>
  <si>
    <t>61010800-6014*</t>
  </si>
  <si>
    <t>НДШ-ТТАГ-ӨБХГ-Техникийн ашиглалтын тасаг</t>
  </si>
  <si>
    <t>61010800-6015*</t>
  </si>
  <si>
    <t>НДШ-ТТАГ-ТАҮА-Техникийн угсралт, суурилуулалтын тасаг</t>
  </si>
  <si>
    <t>61010800-6016*</t>
  </si>
  <si>
    <t>НДШ-ТТАГ-ТАҮА-Шилэн кабелийн бүртгэлийн тасаг</t>
  </si>
  <si>
    <t>61010800-6100*</t>
  </si>
  <si>
    <t>НДШ - Мэдээллийн Технологийн Төвийн захирал</t>
  </si>
  <si>
    <t>61010800-6103</t>
  </si>
  <si>
    <t>НДШ-МТТ-Төлбөр тооцооны ашиглалт үйлчилгээний тасаг</t>
  </si>
  <si>
    <t>61010800-6104*</t>
  </si>
  <si>
    <t>НДШ - Мэдээллийн Технологийн Төв</t>
  </si>
  <si>
    <t>61010800-7003*</t>
  </si>
  <si>
    <t>НДШ-МБГ ахлах менежер</t>
  </si>
  <si>
    <t>61010800-8205*</t>
  </si>
  <si>
    <t>НДШ-ДАГ-ЧХА-Чанар хяналтын тасаг</t>
  </si>
  <si>
    <t>61010800-8606*</t>
  </si>
  <si>
    <t>НДШ-СБААГ-АААлба-Үйлчилгээ, аж ахуйн тасаг</t>
  </si>
  <si>
    <t>61010800-8607*</t>
  </si>
  <si>
    <t>НДШ-СБААГ-ААА-Авто тээврийн тасаг</t>
  </si>
  <si>
    <t>70000200-0101</t>
  </si>
  <si>
    <t>НДШ- Захирал</t>
  </si>
  <si>
    <t>70000200-0102</t>
  </si>
  <si>
    <t>НДШ- СБААГ-СБААТасаг</t>
  </si>
  <si>
    <t>70000200-0201</t>
  </si>
  <si>
    <t>70000200-0202</t>
  </si>
  <si>
    <t>70000200-0301</t>
  </si>
  <si>
    <t>70000200-0302</t>
  </si>
  <si>
    <t>70000200-0401</t>
  </si>
  <si>
    <t>70000200-0402</t>
  </si>
  <si>
    <t>70000200-0501</t>
  </si>
  <si>
    <t>70000200-0502</t>
  </si>
  <si>
    <t>70000200-0601</t>
  </si>
  <si>
    <t>70000200-0602</t>
  </si>
  <si>
    <t>70000200-0701</t>
  </si>
  <si>
    <t>70000200-0702</t>
  </si>
  <si>
    <t>70000200-0801</t>
  </si>
  <si>
    <t>70000200-0802</t>
  </si>
  <si>
    <t>70000200-0901</t>
  </si>
  <si>
    <t>70000200-0902</t>
  </si>
  <si>
    <t>70000200-1001</t>
  </si>
  <si>
    <t>70000200-1002</t>
  </si>
  <si>
    <t>70000200-1101</t>
  </si>
  <si>
    <t>70000200-1102</t>
  </si>
  <si>
    <t>70000200-1201</t>
  </si>
  <si>
    <t>70000200-1202</t>
  </si>
  <si>
    <t>70000200-1301</t>
  </si>
  <si>
    <t>70000200-1302</t>
  </si>
  <si>
    <t>70000200-1401</t>
  </si>
  <si>
    <t>70000200-1402</t>
  </si>
  <si>
    <t>70000200-1501</t>
  </si>
  <si>
    <t>70000200-1502</t>
  </si>
  <si>
    <t>70000200-1601</t>
  </si>
  <si>
    <t>70000200-1602</t>
  </si>
  <si>
    <t>70000200-1701</t>
  </si>
  <si>
    <t>70000200-1702</t>
  </si>
  <si>
    <t>70000200-1801</t>
  </si>
  <si>
    <t>70000200-1802</t>
  </si>
  <si>
    <t>70000200-1901</t>
  </si>
  <si>
    <t>70000200-1902</t>
  </si>
  <si>
    <t>70000200-2001</t>
  </si>
  <si>
    <t>70000200-2002</t>
  </si>
  <si>
    <t>70000200-2101</t>
  </si>
  <si>
    <t>70000200-2102</t>
  </si>
  <si>
    <t>70000200-2201</t>
  </si>
  <si>
    <t>70000200-2202</t>
  </si>
  <si>
    <t>70000200-2301</t>
  </si>
  <si>
    <t>70000200-2302</t>
  </si>
  <si>
    <t>70000200-6001*</t>
  </si>
  <si>
    <t>НДШ-ТТАГ-ын захирал</t>
  </si>
  <si>
    <t>70000200-7001*</t>
  </si>
  <si>
    <t>НДШ-МБГазрын захирал</t>
  </si>
  <si>
    <t>70000200-8101*</t>
  </si>
  <si>
    <t>НДШ-Гүйцэтгэх захирал</t>
  </si>
  <si>
    <t>70000200-8106</t>
  </si>
  <si>
    <t>НДШ-Гүйцэтгэх захирлын ажлын зөвлөлийн менежер</t>
  </si>
  <si>
    <t>70000200-8201*</t>
  </si>
  <si>
    <t>НДШ-Дотоод аудитын газрын захирал</t>
  </si>
  <si>
    <t>70000200-8202*</t>
  </si>
  <si>
    <t>НДШ-Дотоод аудитын газрын мэргэжилтэн</t>
  </si>
  <si>
    <t>70000200-8203*</t>
  </si>
  <si>
    <t>НДШ-ДАГ-ЧХАлбаны ерөнхий менежер</t>
  </si>
  <si>
    <t>70000200-8401*</t>
  </si>
  <si>
    <t>НДШ-Инноваци, бизнес хөгжлийн газрын захирал</t>
  </si>
  <si>
    <t>70000200-8402*</t>
  </si>
  <si>
    <t>НДШ-ИБХГазрын мэргэжилтэн</t>
  </si>
  <si>
    <t>70000200-8403*</t>
  </si>
  <si>
    <t>НДШ-ИБХГ-БТАлбаны ерөнхий менежер</t>
  </si>
  <si>
    <t>70000200-8404*</t>
  </si>
  <si>
    <t>НДШ-ИБХГ-БТА-БТАлбаны мэргэжилтэн</t>
  </si>
  <si>
    <t>70000200-8501*</t>
  </si>
  <si>
    <t>НДШ-УХНГ-ын захирал</t>
  </si>
  <si>
    <t>70000200-8502*</t>
  </si>
  <si>
    <t>НДШ-УХНГ-УХНГазрын мэргэжилтэн</t>
  </si>
  <si>
    <t>70000200-8503</t>
  </si>
  <si>
    <t>НДШ-УХНГ-ХГХАлбаны ерөнхий менежер</t>
  </si>
  <si>
    <t>70000200-8504</t>
  </si>
  <si>
    <t>НДШ-УХНГ-ХГХАлбаны мэргэжилтэн</t>
  </si>
  <si>
    <t>70000200-8505*</t>
  </si>
  <si>
    <t>НДШ-УХНГ-ХАААлбаны ерөнхий менежер</t>
  </si>
  <si>
    <t>70000200-8506*</t>
  </si>
  <si>
    <t>НДШ-УХНГ-ХАААлбаны мэргэжилтэн</t>
  </si>
  <si>
    <t>70000200-8601*</t>
  </si>
  <si>
    <t>НДШ-СБААГ-ын захирал</t>
  </si>
  <si>
    <t>70000200-8602*</t>
  </si>
  <si>
    <t>НДШ-СБААГ-НББАлбаны ерөнхий менежер</t>
  </si>
  <si>
    <t>70000200-8603*</t>
  </si>
  <si>
    <t>НДШ-СБААГ-НББАлбаны мэргэжилтэн</t>
  </si>
  <si>
    <t>70000200-8604*</t>
  </si>
  <si>
    <t>НДШ-СБААГ-АААлбаны ерөнхий менежер</t>
  </si>
  <si>
    <t>70000200-8605*</t>
  </si>
  <si>
    <t>НДШ-СБААГ-АААлбаны мэргэжилтэн</t>
  </si>
  <si>
    <t>70000200-8608*</t>
  </si>
  <si>
    <t>НДШ-ийн зардал-СБААГ-ТБХГ</t>
  </si>
  <si>
    <t>70000200-8609*</t>
  </si>
  <si>
    <t>НДШ-СБААГ-ББХГ-Санхүү бүртгэл, аж ахуйн тасаг</t>
  </si>
  <si>
    <t>70000200-8610*</t>
  </si>
  <si>
    <t>НДШ-СБААГ-ЗБХГ-Санхүү бүртгэл, аж ахуйн тасаг</t>
  </si>
  <si>
    <t>70000200-8611*</t>
  </si>
  <si>
    <t>НДШ-СБААГ-ӨБХГ-Санхүү бүртгэл, аж ахуйн тасаг</t>
  </si>
  <si>
    <t>70000200-8701*</t>
  </si>
  <si>
    <t>НДШ-Төлөөлөн Удирдах Зөвлөл</t>
  </si>
  <si>
    <t>70000200-8901*</t>
  </si>
  <si>
    <t>НДШ-ТБХГазрын ерөнхий менежер</t>
  </si>
  <si>
    <t>70000200-8902*</t>
  </si>
  <si>
    <t>НДШ-ББХГазрын ерөнхий менежер</t>
  </si>
  <si>
    <t>70000200-8903*</t>
  </si>
  <si>
    <t>НДШ-ЗБХГазрын ерөнхий менежер</t>
  </si>
  <si>
    <t>70000200-8904*</t>
  </si>
  <si>
    <t>НДШ-ӨБХГазрын ерөнхий менежер</t>
  </si>
  <si>
    <t>71000200-0103</t>
  </si>
  <si>
    <t>НДШ-МБГ-БҮТасаг</t>
  </si>
  <si>
    <t>71000200-0203</t>
  </si>
  <si>
    <t>71000200-0303</t>
  </si>
  <si>
    <t>71000200-0403</t>
  </si>
  <si>
    <t>71000200-0503</t>
  </si>
  <si>
    <t>71000200-0603</t>
  </si>
  <si>
    <t>71000200-0703</t>
  </si>
  <si>
    <t>71000200-0803</t>
  </si>
  <si>
    <t>71000200-0903</t>
  </si>
  <si>
    <t>71000200-1003</t>
  </si>
  <si>
    <t>71000200-1103</t>
  </si>
  <si>
    <t>71000200-1203</t>
  </si>
  <si>
    <t>71000200-1303</t>
  </si>
  <si>
    <t>71000200-1403</t>
  </si>
  <si>
    <t>71000200-1503</t>
  </si>
  <si>
    <t>71000200-1603</t>
  </si>
  <si>
    <t>71000200-1703</t>
  </si>
  <si>
    <t>71000200-1803</t>
  </si>
  <si>
    <t>71000200-1903</t>
  </si>
  <si>
    <t>71000200-2003</t>
  </si>
  <si>
    <t>71000200-2103</t>
  </si>
  <si>
    <t>71000200-2203</t>
  </si>
  <si>
    <t>71000200-2303</t>
  </si>
  <si>
    <t>71000200-7002*</t>
  </si>
  <si>
    <t>НДШ-МБГ-Маркетинг борлуулалтын газрын мэргэжилтэн</t>
  </si>
  <si>
    <t>71000200-7003*</t>
  </si>
  <si>
    <t>НДШ-МБГ-ЛДҮТөв ерөнхий менежер</t>
  </si>
  <si>
    <t>71000200-7005*</t>
  </si>
  <si>
    <t>НДШ-МБГ-Маркетингийн албаны ерөнхий менежер</t>
  </si>
  <si>
    <t>71000200-7006*</t>
  </si>
  <si>
    <t>НДШ-МБГ-Маркетингийн албаны мэргэжилтэн</t>
  </si>
  <si>
    <t>71000200-7007*</t>
  </si>
  <si>
    <t>НДШ-МБГ-Байгууллагын борлуулалтын албаны ерөнхий менежер</t>
  </si>
  <si>
    <t>71000200-7008*</t>
  </si>
  <si>
    <t>НДШ-МБГ-Байгууллагын борлуулалтын албаны мэргэжилтэн</t>
  </si>
  <si>
    <t>71000200-7009</t>
  </si>
  <si>
    <t>НДШ-МБГ-Өрхийн борлуулалтын албаны ерөнхий менежер</t>
  </si>
  <si>
    <t>71000200-7010</t>
  </si>
  <si>
    <t>НДШ-МБГ-Өрхийн борлуулалтын албаны мэргэжилтэн</t>
  </si>
  <si>
    <t>71000200-7011*</t>
  </si>
  <si>
    <t>НДШ-МБГ-ТБХГ-Борлуулалт үйлчилгээний тасаг</t>
  </si>
  <si>
    <t>71000200-7012*</t>
  </si>
  <si>
    <t>НДШ-МБГ-ББХГ-Борлуулалт, үйлчилгээний тасаг</t>
  </si>
  <si>
    <t>71000200-7013*</t>
  </si>
  <si>
    <t>НДШ-МБГ-ЗБХГ-Борлуулалт, үйлмчилгээний тасаг</t>
  </si>
  <si>
    <t>71000200-7014*</t>
  </si>
  <si>
    <t>НДШ-МБГ-ӨБХГ-Борлуулалт, үйлчилгээний тасаг</t>
  </si>
  <si>
    <t>61010300-4000*</t>
  </si>
  <si>
    <t>Интернетийн сувгийн түрээс-жемнет</t>
  </si>
  <si>
    <t>61011100-4000*</t>
  </si>
  <si>
    <t>Харилцан холболтын зардал-Бусад</t>
  </si>
  <si>
    <t>61011101-4000*</t>
  </si>
  <si>
    <t>Харилцан холболтын зардал-Жимобайл</t>
  </si>
  <si>
    <t>61011102-4000*</t>
  </si>
  <si>
    <t>Харилцан холболтын зардал-Мобиком</t>
  </si>
  <si>
    <t>61011103-4000*</t>
  </si>
  <si>
    <t>Харилцан холболтын зардал-Скайтел</t>
  </si>
  <si>
    <t>61011104-4000*</t>
  </si>
  <si>
    <t>Харилцан холболтын зардал-Төмөр зам</t>
  </si>
  <si>
    <t>61011105-4000*</t>
  </si>
  <si>
    <t>Харилцан холболтын зардал-Юнител</t>
  </si>
  <si>
    <t>61011200-4000*</t>
  </si>
  <si>
    <t>Харилцан холболтын шимтгэлийн зардал</t>
  </si>
  <si>
    <t>74000803-0102</t>
  </si>
  <si>
    <t>Ахмадын зөвлөлийн зардал-СБААГ-СБААТасаг</t>
  </si>
  <si>
    <t>74000803-0202</t>
  </si>
  <si>
    <t>74000803-0302</t>
  </si>
  <si>
    <t>74000803-0402</t>
  </si>
  <si>
    <t>74000803-0502</t>
  </si>
  <si>
    <t>74000803-0603</t>
  </si>
  <si>
    <t>Ахмадын зөвлөлийн зардал-МБҮГ-БҮТасаг</t>
  </si>
  <si>
    <t>74000803-0652</t>
  </si>
  <si>
    <t>Ахмадын зардал- Алтанширээ</t>
  </si>
  <si>
    <t>74000803-0654</t>
  </si>
  <si>
    <t>Ахмадын зардал- Иххэт</t>
  </si>
  <si>
    <t>74000803-0655</t>
  </si>
  <si>
    <t>Ахмадын зардал- Мандах</t>
  </si>
  <si>
    <t>74000803-0661</t>
  </si>
  <si>
    <t>Ахмадын зардал- Замын-үүд</t>
  </si>
  <si>
    <t>74000803-0702</t>
  </si>
  <si>
    <t>74000803-0802</t>
  </si>
  <si>
    <t>74000803-0902</t>
  </si>
  <si>
    <t>74000803-1002</t>
  </si>
  <si>
    <t>74000803-1102</t>
  </si>
  <si>
    <t>74000803-1202</t>
  </si>
  <si>
    <t>74000803-1302</t>
  </si>
  <si>
    <t>74000803-1402</t>
  </si>
  <si>
    <t>74000803-1502</t>
  </si>
  <si>
    <t>74000803-1602</t>
  </si>
  <si>
    <t>74000803-1702</t>
  </si>
  <si>
    <t>74000803-1802</t>
  </si>
  <si>
    <t>74000803-1902</t>
  </si>
  <si>
    <t>74000803-2002</t>
  </si>
  <si>
    <t>74000803-2102</t>
  </si>
  <si>
    <t>74000803-2202</t>
  </si>
  <si>
    <t>74000803-2302</t>
  </si>
  <si>
    <t>74000803-8502*</t>
  </si>
  <si>
    <t>Ахмадын зөвлөлийн зардал-УХНГазрын мэргэжилтэн</t>
  </si>
  <si>
    <t>61011900-0104</t>
  </si>
  <si>
    <t>Үндсэн  хөрөнгийн элэгдэл-ТТАГ-ТАТасаг</t>
  </si>
  <si>
    <t>61011900-0204</t>
  </si>
  <si>
    <t>61011900-0304</t>
  </si>
  <si>
    <t>61011900-0404</t>
  </si>
  <si>
    <t>61011900-0505</t>
  </si>
  <si>
    <t>үндсэн хөрөнгийн элэгдэл</t>
  </si>
  <si>
    <t>61011900-0604</t>
  </si>
  <si>
    <t>61011900-0704</t>
  </si>
  <si>
    <t>61011900-0804</t>
  </si>
  <si>
    <t>61011900-0904</t>
  </si>
  <si>
    <t>61011900-1003</t>
  </si>
  <si>
    <t>61011900-1104</t>
  </si>
  <si>
    <t>61011900-1204</t>
  </si>
  <si>
    <t>61011900-1304</t>
  </si>
  <si>
    <t>61011900-1404</t>
  </si>
  <si>
    <t>61011900-1504</t>
  </si>
  <si>
    <t>61011900-1604</t>
  </si>
  <si>
    <t>61011900-1704</t>
  </si>
  <si>
    <t>61011900-1804</t>
  </si>
  <si>
    <t>61011900-1904</t>
  </si>
  <si>
    <t>61011900-2004</t>
  </si>
  <si>
    <t>61011900-2104</t>
  </si>
  <si>
    <t>61011900-2204</t>
  </si>
  <si>
    <t>61011900-2304</t>
  </si>
  <si>
    <t>61011900-6003*</t>
  </si>
  <si>
    <t>Үндсэн хөрөнгийн элэгдэл-ТТАГ-ТАҮАлбаны ерөнхий менежер</t>
  </si>
  <si>
    <t>61011900-6004*</t>
  </si>
  <si>
    <t>Үндсэн  хөрөнгийн элэгдэл-ТТАГ-ТАҮА-Дамжуулах байгууламжийн тасаг</t>
  </si>
  <si>
    <t>61011900-6005*</t>
  </si>
  <si>
    <t>Үндсэн  хөрөнгийн элэгдэл-ТТАГ-ТАҮА-Холболтын байгууламжийн тасаг</t>
  </si>
  <si>
    <t>61011900-6006*</t>
  </si>
  <si>
    <t>Үндсэн  хөрөнгийн элэгдэл-ТТАГ-ТАҮА-Зай тэжээл, хөргөлт, агааржуулалтын тасаг</t>
  </si>
  <si>
    <t>61011900-6007*</t>
  </si>
  <si>
    <t>Үндсэн хөрөнгийн элэгдэл-ТТАГ-ТАҮА-КаТв-ийн ашиглалт үйлчилгээний тасаг</t>
  </si>
  <si>
    <t>61011900-6008*</t>
  </si>
  <si>
    <t>Үндсэн  хөрөнгийн элэгдэл-ТТАГ-ТАҮА-Системийн удирдлага, хяналтын тасаг</t>
  </si>
  <si>
    <t>61011900-6009*</t>
  </si>
  <si>
    <t>Үндсэн хөрөнгийн элэгдэл-ТТАГ-ИАҮАлбаны ерөнхий менежер</t>
  </si>
  <si>
    <t>61011900-6010*</t>
  </si>
  <si>
    <t>Үндсэн  хөрөнгийн элэгдэл-ТТАГ-ИАҮА-Интернэтийн ашиглалт үйлчилгээний албаны мэргэжилтэн</t>
  </si>
  <si>
    <t>61011900-6011*</t>
  </si>
  <si>
    <t>Үндсэн  хөрөнгийн элэгдэл-ТТАГ-Техникийн ашиглалтын тасаг-ТБХГ</t>
  </si>
  <si>
    <t>61011900-6012*</t>
  </si>
  <si>
    <t>Үндсэн  хөрөнгийн элэгдэл-ТТАГ-Техникийн ашиглалтын тасаг-ББХГ</t>
  </si>
  <si>
    <t>61011900-6013*</t>
  </si>
  <si>
    <t>Үндсэн  хөрөнгийн элэгдэл-ТТАГ-Техникийн ашиглалтын тасаг-ЗБХГ</t>
  </si>
  <si>
    <t>61011900-6014*</t>
  </si>
  <si>
    <t>Үндсэн  хөрөнгийн элэгдэл-ТТАГ-Техникийн ашиглалтын тасаг-ӨБХГ</t>
  </si>
  <si>
    <t>61011900-6101*</t>
  </si>
  <si>
    <t>Үндсэн хөрөнгийн элэгдэл-МТТөвийн ерөнхий менежер</t>
  </si>
  <si>
    <t>61011900-6102*</t>
  </si>
  <si>
    <t>Үндсэн  хөрөнгийн элэгдэл-МТТ-Программ системийн хөгжүүлэлтийн тасаг</t>
  </si>
  <si>
    <t>61011900-6103*</t>
  </si>
  <si>
    <t>Үндсэн  хөрөнгийн элэгдэл-МТТ-Төлбөр тооцооны ашиглалт үйлчилгээний тасаг</t>
  </si>
  <si>
    <t>70000500-4000*</t>
  </si>
  <si>
    <t>Үндсэн  хөрөнгийн элэгдэл-Удирдлага</t>
  </si>
  <si>
    <t>71000500-4000*</t>
  </si>
  <si>
    <t>Үндсэн хөрөнгийн элэгдэл-Борлуулалт, маркетинг</t>
  </si>
  <si>
    <t>71000500-7011*</t>
  </si>
  <si>
    <t>Үндсэн  хөрөнгийн элэгдэл-МБГ-Борлуулалт, үйлчилгээний тасаг-ТБХГ</t>
  </si>
  <si>
    <t>71000500-7012*</t>
  </si>
  <si>
    <t>Үндсэн  хөрөнгийн элэгдэл-МБГ-Борлуулалт, үйлчилгээний тасаг-ББХГ</t>
  </si>
  <si>
    <t>71000500-7013*</t>
  </si>
  <si>
    <t>Үндсэн  хөрөнгийн элэгдэл-МБГ-Борлуулалт, үйлчилгээний тасаг-ЗБХГ</t>
  </si>
  <si>
    <t>71000500-7014*</t>
  </si>
  <si>
    <t>Үндсэн  хөрөнгийн элэгдэл-МБГ-Борлуулалт, үйлчилгээний тасаг-ӨБХГ</t>
  </si>
  <si>
    <t>61011300-2100</t>
  </si>
  <si>
    <t>61011300-4000*</t>
  </si>
  <si>
    <t>74000103-0100</t>
  </si>
  <si>
    <t>Ажиллагсдад дотоод журмын дагуу олгосон нэг удаагийн тусламж, тэтгэмж</t>
  </si>
  <si>
    <t>74000103-0200</t>
  </si>
  <si>
    <t>74000103-0203</t>
  </si>
  <si>
    <t>Ажиллагсдад дотоод журмын дагуу олгосон тэтгэмж-МБГ-БҮТасаг</t>
  </si>
  <si>
    <t>74000103-0404</t>
  </si>
  <si>
    <t>Ажиллагсдад дотоод журмын дагуу олгосон тэтгэмж-ТТАГ-ТАТасаг</t>
  </si>
  <si>
    <t>74000103-0503</t>
  </si>
  <si>
    <t>74000103-0600</t>
  </si>
  <si>
    <t>74000103-0903</t>
  </si>
  <si>
    <t>74000103-1002</t>
  </si>
  <si>
    <t>Ажиллагсдад дотоод журмын дагуу олгосон тэтгэмж-СБААГ-СБААТасаг</t>
  </si>
  <si>
    <t>74000103-1100</t>
  </si>
  <si>
    <t>74000103-1302</t>
  </si>
  <si>
    <t>74000103-1400</t>
  </si>
  <si>
    <t>74000103-1604</t>
  </si>
  <si>
    <t>74000103-1803</t>
  </si>
  <si>
    <t>74000103-2102</t>
  </si>
  <si>
    <t>74000103-6004</t>
  </si>
  <si>
    <t>Ажиллагсдад дотоод журмын дагуу олгосон тэтгэмж-ТТАГ-ТАҮА-Дамжуулах байгууламжийн тасаг</t>
  </si>
  <si>
    <t>74000103-6005</t>
  </si>
  <si>
    <t>Ажиллагсдад дотоод журмын дагуу олгосон нэг удаагийн тусламж, тэтгэмж-ТТАГ-ТАҮА-Холболтын байгууламжийн тасаг</t>
  </si>
  <si>
    <t>74000103-6008</t>
  </si>
  <si>
    <t>ТТАГ-ТАҮА-Ажиллагсдад дотоод журмын дагуу олгосон тэтгэмж-Системийн удирдлага хяналтын тасаг</t>
  </si>
  <si>
    <t>74000103-6011*</t>
  </si>
  <si>
    <t>Ажиллагсдад дотоод журмын дагуу олгосон тэтгэмж - ТТАГ- ТБХГ-Техник ашиглалтын тасаг</t>
  </si>
  <si>
    <t>74000103-6102*</t>
  </si>
  <si>
    <t>Ажиллагсдад дотоод журмын дагуу олгосон тэтгэмж-МТТ-Программ системийн хөгжүүлэлтийн тасаг</t>
  </si>
  <si>
    <t>74000103-7004*</t>
  </si>
  <si>
    <t>Ажиллагсдад дотоод журмын дагуу олгосон тэтгэмж - МБГ - ЛДҮТ</t>
  </si>
  <si>
    <t>74000103-7006</t>
  </si>
  <si>
    <t>Ажиллагсдад дотоод журмын дагуу олгосон нэг удаагийн тусламж, тэтгэмж-МБГ-Маркетингийн албаны мэргэжилтэн</t>
  </si>
  <si>
    <t>74000103-8101*</t>
  </si>
  <si>
    <t>Ажиллагсдад дотоод журмын дагуу олгосон тэтгэмж-Гүйцэтгэх захирал</t>
  </si>
  <si>
    <t>74000103-8502*</t>
  </si>
  <si>
    <t>Ажиллагсдад дотоод журмын дагуу олгосон тэтгэмж-УХНГазрын мэргэжилтэн</t>
  </si>
  <si>
    <t>74000103-8605*</t>
  </si>
  <si>
    <t>Ажиллагсдад дотоод журмын дагуу олгосон тэтгэмж-СБААГ-АААлбаны мэргэжилтэн</t>
  </si>
  <si>
    <t>74000103-8607*</t>
  </si>
  <si>
    <t>Ажиллагсдад дотоод журмын дагуу олгосон тэтгэмж-СБААГ-Авто тээврийн тасаг</t>
  </si>
  <si>
    <t>74000103-8608*</t>
  </si>
  <si>
    <t>Ажиллагсдад дотоод журмын дагуу олгосон тэтгэмж-СБААГ-Санхүү бүртгэл, аж ахуйн тасаг-ТБХГ</t>
  </si>
  <si>
    <t>61011703-6012*</t>
  </si>
  <si>
    <t>Гал команд, харуул хамгаалалт-ББХГ-Техник ашиглалтын тасаг</t>
  </si>
  <si>
    <t>61011703-6013*</t>
  </si>
  <si>
    <t>Гал команд, харуул хамгаалалт-ЗБХГ-Техник ашиглалтын тасаг</t>
  </si>
  <si>
    <t>61011703-6014*</t>
  </si>
  <si>
    <t>Гал команд, харуул хамгаалалт-ӨБХГ-Техник ашиглалтын тасаг</t>
  </si>
  <si>
    <t>61011703-8606*</t>
  </si>
  <si>
    <t>Гал команд, харуул хамгаалалт-СБААГ-ААА-Үйлчилгээ, аж ахуйн тасаг</t>
  </si>
  <si>
    <t>70000303-0902</t>
  </si>
  <si>
    <t>Гал команд,харуул хамгаалалт-СБААГ-СБААТасаг</t>
  </si>
  <si>
    <t>70000303-1902</t>
  </si>
  <si>
    <t>71000303-7011*</t>
  </si>
  <si>
    <t>Гал команд, харуул хамгаалалт-ТБХГ-Борлуулалт үйлчилгээний тасаг</t>
  </si>
  <si>
    <t>61010100-0103</t>
  </si>
  <si>
    <t>Материал-МБГ-БҮТасаг</t>
  </si>
  <si>
    <t>61010100-0104</t>
  </si>
  <si>
    <t>Материал-ТТАГ-ТАТасаг</t>
  </si>
  <si>
    <t>61010100-0202</t>
  </si>
  <si>
    <t>Материал-СБААГ-СБААТасаг</t>
  </si>
  <si>
    <t>61010100-0203</t>
  </si>
  <si>
    <t>61010100-0204</t>
  </si>
  <si>
    <t>61010100-0211</t>
  </si>
  <si>
    <t>Материал - Сагсай</t>
  </si>
  <si>
    <t>61010100-0212</t>
  </si>
  <si>
    <t>Материал-Улаанхус</t>
  </si>
  <si>
    <t>61010100-0213</t>
  </si>
  <si>
    <t>Материал-Ногооннуур</t>
  </si>
  <si>
    <t>61010100-0215</t>
  </si>
  <si>
    <t>Материал-Толбо</t>
  </si>
  <si>
    <t>61010100-0216</t>
  </si>
  <si>
    <t>Материал-Цагааннуур</t>
  </si>
  <si>
    <t>61010100-0303</t>
  </si>
  <si>
    <t>61010100-0304</t>
  </si>
  <si>
    <t>61010100-0402</t>
  </si>
  <si>
    <t>61010100-0403</t>
  </si>
  <si>
    <t>61010100-0404</t>
  </si>
  <si>
    <t>61010100-0455</t>
  </si>
  <si>
    <t>Материал Гурванбулаг</t>
  </si>
  <si>
    <t>61010100-0459</t>
  </si>
  <si>
    <t>Материал Рашаант</t>
  </si>
  <si>
    <t>61010100-0461</t>
  </si>
  <si>
    <t>Материал Сэлэнгэ</t>
  </si>
  <si>
    <t>61010100-0464</t>
  </si>
  <si>
    <t>Материал Хишиг-өндөр</t>
  </si>
  <si>
    <t>61010100-0503</t>
  </si>
  <si>
    <t>61010100-0504</t>
  </si>
  <si>
    <t>61010100-0509</t>
  </si>
  <si>
    <t>Материал - Дарви</t>
  </si>
  <si>
    <t>61010100-0602</t>
  </si>
  <si>
    <t>61010100-0603</t>
  </si>
  <si>
    <t>61010100-0604</t>
  </si>
  <si>
    <t>61010100-0661</t>
  </si>
  <si>
    <t>Материал - Замын-үүд</t>
  </si>
  <si>
    <t>61010100-0702</t>
  </si>
  <si>
    <t>61010100-0703</t>
  </si>
  <si>
    <t>61010100-0704</t>
  </si>
  <si>
    <t>61010100-0803</t>
  </si>
  <si>
    <t>61010100-0804</t>
  </si>
  <si>
    <t>61010100-0812</t>
  </si>
  <si>
    <t>Материал - Гурвансайхан</t>
  </si>
  <si>
    <t>61010100-0818</t>
  </si>
  <si>
    <t>Материал - Эрдэнэдалай</t>
  </si>
  <si>
    <t>61010100-0902</t>
  </si>
  <si>
    <t>61010100-0903</t>
  </si>
  <si>
    <t>61010100-0904</t>
  </si>
  <si>
    <t>61010100-0927</t>
  </si>
  <si>
    <t>Материал - тосонцэнгэл</t>
  </si>
  <si>
    <t>61010100-1003</t>
  </si>
  <si>
    <t>61010100-1004</t>
  </si>
  <si>
    <t>61010100-1034</t>
  </si>
  <si>
    <t>Материал - Богд</t>
  </si>
  <si>
    <t>61010100-1037</t>
  </si>
  <si>
    <t>Материал - Уянга</t>
  </si>
  <si>
    <t>61010100-1039</t>
  </si>
  <si>
    <t>Материал - Хужирт</t>
  </si>
  <si>
    <t>61010100-1040</t>
  </si>
  <si>
    <t>Материал - Хар хорин</t>
  </si>
  <si>
    <t>61010100-1103</t>
  </si>
  <si>
    <t>61010100-1104</t>
  </si>
  <si>
    <t>61010100-1204</t>
  </si>
  <si>
    <t>61010100-1303</t>
  </si>
  <si>
    <t>61010100-1304</t>
  </si>
  <si>
    <t>61010100-1356</t>
  </si>
  <si>
    <t>Материал-Зүүнбүрэн</t>
  </si>
  <si>
    <t>61010100-1402</t>
  </si>
  <si>
    <t>61010100-1403</t>
  </si>
  <si>
    <t>61010100-1404</t>
  </si>
  <si>
    <t>61010100-1502</t>
  </si>
  <si>
    <t>61010100-1503</t>
  </si>
  <si>
    <t>61010100-1504</t>
  </si>
  <si>
    <t>61010100-1603</t>
  </si>
  <si>
    <t>61010100-1604</t>
  </si>
  <si>
    <t>61010100-1703</t>
  </si>
  <si>
    <t>61010100-1704</t>
  </si>
  <si>
    <t>61010100-1715</t>
  </si>
  <si>
    <t>Материал - Тариалан</t>
  </si>
  <si>
    <t>61010100-1716</t>
  </si>
  <si>
    <t>Материал - Тосонцэнгэл</t>
  </si>
  <si>
    <t>61010100-1717</t>
  </si>
  <si>
    <t>Материал Төмөрбулаг - Төмөрбулаг</t>
  </si>
  <si>
    <t>61010100-1723</t>
  </si>
  <si>
    <t>Материал - Цагаан-Уул</t>
  </si>
  <si>
    <t>61010100-1803</t>
  </si>
  <si>
    <t>61010100-1804</t>
  </si>
  <si>
    <t>61010100-1811</t>
  </si>
  <si>
    <t>Материал Цэнхэрмандал</t>
  </si>
  <si>
    <t>61010100-1825</t>
  </si>
  <si>
    <t>Материал - Бор-Өндөр</t>
  </si>
  <si>
    <t>61010100-1903</t>
  </si>
  <si>
    <t>61010100-1904</t>
  </si>
  <si>
    <t>61010100-1952</t>
  </si>
  <si>
    <t>Материал - Зүүн хараа</t>
  </si>
  <si>
    <t>61010100-2003</t>
  </si>
  <si>
    <t>61010100-2004</t>
  </si>
  <si>
    <t>61010100-2005</t>
  </si>
  <si>
    <t>Материал - Эрдэнэ сум</t>
  </si>
  <si>
    <t>61010100-2007</t>
  </si>
  <si>
    <t>Материал - Багахангай</t>
  </si>
  <si>
    <t>61010100-2103</t>
  </si>
  <si>
    <t>61010100-2104</t>
  </si>
  <si>
    <t>61010100-2203</t>
  </si>
  <si>
    <t>61010100-2204</t>
  </si>
  <si>
    <t>61010100-2302</t>
  </si>
  <si>
    <t>61010100-2303</t>
  </si>
  <si>
    <t>61010100-2304</t>
  </si>
  <si>
    <t>61010100-2306</t>
  </si>
  <si>
    <t>Материал - Шивээговь</t>
  </si>
  <si>
    <t>61010100-6001*</t>
  </si>
  <si>
    <t>Материал-ТТАГазрын захирал</t>
  </si>
  <si>
    <t>61010100-6003*</t>
  </si>
  <si>
    <t>Материал-ТТАГ-ТАҮАлбаны ерөнхий менежер</t>
  </si>
  <si>
    <t>61010100-6004*</t>
  </si>
  <si>
    <t>Материал-ТТАГ-ТАҮА-Дамжуулах байгууламжийн тасаг</t>
  </si>
  <si>
    <t>61010100-6005*</t>
  </si>
  <si>
    <t>Материал-ТТАГ-ТАҮА-Холболтын байгууламжийн тасаг</t>
  </si>
  <si>
    <t>61010100-6006*</t>
  </si>
  <si>
    <t>Материал-ТТАГ-ТАҮА-Зай тэжээл, хөргөлт, агааржуулалтын тасаг</t>
  </si>
  <si>
    <t>61010100-6007*</t>
  </si>
  <si>
    <t>Материал-ТТАГ-ТАҮА-КаТв-ийн ашиглалт үйлчилгээний тасаг</t>
  </si>
  <si>
    <t>61010100-6009*</t>
  </si>
  <si>
    <t>Материал-ТТАГ-ИАҮАлбаны ерөнхий менежер</t>
  </si>
  <si>
    <t>61010100-6010*</t>
  </si>
  <si>
    <t>Материал-ТТАГ-ИАҮА-Интернэтийн ашиглалт үйлчилгээний албаны мэргэжилтэн</t>
  </si>
  <si>
    <t>61010100-6011*</t>
  </si>
  <si>
    <t>Материал-ТТАГ-Техникийн ашиглалтын тасаг-ТБХГ</t>
  </si>
  <si>
    <t>61010100-6012*</t>
  </si>
  <si>
    <t>Материал-ТТАГ-Техникийн ашиглалтын тасаг-ББХГ</t>
  </si>
  <si>
    <t>61010100-6013*</t>
  </si>
  <si>
    <t>Материал-ТТАГ-Техникийн ашиглалтын тасаг-ЗБХГ</t>
  </si>
  <si>
    <t>61010100-6014*</t>
  </si>
  <si>
    <t>Материал-ТТАГ-Техникийн ашиглалтын тасаг-ӨБХГ</t>
  </si>
  <si>
    <t>61010100-6101*</t>
  </si>
  <si>
    <t>Материал-МТТөвийн ерөнхий менежер</t>
  </si>
  <si>
    <t>61010100-6103*</t>
  </si>
  <si>
    <t>Материал-ТТАГ-МТТ-Төлбөр тооцооны ашиглалт үйлчилгээний тасаг</t>
  </si>
  <si>
    <t>61010100-6201*</t>
  </si>
  <si>
    <t>Материал-УХНГ-ХГХАлбаны ерөнхий мененжер</t>
  </si>
  <si>
    <t>61010100-7001*</t>
  </si>
  <si>
    <t>Материал-МБГазрын захирал</t>
  </si>
  <si>
    <t>61010100-7005*</t>
  </si>
  <si>
    <t>Материал-МБГ МА ерөнхий менежер</t>
  </si>
  <si>
    <t>61010100-7006*</t>
  </si>
  <si>
    <t>Материал-МБГ-МАлбаны мэргэжилтэн</t>
  </si>
  <si>
    <t>61010100-7007*</t>
  </si>
  <si>
    <t>Материал-МБГ-ББАлбаны мэргэжилтэн</t>
  </si>
  <si>
    <t>61010100-7009*</t>
  </si>
  <si>
    <t>Материал-МБГ-ӨБАлбаны ерөнхий менежер</t>
  </si>
  <si>
    <t>61010100-7011*</t>
  </si>
  <si>
    <t>Материал-МБГ-Борлуулалт, үйлчилгээний тасаг-ТБХГ</t>
  </si>
  <si>
    <t>61010100-7012*</t>
  </si>
  <si>
    <t>Материал-МБГ-Борлуулалт, үйлчилгээний тасаг-ББХГ</t>
  </si>
  <si>
    <t>61010100-7013*</t>
  </si>
  <si>
    <t>Материал-МБГ-Борлуулалт, үйлчилгээний тасаг-ЗБХГ</t>
  </si>
  <si>
    <t>61010100-7014*</t>
  </si>
  <si>
    <t>Материал-МБГ-Борлуулалт, үйлчилгээний тасаг-ӨБХГ</t>
  </si>
  <si>
    <t>61010100-8101*</t>
  </si>
  <si>
    <t>Материал-Гүйцэтгэх захирал</t>
  </si>
  <si>
    <t>61010100-8202*</t>
  </si>
  <si>
    <t>Материал-ДАГазрын мэргэжилтэн</t>
  </si>
  <si>
    <t>61010100-8203*</t>
  </si>
  <si>
    <t>Материал-ДАГазрын ерөнхий менежер</t>
  </si>
  <si>
    <t>61010100-8401*</t>
  </si>
  <si>
    <t>Материал-ИБХГазрын захирал</t>
  </si>
  <si>
    <t>61010100-8403*</t>
  </si>
  <si>
    <t>Материал-ИБХГазрын ерөнхий менежер</t>
  </si>
  <si>
    <t>61010100-8501*</t>
  </si>
  <si>
    <t>Материал-УХАГазрын захирал</t>
  </si>
  <si>
    <t>61010100-8502*</t>
  </si>
  <si>
    <t>Материал-УХНГазрын мэргэжилтэн</t>
  </si>
  <si>
    <t>61010100-8503*</t>
  </si>
  <si>
    <t>Материал-УХНГ-ХГХАлбаны ерөнхий менежер</t>
  </si>
  <si>
    <t>61010100-8505*</t>
  </si>
  <si>
    <t>Материал-УХНГ-ХАААлбаны ерөнхий менежер</t>
  </si>
  <si>
    <t>61010100-8601*</t>
  </si>
  <si>
    <t>Материал-СБААГазрын захирал</t>
  </si>
  <si>
    <t>61010100-8602</t>
  </si>
  <si>
    <t>Материал-НББАны ерөнхий менежер</t>
  </si>
  <si>
    <t>61010100-8603*</t>
  </si>
  <si>
    <t>Материал-СБААГ-НББА мэргэжилтэн</t>
  </si>
  <si>
    <t>61010100-8604*</t>
  </si>
  <si>
    <t>Материал-СБААГ-ААА ерөнхий менежер</t>
  </si>
  <si>
    <t>61010100-8606*</t>
  </si>
  <si>
    <t>Материал-СБААГ-ААА-Үйлчилгээ аж ахуйн тасаг</t>
  </si>
  <si>
    <t>61010100-8901*</t>
  </si>
  <si>
    <t>Материал-ТБХГ захирал</t>
  </si>
  <si>
    <t>61010100-8902*</t>
  </si>
  <si>
    <t>Материал-ББХГазрын захирал</t>
  </si>
  <si>
    <t>61010100-8903*</t>
  </si>
  <si>
    <t>Материал-ЗБХГ захирал</t>
  </si>
  <si>
    <t>61010100-8904*</t>
  </si>
  <si>
    <t>Материал-ӨБХГазрын ерөнхий менежер</t>
  </si>
  <si>
    <t>61011500-4000*</t>
  </si>
  <si>
    <t>61013500-0104</t>
  </si>
  <si>
    <t>Ка Тв сувгийн түрээсийн төлбөр ТТАГ-ТАТАсаг</t>
  </si>
  <si>
    <t>61013500-0204</t>
  </si>
  <si>
    <t>61013500-0205</t>
  </si>
  <si>
    <t>Ка Тв сувгийн түрээсийн зардал-Алтай</t>
  </si>
  <si>
    <t>61013500-0206</t>
  </si>
  <si>
    <t>Ка Тв сувгийн түрээсийн зардал-Алтанцөгц</t>
  </si>
  <si>
    <t>61013500-0207</t>
  </si>
  <si>
    <t>Ка Тв сувгийн түрээсийн зардал-Баяннуур</t>
  </si>
  <si>
    <t>61013500-0210</t>
  </si>
  <si>
    <t>Ка Тв сувгийн түрээсийн зардал-Дэлүүн</t>
  </si>
  <si>
    <t>61013500-0211</t>
  </si>
  <si>
    <t>Ка Тв сувгийн түрээсийн зардал-Сагсай</t>
  </si>
  <si>
    <t>61013500-0212</t>
  </si>
  <si>
    <t>Ка Тв сувгийн түрээсийн зардал-Улаанхус</t>
  </si>
  <si>
    <t>61013500-0213</t>
  </si>
  <si>
    <t>Ка Тв сувгийн түрээсийн зардал-Ногооннуур</t>
  </si>
  <si>
    <t>61013500-0215</t>
  </si>
  <si>
    <t>Ка Тв сувгийн түрээсийн зардал-Толбо</t>
  </si>
  <si>
    <t>61013500-0216</t>
  </si>
  <si>
    <t>Ка Тв сувгийн түрээсийн зардал-Цагааннуур</t>
  </si>
  <si>
    <t>61013500-0217</t>
  </si>
  <si>
    <t>Ка Тв сувгийн түрээсийн зардал-Цэнгэл</t>
  </si>
  <si>
    <t>61013500-0304</t>
  </si>
  <si>
    <t>61013500-0404</t>
  </si>
  <si>
    <t>61013500-0704</t>
  </si>
  <si>
    <t>61013500-0804</t>
  </si>
  <si>
    <t>61013500-1004</t>
  </si>
  <si>
    <t>61013500-1204</t>
  </si>
  <si>
    <t>61013500-1504</t>
  </si>
  <si>
    <t>61013500-1604</t>
  </si>
  <si>
    <t>61013500-1704</t>
  </si>
  <si>
    <t>61013500-1804</t>
  </si>
  <si>
    <t>61013500-1825</t>
  </si>
  <si>
    <t>61013500-2204</t>
  </si>
  <si>
    <t>61013500-2304</t>
  </si>
  <si>
    <t>61013500-6011*</t>
  </si>
  <si>
    <t>КаТв сувгийн түрээсийн төлбөр-ТБХГ-Техник ашиглалтын тасаг</t>
  </si>
  <si>
    <t>61013500-6012*</t>
  </si>
  <si>
    <t>Ка Тв сувгийн түрээсийн төлбөр-ББХГ-Техник ашиглалтын тасаг</t>
  </si>
  <si>
    <t>61013500-6013*</t>
  </si>
  <si>
    <t>Ка Тв сувгийн түрээсийн төлбөр-ЗБХГ-Техник ашиглалтын тасаг</t>
  </si>
  <si>
    <t>61013500-6014*</t>
  </si>
  <si>
    <t>КаТв сувгийн түрээсийн төлбөр-ӨБХГ-Техник ашиглалтын тасаг</t>
  </si>
  <si>
    <t>61013501-0604</t>
  </si>
  <si>
    <t>TV room үйлчилгээний зардал ТТАГ-ТАТасаг</t>
  </si>
  <si>
    <t>61013501-1104</t>
  </si>
  <si>
    <t>61013501-1204</t>
  </si>
  <si>
    <t>61013501-1304</t>
  </si>
  <si>
    <t>61013501-1604</t>
  </si>
  <si>
    <t>61013501-1804</t>
  </si>
  <si>
    <t>61013501-2004</t>
  </si>
  <si>
    <t>61013501-2204</t>
  </si>
  <si>
    <t>61013501-2304</t>
  </si>
  <si>
    <t>61013501-6011*</t>
  </si>
  <si>
    <t>Tv room үйлчилгээний зардал-ТБХГ-Техник ашиглалтын таса</t>
  </si>
  <si>
    <t>61013501-6013*</t>
  </si>
  <si>
    <t>Tv room үйлчилгээний зардал-ЗБХГ-Техник ашиглалтын таса</t>
  </si>
  <si>
    <t>61013501-6014*</t>
  </si>
  <si>
    <t>Tv room үйлчилгээний зардал-ӨБХГ-Техник ашиглалтын таса</t>
  </si>
  <si>
    <t>61013800-0100</t>
  </si>
  <si>
    <t>61013800-0200</t>
  </si>
  <si>
    <t>61013800-0300</t>
  </si>
  <si>
    <t>61013800-0400</t>
  </si>
  <si>
    <t>61013800-0500</t>
  </si>
  <si>
    <t>61013800-0600</t>
  </si>
  <si>
    <t>61013800-0700</t>
  </si>
  <si>
    <t>61013800-0800</t>
  </si>
  <si>
    <t>61013800-0900</t>
  </si>
  <si>
    <t>61013800-1000</t>
  </si>
  <si>
    <t>61013800-1037</t>
  </si>
  <si>
    <t>Гурвалсан үйлчилгээний төхөөрөмжийн өртөг-Уянга</t>
  </si>
  <si>
    <t>61013800-1040</t>
  </si>
  <si>
    <t>Гурвалсан үйлчилгээний төхөөрөмжийн өртөг-Хархорин</t>
  </si>
  <si>
    <t>61013800-1100</t>
  </si>
  <si>
    <t>61013800-1200</t>
  </si>
  <si>
    <t>61013800-1500</t>
  </si>
  <si>
    <t>61013800-1700</t>
  </si>
  <si>
    <t>61013800-1800</t>
  </si>
  <si>
    <t>61013800-1900</t>
  </si>
  <si>
    <t>61013800-2000</t>
  </si>
  <si>
    <t>61013800-2100</t>
  </si>
  <si>
    <t>61013800-2200</t>
  </si>
  <si>
    <t>61013800-2300</t>
  </si>
  <si>
    <t>61013800-4004*</t>
  </si>
  <si>
    <t>Гурвалсан үйлчилгээний төхөөрөмжийн өртөг-ӨБХГ</t>
  </si>
  <si>
    <t>61012001-0404</t>
  </si>
  <si>
    <t>Байрны түрээсийн зардал-ТТАГ-ТАТасаг</t>
  </si>
  <si>
    <t>61012001-0704</t>
  </si>
  <si>
    <t>61012001-1039</t>
  </si>
  <si>
    <t>Байрны түрээс - Хужирт</t>
  </si>
  <si>
    <t>61012001-1118</t>
  </si>
  <si>
    <t>байрны түрээсийн зардал Цогтцэций - Цогтцэций</t>
  </si>
  <si>
    <t>61012001-1825</t>
  </si>
  <si>
    <t>Байрны түрээс - Бор-Өндөр</t>
  </si>
  <si>
    <t>61012001-1959</t>
  </si>
  <si>
    <t>Байрны түрээс - Дархан салбар</t>
  </si>
  <si>
    <t>61012001-2106</t>
  </si>
  <si>
    <t>Байрны түрээс - Баян-Өндөр салбар</t>
  </si>
  <si>
    <t>61012001-6003*</t>
  </si>
  <si>
    <t>Байрны түрээс-ТТАГ-ТАҮАлбаны ерөнхий менежер</t>
  </si>
  <si>
    <t>61012001-6004*</t>
  </si>
  <si>
    <t>Байрны түрээс-ТТАГ-ТАҮА-Дамжуулах байгууламжийн тасаг</t>
  </si>
  <si>
    <t>61012001-6005*</t>
  </si>
  <si>
    <t>Байрны түрээс-ТТАГ-ТАҮА-Холболтын байгууламжийн тасаг</t>
  </si>
  <si>
    <t>61012001-6006*</t>
  </si>
  <si>
    <t>Байрны түрээс-ТТАГ-ТАҮА-Зай тэжээл, хөргөлт, агааржуулалтын тасаг</t>
  </si>
  <si>
    <t>61012001-6011*</t>
  </si>
  <si>
    <t>Байрны түрээс-ТБХГ-Техник ашиглалтын тасаг</t>
  </si>
  <si>
    <t>61012001-6012*</t>
  </si>
  <si>
    <t>Байрны түрээс-ББХГ-Техник ашиглалтын тасаг</t>
  </si>
  <si>
    <t>61012001-6013*</t>
  </si>
  <si>
    <t>Байрны түрээс-ЗБХГ-Техник ашиглалтын тасаг</t>
  </si>
  <si>
    <t>61012001-6014*</t>
  </si>
  <si>
    <t>Байрны түрээс-ӨБХГ-Техник ашиглалтын тасаг</t>
  </si>
  <si>
    <t>61012001-6102*</t>
  </si>
  <si>
    <t>Байрны түрээс-Мэдээллийн Технологийн Төв-Программ системийн хөгжүүлэлтийн тасаг</t>
  </si>
  <si>
    <t>61012001-8205*</t>
  </si>
  <si>
    <t>Байрны түрээс-ДАГ-ЧХА-Чанар хяналтын тасаг</t>
  </si>
  <si>
    <t>61012001-8206*</t>
  </si>
  <si>
    <t>Байрны түрээс-ДАГ-ЧХА-Тоо бүртгэлийн тасаг</t>
  </si>
  <si>
    <t>61012001-8606*</t>
  </si>
  <si>
    <t>Байрны түрээс-СБААГ-ААА-Үйлчилгээ, аж ахуйн тасаг</t>
  </si>
  <si>
    <t>61012001-8607*</t>
  </si>
  <si>
    <t>Байрны түрээс-СБААГ-ААА-Авто тээврийн тасаг</t>
  </si>
  <si>
    <t>61012003-0104</t>
  </si>
  <si>
    <t>байрны түрээсийн зардал-МХС ТТАГ-ТАТасаг</t>
  </si>
  <si>
    <t>61012003-0204</t>
  </si>
  <si>
    <t>61012003-0404</t>
  </si>
  <si>
    <t>61012003-0504</t>
  </si>
  <si>
    <t>61012003-0604</t>
  </si>
  <si>
    <t>61012003-0652</t>
  </si>
  <si>
    <t>Байрны түрээсийн зардал-МХС</t>
  </si>
  <si>
    <t>61012003-0653</t>
  </si>
  <si>
    <t>61012003-0655</t>
  </si>
  <si>
    <t>61012003-0656</t>
  </si>
  <si>
    <t>61012003-0660</t>
  </si>
  <si>
    <t>61012003-0661</t>
  </si>
  <si>
    <t>61012003-0704</t>
  </si>
  <si>
    <t>61012003-0804</t>
  </si>
  <si>
    <t>61012003-0904</t>
  </si>
  <si>
    <t>61012003-0927</t>
  </si>
  <si>
    <t>Байрны түрээсийн зардал-МХС Тосонцэнгэл</t>
  </si>
  <si>
    <t>61012003-1004</t>
  </si>
  <si>
    <t>61012003-1104</t>
  </si>
  <si>
    <t>байрны түрээсийн зардал-МХС</t>
  </si>
  <si>
    <t>61012003-1108</t>
  </si>
  <si>
    <t>61012003-1116</t>
  </si>
  <si>
    <t>61012003-1204</t>
  </si>
  <si>
    <t>61012003-1304</t>
  </si>
  <si>
    <t>61012003-1363</t>
  </si>
  <si>
    <t>61012003-1404</t>
  </si>
  <si>
    <t>61012003-1504</t>
  </si>
  <si>
    <t>61012003-1604</t>
  </si>
  <si>
    <t>61012003-1704</t>
  </si>
  <si>
    <t>61012003-1804</t>
  </si>
  <si>
    <t>61012003-1810</t>
  </si>
  <si>
    <t>Байрны түрээсийн зардал МХС Жаргалтхаан</t>
  </si>
  <si>
    <t>61012003-1811</t>
  </si>
  <si>
    <t>Байрны түрээсийн зардал МХС Цэнхэрмандал</t>
  </si>
  <si>
    <t>61012003-1812</t>
  </si>
  <si>
    <t>Байрны түрээсийн зардал МХС Мөрөн</t>
  </si>
  <si>
    <t>61012003-1813</t>
  </si>
  <si>
    <t>Байрны түрээсийн зардал МХС Өмнөдэлгэр</t>
  </si>
  <si>
    <t>61012003-1815</t>
  </si>
  <si>
    <t>Байрны түрээсийн зардал МХС Биндэр</t>
  </si>
  <si>
    <t>61012003-1904</t>
  </si>
  <si>
    <t>61012003-1951</t>
  </si>
  <si>
    <t>Байрны түрээсийн зардал МХС-Шарын гол</t>
  </si>
  <si>
    <t>61012003-1952</t>
  </si>
  <si>
    <t>Байрны түрээсийн зардал МХС-Зүүн хараа</t>
  </si>
  <si>
    <t>61012003-1953</t>
  </si>
  <si>
    <t>Байрны түрээсийн зардал МХС-Хөтөл</t>
  </si>
  <si>
    <t>61012003-1954</t>
  </si>
  <si>
    <t>Байрны түрээсийн зардал МХС-Баруун хараа</t>
  </si>
  <si>
    <t>61012003-2004</t>
  </si>
  <si>
    <t>61012003-2104</t>
  </si>
  <si>
    <t>61012003-2204</t>
  </si>
  <si>
    <t>70000601-1302</t>
  </si>
  <si>
    <t>Байрны түрээсийн зардал-СБААГ-СБААТасаг</t>
  </si>
  <si>
    <t>70000601-6001*</t>
  </si>
  <si>
    <t>Байрны түрээс-ТТАГазрын захирал</t>
  </si>
  <si>
    <t>70000601-8101*</t>
  </si>
  <si>
    <t>Байрны түрээс-Гүйцэтгэх захирал</t>
  </si>
  <si>
    <t>70000601-8201*</t>
  </si>
  <si>
    <t>Байрны түрээс-ДАГ-ын захирал</t>
  </si>
  <si>
    <t>70000601-8403*</t>
  </si>
  <si>
    <t>Байрны түрээс-ИБХГ-БТАлбаны ерөнхий менежер</t>
  </si>
  <si>
    <t>70000601-8501*</t>
  </si>
  <si>
    <t>Байрны түрээс-УХНГазрын захирал</t>
  </si>
  <si>
    <t>70000601-8502*</t>
  </si>
  <si>
    <t>Байрны түрээс-УНХГ-ын мэргэжилтэн</t>
  </si>
  <si>
    <t>70000601-8506*</t>
  </si>
  <si>
    <t>Байрны түрээс-УХНГ-ХААА-ны худалдан авалтын мэргэжилтэн</t>
  </si>
  <si>
    <t>70000601-8601*</t>
  </si>
  <si>
    <t>Байрны түрээс-СБААГазрын захирал</t>
  </si>
  <si>
    <t>70000601-8602*</t>
  </si>
  <si>
    <t>Байрны түрээс-СБААГ-НББАлбаны ерөхний менежер</t>
  </si>
  <si>
    <t>70000601-8603*</t>
  </si>
  <si>
    <t>Байрны түрээс-СБААГ-НББАлбаны мэргэжилтэн</t>
  </si>
  <si>
    <t>70000601-8604*</t>
  </si>
  <si>
    <t>Байрны түрээс-СБААГ-АААлбаны ерөнхий менежер</t>
  </si>
  <si>
    <t>70000601-8605*</t>
  </si>
  <si>
    <t>Байрны түрээс-СБААГ-АААлбаны мэргэжилтэн</t>
  </si>
  <si>
    <t>70000602-0401</t>
  </si>
  <si>
    <t>Байрны түрээс МХС-Захирал</t>
  </si>
  <si>
    <t>70000602-0402</t>
  </si>
  <si>
    <t>Байрны түрээсийн зардал-МХС СБААГ-СБААТасаг</t>
  </si>
  <si>
    <t>70000602-2001</t>
  </si>
  <si>
    <t>70000602-2002</t>
  </si>
  <si>
    <t>71000601-7004*</t>
  </si>
  <si>
    <t>Байрны түрээс-МБГ-Лавлах дуудлага үйлчилгээний төвийн мэргэжилтэн</t>
  </si>
  <si>
    <t>71000601-7005*</t>
  </si>
  <si>
    <t>Байрны түрээс-МБГ-МАлбаны ерөнхий менежер</t>
  </si>
  <si>
    <t>71000601-7011*</t>
  </si>
  <si>
    <t>Байрны түрээс-ТБХГ-Борлуулалт үйлчилгээний тасаг</t>
  </si>
  <si>
    <t>71000602-0303</t>
  </si>
  <si>
    <t>Байрны түрээсийн зардал-МХС МБГ-БҮТасаг</t>
  </si>
  <si>
    <t>71000602-0403</t>
  </si>
  <si>
    <t>71000602-2003</t>
  </si>
  <si>
    <t>61012002-0204</t>
  </si>
  <si>
    <t>Агаарын шугам, худаг сувагчлалын түрээсийн зардал-ТТАГ-ТАТасаг</t>
  </si>
  <si>
    <t>61012002-0304</t>
  </si>
  <si>
    <t>61012002-0504</t>
  </si>
  <si>
    <t>61012002-0604</t>
  </si>
  <si>
    <t>61012002-0752</t>
  </si>
  <si>
    <t>Агаарын шугам, худаг сувагчлалын түрээсийн зардал - Баян-Уул сум</t>
  </si>
  <si>
    <t>61012002-0804</t>
  </si>
  <si>
    <t>61012002-0904</t>
  </si>
  <si>
    <t>Агаарын шугам худаг сувагчлалын түрээсийн зардал МХС-ТТАТ-ТАТасаг</t>
  </si>
  <si>
    <t>61012002-1004</t>
  </si>
  <si>
    <t>61012002-1304</t>
  </si>
  <si>
    <t>61012002-1504</t>
  </si>
  <si>
    <t>61012002-1704</t>
  </si>
  <si>
    <t>61012002-1804</t>
  </si>
  <si>
    <t>61012002-1900</t>
  </si>
  <si>
    <t>Агаарын шугам, худаг сувагчлалын түрээсийн зардал - МХС</t>
  </si>
  <si>
    <t>61012002-2000</t>
  </si>
  <si>
    <t>Агаарын шугам, худаг сувагчлалын түрээсийн зардал</t>
  </si>
  <si>
    <t>61012002-2104</t>
  </si>
  <si>
    <t>61012002-2204</t>
  </si>
  <si>
    <t>61012004-4000*</t>
  </si>
  <si>
    <t>Агаарын шугам, худаг, сувагчлалын түрээсийн зардал-МХС</t>
  </si>
  <si>
    <t>61012003-8606*</t>
  </si>
  <si>
    <t>Газрын түрээс-СБААГ-ААА-Үйлчилгээ, аж ахуйн тасаг</t>
  </si>
  <si>
    <t>70001500-0102</t>
  </si>
  <si>
    <t>Газрын төлбөр-СБААГ-СБААТасаг</t>
  </si>
  <si>
    <t>70001500-0202</t>
  </si>
  <si>
    <t>70001500-0302</t>
  </si>
  <si>
    <t>70001500-0451</t>
  </si>
  <si>
    <t>Газрын төлбөр - Баян-Агт</t>
  </si>
  <si>
    <t>70001500-0452</t>
  </si>
  <si>
    <t>Газрын төлбөр - Баяннуур</t>
  </si>
  <si>
    <t>70001500-0457</t>
  </si>
  <si>
    <t>Газрын төлбөр - Могод</t>
  </si>
  <si>
    <t>70001500-0460</t>
  </si>
  <si>
    <t>Газрын төлбөр - Сайхан</t>
  </si>
  <si>
    <t>70001500-0502</t>
  </si>
  <si>
    <t>70001500-0702</t>
  </si>
  <si>
    <t>70001500-0802</t>
  </si>
  <si>
    <t>70001500-1000</t>
  </si>
  <si>
    <t>Газрын төлбөр</t>
  </si>
  <si>
    <t>70001500-1402</t>
  </si>
  <si>
    <t>70001500-1702</t>
  </si>
  <si>
    <t>70001500-1705</t>
  </si>
  <si>
    <t>Газрын түрээс - Алаг-Эрдэнэ</t>
  </si>
  <si>
    <t>70001500-1802</t>
  </si>
  <si>
    <t>70001500-2002</t>
  </si>
  <si>
    <t>70001500-2202</t>
  </si>
  <si>
    <t>70001500-2302</t>
  </si>
  <si>
    <t>70001500-8609*</t>
  </si>
  <si>
    <t>Газрын түрээс-СБААГ-ББХГ-Санхүү бүртгэл, аж ахуйн тасаг</t>
  </si>
  <si>
    <t>70001500-8610*</t>
  </si>
  <si>
    <t>Газрын түрээс-СБААГ-ЗБХГ-Санхүү бүртгэл, аж ахуйн тасаг</t>
  </si>
  <si>
    <t>70001500-8611*</t>
  </si>
  <si>
    <t>Газрын түрээс-СБААГ-ӨБХГ-Санхүү бүртгэл, аж ахуйн тасаг</t>
  </si>
  <si>
    <t>61010200-4001*</t>
  </si>
  <si>
    <t>Сүлжээ ашиглалтын зардал-МХС-ТБХГ</t>
  </si>
  <si>
    <t>61010200-4002*</t>
  </si>
  <si>
    <t>Сүлжээ ашиглалтын зардал-МХС-ББХГ</t>
  </si>
  <si>
    <t>61010200-4003*</t>
  </si>
  <si>
    <t>Сүлжээ ашиглалтын зардал-МХС-ЗБХГ</t>
  </si>
  <si>
    <t>61010200-4004*</t>
  </si>
  <si>
    <t>Сүлжээ ашиглалтын зардал-МХС-ӨБХГ</t>
  </si>
  <si>
    <t>61010600-0104</t>
  </si>
  <si>
    <t>Сувгийн түрээс-ТТАГ-ТАТасаг</t>
  </si>
  <si>
    <t>61010600-0105</t>
  </si>
  <si>
    <t>Сувгийн түрээс-Батцэнгэл</t>
  </si>
  <si>
    <t>61010600-0106</t>
  </si>
  <si>
    <t>Сувгийн түрээс-Ихтамир</t>
  </si>
  <si>
    <t>61010600-0107</t>
  </si>
  <si>
    <t>Сувгийн түрээс-Жаргалант</t>
  </si>
  <si>
    <t>61010600-0108</t>
  </si>
  <si>
    <t>Сувгийн түрээс-Өгийнуур</t>
  </si>
  <si>
    <t>61010600-0109</t>
  </si>
  <si>
    <t>Сувгийн түрээс-Өлзийт</t>
  </si>
  <si>
    <t>61010600-0110</t>
  </si>
  <si>
    <t>Сувгийн түрээс-Өндөр-Улаан</t>
  </si>
  <si>
    <t>61010600-0111</t>
  </si>
  <si>
    <t>Сувгийн түрээс-Тариат</t>
  </si>
  <si>
    <t>61010600-0112</t>
  </si>
  <si>
    <t>Сувгийн түрээс-Төвшрүүлэх</t>
  </si>
  <si>
    <t>61010600-0113</t>
  </si>
  <si>
    <t>Сувгийн түрээс-Хайрхан</t>
  </si>
  <si>
    <t>61010600-0114</t>
  </si>
  <si>
    <t>Сувгийн түрээс-Хангай</t>
  </si>
  <si>
    <t>61010600-0116</t>
  </si>
  <si>
    <t>Сувгийн түрээс-Хотонт</t>
  </si>
  <si>
    <t>61010600-0117</t>
  </si>
  <si>
    <t>Сувгийн түрээс-Цэцэрлэг</t>
  </si>
  <si>
    <t>61010600-0118</t>
  </si>
  <si>
    <t>Сувгийн түрээс-Цэнхэр</t>
  </si>
  <si>
    <t>61010600-0119</t>
  </si>
  <si>
    <t>Сувгийн түрээс-Цахир</t>
  </si>
  <si>
    <t>61010600-0120</t>
  </si>
  <si>
    <t>Сувгийн түрээс-Чулуут</t>
  </si>
  <si>
    <t>61010600-0121</t>
  </si>
  <si>
    <t>Сувгийн түрээс-Эрдэнэмандал</t>
  </si>
  <si>
    <t>61010600-0123</t>
  </si>
  <si>
    <t>Сувгийн түрээс-Булган</t>
  </si>
  <si>
    <t>61010600-0204</t>
  </si>
  <si>
    <t>61010600-0304</t>
  </si>
  <si>
    <t>61010600-0311</t>
  </si>
  <si>
    <t>Сувгийн түрээс Өлзийт - Өлзийт</t>
  </si>
  <si>
    <t>61010600-0312</t>
  </si>
  <si>
    <t>Сувгийн түрээс Жинст - Жинст</t>
  </si>
  <si>
    <t>61010600-0313</t>
  </si>
  <si>
    <t>Сувгийн түрээс Богд - Богд</t>
  </si>
  <si>
    <t>61010600-0314</t>
  </si>
  <si>
    <t>Сувгийн түрээс Баянлиг</t>
  </si>
  <si>
    <t>61010600-0315</t>
  </si>
  <si>
    <t>Сувгийн түрээс Баянговь</t>
  </si>
  <si>
    <t>61010600-0316</t>
  </si>
  <si>
    <t>Сувгийн түрээс Шинэжинст - Шинэжинст</t>
  </si>
  <si>
    <t>61010600-0317</t>
  </si>
  <si>
    <t>Сувгийн түрээс Баян- Баянөндөр</t>
  </si>
  <si>
    <t>61010600-0318</t>
  </si>
  <si>
    <t>Сувгийн түрээс Баянцагаан - Баянцагаан</t>
  </si>
  <si>
    <t>61010600-0319</t>
  </si>
  <si>
    <t>Сувгийн түрээс Баацагаан - Баацагаан</t>
  </si>
  <si>
    <t>61010600-0320</t>
  </si>
  <si>
    <t>Сувгийн түрээс Бөмбөгөр - Бөмбөгөр</t>
  </si>
  <si>
    <t>61010600-0321</t>
  </si>
  <si>
    <t>Сувгийн түрээс Бууцагаан - Бууцагаан</t>
  </si>
  <si>
    <t>61010600-0322</t>
  </si>
  <si>
    <t>Сувгийн түрээс Хүрээмарал - Хүрээмарал</t>
  </si>
  <si>
    <t>61010600-0323</t>
  </si>
  <si>
    <t>Сувгийн түрээс Баянбулаг - Баянбулаг</t>
  </si>
  <si>
    <t>61010600-0324</t>
  </si>
  <si>
    <t>Сувгийн түрээс Гурванбулаг-Гурванбулаг</t>
  </si>
  <si>
    <t>61010600-0325</t>
  </si>
  <si>
    <t>Сувгийн түрээс Заг - Заг</t>
  </si>
  <si>
    <t>61010600-0326</t>
  </si>
  <si>
    <t>Сувгийн түрээс Байдраг - Байдраг</t>
  </si>
  <si>
    <t>61010600-0327</t>
  </si>
  <si>
    <t>Сувгийн түрээс Галуут - Галуут</t>
  </si>
  <si>
    <t>61010600-0328</t>
  </si>
  <si>
    <t>Сувгийн түрээс Баян- Баяновоо</t>
  </si>
  <si>
    <t>61010600-0329</t>
  </si>
  <si>
    <t>Сувгийн түрээс Эрдэнэцогт - Эрдэнэцогт</t>
  </si>
  <si>
    <t>61010600-0404</t>
  </si>
  <si>
    <t>61010600-0504</t>
  </si>
  <si>
    <t>61010600-0604</t>
  </si>
  <si>
    <t>61010600-0652</t>
  </si>
  <si>
    <t>Сувгийн түрээс- Алтанширээ</t>
  </si>
  <si>
    <t>61010600-0653</t>
  </si>
  <si>
    <t>Сувгийн түрээс- Дэлгэрэх</t>
  </si>
  <si>
    <t>61010600-0654</t>
  </si>
  <si>
    <t>Сувгийн түрээс- Иххэт</t>
  </si>
  <si>
    <t>61010600-0655</t>
  </si>
  <si>
    <t>Сувгийн түрээс- Мандах</t>
  </si>
  <si>
    <t>61010600-0656</t>
  </si>
  <si>
    <t>Сувгийн түрээс- Сайхандулаан</t>
  </si>
  <si>
    <t>61010600-0657</t>
  </si>
  <si>
    <t>Сувгийн түрээс- Улаанбадрах</t>
  </si>
  <si>
    <t>61010600-0661</t>
  </si>
  <si>
    <t>Сувгийн түрээс- Замын-үүд</t>
  </si>
  <si>
    <t>61010600-0704</t>
  </si>
  <si>
    <t>61010600-0751</t>
  </si>
  <si>
    <t>Сувгийн түрээс Баяндун</t>
  </si>
  <si>
    <t>61010600-0752</t>
  </si>
  <si>
    <t>Сувгийн түрээс Баян-Уул</t>
  </si>
  <si>
    <t>61010600-0753</t>
  </si>
  <si>
    <t>Сувгийн түрээс Булган</t>
  </si>
  <si>
    <t>61010600-0754</t>
  </si>
  <si>
    <t>Сувгийн түрээс Гурванзагал</t>
  </si>
  <si>
    <t>61010600-0755</t>
  </si>
  <si>
    <t>Сувгийн түрээс Дашбалбар</t>
  </si>
  <si>
    <t>61010600-0756</t>
  </si>
  <si>
    <t>Сувгийн түрээс Матад</t>
  </si>
  <si>
    <t>61010600-0757</t>
  </si>
  <si>
    <t>Сувгийн түрээс Сэргэлэн</t>
  </si>
  <si>
    <t>61010600-0758</t>
  </si>
  <si>
    <t>Сувгийн түрээс Халхгол</t>
  </si>
  <si>
    <t>61010600-0759</t>
  </si>
  <si>
    <t>Сувгийн түрээс Хөлөнбуйр</t>
  </si>
  <si>
    <t>61010600-0760</t>
  </si>
  <si>
    <t>Сувгийн түрээс Цагаан-Овоо</t>
  </si>
  <si>
    <t>61010600-0761</t>
  </si>
  <si>
    <t>Сувгийн түрээс Чойбалсан</t>
  </si>
  <si>
    <t>61010600-0762</t>
  </si>
  <si>
    <t>Сувгийн түрээс Чулуунхороот</t>
  </si>
  <si>
    <t>61010600-0804</t>
  </si>
  <si>
    <t>61010600-0805</t>
  </si>
  <si>
    <t>Сувгийн түрээс-Адаацаг</t>
  </si>
  <si>
    <t>61010600-0806</t>
  </si>
  <si>
    <t>Сувгийн түрээс-Дэлгэрцогт</t>
  </si>
  <si>
    <t>61010600-0807</t>
  </si>
  <si>
    <t>Сувгийн түрээс-Дэрэн</t>
  </si>
  <si>
    <t>61010600-0808</t>
  </si>
  <si>
    <t>Сувгийн түрээс-Говь-Угтаал</t>
  </si>
  <si>
    <t>61010600-0809</t>
  </si>
  <si>
    <t>Сувгийн түрээс-Цагаандэлгэр</t>
  </si>
  <si>
    <t>61010600-0810</t>
  </si>
  <si>
    <t>Сувгийн түрээс-Өндөршил</t>
  </si>
  <si>
    <t>61010600-0811</t>
  </si>
  <si>
    <t>Сувгийн түрээс-Баянжаргалан</t>
  </si>
  <si>
    <t>61010600-0812</t>
  </si>
  <si>
    <t>Сувгийн түрээс-Гурвансайхан</t>
  </si>
  <si>
    <t>61010600-0813</t>
  </si>
  <si>
    <t>61010600-0814</t>
  </si>
  <si>
    <t>Сувгийн түрээс-Хулд</t>
  </si>
  <si>
    <t>61010600-0815</t>
  </si>
  <si>
    <t>Сувгийн түрээс-Луус</t>
  </si>
  <si>
    <t>61010600-0816</t>
  </si>
  <si>
    <t>Сувгийн түрээс-Сайхан-Овоо</t>
  </si>
  <si>
    <t>61010600-0817</t>
  </si>
  <si>
    <t>Сувгийн түрээс-Дэлгэрхангай</t>
  </si>
  <si>
    <t>61010600-0818</t>
  </si>
  <si>
    <t>Сувгийн түрээс-Эрдэнэдалай</t>
  </si>
  <si>
    <t>61010600-0904</t>
  </si>
  <si>
    <t>61010600-1004</t>
  </si>
  <si>
    <t>61010600-1104</t>
  </si>
  <si>
    <t>61010600-1105</t>
  </si>
  <si>
    <t>Сувгийн түрээс- Баяндалай</t>
  </si>
  <si>
    <t>61010600-1106</t>
  </si>
  <si>
    <t>Сувгийн түрээс- Баян-Овоо</t>
  </si>
  <si>
    <t>61010600-1107</t>
  </si>
  <si>
    <t>Сувгийн түрээс- Булган</t>
  </si>
  <si>
    <t>61010600-1108</t>
  </si>
  <si>
    <t>Сувгийн түрээс- Гурвантэс</t>
  </si>
  <si>
    <t>61010600-1109</t>
  </si>
  <si>
    <t>Сувгийн түрээс- Мандал-Овоо</t>
  </si>
  <si>
    <t>61010600-1110</t>
  </si>
  <si>
    <t>Сувгийн түрээс- Манлай</t>
  </si>
  <si>
    <t>61010600-1111</t>
  </si>
  <si>
    <t>Сувгийн түрээс- Номгон</t>
  </si>
  <si>
    <t>61010600-1112</t>
  </si>
  <si>
    <t>Сувгийн түрээс- Но¸н</t>
  </si>
  <si>
    <t>61010600-1114</t>
  </si>
  <si>
    <t>Сувгийн түрээс- Ханбогд</t>
  </si>
  <si>
    <t>61010600-1115</t>
  </si>
  <si>
    <t>61010600-1116</t>
  </si>
  <si>
    <t>Сувгийн түрээс- Хүрмэн</t>
  </si>
  <si>
    <t>61010600-1117</t>
  </si>
  <si>
    <t>Сувгийн түрээс-Цогт-Овоо</t>
  </si>
  <si>
    <t>61010600-1118</t>
  </si>
  <si>
    <t>Сувгийн түрээс-Цогтцэций</t>
  </si>
  <si>
    <t>61010600-1204</t>
  </si>
  <si>
    <t>61010600-1206</t>
  </si>
  <si>
    <t>Сувгийн түрээс Асгат</t>
  </si>
  <si>
    <t>61010600-1207</t>
  </si>
  <si>
    <t>Сувгийн түрээс-Баяндэлгэр</t>
  </si>
  <si>
    <t>61010600-1208</t>
  </si>
  <si>
    <t>Сувгийн түрээс-Онгог</t>
  </si>
  <si>
    <t>61010600-1209</t>
  </si>
  <si>
    <t>Сувгийн түрээс-Уулбаян</t>
  </si>
  <si>
    <t>61010600-1210</t>
  </si>
  <si>
    <t>Сувгийн түрээс-Халзан</t>
  </si>
  <si>
    <t>61010600-1211</t>
  </si>
  <si>
    <t>Сувгийн түрээс-Түвшинширээ</t>
  </si>
  <si>
    <t>61010600-1212</t>
  </si>
  <si>
    <t>Сувгийн түрээс-Түмэнцогт</t>
  </si>
  <si>
    <t>61010600-1213</t>
  </si>
  <si>
    <t>Сувгийн түрээс-Эрдэнэцагаан</t>
  </si>
  <si>
    <t>61010600-1214</t>
  </si>
  <si>
    <t>Сувгийн түрээс-Мөнххаан</t>
  </si>
  <si>
    <t>61010600-1215</t>
  </si>
  <si>
    <t>Сувгийн түрээс-Сүхбаатар</t>
  </si>
  <si>
    <t>61010600-1216</t>
  </si>
  <si>
    <t>Сувгийн түрээс-Наран</t>
  </si>
  <si>
    <t>61010600-1217</t>
  </si>
  <si>
    <t>Сувгийн түрээс-Дарьганга</t>
  </si>
  <si>
    <t>61010600-1304</t>
  </si>
  <si>
    <t>61010600-1351</t>
  </si>
  <si>
    <t>Сувгийн түрээс- Алтанбулаг</t>
  </si>
  <si>
    <t>61010600-1353</t>
  </si>
  <si>
    <t>Сувгийн түрээс-Дулаанхаан</t>
  </si>
  <si>
    <t>61010600-1354</t>
  </si>
  <si>
    <t>Сувгийн түрээс - Ерөө</t>
  </si>
  <si>
    <t>61010600-1355</t>
  </si>
  <si>
    <t>Сувгийн түрээс-Жавхлант</t>
  </si>
  <si>
    <t>61010600-1356</t>
  </si>
  <si>
    <t>Сувгийн түрээс - Зүүнбүрэн</t>
  </si>
  <si>
    <t>61010600-1360</t>
  </si>
  <si>
    <t>Сувгийн түрээс-Түшиг</t>
  </si>
  <si>
    <t>61010600-1361</t>
  </si>
  <si>
    <t>Сувгийн түрээс-Хүдэр</t>
  </si>
  <si>
    <t>61010600-1362</t>
  </si>
  <si>
    <t>Сувгийн түрээс - Цагааннуур</t>
  </si>
  <si>
    <t>61010600-1363</t>
  </si>
  <si>
    <t>Сувгийн түрээс - Шаамар</t>
  </si>
  <si>
    <t>61010600-1404</t>
  </si>
  <si>
    <t>61010600-1453</t>
  </si>
  <si>
    <t>Сувгийн түрээс-Баян</t>
  </si>
  <si>
    <t>61010600-1460</t>
  </si>
  <si>
    <t>Сувгийн түрээс-Борнуур</t>
  </si>
  <si>
    <t>61010600-1463</t>
  </si>
  <si>
    <t>61010600-1465</t>
  </si>
  <si>
    <t>Сувгийн түрээс-Заамар</t>
  </si>
  <si>
    <t>61010600-1504</t>
  </si>
  <si>
    <t>61010600-1505</t>
  </si>
  <si>
    <t>Сувгийн түрээс- Баруунтуруун</t>
  </si>
  <si>
    <t>61010600-1506</t>
  </si>
  <si>
    <t>Сувгийн түрээс-Зүүнговь</t>
  </si>
  <si>
    <t>61010600-1507</t>
  </si>
  <si>
    <t>Сувгийн түрээс- Зүүнхангай</t>
  </si>
  <si>
    <t>61010600-1508</t>
  </si>
  <si>
    <t>Сувгийн түрээс- Малчин</t>
  </si>
  <si>
    <t>61010600-1509</t>
  </si>
  <si>
    <t>Сувгийн түрээс- Наранбулаг</t>
  </si>
  <si>
    <t>61010600-1510</t>
  </si>
  <si>
    <t>Сувгийн түрээс- Өлгий</t>
  </si>
  <si>
    <t>61010600-1511</t>
  </si>
  <si>
    <t>Сувгийн түрээс- Өмнөговь</t>
  </si>
  <si>
    <t>61010600-1512</t>
  </si>
  <si>
    <t>Сувгийн түрээс-Өндөрхангай</t>
  </si>
  <si>
    <t>61010600-1514</t>
  </si>
  <si>
    <t>Сувгийн түрээс- Ховд</t>
  </si>
  <si>
    <t>61010600-1515</t>
  </si>
  <si>
    <t>Сувгийн түрээс- Цагаанхайрхан</t>
  </si>
  <si>
    <t>61010600-1516</t>
  </si>
  <si>
    <t>Сувгийн түрээс- Хяргас</t>
  </si>
  <si>
    <t>61010600-1517</t>
  </si>
  <si>
    <t>Сувгийн түрээс- Сагил</t>
  </si>
  <si>
    <t>61010600-1518</t>
  </si>
  <si>
    <t>Сувгийн түрээс-Бөхмөрөн</t>
  </si>
  <si>
    <t>61010600-1571</t>
  </si>
  <si>
    <t>Сувгийн түрээс-Давст</t>
  </si>
  <si>
    <t>61010600-1572</t>
  </si>
  <si>
    <t>Сувгийн түрээс-Завхан</t>
  </si>
  <si>
    <t>61010600-1573</t>
  </si>
  <si>
    <t>Сувгийн түрээс- ТАРИАЛАН</t>
  </si>
  <si>
    <t>61010600-1574</t>
  </si>
  <si>
    <t>Сувгийн түрээс- ТҮРГЭН</t>
  </si>
  <si>
    <t>61010600-1604</t>
  </si>
  <si>
    <t>Сувгийн түрээсийн зардал-ТТАГ-ТАТасаг</t>
  </si>
  <si>
    <t>61010600-1621</t>
  </si>
  <si>
    <t>Сувгийн түрээсийн зардал- Алтай</t>
  </si>
  <si>
    <t>61010600-1622</t>
  </si>
  <si>
    <t>Сувгийн түрээсийн зардал-Булган</t>
  </si>
  <si>
    <t>61010600-1623</t>
  </si>
  <si>
    <t>Сувгийн түрээсийн зардал - Буянт</t>
  </si>
  <si>
    <t>61010600-1624</t>
  </si>
  <si>
    <t>Сувгийн түрээсийн зардал - Дарви</t>
  </si>
  <si>
    <t>61010600-1625</t>
  </si>
  <si>
    <t>Сувгийн түрээсийн зардал-Дуут</t>
  </si>
  <si>
    <t>61010600-1626</t>
  </si>
  <si>
    <t>Сувгийн түрээсийн зардал-Дөргөн</t>
  </si>
  <si>
    <t>61010600-1627</t>
  </si>
  <si>
    <t>Сувгийн түрээсийн зардал - Зэрэг</t>
  </si>
  <si>
    <t>61010600-1628</t>
  </si>
  <si>
    <t>Сувгийн түрээсийн зардал-Манхан</t>
  </si>
  <si>
    <t>61010600-1629</t>
  </si>
  <si>
    <t>Сувгийн түрээсийн зардал-Мөнххайрхан</t>
  </si>
  <si>
    <t>61010600-1630</t>
  </si>
  <si>
    <t>Сувгийн түрээсийн зардал-Мөст</t>
  </si>
  <si>
    <t>61010600-1631</t>
  </si>
  <si>
    <t>Сувгийн түрээсийн зардал-Мянгад</t>
  </si>
  <si>
    <t>61010600-1633</t>
  </si>
  <si>
    <t>Сувгийн түрээсийн зардал МХС-Ховд</t>
  </si>
  <si>
    <t>61010600-1634</t>
  </si>
  <si>
    <t>Сувгийн түрээсийн зардал - Цэцэг</t>
  </si>
  <si>
    <t>61010600-1635</t>
  </si>
  <si>
    <t>Сувгийн түрээсийн зардал-Чандмань</t>
  </si>
  <si>
    <t>61010600-1636</t>
  </si>
  <si>
    <t>Сувгийн түрээсийн зардал-Эрдэнэбүрэн</t>
  </si>
  <si>
    <t>61010600-1704</t>
  </si>
  <si>
    <t>61010600-1705</t>
  </si>
  <si>
    <t>Сувгийн түрээс- Алаг-Эрдэнэ</t>
  </si>
  <si>
    <t>61010600-1706</t>
  </si>
  <si>
    <t>Сувгийн түрээс- Арбулаг</t>
  </si>
  <si>
    <t>61010600-1707</t>
  </si>
  <si>
    <t>Сувгийн түрээс- Баянзүрх</t>
  </si>
  <si>
    <t>61010600-1708</t>
  </si>
  <si>
    <t>Сувгийн түрээс- Бүрэнтогтох</t>
  </si>
  <si>
    <t>61010600-1710</t>
  </si>
  <si>
    <t>Сувгийн түрээс- Галт</t>
  </si>
  <si>
    <t>61010600-1711</t>
  </si>
  <si>
    <t>Сувгийн түрээс- Жаргал</t>
  </si>
  <si>
    <t>61010600-1712</t>
  </si>
  <si>
    <t>Сувгийн түрээс- Их-Уул</t>
  </si>
  <si>
    <t>61010600-1713</t>
  </si>
  <si>
    <t>Сувгийн түрээс- Рашаант</t>
  </si>
  <si>
    <t>61010600-1715</t>
  </si>
  <si>
    <t>Сувгийн түрээс- Тариалан</t>
  </si>
  <si>
    <t>61010600-1716</t>
  </si>
  <si>
    <t>Сувгийн түрээс- Тосонцэнгэл</t>
  </si>
  <si>
    <t>61010600-1717</t>
  </si>
  <si>
    <t>Сувгийн түрээс- Төмөрбулаг</t>
  </si>
  <si>
    <t>61010600-1718</t>
  </si>
  <si>
    <t>Сувгийн түрээс- Түнэл</t>
  </si>
  <si>
    <t>61010600-1719</t>
  </si>
  <si>
    <t>Сувгийн түрээс- Улаан-Уул</t>
  </si>
  <si>
    <t>61010600-1723</t>
  </si>
  <si>
    <t>Сувгийн түрээс- Цагаан-Уул</t>
  </si>
  <si>
    <t>61010600-1724</t>
  </si>
  <si>
    <t>Сувгийн түрээс- Цагаан-Үүр</t>
  </si>
  <si>
    <t>61010600-1725</t>
  </si>
  <si>
    <t>Сувгийн түрээс- Цэцэрлэг</t>
  </si>
  <si>
    <t>61010600-1727</t>
  </si>
  <si>
    <t>Сувгийн түрээс- Шинэ-Идэр</t>
  </si>
  <si>
    <t>61010600-1728</t>
  </si>
  <si>
    <t>Сувгийн түрээс- Эрдэнэбулган</t>
  </si>
  <si>
    <t>61010600-1804</t>
  </si>
  <si>
    <t>61010600-1904</t>
  </si>
  <si>
    <t>61010600-1951</t>
  </si>
  <si>
    <t>Сувгийн түрээс- Шарын шол</t>
  </si>
  <si>
    <t>61010600-1952</t>
  </si>
  <si>
    <t>Сувгийн түрээс- Зүүн хараа</t>
  </si>
  <si>
    <t>61010600-1953</t>
  </si>
  <si>
    <t>Сувгийн түрээс- Хөтөл</t>
  </si>
  <si>
    <t>61010600-1954</t>
  </si>
  <si>
    <t>Сувгийн түрээс- Баруун хараа</t>
  </si>
  <si>
    <t>61010600-1956</t>
  </si>
  <si>
    <t>Сувгийн түрээс- Орхон</t>
  </si>
  <si>
    <t>61010600-1973</t>
  </si>
  <si>
    <t>Сувгийн түрээс*- Сэлэнгэ-Орхон</t>
  </si>
  <si>
    <t>61010600-1974</t>
  </si>
  <si>
    <t>Сувгийн түрээс- Сэлэнгэ-Орхонтуул</t>
  </si>
  <si>
    <t>61010600-1975</t>
  </si>
  <si>
    <t>Сувгийн түрээс- Сэлэнгэ-Сант</t>
  </si>
  <si>
    <t>61010600-1976</t>
  </si>
  <si>
    <t>Сувгийн түрээс- Сэлэнгэ-Баруунбүрэн</t>
  </si>
  <si>
    <t>61010600-2004</t>
  </si>
  <si>
    <t>61010600-2005</t>
  </si>
  <si>
    <t>Сувгийн түрээс Эрдэнэ - Эрдэнэ сум</t>
  </si>
  <si>
    <t>61010600-2007</t>
  </si>
  <si>
    <t>Сувгийн түрээс Багахангай</t>
  </si>
  <si>
    <t>61010600-2104</t>
  </si>
  <si>
    <t>61010600-2105</t>
  </si>
  <si>
    <t>Сувгийн түрээс- Жаргалант сум</t>
  </si>
  <si>
    <t>61010600-2204</t>
  </si>
  <si>
    <t>61010600-2301</t>
  </si>
  <si>
    <t>Сувгийн түрээс-Баянтал</t>
  </si>
  <si>
    <t>61010600-2304</t>
  </si>
  <si>
    <t>61010600-4000*</t>
  </si>
  <si>
    <t>Интернет сувгийн түрээс-Мобиком</t>
  </si>
  <si>
    <t>61010601-0104</t>
  </si>
  <si>
    <t>Сувгийн түрээсийн зардал-МХС ТТАГ-ТАТасаг</t>
  </si>
  <si>
    <t>61010601-0105</t>
  </si>
  <si>
    <t xml:space="preserve">Сувгийн түрээсийн зардал-МХС-Батцэнгэл </t>
  </si>
  <si>
    <t>61010601-0106</t>
  </si>
  <si>
    <t>Сувгийн түрээсийн зардал-МХС-Ихтамир</t>
  </si>
  <si>
    <t>61010601-0107</t>
  </si>
  <si>
    <t>Сувгийн түрээсийн зардал-МХС-Жаргалант</t>
  </si>
  <si>
    <t>61010601-0108</t>
  </si>
  <si>
    <t>Сувгийн түрээсийн зардал-МХС-Өгийнуур</t>
  </si>
  <si>
    <t>61010601-0109</t>
  </si>
  <si>
    <t xml:space="preserve">Сувгийн түрээсийн зардал-МХС-Өлзийт </t>
  </si>
  <si>
    <t>61010601-0110</t>
  </si>
  <si>
    <t xml:space="preserve">Сувгийн түрээсийн зардал-МХС-Өндөл улаан </t>
  </si>
  <si>
    <t>61010601-0111</t>
  </si>
  <si>
    <t xml:space="preserve">Сувгийн түрээсийн зардал-МХС-Тариат </t>
  </si>
  <si>
    <t>61010601-0112</t>
  </si>
  <si>
    <t xml:space="preserve">Сувгийн түрээсийн зардал-МХС-Төвшрүүлэх </t>
  </si>
  <si>
    <t>61010601-0113</t>
  </si>
  <si>
    <t>Сувгийн түрээсийн зардал-МХС-Хайрхан</t>
  </si>
  <si>
    <t>61010601-0114</t>
  </si>
  <si>
    <t>Сувгийн түрээсийн зардал-МХС Хангай</t>
  </si>
  <si>
    <t>61010601-0116</t>
  </si>
  <si>
    <t>Сувгийн түрээсийн зардал-МХС Хотонт</t>
  </si>
  <si>
    <t>61010601-0117</t>
  </si>
  <si>
    <t xml:space="preserve">Сувгийн түрээсийн зардал-МХС-Цэцэрлэг </t>
  </si>
  <si>
    <t>61010601-0118</t>
  </si>
  <si>
    <t>Сувгийн түрээсийн зардал-МХС-Цэнхэр</t>
  </si>
  <si>
    <t>61010601-0119</t>
  </si>
  <si>
    <t>Сувгийн түрээсийн зардал-МХС-Цахир</t>
  </si>
  <si>
    <t>61010601-0120</t>
  </si>
  <si>
    <t>Сувгийн түрээсийн зардал-МХС Чулуут</t>
  </si>
  <si>
    <t>61010601-0121</t>
  </si>
  <si>
    <t>Сувгийн түрээсийн зардал-МХС-Эрдэнэмандал</t>
  </si>
  <si>
    <t>61010601-0123</t>
  </si>
  <si>
    <t>Сувгийн түрээсийн зардал-МХС Булган</t>
  </si>
  <si>
    <t>61010601-0204</t>
  </si>
  <si>
    <t>61010601-0205</t>
  </si>
  <si>
    <t>Сувгийн түрээсийн зардал МХС Алтай</t>
  </si>
  <si>
    <t>61010601-0206</t>
  </si>
  <si>
    <t>Сувгийн түрээсийн зардал МХС Алтанцөгц</t>
  </si>
  <si>
    <t>61010601-0207</t>
  </si>
  <si>
    <t>Сувгийн түрээсийн зардал МХС Баяннуур</t>
  </si>
  <si>
    <t>61010601-0208</t>
  </si>
  <si>
    <t>Сувгийн түрээсийн зардал МХС Булган</t>
  </si>
  <si>
    <t>61010601-0209</t>
  </si>
  <si>
    <t>Сувгийн түрээсийн зардал МХС Буянт</t>
  </si>
  <si>
    <t>61010601-0210</t>
  </si>
  <si>
    <t>Сувгийн түрээсийн зардал МХС Дэлүүн</t>
  </si>
  <si>
    <t>61010601-0211</t>
  </si>
  <si>
    <t>Сувгийн түрээсийн зардал МХС Сагсай</t>
  </si>
  <si>
    <t>61010601-0212</t>
  </si>
  <si>
    <t>Сувгийн түрээсийн зардал МХС Улаанхус</t>
  </si>
  <si>
    <t>61010601-0213</t>
  </si>
  <si>
    <t>Сувгийн түрээсийн зардал МХС Ногооннуур</t>
  </si>
  <si>
    <t>61010601-0215</t>
  </si>
  <si>
    <t>Сувгийн түрээсийн зардал МХС Толбо</t>
  </si>
  <si>
    <t>61010601-0217</t>
  </si>
  <si>
    <t>Сувгийн түрээсийн зардал МХС Цэнгэл</t>
  </si>
  <si>
    <t>61010601-0219</t>
  </si>
  <si>
    <t>Сувгийн түрээсийн зардал МХС Бугат</t>
  </si>
  <si>
    <t>61010601-0304</t>
  </si>
  <si>
    <t>61010601-0311</t>
  </si>
  <si>
    <t>Сувгийн түрээс-МХС-Өлзийт</t>
  </si>
  <si>
    <t>61010601-0312</t>
  </si>
  <si>
    <t>Сувгийн түрээс-МХС-Жинст</t>
  </si>
  <si>
    <t>61010601-0313</t>
  </si>
  <si>
    <t>Сувгийн түрээс-МХС-Богд</t>
  </si>
  <si>
    <t>61010601-0314</t>
  </si>
  <si>
    <t>Сувгийн түрээс-МХС-Баянлиг</t>
  </si>
  <si>
    <t>61010601-0315</t>
  </si>
  <si>
    <t>Сувгийн түрээс-МХС-Баянговь</t>
  </si>
  <si>
    <t>61010601-0316</t>
  </si>
  <si>
    <t>Сувгийн түрээс-МХС-Шинэжинст</t>
  </si>
  <si>
    <t>61010601-0317</t>
  </si>
  <si>
    <t>Сувгийн түрээс-МХС-Баянөндөр</t>
  </si>
  <si>
    <t>61010601-0318</t>
  </si>
  <si>
    <t>Сувгийн түрээс-МХС-Баянцагаан</t>
  </si>
  <si>
    <t>61010601-0319</t>
  </si>
  <si>
    <t>Сувгийн түрээс-МХС-Баацагаан</t>
  </si>
  <si>
    <t>61010601-0320</t>
  </si>
  <si>
    <t>Сувгийн түрээс-МХС-Бөмбөгөр -</t>
  </si>
  <si>
    <t>61010601-0321</t>
  </si>
  <si>
    <t xml:space="preserve">Сувгийн түрээс-МХС-Бууцагаан </t>
  </si>
  <si>
    <t>61010601-0322</t>
  </si>
  <si>
    <t>Сувгийн түрээс-МХС-Хүрээмарал</t>
  </si>
  <si>
    <t>61010601-0323</t>
  </si>
  <si>
    <t xml:space="preserve">Сувгийн түрээс-МХС-Баянбулаг </t>
  </si>
  <si>
    <t>61010601-0324</t>
  </si>
  <si>
    <t>Сувгийн түрээс-МХС-Гурванбулаг</t>
  </si>
  <si>
    <t>61010601-0325</t>
  </si>
  <si>
    <t>Сувгийн түрээс-МХС-Заг</t>
  </si>
  <si>
    <t>61010601-0326</t>
  </si>
  <si>
    <t>Сувгийн түрээс-МХС-Жаргалант</t>
  </si>
  <si>
    <t>61010601-0327</t>
  </si>
  <si>
    <t>Сувгийн түрээс-МХС-Галуут</t>
  </si>
  <si>
    <t>61010601-0328</t>
  </si>
  <si>
    <t>Сувгийн түрээс-МХС-Баяновоо</t>
  </si>
  <si>
    <t>61010601-0329</t>
  </si>
  <si>
    <t xml:space="preserve">Сувгийн түрээс-МХС-Эрдэнэцогт </t>
  </si>
  <si>
    <t>61010601-0404</t>
  </si>
  <si>
    <t>61010601-0451</t>
  </si>
  <si>
    <t>Сувгийн түрээсийн зардал-МХС Баян-Агт</t>
  </si>
  <si>
    <t>61010601-0452</t>
  </si>
  <si>
    <t>Сувгийн түрээсийн зардал-МХС Баяннуур</t>
  </si>
  <si>
    <t>61010601-0453</t>
  </si>
  <si>
    <t>Сувгийн түрээсийн зардал-МХС Бугат</t>
  </si>
  <si>
    <t>61010601-0454</t>
  </si>
  <si>
    <t>Сувгийн түрээсийн зардал-МХС Бүрэгхангай</t>
  </si>
  <si>
    <t>61010601-0455</t>
  </si>
  <si>
    <t>Сувгийн түрээсийн зардал-МХС Гурванбулаг</t>
  </si>
  <si>
    <t>61010601-0456</t>
  </si>
  <si>
    <t>Сувгийн түрээсийн зардал-МХС Дашинчилэн</t>
  </si>
  <si>
    <t>61010601-0457</t>
  </si>
  <si>
    <t>Сувгийн түрээсийн зардал-МХС Могод</t>
  </si>
  <si>
    <t>61010601-0458</t>
  </si>
  <si>
    <t>Сувгийн түрээсийн зардал-МХС Орхон</t>
  </si>
  <si>
    <t>61010601-0459</t>
  </si>
  <si>
    <t>Сувгийн түрээсийн зардал-МХС Рашаант</t>
  </si>
  <si>
    <t>61010601-0460</t>
  </si>
  <si>
    <t>Сувгийн түрээсийн зардал-МХС Сайхан</t>
  </si>
  <si>
    <t>61010601-0461</t>
  </si>
  <si>
    <t>Сувгийн түрээсийн зардал-МХС Сэлэнгэ</t>
  </si>
  <si>
    <t>61010601-0462</t>
  </si>
  <si>
    <t>Сувгийн түрээсийн зардал-МХС Тэшиг</t>
  </si>
  <si>
    <t>61010601-0464</t>
  </si>
  <si>
    <t>Сувгийн түрээсийн зардал-МХС Хишиг-Өндөр</t>
  </si>
  <si>
    <t>61010601-0465</t>
  </si>
  <si>
    <t>Сувгийн түрээсийн зардал-МХС хутаг</t>
  </si>
  <si>
    <t>61010601-0471</t>
  </si>
  <si>
    <t>Сувгийн түрээсийн зардал-МХС Хялганат</t>
  </si>
  <si>
    <t>61010601-0504</t>
  </si>
  <si>
    <t>61010601-0505</t>
  </si>
  <si>
    <t>Сувгийн түрээсийн зардал МХС</t>
  </si>
  <si>
    <t>61010601-0506</t>
  </si>
  <si>
    <t>61010601-0507</t>
  </si>
  <si>
    <t>61010601-0508</t>
  </si>
  <si>
    <t>61010601-0509</t>
  </si>
  <si>
    <t>61010601-0511</t>
  </si>
  <si>
    <t>61010601-0512</t>
  </si>
  <si>
    <t>61010601-0513</t>
  </si>
  <si>
    <t>61010601-0514</t>
  </si>
  <si>
    <t>61010601-0515</t>
  </si>
  <si>
    <t>61010601-0516</t>
  </si>
  <si>
    <t>61010601-0517</t>
  </si>
  <si>
    <t>61010601-0518</t>
  </si>
  <si>
    <t>61010601-0519</t>
  </si>
  <si>
    <t>61010601-0520</t>
  </si>
  <si>
    <t>61010601-0521</t>
  </si>
  <si>
    <t>61010601-0522</t>
  </si>
  <si>
    <t>61010601-0604</t>
  </si>
  <si>
    <t>61010601-0704</t>
  </si>
  <si>
    <t>61010601-0751</t>
  </si>
  <si>
    <t>Сувгийн түрээсийн зардал-МХС- Баяндун сум</t>
  </si>
  <si>
    <t>61010601-0752</t>
  </si>
  <si>
    <t>Сувгийн түрээсийн зардал МХС -Баян-Уул сум</t>
  </si>
  <si>
    <t>61010601-0753</t>
  </si>
  <si>
    <t>Сувгийн түрээсийн зардал-МХС-Булган сум</t>
  </si>
  <si>
    <t>61010601-0754</t>
  </si>
  <si>
    <t>Сувгийн түрээсийн зардал-МХС-Гурванзагал сум</t>
  </si>
  <si>
    <t>61010601-0755</t>
  </si>
  <si>
    <t>Сувгийн түрээсийн зардал-МХС-Дашбалбар сум</t>
  </si>
  <si>
    <t>61010601-0756</t>
  </si>
  <si>
    <t>Сувгийн түрээсийн зардал-МХС-Матад сум</t>
  </si>
  <si>
    <t>61010601-0757</t>
  </si>
  <si>
    <t>Сувгийн түрээсийн зардал- МХС-Сэргэлэн сум</t>
  </si>
  <si>
    <t>61010601-0759</t>
  </si>
  <si>
    <t>Сувгийн түрээсийн зардал-МХС-Хөлөнбуйр сум</t>
  </si>
  <si>
    <t>61010601-0760</t>
  </si>
  <si>
    <t>Сувгийн түрээсийн зардал- МХС-Цагаан-Овоо сум</t>
  </si>
  <si>
    <t>61010601-0761</t>
  </si>
  <si>
    <t>Сувгийн түрээсийн зардал-МХС-Чойбалсан сум</t>
  </si>
  <si>
    <t>61010601-0762</t>
  </si>
  <si>
    <t>Сувгийн түрээсийн зардал-МХС-Чулуунхороот сум</t>
  </si>
  <si>
    <t>61010601-0804</t>
  </si>
  <si>
    <t>61010601-0805</t>
  </si>
  <si>
    <t>61010601-0806</t>
  </si>
  <si>
    <t>61010601-0807</t>
  </si>
  <si>
    <t>61010601-0808</t>
  </si>
  <si>
    <t>61010601-0809</t>
  </si>
  <si>
    <t>61010601-0810</t>
  </si>
  <si>
    <t>61010601-0811</t>
  </si>
  <si>
    <t>61010601-0812</t>
  </si>
  <si>
    <t>61010601-0813</t>
  </si>
  <si>
    <t>61010601-0816</t>
  </si>
  <si>
    <t>61010601-0817</t>
  </si>
  <si>
    <t>61010601-0818</t>
  </si>
  <si>
    <t>61010601-0904</t>
  </si>
  <si>
    <t>61010601-0905</t>
  </si>
  <si>
    <t>Сувгийн түрээсийн зардал МХС -Алдархаан</t>
  </si>
  <si>
    <t>61010601-0909</t>
  </si>
  <si>
    <t>Сувгийн түрээсийн зардал МХС -Дөрвөлжин</t>
  </si>
  <si>
    <t>61010601-0910</t>
  </si>
  <si>
    <t>Сувгийн түрээсийн зардал МХС -Завханмандал</t>
  </si>
  <si>
    <t>61010601-0911</t>
  </si>
  <si>
    <t>Сувгийн түрээсийн зардал МХС -Идэр</t>
  </si>
  <si>
    <t>61010601-0912</t>
  </si>
  <si>
    <t>Сувгийн түрээсийн зардал МХС -Их-Уул</t>
  </si>
  <si>
    <t>61010601-0913</t>
  </si>
  <si>
    <t>Сувгийн түрээсийн зардал МХС -Цэцэн-уул</t>
  </si>
  <si>
    <t>61010601-0915</t>
  </si>
  <si>
    <t>Сувгийн түрээсийн зардал МХС -Отгон</t>
  </si>
  <si>
    <t>61010601-0916</t>
  </si>
  <si>
    <t>Сувгийн түрээсийн зардал МХС -Сантмаргаз</t>
  </si>
  <si>
    <t>61010601-0917</t>
  </si>
  <si>
    <t>Сувгийн түрээсийн зардал МХС -Сонгино</t>
  </si>
  <si>
    <t>61010601-0918</t>
  </si>
  <si>
    <t>Сувгийн түрээсийн зардал МХС -Түдэвтэй</t>
  </si>
  <si>
    <t>61010601-0919</t>
  </si>
  <si>
    <t>Сувгийн түрээсийн зардал МХС -Тэс</t>
  </si>
  <si>
    <t>61010601-0920</t>
  </si>
  <si>
    <t>Сувгийн түрээсийн зардал МХС -Тэлмэн</t>
  </si>
  <si>
    <t>61010601-0921</t>
  </si>
  <si>
    <t>Сувгийн түрээсийн зардал МХС -Ургамал</t>
  </si>
  <si>
    <t>61010601-0922</t>
  </si>
  <si>
    <t>Сувгийн түрээсийн зардал МХС -Цагаанхайрхан</t>
  </si>
  <si>
    <t>61010601-0923</t>
  </si>
  <si>
    <t>Сувгийн түрээсийн зардал МХС -Цагаанчулуут</t>
  </si>
  <si>
    <t>61010601-0924</t>
  </si>
  <si>
    <t>Сувгийн түрээсийн зардал МХС -Шилүүстэй</t>
  </si>
  <si>
    <t>61010601-0925</t>
  </si>
  <si>
    <t>Сувгийн түрээсийн зардал МХС -Эрдэнэхайрхан</t>
  </si>
  <si>
    <t>61010601-0927</t>
  </si>
  <si>
    <t>Сувгийн түрээсийн зардал МХС -Тосонцэнгэл</t>
  </si>
  <si>
    <t>61010601-1004</t>
  </si>
  <si>
    <t>61010601-1025</t>
  </si>
  <si>
    <t>Сувгийн түрээс-Баян-Өндөр</t>
  </si>
  <si>
    <t>61010601-1026</t>
  </si>
  <si>
    <t>Сувгийн түрээс-Бүрд</t>
  </si>
  <si>
    <t>61010601-1027</t>
  </si>
  <si>
    <t>Сувгийн түрээс-Бат-Өлзий</t>
  </si>
  <si>
    <t>61010601-1028</t>
  </si>
  <si>
    <t>Сувгийн түрээс-Сант</t>
  </si>
  <si>
    <t>61010601-1029</t>
  </si>
  <si>
    <t>Сувгийн түрээс-Баянгол</t>
  </si>
  <si>
    <t>61010601-1030</t>
  </si>
  <si>
    <t>Сувгийн түрээс-Баруунбаян-Улаан</t>
  </si>
  <si>
    <t>61010601-1031</t>
  </si>
  <si>
    <t>Сувгийн түрээс-Гучин ус</t>
  </si>
  <si>
    <t>61010601-1032</t>
  </si>
  <si>
    <t>61010601-1033</t>
  </si>
  <si>
    <t>Сувгийн түрээс-Зүүнбаян-Улаан</t>
  </si>
  <si>
    <t>61010601-1035</t>
  </si>
  <si>
    <t>Сувгийн түрээс-Тарагт</t>
  </si>
  <si>
    <t>61010601-1036</t>
  </si>
  <si>
    <t>Сувгийн түрээс-Төгрөг</t>
  </si>
  <si>
    <t>61010601-1037</t>
  </si>
  <si>
    <t>Сувгийн түрээс-Уянга</t>
  </si>
  <si>
    <t>61010601-1039</t>
  </si>
  <si>
    <t>Сувгийн түрээс-Хужирт</t>
  </si>
  <si>
    <t>61010601-1040</t>
  </si>
  <si>
    <t>Сувгийн түрээс-Хар хорин</t>
  </si>
  <si>
    <t>61010601-1041</t>
  </si>
  <si>
    <t>Сувгийн түрээс-Зүйл</t>
  </si>
  <si>
    <t>61010601-1042</t>
  </si>
  <si>
    <t>Сувгийн түрээс-Нарийн тээл</t>
  </si>
  <si>
    <t>61010601-1043</t>
  </si>
  <si>
    <t>Сувгийн түрээс-Хайрхан дулаан</t>
  </si>
  <si>
    <t>61010601-1104</t>
  </si>
  <si>
    <t>61010601-1105</t>
  </si>
  <si>
    <t>Сувгийн түрээсийн зардал МХС-Баяндалай</t>
  </si>
  <si>
    <t>61010601-1106</t>
  </si>
  <si>
    <t>Сувгийн түрээсийн зардал МХС-Баян-Овоо</t>
  </si>
  <si>
    <t>61010601-1107</t>
  </si>
  <si>
    <t>Сувгийн түрээсийн зардал МХС-Булган</t>
  </si>
  <si>
    <t>61010601-1109</t>
  </si>
  <si>
    <t>Сувгийн түрээсийн зардал МХС-Мандал-Овоо</t>
  </si>
  <si>
    <t>61010601-1110</t>
  </si>
  <si>
    <t>Сувгийн түрээсийн зардал МХС-Манлай</t>
  </si>
  <si>
    <t>61010601-1111</t>
  </si>
  <si>
    <t>Сувгийн түрээсийн зардал МХС-Номгон</t>
  </si>
  <si>
    <t>61010601-1114</t>
  </si>
  <si>
    <t>Сувгийн түрээсийн зардал МХС-Ханбогд</t>
  </si>
  <si>
    <t>61010601-1115</t>
  </si>
  <si>
    <t>Сувгийн түрээсийн зардал МХС Ханхонгор</t>
  </si>
  <si>
    <t>61010601-1116</t>
  </si>
  <si>
    <t>Сувгийн түрээсийн зардал МХС-Хүрмэн</t>
  </si>
  <si>
    <t>61010601-1204</t>
  </si>
  <si>
    <t>61010601-1206</t>
  </si>
  <si>
    <t>сувгийн түрээс МХС Асгат</t>
  </si>
  <si>
    <t>61010601-1207</t>
  </si>
  <si>
    <t>сувгийн түрээс МХС Баяндэлгэр</t>
  </si>
  <si>
    <t>61010601-1208</t>
  </si>
  <si>
    <t xml:space="preserve">сувгийн түрээс МХС Онгон </t>
  </si>
  <si>
    <t>61010601-1209</t>
  </si>
  <si>
    <t>сувгийн түрээс  МХС Уулбаян</t>
  </si>
  <si>
    <t>61010601-1210</t>
  </si>
  <si>
    <t xml:space="preserve">сувгийн түрээс МХС  Халзан </t>
  </si>
  <si>
    <t>61010601-1211</t>
  </si>
  <si>
    <t>сувгийн түрээс  МХС Түвшинширээ</t>
  </si>
  <si>
    <t>61010601-1212</t>
  </si>
  <si>
    <t>сувгийн түрээс  МХС Түмэнцогт</t>
  </si>
  <si>
    <t>61010601-1213</t>
  </si>
  <si>
    <t xml:space="preserve">сувгийн түрээс  МХС Эрдэнэцагаан </t>
  </si>
  <si>
    <t>61010601-1214</t>
  </si>
  <si>
    <t xml:space="preserve">сувгийн түрээс  МХС Мөнххаан </t>
  </si>
  <si>
    <t>61010601-1215</t>
  </si>
  <si>
    <t>сувгийн түрээс  МХС Сүхбаатар</t>
  </si>
  <si>
    <t>61010601-1216</t>
  </si>
  <si>
    <t>сувгийн түрээс  МХС Наран</t>
  </si>
  <si>
    <t>61010601-1217</t>
  </si>
  <si>
    <t xml:space="preserve">сувгийн түрээс  МХС Дарьганга </t>
  </si>
  <si>
    <t>61010601-1304</t>
  </si>
  <si>
    <t>61010601-1353</t>
  </si>
  <si>
    <t>Сувгийн түрээсийн зардал-МХС Дулаанхаан</t>
  </si>
  <si>
    <t>61010601-1354</t>
  </si>
  <si>
    <t>Сувгийн түрээсийн зардал-МХС Ерөө</t>
  </si>
  <si>
    <t>61010601-1355</t>
  </si>
  <si>
    <t>Сувгийн түрээсийн зардал-МХС Жавхлант</t>
  </si>
  <si>
    <t>61010601-1356</t>
  </si>
  <si>
    <t>Сувгийн түрээсийн зардал-МХС Зүүнбүрэн</t>
  </si>
  <si>
    <t>61010601-1360</t>
  </si>
  <si>
    <t>Сувгийн түрээсийн зардал-МХС Түшиг</t>
  </si>
  <si>
    <t>61010601-1361</t>
  </si>
  <si>
    <t>Сувгийн түрээсийн зардал-МХС Хүдэр</t>
  </si>
  <si>
    <t>61010601-1362</t>
  </si>
  <si>
    <t>Сувгийн түрээсийн зардал-МХС Цагааннуур</t>
  </si>
  <si>
    <t>61010601-1404</t>
  </si>
  <si>
    <t>61010601-1451</t>
  </si>
  <si>
    <t>Сувгийн түрээс-Алтанбулаг</t>
  </si>
  <si>
    <t>61010601-1452</t>
  </si>
  <si>
    <t>Сувгийн түрээс-Аргалант</t>
  </si>
  <si>
    <t>61010601-1456</t>
  </si>
  <si>
    <t>Сувгийн түрээс-Баянцагаан</t>
  </si>
  <si>
    <t>61010601-1457</t>
  </si>
  <si>
    <t>Сувгийн түрээс-Баянцогт</t>
  </si>
  <si>
    <t>61010601-1458</t>
  </si>
  <si>
    <t>Сувгийн түрээс-Баянхангай</t>
  </si>
  <si>
    <t>61010601-1459</t>
  </si>
  <si>
    <t>Сувгийн түрээс-Баянчандмань</t>
  </si>
  <si>
    <t>61010601-1461</t>
  </si>
  <si>
    <t>Сувгийн түрээс-Бүрэн</t>
  </si>
  <si>
    <t>61010601-1465</t>
  </si>
  <si>
    <t>61010601-1466</t>
  </si>
  <si>
    <t>Сувгийн түрээс-Лүн</t>
  </si>
  <si>
    <t>61010601-1469</t>
  </si>
  <si>
    <t>Сувгийн түрээс-Угтаал</t>
  </si>
  <si>
    <t>61010601-1470</t>
  </si>
  <si>
    <t>Сувгийн түрээс-Цээл</t>
  </si>
  <si>
    <t>61010601-1482</t>
  </si>
  <si>
    <t>Сувгийн түрээс-Сүмбэр</t>
  </si>
  <si>
    <t>61010601-1483</t>
  </si>
  <si>
    <t>Сувгийн түрээс-Батсүмбэр</t>
  </si>
  <si>
    <t>61010601-1504</t>
  </si>
  <si>
    <t>Сувгийн түрээсийн зардал-МХС</t>
  </si>
  <si>
    <t>61010601-1505</t>
  </si>
  <si>
    <t>Сувгийн түрээсийн зардал-мхс</t>
  </si>
  <si>
    <t>61010601-1506</t>
  </si>
  <si>
    <t>61010601-1507</t>
  </si>
  <si>
    <t>61010601-1509</t>
  </si>
  <si>
    <t>61010601-1510</t>
  </si>
  <si>
    <t>61010601-1511</t>
  </si>
  <si>
    <t>61010601-1512</t>
  </si>
  <si>
    <t>61010601-1514</t>
  </si>
  <si>
    <t>61010601-1515</t>
  </si>
  <si>
    <t>61010601-1516</t>
  </si>
  <si>
    <t>61010601-1517</t>
  </si>
  <si>
    <t>61010601-1570</t>
  </si>
  <si>
    <t>61010601-1571</t>
  </si>
  <si>
    <t>61010601-1572</t>
  </si>
  <si>
    <t>61010601-1573</t>
  </si>
  <si>
    <t>61010601-1574</t>
  </si>
  <si>
    <t>61010601-1604</t>
  </si>
  <si>
    <t>61010601-1629</t>
  </si>
  <si>
    <t>Сувгийн түрээсийн зардал МХС - Мөнххайрхан</t>
  </si>
  <si>
    <t>61010601-1630</t>
  </si>
  <si>
    <t>Сувгийн түрээсийн зардал МХС - Мөст</t>
  </si>
  <si>
    <t>61010601-1631</t>
  </si>
  <si>
    <t>Сувгийн түрээсийн зардал МХС - Мянгад</t>
  </si>
  <si>
    <t>61010601-1636</t>
  </si>
  <si>
    <t>Сувгийн түрээсийн зардал МХС - Эрдэнэбүрэн</t>
  </si>
  <si>
    <t>61010601-1704</t>
  </si>
  <si>
    <t>61010601-1705</t>
  </si>
  <si>
    <t>Сувгийн түрээсийн зардал-МХС Алаг-Эрдэнэ</t>
  </si>
  <si>
    <t>61010601-1706</t>
  </si>
  <si>
    <t>Сувгийн түрээсийн зардал-МХС Арбулаг</t>
  </si>
  <si>
    <t>61010601-1707</t>
  </si>
  <si>
    <t>Сувгийн түрээсийн зардал-МХС Баянзүрх</t>
  </si>
  <si>
    <t>61010601-1708</t>
  </si>
  <si>
    <t>Сувгийн түрээсийн зардал-МХС Бүрэнтогтох</t>
  </si>
  <si>
    <t>61010601-1710</t>
  </si>
  <si>
    <t>Сувгийн түрээсийн зардал-МХС Галт</t>
  </si>
  <si>
    <t>61010601-1711</t>
  </si>
  <si>
    <t>Сувгийн түрээсийн зардал-МХС Жаргал</t>
  </si>
  <si>
    <t>61010601-1712</t>
  </si>
  <si>
    <t>Сувгийн түрээсийн зардал-МХС Их-Уул</t>
  </si>
  <si>
    <t>61010601-1713</t>
  </si>
  <si>
    <t>61010601-1715</t>
  </si>
  <si>
    <t>Сувгийн түрээсийн зардал-МХС Тариалан</t>
  </si>
  <si>
    <t>61010601-1716</t>
  </si>
  <si>
    <t>Сувгийн түрээсийн зардал-МХС Тосонцэнгэл</t>
  </si>
  <si>
    <t>61010601-1717</t>
  </si>
  <si>
    <t>Сувгийн түрээсийн зардал-МХС Төмөрбулаг</t>
  </si>
  <si>
    <t>61010601-1718</t>
  </si>
  <si>
    <t>Сувгийн түрээсийн зардал-МХС Түнэл</t>
  </si>
  <si>
    <t>61010601-1719</t>
  </si>
  <si>
    <t>Сувгийн түрээсийн зардал-МХС Улаан-Уул</t>
  </si>
  <si>
    <t>61010601-1723</t>
  </si>
  <si>
    <t>Сувгийн түрээсийн зардал-МХС Цагаан-Уул</t>
  </si>
  <si>
    <t>61010601-1724</t>
  </si>
  <si>
    <t>Сувгийн түрээсийн зардал-МХС Цагаан-Үүр</t>
  </si>
  <si>
    <t>61010601-1725</t>
  </si>
  <si>
    <t>Сувгийн түрээсийн зардал-МХС Цэцэрлэг</t>
  </si>
  <si>
    <t>61010601-1727</t>
  </si>
  <si>
    <t>Сувгийн түрээсийн зардал-МХС Шинэ-Идэр</t>
  </si>
  <si>
    <t>61010601-1728</t>
  </si>
  <si>
    <t>Сувгийн түрээсийн зардал-МХС Эрдэнэбулган</t>
  </si>
  <si>
    <t>61010601-1804</t>
  </si>
  <si>
    <t>61010601-1805</t>
  </si>
  <si>
    <t>Сувгийн түрээсийн зардал Галшар</t>
  </si>
  <si>
    <t>61010601-1806</t>
  </si>
  <si>
    <t>Сувгийн түрээсийн зардал Баянхутаг</t>
  </si>
  <si>
    <t>61010601-1807</t>
  </si>
  <si>
    <t>Сувгийн түрээсийн зардал Дархан</t>
  </si>
  <si>
    <t>61010601-1808</t>
  </si>
  <si>
    <t>Сувгийн түрээсийн зардал Дэлгэрхаан</t>
  </si>
  <si>
    <t>61010601-1809</t>
  </si>
  <si>
    <t>Сувгийн түрээсийн зардал Баянмөнх</t>
  </si>
  <si>
    <t>61010601-1810</t>
  </si>
  <si>
    <t>Сувгийн түрээсийн зардал Жаргалтхаан</t>
  </si>
  <si>
    <t>61010601-1811</t>
  </si>
  <si>
    <t>Сувгийн түрээсийн зардал Цэнхэрмандал</t>
  </si>
  <si>
    <t>61010601-1812</t>
  </si>
  <si>
    <t>Сувгийн түрээсийн зардал Мөрөн</t>
  </si>
  <si>
    <t>61010601-1813</t>
  </si>
  <si>
    <t>Сувгийн түрээсийн зардал Өмнөдэлгэр</t>
  </si>
  <si>
    <t>61010601-1814</t>
  </si>
  <si>
    <t>Сувгийн түрээсийн зардал Баян-Адарга</t>
  </si>
  <si>
    <t>61010601-1815</t>
  </si>
  <si>
    <t>Сувгийн түрээсийн зардал Биндэр</t>
  </si>
  <si>
    <t>61010601-1816</t>
  </si>
  <si>
    <t>Сувгийн түрээсийн зардал Батширээт</t>
  </si>
  <si>
    <t>61010601-1817</t>
  </si>
  <si>
    <t>Сувгийн түрээсийн зардал Батноров</t>
  </si>
  <si>
    <t>61010601-1818</t>
  </si>
  <si>
    <t>Сувгийн түрээсийн зардал Бэрх</t>
  </si>
  <si>
    <t>61010601-1819</t>
  </si>
  <si>
    <t>Сувгийн түрээсийн зардал Баян-Овоо</t>
  </si>
  <si>
    <t>61010601-1821</t>
  </si>
  <si>
    <t>Сувгийн түрээсийн зардал Норовлин</t>
  </si>
  <si>
    <t>61010601-1822</t>
  </si>
  <si>
    <t>Сувгийн түрээсийн зардал Дадал</t>
  </si>
  <si>
    <t>61010601-1825</t>
  </si>
  <si>
    <t>Сувгийн түрээсийн зардал Бор-Өндөр</t>
  </si>
  <si>
    <t>61010601-1904</t>
  </si>
  <si>
    <t>61010601-1951</t>
  </si>
  <si>
    <t>Сувгийн түрээсийн зардал-МХС Шарын гол</t>
  </si>
  <si>
    <t>61010601-1952</t>
  </si>
  <si>
    <t>61010601-1953</t>
  </si>
  <si>
    <t>Сувгийн түрээсийн зардал-МХС Хөтөл</t>
  </si>
  <si>
    <t>61010601-1954</t>
  </si>
  <si>
    <t>Сувгийн түрээсийн зардал-МХС Баруунхараа</t>
  </si>
  <si>
    <t>61010601-1956</t>
  </si>
  <si>
    <t>61010601-1973</t>
  </si>
  <si>
    <t>Сувгийн түрээсийн зардал-МХС Сэлэнгэ-Орхон</t>
  </si>
  <si>
    <t>61010601-1974</t>
  </si>
  <si>
    <t>Сувгийн түрээсийн зардал-МХС Сэлэнгэ-Орхонтуул</t>
  </si>
  <si>
    <t>61010601-1975</t>
  </si>
  <si>
    <t>Сувгийн түрээсийн зардал-МХС Сэлэнгэ-Сант</t>
  </si>
  <si>
    <t>61010601-2004</t>
  </si>
  <si>
    <t>61010601-2005</t>
  </si>
  <si>
    <t>61010601-2007</t>
  </si>
  <si>
    <t>Сувгийн түрээсийн зардал-МХС Багахангай</t>
  </si>
  <si>
    <t>61010601-2104</t>
  </si>
  <si>
    <t>61010601-2204</t>
  </si>
  <si>
    <t>61010601-2205</t>
  </si>
  <si>
    <t>Сувгийн түрээсийн зардал-МХС Баяндэлгэр</t>
  </si>
  <si>
    <t>61010601-2207</t>
  </si>
  <si>
    <t>Сувгийн түрээсийн зардал-МХС Мөнгөн морьт</t>
  </si>
  <si>
    <t>61010601-2301</t>
  </si>
  <si>
    <t>Сувгийн түрээсийн зардал-Баянтал сум</t>
  </si>
  <si>
    <t>61010601-2304</t>
  </si>
  <si>
    <t>61010601-2306</t>
  </si>
  <si>
    <t>Сувгийн түрээсийн зардал-МХС-Шивээговь</t>
  </si>
  <si>
    <t>61020100-0451</t>
  </si>
  <si>
    <t>Борлуулсан барааны өртөг Баян агт</t>
  </si>
  <si>
    <t>61020100-0453</t>
  </si>
  <si>
    <t>Борлуулсан барааны өртөг Бугат</t>
  </si>
  <si>
    <t>61020100-0458</t>
  </si>
  <si>
    <t>Борлуулсан барааны өртөг Орхон</t>
  </si>
  <si>
    <t>61020100-0503</t>
  </si>
  <si>
    <t>Борлуулсан барааны өртөг-МБГ-БҮТасаг</t>
  </si>
  <si>
    <t>61020100-0661</t>
  </si>
  <si>
    <t>Борлуулсан барааны өртөг</t>
  </si>
  <si>
    <t>61020100-0704</t>
  </si>
  <si>
    <t>61020100-0927</t>
  </si>
  <si>
    <t>Борлуулсан барааны өртөг- тосонцэнгэл</t>
  </si>
  <si>
    <t>61020100-1003</t>
  </si>
  <si>
    <t>61020100-1039</t>
  </si>
  <si>
    <t>61020100-1040</t>
  </si>
  <si>
    <t>Борлуулсан барааны өртөг-Хархорин</t>
  </si>
  <si>
    <t>61020100-1108</t>
  </si>
  <si>
    <t>Борлуулсан бараа - Үйлчилгээ марктингийн хэсэг</t>
  </si>
  <si>
    <t>61020100-1203</t>
  </si>
  <si>
    <t>61020100-1459</t>
  </si>
  <si>
    <t>Борлуулсан барааны өртөг- Баянчандмань</t>
  </si>
  <si>
    <t>61020100-1505</t>
  </si>
  <si>
    <t>61020100-1506</t>
  </si>
  <si>
    <t>61020100-1604</t>
  </si>
  <si>
    <t>61020100-1711</t>
  </si>
  <si>
    <t>61020100-1713</t>
  </si>
  <si>
    <t>Борлуулсан барааны өртөг- Рашаант</t>
  </si>
  <si>
    <t>61020100-1951</t>
  </si>
  <si>
    <t>Борлуулсан барааны өртөг- Шарын шол</t>
  </si>
  <si>
    <t>61020100-1952</t>
  </si>
  <si>
    <t>Борлуулсан барааны өртөг- Зүүн хараа</t>
  </si>
  <si>
    <t>61020100-1954</t>
  </si>
  <si>
    <t>Борлуулсан барааны өртөг- Баруун хараа</t>
  </si>
  <si>
    <t>61020100-2003</t>
  </si>
  <si>
    <t>61020100-2007</t>
  </si>
  <si>
    <t>Борлуулсан барааны өртөг- Багахангай</t>
  </si>
  <si>
    <t>61020100-2203</t>
  </si>
  <si>
    <t>61020100-2303</t>
  </si>
  <si>
    <t>61020100-2304</t>
  </si>
  <si>
    <t>61020100-4000*</t>
  </si>
  <si>
    <t>61020100-4001*</t>
  </si>
  <si>
    <t>Борлуулсан барааны өртөг-ТБХГ</t>
  </si>
  <si>
    <t>61020100-4002*</t>
  </si>
  <si>
    <t>Борлуулсан барааны өртөг-ББХГ</t>
  </si>
  <si>
    <t>61020100-4004*</t>
  </si>
  <si>
    <t>Борлуулсан барааны өртөг-ӨБХГ</t>
  </si>
  <si>
    <t>61020400-0103</t>
  </si>
  <si>
    <t>61020400-0202</t>
  </si>
  <si>
    <t>61020400-0303</t>
  </si>
  <si>
    <t>61020400-0403</t>
  </si>
  <si>
    <t>61020400-0602</t>
  </si>
  <si>
    <t>61020400-0802</t>
  </si>
  <si>
    <t>61020400-0902</t>
  </si>
  <si>
    <t xml:space="preserve">Борлуулсан барааны өртөг </t>
  </si>
  <si>
    <t>61020400-1002</t>
  </si>
  <si>
    <t>61020400-1103</t>
  </si>
  <si>
    <t>61020400-1202</t>
  </si>
  <si>
    <t>61020400-1302</t>
  </si>
  <si>
    <t>61020400-1402</t>
  </si>
  <si>
    <t>61020400-1502</t>
  </si>
  <si>
    <t>61020400-1602</t>
  </si>
  <si>
    <t>61020400-1802</t>
  </si>
  <si>
    <t>61020400-1902</t>
  </si>
  <si>
    <t>61020400-2102</t>
  </si>
  <si>
    <t>61020101-0100</t>
  </si>
  <si>
    <t>61020101-0200</t>
  </si>
  <si>
    <t>61020101-0300</t>
  </si>
  <si>
    <t>61020101-0400</t>
  </si>
  <si>
    <t>61020101-0453</t>
  </si>
  <si>
    <t>Суурин утасны борлуулалтын өртөг Бугат</t>
  </si>
  <si>
    <t>61020101-0458</t>
  </si>
  <si>
    <t>Суурин утасны борлуулалтын өртөг Орхон</t>
  </si>
  <si>
    <t>61020101-0500</t>
  </si>
  <si>
    <t>61020101-0600</t>
  </si>
  <si>
    <t>61020101-0700</t>
  </si>
  <si>
    <t>61020101-0800</t>
  </si>
  <si>
    <t>61020101-0900</t>
  </si>
  <si>
    <t>61020101-1000</t>
  </si>
  <si>
    <t>61020101-1037</t>
  </si>
  <si>
    <t>Суурин утасны борлуулалтын өртөг-Уянга</t>
  </si>
  <si>
    <t>61020101-1040</t>
  </si>
  <si>
    <t>Суурин утасны борлуулалтын өртөг-Хархорин</t>
  </si>
  <si>
    <t>61020101-1100</t>
  </si>
  <si>
    <t>61020101-1200</t>
  </si>
  <si>
    <t>61020101-1300</t>
  </si>
  <si>
    <t>61020101-1400</t>
  </si>
  <si>
    <t>61020101-1459</t>
  </si>
  <si>
    <t>61020101-1465</t>
  </si>
  <si>
    <t>61020101-1500</t>
  </si>
  <si>
    <t>61020101-1600</t>
  </si>
  <si>
    <t>61020101-1700</t>
  </si>
  <si>
    <t>61020101-1800</t>
  </si>
  <si>
    <t>61020101-1900</t>
  </si>
  <si>
    <t>61020101-1952</t>
  </si>
  <si>
    <t>61020101-1953</t>
  </si>
  <si>
    <t>61020101-2000</t>
  </si>
  <si>
    <t>61020101-2007</t>
  </si>
  <si>
    <t>Суурин утасны борлуулалтын өртөг Багахангай</t>
  </si>
  <si>
    <t>61020101-2100</t>
  </si>
  <si>
    <t>61020101-2200</t>
  </si>
  <si>
    <t>61020101-2300</t>
  </si>
  <si>
    <t>61020101-4001*</t>
  </si>
  <si>
    <t>Суурин утас борлуулалтын өртөг-ТБХГ</t>
  </si>
  <si>
    <t>61020101-4002*</t>
  </si>
  <si>
    <t>Суурин утас борлуулалтын өртөг-ББХГ</t>
  </si>
  <si>
    <t>61020101-4003*</t>
  </si>
  <si>
    <t>Суурин утас борлуулалтын өртөг-ЗБХГ</t>
  </si>
  <si>
    <t>61020101-4004*</t>
  </si>
  <si>
    <t>Суурин утас борлуулалтын өртөг-ӨБХГ</t>
  </si>
  <si>
    <t>61020300-0103</t>
  </si>
  <si>
    <t>Картын борлуулалтын өртөг - Үйлчилгээ марктингийн хэсэг</t>
  </si>
  <si>
    <t>61020300-0109</t>
  </si>
  <si>
    <t>Картын борлуулалтын өртөг-Өлзийт</t>
  </si>
  <si>
    <t>61020300-0200</t>
  </si>
  <si>
    <t>61020300-0205</t>
  </si>
  <si>
    <t>61020300-0451</t>
  </si>
  <si>
    <t>61020300-0500</t>
  </si>
  <si>
    <t>61020300-0700</t>
  </si>
  <si>
    <t>61020300-0800</t>
  </si>
  <si>
    <t>61020300-0811</t>
  </si>
  <si>
    <t>Картын борлуулалтын өртөг - Баянжаргалан</t>
  </si>
  <si>
    <t>61020300-0812</t>
  </si>
  <si>
    <t>61020300-0900</t>
  </si>
  <si>
    <t>Картын борлуулалтын өртөг /нярав/ - Үйлчилгээ марктингийн хэсэг</t>
  </si>
  <si>
    <t>61020300-1040</t>
  </si>
  <si>
    <t>Картын борлуулалтын өртөг - Хар хорин</t>
  </si>
  <si>
    <t>61020300-1043</t>
  </si>
  <si>
    <t>Картын борлуулалтын өртөг - ХАЙРХАН ДУЛААН</t>
  </si>
  <si>
    <t>61020300-1103</t>
  </si>
  <si>
    <t>61020300-1108</t>
  </si>
  <si>
    <t>Картын борлуулалтын өртөг- Гурвантэс</t>
  </si>
  <si>
    <t>61020300-1111</t>
  </si>
  <si>
    <t>61020300-1213</t>
  </si>
  <si>
    <t>Картын борлуулалтын өртөг - Эрдэнэцагаан</t>
  </si>
  <si>
    <t>61020300-1300</t>
  </si>
  <si>
    <t>61020300-1500</t>
  </si>
  <si>
    <t>61020300-1510</t>
  </si>
  <si>
    <t>61020300-1511</t>
  </si>
  <si>
    <t>Картын борлуулалтын өртөг- Өмнөговь</t>
  </si>
  <si>
    <t>61020300-1900</t>
  </si>
  <si>
    <t>61020300-1952</t>
  </si>
  <si>
    <t>Картын борлуулалтын өртөг- Зүүн хараа</t>
  </si>
  <si>
    <t>61020300-2003</t>
  </si>
  <si>
    <t>61020300-2100</t>
  </si>
  <si>
    <t>61020300-2300</t>
  </si>
  <si>
    <t>61020300-4001*</t>
  </si>
  <si>
    <t>Картын өртөг-ТБХГ</t>
  </si>
  <si>
    <t>61020300-4002*</t>
  </si>
  <si>
    <t>Картын өртөг-ББХГ</t>
  </si>
  <si>
    <t>61020300-4003*</t>
  </si>
  <si>
    <t>Картын өртөг-ЗБХГ</t>
  </si>
  <si>
    <t>61020300-4004*</t>
  </si>
  <si>
    <t>Картын өртөг-ӨБХГ</t>
  </si>
  <si>
    <t>61020200-0100</t>
  </si>
  <si>
    <t>Модемний борлуулалтын өртөг</t>
  </si>
  <si>
    <t>61020200-0200</t>
  </si>
  <si>
    <t>61020200-0300</t>
  </si>
  <si>
    <t>61020200-0400</t>
  </si>
  <si>
    <t>61020200-0500</t>
  </si>
  <si>
    <t>61020200-0600</t>
  </si>
  <si>
    <t>61020200-0700</t>
  </si>
  <si>
    <t>61020200-0800</t>
  </si>
  <si>
    <t>61020200-0900</t>
  </si>
  <si>
    <t>61020200-0927</t>
  </si>
  <si>
    <t>Модемны өртөг Тосонцэнгэл - тосонцэнгэл</t>
  </si>
  <si>
    <t>61020200-1000</t>
  </si>
  <si>
    <t>61020200-1037</t>
  </si>
  <si>
    <t>Модемын өртөг - Уянга</t>
  </si>
  <si>
    <t>61020200-1039</t>
  </si>
  <si>
    <t>Модемын өртөг - Хужирт</t>
  </si>
  <si>
    <t>61020200-1100</t>
  </si>
  <si>
    <t>61020200-1200</t>
  </si>
  <si>
    <t>61020200-1300</t>
  </si>
  <si>
    <t>61020200-1400</t>
  </si>
  <si>
    <t>61020200-1465</t>
  </si>
  <si>
    <t>61020200-1500</t>
  </si>
  <si>
    <t>61020200-1600</t>
  </si>
  <si>
    <t>61020200-1700</t>
  </si>
  <si>
    <t>61020200-1800</t>
  </si>
  <si>
    <t>61020200-1900</t>
  </si>
  <si>
    <t>61020200-1952</t>
  </si>
  <si>
    <t>Модемны өртөг- Зүүн хараа</t>
  </si>
  <si>
    <t>61020200-1953</t>
  </si>
  <si>
    <t>Модемны өртөг- Хөтөл</t>
  </si>
  <si>
    <t>61020200-1954</t>
  </si>
  <si>
    <t>Модемны өртөг- Баруун хараа</t>
  </si>
  <si>
    <t>61020200-2000</t>
  </si>
  <si>
    <t>61020200-2005</t>
  </si>
  <si>
    <t>Модемны өртөг- Эрдэнэ сум</t>
  </si>
  <si>
    <t>61020200-2007</t>
  </si>
  <si>
    <t>Модемны өртөг- Багахангай</t>
  </si>
  <si>
    <t>61020200-2100</t>
  </si>
  <si>
    <t>61020200-2200</t>
  </si>
  <si>
    <t>61020200-2300</t>
  </si>
  <si>
    <t>61020200-4001*</t>
  </si>
  <si>
    <t>Модемын өртөг-ТБХГ</t>
  </si>
  <si>
    <t>61020200-4002*</t>
  </si>
  <si>
    <t>Модемын өртөг-ББХГ</t>
  </si>
  <si>
    <t>61020200-4003*</t>
  </si>
  <si>
    <t>Модемын өртөг-ЗБХГ</t>
  </si>
  <si>
    <t>61020200-4004*</t>
  </si>
  <si>
    <t>Модемын өртөг-ӨБХГ</t>
  </si>
  <si>
    <t>61020500-0100</t>
  </si>
  <si>
    <t>61020500-0200</t>
  </si>
  <si>
    <t>61020500-0206</t>
  </si>
  <si>
    <t>Ка Тв төхөөрөмжийн өртөг-Алтанцөгц</t>
  </si>
  <si>
    <t>61020500-0211</t>
  </si>
  <si>
    <t>Ка Тв төхөөрөмжийн өртөг-Сагсай</t>
  </si>
  <si>
    <t>61020500-0212</t>
  </si>
  <si>
    <t>Ка Тв төхөөрөмжийн өртөг-Улаанхус</t>
  </si>
  <si>
    <t>61020500-0213</t>
  </si>
  <si>
    <t>Ка Тв төхөөрөмжийн өртөг-Ногооннуур</t>
  </si>
  <si>
    <t>61020500-0216</t>
  </si>
  <si>
    <t>Ка Тв төхөөрөмжийн өртөг-Цагааннуур</t>
  </si>
  <si>
    <t>61020500-0300</t>
  </si>
  <si>
    <t>61020500-0400</t>
  </si>
  <si>
    <t>61020500-0700</t>
  </si>
  <si>
    <t>61020500-0800</t>
  </si>
  <si>
    <t>61020500-1000</t>
  </si>
  <si>
    <t>61020500-1040</t>
  </si>
  <si>
    <t>Ка Тв-ийн төхөөрөмжийн өртөг - Хархорин</t>
  </si>
  <si>
    <t>61020500-1200</t>
  </si>
  <si>
    <t>61020500-1500</t>
  </si>
  <si>
    <t>61020500-1600</t>
  </si>
  <si>
    <t>61020500-1700</t>
  </si>
  <si>
    <t>61020500-1800</t>
  </si>
  <si>
    <t>61020500-2200</t>
  </si>
  <si>
    <t>61020500-2300</t>
  </si>
  <si>
    <t>61020500-4001*</t>
  </si>
  <si>
    <t>Ка Тв-ийн төхөөрөмж борлуулалтын өртөг-ТБХГ</t>
  </si>
  <si>
    <t>61020500-4002*</t>
  </si>
  <si>
    <t>Ка Тв-ийн төхөөрөмж борлуулалтын өртөг-ББХГ</t>
  </si>
  <si>
    <t>61020500-4003*</t>
  </si>
  <si>
    <t>Ка Тв-ийн төхөөрөмж борлуулалтын өртөг-ЗБХГ</t>
  </si>
  <si>
    <t>61011400-6002*</t>
  </si>
  <si>
    <t>Телефон холбоо-ТТАГазрын мэргэжилтэн</t>
  </si>
  <si>
    <t>61011400-6003*</t>
  </si>
  <si>
    <t>Телефон холбоо-ТТАГ-ТАҮАлбаны ерөнхий менежер</t>
  </si>
  <si>
    <t>61011400-6004*</t>
  </si>
  <si>
    <t>Телефон холбоо-ТТАГ-ТАҮА-Дамжуулах байгууламжийн тасаг</t>
  </si>
  <si>
    <t>61011400-6005*</t>
  </si>
  <si>
    <t>Телефон холбоо-ТТАГ-ТАҮА-Холболтын байгууламжийн тасаг</t>
  </si>
  <si>
    <t>61011400-6006*</t>
  </si>
  <si>
    <t>Телефон холбоо-ТТАГ-ТАҮА-Зай тэжээл, хөргөлт, агааржуулалтын тасаг</t>
  </si>
  <si>
    <t>61011400-6007*</t>
  </si>
  <si>
    <t>Телефон холбоо-ТТАГ-ТАҮА-КаТв-ийн ашиглалт үйлчилгээний тасаг</t>
  </si>
  <si>
    <t>61011400-6008*</t>
  </si>
  <si>
    <t>Телефон холбоо-ТТАГ-ТАҮА-Системийн удирдлага хяналтын тасаг</t>
  </si>
  <si>
    <t>61011400-6009*</t>
  </si>
  <si>
    <t>Телефон холбоо-ТТАГ-ИАҮАлбаны ерөнхий менежер</t>
  </si>
  <si>
    <t>61011400-6010*</t>
  </si>
  <si>
    <t>Телефон холбоо-ТТАГ-ИАҮА-ны мэргэжилтэн</t>
  </si>
  <si>
    <t>61011400-6011*</t>
  </si>
  <si>
    <t>Телефон холбоо-ТТАГ-Техник ашиглалтын тасаг-ТБХГ</t>
  </si>
  <si>
    <t>61011400-6012*</t>
  </si>
  <si>
    <t>Телефон холбоо-ТТАГ-Техник ашиглалтын тасаг-ББХГ</t>
  </si>
  <si>
    <t>61011400-6013*</t>
  </si>
  <si>
    <t>Телефон холбоо-ТТАГ-Техник ашиглалтын тасаг-ЗБХГ</t>
  </si>
  <si>
    <t>61011400-6014*</t>
  </si>
  <si>
    <t>Телефон холбоо-ТТАГ-Техник ашиглалтын тасаг-ӨБХГ</t>
  </si>
  <si>
    <t>61011400-6102*</t>
  </si>
  <si>
    <t>Телефон холбоо-МТТ-Программ системийн хөгжүүлэлтийн тасаг</t>
  </si>
  <si>
    <t>61011400-6103*</t>
  </si>
  <si>
    <t>Телефон холбоо-МТТ-Төлбөр тооцооны ашиглалт үйлчилгээний тасаг</t>
  </si>
  <si>
    <t>61011400-8205*</t>
  </si>
  <si>
    <t>Телефон холбоо-ДАГ-ЧХА-Чанар хяналтын тасаг</t>
  </si>
  <si>
    <t>61011400-8206*</t>
  </si>
  <si>
    <t>Телефон холбоо-ДАГ-ЧХА-Тоо бүртгэлийн тасаг</t>
  </si>
  <si>
    <t>61012403-0104</t>
  </si>
  <si>
    <t>Телефон холбоо-ТТАГ-ТАТасаг</t>
  </si>
  <si>
    <t>61012403-0204</t>
  </si>
  <si>
    <t>61012403-0206</t>
  </si>
  <si>
    <t>Телефон холбоо - Алтанцөгц</t>
  </si>
  <si>
    <t>61012403-0210</t>
  </si>
  <si>
    <t>Телефон холбоо - Дэлүүн</t>
  </si>
  <si>
    <t>61012403-0211</t>
  </si>
  <si>
    <t>Телефон холбоо - Сагсай</t>
  </si>
  <si>
    <t>61012403-0304</t>
  </si>
  <si>
    <t>61012403-0311</t>
  </si>
  <si>
    <t>Телефон холбоо Өлзийт - Өлзийт</t>
  </si>
  <si>
    <t>61012403-0313</t>
  </si>
  <si>
    <t>Телефон холбоо - Богд</t>
  </si>
  <si>
    <t>61012403-0322</t>
  </si>
  <si>
    <t>Телефон холбоо Хүрээмарал - Хүрээмарал</t>
  </si>
  <si>
    <t>61012403-0327</t>
  </si>
  <si>
    <t>Телефон холбоо Галуут - Галуут</t>
  </si>
  <si>
    <t>61012403-0404</t>
  </si>
  <si>
    <t>61012403-0455</t>
  </si>
  <si>
    <t>Телефон холбоо - Гурванбулаг</t>
  </si>
  <si>
    <t>61012403-0459</t>
  </si>
  <si>
    <t>Телефон холбооны зардал - Рашаант</t>
  </si>
  <si>
    <t>61012403-0462</t>
  </si>
  <si>
    <t>Телефон холбоо - Тэшиг</t>
  </si>
  <si>
    <t>61012403-0603</t>
  </si>
  <si>
    <t>Телефон холбоо- МБГ-БҮТасаг</t>
  </si>
  <si>
    <t>61012403-0604</t>
  </si>
  <si>
    <t>61012403-0704</t>
  </si>
  <si>
    <t>61012403-0752</t>
  </si>
  <si>
    <t>Телефон холбоо - Баян-Уул сум</t>
  </si>
  <si>
    <t>61012403-0804</t>
  </si>
  <si>
    <t>61012403-0807</t>
  </si>
  <si>
    <t>Телефон холбоо- Дэрэн</t>
  </si>
  <si>
    <t>61012403-0812</t>
  </si>
  <si>
    <t>Телефон холбоо- Гурвансайхан</t>
  </si>
  <si>
    <t>61012403-0904</t>
  </si>
  <si>
    <t>61012403-0919</t>
  </si>
  <si>
    <t>Телефон ба холбоо- Тэс</t>
  </si>
  <si>
    <t>61012403-0927</t>
  </si>
  <si>
    <t>Телефон ба холбоо- тосонцэнгэл</t>
  </si>
  <si>
    <t>61012403-1004</t>
  </si>
  <si>
    <t>61012403-1037</t>
  </si>
  <si>
    <t>Телефон холбоо - Уянга</t>
  </si>
  <si>
    <t>61012403-1039</t>
  </si>
  <si>
    <t>Телефон холбоо - Хужирт</t>
  </si>
  <si>
    <t>61012403-1040</t>
  </si>
  <si>
    <t>Телефон холбоо - Хар хорин</t>
  </si>
  <si>
    <t>61012403-1104</t>
  </si>
  <si>
    <t>61012403-1108</t>
  </si>
  <si>
    <t>Телефон холбоо-Гурвантэс</t>
  </si>
  <si>
    <t>61012403-1204</t>
  </si>
  <si>
    <t>61012403-1304</t>
  </si>
  <si>
    <t>61012403-1351</t>
  </si>
  <si>
    <t>Телефон холбоо Алтанбулаг - Алтанбулаг</t>
  </si>
  <si>
    <t>61012403-1354</t>
  </si>
  <si>
    <t>Телефон холбоо Ерөө - Ерөө</t>
  </si>
  <si>
    <t>61012403-1356</t>
  </si>
  <si>
    <t>Телефон холбоо Зүүнбүрэн - Зүүнбүрэн</t>
  </si>
  <si>
    <t>61012403-1362</t>
  </si>
  <si>
    <t>Телефон холбоо Цагааннуур - Цагааннуур</t>
  </si>
  <si>
    <t>61012403-1363</t>
  </si>
  <si>
    <t>Телефон холбоо Шаамар - Шаамар</t>
  </si>
  <si>
    <t>61012403-1404</t>
  </si>
  <si>
    <t>61012403-1504</t>
  </si>
  <si>
    <t>61012403-1505</t>
  </si>
  <si>
    <t>Телефон ба холбоо- Баруунтуруун</t>
  </si>
  <si>
    <t>61012403-1604</t>
  </si>
  <si>
    <t>61012403-1704</t>
  </si>
  <si>
    <t>61012403-1715</t>
  </si>
  <si>
    <t>Телефон холбоо - Тариалан</t>
  </si>
  <si>
    <t>61012403-1716</t>
  </si>
  <si>
    <t>Телефон холбоо - Тосонцэнгэл</t>
  </si>
  <si>
    <t>61012403-1717</t>
  </si>
  <si>
    <t>Телефон холбоо - Төмөрбулаг</t>
  </si>
  <si>
    <t>61012403-1723</t>
  </si>
  <si>
    <t>Телефон холбоо - Цагаан-Уул</t>
  </si>
  <si>
    <t>61012403-1804</t>
  </si>
  <si>
    <t>61012403-1810</t>
  </si>
  <si>
    <t>Телефон холбоо - Жаргалтхаан</t>
  </si>
  <si>
    <t>61012403-1825</t>
  </si>
  <si>
    <t>Телефон холбоо - Бор-Өндөр</t>
  </si>
  <si>
    <t>61012403-1904</t>
  </si>
  <si>
    <t>61012403-1951</t>
  </si>
  <si>
    <t>Телефон холбоо - Шарын шол</t>
  </si>
  <si>
    <t>61012403-1952</t>
  </si>
  <si>
    <t>Телефон холбоо - Зүүн хараа</t>
  </si>
  <si>
    <t>61012403-1953</t>
  </si>
  <si>
    <t>Телефон холбоо - Хөтөл</t>
  </si>
  <si>
    <t>61012403-1954</t>
  </si>
  <si>
    <t>Телефон холбоо - Баруун хараа</t>
  </si>
  <si>
    <t>61012403-1956</t>
  </si>
  <si>
    <t>Телефон холбоо Орхон - Орхон</t>
  </si>
  <si>
    <t>61012403-2004</t>
  </si>
  <si>
    <t>61012403-2005</t>
  </si>
  <si>
    <t>Телефон холбоо- Эрдэнэ сум</t>
  </si>
  <si>
    <t>61012403-2007</t>
  </si>
  <si>
    <t>Телефон холбоо- Багахангай</t>
  </si>
  <si>
    <t>61012403-2104</t>
  </si>
  <si>
    <t>61012403-2204</t>
  </si>
  <si>
    <t>61012403-2304</t>
  </si>
  <si>
    <t>61012403-2306</t>
  </si>
  <si>
    <t>Телефон холбоо - Шивээговь</t>
  </si>
  <si>
    <t>70001101-0101</t>
  </si>
  <si>
    <t>Телефон холбоо-Захирал</t>
  </si>
  <si>
    <t>70001101-0102</t>
  </si>
  <si>
    <t>Телефон холбоо-СБААГ-СБААТасаг</t>
  </si>
  <si>
    <t>70001101-0301</t>
  </si>
  <si>
    <t>70001101-0302</t>
  </si>
  <si>
    <t>70001101-0401</t>
  </si>
  <si>
    <t>70001101-0402</t>
  </si>
  <si>
    <t>70001101-0502</t>
  </si>
  <si>
    <t>70001101-0601</t>
  </si>
  <si>
    <t>70001101-0602</t>
  </si>
  <si>
    <t>70001101-0701</t>
  </si>
  <si>
    <t>70001101-0702</t>
  </si>
  <si>
    <t>70001101-0801</t>
  </si>
  <si>
    <t>70001101-0802</t>
  </si>
  <si>
    <t>70001101-0901</t>
  </si>
  <si>
    <t>70001101-0902</t>
  </si>
  <si>
    <t>70001101-1001</t>
  </si>
  <si>
    <t>70001101-1002</t>
  </si>
  <si>
    <t>70001101-1101</t>
  </si>
  <si>
    <t>70001101-1102</t>
  </si>
  <si>
    <t>70001101-1201</t>
  </si>
  <si>
    <t>70001101-1202</t>
  </si>
  <si>
    <t>70001101-1301</t>
  </si>
  <si>
    <t>70001101-1302</t>
  </si>
  <si>
    <t>70001101-1501</t>
  </si>
  <si>
    <t>70001101-1502</t>
  </si>
  <si>
    <t>70001101-1601</t>
  </si>
  <si>
    <t>70001101-1602</t>
  </si>
  <si>
    <t>70001101-1701</t>
  </si>
  <si>
    <t>70001101-1702</t>
  </si>
  <si>
    <t>70001101-1801</t>
  </si>
  <si>
    <t>70001101-1802</t>
  </si>
  <si>
    <t>70001101-1902</t>
  </si>
  <si>
    <t>70001101-2001</t>
  </si>
  <si>
    <t>70001101-2002</t>
  </si>
  <si>
    <t>70001101-2101</t>
  </si>
  <si>
    <t>70001101-2102</t>
  </si>
  <si>
    <t>70001101-2301</t>
  </si>
  <si>
    <t>70001101-2302</t>
  </si>
  <si>
    <t>70001101-6001*</t>
  </si>
  <si>
    <t>Телефон холбоо-ТТАГазрын захирал</t>
  </si>
  <si>
    <t>70001101-7001*</t>
  </si>
  <si>
    <t>Телефон холбоо-МБГ-ын захирал</t>
  </si>
  <si>
    <t>70001101-8101*</t>
  </si>
  <si>
    <t>Телефон холбоо-Гүйцэтгэх захирал</t>
  </si>
  <si>
    <t>70001101-8106*</t>
  </si>
  <si>
    <t>Телефон холбоо-Гүйцэтгэх захирлын ажлын зөвлөлийн менежер</t>
  </si>
  <si>
    <t>70001101-8201*</t>
  </si>
  <si>
    <t>Телефон холбоо-ДАГ-ын захирал</t>
  </si>
  <si>
    <t>70001101-8202*</t>
  </si>
  <si>
    <t>Телефон холбоо-ДАГ-ын мэргэжилтэн</t>
  </si>
  <si>
    <t>70001101-8203*</t>
  </si>
  <si>
    <t>Телефон холбоо-ДАГ-ЧХАлбаны ерөнхий менежер</t>
  </si>
  <si>
    <t>70001101-8401*</t>
  </si>
  <si>
    <t>Телефон холбоо-ИБХГ-ын захирал</t>
  </si>
  <si>
    <t>70001101-8402*</t>
  </si>
  <si>
    <t>Телефон холбоо-ИБХГ-ын мэргэжилтэн</t>
  </si>
  <si>
    <t>70001101-8403*</t>
  </si>
  <si>
    <t>Телефон холбоо-ИБХГ-БТАлбаны ерөнхий менежер</t>
  </si>
  <si>
    <t>70001101-8404*</t>
  </si>
  <si>
    <t>Телефон холбоо-ИБХГ-БТАлбаны мэргэжилтэн</t>
  </si>
  <si>
    <t>70001101-8501*</t>
  </si>
  <si>
    <t>Телефон холбоо-УХНГ-ын захирал</t>
  </si>
  <si>
    <t>70001101-8502*</t>
  </si>
  <si>
    <t>Телефон холбоо-УХНГ-УХНГазрын мэргэжилтэн</t>
  </si>
  <si>
    <t>70001101-8503*</t>
  </si>
  <si>
    <t>Телефон холбоо-УХНГ-ХГХА-ны ерөнхий менежер</t>
  </si>
  <si>
    <t>70001101-8504*</t>
  </si>
  <si>
    <t>Телефон холбоо-УХНГ-ХГХА-ны хуулийн мэргэжилтэн</t>
  </si>
  <si>
    <t>70001101-8505*</t>
  </si>
  <si>
    <t>Телефон холбоо-УХНГ-ХААА-ны ерөнхий менежер</t>
  </si>
  <si>
    <t>70001101-8506*</t>
  </si>
  <si>
    <t>Телефон холбоо-УХНГ-ХААА-ны худалдан авалтын мэргэжилтэн</t>
  </si>
  <si>
    <t>70001101-8601*</t>
  </si>
  <si>
    <t>Телефон холбоо-СБААГазрын захирал</t>
  </si>
  <si>
    <t>70001101-8602*</t>
  </si>
  <si>
    <t>Телефон холбоо-СБААГ-НББАлбаны ерөнхий менежер</t>
  </si>
  <si>
    <t>70001101-8603*</t>
  </si>
  <si>
    <t>Телефон холбоо-СБААГ-НББАлбаны мэргэжилтэн</t>
  </si>
  <si>
    <t>70001101-8604*</t>
  </si>
  <si>
    <t>Телефон холбоо-СБААГ-АААлбаны ерөнхий менежер</t>
  </si>
  <si>
    <t>70001101-8605*</t>
  </si>
  <si>
    <t>Телефон холбоо-СБААГ-АААлбаны мэргэжилтэн</t>
  </si>
  <si>
    <t>70001101-8609*</t>
  </si>
  <si>
    <t>Телефон холбоо-СБААГ-ББХГ-Санхүү бүртгэл, аж ахуйн тасаг</t>
  </si>
  <si>
    <t>70001101-8614*</t>
  </si>
  <si>
    <t>Телефон холбоо-СБААГ-ӨБХГ-Санхүү бүртгэл, аж ахуйн тасаг</t>
  </si>
  <si>
    <t>70001101-8901*</t>
  </si>
  <si>
    <t>Телефон холбоо-ТБХГ-ын захирал</t>
  </si>
  <si>
    <t>70001101-8902*</t>
  </si>
  <si>
    <t>Телефон холбоо-ББХГ-ын захирал</t>
  </si>
  <si>
    <t>70001101-8903</t>
  </si>
  <si>
    <t>Телефон холбоо-ЗБХГ-ын захирал</t>
  </si>
  <si>
    <t>70001101-8904*</t>
  </si>
  <si>
    <t>Телефон холбоо-ӨБХГ-ын захирал</t>
  </si>
  <si>
    <t>71001101-0103</t>
  </si>
  <si>
    <t>71001101-0303</t>
  </si>
  <si>
    <t>71001101-0403</t>
  </si>
  <si>
    <t>71001101-0503</t>
  </si>
  <si>
    <t>71001101-0703</t>
  </si>
  <si>
    <t>71001101-0803</t>
  </si>
  <si>
    <t>71001101-0903</t>
  </si>
  <si>
    <t>71001101-1003</t>
  </si>
  <si>
    <t>71001101-1103</t>
  </si>
  <si>
    <t>71001101-1203</t>
  </si>
  <si>
    <t>71001101-1303</t>
  </si>
  <si>
    <t>71001101-1403</t>
  </si>
  <si>
    <t>71001101-1503</t>
  </si>
  <si>
    <t>71001101-1603</t>
  </si>
  <si>
    <t>71001101-1703</t>
  </si>
  <si>
    <t>71001101-1803</t>
  </si>
  <si>
    <t>71001101-1903</t>
  </si>
  <si>
    <t>71001101-2003</t>
  </si>
  <si>
    <t>71001101-2103</t>
  </si>
  <si>
    <t>71001101-2303</t>
  </si>
  <si>
    <t>71001101-7002*</t>
  </si>
  <si>
    <t>Телефон холбоо-МБГазрын мэргэжилтэн</t>
  </si>
  <si>
    <t>71001101-7003*</t>
  </si>
  <si>
    <t>Телефон холбоо-МБГ-ЛДҮТөв ерөнхий менежер</t>
  </si>
  <si>
    <t>71001101-7004*</t>
  </si>
  <si>
    <t>Телефон холбоо-МБГ-ЛДҮТ-н мэргэжилтэн</t>
  </si>
  <si>
    <t>71001101-7005*</t>
  </si>
  <si>
    <t>Телефон холбоо-МБГ-МА-ны ерөнхий менежер</t>
  </si>
  <si>
    <t>71001101-7006*</t>
  </si>
  <si>
    <t>Телефон холбоо-МБГ-МА-ны мэргэжилтэн</t>
  </si>
  <si>
    <t>71001101-7007*</t>
  </si>
  <si>
    <t>Телефон холбоо-МБГ-ББАлбаны ерөнхий менежер</t>
  </si>
  <si>
    <t>71001101-7008*</t>
  </si>
  <si>
    <t>Телефон холбоо-МБГ-ӨБАлбаны мэргэжилтэн</t>
  </si>
  <si>
    <t>71001101-7011*</t>
  </si>
  <si>
    <t>Телефон холбоо-МБГ-Борлуулалт үйлчилгээний тасаг-ТБХГ</t>
  </si>
  <si>
    <t>71001101-7012*</t>
  </si>
  <si>
    <t>Телефон холбоо-МБГ-Борлуулалт үйлчилгээний тасаг-ББХГ</t>
  </si>
  <si>
    <t>71001101-7013*</t>
  </si>
  <si>
    <t>Телефон холбоо-МБГ-Борлуулалт үйлчилгээний тасаг-ЗБХГ</t>
  </si>
  <si>
    <t>71001101-7014*</t>
  </si>
  <si>
    <t>Телефон холбоо-МБГ-Борлуулалт үйлчилгээний тасаг-ӨБХГ</t>
  </si>
  <si>
    <t>61012401-1352</t>
  </si>
  <si>
    <t>Интернэтийн зардал Бугант-Бугант</t>
  </si>
  <si>
    <t>71001102-7011*</t>
  </si>
  <si>
    <t>Интернетийн зардал-МБГ-Борлуулалт үйлчилгээний тасаг-ТБХГ</t>
  </si>
  <si>
    <t>71001102-7012*</t>
  </si>
  <si>
    <t>Интернетийн зардал-МБГ-Борлуулалт үйлчилгээний тасаг-ББХГ</t>
  </si>
  <si>
    <t>71001102-7014*</t>
  </si>
  <si>
    <t>Интернетийн зардал-МБГ-Борлуулалт үйлчилгээний тасаг-ӨБХГ</t>
  </si>
  <si>
    <t>61020600-0100</t>
  </si>
  <si>
    <t>TV ROOM үйлчилгээний төхөөрөмжийн өртөг</t>
  </si>
  <si>
    <t>61020600-0200</t>
  </si>
  <si>
    <t>61020600-0300</t>
  </si>
  <si>
    <t>61020600-0400</t>
  </si>
  <si>
    <t>61020600-0500</t>
  </si>
  <si>
    <t>61020600-0700</t>
  </si>
  <si>
    <t>61020600-0800</t>
  </si>
  <si>
    <t>61020600-0900</t>
  </si>
  <si>
    <t>61020600-1000</t>
  </si>
  <si>
    <t>61020600-1100</t>
  </si>
  <si>
    <t>61020600-1200</t>
  </si>
  <si>
    <t>61020600-1300</t>
  </si>
  <si>
    <t>61020600-1400</t>
  </si>
  <si>
    <t>61020600-1500</t>
  </si>
  <si>
    <t>61020600-1600</t>
  </si>
  <si>
    <t>61020600-1700</t>
  </si>
  <si>
    <t>61020600-1800</t>
  </si>
  <si>
    <t>61020600-1900</t>
  </si>
  <si>
    <t>61020600-2000</t>
  </si>
  <si>
    <t>61020600-2005</t>
  </si>
  <si>
    <t>61020600-2007</t>
  </si>
  <si>
    <t>TV ROOM үйлчилгээний төхөөрөмжийн өртөг Багахангай</t>
  </si>
  <si>
    <t>61020600-2100</t>
  </si>
  <si>
    <t>61020600-2200</t>
  </si>
  <si>
    <t>61020600-2300</t>
  </si>
  <si>
    <t>61020600-4004*</t>
  </si>
  <si>
    <t>TV Room үйлчилгээний төхөөрөмжийн өртөг-ӨБХГ</t>
  </si>
  <si>
    <t>61011702-0109</t>
  </si>
  <si>
    <t>Ус,халаалт,түлш - Өлзийт</t>
  </si>
  <si>
    <t>61011702-0117</t>
  </si>
  <si>
    <t>Ус,халаалт,түлш - Цэцэрлэг</t>
  </si>
  <si>
    <t>61011702-0206</t>
  </si>
  <si>
    <t>Ус,халаалт,түлш - Алтанцөгц</t>
  </si>
  <si>
    <t>61011702-0208</t>
  </si>
  <si>
    <t>Ус,халаалт,түлш - Булган</t>
  </si>
  <si>
    <t>61011702-0211</t>
  </si>
  <si>
    <t>Ус,халаалт,түлш - Сагсай</t>
  </si>
  <si>
    <t>61011702-0452</t>
  </si>
  <si>
    <t>Ус,халаалт,түлш - Баяннуур</t>
  </si>
  <si>
    <t>61011702-1356</t>
  </si>
  <si>
    <t>Ус,халаалт,түлш - Зүүнбүрэн</t>
  </si>
  <si>
    <t>61011702-1461</t>
  </si>
  <si>
    <t>Ус,халаалт,түлш - Бүрэн</t>
  </si>
  <si>
    <t>61011702-1465</t>
  </si>
  <si>
    <t>Ус,халаалт,түлш - Заамар</t>
  </si>
  <si>
    <t>61011702-1466</t>
  </si>
  <si>
    <t>Ус,халаалт,түлш - Лүн</t>
  </si>
  <si>
    <t>61011702-1469</t>
  </si>
  <si>
    <t>Ус,халаалт,түлш - Угтаал</t>
  </si>
  <si>
    <t>61011702-1720</t>
  </si>
  <si>
    <t>Ус,халаалт,түлш - Ханх</t>
  </si>
  <si>
    <t>61011702-1723</t>
  </si>
  <si>
    <t>Ус, халаалт, дулаан- Цагаан-Уул</t>
  </si>
  <si>
    <t>61011702-1724</t>
  </si>
  <si>
    <t>Ус,халаалт,түлш - Цагаан-Үүр</t>
  </si>
  <si>
    <t>61011702-1956</t>
  </si>
  <si>
    <t>Ус,халаалт,түлш - Орхон</t>
  </si>
  <si>
    <t>61011702-2005</t>
  </si>
  <si>
    <t>Ус,халаалт,түлш - Эрдэнэ сум</t>
  </si>
  <si>
    <t>61011702-2108</t>
  </si>
  <si>
    <t>Ус,халаалт,түлш Говил - Говил салбар</t>
  </si>
  <si>
    <t>61011702-2306</t>
  </si>
  <si>
    <t>Ус,халаалт,түлш - Шивээговь</t>
  </si>
  <si>
    <t>61011702-6011*</t>
  </si>
  <si>
    <t>Ус,халаалт,түлш-ТТАГ-ТБХГ-Техникийн ашиглалтын тасаг</t>
  </si>
  <si>
    <t>61011702-6012*</t>
  </si>
  <si>
    <t>Ус,халаалт,түлш-ТТАГ-ББХГ-Техникийн ашиглалтын тасаг</t>
  </si>
  <si>
    <t>61011702-6013*</t>
  </si>
  <si>
    <t>Ус,халаалт,түлш-ТТАГ-ЗБХГ-Техникийн ашиглалтын тасаг</t>
  </si>
  <si>
    <t>61011702-6014*</t>
  </si>
  <si>
    <t>Ус,халаалт,түлш-ТТАГ-ӨБХГ-Техникийн ашиглалтын тасаг</t>
  </si>
  <si>
    <t>61011702-8607*</t>
  </si>
  <si>
    <t>Ус,халаалт,түлш-СБААГ-ААА-Авто тээврийн тасаг</t>
  </si>
  <si>
    <t>61011704-0104</t>
  </si>
  <si>
    <t>Ус,халаалт,дулааны зардал-МХС ТТАГ-ТАТасаг</t>
  </si>
  <si>
    <t>61011704-0204</t>
  </si>
  <si>
    <t>61011704-0304</t>
  </si>
  <si>
    <t>61011704-0404</t>
  </si>
  <si>
    <t>61011704-0504</t>
  </si>
  <si>
    <t>61011704-0604</t>
  </si>
  <si>
    <t>61011704-0704</t>
  </si>
  <si>
    <t>61011704-0804</t>
  </si>
  <si>
    <t>61011704-0904</t>
  </si>
  <si>
    <t>61011704-0927</t>
  </si>
  <si>
    <t>Ус,халаалт,дулааны зардал-МХС-Тосонцэнгэл</t>
  </si>
  <si>
    <t>61011704-1004</t>
  </si>
  <si>
    <t>61011704-1104</t>
  </si>
  <si>
    <t>61011704-1204</t>
  </si>
  <si>
    <t>61011704-1304</t>
  </si>
  <si>
    <t>61011704-1404</t>
  </si>
  <si>
    <t>61011704-1504</t>
  </si>
  <si>
    <t>61011704-1604</t>
  </si>
  <si>
    <t>61011704-1704</t>
  </si>
  <si>
    <t>61011704-1804</t>
  </si>
  <si>
    <t>61011704-1904</t>
  </si>
  <si>
    <t>61011704-1951</t>
  </si>
  <si>
    <t>Ус,халаалт,дулааны зардал МХС-Шарын гол</t>
  </si>
  <si>
    <t>61011704-1952</t>
  </si>
  <si>
    <t>Ус,халаалт,дулааны зардал МХС-Зүүн хараа</t>
  </si>
  <si>
    <t>61011704-1953</t>
  </si>
  <si>
    <t>Ус,халаалт,дулааны зардал МХС-Хөтөл</t>
  </si>
  <si>
    <t>61011704-1954</t>
  </si>
  <si>
    <t>Ус,халаалт,дулааны зардал МХС-Баруун хараа</t>
  </si>
  <si>
    <t>61011704-2004</t>
  </si>
  <si>
    <t>61011704-2104</t>
  </si>
  <si>
    <t>61011704-2204</t>
  </si>
  <si>
    <t>70000302-0402</t>
  </si>
  <si>
    <t>Ус халаалт,түлш-СБААГ-СБААТасаг</t>
  </si>
  <si>
    <t>70000302-0702</t>
  </si>
  <si>
    <t>70000302-0902</t>
  </si>
  <si>
    <t>70000302-1502</t>
  </si>
  <si>
    <t>70000302-1602</t>
  </si>
  <si>
    <t>70000302-1802</t>
  </si>
  <si>
    <t>70000302-2002</t>
  </si>
  <si>
    <t>70000302-2302</t>
  </si>
  <si>
    <t>70000302-8605*</t>
  </si>
  <si>
    <t>Ус,халаалт,түлш-СБААГ-АААлбаны мэргэжилтэн</t>
  </si>
  <si>
    <t>71000302-0303</t>
  </si>
  <si>
    <t>Ус,халаалт,дулааны зардал-МБГ-БҮТасаг</t>
  </si>
  <si>
    <t>71000302-1503</t>
  </si>
  <si>
    <t>71000302-7004*</t>
  </si>
  <si>
    <t>Ус,халаалт,түлш-МБГ-ЛДҮТөвийн мэргэжилтэн</t>
  </si>
  <si>
    <t>61011701-0107</t>
  </si>
  <si>
    <t>Цахилгаан эрчим хүч-Жаргалант</t>
  </si>
  <si>
    <t>61011701-0109</t>
  </si>
  <si>
    <t>Цахилгаан эрчим хүч - Өлзийт</t>
  </si>
  <si>
    <t>61011701-0110</t>
  </si>
  <si>
    <t>Цахилгаан эрчим хүч- Өндөр-Улаан</t>
  </si>
  <si>
    <t>61011701-0111</t>
  </si>
  <si>
    <t>Цахилгаан эрчим хүч - Тариат</t>
  </si>
  <si>
    <t>61011701-0117</t>
  </si>
  <si>
    <t>Цахилгаан эрчим хүч- Цэцэрлэг</t>
  </si>
  <si>
    <t>61011701-0119</t>
  </si>
  <si>
    <t>Цахилгаан эрчим хүч- Цахир</t>
  </si>
  <si>
    <t>61011701-0123</t>
  </si>
  <si>
    <t>Цахилгаан эрчим хүч- Булган</t>
  </si>
  <si>
    <t>61011701-0125</t>
  </si>
  <si>
    <t>Цахилгаан эрчим хүч- АТС</t>
  </si>
  <si>
    <t>61011701-0204</t>
  </si>
  <si>
    <t>Цахилгаан эрчим хүч-ТТАГ-ТАТасаг</t>
  </si>
  <si>
    <t>61011701-0205</t>
  </si>
  <si>
    <t>Цахилгаан эрчим хүч- Алтай</t>
  </si>
  <si>
    <t>61011701-0206</t>
  </si>
  <si>
    <t>Цахилгаан эрчим хүч - Алтанцөгц</t>
  </si>
  <si>
    <t>61011701-0207</t>
  </si>
  <si>
    <t>Цахилгаан эрчим хүч - Баяннуур</t>
  </si>
  <si>
    <t>61011701-0209</t>
  </si>
  <si>
    <t>Цахилгаан эрчим хүч - Буянт</t>
  </si>
  <si>
    <t>61011701-0210</t>
  </si>
  <si>
    <t>Цахилгаан эрчим хүч - Дэлүүн</t>
  </si>
  <si>
    <t>61011701-0211</t>
  </si>
  <si>
    <t>Цахилгаан эрчим хүч - Сагсай</t>
  </si>
  <si>
    <t>61011701-0212</t>
  </si>
  <si>
    <t>Цахилгаан эрчим хүч Улаанхус - Улаанхус</t>
  </si>
  <si>
    <t>61011701-0213</t>
  </si>
  <si>
    <t>Цахилгаан эрчим хүч- Ногооннуур</t>
  </si>
  <si>
    <t>61011701-0216</t>
  </si>
  <si>
    <t>Цахилгаан эрчим хүч- Цагааннуур</t>
  </si>
  <si>
    <t>61011701-0217</t>
  </si>
  <si>
    <t>Цахилгаан эрчим хүч- Цэнгэл</t>
  </si>
  <si>
    <t>61011701-0219</t>
  </si>
  <si>
    <t>Цахилгаан эрчим хүч-Бугат</t>
  </si>
  <si>
    <t>61011701-0304</t>
  </si>
  <si>
    <t>61011701-0311</t>
  </si>
  <si>
    <t>Цахилгааны зардал - Өлзийт</t>
  </si>
  <si>
    <t>61011701-0312</t>
  </si>
  <si>
    <t>Цахилгаан эрчим хүч - Жинст</t>
  </si>
  <si>
    <t>61011701-0313</t>
  </si>
  <si>
    <t>Цахилгаан эрчим хүч - Богд</t>
  </si>
  <si>
    <t>61011701-0317</t>
  </si>
  <si>
    <t>Цахилгаан эрчим хүч- Баянөндөр</t>
  </si>
  <si>
    <t>61011701-0318</t>
  </si>
  <si>
    <t>Цахилгаан эрчим хүч- Баянцагаан</t>
  </si>
  <si>
    <t>61011701-0319</t>
  </si>
  <si>
    <t>Цахилгаан эрчим хүч- Баацагаан</t>
  </si>
  <si>
    <t>61011701-0320</t>
  </si>
  <si>
    <t>Цахилгаан эрчим хүч - Бөмбөгөр</t>
  </si>
  <si>
    <t>61011701-0321</t>
  </si>
  <si>
    <t>Цахилгаан эрчим хүч - Бууцагаан</t>
  </si>
  <si>
    <t>61011701-0322</t>
  </si>
  <si>
    <t>Цахилгаан эрчим хүч - Хүрээмарал</t>
  </si>
  <si>
    <t>61011701-0326</t>
  </si>
  <si>
    <t>61011701-0329</t>
  </si>
  <si>
    <t>Цахилгаан эрчим хүч- Эрдэнэцогт</t>
  </si>
  <si>
    <t>61011701-0404</t>
  </si>
  <si>
    <t>61011701-0451</t>
  </si>
  <si>
    <t>Цахилгаан эрчим хүч - Баян-Агт</t>
  </si>
  <si>
    <t>61011701-0452</t>
  </si>
  <si>
    <t>61011701-0453</t>
  </si>
  <si>
    <t>Цахилгаан эрчим хүч - Бугат</t>
  </si>
  <si>
    <t>61011701-0454</t>
  </si>
  <si>
    <t>Цахилгаан эрчим хүч Бүрэгхангай - Бүрэгхангай</t>
  </si>
  <si>
    <t>61011701-0455</t>
  </si>
  <si>
    <t>Цахилгаан эрчим хүч - Гурванбулаг</t>
  </si>
  <si>
    <t>61011701-0456</t>
  </si>
  <si>
    <t>Цахилгаан эрчим хүч - Дашинчилэн</t>
  </si>
  <si>
    <t>61011701-0457</t>
  </si>
  <si>
    <t>Цахилгаан эрчим хүч - Могод</t>
  </si>
  <si>
    <t>61011701-0458</t>
  </si>
  <si>
    <t>Цахилгаан эрчим хүч - Орхон</t>
  </si>
  <si>
    <t>61011701-0459</t>
  </si>
  <si>
    <t>Цахилгаан эрчим хүч - Рашаант</t>
  </si>
  <si>
    <t>61011701-0463</t>
  </si>
  <si>
    <t>Цахилгаан эрчим хүч Хангал - Хангал</t>
  </si>
  <si>
    <t>61011701-0465</t>
  </si>
  <si>
    <t>Цахилгаан эрчим хүч - Хутаг</t>
  </si>
  <si>
    <t>61011701-0504</t>
  </si>
  <si>
    <t>61011701-0505</t>
  </si>
  <si>
    <t>цахилгаан эрчим хүчний зардал</t>
  </si>
  <si>
    <t>61011701-0506</t>
  </si>
  <si>
    <t>Цахилгаан эрчим хүч - Баян-Уул</t>
  </si>
  <si>
    <t>61011701-0507</t>
  </si>
  <si>
    <t>Цахилгаан эрчим хүч - Бигэр</t>
  </si>
  <si>
    <t>61011701-0508</t>
  </si>
  <si>
    <t>Цахилгаан эрчим хүч Бугат - Бугат</t>
  </si>
  <si>
    <t>61011701-0509</t>
  </si>
  <si>
    <t>Цахилгаан эрчим хүч - Дарви</t>
  </si>
  <si>
    <t>61011701-0511</t>
  </si>
  <si>
    <t>Цахилгаан эрчим хүч- Жаргалан</t>
  </si>
  <si>
    <t>61011701-0512</t>
  </si>
  <si>
    <t>Цахилгаан эрчим хүч - Тайшир</t>
  </si>
  <si>
    <t>61011701-0514</t>
  </si>
  <si>
    <t>Цахилгаан эрчим хүч Төгрөг - Төгрөг</t>
  </si>
  <si>
    <t>61011701-0515</t>
  </si>
  <si>
    <t>Цахилгаан эрчим хүч - Халиун</t>
  </si>
  <si>
    <t>61011701-0516</t>
  </si>
  <si>
    <t>Цахилгаан эрчим хүч - Хөхморьт</t>
  </si>
  <si>
    <t>61011701-0517</t>
  </si>
  <si>
    <t>Цахилгаан эрчим хүч - Цогт</t>
  </si>
  <si>
    <t>61011701-0518</t>
  </si>
  <si>
    <t>Цахилгаан эрчим хүч - ГоЦээл</t>
  </si>
  <si>
    <t>61011701-0519</t>
  </si>
  <si>
    <t>61011701-0520</t>
  </si>
  <si>
    <t>Цахилгаан эрчим хүч- Шарга</t>
  </si>
  <si>
    <t>61011701-0521</t>
  </si>
  <si>
    <t>Цахилгаан эрчим хүч - Эрдэнэ</t>
  </si>
  <si>
    <t>61011701-0522</t>
  </si>
  <si>
    <t>Цахилгаан эрчим хүч Гуулин - Гуулин</t>
  </si>
  <si>
    <t>61011701-0604</t>
  </si>
  <si>
    <t>61011701-0653</t>
  </si>
  <si>
    <t>Цахилгаан эрчим хүч - Дэлгэрэх</t>
  </si>
  <si>
    <t>61011701-0654</t>
  </si>
  <si>
    <t>Цахилгаан эрчим хүч - Иххэт</t>
  </si>
  <si>
    <t>61011701-0656</t>
  </si>
  <si>
    <t>Цахилгаан эрчим хүч - Сайхандулаан</t>
  </si>
  <si>
    <t>61011701-0657</t>
  </si>
  <si>
    <t>Цахилгаан эрчим хүч- Улаанбадрах</t>
  </si>
  <si>
    <t>61011701-0660</t>
  </si>
  <si>
    <t>Цахилгаан эрчим хүч - Зүүнбаян</t>
  </si>
  <si>
    <t>61011701-0704</t>
  </si>
  <si>
    <t>61011701-0752</t>
  </si>
  <si>
    <t>Цахилгаан эрчим хүч Баян- Баян-Уул сум</t>
  </si>
  <si>
    <t>61011701-0755</t>
  </si>
  <si>
    <t>Цахилгаан эрчим хүч - Дашбалбар сум</t>
  </si>
  <si>
    <t>61011701-0760</t>
  </si>
  <si>
    <t>Цахилгаан эрчим хүч Цагаан- Цагаан-Овоо сум</t>
  </si>
  <si>
    <t>61011701-0761</t>
  </si>
  <si>
    <t>Цахилгаан эрчим хүч - Чойбалсан сум</t>
  </si>
  <si>
    <t>61011701-0804</t>
  </si>
  <si>
    <t>61011701-0805</t>
  </si>
  <si>
    <t>Цахилгаан эрчим хүч - Адаацаг</t>
  </si>
  <si>
    <t>61011701-0808</t>
  </si>
  <si>
    <t>Цахилгаан эрчим хүч Говь- Говь-Угтаал</t>
  </si>
  <si>
    <t>61011701-0811</t>
  </si>
  <si>
    <t>Цахилгаан эрчим хүч- Баянжаргалан</t>
  </si>
  <si>
    <t>61011701-0812</t>
  </si>
  <si>
    <t>Цахилгаан эрчим хүч Гурвансайхан - Гурвансайхан</t>
  </si>
  <si>
    <t>61011701-0818</t>
  </si>
  <si>
    <t>Цахилгаан эрчим хүч - Эрдэнэдалай</t>
  </si>
  <si>
    <t>61011701-0904</t>
  </si>
  <si>
    <t>61011701-0909</t>
  </si>
  <si>
    <t>Цахилгаан эрчим хүч Дөрвөлжин - Дөрвөлжин</t>
  </si>
  <si>
    <t>61011701-0910</t>
  </si>
  <si>
    <t>Цахилгаан эрчим хүч Завханмандал</t>
  </si>
  <si>
    <t>61011701-0918</t>
  </si>
  <si>
    <t>Цахилгаан эрчим хүч - Түдэвтэй</t>
  </si>
  <si>
    <t>61011701-0919</t>
  </si>
  <si>
    <t>Цахилгаан эрчим хүч - Тэс</t>
  </si>
  <si>
    <t>61011701-0923</t>
  </si>
  <si>
    <t>Цахилгаан эрчим хүч - Цагаанчулуут</t>
  </si>
  <si>
    <t>61011701-0927</t>
  </si>
  <si>
    <t>Цахилгаан эрчим хүч - тосонцэнгэл</t>
  </si>
  <si>
    <t>61011701-1004</t>
  </si>
  <si>
    <t>61011701-1025</t>
  </si>
  <si>
    <t>Цахилгаан эрчим хүч - Баянөндөр</t>
  </si>
  <si>
    <t>61011701-1026</t>
  </si>
  <si>
    <t>Цахилгаан эрчим хүч - Бүрд</t>
  </si>
  <si>
    <t>61011701-1027</t>
  </si>
  <si>
    <t>Цахилгаан эрчим хүч - Бат-Өлзий</t>
  </si>
  <si>
    <t>61011701-1028</t>
  </si>
  <si>
    <t>Цахилгаан эрчим хүч - Сант</t>
  </si>
  <si>
    <t>61011701-1029</t>
  </si>
  <si>
    <t>Цахилгаан эрчим хүч - Баянгол</t>
  </si>
  <si>
    <t>61011701-1031</t>
  </si>
  <si>
    <t>Цахилгаан эрчим хүч - Гучин ус</t>
  </si>
  <si>
    <t>61011701-1032</t>
  </si>
  <si>
    <t>61011701-1035</t>
  </si>
  <si>
    <t>Цахилгаан эрчим хүч Тарагт - Тарагт</t>
  </si>
  <si>
    <t>61011701-1036</t>
  </si>
  <si>
    <t>Цахилгаан эрчим хүч - Төгрөг</t>
  </si>
  <si>
    <t>61011701-1037</t>
  </si>
  <si>
    <t>Цахилгаан эрчим хүч - Уянга</t>
  </si>
  <si>
    <t>61011701-1040</t>
  </si>
  <si>
    <t>Цахилгаан эрчим хүч - Хар хорин</t>
  </si>
  <si>
    <t>61011701-1042</t>
  </si>
  <si>
    <t>Цахилгаан эрчим хүч- НАРИЙН ТЭЭЛ</t>
  </si>
  <si>
    <t>61011701-1043</t>
  </si>
  <si>
    <t>Цахилгаан эрчим хүч - ХАЙРХАН ДУЛААН</t>
  </si>
  <si>
    <t>61011701-1104</t>
  </si>
  <si>
    <t>61011701-1108</t>
  </si>
  <si>
    <t>Цахилгаан эрчим хүч - Гурвантэс</t>
  </si>
  <si>
    <t>61011701-1109</t>
  </si>
  <si>
    <t>Цахилгаан эрчим хүч - Мандал-Овоо</t>
  </si>
  <si>
    <t>61011701-1204</t>
  </si>
  <si>
    <t>61011701-1206</t>
  </si>
  <si>
    <t>Цахилгаан эрчим хүч - Асгат</t>
  </si>
  <si>
    <t>61011701-1209</t>
  </si>
  <si>
    <t>Цахилгаан эрчим хүч- Уулбаян</t>
  </si>
  <si>
    <t>61011701-1210</t>
  </si>
  <si>
    <t>Цахилгаан эрчим хүч Халзан - Халзан</t>
  </si>
  <si>
    <t>61011701-1213</t>
  </si>
  <si>
    <t>Цахилгаан эрчим хүч - Эрдэнэцагаан</t>
  </si>
  <si>
    <t>61011701-1304</t>
  </si>
  <si>
    <t>61011701-1351</t>
  </si>
  <si>
    <t>Цахилгаан эрчим хүч - Алтанбулаг</t>
  </si>
  <si>
    <t>61011701-1352</t>
  </si>
  <si>
    <t>Цахилгаан эрчим хүч - Бугант</t>
  </si>
  <si>
    <t>61011701-1354</t>
  </si>
  <si>
    <t>Цахилгаан эрчим хүч - Ерөө</t>
  </si>
  <si>
    <t>61011701-1356</t>
  </si>
  <si>
    <t>Цахилгаан эрчим хүч - Зүүнбүрэн</t>
  </si>
  <si>
    <t>61011701-1362</t>
  </si>
  <si>
    <t>Цахилгаан эрчим хүч - Цагааннуур</t>
  </si>
  <si>
    <t>61011701-1452</t>
  </si>
  <si>
    <t>Цахилгаан эрчим хүч-Аргалант</t>
  </si>
  <si>
    <t>61011701-1453</t>
  </si>
  <si>
    <t>Цахилгаан эрчим хүч-Баян</t>
  </si>
  <si>
    <t>61011701-1456</t>
  </si>
  <si>
    <t>Цахилгаан эрчим хүч-Баянцагаан</t>
  </si>
  <si>
    <t>61011701-1457</t>
  </si>
  <si>
    <t>Цахилгаан эрчим хүч- Баянцогт</t>
  </si>
  <si>
    <t>61011701-1459</t>
  </si>
  <si>
    <t>Цахилгаан эрчим хүч- Баянчандмань</t>
  </si>
  <si>
    <t>61011701-1461</t>
  </si>
  <si>
    <t>Цахилгаан эрчим хүч- Бүрэн</t>
  </si>
  <si>
    <t>61011701-1463</t>
  </si>
  <si>
    <t>Цахилгаан эрчим хүч Жаргалант - Жаргалант</t>
  </si>
  <si>
    <t>61011701-1465</t>
  </si>
  <si>
    <t>Цахилгаан эрчим хүч- Заамар</t>
  </si>
  <si>
    <t>61011701-1466</t>
  </si>
  <si>
    <t>Цахилгаан эрчим хүч- Лүн</t>
  </si>
  <si>
    <t>61011701-1469</t>
  </si>
  <si>
    <t>Цахилгаан эрчим хүч Угтаал - Угтаал</t>
  </si>
  <si>
    <t>61011701-1470</t>
  </si>
  <si>
    <t>Цахилгаан эрчим хүч- Цээл</t>
  </si>
  <si>
    <t>61011701-1504</t>
  </si>
  <si>
    <t>Цахилгаан эрчим хүч - Техникийн хэсэг</t>
  </si>
  <si>
    <t>61011701-1505</t>
  </si>
  <si>
    <t>Цахилгаан эрчим хүч - Баруунтуруун</t>
  </si>
  <si>
    <t>61011701-1510</t>
  </si>
  <si>
    <t>Цахилгаан эрчим хүч - Өлгий</t>
  </si>
  <si>
    <t>61011701-1511</t>
  </si>
  <si>
    <t>Цахилгаан эрчим хүч - Өмнөговь</t>
  </si>
  <si>
    <t>61011701-1514</t>
  </si>
  <si>
    <t>Цахилгаан эрчим хүч - Ховд</t>
  </si>
  <si>
    <t>61011701-1517</t>
  </si>
  <si>
    <t>Цахилгаан эрчим хүч - Сагил</t>
  </si>
  <si>
    <t>61011701-1604</t>
  </si>
  <si>
    <t>61011701-1628</t>
  </si>
  <si>
    <t>Цахилгаан эрчим хүч - Манхан</t>
  </si>
  <si>
    <t>61011701-1704</t>
  </si>
  <si>
    <t>61011701-1712</t>
  </si>
  <si>
    <t>Цахилгаан эрчим хүч - Их-Уул</t>
  </si>
  <si>
    <t>61011701-1715</t>
  </si>
  <si>
    <t>Цахилгаан эрчим хүч - Тариалан</t>
  </si>
  <si>
    <t>61011701-1717</t>
  </si>
  <si>
    <t>Цахилгаан эрчим хүч - Төмөрбулаг</t>
  </si>
  <si>
    <t>61011701-1723</t>
  </si>
  <si>
    <t>Цахилгаан эрчим хүч- Цагаан-Уул</t>
  </si>
  <si>
    <t>61011701-1725</t>
  </si>
  <si>
    <t>61011701-1727</t>
  </si>
  <si>
    <t>Цахилгаан эрчим хүч- Шинэ-Идэр</t>
  </si>
  <si>
    <t>61011701-1813</t>
  </si>
  <si>
    <t>Цахилгаан эрчим хүч-Өмнөдэлгэр</t>
  </si>
  <si>
    <t>61011701-1815</t>
  </si>
  <si>
    <t>Цахилгаан эрчим хүч-Бмндэр</t>
  </si>
  <si>
    <t>61011701-1816</t>
  </si>
  <si>
    <t>Цахилгаан эрчим хүч-Батширээт</t>
  </si>
  <si>
    <t>61011701-1822</t>
  </si>
  <si>
    <t>Цахилгаан эрчим хүч-Дадал</t>
  </si>
  <si>
    <t>61011701-1956</t>
  </si>
  <si>
    <t>Цахилгаан эрчим хүч-Орхон</t>
  </si>
  <si>
    <t>61011701-1959</t>
  </si>
  <si>
    <t>Цахилгаан эрчим хүч - Дархан салбар</t>
  </si>
  <si>
    <t>61011701-2005</t>
  </si>
  <si>
    <t>Цахилгаан эрчим хүч - Эрдэнэ сум</t>
  </si>
  <si>
    <t>61011701-2108</t>
  </si>
  <si>
    <t>Цахилгаан эрчим хүч - Говил салбар</t>
  </si>
  <si>
    <t>61011701-2204</t>
  </si>
  <si>
    <t>61011701-2205</t>
  </si>
  <si>
    <t>Цахилгаан эрчим хүч - Баяндэлгэр</t>
  </si>
  <si>
    <t>61011701-2304</t>
  </si>
  <si>
    <t>61011701-2306</t>
  </si>
  <si>
    <t>Цахилгаан эрчим хүч - Шивээговь</t>
  </si>
  <si>
    <t>61011701-6003*</t>
  </si>
  <si>
    <t>Цахилгаан эрчим хүч-ТТАГ-ТАҮАлбаны ерөнхий менежер</t>
  </si>
  <si>
    <t>61011701-6004*</t>
  </si>
  <si>
    <t>Цахилгаан эрчим хүч-ТТАГ-ТАҮА-Дамжуулах байгууламжийн тасаг</t>
  </si>
  <si>
    <t>61011701-6005*</t>
  </si>
  <si>
    <t>Цахилгаан эрчим хүч-ТТАГ-ТАҮА-Холболтын байгууламжийн тасаг</t>
  </si>
  <si>
    <t>61011701-6006*</t>
  </si>
  <si>
    <t>Цахилгаан эрчим хүч-ТТАГ-ТАҮА-Зай тэжээл, хөргөлт, агааржуулалтын тасаг</t>
  </si>
  <si>
    <t>61011701-6008*</t>
  </si>
  <si>
    <t>Цахилгаан эрчим хүч-ТТАГ-ТАҮА-Системийн удирдлага хяналтын тасаг</t>
  </si>
  <si>
    <t>61011701-6009*</t>
  </si>
  <si>
    <t>Цахилгаан эрчим хүч-ТТАГ-ИАҮАлбаны ерөнхий менежер</t>
  </si>
  <si>
    <t>61011701-6011*</t>
  </si>
  <si>
    <t>Цахилгаан эрчим хүч-ТТАГ-ТБХГ-Техникийн ашиглалтын тасаг</t>
  </si>
  <si>
    <t>61011701-6012*</t>
  </si>
  <si>
    <t>Цахилгаан эрчим хүч-ТТАГ-ББХГ-Техникийн ашиглалтын тасаг</t>
  </si>
  <si>
    <t>61011701-6013*</t>
  </si>
  <si>
    <t>Цахилгаан эрчим хүч-ТТАГ-ЗБХГ-Техникийн ашиглалтын тасаг</t>
  </si>
  <si>
    <t>61011701-6014*</t>
  </si>
  <si>
    <t>Цахилгаан эрчим хүч-ТТАГ-ӨБХГ-Техникийн ашиглалтын тасаг</t>
  </si>
  <si>
    <t>61011701-6102*</t>
  </si>
  <si>
    <t>Цахилгаан эрчим хүч-Мэдээллийн Технологийн Төв - Программ системийн хөгжүүлэлтийн тасаг</t>
  </si>
  <si>
    <t>61011701-8205*</t>
  </si>
  <si>
    <t>Цахилгаан эрчим хүч-ДАГ-ЧХА-Чанар хяналтын тасаг</t>
  </si>
  <si>
    <t>61011701-8206*</t>
  </si>
  <si>
    <t>Цахилгаан эрчим хүч-ДАГ-ЧХА-Тоо бүртгэлийн тасаг</t>
  </si>
  <si>
    <t>61011701-8607*</t>
  </si>
  <si>
    <t>Цахилгаан эрчим хүч-СБААГ-ААА-Авто тээврийн тасаг</t>
  </si>
  <si>
    <t>61011705-0110</t>
  </si>
  <si>
    <t xml:space="preserve">Цахилгаан эрчим хүч - МХС Өндөр улаан </t>
  </si>
  <si>
    <t>61011705-0111</t>
  </si>
  <si>
    <t>Цахилгаан эрчим хүч - МХС Тариат сум</t>
  </si>
  <si>
    <t>61011705-0119</t>
  </si>
  <si>
    <t>Цахилгаан эрчим хүч - МХС Цахир сум</t>
  </si>
  <si>
    <t>61011705-0123</t>
  </si>
  <si>
    <t xml:space="preserve">Цахилгаан эрчим хүч - МХС Булган сум </t>
  </si>
  <si>
    <t>61011705-0204</t>
  </si>
  <si>
    <t>Цахилгаан эрчим хүч - МХС ТТАГ-ТАТасаг</t>
  </si>
  <si>
    <t>61011705-0304</t>
  </si>
  <si>
    <t>61011705-0314</t>
  </si>
  <si>
    <t>Цахилгаан эрчим хүч - МХС Баянлиг</t>
  </si>
  <si>
    <t>61011705-0315</t>
  </si>
  <si>
    <t>Цахилгаан эрчим хүч - МХС Баянговь</t>
  </si>
  <si>
    <t>61011705-0316</t>
  </si>
  <si>
    <t>Цахилгаан эрчим хүч - МХС Шинэжинст</t>
  </si>
  <si>
    <t>61011705-0323</t>
  </si>
  <si>
    <t>Цахилгаан эрчим хүч - МХС Баянбулаг</t>
  </si>
  <si>
    <t>61011705-0324</t>
  </si>
  <si>
    <t>Цахилгаан эрчим хүч - МХС Гурванбулаг</t>
  </si>
  <si>
    <t>61011705-0325</t>
  </si>
  <si>
    <t>Цахилгаан эрчим хүч - МХС Заг</t>
  </si>
  <si>
    <t>61011705-0327</t>
  </si>
  <si>
    <t>Цахилгаан эрчим хүч - МХС Галуут</t>
  </si>
  <si>
    <t>61011705-0404</t>
  </si>
  <si>
    <t>61011705-0460</t>
  </si>
  <si>
    <t>Цахилгаан эрчим хүч - МХС</t>
  </si>
  <si>
    <t>61011705-0461</t>
  </si>
  <si>
    <t>61011705-0462</t>
  </si>
  <si>
    <t>61011705-0464</t>
  </si>
  <si>
    <t>61011705-0652</t>
  </si>
  <si>
    <t>Цахилгаан эрчим хүч - МХС Алтанширээ</t>
  </si>
  <si>
    <t>61011705-0661</t>
  </si>
  <si>
    <t>Цахилгаан эрчим хүч - МХС Замын-Үүд</t>
  </si>
  <si>
    <t>61011705-0700</t>
  </si>
  <si>
    <t>61011705-0800</t>
  </si>
  <si>
    <t>61011705-0806</t>
  </si>
  <si>
    <t>Цахилгаан эрчим хүч - МХС Дэлгэрцогт</t>
  </si>
  <si>
    <t>61011705-0807</t>
  </si>
  <si>
    <t>Цахилгаан эрчим хүч - МХС Дэрэн</t>
  </si>
  <si>
    <t>61011705-0808</t>
  </si>
  <si>
    <t>Цахилгаан эрчим хүч - МХС Говь-Угтаал</t>
  </si>
  <si>
    <t>61011705-0810</t>
  </si>
  <si>
    <t>Цахилгаан эрчим хүч - МХС Өндөршил</t>
  </si>
  <si>
    <t>61011705-0811</t>
  </si>
  <si>
    <t>Цахилгаан эрчим хүч - МХС Баянжаргалан</t>
  </si>
  <si>
    <t>61011705-0814</t>
  </si>
  <si>
    <t>Цахилгаан эрчим хүч - МХС Хулд</t>
  </si>
  <si>
    <t>61011705-0815</t>
  </si>
  <si>
    <t>Цахилгаан эрчим хүч - МХС Луус</t>
  </si>
  <si>
    <t>61011705-0816</t>
  </si>
  <si>
    <t>Цахилгаан эрчим хүч - МХС Сайхан-Овоо</t>
  </si>
  <si>
    <t>61011705-0817</t>
  </si>
  <si>
    <t>Цахилгаан эрчим хүч - МХС Дэлгэрхангай</t>
  </si>
  <si>
    <t>61011705-0912</t>
  </si>
  <si>
    <t>Цахилгаан эрчим хүч - МХС Их-Уул</t>
  </si>
  <si>
    <t>61011705-0915</t>
  </si>
  <si>
    <t>Цахилгаан эрчим хүч - МХС  Отгон</t>
  </si>
  <si>
    <t>61011705-0917</t>
  </si>
  <si>
    <t>Цахилгаан эрчим хүч - МХС  Сонгино</t>
  </si>
  <si>
    <t>61011705-0924</t>
  </si>
  <si>
    <t>Цахилгаан эрчим хүч - МХС  Шилүүстэй</t>
  </si>
  <si>
    <t>61011705-0927</t>
  </si>
  <si>
    <t>Цахилгаан эрчим хүч - МХС Тосонцэнгэл</t>
  </si>
  <si>
    <t>61011705-1000</t>
  </si>
  <si>
    <t>61011705-1100</t>
  </si>
  <si>
    <t>61011705-1103</t>
  </si>
  <si>
    <t>61011705-1104</t>
  </si>
  <si>
    <t>61011705-1114</t>
  </si>
  <si>
    <t>61011705-1200</t>
  </si>
  <si>
    <t>61011705-1300</t>
  </si>
  <si>
    <t>61011705-1360</t>
  </si>
  <si>
    <t>61011705-1363</t>
  </si>
  <si>
    <t>61011705-1400</t>
  </si>
  <si>
    <t>61011705-1500</t>
  </si>
  <si>
    <t>61011705-1629</t>
  </si>
  <si>
    <t>Цахилгаан эрчим хүч - МХС Мөнххайрхан</t>
  </si>
  <si>
    <t>61011705-1630</t>
  </si>
  <si>
    <t>Цахилгаан эрчим хүч - МХС Мөст</t>
  </si>
  <si>
    <t>61011705-1700</t>
  </si>
  <si>
    <t>61011705-1716</t>
  </si>
  <si>
    <t xml:space="preserve">цахилгааны зардал МХС - Тосонцэнгэл </t>
  </si>
  <si>
    <t>61011705-1800</t>
  </si>
  <si>
    <t>61011705-1810</t>
  </si>
  <si>
    <t>Цахилгаан эрчим хүч МХС Жаргалтхаан</t>
  </si>
  <si>
    <t>61011705-1811</t>
  </si>
  <si>
    <t>Цахилгаан эрчим хүч МХС Цэнхэрмандал</t>
  </si>
  <si>
    <t>61011705-1812</t>
  </si>
  <si>
    <t>Цахилгаан эрчим хүч МХС Мөрөн</t>
  </si>
  <si>
    <t>61011705-1900</t>
  </si>
  <si>
    <t>61011705-1951</t>
  </si>
  <si>
    <t>61011705-1952</t>
  </si>
  <si>
    <t>61011705-1953</t>
  </si>
  <si>
    <t>61011705-1954</t>
  </si>
  <si>
    <t>61011705-2000</t>
  </si>
  <si>
    <t>61011705-2100</t>
  </si>
  <si>
    <t>61011705-2200</t>
  </si>
  <si>
    <t>70000301-0402</t>
  </si>
  <si>
    <t>Цахилгаан эрчим хүч-СБААГ-СБААТасаг</t>
  </si>
  <si>
    <t>70000301-1602</t>
  </si>
  <si>
    <t>70000301-1802</t>
  </si>
  <si>
    <t>70000301-2302</t>
  </si>
  <si>
    <t>70000301-6001*</t>
  </si>
  <si>
    <t>Цахилгаан эрчим хүч-ТТАГ-ын захирал</t>
  </si>
  <si>
    <t>70000301-8101*</t>
  </si>
  <si>
    <t>Цахилгаан эрчим хүч-Гүйцэтгэх захирал</t>
  </si>
  <si>
    <t>70000301-8404*</t>
  </si>
  <si>
    <t>Цахилгаан эрчим хүч-ИБХГ-БТАлбаны мэргэжилтэн</t>
  </si>
  <si>
    <t>70000301-8501*</t>
  </si>
  <si>
    <t>Цахилгаан эрчим хүч-УХНГ-ын захирал</t>
  </si>
  <si>
    <t>70000301-8502*</t>
  </si>
  <si>
    <t>Цахилгаан эрчим хүч-УХНГ-УХНГазрын мэргэжилтэн</t>
  </si>
  <si>
    <t>70000301-8506*</t>
  </si>
  <si>
    <t>Цахилгаан эрчим хүч-УХНГ-ХАААлбаны мэргэжилтэн</t>
  </si>
  <si>
    <t>70000301-8601*</t>
  </si>
  <si>
    <t>Цахилгаан эрчим хүч-СБААГ-ын захирал</t>
  </si>
  <si>
    <t>70000301-8602*</t>
  </si>
  <si>
    <t>Цахилгаан эрчим хүч-СБААГ-НББАлбаны ерөнхий менежер</t>
  </si>
  <si>
    <t>70000301-8603*</t>
  </si>
  <si>
    <t>Цахилгаан эрчим хүч-СБААГ-НББАлбаны мэргэжилтэн</t>
  </si>
  <si>
    <t>70000301-8605*</t>
  </si>
  <si>
    <t>Цахилгаан эрчим хүч-СБААГ-АААлбаны мэргэжилтэн</t>
  </si>
  <si>
    <t>71000301-7004*</t>
  </si>
  <si>
    <t>Цахилгаан эрчим хүч-МБГ-ЛДҮТөвийн мэргэжилтэн</t>
  </si>
  <si>
    <t>71000301-7011*</t>
  </si>
  <si>
    <t>Цахилгаан эрчим хүч-МБГ-ТБХГ-Борлуулалт үйлчилгээний тасаг</t>
  </si>
  <si>
    <t>61012005-0104</t>
  </si>
  <si>
    <t>Тоног төхөөрөмж байрлуулсаны түрээсийн зардал-МХС ТТАГ-ТАТасаг</t>
  </si>
  <si>
    <t>61012005-0107</t>
  </si>
  <si>
    <t>Тоног төхөөрөмж байрлуулсаны түрээсийн зардал- МХС Жаргалант</t>
  </si>
  <si>
    <t>61012005-0108</t>
  </si>
  <si>
    <t>Тоног төхөөрөмж байрлуулсаны түрээсийн зардал- МХС Өгийнуур</t>
  </si>
  <si>
    <t>61012005-0109</t>
  </si>
  <si>
    <t>Тоног төхөөрөмж байрлуулсаны түрээсийн зардал- МХС Өлзийт</t>
  </si>
  <si>
    <t>61012005-0110</t>
  </si>
  <si>
    <t>Тоног төхөөрөмж байрлуулсаны түрээсийн зардал- МХС Өндөр улаан</t>
  </si>
  <si>
    <t>61012005-0111</t>
  </si>
  <si>
    <t>Тоног төхөөрөмж байрлуулсаны түрээсийн зардал- МХС Тариат</t>
  </si>
  <si>
    <t>61012005-0112</t>
  </si>
  <si>
    <t>Тоног төхөөрөмж байрлуулсаны түрээсийн зардал- МХС Төвшрүүлэх</t>
  </si>
  <si>
    <t>61012005-0113</t>
  </si>
  <si>
    <t>Тоног төхөөрөмж байрлуулсаны түрээсийн зардал- МХС Хайрхан</t>
  </si>
  <si>
    <t>61012005-0114</t>
  </si>
  <si>
    <t>Тоног төхөөрөмж байрлуулсаны түрээсийн зардал- МХС хангай</t>
  </si>
  <si>
    <t>61012005-0116</t>
  </si>
  <si>
    <t>Тоног төхөөрөмж байрлуулсаны түрээсийн зардал- МХС Хотонт</t>
  </si>
  <si>
    <t>61012005-0118</t>
  </si>
  <si>
    <t>Тоног төхөөрөмж байрлуулсаны түрээсийн зардал- МХС Цэнхэр</t>
  </si>
  <si>
    <t>61012005-0119</t>
  </si>
  <si>
    <t>Тоног төхөөрөмж байрлуулсаны түрээсийн зардал- МХС Цахир</t>
  </si>
  <si>
    <t>61012005-0120</t>
  </si>
  <si>
    <t>Тоног төхөөрөмж байрлуулсаны түрээсийн зардал- МХС Чулуут</t>
  </si>
  <si>
    <t>61012005-0121</t>
  </si>
  <si>
    <t>Тоног төхөөрөмж байрлуулсаны түрээсийн зардал- МХС Эрдэнэмандал</t>
  </si>
  <si>
    <t>61012005-0123</t>
  </si>
  <si>
    <t>Тоног төхөөрөмж байрлуулсаны түрээсийн зардал- МХС Булган</t>
  </si>
  <si>
    <t>61012005-0204</t>
  </si>
  <si>
    <t>61012005-0205</t>
  </si>
  <si>
    <t>Тоног төхөөрөмж байрлуулсаны түрээсийн зардал- МХС Алтай</t>
  </si>
  <si>
    <t>61012005-0207</t>
  </si>
  <si>
    <t>Тоног төхөөрөмж байрлуулсаны түрээсийн зардал- МХС Баяннуур</t>
  </si>
  <si>
    <t>61012005-0209</t>
  </si>
  <si>
    <t xml:space="preserve">Тоног төхөөрөмж байрлуулсаны түрээсийн зардал- МХС Буянт </t>
  </si>
  <si>
    <t>61012005-0210</t>
  </si>
  <si>
    <t xml:space="preserve">Тоног төхөөрөмж байрлуулсаны түрээсийн зардал- МХС  Дэлүүн </t>
  </si>
  <si>
    <t>61012005-0212</t>
  </si>
  <si>
    <t xml:space="preserve">Тоног төхөөрөмж байрлуулсаны түрээсийн зардал- МХС Улаанхус </t>
  </si>
  <si>
    <t>61012005-0213</t>
  </si>
  <si>
    <t>Тоног төхөөрөмж байрлуулсаны түрээсийн зардал- МХС Ногооннуур</t>
  </si>
  <si>
    <t>61012005-0215</t>
  </si>
  <si>
    <t xml:space="preserve">Тоног төхөөрөмж байрлуулсаны түрээсийн зардал- МХС   Толбо </t>
  </si>
  <si>
    <t>61012005-0216</t>
  </si>
  <si>
    <t xml:space="preserve">Тоног төхөөрөмж байрлуулсаны түрээсийн зардал- МХС Цагааннуур </t>
  </si>
  <si>
    <t>61012005-0217</t>
  </si>
  <si>
    <t xml:space="preserve">Тоног төхөөрөмж байрлуулсаны түрээсийн зардал- МХС Цэнгэл </t>
  </si>
  <si>
    <t>61012005-0304</t>
  </si>
  <si>
    <t>61012005-0311</t>
  </si>
  <si>
    <t>Тоног төхөөрөмж байрлуулсаны түрээсийн зардал-МХС Өлзийт</t>
  </si>
  <si>
    <t>61012005-0312</t>
  </si>
  <si>
    <t>Тоног төхөөрөмж байрлуулсаны түрээсийн зардал-МХС Жинст</t>
  </si>
  <si>
    <t>61012005-0313</t>
  </si>
  <si>
    <t>Тоног төхөөрөмж байрлуулсаны түрээсийн зардал-МХС Богд</t>
  </si>
  <si>
    <t>61012005-0314</t>
  </si>
  <si>
    <t>Тоног төхөөрөмж байрлуулсаны түрээсийн зардал-МХС Баянлиг</t>
  </si>
  <si>
    <t>61012005-0315</t>
  </si>
  <si>
    <t>Тоног төхөөрөмж байрлуулсаны түрээсийн зардал-МХС Баянговь</t>
  </si>
  <si>
    <t>61012005-0316</t>
  </si>
  <si>
    <t>Тоног төхөөрөмж байрлуулсаны түрээсийн зардал-МХС Шинэжинст</t>
  </si>
  <si>
    <t>61012005-0317</t>
  </si>
  <si>
    <t>Тоног төхөөрөмж байрлуулсаны түрээсийн зардал-МХС Баян-Өндөр</t>
  </si>
  <si>
    <t>61012005-0318</t>
  </si>
  <si>
    <t>Тоног төхөөрөмж байрлуулсаны түрээсийн зардал-МХС Баян-цагаан</t>
  </si>
  <si>
    <t>61012005-0319</t>
  </si>
  <si>
    <t>Тоног төхөөрөмж байрлуулсаны түрээсийн зардал-МХС Баацагаан</t>
  </si>
  <si>
    <t>61012005-0320</t>
  </si>
  <si>
    <t>Тоног төхөөрөмж байрлуулсаны түрээсийн зардал-МХС Бөмбөгөр</t>
  </si>
  <si>
    <t>61012005-0321</t>
  </si>
  <si>
    <t>Тоног төхөөрөмж байрлуулсаны түрээсийн зардал-МХС Бууцагаан</t>
  </si>
  <si>
    <t>61012005-0322</t>
  </si>
  <si>
    <t>Тоног төхөөрөмж байрлуулсаны түрээсийн зардал-МХС Хүрээмарал</t>
  </si>
  <si>
    <t>61012005-0323</t>
  </si>
  <si>
    <t>Тоног төхөөрөмж байрлуулсаны түрээсийн зардал-МХС Баянбулаг</t>
  </si>
  <si>
    <t>61012005-0324</t>
  </si>
  <si>
    <t>Тоног төхөөрөмж байрлуулсаны түрээсийн зардал-МХС Гурванбулаг</t>
  </si>
  <si>
    <t>61012005-0326</t>
  </si>
  <si>
    <t>Тоног төхөөрөмж байрлуулсаны түрээсийн зардал-МХС Жаргалант</t>
  </si>
  <si>
    <t>61012005-0327</t>
  </si>
  <si>
    <t>Тоног төхөөрөмж байрлуулсаны түрээсийн зардал-МХС Галуут</t>
  </si>
  <si>
    <t>61012005-0328</t>
  </si>
  <si>
    <t>Тоног төхөөрөмж байрлуулсаны түрээсийн зардал-МХС Баян-Овоо</t>
  </si>
  <si>
    <t>61012005-0329</t>
  </si>
  <si>
    <t>Тоног төхөөрөмж байрлуулсаны түрээсийн зардал-МХС Эрдэнэцогт</t>
  </si>
  <si>
    <t>61012005-0451</t>
  </si>
  <si>
    <t>Тоног төхөөрөмж байрлуулсаны түрээсийн зардал-МХС</t>
  </si>
  <si>
    <t>61012005-0454</t>
  </si>
  <si>
    <t>61012005-0460</t>
  </si>
  <si>
    <t>61012005-0461</t>
  </si>
  <si>
    <t>61012005-0462</t>
  </si>
  <si>
    <t>61012005-0463</t>
  </si>
  <si>
    <t>61012005-0504</t>
  </si>
  <si>
    <t>61012005-0604</t>
  </si>
  <si>
    <t>61012005-0704</t>
  </si>
  <si>
    <t>61012005-0804</t>
  </si>
  <si>
    <t>61012005-0905</t>
  </si>
  <si>
    <t>Тоног төхөөрөмж байрлуулсаны түрээсийн зардал- МХС Алдархаан</t>
  </si>
  <si>
    <t>61012005-0909</t>
  </si>
  <si>
    <t>Тоног төхөөрөмж байрлуулсаны түрээсийн зардал- МХС Дөрвөлжин</t>
  </si>
  <si>
    <t>61012005-0910</t>
  </si>
  <si>
    <t>Тоног төхөөрөмж байрлуулсаны түрээсийн зардал- МХС Завханмандал</t>
  </si>
  <si>
    <t>61012005-0911</t>
  </si>
  <si>
    <t>Тоног төхөөрөмж байрлуулсаны түрээсийн зардал- МХС Идэр</t>
  </si>
  <si>
    <t>61012005-0912</t>
  </si>
  <si>
    <t>Тоног төхөөрөмж байрлуулсаны түрээсийн зардал- МХС Их-Уул</t>
  </si>
  <si>
    <t>61012005-0913</t>
  </si>
  <si>
    <t>Тоног төхөөрөмж байрлуулсаны түрээсийн зардал- МХС Цэцэнуул</t>
  </si>
  <si>
    <t>61012005-0915</t>
  </si>
  <si>
    <t>Тоног төхөөрөмж байрлуулсаны түрээсийн зардал- МХС Отгон</t>
  </si>
  <si>
    <t>61012005-0917</t>
  </si>
  <si>
    <t>Тоног төхөөрөмж байрлуулсаны түрээсийн зардал- МХС Сонгино</t>
  </si>
  <si>
    <t>61012005-0919</t>
  </si>
  <si>
    <t>Тоног төхөөрөмж байрлуулсаны түрээсийн зардал- МХС Тэс</t>
  </si>
  <si>
    <t>61012005-0921</t>
  </si>
  <si>
    <t>Тоног төхөөрөмж байрлуулсаны түрээсийн зардал- МХС Ургамал</t>
  </si>
  <si>
    <t>61012005-0922</t>
  </si>
  <si>
    <t>Тоног төхөөрөмж байрлуулсаны түрээсийн зардал- МХС Цагаанхайрхан</t>
  </si>
  <si>
    <t>61012005-0923</t>
  </si>
  <si>
    <t>Тоног төхөөрөмж байрлуулсаны түрээсийн зардал- МХС Цагаанчулуут</t>
  </si>
  <si>
    <t>61012005-0924</t>
  </si>
  <si>
    <t>Тоног төхөөрөмж байрлуулсаны түрээсийн зардал- МХС Шилүүстэй</t>
  </si>
  <si>
    <t>61012005-0925</t>
  </si>
  <si>
    <t>Тоног төхөөрөмж байрлуулсаны түрээсийн зардал- МХС Эрдэнэхайрхан</t>
  </si>
  <si>
    <t>61012005-0927</t>
  </si>
  <si>
    <t>Тоног төхөөрөмж байрлуулсаны түрээсийн зардал- МХС Тосонцэнгэл</t>
  </si>
  <si>
    <t>61012005-1004</t>
  </si>
  <si>
    <t>61012005-1104</t>
  </si>
  <si>
    <t>61012005-1204</t>
  </si>
  <si>
    <t>61012005-1304</t>
  </si>
  <si>
    <t>61012005-1354</t>
  </si>
  <si>
    <t>61012005-1355</t>
  </si>
  <si>
    <t>61012005-1360</t>
  </si>
  <si>
    <t>61012005-1404</t>
  </si>
  <si>
    <t>61012005-1504</t>
  </si>
  <si>
    <t>61012005-1604</t>
  </si>
  <si>
    <t>61012005-1704</t>
  </si>
  <si>
    <t>61012005-1904</t>
  </si>
  <si>
    <t>61012005-1954</t>
  </si>
  <si>
    <t>Тоног төхөөрөмж байрлуулсаны түрээсийн зардалМХС- Баруун хараа</t>
  </si>
  <si>
    <t>61012005-2104</t>
  </si>
  <si>
    <t>61012005-2204</t>
  </si>
  <si>
    <t>61012005-2304</t>
  </si>
  <si>
    <t>61012005-8117</t>
  </si>
  <si>
    <t>Тоног төхөөрөмж байрлуулсаны түрээсийн зардал-MTC-ТТАҮГ</t>
  </si>
  <si>
    <t>61012006-0104</t>
  </si>
  <si>
    <t>Тоног төхөөрөмж байрлуулсаны түрээсийн зардал ТТАГ-ТАТасаг</t>
  </si>
  <si>
    <t>61012006-0604</t>
  </si>
  <si>
    <t>61012006-0704</t>
  </si>
  <si>
    <t>61012006-1404</t>
  </si>
  <si>
    <t>61012006-1904</t>
  </si>
  <si>
    <t>61012006-2004</t>
  </si>
  <si>
    <t>61012006-2104</t>
  </si>
  <si>
    <t>61012006-2204</t>
  </si>
  <si>
    <t>61012006-6012*</t>
  </si>
  <si>
    <t>Тоног төхөөрөмж байрлуулсаны түрээсийн зардал-ББХГ</t>
  </si>
  <si>
    <t>61012203-0104</t>
  </si>
  <si>
    <t>Тоног төхөөрөмжийн үйлчилгээний шатах тослох материал-ТТАГ-ТАТасаг</t>
  </si>
  <si>
    <t>61012203-0404</t>
  </si>
  <si>
    <t>61012203-0504</t>
  </si>
  <si>
    <t>61012203-0604</t>
  </si>
  <si>
    <t>61012203-0752</t>
  </si>
  <si>
    <t>Тоног төхөөрөмжийн үйлчилгээний шатах тослох материал-Баян-Уул</t>
  </si>
  <si>
    <t>61012203-0761</t>
  </si>
  <si>
    <t>Тоног төхөөрөмжийн үйлчилгээний шатах тослох материал-Чойбалсан</t>
  </si>
  <si>
    <t>61012203-0804</t>
  </si>
  <si>
    <t>61012203-1004</t>
  </si>
  <si>
    <t>61012203-1104</t>
  </si>
  <si>
    <t>61012203-1204</t>
  </si>
  <si>
    <t>61012203-1304</t>
  </si>
  <si>
    <t>61012203-1504</t>
  </si>
  <si>
    <t>61012203-1604</t>
  </si>
  <si>
    <t>61012203-1704</t>
  </si>
  <si>
    <t>61012203-1825</t>
  </si>
  <si>
    <t>Тоног төхөөрөмжийн үйлчилгээний шатах тослох материал-Бор-Өндөр</t>
  </si>
  <si>
    <t>61012203-1904</t>
  </si>
  <si>
    <t>61012203-1951</t>
  </si>
  <si>
    <t>Тоног төхөөрөмжийн үйлчилгээний шатах тослох материал-Шарын гол</t>
  </si>
  <si>
    <t>61012203-2204</t>
  </si>
  <si>
    <t>61012203-2304</t>
  </si>
  <si>
    <t>61011803-6006*</t>
  </si>
  <si>
    <t>Сэлбэг хэрэгсэл-ТТАГ-ТАҮА-Зай тэжээл хөргөлт агааржуулалтын тасаг</t>
  </si>
  <si>
    <t>61011803-8205*</t>
  </si>
  <si>
    <t>Сэлбэг хэрэгсэл-ДАГ-ЧХА-Чанар хяналтын тасаг</t>
  </si>
  <si>
    <t>70000403-8603*</t>
  </si>
  <si>
    <t>Сэлбэг хэрэгсэл-СБААГ-НББАлбаны мэргэжилтэн</t>
  </si>
  <si>
    <t>70000403-8605*</t>
  </si>
  <si>
    <t>Сэлбэг хэрэгсэл-СБААГ-АААлбаны мэргэжилтэн</t>
  </si>
  <si>
    <t>71000403-7011*</t>
  </si>
  <si>
    <t>Сэлбэг хэрэгсэл-МБГ-Борлуулалт үйлчилгээний тасаг-ТБХГ</t>
  </si>
  <si>
    <t>71000403-7012*</t>
  </si>
  <si>
    <t>Сэлбэг хэрэгсэл-МБГ-Борлуулалт үйлчилгээний тасаг-ББХГ</t>
  </si>
  <si>
    <t>71000403-7013*</t>
  </si>
  <si>
    <t>Сэлбэг хэрэгсэл-МБГ-Борлуулалт үйлчилгээний тасаг-ЗБХГ</t>
  </si>
  <si>
    <t>71000403-7014*</t>
  </si>
  <si>
    <t>Сэлбэг хэрэгсэл-МБГ-Борлуулалт үйлчилгээний тасаг-ӨБХГ</t>
  </si>
  <si>
    <t>61011000-0104</t>
  </si>
  <si>
    <t>Техникийн засвар үйлчилгээний зардал-ТТААГ-ТАТасаг</t>
  </si>
  <si>
    <t>61011000-0204</t>
  </si>
  <si>
    <t>61011000-0404</t>
  </si>
  <si>
    <t>61011000-0504</t>
  </si>
  <si>
    <t>61011000-0604</t>
  </si>
  <si>
    <t>61011000-0704</t>
  </si>
  <si>
    <t>Техникийн засвар үйлчилгээний зардал-ТТАГ-ТАТасаг</t>
  </si>
  <si>
    <t>61011000-0804</t>
  </si>
  <si>
    <t>61011000-0904</t>
  </si>
  <si>
    <t>61011000-1004</t>
  </si>
  <si>
    <t>61011000-1104</t>
  </si>
  <si>
    <t>61011000-1204</t>
  </si>
  <si>
    <t>61011000-1304</t>
  </si>
  <si>
    <t>61011000-1404</t>
  </si>
  <si>
    <t>61011000-1504</t>
  </si>
  <si>
    <t>61011000-1604</t>
  </si>
  <si>
    <t>61011000-1704</t>
  </si>
  <si>
    <t>61011000-1804</t>
  </si>
  <si>
    <t>61011000-1904</t>
  </si>
  <si>
    <t>61011000-1952</t>
  </si>
  <si>
    <t>Техникийн засвар үйлчилгээний зардал-Зүүнхараа</t>
  </si>
  <si>
    <t>61011000-2004</t>
  </si>
  <si>
    <t>61011000-2104</t>
  </si>
  <si>
    <t>61011000-2204</t>
  </si>
  <si>
    <t>61011801-2100</t>
  </si>
  <si>
    <t>61011801-2200</t>
  </si>
  <si>
    <t>61011801-6014*</t>
  </si>
  <si>
    <t>Үндсэн хөрөнгийн урсгал засвар-ТТАГ-Техникийн ашиглалтын тасаг-ӨБХГ</t>
  </si>
  <si>
    <t>71000401-7014*</t>
  </si>
  <si>
    <t>Үндсэн хөрөнгийн урсгал засвар-МБГ-Борлуулалт үйлчилгээний тасаг-ӨБХГ</t>
  </si>
  <si>
    <t>71000402-7011*</t>
  </si>
  <si>
    <t>Түрээсийн хөрөнгөнд хийсэн урсгал засвар-МБГ-Борлуулалт үйлчилгээний тасаг-ТБХГ</t>
  </si>
  <si>
    <t>61011804-8607*</t>
  </si>
  <si>
    <t>Автомашины сэлбэг, засвар үйлчилгээ, оношилгоо-СБААГ-ААА-Авто тээврийн тасаг</t>
  </si>
  <si>
    <t>70000404-0102</t>
  </si>
  <si>
    <t>Автомашины сэлбэгийн зардал-СБААГ-СБААТасаг</t>
  </si>
  <si>
    <t>70000404-0302</t>
  </si>
  <si>
    <t>70000404-0402</t>
  </si>
  <si>
    <t>70000404-0502</t>
  </si>
  <si>
    <t>70000404-0602</t>
  </si>
  <si>
    <t>70000404-0702</t>
  </si>
  <si>
    <t>70000404-0802</t>
  </si>
  <si>
    <t>70000404-0902</t>
  </si>
  <si>
    <t>70000404-1002</t>
  </si>
  <si>
    <t>70000404-1102</t>
  </si>
  <si>
    <t>70000404-1202</t>
  </si>
  <si>
    <t>70000404-1302</t>
  </si>
  <si>
    <t>70000404-1402</t>
  </si>
  <si>
    <t>70000404-1502</t>
  </si>
  <si>
    <t>70000404-1602</t>
  </si>
  <si>
    <t>70000404-1702</t>
  </si>
  <si>
    <t>70000404-1802</t>
  </si>
  <si>
    <t>70000404-1902</t>
  </si>
  <si>
    <t>70000404-2102</t>
  </si>
  <si>
    <t>70000404-2202</t>
  </si>
  <si>
    <t>70000404-2302</t>
  </si>
  <si>
    <t>70000404-8401*</t>
  </si>
  <si>
    <t>Автомашины сэлбэг, засвар үйлчилгээ, оношилгоо-ИБХГазрын захирал</t>
  </si>
  <si>
    <t>70000404-8501*</t>
  </si>
  <si>
    <t>Автомашины сэлбэг, засвар үйлчилгээ, оношилгоо-УХНГазрын захирал</t>
  </si>
  <si>
    <t>61012100-0604</t>
  </si>
  <si>
    <t>Тээврийн зардал-ТТАГ-ТАТасаг</t>
  </si>
  <si>
    <t>61012100-1204</t>
  </si>
  <si>
    <t>61012100-1604</t>
  </si>
  <si>
    <t>61012100-1904</t>
  </si>
  <si>
    <t>61012100-1952</t>
  </si>
  <si>
    <t>Тээврийн зардал 1952 - Зүүн хараа</t>
  </si>
  <si>
    <t>61012100-8607*</t>
  </si>
  <si>
    <t>Тээврийн зардал-СБААГ-ААА-Авто тээврийн тасаг</t>
  </si>
  <si>
    <t>70000800-0202</t>
  </si>
  <si>
    <t>Тээврийн зардал 9902 - Захиргаа аж ахуйн хэсэг</t>
  </si>
  <si>
    <t>70000800-0302</t>
  </si>
  <si>
    <t>70000800-0402</t>
  </si>
  <si>
    <t>70000800-0502</t>
  </si>
  <si>
    <t>70000800-0702</t>
  </si>
  <si>
    <t>70000800-0802</t>
  </si>
  <si>
    <t>70000800-0902</t>
  </si>
  <si>
    <t>ээврийн зардал 9902 - Захиргаа аж ахуйн хэсэг</t>
  </si>
  <si>
    <t>70000800-1002</t>
  </si>
  <si>
    <t>70000800-1102</t>
  </si>
  <si>
    <t>70000800-1302</t>
  </si>
  <si>
    <t>70000800-1502</t>
  </si>
  <si>
    <t>70000800-1602</t>
  </si>
  <si>
    <t>70000800-1802</t>
  </si>
  <si>
    <t>70000800-1902</t>
  </si>
  <si>
    <t>70000800-2102</t>
  </si>
  <si>
    <t>70000800-2202</t>
  </si>
  <si>
    <t>70000800-2302</t>
  </si>
  <si>
    <t>70000800-8506*</t>
  </si>
  <si>
    <t>Тээврийн зардал-УХНГ-ХАААлбаны мэргэжилтэн</t>
  </si>
  <si>
    <t>71000800-0103</t>
  </si>
  <si>
    <t>Тээврийн зардал-МБГ-БҮТасаг</t>
  </si>
  <si>
    <t>71000800-1703</t>
  </si>
  <si>
    <t>61012900-0111</t>
  </si>
  <si>
    <t>Бусдаар хийлгэсэн ажил - Тариат</t>
  </si>
  <si>
    <t>61012900-0117</t>
  </si>
  <si>
    <t>Бусдаар хийлгэсэн ажил-Цэцэрлэг</t>
  </si>
  <si>
    <t>61012900-0119</t>
  </si>
  <si>
    <t>Бусдаар хийлгэсэн ажил - Цахир</t>
  </si>
  <si>
    <t>61012900-0123</t>
  </si>
  <si>
    <t>Бусдаар хийлгэсэн ажил-Булган</t>
  </si>
  <si>
    <t>61012900-0205</t>
  </si>
  <si>
    <t>Бусдаар гүйцэтгүүлсэн ажил-Алтай</t>
  </si>
  <si>
    <t>61012900-0207</t>
  </si>
  <si>
    <t>Бусдаар гүйцэтгүүлсэн ажил-Баяннуур</t>
  </si>
  <si>
    <t>61012900-0208</t>
  </si>
  <si>
    <t>Бусдаар гүйцэтгүүлсэн ажил- Булган</t>
  </si>
  <si>
    <t>61012900-0209</t>
  </si>
  <si>
    <t>Бусдаар гүйцэтгүүлсэн ажил-Буянт</t>
  </si>
  <si>
    <t>61012900-0210</t>
  </si>
  <si>
    <t>Бусдаар гүйцэтгүүлсэн ажил- Дэлүүн</t>
  </si>
  <si>
    <t>61012900-0213</t>
  </si>
  <si>
    <t>Бусдаар гүйцэтгүүлсэн ажил- Ногооннуур</t>
  </si>
  <si>
    <t>61012900-0214</t>
  </si>
  <si>
    <t>Бусдаар гүйцэтгүүлсэн ажил Хотгор - Хотгор</t>
  </si>
  <si>
    <t>61012900-0216</t>
  </si>
  <si>
    <t>Бусдаар хийлгэсэн ажил - Цагааннуур</t>
  </si>
  <si>
    <t>61012900-0218</t>
  </si>
  <si>
    <t>Бусдаар гүйцэтгүүлсэн ажил Улаанбайшинт - Улаанбайшинт</t>
  </si>
  <si>
    <t>61012900-0219</t>
  </si>
  <si>
    <t>Бусдаар гүйцэтгүүлсэн ажил-Бугат</t>
  </si>
  <si>
    <t>61012900-0313</t>
  </si>
  <si>
    <t>Бусдаар гүйцэтгүүлсэн ажил - Богд</t>
  </si>
  <si>
    <t>61012900-0322</t>
  </si>
  <si>
    <t>Бусдаар гүйцэтгүүлсэн ажил - Хүрээмарал</t>
  </si>
  <si>
    <t>61012900-0325</t>
  </si>
  <si>
    <t>Бусдаар гүйцэтгүүлсэн ажил - Заг</t>
  </si>
  <si>
    <t>61012900-0327</t>
  </si>
  <si>
    <t>Бусдаар хийлгэсэн ажил - Галуут</t>
  </si>
  <si>
    <t>61012900-0451</t>
  </si>
  <si>
    <t>Бусдаар хийлгэсэн ажил - Баян-Агт</t>
  </si>
  <si>
    <t>61012900-0452</t>
  </si>
  <si>
    <t>Бусдаар гүйцэтгүүлсэн ажил Баяннуур</t>
  </si>
  <si>
    <t>61012900-0455</t>
  </si>
  <si>
    <t>Бусдаар гүйцэтгүүлсэн ажил Гурванбулаг</t>
  </si>
  <si>
    <t>61012900-0461</t>
  </si>
  <si>
    <t>Бусдаар гүйцэтгүүлсэн ажил Сэлэнгэ</t>
  </si>
  <si>
    <t>61012900-0467</t>
  </si>
  <si>
    <t>Бусдаар гүйцэтгүүлсэн ажил Хялганат - Сум</t>
  </si>
  <si>
    <t>61012900-0505</t>
  </si>
  <si>
    <t>61012900-0506</t>
  </si>
  <si>
    <t>Бусдаар гүйцэтгүүлсэн ажил- Баян-Уул</t>
  </si>
  <si>
    <t>61012900-0507</t>
  </si>
  <si>
    <t>Бусдаар хийлгэсэн ажил - Бигэр</t>
  </si>
  <si>
    <t>61012900-0508</t>
  </si>
  <si>
    <t>Бусдаар гүйцэтгүүлсэн ажил- Бугат</t>
  </si>
  <si>
    <t>61012900-0509</t>
  </si>
  <si>
    <t>Бусдаар гүйцэтгүүлсэн ажил- Дарви</t>
  </si>
  <si>
    <t>61012900-0512</t>
  </si>
  <si>
    <t>Бусдаар гүйцэтгүүлсэн ажил- Тайшир</t>
  </si>
  <si>
    <t>61012900-0515</t>
  </si>
  <si>
    <t>Бусдаар гүйцэтгүүлсэн ажил- Халиун</t>
  </si>
  <si>
    <t>61012900-0516</t>
  </si>
  <si>
    <t>Бусдаар гүйцэтгүүлсэн ажил- Хөхморьт</t>
  </si>
  <si>
    <t>61012900-0517</t>
  </si>
  <si>
    <t>Бусдаар гүйцэтгүүлсэн ажил- Цогт</t>
  </si>
  <si>
    <t>61012900-0518</t>
  </si>
  <si>
    <t>Бусдаар гүйцэтгүүлсэн ажил- ГоЦээл</t>
  </si>
  <si>
    <t>61012900-0519</t>
  </si>
  <si>
    <t>61012900-0520</t>
  </si>
  <si>
    <t>Бусдаар гүйцэтгүүлсэн ажил- Шарга</t>
  </si>
  <si>
    <t>61012900-0521</t>
  </si>
  <si>
    <t>61012900-0522</t>
  </si>
  <si>
    <t>Бусдаар гүйцэтгүүлсэн ажил- Гуулин</t>
  </si>
  <si>
    <t>61012900-0523</t>
  </si>
  <si>
    <t>Бусдаар хийлгэсэн ажил - Баянтоорой</t>
  </si>
  <si>
    <t>61012900-0652</t>
  </si>
  <si>
    <t>Бусдаар хийлгэсэн ажил - Алтанширээ</t>
  </si>
  <si>
    <t>61012900-0655</t>
  </si>
  <si>
    <t>Бусдаар хийлгэсэн ажил - Мандах</t>
  </si>
  <si>
    <t>61012900-0660</t>
  </si>
  <si>
    <t>Бусдаар хийлгэсэн ажил - Зүүнбаян</t>
  </si>
  <si>
    <t>61012900-0704</t>
  </si>
  <si>
    <t>Бусдаар хийлгэсэн ажил-ТТАГ-ТАТасаг</t>
  </si>
  <si>
    <t>61012900-0751</t>
  </si>
  <si>
    <t>Бусдаар хийлгэсэн ажил - Баяндун сум</t>
  </si>
  <si>
    <t>61012900-0752</t>
  </si>
  <si>
    <t>Бусдаар хийлгэсэн ажил - Баян-Уул сум</t>
  </si>
  <si>
    <t>61012900-0753</t>
  </si>
  <si>
    <t>Бусдаар хийлгэсэн ажил- Булган сум</t>
  </si>
  <si>
    <t>61012900-0759</t>
  </si>
  <si>
    <t xml:space="preserve"> Бусдаар хийлгэсэн ажил-Хөлөнбуйр сум</t>
  </si>
  <si>
    <t>61012900-0761</t>
  </si>
  <si>
    <t>Бусдаар хийлгэсэн ажил - Чойбалсан сум</t>
  </si>
  <si>
    <t>61012900-0805</t>
  </si>
  <si>
    <t>Бусдаар хийлгэсэн ажил - Адаацаг</t>
  </si>
  <si>
    <t>61012900-0807</t>
  </si>
  <si>
    <t>Бусдаар гүйцэтгүүлсэн ажил- Дэрэн</t>
  </si>
  <si>
    <t>61012900-0808</t>
  </si>
  <si>
    <t>Бусдаар гүйцэтгүүлсэн ажил- Говь-Угтаал</t>
  </si>
  <si>
    <t>61012900-0810</t>
  </si>
  <si>
    <t>Бусдаар хийлгэсэн ажил - Өндөршил</t>
  </si>
  <si>
    <t>61012900-0811</t>
  </si>
  <si>
    <t>Бусдаар гүйцэтгүүлсэн ажил- Баянжаргалан</t>
  </si>
  <si>
    <t>61012900-0812</t>
  </si>
  <si>
    <t>Бусдаар гүйцэтгүүлсэн ажил- Гурвансайхан</t>
  </si>
  <si>
    <t>61012900-0813</t>
  </si>
  <si>
    <t>Бусдаар хийлгэсэн ажил - Өлзийт</t>
  </si>
  <si>
    <t>61012900-0814</t>
  </si>
  <si>
    <t>Бусдаар хийлгэсэн ажил - Хулд</t>
  </si>
  <si>
    <t>61012900-0815</t>
  </si>
  <si>
    <t>Бусдаар гүйцэтгүүлсэн ажил- Луус</t>
  </si>
  <si>
    <t>61012900-0816</t>
  </si>
  <si>
    <t>Бусдаар гүйцэтгүүлсэн ажил- Сайхан-Овоо</t>
  </si>
  <si>
    <t>61012900-0911</t>
  </si>
  <si>
    <t>Бусдаар хийлгэсэн ажил - Идэр</t>
  </si>
  <si>
    <t>61012900-0912</t>
  </si>
  <si>
    <t>Бусдаар гүйцэтгүүлсэн ажил-Их Уул</t>
  </si>
  <si>
    <t>61012900-1025</t>
  </si>
  <si>
    <t>Бусдаар гүйцэтгүүлсэн ажил Баян- Баянөндөр</t>
  </si>
  <si>
    <t>61012900-1026</t>
  </si>
  <si>
    <t>Бусдаар гүйцэтгүүлсэн ажил Бүрд - Бүрд</t>
  </si>
  <si>
    <t>61012900-1027</t>
  </si>
  <si>
    <t>Бусдаар гүйцэтгүүлсэн ажил Бат- Батөлзий</t>
  </si>
  <si>
    <t>61012900-1028</t>
  </si>
  <si>
    <t>Бусдаар гүйцэтгүүлсэн ажил Сант - Сант</t>
  </si>
  <si>
    <t>61012900-1031</t>
  </si>
  <si>
    <t>Бусдаар гүйцэтгүүлсэн ажил Гучин- Гучин ус</t>
  </si>
  <si>
    <t>61012900-1034</t>
  </si>
  <si>
    <t>Бусдаар гүйцэтгүүлсэн ажил Богд - Богд</t>
  </si>
  <si>
    <t>61012900-1036</t>
  </si>
  <si>
    <t>Бусдаар гүйцэтгүүлсэн ажил Тарагт - Төгрөг</t>
  </si>
  <si>
    <t>61012900-1043</t>
  </si>
  <si>
    <t>Бусдаар гүйцэтгүүлсэн ажил Хайрхан дулаан - ХАЙРХАН ДУЛААН</t>
  </si>
  <si>
    <t>61012900-1108</t>
  </si>
  <si>
    <t>Бусдаар гүйцэтгүүлсэн ажил- Гурвантэс</t>
  </si>
  <si>
    <t>61012900-1110</t>
  </si>
  <si>
    <t>Бусдаар гүйцэтгүүлсэн ажил - Манлай</t>
  </si>
  <si>
    <t>61012900-1111</t>
  </si>
  <si>
    <t>Бусдаар гүйцэтгүүлсэн ажил- Номгон</t>
  </si>
  <si>
    <t>61012900-1116</t>
  </si>
  <si>
    <t>Бусдаар гүйцэтгүүлсэн ажил-Хүрмэн</t>
  </si>
  <si>
    <t>61012900-1213</t>
  </si>
  <si>
    <t>Бусдаар хийлгэсэн ажил - Эрдэнэцагаан</t>
  </si>
  <si>
    <t>61012900-1354</t>
  </si>
  <si>
    <t>Бусдаар гүйцэтгүүлсэн ажил-Ерөө</t>
  </si>
  <si>
    <t>61012900-1363</t>
  </si>
  <si>
    <t>Бусдаар гүйцэтгүүлсэн ажил-Шаамар</t>
  </si>
  <si>
    <t>61012900-1404</t>
  </si>
  <si>
    <t>Бусдаар гүйцэтгүүлсэн ажил  ТТАГ-ТАТасаг</t>
  </si>
  <si>
    <t>61012900-1459</t>
  </si>
  <si>
    <t>Бусдаар хийлгэсэн ажил - Баянчандмань</t>
  </si>
  <si>
    <t>61012900-1463</t>
  </si>
  <si>
    <t>Бусдаар хийлгэсэн ажил -Жаргалант</t>
  </si>
  <si>
    <t>61012900-1466</t>
  </si>
  <si>
    <t>Бусдаар хийлгэсэн ажил -Лүн</t>
  </si>
  <si>
    <t>61012900-1469</t>
  </si>
  <si>
    <t>Бусдаар хийлгэсэн ажил - Угтаал</t>
  </si>
  <si>
    <t>61012900-1508</t>
  </si>
  <si>
    <t>Бусдаар хийлгэсэн ажил - Малчин</t>
  </si>
  <si>
    <t>61012900-1514</t>
  </si>
  <si>
    <t>Бусдаар хийлгэсэн ажил - Ховд</t>
  </si>
  <si>
    <t>61012900-1516</t>
  </si>
  <si>
    <t>Бусдаар хийлгэсэн ажил - Хяргас</t>
  </si>
  <si>
    <t>61012900-1622</t>
  </si>
  <si>
    <t>Бусдаар хийлгэсэн ажил -Булган</t>
  </si>
  <si>
    <t>61012900-1628</t>
  </si>
  <si>
    <t>Бусдаар хийлгэсэн ажил - Манхан</t>
  </si>
  <si>
    <t>61012900-1702</t>
  </si>
  <si>
    <t>Бусдаар хийлгэсэн ажил-СБААГ-СБААТасаг</t>
  </si>
  <si>
    <t>61012900-1705</t>
  </si>
  <si>
    <t>Бусдаар гүйцэтгүүлсэн ажил-Алаг-эрдэнэ</t>
  </si>
  <si>
    <t>61012900-1715</t>
  </si>
  <si>
    <t>Бусдаар хийлгэсэн ажил-Тариалан</t>
  </si>
  <si>
    <t>61012900-1723</t>
  </si>
  <si>
    <t>Бусдаар хийлгэсэн ажил-Цагаан-Уул</t>
  </si>
  <si>
    <t>61012900-1728</t>
  </si>
  <si>
    <t>Бусдаар хийлгэсэн ажил-Эрдэнэбулган</t>
  </si>
  <si>
    <t>61012900-1808</t>
  </si>
  <si>
    <t>Бусдаар хийлгэсэн ажил - Дэлгэрхаан</t>
  </si>
  <si>
    <t>61012900-1816</t>
  </si>
  <si>
    <t>Бусдаар гүйцэтгүүлсэн ажил-Батширээт</t>
  </si>
  <si>
    <t>61012900-1817</t>
  </si>
  <si>
    <t>Бусдаар гүйцэтгүүлсэн ажил-Батноров</t>
  </si>
  <si>
    <t>61012900-1818</t>
  </si>
  <si>
    <t>Бусдаар гүйцэтгүүлсэн ажил- Бэрх</t>
  </si>
  <si>
    <t>61012900-1951</t>
  </si>
  <si>
    <t>Бусдаар гүйцэтгүүлсэн ажил - Шарын гол</t>
  </si>
  <si>
    <t>61012900-1953</t>
  </si>
  <si>
    <t>Бусдаар хийлгэсэн ажил - Хөтөл</t>
  </si>
  <si>
    <t>61012900-2004</t>
  </si>
  <si>
    <t>61012900-2204</t>
  </si>
  <si>
    <t>61012900-2205</t>
  </si>
  <si>
    <t>Бусдаар хийлгэсэн ажил - Баяндэлгэр</t>
  </si>
  <si>
    <t>61012900-6007*</t>
  </si>
  <si>
    <t>Бусдаар гүйцэтгүүлсэн ажил-ТТАГ-ТАҮА-КаТВ</t>
  </si>
  <si>
    <t>61012900-6012*</t>
  </si>
  <si>
    <t>Бусдаар гүйцэтгүүлсэн ажил-ТТАГ-ББХГ-Техникийн ашиглалтын тасаг</t>
  </si>
  <si>
    <t>61012900-6102*</t>
  </si>
  <si>
    <t>Бусдаар гүйцэтгүүлсэн ажил-Мэдээллийн Технологийн Төв - Программ системийн хөгжүүлэлтийн тасаг</t>
  </si>
  <si>
    <t>61012900-6301*</t>
  </si>
  <si>
    <t>Бусдаар гүйцэтгүүлсэн ажил-ТТАГ-ТАҮА-ИҮТ</t>
  </si>
  <si>
    <t>61012900-8606*</t>
  </si>
  <si>
    <t>Бусдаар гүйцэтгүүлсэн ажил-СБААГ-ААА-Үйлчилгээ, аж ахуйн тасаг</t>
  </si>
  <si>
    <t>61012900-8607*</t>
  </si>
  <si>
    <t>Бусдаар гүйцэтгүүлсэн ажил-СБААГ-ААА-Авто тээврийн тасаг</t>
  </si>
  <si>
    <t>70001600-0202</t>
  </si>
  <si>
    <t>70001600-0302</t>
  </si>
  <si>
    <t>70001600-0402</t>
  </si>
  <si>
    <t>70001600-0602</t>
  </si>
  <si>
    <t>70001600-0702</t>
  </si>
  <si>
    <t>70001600-0902</t>
  </si>
  <si>
    <t>70001600-1002</t>
  </si>
  <si>
    <t>70001600-1102</t>
  </si>
  <si>
    <t>70001600-1402</t>
  </si>
  <si>
    <t>70001600-1502</t>
  </si>
  <si>
    <t>70001600-1602</t>
  </si>
  <si>
    <t>70001600-1802</t>
  </si>
  <si>
    <t>70001600-1902</t>
  </si>
  <si>
    <t>70001600-2102</t>
  </si>
  <si>
    <t>70001600-2202</t>
  </si>
  <si>
    <t>70001600-2302</t>
  </si>
  <si>
    <t>70001600-8202*</t>
  </si>
  <si>
    <t>бусдаар гүйцэтгүүлсэн ажил-ДАГ</t>
  </si>
  <si>
    <t>70001600-8502*</t>
  </si>
  <si>
    <t>Бусдаар гүйцэтгүүлсэн ажил-УХНГазрын мэргэжилтэн</t>
  </si>
  <si>
    <t>70001600-8504</t>
  </si>
  <si>
    <t>Бусдаар гүйцэтгүүлсэн ажил-УХНГ-ХГХАлбаны хуулийн мэргэжилтэн</t>
  </si>
  <si>
    <t>70001600-8506*</t>
  </si>
  <si>
    <t>Бусдаар гүйцэтгүүлсэн ажил-УХНГ-ХАААлбаны мэргэжилтэн</t>
  </si>
  <si>
    <t>70001600-8507*</t>
  </si>
  <si>
    <t>Бусдаар гүйцэтгүүлсэн ажил-УХНГ-ААА-Гэрээт ажилчин</t>
  </si>
  <si>
    <t>70001600-8603*</t>
  </si>
  <si>
    <t>Бусдаар гүйцэтгүүлсэн ажил-СБААГ-НББАлбаны мэргэжилтэн</t>
  </si>
  <si>
    <t>70001600-8605*</t>
  </si>
  <si>
    <t>Бусдаар гүйцэтгүүлсэн ажил-СБААГ-АААлбаны мэргэжилтэн</t>
  </si>
  <si>
    <t>70001600-8701*</t>
  </si>
  <si>
    <t>Бусдаар гүйцэтгүүлсэн ажил-Төлөөлөн удирдах зөвлөл</t>
  </si>
  <si>
    <t>70001600-8703*</t>
  </si>
  <si>
    <t>Бусдаар гүйцэтгүүлсэн ажил-Хувьцаа эзэмшигчид</t>
  </si>
  <si>
    <t>71001400-0303</t>
  </si>
  <si>
    <t>Бусдаар хийлгэсэн ажил-МБГ-БҮТасаг</t>
  </si>
  <si>
    <t>71001400-0703</t>
  </si>
  <si>
    <t>71001400-1903</t>
  </si>
  <si>
    <t>71001400-7011*</t>
  </si>
  <si>
    <t>Бусдаар гүйцэтгүүлсэн ажил-МБГ-ТБХГ-Борлуулалт үйлчилгээний тасаг</t>
  </si>
  <si>
    <t>71001400-7015*</t>
  </si>
  <si>
    <t>Бусдаар гүйцэтгүүлсэн ажил-МБГ-Гэрээт ажилтан</t>
  </si>
  <si>
    <t>71001400-7022*</t>
  </si>
  <si>
    <t>Бусдаар гүйцэтгүүлсэн ажил-ББХГ-Гэрээт ажилтан</t>
  </si>
  <si>
    <t>71001400-7024*</t>
  </si>
  <si>
    <t>Бусдаар гүйцэтгүүлсэн ажил-ӨБХГ-Гэрээт ажилтан</t>
  </si>
  <si>
    <t>70002406-1002</t>
  </si>
  <si>
    <t>Иргэний хамгаалалтын зардал-СБААГ-СБААТасаг</t>
  </si>
  <si>
    <t>70002406-1402</t>
  </si>
  <si>
    <t>70002406-1902</t>
  </si>
  <si>
    <t>70002406-2202</t>
  </si>
  <si>
    <t>70000902-0102</t>
  </si>
  <si>
    <t>Тээврийн хэрэгслийн шатах тослох материалын зардал-СБААГ-СБААТасаг</t>
  </si>
  <si>
    <t>70000902-0302</t>
  </si>
  <si>
    <t>70000902-0602</t>
  </si>
  <si>
    <t>70000902-0702</t>
  </si>
  <si>
    <t>70000902-0802</t>
  </si>
  <si>
    <t>70000902-1002</t>
  </si>
  <si>
    <t>70000902-1302</t>
  </si>
  <si>
    <t>70000902-1802</t>
  </si>
  <si>
    <t>70000902-1900</t>
  </si>
  <si>
    <t>70000902-2200</t>
  </si>
  <si>
    <t>70000902-2302</t>
  </si>
  <si>
    <t>70000902-8401*</t>
  </si>
  <si>
    <t>Тээврийн хэрэгслийн шатах тослох материал-ИБХГазрын захирал</t>
  </si>
  <si>
    <t>70000902-8501*</t>
  </si>
  <si>
    <t>Тээврийн хэрэгслийн шатах тослох материал-УХНГазрын захирал</t>
  </si>
  <si>
    <t>61012503-0200</t>
  </si>
  <si>
    <t>ХЧТА-ийн тэтгэмж /ажил олгогчийн хариуцах/-ТТАГ-ТАТасаг</t>
  </si>
  <si>
    <t>61012503-0400</t>
  </si>
  <si>
    <t>61012503-0500</t>
  </si>
  <si>
    <t>61012503-0600</t>
  </si>
  <si>
    <t>61012503-0700</t>
  </si>
  <si>
    <t>61012503-0800</t>
  </si>
  <si>
    <t>61012503-1100</t>
  </si>
  <si>
    <t>61012503-1400</t>
  </si>
  <si>
    <t>61012503-1500</t>
  </si>
  <si>
    <t>61012503-1600</t>
  </si>
  <si>
    <t>61012503-1900</t>
  </si>
  <si>
    <t>61012503-2300</t>
  </si>
  <si>
    <t>61012503-6004*</t>
  </si>
  <si>
    <t>ХЧТА-ын тэтгэмж /ажил олгогчийн хариуцах/-ТТАГ-ТАҮА-Дамжуулах байгууламжийн тасаг</t>
  </si>
  <si>
    <t>61012503-6008*</t>
  </si>
  <si>
    <t>ХЧТА-ын тэтгэмж /ажил олгогчийн хариуцах/-ТТАГ-ТАҮА-Систем удирдлага,хяналтын тасаг</t>
  </si>
  <si>
    <t>61012503-6010*</t>
  </si>
  <si>
    <t>ХЧТА-ын тэтгэмж /ажил олгогчийн хариуцах/-ТТАГ-ИАҮА-ны мэргэжилтэн</t>
  </si>
  <si>
    <t>61012503-6011*</t>
  </si>
  <si>
    <t>ХЧТА-ын тэтгэмж /ажил олгогчийн хариуцах/-ТТАГ-ТБХГ-Техникийн ашиглалтын тасаг</t>
  </si>
  <si>
    <t>61012503-6012*</t>
  </si>
  <si>
    <t>ХЧТА-ын тэтгэмж /ажил олгогчийн хариуцах/-ТТАГ-ББХГ-Техникийн ашиглалтын тасаг</t>
  </si>
  <si>
    <t>61012503-6013*</t>
  </si>
  <si>
    <t>ХЧТА-ын тэтгэмж /ажил олгогчийн хариуцах/-ТТАГ-ЗБХГ-Техникийн ашиглалтын тасаг</t>
  </si>
  <si>
    <t>61012503-6014*</t>
  </si>
  <si>
    <t>ХЧТА-ын тэтгэмж /ажил олгогчийн хариуцах/-ТТАГ-ӨБХГ-Техникийн ашиглалтын тасаг</t>
  </si>
  <si>
    <t>70002404-8202*</t>
  </si>
  <si>
    <t>ХЧТА-ын тэтгэмж /ажил олгогчийн хариуцах/-Дотоод аудитын газрын мэргэжилтэн</t>
  </si>
  <si>
    <t>70002404-8402*</t>
  </si>
  <si>
    <t>ХЧТА-ын тэтгэмж /ажил олгогчийн хариуцах/-ИБХГазрын мэргэжилтэн</t>
  </si>
  <si>
    <t>70002404-8502*</t>
  </si>
  <si>
    <t>ХЧТА-ын тэтгэмж /ажил олгогчийн хариуцах/-УХНГ-ын мэргэжилтан</t>
  </si>
  <si>
    <t>70002404-8603*</t>
  </si>
  <si>
    <t>ХЧТА-ын тэтгэмж /ажил олгогчийн хариуцах/-СБААГ-НББАлбаны мэргэжилтэн</t>
  </si>
  <si>
    <t>70002404-8605*</t>
  </si>
  <si>
    <t>ХЧТА-ын тэтгэмж /ажил олгогчийн хариуцах/-СБААГ-АААлбаны мэргэжилтэн</t>
  </si>
  <si>
    <t>70002404-8608*</t>
  </si>
  <si>
    <t>ХЧТА-ын тэтгэмж /ажил олгогчийн хариуцах/ СБААГ-ТБХГ-Санхүү бүртгэл, аж ахуйн тасаг</t>
  </si>
  <si>
    <t>70002404-8610*</t>
  </si>
  <si>
    <t>ХЧТА-ын тэтгэмж /ажил олгогчийн хариуцах/ СБААГ-ЗБХГ-Санхүү бүртгэл, аж ахуйн тасаг</t>
  </si>
  <si>
    <t>71002503-7004*</t>
  </si>
  <si>
    <t>ХЧТА-ын тэтгэмж /ажил олгогчийн хариуцах/-МБГ-ЛДҮТөвийн мэргэжилтэн</t>
  </si>
  <si>
    <t>71002503-7006*</t>
  </si>
  <si>
    <t>ХЧТА-ын тэтгэмж /ажил олгогчийн хариуцах/-МБГ-МА-ны мэргэжилтэн</t>
  </si>
  <si>
    <t>71002503-7008*</t>
  </si>
  <si>
    <t>ХЧТА-ын тэтгэмж /ажил олгогчийн хариуцах/-МБГ-ББ-ын албаны мэргэжилтэн</t>
  </si>
  <si>
    <t>71002503-7011*</t>
  </si>
  <si>
    <t>ХЧТА-ын тэтгэмж /ажил олгогчийн хариуцах/-МБГ-ТБХГ-Борлуулалт үйлчилгээний тасаг</t>
  </si>
  <si>
    <t>71002503-7012*</t>
  </si>
  <si>
    <t>ХЧТА-ын тэтгэмж /ажил олгогчийн хариуцах/-МБГ-ББХГ-Борлуулалт, үйлчилгээний тасаг</t>
  </si>
  <si>
    <t>71002503-7013*</t>
  </si>
  <si>
    <t>ХЧТА-ын тэтгэмж /ажил олгогчийн хариуцах/-МБГ-ЗБХГ-Борлуулалт, үйлмчилгээний тасаг</t>
  </si>
  <si>
    <t>71002503-7014*</t>
  </si>
  <si>
    <t>ХЧТА-ын тэтгэмж /ажил олгогчийн хариуцах/-МБГ-ӨБХГ-Борлуулалт үйлчилгээний тасаг</t>
  </si>
  <si>
    <t>61012504-0100</t>
  </si>
  <si>
    <t>61012504-0200</t>
  </si>
  <si>
    <t>61012504-0300</t>
  </si>
  <si>
    <t>61012504-0600</t>
  </si>
  <si>
    <t>61012504-0700</t>
  </si>
  <si>
    <t>61012504-0900</t>
  </si>
  <si>
    <t>61012504-1100</t>
  </si>
  <si>
    <t>61012504-1400</t>
  </si>
  <si>
    <t>61012504-1500</t>
  </si>
  <si>
    <t>61012504-1600</t>
  </si>
  <si>
    <t>61012504-1700</t>
  </si>
  <si>
    <t>61012504-1900</t>
  </si>
  <si>
    <t>61012504-2000</t>
  </si>
  <si>
    <t>61012504-2100</t>
  </si>
  <si>
    <t>61012504-2200</t>
  </si>
  <si>
    <t>61013100-0403</t>
  </si>
  <si>
    <t>Бага үнэтэй, түргэн элэгдэх зүйлсийн зардал-СБААГ-СБААТасаг</t>
  </si>
  <si>
    <t>61013100-6005*</t>
  </si>
  <si>
    <t>Бага үнэтэй түргэн элэгдэх зүйлсийн зардал-ТТАГ-ТАҮА-Холболтын байгууламжийн тасаг</t>
  </si>
  <si>
    <t>61013100-6006*</t>
  </si>
  <si>
    <t>Бага үнэтэй, түргэн элэгдэх зүйлсийн зардал-ТТАГ-ТАҮА-Зай тэжээл, хөргөлт, агааржуулалтын тасаг</t>
  </si>
  <si>
    <t>61013100-6007*</t>
  </si>
  <si>
    <t>Бага үнэтэй түргэн элэгдэх зүйлсийн зардал-ТТАГ-ТАҮА-КаТв-ийн ашиглалт үйлчилгээний тасаг</t>
  </si>
  <si>
    <t>61013100-6010*</t>
  </si>
  <si>
    <t>Бага үнэтэй, түргэн элэгдэх зүйлсийн зардал-ТТАГ-ИАҮА-Интернэтийн ашиглалт үйлчилгээний албаны мэргэжилтэн</t>
  </si>
  <si>
    <t>61013100-6011*</t>
  </si>
  <si>
    <t>Бага үнэтэй түргэн элэгдэх зүйлсийн зардал-ТТАГ-Техникийн ашиглалтын тасаг-ТБХГ</t>
  </si>
  <si>
    <t>61013100-8606*</t>
  </si>
  <si>
    <t>Бага үнэтэй түргэн элэгдэх зүйлсийн зардал-СБААГ-ААА-Үйлчилгээ, аж ахуйн тасаг</t>
  </si>
  <si>
    <t>61013100-8607*</t>
  </si>
  <si>
    <t>Бага үнэтэй түргэн элэгдэх зүйлсийн зардал-СБААГ-ААА-Авто тээврийн тасаг</t>
  </si>
  <si>
    <t>70003100-0102</t>
  </si>
  <si>
    <t>70003100-0202</t>
  </si>
  <si>
    <t>70003100-0302</t>
  </si>
  <si>
    <t>70003100-0402</t>
  </si>
  <si>
    <t>70003100-0502</t>
  </si>
  <si>
    <t>70003100-0602</t>
  </si>
  <si>
    <t>70003100-0702</t>
  </si>
  <si>
    <t>70003100-0802</t>
  </si>
  <si>
    <t>70003100-0902</t>
  </si>
  <si>
    <t>70003100-1002</t>
  </si>
  <si>
    <t>70003100-1202</t>
  </si>
  <si>
    <t>70003100-1204</t>
  </si>
  <si>
    <t>Бага үнэтэй, түргэн элэгдэх зүйлсийн зардал-ТТААГ-ТАТасаг</t>
  </si>
  <si>
    <t>70003100-1302</t>
  </si>
  <si>
    <t>70003100-1502</t>
  </si>
  <si>
    <t>70003100-1702</t>
  </si>
  <si>
    <t>70003100-1802</t>
  </si>
  <si>
    <t>70003100-1952</t>
  </si>
  <si>
    <t>Бага үнэтэй, түргэн элэгдэх зүйлсийн зардал-Зүүнхараа</t>
  </si>
  <si>
    <t>70003100-2002</t>
  </si>
  <si>
    <t>70003100-2202</t>
  </si>
  <si>
    <t>70003100-2302</t>
  </si>
  <si>
    <t>70003100-8402*</t>
  </si>
  <si>
    <t>Бага үнэтэй түргэн элэгдэх зүйлсийн зардал-ИБХГазрын мэргэжилтэн</t>
  </si>
  <si>
    <t>70003100-8502*</t>
  </si>
  <si>
    <t>Бага үнэтэй түргэн элэгдэх зүйлсийн зардал-УХНГазрын мэргэжилтэн</t>
  </si>
  <si>
    <t>70003100-8506*</t>
  </si>
  <si>
    <t>Бага үнэтэй түргэн элэгдэх зүйлсийн зардал-УХНГ-ХААА-ХА-ын мэргэжилтэн</t>
  </si>
  <si>
    <t>70003100-8602*</t>
  </si>
  <si>
    <t>Бага үнэтэй түргэн зүйлсийн зардал-СБААГ-НББАлбаны ерөнхий менежер</t>
  </si>
  <si>
    <t>70003100-8603*</t>
  </si>
  <si>
    <t>Бага үнэтэй түргэн элэгдэх зүйлсийн зардал-СБААГ-НББАлбаны мэргэжилтэн</t>
  </si>
  <si>
    <t>70003100-8605*</t>
  </si>
  <si>
    <t>Бага үнэтэй түргэн элэгдэх зүйлсийн зардал-СБААГ-АААлбаны мэргэжилтэн</t>
  </si>
  <si>
    <t>71001604-0403</t>
  </si>
  <si>
    <t>Бага үнэтэй, түргэн элэгдэх зүйлсийн зардал-СБГ-БҮТасаг</t>
  </si>
  <si>
    <t>71001604-7006*</t>
  </si>
  <si>
    <t>Бага үнэтэй түргэн элэгдэх зүйлсийн зардал-МБГ-МАлбаны мэргэжилтэн</t>
  </si>
  <si>
    <t>71001604-7008*</t>
  </si>
  <si>
    <t>Бага үнэтэй түргэн элэгдэх зүйлсийн зардал-МБГ-ББАлбаны мэргэжилтэн</t>
  </si>
  <si>
    <t>71001604-7011*</t>
  </si>
  <si>
    <t>Бага үнэтэй, түргэн элэгдэх зүйлсийн зардал-МБГ-Борлуулалт үйлчилгээний тасаг-ТБХГ</t>
  </si>
  <si>
    <t>71001604-7013*</t>
  </si>
  <si>
    <t>Бага үнэтэй, түргэн элэгдэх зүйлсийн зардал-МБГ-Борлуулалт үйлчилгээний тасаг-ЗБХГ</t>
  </si>
  <si>
    <t>70001200-4000*</t>
  </si>
  <si>
    <t>Гишүүн байгууллагын татвар</t>
  </si>
  <si>
    <t>74000401-4000*</t>
  </si>
  <si>
    <t>61012301-0204</t>
  </si>
  <si>
    <t>Бичиг хэргийн материал-ТТАГ-ТАТасаг</t>
  </si>
  <si>
    <t>61012301-0404</t>
  </si>
  <si>
    <t>61012301-0804</t>
  </si>
  <si>
    <t>61012301-1504</t>
  </si>
  <si>
    <t>61012301-1604</t>
  </si>
  <si>
    <t>61012301-1825</t>
  </si>
  <si>
    <t>Бичиг хэргийн материал Бор-Өндөр</t>
  </si>
  <si>
    <t>61012301-1904</t>
  </si>
  <si>
    <t>61012301-6007*</t>
  </si>
  <si>
    <t>Бичиг хэргийн материал-ТТАГ-ТАҮАлба-КаТв-ийн ашиглалт үйлчилгээний тасаг</t>
  </si>
  <si>
    <t>61012301-6008*</t>
  </si>
  <si>
    <t>Бичиг хэргийн материал-ТТАГ-ТАҮА-Системийн удирдлага хяналтын хэсэг</t>
  </si>
  <si>
    <t>61012301-8205*</t>
  </si>
  <si>
    <t>Бичиг хэргийн материал-ДАГ-ЧХА-Чанар хяналтын тасаг</t>
  </si>
  <si>
    <t>70001002-0101</t>
  </si>
  <si>
    <t>Бичиг хэргийн материал-Удирдлага</t>
  </si>
  <si>
    <t>70001002-0102</t>
  </si>
  <si>
    <t>Бичиг хэргийн материал-СБААГ-СБААТасаг</t>
  </si>
  <si>
    <t>70001002-0201</t>
  </si>
  <si>
    <t>70001002-0202</t>
  </si>
  <si>
    <t>70001002-0302</t>
  </si>
  <si>
    <t>70001002-0402</t>
  </si>
  <si>
    <t>70001002-0501</t>
  </si>
  <si>
    <t>70001002-0502</t>
  </si>
  <si>
    <t>70001002-0601</t>
  </si>
  <si>
    <t>70001002-0602</t>
  </si>
  <si>
    <t>70001002-0701</t>
  </si>
  <si>
    <t>70001002-0702</t>
  </si>
  <si>
    <t>70001002-0802</t>
  </si>
  <si>
    <t>70001002-0902</t>
  </si>
  <si>
    <t>70001002-1002</t>
  </si>
  <si>
    <t>70001002-1101</t>
  </si>
  <si>
    <t>70001002-1102</t>
  </si>
  <si>
    <t>70001002-1201</t>
  </si>
  <si>
    <t>70001002-1202</t>
  </si>
  <si>
    <t>70001002-1302</t>
  </si>
  <si>
    <t>70001002-1401</t>
  </si>
  <si>
    <t>70001002-1402</t>
  </si>
  <si>
    <t>70001002-1501</t>
  </si>
  <si>
    <t>70001002-1502</t>
  </si>
  <si>
    <t>70001002-1602</t>
  </si>
  <si>
    <t>70001002-1701</t>
  </si>
  <si>
    <t>70001002-1702</t>
  </si>
  <si>
    <t>Бичиг хэргийн материал-ЗАА</t>
  </si>
  <si>
    <t>70001002-1801</t>
  </si>
  <si>
    <t>70001002-1802</t>
  </si>
  <si>
    <t>70001002-1902</t>
  </si>
  <si>
    <t>70001002-1951</t>
  </si>
  <si>
    <t>Бичиг хэргийн материал-Шарын гол</t>
  </si>
  <si>
    <t>70001002-1952</t>
  </si>
  <si>
    <t>Бичиг хэргийн материал-Зүүн хараа</t>
  </si>
  <si>
    <t>70001002-1953</t>
  </si>
  <si>
    <t>Бичиг хэргийн материал-Хөтөл</t>
  </si>
  <si>
    <t>70001002-2001</t>
  </si>
  <si>
    <t>70001002-2002</t>
  </si>
  <si>
    <t>70001002-2102</t>
  </si>
  <si>
    <t>70001002-2202</t>
  </si>
  <si>
    <t>70001002-2301</t>
  </si>
  <si>
    <t>70001002-2302</t>
  </si>
  <si>
    <t>70001002-7006*</t>
  </si>
  <si>
    <t>Бичиг хэргийн материал-МБГ-Маркетингийн албаны мэргэжилтэн</t>
  </si>
  <si>
    <t>70001002-8202*</t>
  </si>
  <si>
    <t>Бичиг хэргийн материал-ДАГазрын мэргэжилтэн</t>
  </si>
  <si>
    <t>70001002-8401*</t>
  </si>
  <si>
    <t>Бичиг хэргийн материал-ИБХГазрын захирал</t>
  </si>
  <si>
    <t>70001002-8402*</t>
  </si>
  <si>
    <t>Бичиг хэргийн материал-ИБХГазрын мэргэжилтэн</t>
  </si>
  <si>
    <t>70001002-8502*</t>
  </si>
  <si>
    <t>Бичиг хэргийн материал-УХНГ-ХНГазрын мэргэжилтэн</t>
  </si>
  <si>
    <t>70001002-8504*</t>
  </si>
  <si>
    <t>Бичиг хэргийн материал-УХНГ-ХГХАлбаны хуулийн мэргэжилтэн</t>
  </si>
  <si>
    <t>70001002-8506*</t>
  </si>
  <si>
    <t>Бичиг хэргийн материал-УХНГ-ХАААлбаны худалдан авалтын мэргэжилтэн</t>
  </si>
  <si>
    <t>70001002-8603*</t>
  </si>
  <si>
    <t>Бичиг хэргийн материал-СБААГ-НББАлбаны мэргэжилтэн</t>
  </si>
  <si>
    <t>70001002-8604*</t>
  </si>
  <si>
    <t>Бичиг хэргийн материал-СБААГ-АААлбаны ерөнхий менежер</t>
  </si>
  <si>
    <t>70001002-8605*</t>
  </si>
  <si>
    <t>Бичиг хэргийн материал-СБААГ-АААлбаны мэргэжилтэн</t>
  </si>
  <si>
    <t>70001002-8701*</t>
  </si>
  <si>
    <t>Бичиг хэргийн материал-Төлөөлөн удирдах зөвлөл</t>
  </si>
  <si>
    <t>71001002-0103</t>
  </si>
  <si>
    <t>Бичиг хэргийн материал-МБГ-БҮТасаг</t>
  </si>
  <si>
    <t>71001002-0203</t>
  </si>
  <si>
    <t>71001002-0303</t>
  </si>
  <si>
    <t>71001002-0403</t>
  </si>
  <si>
    <t>71001002-0503</t>
  </si>
  <si>
    <t>71001002-0803</t>
  </si>
  <si>
    <t>71001002-0903</t>
  </si>
  <si>
    <t>71001002-1003</t>
  </si>
  <si>
    <t>71001002-1103</t>
  </si>
  <si>
    <t>71001002-1203</t>
  </si>
  <si>
    <t>71001002-1303</t>
  </si>
  <si>
    <t>71001002-1403</t>
  </si>
  <si>
    <t>71001002-1503</t>
  </si>
  <si>
    <t>71001002-1603</t>
  </si>
  <si>
    <t>71001002-1803</t>
  </si>
  <si>
    <t>71001002-1903</t>
  </si>
  <si>
    <t>71001002-2003</t>
  </si>
  <si>
    <t>71001002-2103</t>
  </si>
  <si>
    <t>71001002-2203</t>
  </si>
  <si>
    <t>71001002-2303</t>
  </si>
  <si>
    <t>71001002-7006*</t>
  </si>
  <si>
    <t>Бичиг хэргийн материал-МБГ-МАлбаны мэргэжилтэн</t>
  </si>
  <si>
    <t>61012802-4000*</t>
  </si>
  <si>
    <t>Үл хөдлөх хөрөнгийн татвар</t>
  </si>
  <si>
    <t>70001402-0102</t>
  </si>
  <si>
    <t>Үл хөдлөх хөрөнгийн татварын зардал-СБААГ-СБААТасаг</t>
  </si>
  <si>
    <t>70001402-0302</t>
  </si>
  <si>
    <t>70001402-0402</t>
  </si>
  <si>
    <t>70001402-0502</t>
  </si>
  <si>
    <t>70001402-0654</t>
  </si>
  <si>
    <t>Үл хөдлөх хөрөнгийн татварын зардал - Иххэт</t>
  </si>
  <si>
    <t>70001402-0702</t>
  </si>
  <si>
    <t>70001402-0802</t>
  </si>
  <si>
    <t>70001402-1002</t>
  </si>
  <si>
    <t>70001402-1102</t>
  </si>
  <si>
    <t>70001402-1202</t>
  </si>
  <si>
    <t>70001402-1302</t>
  </si>
  <si>
    <t>70001402-1402</t>
  </si>
  <si>
    <t>70001402-1502</t>
  </si>
  <si>
    <t>70001402-1602</t>
  </si>
  <si>
    <t>70001402-1702</t>
  </si>
  <si>
    <t>70001402-1802</t>
  </si>
  <si>
    <t>70001402-1902</t>
  </si>
  <si>
    <t>70001402-2002</t>
  </si>
  <si>
    <t>70001402-2202</t>
  </si>
  <si>
    <t>70001402-2302</t>
  </si>
  <si>
    <t>61001001-0104</t>
  </si>
  <si>
    <t>Цэвэрлэгээний материал-ТТАГ-ТАТасаг</t>
  </si>
  <si>
    <t>61001001-1504</t>
  </si>
  <si>
    <t>61001001-1952</t>
  </si>
  <si>
    <t>Цэвэрлэгээний материал-Зүүнхараа</t>
  </si>
  <si>
    <t>61001001-2004</t>
  </si>
  <si>
    <t>61001001-2005</t>
  </si>
  <si>
    <t>Цэвэрлэгээний материал-Эрдэнэ</t>
  </si>
  <si>
    <t>61012302-8606*</t>
  </si>
  <si>
    <t>Цэвэрлэгээний материал-СБААГ-ААА-Үйлчилгээ, аж ахуйн тасаг</t>
  </si>
  <si>
    <t>61012302-8607*</t>
  </si>
  <si>
    <t>Цэвэрлэгээний материал-СБААГ-ААА-Авто тээврийн тасаг</t>
  </si>
  <si>
    <t>70001001-0102</t>
  </si>
  <si>
    <t>Цэвэрлэгээний материал-СБААГ-СБААТасаг</t>
  </si>
  <si>
    <t>70001001-0202</t>
  </si>
  <si>
    <t>70001001-0402</t>
  </si>
  <si>
    <t>70001001-0502</t>
  </si>
  <si>
    <t>70001001-0602</t>
  </si>
  <si>
    <t>70001001-0702</t>
  </si>
  <si>
    <t>70001001-0802</t>
  </si>
  <si>
    <t>70001001-0902</t>
  </si>
  <si>
    <t>70001001-1002</t>
  </si>
  <si>
    <t>70001001-1102</t>
  </si>
  <si>
    <t>70001001-1202</t>
  </si>
  <si>
    <t>70001001-1302</t>
  </si>
  <si>
    <t>70001001-1502</t>
  </si>
  <si>
    <t>70001001-1602</t>
  </si>
  <si>
    <t>70001001-1702</t>
  </si>
  <si>
    <t>70001001-1802</t>
  </si>
  <si>
    <t>70001001-1902</t>
  </si>
  <si>
    <t>70001001-2002</t>
  </si>
  <si>
    <t>70001001-2102</t>
  </si>
  <si>
    <t>70001001-2202</t>
  </si>
  <si>
    <t>70001001-2302</t>
  </si>
  <si>
    <t>70001001-8608*</t>
  </si>
  <si>
    <t>Цэвэрлэгээний материал-СБААГ-СБААТасаг-ТБХГ</t>
  </si>
  <si>
    <t>70001001-8609*</t>
  </si>
  <si>
    <t>Цэвэрлэгээний материал-СБААГ-СБААТасаг-ББХГ</t>
  </si>
  <si>
    <t>70001001-8610*</t>
  </si>
  <si>
    <t>Цэвэрлэгээний материал-СБААГ-СБААТасаг-ЗБХГ</t>
  </si>
  <si>
    <t>70001001-8611*</t>
  </si>
  <si>
    <t>Цэвэрлэгээний материал-СБААГ-СБААТасаг-ӨБХГ</t>
  </si>
  <si>
    <t>71001001-0103</t>
  </si>
  <si>
    <t>Цэвэрлэгээний материал-МБГ-БҮТасаг</t>
  </si>
  <si>
    <t>71001001-0303</t>
  </si>
  <si>
    <t>71001001-0603</t>
  </si>
  <si>
    <t>71001001-1003</t>
  </si>
  <si>
    <t>71001001-1402</t>
  </si>
  <si>
    <t>71001001-1503</t>
  </si>
  <si>
    <t>71001001-1903</t>
  </si>
  <si>
    <t>71001001-2003</t>
  </si>
  <si>
    <t>70002500-1102</t>
  </si>
  <si>
    <t>Зарлал,сурталчилгаа-СБААГ-СБААТасаг</t>
  </si>
  <si>
    <t>70002500-1902</t>
  </si>
  <si>
    <t>70002500-8502*</t>
  </si>
  <si>
    <t>Зар сурталчилгааны зардал-УХНГ-ын мэргжилтэн</t>
  </si>
  <si>
    <t>70002500-8701*</t>
  </si>
  <si>
    <t>Зар сурталчилгааны зардал-Төлөөлөн удирдах зөвлөл</t>
  </si>
  <si>
    <t>70002500-8703*</t>
  </si>
  <si>
    <t>Зар сурталчилгааны зардал-Хувьцаа эзэмшигчид</t>
  </si>
  <si>
    <t>71001300-0103</t>
  </si>
  <si>
    <t>Зарлал,сурталчилгаа-МБГ-БҮТасаг</t>
  </si>
  <si>
    <t>71001300-0203</t>
  </si>
  <si>
    <t>71001300-0303</t>
  </si>
  <si>
    <t>71001300-0403</t>
  </si>
  <si>
    <t>71001300-0503</t>
  </si>
  <si>
    <t>71001300-0603</t>
  </si>
  <si>
    <t>71001300-0703</t>
  </si>
  <si>
    <t>71001300-0803</t>
  </si>
  <si>
    <t>71001300-0903</t>
  </si>
  <si>
    <t>71001300-1103</t>
  </si>
  <si>
    <t>71001300-1203</t>
  </si>
  <si>
    <t>71001300-1303</t>
  </si>
  <si>
    <t>71001300-1403</t>
  </si>
  <si>
    <t>71001300-1703</t>
  </si>
  <si>
    <t>71001300-1903</t>
  </si>
  <si>
    <t>71001300-4000*</t>
  </si>
  <si>
    <t>Зар сурталчилгааны зардал-Борлуулалт, маркетинг</t>
  </si>
  <si>
    <t>71001300-7006*</t>
  </si>
  <si>
    <t>Зар сурталчилгааны зардал-МБГ-МА-ны мэргэжилтэн</t>
  </si>
  <si>
    <t>71001300-7008*</t>
  </si>
  <si>
    <t>Зар сурталчилгааны зардал-МБГ-ББАлбаны мэргэжилтэн</t>
  </si>
  <si>
    <t>61012300-0104</t>
  </si>
  <si>
    <t>Хангамжийн зүйлс-ТТАГ-ТАТасаг</t>
  </si>
  <si>
    <t>61012300-0204</t>
  </si>
  <si>
    <t>61012300-0404</t>
  </si>
  <si>
    <t>61012300-0504</t>
  </si>
  <si>
    <t>61012300-0604</t>
  </si>
  <si>
    <t>61012300-0704</t>
  </si>
  <si>
    <t>61012300-0804</t>
  </si>
  <si>
    <t>61012300-1004</t>
  </si>
  <si>
    <t>61012300-1104</t>
  </si>
  <si>
    <t>61012300-1204</t>
  </si>
  <si>
    <t>61012300-1304</t>
  </si>
  <si>
    <t>61012300-1354</t>
  </si>
  <si>
    <t>Хангамжийн зүйлс - Ерөө</t>
  </si>
  <si>
    <t>61012300-1404</t>
  </si>
  <si>
    <t>61012300-1504</t>
  </si>
  <si>
    <t>61012300-1604</t>
  </si>
  <si>
    <t>61012300-1704</t>
  </si>
  <si>
    <t>61012300-1804</t>
  </si>
  <si>
    <t>61012300-1825</t>
  </si>
  <si>
    <t>Хангамжийн зүйлс - Бор-Өндөр</t>
  </si>
  <si>
    <t>61012300-1904</t>
  </si>
  <si>
    <t>61012300-2004</t>
  </si>
  <si>
    <t>61012300-2204</t>
  </si>
  <si>
    <t>70001000-0101</t>
  </si>
  <si>
    <t>Хангамжийн зүйлс-Захирал</t>
  </si>
  <si>
    <t>70001000-0102</t>
  </si>
  <si>
    <t>Хангамжийн зүйлс-СБААГ-СБААТасаг</t>
  </si>
  <si>
    <t>70001000-0201</t>
  </si>
  <si>
    <t>70001000-0202</t>
  </si>
  <si>
    <t>70001000-0301</t>
  </si>
  <si>
    <t>70001000-0302</t>
  </si>
  <si>
    <t>70001000-0401</t>
  </si>
  <si>
    <t>70001000-0402</t>
  </si>
  <si>
    <t>70001000-0501</t>
  </si>
  <si>
    <t>70001000-0502</t>
  </si>
  <si>
    <t>70001000-0601</t>
  </si>
  <si>
    <t>70001000-0602</t>
  </si>
  <si>
    <t>70001000-0700</t>
  </si>
  <si>
    <t>Хангамжийн зардал- Ковидтой холбоотой зардал</t>
  </si>
  <si>
    <t>70001000-0701</t>
  </si>
  <si>
    <t>70001000-0702</t>
  </si>
  <si>
    <t>70001000-0801</t>
  </si>
  <si>
    <t>70001000-0802</t>
  </si>
  <si>
    <t>70001000-0901</t>
  </si>
  <si>
    <t>70001000-0902</t>
  </si>
  <si>
    <t>70001000-1001</t>
  </si>
  <si>
    <t>70001000-1002</t>
  </si>
  <si>
    <t>70001000-1100</t>
  </si>
  <si>
    <t>70001000-1101</t>
  </si>
  <si>
    <t>70001000-1102</t>
  </si>
  <si>
    <t>70001000-1201</t>
  </si>
  <si>
    <t>70001000-1202</t>
  </si>
  <si>
    <t>70001000-1301</t>
  </si>
  <si>
    <t>70001000-1302</t>
  </si>
  <si>
    <t>70001000-1401</t>
  </si>
  <si>
    <t>70001000-1402</t>
  </si>
  <si>
    <t>70001000-1501</t>
  </si>
  <si>
    <t>70001000-1502</t>
  </si>
  <si>
    <t>70001000-1600</t>
  </si>
  <si>
    <t>70001000-1601</t>
  </si>
  <si>
    <t>70001000-1602</t>
  </si>
  <si>
    <t>70001000-1701</t>
  </si>
  <si>
    <t>70001000-1702</t>
  </si>
  <si>
    <t>70001000-1801</t>
  </si>
  <si>
    <t>70001000-1802</t>
  </si>
  <si>
    <t>70001000-1901</t>
  </si>
  <si>
    <t>70001000-1902</t>
  </si>
  <si>
    <t>70001000-2000</t>
  </si>
  <si>
    <t>70001000-2001</t>
  </si>
  <si>
    <t>70001000-2002</t>
  </si>
  <si>
    <t>70001000-2100</t>
  </si>
  <si>
    <t>70001000-2101</t>
  </si>
  <si>
    <t>70001000-2102</t>
  </si>
  <si>
    <t>70001000-2201</t>
  </si>
  <si>
    <t>70001000-2202</t>
  </si>
  <si>
    <t>70001000-2301</t>
  </si>
  <si>
    <t>70001000-2302</t>
  </si>
  <si>
    <t>70001000-8101*</t>
  </si>
  <si>
    <t>Хангамжийн зүйлс-Гүйцэтгэх захирал</t>
  </si>
  <si>
    <t>70001000-8202</t>
  </si>
  <si>
    <t>Хангамжийн зүйлс-ДАГазрын мэргэжилтэн</t>
  </si>
  <si>
    <t>70001000-8502*</t>
  </si>
  <si>
    <t>Хангамжийн зүйлс-УХНГ-ХНГазрын мэргэжилтэн</t>
  </si>
  <si>
    <t>71001000-0103</t>
  </si>
  <si>
    <t>Хангамжийн зүйлс-МБГ-БҮТасаг</t>
  </si>
  <si>
    <t>71001000-0203</t>
  </si>
  <si>
    <t>71001000-0303</t>
  </si>
  <si>
    <t>71001000-0403</t>
  </si>
  <si>
    <t>71001000-0503</t>
  </si>
  <si>
    <t>71001000-0603</t>
  </si>
  <si>
    <t>71001000-0703</t>
  </si>
  <si>
    <t>71001000-0803</t>
  </si>
  <si>
    <t>71001000-0903</t>
  </si>
  <si>
    <t>71001000-1003</t>
  </si>
  <si>
    <t>71001000-1103</t>
  </si>
  <si>
    <t>71001000-1203</t>
  </si>
  <si>
    <t>71001000-1303</t>
  </si>
  <si>
    <t>71001000-1403</t>
  </si>
  <si>
    <t>71001000-1503</t>
  </si>
  <si>
    <t>71001000-1703</t>
  </si>
  <si>
    <t>71001000-1803</t>
  </si>
  <si>
    <t>71001000-1903</t>
  </si>
  <si>
    <t>71001000-2003</t>
  </si>
  <si>
    <t>71001000-2103</t>
  </si>
  <si>
    <t>71001000-2203</t>
  </si>
  <si>
    <t>71001000-2303</t>
  </si>
  <si>
    <t>61012402-1952</t>
  </si>
  <si>
    <t>Шуудан- Зүүн хараа</t>
  </si>
  <si>
    <t>61012402-1954</t>
  </si>
  <si>
    <t>Шуудан- Баруун хараа</t>
  </si>
  <si>
    <t>61012402-6008*</t>
  </si>
  <si>
    <t>Шуудан-ТТАГ-ТАҮА-Системийн удирдлага хяналтын тасаг</t>
  </si>
  <si>
    <t>61012402-8205*</t>
  </si>
  <si>
    <t>Шуудан-ДАГ-ЧХА-Чанар хяналтын тасаг</t>
  </si>
  <si>
    <t>70001103-0102</t>
  </si>
  <si>
    <t>Шуудан-СБААГ-СБААТасаг</t>
  </si>
  <si>
    <t>70001103-0202</t>
  </si>
  <si>
    <t>70001103-0302</t>
  </si>
  <si>
    <t>70001103-0402</t>
  </si>
  <si>
    <t>70001103-0502</t>
  </si>
  <si>
    <t>70001103-0602</t>
  </si>
  <si>
    <t>70001103-0702</t>
  </si>
  <si>
    <t>70001103-0802</t>
  </si>
  <si>
    <t>70001103-0902</t>
  </si>
  <si>
    <t>70001103-1002</t>
  </si>
  <si>
    <t>70001103-1102</t>
  </si>
  <si>
    <t>70001103-1202</t>
  </si>
  <si>
    <t>70001103-1302</t>
  </si>
  <si>
    <t>70001103-1402</t>
  </si>
  <si>
    <t>70001103-1502</t>
  </si>
  <si>
    <t>70001103-1602</t>
  </si>
  <si>
    <t>70001103-1702</t>
  </si>
  <si>
    <t>70001103-1802</t>
  </si>
  <si>
    <t>70001103-1902</t>
  </si>
  <si>
    <t>70001103-2002</t>
  </si>
  <si>
    <t>70001103-2102</t>
  </si>
  <si>
    <t>70001103-2202</t>
  </si>
  <si>
    <t>70001103-2302</t>
  </si>
  <si>
    <t>70001103-8402*</t>
  </si>
  <si>
    <t>Шуудан-ИБХГ-ын мэргэжилтэн</t>
  </si>
  <si>
    <t>70001103-8404*</t>
  </si>
  <si>
    <t>Шуудангий зардал-ИБХГ-БТАлбаны мэргэжилтэн</t>
  </si>
  <si>
    <t>70001103-8502*</t>
  </si>
  <si>
    <t>Шуудангийн зардал-УХНГазрын мэргэжилтан</t>
  </si>
  <si>
    <t>70001103-8603*</t>
  </si>
  <si>
    <t>Шуудангийн зардал-СБААГ-НББАлбаны мэргэжилтэн</t>
  </si>
  <si>
    <t>71001103-7006*</t>
  </si>
  <si>
    <t>Шуудан-МБГ-МА-ны мэргэжилтэн</t>
  </si>
  <si>
    <t>71001103-7011*</t>
  </si>
  <si>
    <t>Шуудангийн зардал-ТБХГ-Борлуулалт, үйлчилгээний тасаг</t>
  </si>
  <si>
    <t>61012502-0104</t>
  </si>
  <si>
    <t>Ажлын багаж ,хөдөлмөр хамгааллын хувцас-ТТАГ-ТАТасаг</t>
  </si>
  <si>
    <t>61012502-0204</t>
  </si>
  <si>
    <t>61012502-0206</t>
  </si>
  <si>
    <t>Ажлын багаж ,хөдөлмөр хамгааллын хувцас- Алтанцөгц</t>
  </si>
  <si>
    <t>61012502-0211</t>
  </si>
  <si>
    <t>Ажлын багаж ,хөдөлмөр хамгааллын хувцас- Сагсай</t>
  </si>
  <si>
    <t>61012502-0212</t>
  </si>
  <si>
    <t>Ажлын багаж ,хөдөлмөр хамгааллын хувцас- Улаанхус</t>
  </si>
  <si>
    <t>61012502-0215</t>
  </si>
  <si>
    <t>Ажлын багаж ,хөдөлмөр хамгааллын хувцас- Толбо</t>
  </si>
  <si>
    <t>61012502-0217</t>
  </si>
  <si>
    <t>Ажлын багаж ,хөдөлмөр хамгааллын хувцас- Цэнгэл</t>
  </si>
  <si>
    <t>61012502-0304</t>
  </si>
  <si>
    <t>61012502-0404</t>
  </si>
  <si>
    <t>61012502-0504</t>
  </si>
  <si>
    <t>61012502-0604</t>
  </si>
  <si>
    <t>61012502-0661</t>
  </si>
  <si>
    <t>Ажлын багаж ,хөдөлмөр хамгааллын хувцас - Замын-үүд</t>
  </si>
  <si>
    <t>61012502-0704</t>
  </si>
  <si>
    <t>61012502-0804</t>
  </si>
  <si>
    <t>61012502-0904</t>
  </si>
  <si>
    <t>61012502-1004</t>
  </si>
  <si>
    <t>61012502-1040</t>
  </si>
  <si>
    <t>Ажлын багаж ,хөдөлмөр хамгааллын хувцас - Хар хорин</t>
  </si>
  <si>
    <t>61012502-1104</t>
  </si>
  <si>
    <t>61012502-1204</t>
  </si>
  <si>
    <t>61012502-1404</t>
  </si>
  <si>
    <t>61012502-1504</t>
  </si>
  <si>
    <t>61012502-1604</t>
  </si>
  <si>
    <t>61012502-1704</t>
  </si>
  <si>
    <t>61012502-1904</t>
  </si>
  <si>
    <t>61012502-1952</t>
  </si>
  <si>
    <t>Ажлын багаж ,хөдөлмөр хамгааллын хувцас - Зүүн хараа</t>
  </si>
  <si>
    <t>61012502-2004</t>
  </si>
  <si>
    <t>61012502-2005</t>
  </si>
  <si>
    <t>Ажлын багаж ,хөдөлмөр хамгааллын хувцас - Эрдэнэ сум</t>
  </si>
  <si>
    <t>61012502-2104</t>
  </si>
  <si>
    <t>61012502-2204</t>
  </si>
  <si>
    <t>61012502-2304</t>
  </si>
  <si>
    <t>61012502-2306</t>
  </si>
  <si>
    <t>Ажлын багаж, хувцас, хөдөлмөр хамгааллын зардал- Шивээговь</t>
  </si>
  <si>
    <t>61012502-6004*</t>
  </si>
  <si>
    <t>Ажлын багаж, хөдөлмөр хамгааллын хувцас-ТТАГ-ТАҮА-Дамжуулах байгууламжийн тасаг</t>
  </si>
  <si>
    <t>61012502-6005*</t>
  </si>
  <si>
    <t>Ажлын багаж, хөдөлмөр хамгааллын хувцас-ТТАГ-ТАҮА-Холболтын байгууламжийн тасаг</t>
  </si>
  <si>
    <t>61012502-6006*</t>
  </si>
  <si>
    <t>Ажлын багаж, хөдөлмөр хамгааллын хувцас-ТТАГ-ТАҮА-Зай тэжээл, хөргөлт, агааржуулалтын тасаг</t>
  </si>
  <si>
    <t>61012502-6007*</t>
  </si>
  <si>
    <t>Ажлын багаж, хөдөлмөр хамгааллын хувцас-ТТАГ-ТАҮА-КаТв-ийн ашиглалт үйлчилгээний тасаг</t>
  </si>
  <si>
    <t>61012502-6008*</t>
  </si>
  <si>
    <t>Ажлын багаж, хөдөлмөр хамгааллын хувцас-ТТАГ-ТАҮА-Системийн удирдлага хяналтын тасаг</t>
  </si>
  <si>
    <t>61012502-6010*</t>
  </si>
  <si>
    <t>Ажлын багаж, хөдөлмөр хамгааллын хувцас-ТТАГ-ИАҮА-Интернэтийн ашиглалт үйлчилгээний албаны мэргэжилтэн</t>
  </si>
  <si>
    <t>61012502-6011*</t>
  </si>
  <si>
    <t>Ажлын багаж, хөдөлмөр хамгааллын хувцас-ТТАГ-Техникийн ашиглалтын тасаг-ТБХГ</t>
  </si>
  <si>
    <t>61012502-6012*</t>
  </si>
  <si>
    <t>Ажлын багаж, хөдөлмөр хамгааллын хувцас-ТТАГ-Техникийн ашиглалтын тасаг-ББХГ</t>
  </si>
  <si>
    <t>61012502-6013*</t>
  </si>
  <si>
    <t>Ажлын багаж, хөдөлмөр хамгааллын хувцас-ТТАГ-Техникийн ашиглалтын тасаг-ЗБХГ</t>
  </si>
  <si>
    <t>61012502-6014*</t>
  </si>
  <si>
    <t>Ажлын багаж, хөдөлмөр хамгааллын хувцас-ТТАГ-Техникийн ашиглалтын тасаг-ӨБХГ</t>
  </si>
  <si>
    <t>61012502-8206*</t>
  </si>
  <si>
    <t>Ажлын багаж, хөдөлмөр хамгааллын хувцас-ДАГ-ЧХА-Тоо бүртгэлийн тасаг</t>
  </si>
  <si>
    <t>61012502-8606*</t>
  </si>
  <si>
    <t>Ажлын багаж, хөдөлмөр хамгааллын хувцас-СБААГ-ААА-Үйлчилгээ, аж ахуйн тасаг</t>
  </si>
  <si>
    <t>70002403-0102</t>
  </si>
  <si>
    <t>Ажлын багаж ,хөдөлмөр хамгааллын хувцас-СБААГ-СБААТасаг</t>
  </si>
  <si>
    <t>70002403-0202</t>
  </si>
  <si>
    <t>70002403-0302</t>
  </si>
  <si>
    <t>70002403-0402</t>
  </si>
  <si>
    <t>70002403-0602</t>
  </si>
  <si>
    <t>70002403-0702</t>
  </si>
  <si>
    <t>70002403-0802</t>
  </si>
  <si>
    <t>70002403-0902</t>
  </si>
  <si>
    <t>70002403-1002</t>
  </si>
  <si>
    <t>70002403-1202</t>
  </si>
  <si>
    <t>70002403-1302</t>
  </si>
  <si>
    <t>70002403-1402</t>
  </si>
  <si>
    <t>70002403-1502</t>
  </si>
  <si>
    <t>70002403-1602</t>
  </si>
  <si>
    <t>70002403-1702</t>
  </si>
  <si>
    <t>70002403-1802</t>
  </si>
  <si>
    <t>70002403-1902</t>
  </si>
  <si>
    <t>70002403-2002</t>
  </si>
  <si>
    <t>70002403-2102</t>
  </si>
  <si>
    <t>70002403-2202</t>
  </si>
  <si>
    <t>70002403-2302</t>
  </si>
  <si>
    <t>70002403-8402*</t>
  </si>
  <si>
    <t>Ажлын багаж, хөдөлмөр хамгааллын хувцас-ИБХГазрын мэргэжилтэн</t>
  </si>
  <si>
    <t>70002403-8608*</t>
  </si>
  <si>
    <t>Ажлын багаж, хөдөлмөр хамгааллын хувцас-СБААГ-СБААТасаг-ТБХГ</t>
  </si>
  <si>
    <t>70002403-8609*</t>
  </si>
  <si>
    <t>Ажлын багаж, хөдөлмөр хамгааллын хувцас-СБААГ-СБААТасаг-ББХГ</t>
  </si>
  <si>
    <t>70002403-8610*</t>
  </si>
  <si>
    <t>Ажлын багаж, хөдөлмөр хамгааллын хувцас-СБААГ-СБААТасаг-ЗБХГ</t>
  </si>
  <si>
    <t>70002403-8611*</t>
  </si>
  <si>
    <t>Ажлын багаж, хөдөлмөр хамгааллын хувцас-СБААГ-СБААТасаг-ӨБХГ</t>
  </si>
  <si>
    <t>70002403-8903*</t>
  </si>
  <si>
    <t>Ажлын багаж, хөдөлмөр хамгааллын хувцас-ЗБХГазрын захирал</t>
  </si>
  <si>
    <t>71002403-0103</t>
  </si>
  <si>
    <t>Ажлын багаж ,хөдөлмөр хамгааллын хувцас-МБГ-БҮТасаг</t>
  </si>
  <si>
    <t>71002403-0303</t>
  </si>
  <si>
    <t>71002403-0603</t>
  </si>
  <si>
    <t>71002403-1804</t>
  </si>
  <si>
    <t>71002403-7006*</t>
  </si>
  <si>
    <t>Ажлын багаж, хөдөлмөр хамгааллын хувцас-МБГ-МАлбаны мэргэжилтэн</t>
  </si>
  <si>
    <t>71002403-7013*</t>
  </si>
  <si>
    <t>Ажлын багаж, хөдөлмөр хамгааллын хувцас-МБГ-Борлуулалт үйлчилгээний тасаг-ЗБХГ</t>
  </si>
  <si>
    <t>61000809-0302</t>
  </si>
  <si>
    <t>Сайн дурын даатгал-СБААГ-СБААТасаг</t>
  </si>
  <si>
    <t>61000809-2302</t>
  </si>
  <si>
    <t>74000809-8607*</t>
  </si>
  <si>
    <t>Сайн дурын даатгал-СБААГ-ААА-Авто тээврийн тасаг</t>
  </si>
  <si>
    <t>74000101-0102</t>
  </si>
  <si>
    <t>Банкны шимтгэл-СБААГ-СБААТасаг</t>
  </si>
  <si>
    <t>74000101-0202</t>
  </si>
  <si>
    <t>74000101-0302</t>
  </si>
  <si>
    <t>74000101-0403</t>
  </si>
  <si>
    <t>Банкны шимтгэл-МБГ-БҮТасаг</t>
  </si>
  <si>
    <t>74000101-0502</t>
  </si>
  <si>
    <t>74000101-0602</t>
  </si>
  <si>
    <t>74000101-0702</t>
  </si>
  <si>
    <t>74000101-0802</t>
  </si>
  <si>
    <t>74000101-0902</t>
  </si>
  <si>
    <t>74000101-1002</t>
  </si>
  <si>
    <t>74000101-1102</t>
  </si>
  <si>
    <t>74000101-1103</t>
  </si>
  <si>
    <t>74000101-1202</t>
  </si>
  <si>
    <t>74000101-1302</t>
  </si>
  <si>
    <t>74000101-1402</t>
  </si>
  <si>
    <t>74000101-1502</t>
  </si>
  <si>
    <t>74000101-1602</t>
  </si>
  <si>
    <t>74000101-1702</t>
  </si>
  <si>
    <t>74000101-1802</t>
  </si>
  <si>
    <t>74000101-1803</t>
  </si>
  <si>
    <t>74000101-1902</t>
  </si>
  <si>
    <t>74000101-2000</t>
  </si>
  <si>
    <t>74000101-2102</t>
  </si>
  <si>
    <t>74000101-2202</t>
  </si>
  <si>
    <t>74000101-2302</t>
  </si>
  <si>
    <t>74000101-4000*</t>
  </si>
  <si>
    <t>61012701-8607*</t>
  </si>
  <si>
    <t>Заавал даатгах даатгал-СБААГ-ААА-Авто тээврийн тасаг</t>
  </si>
  <si>
    <t>74000302-0202</t>
  </si>
  <si>
    <t>Хүү торгууль-СБААГ-СБААТасаг</t>
  </si>
  <si>
    <t>74000302-1702</t>
  </si>
  <si>
    <t>74000302-1802</t>
  </si>
  <si>
    <t>74000302-2102</t>
  </si>
  <si>
    <t>61000700-0304</t>
  </si>
  <si>
    <t>Албан томилолт-ТТАГ-ТАТасаг</t>
  </si>
  <si>
    <t>61000700-1104</t>
  </si>
  <si>
    <t>61000700-1463</t>
  </si>
  <si>
    <t>Албан томилолтын зардал- Жаргалант</t>
  </si>
  <si>
    <t>61000700-1702</t>
  </si>
  <si>
    <t>Албан томилолт-СБААГ-СБААТасаг</t>
  </si>
  <si>
    <t>61000700-1704</t>
  </si>
  <si>
    <t>61000700-2004</t>
  </si>
  <si>
    <t>61013600-6004*</t>
  </si>
  <si>
    <t>Албан томилолт-ТТАГ-ТАҮА-Дамжуулах байгууламжийн тасаг</t>
  </si>
  <si>
    <t>61013600-6006*</t>
  </si>
  <si>
    <t>Албан томилолт-ТТАГ-ТАҮА-Зай тэжээл, хөргөлт, агааржуулалтын тасаг</t>
  </si>
  <si>
    <t>61013600-6007*</t>
  </si>
  <si>
    <t>Албан томилолт-ТТАГ-ТАҮА-КаТв-ийн ашиглалт үйлчилгээний тасаг</t>
  </si>
  <si>
    <t>61013600-8205*</t>
  </si>
  <si>
    <t>Албан томилолт-ДАГ-ЧХА-Чанар хяналтын тасаг</t>
  </si>
  <si>
    <t>61013600-8607*</t>
  </si>
  <si>
    <t>Албан томилолт-СБААГ-Авто тээврийн тасаг</t>
  </si>
  <si>
    <t>70000700-0102</t>
  </si>
  <si>
    <t>70000700-0201</t>
  </si>
  <si>
    <t>Албан томилолт-Захирал</t>
  </si>
  <si>
    <t>70000700-0202</t>
  </si>
  <si>
    <t>70000700-0301</t>
  </si>
  <si>
    <t>70000700-0302</t>
  </si>
  <si>
    <t>70000700-0402</t>
  </si>
  <si>
    <t>70000700-0501</t>
  </si>
  <si>
    <t>70000700-0502</t>
  </si>
  <si>
    <t>70000700-0601</t>
  </si>
  <si>
    <t>70000700-0602</t>
  </si>
  <si>
    <t>70000700-0701</t>
  </si>
  <si>
    <t>70000700-0702</t>
  </si>
  <si>
    <t>70000700-0802</t>
  </si>
  <si>
    <t>70000700-0901</t>
  </si>
  <si>
    <t>70000700-0902</t>
  </si>
  <si>
    <t>70000700-1001</t>
  </si>
  <si>
    <t>70000700-1002</t>
  </si>
  <si>
    <t>70000700-1102</t>
  </si>
  <si>
    <t>70000700-1201</t>
  </si>
  <si>
    <t>70000700-1202</t>
  </si>
  <si>
    <t>70000700-1301</t>
  </si>
  <si>
    <t>70000700-1402</t>
  </si>
  <si>
    <t>70000700-1601</t>
  </si>
  <si>
    <t>70000700-1602</t>
  </si>
  <si>
    <t>70000700-1701</t>
  </si>
  <si>
    <t>70000700-1802</t>
  </si>
  <si>
    <t>70000700-1902</t>
  </si>
  <si>
    <t>70000700-2002</t>
  </si>
  <si>
    <t>70000700-2101</t>
  </si>
  <si>
    <t>70000700-2102</t>
  </si>
  <si>
    <t>70000700-2202</t>
  </si>
  <si>
    <t>70000700-2302</t>
  </si>
  <si>
    <t>70000700-8101*</t>
  </si>
  <si>
    <t>Албан томилолт-Гүйцэтгэх захирал</t>
  </si>
  <si>
    <t>70000700-8201*</t>
  </si>
  <si>
    <t>Албан томилолт-ДАГазрын захирал</t>
  </si>
  <si>
    <t>70000700-8202*</t>
  </si>
  <si>
    <t>Албан томилолт-ДАГазрын мэргэжилтэн</t>
  </si>
  <si>
    <t>70000700-8402*</t>
  </si>
  <si>
    <t xml:space="preserve">Албан томилолт-ИБХГазрын мэргэжилтэн </t>
  </si>
  <si>
    <t>70000700-8403*</t>
  </si>
  <si>
    <t>Албан томилолт-ИБХГ-БТАлбаны ерөнхий менежер</t>
  </si>
  <si>
    <t>70000700-8501*</t>
  </si>
  <si>
    <t>Албан томилолт-УХНГазрын захирал</t>
  </si>
  <si>
    <t>70000700-8504*</t>
  </si>
  <si>
    <t>Албан томилолт-ХГХА мэргэжилтэн</t>
  </si>
  <si>
    <t>70000700-8601*</t>
  </si>
  <si>
    <t>Албан томилолт-СБААГазрын захирал</t>
  </si>
  <si>
    <t>70000700-8604*</t>
  </si>
  <si>
    <t>Албан томилолт-СБААГ-АААлбаны ерөнхий менежер</t>
  </si>
  <si>
    <t>70000700-8605*</t>
  </si>
  <si>
    <t>Албан томилолт-СБААГ-АААлбаны мэргэжилтэн</t>
  </si>
  <si>
    <t>71000700-1703</t>
  </si>
  <si>
    <t>Албан томилолт-МБГ-БҮТасаг</t>
  </si>
  <si>
    <t>71000700-2003</t>
  </si>
  <si>
    <t>71000700-7006*</t>
  </si>
  <si>
    <t>Албан томилолт-МБГ-МАлбаны мэргэжилтэн</t>
  </si>
  <si>
    <t>71000700-7009*</t>
  </si>
  <si>
    <t>Албан томилолт-МБГ-Өрхийн борлуулалтын албаны ерөнхий менежер</t>
  </si>
  <si>
    <t>71000700-8401*</t>
  </si>
  <si>
    <t>Албан томилолт-ИБХГазрын захирал</t>
  </si>
  <si>
    <t xml:space="preserve"> 74000808-1715</t>
  </si>
  <si>
    <t xml:space="preserve">Төвлөрсөн арга хэмжээ-Тариалан </t>
  </si>
  <si>
    <t>74000808-0101</t>
  </si>
  <si>
    <t>Төвлөрсөн арга хэмжээ-Захирал</t>
  </si>
  <si>
    <t>74000808-0102</t>
  </si>
  <si>
    <t>Төвлөрсөн арга хэмжээ-СБААГ-СБААТасаг</t>
  </si>
  <si>
    <t>74000808-0103</t>
  </si>
  <si>
    <t>Төвлөрсөн арга хэмжээ-МБГ-БҮТасаг</t>
  </si>
  <si>
    <t>74000808-0104</t>
  </si>
  <si>
    <t>Төвлөрсөн арга хэмжээ-ТТАГ-ТАТасаг</t>
  </si>
  <si>
    <t>74000808-0109</t>
  </si>
  <si>
    <t>Төвлөрсөн арга хэмжээ - Өлзийт</t>
  </si>
  <si>
    <t>74000808-0117</t>
  </si>
  <si>
    <t>Төвлөрсөн арга хэмжээ - Цэцэрлэг</t>
  </si>
  <si>
    <t>74000808-0201</t>
  </si>
  <si>
    <t>74000808-0202</t>
  </si>
  <si>
    <t>74000808-0203</t>
  </si>
  <si>
    <t>74000808-0204</t>
  </si>
  <si>
    <t>74000808-0211</t>
  </si>
  <si>
    <t>Төвлөрсөн арга хэмжээ-Сагсай</t>
  </si>
  <si>
    <t>74000808-0217</t>
  </si>
  <si>
    <t>Төвлөрсөн арга хэмжээ-Цэнгэл</t>
  </si>
  <si>
    <t>74000808-0302</t>
  </si>
  <si>
    <t>74000808-0304</t>
  </si>
  <si>
    <t>74000808-0402</t>
  </si>
  <si>
    <t>74000808-0404</t>
  </si>
  <si>
    <t>74000808-0502</t>
  </si>
  <si>
    <t>74000808-0504</t>
  </si>
  <si>
    <t>74000808-0602</t>
  </si>
  <si>
    <t>74000808-0603</t>
  </si>
  <si>
    <t>74000808-0604</t>
  </si>
  <si>
    <t>74000808-0661</t>
  </si>
  <si>
    <t>Төвлөрсөн арга хэмжээ - Замын-үүд</t>
  </si>
  <si>
    <t>74000808-0702</t>
  </si>
  <si>
    <t>74000808-0703</t>
  </si>
  <si>
    <t>74000808-0704</t>
  </si>
  <si>
    <t>74000808-0802</t>
  </si>
  <si>
    <t>74000808-0804</t>
  </si>
  <si>
    <t>74000808-0902</t>
  </si>
  <si>
    <t>74000808-0904</t>
  </si>
  <si>
    <t>74000808-1002</t>
  </si>
  <si>
    <t>74000808-1004</t>
  </si>
  <si>
    <t>74000808-1102</t>
  </si>
  <si>
    <t>74000808-1103</t>
  </si>
  <si>
    <t>74000808-1104</t>
  </si>
  <si>
    <t>74000808-1202</t>
  </si>
  <si>
    <t>74000808-1204</t>
  </si>
  <si>
    <t>74000808-1302</t>
  </si>
  <si>
    <t>74000808-1304</t>
  </si>
  <si>
    <t>74000808-1351</t>
  </si>
  <si>
    <t>Төвлөрсөн арга хэмжээ - Алтанбулаг</t>
  </si>
  <si>
    <t>74000808-1352</t>
  </si>
  <si>
    <t>Төвлөрсөн арга хэмжээ - Бугант</t>
  </si>
  <si>
    <t>74000808-1362</t>
  </si>
  <si>
    <t>Төвлөрсөн арга хэмжээ - Цагааннуур</t>
  </si>
  <si>
    <t>74000808-1402</t>
  </si>
  <si>
    <t>74000808-1404</t>
  </si>
  <si>
    <t>74000808-1500</t>
  </si>
  <si>
    <t>Төвлөрсөн арга хэмжээний зардал- Удирдлага</t>
  </si>
  <si>
    <t>74000808-1502</t>
  </si>
  <si>
    <t>74000808-1503</t>
  </si>
  <si>
    <t>74000808-1504</t>
  </si>
  <si>
    <t>74000808-1505</t>
  </si>
  <si>
    <t>Төвлөрсөн арга хэмжээний зардал- Баруунтуруун</t>
  </si>
  <si>
    <t>74000808-1517</t>
  </si>
  <si>
    <t>Төвлөрсөн арга хэмжээний зардал- Сагил</t>
  </si>
  <si>
    <t>74000808-1602</t>
  </si>
  <si>
    <t>74000808-1603</t>
  </si>
  <si>
    <t>74000808-1604</t>
  </si>
  <si>
    <t>74000808-1701</t>
  </si>
  <si>
    <t>74000808-1703</t>
  </si>
  <si>
    <t>74000808-1704</t>
  </si>
  <si>
    <t>74000808-1723</t>
  </si>
  <si>
    <t>Төвлөрсөн арга хэмжээний зардал- Цагаан-Уул</t>
  </si>
  <si>
    <t>74000808-1802</t>
  </si>
  <si>
    <t>74000808-1804</t>
  </si>
  <si>
    <t>74000808-1902</t>
  </si>
  <si>
    <t>74000808-1904</t>
  </si>
  <si>
    <t>74000808-2001</t>
  </si>
  <si>
    <t>74000808-2002</t>
  </si>
  <si>
    <t>74000808-2004</t>
  </si>
  <si>
    <t>74000808-2102</t>
  </si>
  <si>
    <t>74000808-2104</t>
  </si>
  <si>
    <t>74000808-2202</t>
  </si>
  <si>
    <t>74000808-2204</t>
  </si>
  <si>
    <t>74000808-2302</t>
  </si>
  <si>
    <t>74000808-2303</t>
  </si>
  <si>
    <t>74000808-2304</t>
  </si>
  <si>
    <t>74000808-4000*</t>
  </si>
  <si>
    <t>74000808-7008</t>
  </si>
  <si>
    <t>Төвлөрсөн арга хэмжээ-МБГ-ББАлбаны мэргэжилтэн</t>
  </si>
  <si>
    <t>74000808-7011*</t>
  </si>
  <si>
    <t>Төвлөрсөн арга хэмжээ-МБГ-Борлуулалт үйлчилгээний тасаг-ТБХГ</t>
  </si>
  <si>
    <t>74000808-8101*</t>
  </si>
  <si>
    <t>Төвлөрсөн арга хэмжээ-Гүйцэтгэх захирал</t>
  </si>
  <si>
    <t>74000808-8401*</t>
  </si>
  <si>
    <t>Төвлөрсөн арга хэмжээ-ИБХГазрын захирал</t>
  </si>
  <si>
    <t>74000808-8402*</t>
  </si>
  <si>
    <t>Төвлөрсөн арга хэмжээ-ИБХГазрын мэргэжилтэн</t>
  </si>
  <si>
    <t>74000808-8501*</t>
  </si>
  <si>
    <t>Төвлөрсөн арга хэмжээ-УХНГазрын захирал</t>
  </si>
  <si>
    <t>74000808-8502*</t>
  </si>
  <si>
    <t>Төвлөрсөн арга хэмжээ-УХНГазрын мэргэжилтэн</t>
  </si>
  <si>
    <t>74000808-8505*</t>
  </si>
  <si>
    <t>Төвлөрсөн арга хэмжээ-УХНГ-ХАААлбаны ерөнхий менежер</t>
  </si>
  <si>
    <t>74000808-8603*</t>
  </si>
  <si>
    <t>Төвлөрсөн арга хэмжээ-СБААГ-НББАлбаны мэргэжилтэн</t>
  </si>
  <si>
    <t>74000808-8701*</t>
  </si>
  <si>
    <t>Төвлөрсөн арга хэмжээ-Төлөөлөн удирдах зөвлөл</t>
  </si>
  <si>
    <t>74000808-8703</t>
  </si>
  <si>
    <t>Төвлөрсөн арга хэмжээ-Хувьцаа эзэмшигчид</t>
  </si>
  <si>
    <t>61013700-6010*</t>
  </si>
  <si>
    <t>Сургалт-ТТАГ-ИАҮА-Интернэтийн ашиглалт үйлчилгээний албаны мэргэжилтэн</t>
  </si>
  <si>
    <t>61013700-8205*</t>
  </si>
  <si>
    <t>Сургалт-ДАГ-ЧХА-Чанар хяналтын тасаг</t>
  </si>
  <si>
    <t>70002200-8402*</t>
  </si>
  <si>
    <t>Сургалт-ИБХГазрын мэргэжилтэн</t>
  </si>
  <si>
    <t>70002200-8502*</t>
  </si>
  <si>
    <t>Сургалт-УХНГазрын мэргэжилтэн</t>
  </si>
  <si>
    <t>70002200-8506*</t>
  </si>
  <si>
    <t>Сургалт-УХНГ-ХААА-Худалдан авалтын мэргэжилтэн</t>
  </si>
  <si>
    <t>70002200-8602*</t>
  </si>
  <si>
    <t>Сургалт-СБААГ-НББАлбаны ерөнхий менежер</t>
  </si>
  <si>
    <t>70002200-8603*</t>
  </si>
  <si>
    <t>Сургалт-СБААГ-НББАлбаны мэргэжилтэн</t>
  </si>
  <si>
    <t>61012101-6003*</t>
  </si>
  <si>
    <t>Өөрийн тээврийн шатахуун-ТТАГ-ТАҮАлбаны ерөнхий менежер</t>
  </si>
  <si>
    <t>61012101-6004*</t>
  </si>
  <si>
    <t>Өөрийн тээврийн шатахуун-ТТАГ-ТАҮА-Дамжуулах байгууламжийн тасаг</t>
  </si>
  <si>
    <t>61012101-6005*</t>
  </si>
  <si>
    <t>Өөрийн тээврийн шатахуун-ТТАГ-ТАҮА-Холболтын байгууламжийн тасаг</t>
  </si>
  <si>
    <t>61012101-6006*</t>
  </si>
  <si>
    <t>Өөрийн тээврийн шатахуун-ТТАГ-ТАҮА-Зай тэжээл, хөргөлт, агааржуулалтын тасаг</t>
  </si>
  <si>
    <t>61012101-6007*</t>
  </si>
  <si>
    <t>Өөрийн тээврийн шатахуун-ТТАГ-ТАҮА-КаТв-ийн ашиглалт үйлчилгээний тасаг</t>
  </si>
  <si>
    <t>61012101-6008*</t>
  </si>
  <si>
    <t>Өөрийн тээврийн шатахуун-ТТАГ-ТАҮА-Системийн удирдлага, хяналтын тасаг</t>
  </si>
  <si>
    <t>61012101-6009*</t>
  </si>
  <si>
    <t>Өөрийн тээврийн шатахуун-ТТАГ-ИАҮАлбаны ерөнхий менежер</t>
  </si>
  <si>
    <t>61012101-6010*</t>
  </si>
  <si>
    <t>Өөрийн тээврийн шатахуун-ТТАГ-ИАҮА-Интернэтийн ашиглалт үйлчилгээний албаны мэргэжилтэн</t>
  </si>
  <si>
    <t>61012101-6011*</t>
  </si>
  <si>
    <t>Өөрийн тээврийн шатахуун-ТТАГ-Техникийн ашиглалтын тасаг-ТБХГ</t>
  </si>
  <si>
    <t>61012101-6012*</t>
  </si>
  <si>
    <t>Өөрийн тээврийн шатахуун-ТТАГ-Техникийн ашиглалтын тасаг-ББХГ</t>
  </si>
  <si>
    <t>61012101-6013*</t>
  </si>
  <si>
    <t>Өөрийн тээврийн шатахуун-ТТАГ-Техникийн ашиглалтын тасаг-ЗБХГ</t>
  </si>
  <si>
    <t>61012101-6014*</t>
  </si>
  <si>
    <t>Өөрийн тээврийн шатахуун-ТТАГ-Техникийн ашиглалтын тасаг-ӨБХГ</t>
  </si>
  <si>
    <t>61012101-6101*</t>
  </si>
  <si>
    <t>Өөрийн тээврийн шатахуун-МТТөвийн ерөнхий менежер</t>
  </si>
  <si>
    <t>61012101-8205*</t>
  </si>
  <si>
    <t>Өөрийн тээврийн шатахуун-ДАГ-ЧХА-Чанар хяналтын тасаг</t>
  </si>
  <si>
    <t>61012101-8606*</t>
  </si>
  <si>
    <t>Өөрийн тээврийн шатахуун-СБААГ-ААА-Үйлчилгээ, аж ахуйн тасаг</t>
  </si>
  <si>
    <t>61012101-8607*</t>
  </si>
  <si>
    <t>Өөрийн тээврийн шатахуун-СБААГ-ААА-Авто тээврийн тасаг</t>
  </si>
  <si>
    <t>61012201-0104</t>
  </si>
  <si>
    <t>Өөрийн тээврийн шатахуун-ТТАГ-ТАТасаг</t>
  </si>
  <si>
    <t>61012201-0204</t>
  </si>
  <si>
    <t>61012201-0304</t>
  </si>
  <si>
    <t>61012201-0404</t>
  </si>
  <si>
    <t>61012201-0504</t>
  </si>
  <si>
    <t>61012201-0704</t>
  </si>
  <si>
    <t>61012201-0804</t>
  </si>
  <si>
    <t>61012201-0904</t>
  </si>
  <si>
    <t>61012201-1004</t>
  </si>
  <si>
    <t>61012201-1104</t>
  </si>
  <si>
    <t>61012201-1204</t>
  </si>
  <si>
    <t>61012201-1304</t>
  </si>
  <si>
    <t>61012201-1404</t>
  </si>
  <si>
    <t>61012201-1504</t>
  </si>
  <si>
    <t>61012201-1604</t>
  </si>
  <si>
    <t>61012201-1704</t>
  </si>
  <si>
    <t>61012201-1804</t>
  </si>
  <si>
    <t>61012201-1904</t>
  </si>
  <si>
    <t>61012201-2004</t>
  </si>
  <si>
    <t>61012201-2007</t>
  </si>
  <si>
    <t>Өөрийн тээврийн шатахуун-Багахангай</t>
  </si>
  <si>
    <t>61012201-2104</t>
  </si>
  <si>
    <t>61012201-2204</t>
  </si>
  <si>
    <t>70000901-0101</t>
  </si>
  <si>
    <t>Өөрийн тээврийн шатахуун-Захирал</t>
  </si>
  <si>
    <t>70000901-0102</t>
  </si>
  <si>
    <t>Өөрийн тээврийн шатахуун-СБААГ-СБААТасаг</t>
  </si>
  <si>
    <t>70000901-0201</t>
  </si>
  <si>
    <t>70000901-0202</t>
  </si>
  <si>
    <t>70000901-0301</t>
  </si>
  <si>
    <t>70000901-0302</t>
  </si>
  <si>
    <t>70000901-0401</t>
  </si>
  <si>
    <t>70000901-0402</t>
  </si>
  <si>
    <t>70000901-0501</t>
  </si>
  <si>
    <t>70000901-0502</t>
  </si>
  <si>
    <t>70000901-0601</t>
  </si>
  <si>
    <t>70000901-0602</t>
  </si>
  <si>
    <t>Өөрийн тээврийн шатахуун - Захиргаа аж ахуйн хэсэг</t>
  </si>
  <si>
    <t>70000901-0701</t>
  </si>
  <si>
    <t>70000901-0801</t>
  </si>
  <si>
    <t>70000901-0901</t>
  </si>
  <si>
    <t>70000901-1001</t>
  </si>
  <si>
    <t>70000901-1101</t>
  </si>
  <si>
    <t>70000901-1201</t>
  </si>
  <si>
    <t>70000901-1301</t>
  </si>
  <si>
    <t>70000901-1302</t>
  </si>
  <si>
    <t>70000901-1401</t>
  </si>
  <si>
    <t>70000901-1501</t>
  </si>
  <si>
    <t>70000901-1502</t>
  </si>
  <si>
    <t>70000901-1601</t>
  </si>
  <si>
    <t>70000901-1701</t>
  </si>
  <si>
    <t>70000901-1801</t>
  </si>
  <si>
    <t>70000901-1802</t>
  </si>
  <si>
    <t>70000901-1901</t>
  </si>
  <si>
    <t>70000901-2001</t>
  </si>
  <si>
    <t>70000901-2002</t>
  </si>
  <si>
    <t>70000901-2101</t>
  </si>
  <si>
    <t>70000901-2201</t>
  </si>
  <si>
    <t>70000901-2301</t>
  </si>
  <si>
    <t>70000901-2302</t>
  </si>
  <si>
    <t>70000901-6001*</t>
  </si>
  <si>
    <t>Өөрийн тээврийн шатахуун-ТТАГазрын захирал</t>
  </si>
  <si>
    <t>70000901-7001*</t>
  </si>
  <si>
    <t>Өөрийн тээврийн шатахуун-МБГазрын захирал</t>
  </si>
  <si>
    <t>70000901-7006*</t>
  </si>
  <si>
    <t>Өөрийн тээврийн шатахуун-МБГ-Маркетингийн албаны мэргэжилтэн</t>
  </si>
  <si>
    <t>70000901-8101*</t>
  </si>
  <si>
    <t>Өөрийн тээврийн шатахуун-Гүйцэтгэх захирал</t>
  </si>
  <si>
    <t>70000901-8105*</t>
  </si>
  <si>
    <t>Өөрийн тээврийн шатахуун-Гүйцэтгэх захиралын зөвлөх</t>
  </si>
  <si>
    <t>70000901-8201*</t>
  </si>
  <si>
    <t>Өөрийн тээврийн шатахуун-ДАГазрын захирал</t>
  </si>
  <si>
    <t>70000901-8202*</t>
  </si>
  <si>
    <t>Өөрийн тээврийн шатахуун-ДАГазрын мэргэжилтэн</t>
  </si>
  <si>
    <t>70000901-8402*</t>
  </si>
  <si>
    <t>Өөрийн тээврийн шатахуун-ИБХГазрын мэргэжилтэн</t>
  </si>
  <si>
    <t>70000901-8403*</t>
  </si>
  <si>
    <t>Өөрийн тээврийн шатахуун-ИБХГ-БТАлбаны ерөнхий менежер</t>
  </si>
  <si>
    <t>70000901-8404*</t>
  </si>
  <si>
    <t xml:space="preserve">Өөрийн тээврийн шатахуун-ИБХГ-Бодлого төлөвлөлтийн албаны мэргэжилтэн </t>
  </si>
  <si>
    <t>70000901-8501*</t>
  </si>
  <si>
    <t>Өөрийн тээврийн шатахуун-УХНГазрын захирал</t>
  </si>
  <si>
    <t>70000901-8502*</t>
  </si>
  <si>
    <t xml:space="preserve">Өөрийн тээврийн шатахуун-УХНГазрын мэргэжилтэн </t>
  </si>
  <si>
    <t>70000901-8503</t>
  </si>
  <si>
    <t>Өөрийн тээврийн шатахуун-УХНГ-ХГХАлбаны ерөнхий менежер</t>
  </si>
  <si>
    <t>70000901-8505*</t>
  </si>
  <si>
    <t>Өөрийн тээврийн шатахуун-УХНГ-ХАААлбаны ерөнхий менежер</t>
  </si>
  <si>
    <t>70000901-8506*</t>
  </si>
  <si>
    <t>Өөрийн тээврийн шатахуун-УХНГ-ХААА-Худалдан авалтын мэргэжилтэн</t>
  </si>
  <si>
    <t>70000901-8601*</t>
  </si>
  <si>
    <t>Өөрийн тээврийн шатахуун-СБААГазрын захирал</t>
  </si>
  <si>
    <t>70000901-8602*</t>
  </si>
  <si>
    <t>Өөрийн тээврийн шатахуун-СБААГ-НББАлбаны ерөнхий менежер</t>
  </si>
  <si>
    <t>70000901-8603*</t>
  </si>
  <si>
    <t>Өөрийн тээврийн шатахуун-СБААГ-НББАлбаны мэргэжилтэн</t>
  </si>
  <si>
    <t>70000901-8604*</t>
  </si>
  <si>
    <t>Өөрийн тээврийн шатахуун-СБААГ-АААлбаны ерөнхий менежер</t>
  </si>
  <si>
    <t>70000901-8605*</t>
  </si>
  <si>
    <t>Өөрийн тээврийн шатахуун-СБААГ-АААлбаны мэргэжилтэн</t>
  </si>
  <si>
    <t>70000901-8608*</t>
  </si>
  <si>
    <t>Өөрийн тээврийн шатахуун-СБААГ-Санхүү бүртгэл, аж ахуйн тасаг-ТБХГ</t>
  </si>
  <si>
    <t>70000901-8901*</t>
  </si>
  <si>
    <t>Өөрийн тээврийн шатахуун-ТБХГ-захирал</t>
  </si>
  <si>
    <t>70000901-8902*</t>
  </si>
  <si>
    <t>Өөрийн тээврийн шатахуун-ББХГ-захирал</t>
  </si>
  <si>
    <t>70000901-8903*</t>
  </si>
  <si>
    <t>Өөрийн тээврийн шатахуун-ЗБХГ-захирал</t>
  </si>
  <si>
    <t>70000901-8904*</t>
  </si>
  <si>
    <t>Өөрийн тээврийн шатахуун-ӨБХГ-захирал</t>
  </si>
  <si>
    <t>71000901-0303</t>
  </si>
  <si>
    <t>Өөрийн тээврийн шатахуун-МБГ-БҮТасаг</t>
  </si>
  <si>
    <t>71000901-7005*</t>
  </si>
  <si>
    <t>Өөрийн тээврийн шатахуун-МБГ-МАлбаны ерөнхий менежер</t>
  </si>
  <si>
    <t>71000901-7006*</t>
  </si>
  <si>
    <t>Өөрийн тээврийн шатахуун-МБГ-МАлбаны мэргэжилтэн</t>
  </si>
  <si>
    <t>71000901-7007*</t>
  </si>
  <si>
    <t>Өөрийн тээврийн шатахуун-МБГ-ББАлбаны ерөнхий менежер</t>
  </si>
  <si>
    <t>71000901-7008*</t>
  </si>
  <si>
    <t>Өөрийн тээврийн шатахуун-МБГ-ББАлбаны мэргэжилтэн</t>
  </si>
  <si>
    <t>71000901-7009</t>
  </si>
  <si>
    <t>Өөрийн тээврийн шатахуун-МБГ-ӨБАлбаны ерөнхий менежер</t>
  </si>
  <si>
    <t>71000901-7011*</t>
  </si>
  <si>
    <t>Өөрийн тээврийн шатахуун-ТБХГ-Борлуулалт, үйлчилгээний тасаг</t>
  </si>
  <si>
    <t>71000901-8203*</t>
  </si>
  <si>
    <t>Өөрийн тээврийн шатахуун-ДАГ-ЧХАлбаны ерөнхий менежер</t>
  </si>
  <si>
    <t>71000901-8401*</t>
  </si>
  <si>
    <t>Өөрийн тээврийн шатахуун-ИБХГазрын захирал</t>
  </si>
  <si>
    <t>61012801-8607*</t>
  </si>
  <si>
    <t>Тээврийн хэрэгслийн татвар, хураамж-СБААГ-ААА-Авто тээврийн хэсэг</t>
  </si>
  <si>
    <t>70001401-0102</t>
  </si>
  <si>
    <t>Тээврийн хэрэгслийн татвар-СБААГ-СБААТасаг</t>
  </si>
  <si>
    <t>70001401-0202</t>
  </si>
  <si>
    <t>70001401-0302</t>
  </si>
  <si>
    <t>70001401-0402</t>
  </si>
  <si>
    <t>70001401-0502</t>
  </si>
  <si>
    <t>70001401-0602</t>
  </si>
  <si>
    <t>70001401-0702</t>
  </si>
  <si>
    <t>70001401-0802</t>
  </si>
  <si>
    <t>70001401-0902</t>
  </si>
  <si>
    <t>70001401-1002</t>
  </si>
  <si>
    <t>70001401-1102</t>
  </si>
  <si>
    <t>70001401-1202</t>
  </si>
  <si>
    <t>70001401-1402</t>
  </si>
  <si>
    <t>70001401-1502</t>
  </si>
  <si>
    <t>70001401-1602</t>
  </si>
  <si>
    <t>70001401-1802</t>
  </si>
  <si>
    <t>70001401-1902</t>
  </si>
  <si>
    <t>70001401-2002</t>
  </si>
  <si>
    <t>70001401-2102</t>
  </si>
  <si>
    <t>70001401-2202</t>
  </si>
  <si>
    <t>70001401-2302</t>
  </si>
  <si>
    <t>61011107-4000*</t>
  </si>
  <si>
    <t>Гэрээт борлуулагчийн шимтгэлийн зардал-МонголСат</t>
  </si>
  <si>
    <t>74060000-0602</t>
  </si>
  <si>
    <t>Бусад зардал-СБААГ-СБААТасаг</t>
  </si>
  <si>
    <t>61012100-4100*</t>
  </si>
  <si>
    <t>Лицензийн төлбөр - Санхүүгийн программ хангамжийн шинэчлэлт</t>
  </si>
  <si>
    <t>61012600-0100</t>
  </si>
  <si>
    <t>61012600-0200</t>
  </si>
  <si>
    <t>61012600-0300</t>
  </si>
  <si>
    <t>61012600-0400</t>
  </si>
  <si>
    <t>61012600-0500</t>
  </si>
  <si>
    <t>61012600-0600</t>
  </si>
  <si>
    <t>61012600-0700</t>
  </si>
  <si>
    <t>61012600-0800</t>
  </si>
  <si>
    <t>61012600-0900</t>
  </si>
  <si>
    <t>61012600-1000</t>
  </si>
  <si>
    <t>61012600-1100</t>
  </si>
  <si>
    <t>61012600-1200</t>
  </si>
  <si>
    <t>61012600-1300</t>
  </si>
  <si>
    <t>61012600-1400</t>
  </si>
  <si>
    <t>61012600-1500</t>
  </si>
  <si>
    <t>61012600-1600</t>
  </si>
  <si>
    <t>61012600-1700</t>
  </si>
  <si>
    <t>61012600-1800</t>
  </si>
  <si>
    <t>61012600-1900</t>
  </si>
  <si>
    <t>61012600-2000</t>
  </si>
  <si>
    <t>61012600-2100</t>
  </si>
  <si>
    <t>61012600-2200</t>
  </si>
  <si>
    <t>61012600-2300</t>
  </si>
  <si>
    <t>61012600-4000*</t>
  </si>
  <si>
    <t>Лицензийн төлбөр</t>
  </si>
  <si>
    <t>99997101-0100@</t>
  </si>
  <si>
    <t>Төвд гарсан зардал /БН- Монголын цахилгаан холбоо</t>
  </si>
  <si>
    <t>99997101-0200@</t>
  </si>
  <si>
    <t>99997101-0300@</t>
  </si>
  <si>
    <t>99997101-0400@</t>
  </si>
  <si>
    <t>99997101-0500@</t>
  </si>
  <si>
    <t>99997101-0600@</t>
  </si>
  <si>
    <t>99997101-0700@</t>
  </si>
  <si>
    <t>99997101-0800@</t>
  </si>
  <si>
    <t>99997101-0900@</t>
  </si>
  <si>
    <t>99997101-1000@</t>
  </si>
  <si>
    <t>99997101-1100@</t>
  </si>
  <si>
    <t>99997101-1200@</t>
  </si>
  <si>
    <t>99997101-1300@</t>
  </si>
  <si>
    <t>99997101-1400@</t>
  </si>
  <si>
    <t>99997101-1500@</t>
  </si>
  <si>
    <t>99997101-1600@</t>
  </si>
  <si>
    <t>99997101-1700@</t>
  </si>
  <si>
    <t>99997101-1800@</t>
  </si>
  <si>
    <t>99997101-1900@</t>
  </si>
  <si>
    <t>99997101-2000@</t>
  </si>
  <si>
    <t>99997101-2100@</t>
  </si>
  <si>
    <t>99997101-2200@</t>
  </si>
  <si>
    <t>99997101-2300@</t>
  </si>
  <si>
    <t>99997110-1100</t>
  </si>
  <si>
    <t>Данснаас хасагдсан үндсэн хөрөнгө</t>
  </si>
  <si>
    <t>99997110-1300</t>
  </si>
  <si>
    <t>99997110-1400</t>
  </si>
  <si>
    <t>99997110-1900</t>
  </si>
  <si>
    <t>61011106-4000*</t>
  </si>
  <si>
    <t>Контент түрээсийн зардал-МонголСат</t>
  </si>
  <si>
    <t>72010100-4000*</t>
  </si>
  <si>
    <t>Төрийн банкны зээлийн хүүгийн зардал</t>
  </si>
  <si>
    <t>99997302-0600@</t>
  </si>
  <si>
    <t>Дотоодоос шилжиж ирсэн ҮХ - Монголын цахилгаан холбоо</t>
  </si>
  <si>
    <t>99997302-0900@</t>
  </si>
  <si>
    <t>99997302-1300@</t>
  </si>
  <si>
    <t>99997302-1600@</t>
  </si>
  <si>
    <t>99997304-0100</t>
  </si>
  <si>
    <t>Дотоодоос шилжиж ирсэн БМ</t>
  </si>
  <si>
    <t>99997304-0300</t>
  </si>
  <si>
    <t>Дотоодоос шилжиж ирсэн БМ - Захиргаа аж ахуйн хэсэг</t>
  </si>
  <si>
    <t>99997304-0400@</t>
  </si>
  <si>
    <t>99997304-0500</t>
  </si>
  <si>
    <t>99997304-0600</t>
  </si>
  <si>
    <t>99997304-0700</t>
  </si>
  <si>
    <t>99997304-0800</t>
  </si>
  <si>
    <t>Дотоодоос шилжиж ирсэн БМ - Монголын цахилгаан холбоо</t>
  </si>
  <si>
    <t>99997304-0900</t>
  </si>
  <si>
    <t>99997304-1000</t>
  </si>
  <si>
    <t>99997304-1400@</t>
  </si>
  <si>
    <t>99997304-1700@</t>
  </si>
  <si>
    <t>Дотоодоос шилжиж ирсэн БМ-Захиргаа аж ахуйн хэсэг</t>
  </si>
  <si>
    <t>99997304-2000@</t>
  </si>
  <si>
    <t>99997304-2200</t>
  </si>
  <si>
    <t>99997304-2300</t>
  </si>
  <si>
    <t>53050100-4000*</t>
  </si>
  <si>
    <t>Ханшны алдагдал-бодит /Мөнгөн хөрөнгийн үлдэгдэлд хийсэн ханшийн тэгшитгэлийн ханшийн гарз/</t>
  </si>
  <si>
    <t>53050200-4000*</t>
  </si>
  <si>
    <t>Ханшны алдагдал-бодит бус /Мөнгөн хөрөнгийн үлдэгдэлд хийсэн ханшийн тэгшитгэлийн ханшийн гарз/</t>
  </si>
  <si>
    <t>53050200-4100*</t>
  </si>
  <si>
    <t>Ханшны алдагдал-бодит бус /авлага, өр төлбөртэй холбоотой үүссэн ханшийн гарз/</t>
  </si>
  <si>
    <t>74000100-4001*</t>
  </si>
  <si>
    <t>ААНОАТ-ын зардал</t>
  </si>
  <si>
    <t>2023  10-р сар 23  Даваа  [19:03]</t>
  </si>
  <si>
    <t>Урт хугацаат хадгаламж</t>
  </si>
  <si>
    <t>Бараа материалын төрөл</t>
  </si>
  <si>
    <t>Шатахуун</t>
  </si>
  <si>
    <t>Сэлбэг, хэрэгсэл</t>
  </si>
  <si>
    <t>Эхний үлдэгдэл        ( өртгөөр )</t>
  </si>
  <si>
    <t>Хасагдсан дүн (-)</t>
  </si>
  <si>
    <t>Эцсийн үлдэгдэл      ( өртгөөр)</t>
  </si>
  <si>
    <t xml:space="preserve">Эхний үлдэгдэл  </t>
  </si>
  <si>
    <t>"Эмтиси сервис"ХХК</t>
  </si>
  <si>
    <t>Тоон гарын үсэг урамшуулал</t>
  </si>
  <si>
    <t>Хөрөнгө оруулалт</t>
  </si>
  <si>
    <t>тэтгэмж</t>
  </si>
  <si>
    <t>Ашиглагдаагүй хөрөнгө</t>
  </si>
  <si>
    <t>10. Биет бус хөрөнгө</t>
  </si>
  <si>
    <t>2023.06.30</t>
  </si>
  <si>
    <t>Худалдсан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</si>
</sst>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00\);\ "/>
    <numFmt numFmtId="165" formatCode="0.0"/>
    <numFmt numFmtId="166" formatCode="#,##0.0000000"/>
    <numFmt numFmtId="167" formatCode="#,##0.000000000"/>
  </numFmts>
  <fonts count="44" x14ac:knownFonts="1">
    <font>
      <sz val="11"/>
      <color theme="1"/>
      <name val="Calibri"/>
      <family val="2"/>
      <scheme val="minor"/>
    </font>
    <font>
      <b/>
      <sz val="11"/>
      <color rgb="FF000000"/>
      <name val="Tahoma"/>
      <family val="2"/>
    </font>
    <font>
      <sz val="8"/>
      <color rgb="FF000000"/>
      <name val="Arial"/>
      <family val="2"/>
    </font>
    <font>
      <b/>
      <sz val="8"/>
      <color rgb="FF000000"/>
      <name val="Arial"/>
      <family val="2"/>
    </font>
    <font>
      <sz val="8"/>
      <color rgb="FF000000"/>
      <name val="Tahoma"/>
      <family val="2"/>
    </font>
    <font>
      <sz val="11"/>
      <color theme="1"/>
      <name val="Calibri"/>
      <family val="2"/>
      <scheme val="minor"/>
    </font>
    <font>
      <b/>
      <sz val="11"/>
      <color rgb="FF000000"/>
      <name val="Tahoma"/>
      <family val="2"/>
    </font>
    <font>
      <sz val="8"/>
      <color rgb="FF000000"/>
      <name val="Arial"/>
      <family val="2"/>
    </font>
    <font>
      <b/>
      <sz val="12"/>
      <color theme="1"/>
      <name val="Times New Roman"/>
      <family val="1"/>
    </font>
    <font>
      <sz val="12"/>
      <color theme="1"/>
      <name val="Times New Roman"/>
      <family val="1"/>
    </font>
    <font>
      <sz val="10"/>
      <name val="Arial"/>
      <family val="2"/>
    </font>
    <font>
      <i/>
      <sz val="12"/>
      <color theme="1"/>
      <name val="Times New Roman"/>
      <family val="1"/>
    </font>
    <font>
      <i/>
      <sz val="10"/>
      <name val="Times New Roman"/>
      <family val="1"/>
    </font>
    <font>
      <sz val="10"/>
      <name val="Times New Roman"/>
      <family val="1"/>
    </font>
    <font>
      <sz val="10"/>
      <name val="Arial"/>
      <family val="2"/>
      <charset val="204"/>
    </font>
    <font>
      <sz val="8"/>
      <color theme="1"/>
      <name val="Times New Roman"/>
      <family val="1"/>
    </font>
    <font>
      <sz val="11"/>
      <color theme="1"/>
      <name val="Times New Roman"/>
      <family val="1"/>
    </font>
    <font>
      <b/>
      <sz val="8"/>
      <name val="Arial"/>
      <family val="2"/>
    </font>
    <font>
      <sz val="8"/>
      <name val="Arial"/>
      <family val="2"/>
    </font>
    <font>
      <sz val="8"/>
      <color theme="1"/>
      <name val="Arial"/>
      <family val="2"/>
    </font>
    <font>
      <sz val="8"/>
      <name val="Arial"/>
      <family val="2"/>
      <charset val="204"/>
    </font>
    <font>
      <b/>
      <sz val="10"/>
      <name val="Arial"/>
      <family val="2"/>
    </font>
    <font>
      <sz val="11"/>
      <color indexed="8"/>
      <name val="Times New Roman"/>
      <family val="1"/>
    </font>
    <font>
      <sz val="11"/>
      <name val="Times New Roman"/>
      <family val="1"/>
    </font>
    <font>
      <b/>
      <sz val="11"/>
      <color theme="1"/>
      <name val="Times New Roman"/>
      <family val="1"/>
    </font>
    <font>
      <b/>
      <sz val="10"/>
      <color theme="0"/>
      <name val="Arial"/>
      <family val="2"/>
    </font>
    <font>
      <b/>
      <sz val="10"/>
      <color rgb="FF000000"/>
      <name val="Arial"/>
      <family val="2"/>
    </font>
    <font>
      <sz val="7"/>
      <color rgb="FF000000"/>
      <name val="Arial"/>
      <family val="2"/>
    </font>
    <font>
      <sz val="8"/>
      <color rgb="FF000000"/>
      <name val="Arial"/>
      <family val="2"/>
    </font>
    <font>
      <b/>
      <i/>
      <sz val="8"/>
      <color rgb="FF000000"/>
      <name val="Arial"/>
      <family val="2"/>
    </font>
    <font>
      <b/>
      <sz val="8"/>
      <color rgb="FF000000"/>
      <name val="Arial"/>
      <family val="2"/>
    </font>
    <font>
      <sz val="8"/>
      <color rgb="FF000000"/>
      <name val="Tahoma"/>
      <family val="2"/>
    </font>
    <font>
      <sz val="8"/>
      <color rgb="FF696969"/>
      <name val="Arial"/>
      <family val="2"/>
    </font>
    <font>
      <sz val="9"/>
      <color rgb="FF000000"/>
      <name val="Arial"/>
      <family val="2"/>
    </font>
    <font>
      <sz val="12"/>
      <color rgb="FF000000"/>
      <name val="Tahoma"/>
      <family val="2"/>
    </font>
    <font>
      <sz val="14"/>
      <color rgb="FF000000"/>
      <name val="Tahoma"/>
      <family val="2"/>
    </font>
    <font>
      <sz val="8"/>
      <color rgb="FF696969"/>
      <name val="Tahoma"/>
      <family val="2"/>
    </font>
    <font>
      <sz val="11"/>
      <color theme="1"/>
      <name val="Arial"/>
      <family val="2"/>
    </font>
    <font>
      <sz val="7.45"/>
      <color theme="1"/>
      <name val="Calibri"/>
      <family val="2"/>
      <scheme val="minor"/>
    </font>
    <font>
      <sz val="10"/>
      <color theme="1"/>
      <name val="Calibri"/>
      <family val="2"/>
      <scheme val="minor"/>
    </font>
    <font>
      <sz val="9"/>
      <color theme="1"/>
      <name val="Arial"/>
      <family val="2"/>
    </font>
    <font>
      <sz val="9"/>
      <color theme="1"/>
      <name val="Calibri"/>
      <family val="2"/>
      <scheme val="minor"/>
    </font>
    <font>
      <sz val="10"/>
      <color theme="1"/>
      <name val="Arial"/>
      <family val="2"/>
    </font>
    <font>
      <sz val="10"/>
      <color rgb="FF000000"/>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DCDCDC"/>
      </patternFill>
    </fill>
    <fill>
      <patternFill patternType="solid">
        <fgColor theme="7" tint="0.59999389629810485"/>
        <bgColor indexed="64"/>
      </patternFill>
    </fill>
    <fill>
      <patternFill patternType="solid">
        <fgColor theme="9" tint="0.59999389629810485"/>
        <bgColor indexed="64"/>
      </patternFill>
    </fill>
  </fills>
  <borders count="50">
    <border>
      <left/>
      <right/>
      <top/>
      <bottom/>
      <diagonal/>
    </border>
    <border>
      <left/>
      <right/>
      <top style="thin">
        <color rgb="FF000000"/>
      </top>
      <bottom/>
      <diagonal/>
    </border>
    <border>
      <left style="thin">
        <color rgb="FF696969"/>
      </left>
      <right/>
      <top style="thin">
        <color rgb="FF696969"/>
      </top>
      <bottom style="thin">
        <color rgb="FF696969"/>
      </bottom>
      <diagonal/>
    </border>
    <border>
      <left style="thin">
        <color rgb="FF696969"/>
      </left>
      <right style="thin">
        <color rgb="FF696969"/>
      </right>
      <top style="thin">
        <color rgb="FF696969"/>
      </top>
      <bottom/>
      <diagonal/>
    </border>
    <border>
      <left/>
      <right style="thin">
        <color rgb="FF696969"/>
      </right>
      <top style="thin">
        <color rgb="FF696969"/>
      </top>
      <bottom/>
      <diagonal/>
    </border>
    <border>
      <left style="thin">
        <color rgb="FF696969"/>
      </left>
      <right style="thin">
        <color rgb="FF696969"/>
      </right>
      <top/>
      <bottom style="thin">
        <color rgb="FF696969"/>
      </bottom>
      <diagonal/>
    </border>
    <border>
      <left/>
      <right style="thin">
        <color rgb="FF696969"/>
      </right>
      <top style="thin">
        <color rgb="FF696969"/>
      </top>
      <bottom style="thin">
        <color rgb="FF696969"/>
      </bottom>
      <diagonal/>
    </border>
    <border>
      <left style="thin">
        <color rgb="FF696969"/>
      </left>
      <right/>
      <top/>
      <bottom style="thin">
        <color rgb="FF696969"/>
      </bottom>
      <diagonal/>
    </border>
    <border>
      <left/>
      <right style="thin">
        <color rgb="FF696969"/>
      </right>
      <top/>
      <bottom style="thin">
        <color rgb="FF696969"/>
      </bottom>
      <diagonal/>
    </border>
    <border>
      <left style="thin">
        <color rgb="FF696969"/>
      </left>
      <right style="thin">
        <color rgb="FF696969"/>
      </right>
      <top style="thin">
        <color rgb="FF696969"/>
      </top>
      <bottom style="thin">
        <color rgb="FF696969"/>
      </bottom>
      <diagonal/>
    </border>
    <border>
      <left/>
      <right/>
      <top style="thin">
        <color rgb="FF696969"/>
      </top>
      <bottom style="thin">
        <color rgb="FF696969"/>
      </bottom>
      <diagonal/>
    </border>
    <border>
      <left/>
      <right/>
      <top/>
      <bottom style="thin">
        <color rgb="FF696969"/>
      </bottom>
      <diagonal/>
    </border>
    <border>
      <left style="thin">
        <color indexed="64"/>
      </left>
      <right style="thin">
        <color indexed="64"/>
      </right>
      <top style="thin">
        <color indexed="64"/>
      </top>
      <bottom style="thin">
        <color indexed="64"/>
      </bottom>
      <diagonal/>
    </border>
    <border>
      <left style="thin">
        <color rgb="FF696969"/>
      </left>
      <right/>
      <top style="thin">
        <color rgb="FF696969"/>
      </top>
      <bottom/>
      <diagonal/>
    </border>
    <border>
      <left/>
      <right/>
      <top/>
      <bottom style="medium">
        <color auto="1"/>
      </bottom>
      <diagonal/>
    </border>
    <border>
      <left/>
      <right/>
      <top style="medium">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right/>
      <top style="thin">
        <color rgb="FF696969"/>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s>
  <cellStyleXfs count="7">
    <xf numFmtId="0" fontId="0" fillId="0" borderId="0"/>
    <xf numFmtId="43" fontId="5" fillId="0" borderId="0" applyFont="0" applyFill="0" applyBorder="0" applyAlignment="0" applyProtection="0"/>
    <xf numFmtId="9" fontId="5" fillId="0" borderId="0" applyFont="0" applyFill="0" applyBorder="0" applyAlignment="0" applyProtection="0"/>
    <xf numFmtId="43" fontId="10" fillId="0" borderId="0" applyFont="0" applyFill="0" applyBorder="0" applyAlignment="0" applyProtection="0"/>
    <xf numFmtId="0" fontId="14" fillId="0" borderId="0"/>
    <xf numFmtId="0" fontId="10" fillId="0" borderId="0"/>
    <xf numFmtId="43" fontId="10" fillId="0" borderId="0" applyFont="0" applyFill="0" applyBorder="0" applyAlignment="0" applyProtection="0"/>
  </cellStyleXfs>
  <cellXfs count="363">
    <xf numFmtId="0" fontId="0" fillId="0" borderId="0" xfId="0"/>
    <xf numFmtId="39" fontId="0" fillId="0" borderId="0" xfId="0" applyNumberFormat="1"/>
    <xf numFmtId="0" fontId="0" fillId="0" borderId="0" xfId="0" applyAlignment="1">
      <alignment horizontal="center"/>
    </xf>
    <xf numFmtId="49" fontId="7" fillId="0" borderId="0" xfId="0" applyNumberFormat="1" applyFont="1" applyAlignment="1">
      <alignment horizontal="center" vertical="top" wrapText="1" readingOrder="1"/>
    </xf>
    <xf numFmtId="0" fontId="9" fillId="0" borderId="0" xfId="0" applyFont="1"/>
    <xf numFmtId="43" fontId="9" fillId="0" borderId="0" xfId="3" applyFont="1"/>
    <xf numFmtId="43" fontId="11" fillId="0" borderId="0" xfId="3" applyFont="1"/>
    <xf numFmtId="43" fontId="13" fillId="0" borderId="0" xfId="3" applyFont="1" applyAlignment="1">
      <alignment horizontal="right"/>
    </xf>
    <xf numFmtId="0" fontId="13" fillId="0" borderId="0" xfId="4" applyFont="1" applyAlignment="1">
      <alignment horizontal="left"/>
    </xf>
    <xf numFmtId="0" fontId="9" fillId="0" borderId="14" xfId="0" applyFont="1" applyBorder="1"/>
    <xf numFmtId="0" fontId="9" fillId="0" borderId="15" xfId="0" applyFont="1" applyBorder="1"/>
    <xf numFmtId="43" fontId="9" fillId="0" borderId="14" xfId="3" applyFont="1" applyBorder="1"/>
    <xf numFmtId="43" fontId="9" fillId="0" borderId="15" xfId="3" applyFont="1" applyBorder="1"/>
    <xf numFmtId="0" fontId="9" fillId="0" borderId="12" xfId="0" applyFont="1" applyBorder="1"/>
    <xf numFmtId="43" fontId="9" fillId="0" borderId="12" xfId="3" applyFont="1" applyBorder="1"/>
    <xf numFmtId="43" fontId="9" fillId="0" borderId="0" xfId="3" applyFont="1" applyBorder="1"/>
    <xf numFmtId="9" fontId="9" fillId="0" borderId="12" xfId="2" applyFont="1" applyBorder="1"/>
    <xf numFmtId="0" fontId="9" fillId="2" borderId="0" xfId="0" applyFont="1" applyFill="1" applyAlignment="1">
      <alignment horizontal="center" vertical="center"/>
    </xf>
    <xf numFmtId="0" fontId="9" fillId="0" borderId="12" xfId="0" applyFont="1" applyBorder="1" applyAlignment="1">
      <alignment horizontal="center" vertical="center"/>
    </xf>
    <xf numFmtId="43" fontId="9" fillId="0" borderId="16" xfId="3" applyFont="1" applyBorder="1" applyAlignment="1">
      <alignment vertical="center" wrapText="1"/>
    </xf>
    <xf numFmtId="43" fontId="9" fillId="0" borderId="12" xfId="3" applyFont="1" applyBorder="1" applyAlignment="1">
      <alignment vertical="center"/>
    </xf>
    <xf numFmtId="43" fontId="9" fillId="0" borderId="12" xfId="3" applyFont="1" applyBorder="1" applyAlignment="1"/>
    <xf numFmtId="0" fontId="15" fillId="0" borderId="0" xfId="0" applyFont="1"/>
    <xf numFmtId="43" fontId="15" fillId="0" borderId="0" xfId="3" applyFont="1"/>
    <xf numFmtId="0" fontId="16" fillId="0" borderId="0" xfId="0" applyFont="1"/>
    <xf numFmtId="4" fontId="10" fillId="3" borderId="12" xfId="5" applyNumberFormat="1" applyFill="1" applyBorder="1" applyAlignment="1">
      <alignment horizontal="right" vertical="center" wrapText="1"/>
    </xf>
    <xf numFmtId="0" fontId="16" fillId="0" borderId="14" xfId="0" applyFont="1" applyBorder="1"/>
    <xf numFmtId="0" fontId="16" fillId="0" borderId="15" xfId="0" applyFont="1" applyBorder="1"/>
    <xf numFmtId="0" fontId="16" fillId="0" borderId="12" xfId="0" applyFont="1" applyBorder="1" applyAlignment="1">
      <alignment horizontal="center" vertical="center"/>
    </xf>
    <xf numFmtId="0" fontId="16" fillId="0" borderId="12" xfId="0" applyFont="1" applyBorder="1" applyAlignment="1">
      <alignment horizontal="center" vertical="center" wrapText="1"/>
    </xf>
    <xf numFmtId="0" fontId="16" fillId="0" borderId="12" xfId="0" applyFont="1" applyBorder="1" applyAlignment="1">
      <alignment vertical="center"/>
    </xf>
    <xf numFmtId="0" fontId="16" fillId="0" borderId="12" xfId="0" applyFont="1" applyBorder="1"/>
    <xf numFmtId="0" fontId="16" fillId="0" borderId="0" xfId="0" applyFont="1" applyAlignment="1">
      <alignment vertical="center"/>
    </xf>
    <xf numFmtId="0" fontId="16" fillId="0" borderId="14" xfId="0" applyFont="1" applyBorder="1" applyAlignment="1">
      <alignment vertical="center"/>
    </xf>
    <xf numFmtId="0" fontId="16" fillId="0" borderId="15" xfId="0" applyFont="1" applyBorder="1" applyAlignment="1">
      <alignment vertical="center"/>
    </xf>
    <xf numFmtId="0" fontId="16" fillId="0" borderId="22" xfId="0" applyFont="1" applyBorder="1" applyAlignment="1">
      <alignment vertical="center"/>
    </xf>
    <xf numFmtId="43" fontId="16" fillId="0" borderId="12" xfId="3" applyFont="1" applyBorder="1" applyAlignment="1">
      <alignment vertical="center"/>
    </xf>
    <xf numFmtId="43" fontId="16" fillId="0" borderId="22" xfId="3" applyFont="1" applyBorder="1" applyAlignment="1">
      <alignment vertical="center"/>
    </xf>
    <xf numFmtId="43" fontId="16" fillId="0" borderId="12" xfId="1" applyFont="1" applyBorder="1"/>
    <xf numFmtId="43" fontId="16" fillId="0" borderId="12" xfId="1" applyFont="1" applyBorder="1" applyAlignment="1">
      <alignment vertical="center"/>
    </xf>
    <xf numFmtId="43" fontId="23" fillId="3" borderId="12" xfId="6" applyFont="1" applyFill="1" applyBorder="1"/>
    <xf numFmtId="43" fontId="16" fillId="0" borderId="12" xfId="3" applyFont="1" applyBorder="1"/>
    <xf numFmtId="0" fontId="16" fillId="0" borderId="0" xfId="0" applyFont="1" applyAlignment="1">
      <alignment horizontal="center" vertical="center"/>
    </xf>
    <xf numFmtId="0" fontId="16" fillId="0" borderId="0" xfId="0" applyFont="1" applyAlignment="1">
      <alignment horizontal="left" vertical="center"/>
    </xf>
    <xf numFmtId="0" fontId="16" fillId="0" borderId="0" xfId="0" applyFont="1" applyAlignment="1">
      <alignment horizontal="center" vertical="center" wrapText="1"/>
    </xf>
    <xf numFmtId="0" fontId="16" fillId="0" borderId="21" xfId="0" applyFont="1" applyBorder="1" applyAlignment="1">
      <alignment vertical="center"/>
    </xf>
    <xf numFmtId="0" fontId="16" fillId="0" borderId="12" xfId="0" applyFont="1" applyBorder="1" applyAlignment="1">
      <alignment horizontal="left" wrapText="1"/>
    </xf>
    <xf numFmtId="43" fontId="16" fillId="0" borderId="12" xfId="3" applyFont="1" applyBorder="1" applyAlignment="1">
      <alignment horizontal="center"/>
    </xf>
    <xf numFmtId="43" fontId="16" fillId="0" borderId="0" xfId="3" applyFont="1" applyBorder="1" applyAlignment="1"/>
    <xf numFmtId="43" fontId="24" fillId="0" borderId="12" xfId="3" applyFont="1" applyBorder="1"/>
    <xf numFmtId="4" fontId="16" fillId="0" borderId="0" xfId="0" applyNumberFormat="1" applyFont="1"/>
    <xf numFmtId="0" fontId="16" fillId="0" borderId="12" xfId="0" applyFont="1" applyBorder="1" applyAlignment="1">
      <alignment vertical="center" wrapText="1"/>
    </xf>
    <xf numFmtId="43" fontId="0" fillId="0" borderId="0" xfId="0" applyNumberFormat="1"/>
    <xf numFmtId="43" fontId="16" fillId="0" borderId="21" xfId="3" applyFont="1" applyBorder="1" applyAlignment="1">
      <alignment horizontal="center"/>
    </xf>
    <xf numFmtId="0" fontId="28" fillId="0" borderId="2" xfId="0" applyFont="1" applyBorder="1" applyAlignment="1">
      <alignment horizontal="center" vertical="center" wrapText="1" readingOrder="1"/>
    </xf>
    <xf numFmtId="0" fontId="28" fillId="0" borderId="6" xfId="0" applyFont="1" applyBorder="1" applyAlignment="1">
      <alignment horizontal="center" vertical="center" wrapText="1" readingOrder="1"/>
    </xf>
    <xf numFmtId="164" fontId="30" fillId="0" borderId="8" xfId="0" applyNumberFormat="1" applyFont="1" applyBorder="1" applyAlignment="1">
      <alignment horizontal="right" vertical="center" wrapText="1" readingOrder="1"/>
    </xf>
    <xf numFmtId="164" fontId="28" fillId="0" borderId="8" xfId="0" applyNumberFormat="1" applyFont="1" applyBorder="1" applyAlignment="1">
      <alignment horizontal="right" vertical="center" wrapText="1" readingOrder="1"/>
    </xf>
    <xf numFmtId="0" fontId="31" fillId="0" borderId="0" xfId="0" applyFont="1" applyAlignment="1">
      <alignment horizontal="left" vertical="center" wrapText="1" readingOrder="1"/>
    </xf>
    <xf numFmtId="0" fontId="28" fillId="0" borderId="9" xfId="0" applyFont="1" applyBorder="1" applyAlignment="1">
      <alignment horizontal="center" vertical="center" wrapText="1" readingOrder="1"/>
    </xf>
    <xf numFmtId="0" fontId="30" fillId="0" borderId="7" xfId="0" applyFont="1" applyBorder="1" applyAlignment="1">
      <alignment horizontal="left" vertical="center" wrapText="1" readingOrder="1"/>
    </xf>
    <xf numFmtId="0" fontId="28" fillId="0" borderId="7" xfId="0" applyFont="1" applyBorder="1" applyAlignment="1">
      <alignment horizontal="left" vertical="center" wrapText="1" readingOrder="1"/>
    </xf>
    <xf numFmtId="49" fontId="28" fillId="0" borderId="0" xfId="0" applyNumberFormat="1" applyFont="1" applyAlignment="1">
      <alignment vertical="top" wrapText="1" readingOrder="1"/>
    </xf>
    <xf numFmtId="0" fontId="30" fillId="0" borderId="5" xfId="0" applyFont="1" applyBorder="1" applyAlignment="1">
      <alignment horizontal="left" vertical="center" wrapText="1" readingOrder="1"/>
    </xf>
    <xf numFmtId="0" fontId="28" fillId="0" borderId="5" xfId="0" applyFont="1" applyBorder="1" applyAlignment="1">
      <alignment horizontal="left" vertical="center" wrapText="1" readingOrder="1"/>
    </xf>
    <xf numFmtId="0" fontId="28" fillId="0" borderId="0" xfId="0" applyFont="1" applyAlignment="1">
      <alignment horizontal="left" vertical="top" wrapText="1" readingOrder="1"/>
    </xf>
    <xf numFmtId="0" fontId="28" fillId="0" borderId="2" xfId="0" applyFont="1" applyBorder="1" applyAlignment="1">
      <alignment horizontal="left" vertical="center" wrapText="1" indent="1" readingOrder="1"/>
    </xf>
    <xf numFmtId="49" fontId="30" fillId="0" borderId="13" xfId="0" applyNumberFormat="1" applyFont="1" applyBorder="1" applyAlignment="1">
      <alignment horizontal="left" vertical="center" wrapText="1" indent="1" readingOrder="1"/>
    </xf>
    <xf numFmtId="49" fontId="28" fillId="0" borderId="13" xfId="0" applyNumberFormat="1" applyFont="1" applyBorder="1" applyAlignment="1">
      <alignment horizontal="left" vertical="center" wrapText="1" indent="1" readingOrder="1"/>
    </xf>
    <xf numFmtId="49" fontId="7" fillId="0" borderId="0" xfId="0" applyNumberFormat="1" applyFont="1" applyAlignment="1">
      <alignment vertical="top" wrapText="1" readingOrder="1"/>
    </xf>
    <xf numFmtId="49" fontId="2" fillId="0" borderId="0" xfId="0" applyNumberFormat="1" applyFont="1" applyAlignment="1">
      <alignment horizontal="center" vertical="top" wrapText="1" readingOrder="1"/>
    </xf>
    <xf numFmtId="164" fontId="0" fillId="0" borderId="0" xfId="0" applyNumberFormat="1"/>
    <xf numFmtId="43" fontId="12" fillId="0" borderId="0" xfId="3" applyFont="1" applyBorder="1" applyAlignment="1">
      <alignment horizontal="center"/>
    </xf>
    <xf numFmtId="164" fontId="28" fillId="0" borderId="0" xfId="0" applyNumberFormat="1" applyFont="1" applyAlignment="1">
      <alignment horizontal="right" vertical="top" wrapText="1" readingOrder="1"/>
    </xf>
    <xf numFmtId="39" fontId="28" fillId="5" borderId="31" xfId="0" applyNumberFormat="1" applyFont="1" applyFill="1" applyBorder="1" applyAlignment="1">
      <alignment horizontal="right" vertical="center" wrapText="1" readingOrder="1"/>
    </xf>
    <xf numFmtId="39" fontId="28" fillId="0" borderId="6" xfId="0" applyNumberFormat="1" applyFont="1" applyBorder="1" applyAlignment="1">
      <alignment horizontal="right" vertical="center" wrapText="1" readingOrder="1"/>
    </xf>
    <xf numFmtId="43" fontId="9" fillId="0" borderId="0" xfId="0" applyNumberFormat="1" applyFont="1"/>
    <xf numFmtId="43" fontId="9" fillId="0" borderId="0" xfId="1" applyFont="1"/>
    <xf numFmtId="164" fontId="28" fillId="6" borderId="0" xfId="0" applyNumberFormat="1" applyFont="1" applyFill="1" applyAlignment="1">
      <alignment horizontal="right" vertical="top" wrapText="1" readingOrder="1"/>
    </xf>
    <xf numFmtId="0" fontId="37" fillId="0" borderId="0" xfId="0" applyFont="1"/>
    <xf numFmtId="43" fontId="37" fillId="0" borderId="0" xfId="0" applyNumberFormat="1" applyFont="1"/>
    <xf numFmtId="43" fontId="37" fillId="0" borderId="0" xfId="1" applyFont="1"/>
    <xf numFmtId="43" fontId="16" fillId="0" borderId="0" xfId="0" applyNumberFormat="1" applyFont="1"/>
    <xf numFmtId="0" fontId="16" fillId="7" borderId="0" xfId="0" applyFont="1" applyFill="1" applyAlignment="1">
      <alignment vertical="center"/>
    </xf>
    <xf numFmtId="0" fontId="16" fillId="7" borderId="0" xfId="0" applyFont="1" applyFill="1"/>
    <xf numFmtId="164" fontId="28" fillId="0" borderId="0" xfId="0" applyNumberFormat="1" applyFont="1" applyAlignment="1">
      <alignment vertical="center" wrapText="1" readingOrder="1"/>
    </xf>
    <xf numFmtId="164" fontId="28" fillId="0" borderId="0" xfId="0" applyNumberFormat="1" applyFont="1" applyAlignment="1">
      <alignment vertical="top" wrapText="1" readingOrder="1"/>
    </xf>
    <xf numFmtId="43" fontId="16" fillId="0" borderId="0" xfId="1" applyFont="1"/>
    <xf numFmtId="164" fontId="38" fillId="0" borderId="32" xfId="0" applyNumberFormat="1" applyFont="1" applyBorder="1" applyAlignment="1">
      <alignment horizontal="right" vertical="center"/>
    </xf>
    <xf numFmtId="164" fontId="38" fillId="0" borderId="0" xfId="0" applyNumberFormat="1" applyFont="1" applyAlignment="1">
      <alignment horizontal="right" vertical="center"/>
    </xf>
    <xf numFmtId="0" fontId="0" fillId="0" borderId="12" xfId="0" applyBorder="1" applyAlignment="1">
      <alignment horizontal="center" vertical="center" wrapText="1"/>
    </xf>
    <xf numFmtId="43" fontId="0" fillId="0" borderId="12" xfId="1" applyFont="1" applyFill="1" applyBorder="1"/>
    <xf numFmtId="0" fontId="0" fillId="0" borderId="12" xfId="0" applyBorder="1"/>
    <xf numFmtId="0" fontId="0" fillId="3" borderId="0" xfId="0" applyFill="1"/>
    <xf numFmtId="0" fontId="37" fillId="0" borderId="0" xfId="0" applyFont="1" applyAlignment="1">
      <alignment vertical="center"/>
    </xf>
    <xf numFmtId="0" fontId="37" fillId="3" borderId="0" xfId="0" applyFont="1" applyFill="1" applyAlignment="1">
      <alignment vertical="center"/>
    </xf>
    <xf numFmtId="43" fontId="37" fillId="3" borderId="0" xfId="0" applyNumberFormat="1" applyFont="1" applyFill="1" applyAlignment="1">
      <alignment vertical="center"/>
    </xf>
    <xf numFmtId="4" fontId="37" fillId="3" borderId="0" xfId="0" applyNumberFormat="1" applyFont="1" applyFill="1" applyAlignment="1">
      <alignment vertical="center"/>
    </xf>
    <xf numFmtId="43" fontId="40" fillId="3" borderId="0" xfId="1" applyFont="1" applyFill="1" applyAlignment="1">
      <alignment vertical="center"/>
    </xf>
    <xf numFmtId="43" fontId="37" fillId="3" borderId="0" xfId="1" applyFont="1" applyFill="1" applyAlignment="1">
      <alignment vertical="center"/>
    </xf>
    <xf numFmtId="166" fontId="37" fillId="3" borderId="0" xfId="0" applyNumberFormat="1" applyFont="1" applyFill="1" applyAlignment="1">
      <alignment vertical="center"/>
    </xf>
    <xf numFmtId="4" fontId="41" fillId="0" borderId="0" xfId="0" applyNumberFormat="1" applyFont="1"/>
    <xf numFmtId="43" fontId="41" fillId="0" borderId="0" xfId="1" applyFont="1"/>
    <xf numFmtId="43" fontId="41" fillId="3" borderId="0" xfId="1" applyFont="1" applyFill="1"/>
    <xf numFmtId="167" fontId="0" fillId="0" borderId="0" xfId="0" applyNumberFormat="1"/>
    <xf numFmtId="4" fontId="0" fillId="0" borderId="0" xfId="0" applyNumberFormat="1"/>
    <xf numFmtId="0" fontId="37" fillId="0" borderId="0" xfId="0" applyFont="1" applyAlignment="1">
      <alignment horizontal="center"/>
    </xf>
    <xf numFmtId="0" fontId="42" fillId="0" borderId="0" xfId="0" applyFont="1"/>
    <xf numFmtId="0" fontId="10" fillId="0" borderId="0" xfId="5" applyAlignment="1">
      <alignment horizontal="center"/>
    </xf>
    <xf numFmtId="0" fontId="10" fillId="0" borderId="0" xfId="5"/>
    <xf numFmtId="0" fontId="10" fillId="0" borderId="0" xfId="5" applyAlignment="1">
      <alignment vertical="top" wrapText="1"/>
    </xf>
    <xf numFmtId="0" fontId="21" fillId="0" borderId="12" xfId="5" applyFont="1" applyBorder="1" applyAlignment="1">
      <alignment horizontal="center" vertical="center" wrapText="1"/>
    </xf>
    <xf numFmtId="165" fontId="10" fillId="0" borderId="12" xfId="5" applyNumberFormat="1" applyBorder="1" applyAlignment="1">
      <alignment horizontal="center" vertical="center" wrapText="1"/>
    </xf>
    <xf numFmtId="165" fontId="21" fillId="0" borderId="12" xfId="5" applyNumberFormat="1" applyFont="1" applyBorder="1" applyAlignment="1">
      <alignment horizontal="left" vertical="center" wrapText="1"/>
    </xf>
    <xf numFmtId="165" fontId="10" fillId="0" borderId="12" xfId="5" applyNumberFormat="1" applyBorder="1" applyAlignment="1">
      <alignment horizontal="right" vertical="center" wrapText="1"/>
    </xf>
    <xf numFmtId="165" fontId="10" fillId="0" borderId="12" xfId="5" applyNumberFormat="1" applyBorder="1" applyAlignment="1">
      <alignment horizontal="left" vertical="center" wrapText="1"/>
    </xf>
    <xf numFmtId="43" fontId="42" fillId="0" borderId="12" xfId="1" applyFont="1" applyBorder="1"/>
    <xf numFmtId="43" fontId="42" fillId="0" borderId="0" xfId="1" applyFont="1"/>
    <xf numFmtId="43" fontId="10" fillId="0" borderId="12" xfId="1" applyFont="1" applyBorder="1" applyAlignment="1">
      <alignment horizontal="right" vertical="center" wrapText="1"/>
    </xf>
    <xf numFmtId="4" fontId="10" fillId="3" borderId="12" xfId="1" applyNumberFormat="1" applyFont="1" applyFill="1" applyBorder="1" applyAlignment="1">
      <alignment horizontal="right" vertical="center" wrapText="1"/>
    </xf>
    <xf numFmtId="43" fontId="42" fillId="0" borderId="0" xfId="0" applyNumberFormat="1" applyFont="1"/>
    <xf numFmtId="165" fontId="10" fillId="3" borderId="12" xfId="5" applyNumberFormat="1" applyFill="1" applyBorder="1" applyAlignment="1">
      <alignment horizontal="left" vertical="center" wrapText="1"/>
    </xf>
    <xf numFmtId="43" fontId="10" fillId="3" borderId="12" xfId="1" applyFont="1" applyFill="1" applyBorder="1" applyAlignment="1">
      <alignment horizontal="right" vertical="center" wrapText="1"/>
    </xf>
    <xf numFmtId="164" fontId="39" fillId="0" borderId="0" xfId="0" applyNumberFormat="1" applyFont="1"/>
    <xf numFmtId="164" fontId="43" fillId="0" borderId="12" xfId="0" applyNumberFormat="1" applyFont="1" applyBorder="1" applyAlignment="1">
      <alignment vertical="top" wrapText="1" readingOrder="1"/>
    </xf>
    <xf numFmtId="165" fontId="10" fillId="0" borderId="37" xfId="5" applyNumberFormat="1" applyBorder="1" applyAlignment="1">
      <alignment horizontal="center" vertical="center" wrapText="1"/>
    </xf>
    <xf numFmtId="165" fontId="10" fillId="0" borderId="37" xfId="5" applyNumberFormat="1" applyBorder="1" applyAlignment="1">
      <alignment horizontal="left" vertical="center" wrapText="1"/>
    </xf>
    <xf numFmtId="165" fontId="10" fillId="0" borderId="37" xfId="5" applyNumberFormat="1" applyBorder="1" applyAlignment="1">
      <alignment horizontal="right" vertical="center" wrapText="1"/>
    </xf>
    <xf numFmtId="43" fontId="10" fillId="0" borderId="37" xfId="1" applyFont="1" applyBorder="1" applyAlignment="1">
      <alignment horizontal="right" vertical="center" wrapText="1"/>
    </xf>
    <xf numFmtId="4" fontId="10" fillId="3" borderId="37" xfId="1" applyNumberFormat="1" applyFont="1" applyFill="1" applyBorder="1" applyAlignment="1">
      <alignment horizontal="right" vertical="center" wrapText="1"/>
    </xf>
    <xf numFmtId="43" fontId="10" fillId="3" borderId="37" xfId="1" applyFont="1" applyFill="1" applyBorder="1" applyAlignment="1">
      <alignment horizontal="right" vertical="center" wrapText="1"/>
    </xf>
    <xf numFmtId="165" fontId="10" fillId="0" borderId="38" xfId="5" applyNumberFormat="1" applyBorder="1" applyAlignment="1">
      <alignment horizontal="center" vertical="center" wrapText="1"/>
    </xf>
    <xf numFmtId="165" fontId="21" fillId="0" borderId="38" xfId="5" applyNumberFormat="1" applyFont="1" applyBorder="1" applyAlignment="1">
      <alignment horizontal="left" vertical="center" wrapText="1"/>
    </xf>
    <xf numFmtId="165" fontId="10" fillId="0" borderId="38" xfId="5" applyNumberFormat="1" applyBorder="1" applyAlignment="1">
      <alignment horizontal="right" vertical="center" wrapText="1"/>
    </xf>
    <xf numFmtId="43" fontId="10" fillId="0" borderId="38" xfId="1" applyFont="1" applyBorder="1" applyAlignment="1">
      <alignment horizontal="right" vertical="center" wrapText="1"/>
    </xf>
    <xf numFmtId="4" fontId="10" fillId="3" borderId="38" xfId="1" applyNumberFormat="1" applyFont="1" applyFill="1" applyBorder="1" applyAlignment="1">
      <alignment horizontal="right" vertical="center" wrapText="1"/>
    </xf>
    <xf numFmtId="4" fontId="10" fillId="3" borderId="38" xfId="5" applyNumberFormat="1" applyFill="1" applyBorder="1" applyAlignment="1">
      <alignment horizontal="right" vertical="center" wrapText="1"/>
    </xf>
    <xf numFmtId="164" fontId="43" fillId="0" borderId="0" xfId="0" applyNumberFormat="1" applyFont="1" applyAlignment="1">
      <alignment vertical="top" wrapText="1" readingOrder="1"/>
    </xf>
    <xf numFmtId="0" fontId="39" fillId="0" borderId="0" xfId="0" applyFont="1"/>
    <xf numFmtId="39" fontId="43" fillId="3" borderId="12" xfId="0" applyNumberFormat="1" applyFont="1" applyFill="1" applyBorder="1" applyAlignment="1">
      <alignment vertical="center" wrapText="1" readingOrder="1"/>
    </xf>
    <xf numFmtId="4" fontId="10" fillId="3" borderId="37" xfId="5" applyNumberFormat="1" applyFill="1" applyBorder="1" applyAlignment="1">
      <alignment horizontal="right" vertical="center" wrapText="1"/>
    </xf>
    <xf numFmtId="165" fontId="10" fillId="0" borderId="39" xfId="5" applyNumberFormat="1" applyBorder="1" applyAlignment="1">
      <alignment horizontal="center" vertical="center" wrapText="1"/>
    </xf>
    <xf numFmtId="4" fontId="42" fillId="0" borderId="0" xfId="0" applyNumberFormat="1" applyFont="1"/>
    <xf numFmtId="43" fontId="10" fillId="3" borderId="39" xfId="1" applyFont="1" applyFill="1" applyBorder="1" applyAlignment="1">
      <alignment horizontal="right" vertical="center" wrapText="1"/>
    </xf>
    <xf numFmtId="43" fontId="40" fillId="0" borderId="0" xfId="1" applyFont="1"/>
    <xf numFmtId="4" fontId="37" fillId="3" borderId="0" xfId="0" applyNumberFormat="1" applyFont="1" applyFill="1"/>
    <xf numFmtId="0" fontId="37" fillId="3" borderId="0" xfId="0" applyFont="1" applyFill="1"/>
    <xf numFmtId="43" fontId="40" fillId="3" borderId="0" xfId="0" applyNumberFormat="1" applyFont="1" applyFill="1"/>
    <xf numFmtId="43" fontId="37" fillId="3" borderId="0" xfId="0" applyNumberFormat="1" applyFont="1" applyFill="1"/>
    <xf numFmtId="0" fontId="10" fillId="0" borderId="0" xfId="5" applyAlignment="1">
      <alignment horizontal="center" vertical="center"/>
    </xf>
    <xf numFmtId="0" fontId="10" fillId="0" borderId="0" xfId="5" applyAlignment="1">
      <alignment vertical="center"/>
    </xf>
    <xf numFmtId="0" fontId="17" fillId="0" borderId="33" xfId="5" applyFont="1" applyBorder="1" applyAlignment="1">
      <alignment horizontal="center" vertical="center" wrapText="1"/>
    </xf>
    <xf numFmtId="165" fontId="18" fillId="0" borderId="33" xfId="5" applyNumberFormat="1" applyFont="1" applyBorder="1" applyAlignment="1">
      <alignment horizontal="center" vertical="center" wrapText="1"/>
    </xf>
    <xf numFmtId="165" fontId="18" fillId="0" borderId="33" xfId="5" applyNumberFormat="1" applyFont="1" applyBorder="1" applyAlignment="1">
      <alignment horizontal="left" vertical="center" wrapText="1"/>
    </xf>
    <xf numFmtId="4" fontId="18" fillId="0" borderId="33" xfId="1" applyNumberFormat="1" applyFont="1" applyFill="1" applyBorder="1" applyAlignment="1">
      <alignment horizontal="right" vertical="center" wrapText="1"/>
    </xf>
    <xf numFmtId="4" fontId="18" fillId="0" borderId="34" xfId="1" applyNumberFormat="1" applyFont="1" applyFill="1" applyBorder="1" applyAlignment="1">
      <alignment horizontal="right" vertical="center" wrapText="1"/>
    </xf>
    <xf numFmtId="4" fontId="18" fillId="0" borderId="12" xfId="1" applyNumberFormat="1" applyFont="1" applyFill="1" applyBorder="1" applyAlignment="1">
      <alignment horizontal="right" vertical="center" wrapText="1"/>
    </xf>
    <xf numFmtId="4" fontId="18" fillId="0" borderId="35" xfId="1" applyNumberFormat="1" applyFont="1" applyFill="1" applyBorder="1" applyAlignment="1">
      <alignment horizontal="right" vertical="center" wrapText="1"/>
    </xf>
    <xf numFmtId="4" fontId="18" fillId="0" borderId="36" xfId="1" applyNumberFormat="1" applyFont="1" applyFill="1" applyBorder="1" applyAlignment="1">
      <alignment horizontal="right" vertical="center" wrapText="1"/>
    </xf>
    <xf numFmtId="4" fontId="18" fillId="0" borderId="33" xfId="5" applyNumberFormat="1" applyFont="1" applyBorder="1" applyAlignment="1">
      <alignment horizontal="right" vertical="center" wrapText="1"/>
    </xf>
    <xf numFmtId="43" fontId="20" fillId="0" borderId="33" xfId="1" applyFont="1" applyFill="1" applyBorder="1" applyAlignment="1">
      <alignment horizontal="right" vertical="center" wrapText="1"/>
    </xf>
    <xf numFmtId="164" fontId="2" fillId="0" borderId="0" xfId="0" applyNumberFormat="1" applyFont="1" applyAlignment="1">
      <alignment horizontal="right" vertical="top" wrapText="1" readingOrder="1"/>
    </xf>
    <xf numFmtId="165" fontId="18" fillId="0" borderId="40" xfId="5" applyNumberFormat="1" applyFont="1" applyBorder="1" applyAlignment="1">
      <alignment horizontal="center" vertical="center" wrapText="1"/>
    </xf>
    <xf numFmtId="165" fontId="18" fillId="0" borderId="40" xfId="5" applyNumberFormat="1" applyFont="1" applyBorder="1" applyAlignment="1">
      <alignment horizontal="left" vertical="center" wrapText="1"/>
    </xf>
    <xf numFmtId="4" fontId="18" fillId="0" borderId="40" xfId="1" applyNumberFormat="1" applyFont="1" applyFill="1" applyBorder="1" applyAlignment="1">
      <alignment horizontal="right" vertical="center" wrapText="1"/>
    </xf>
    <xf numFmtId="165" fontId="18" fillId="0" borderId="36" xfId="5" applyNumberFormat="1" applyFont="1" applyBorder="1" applyAlignment="1">
      <alignment horizontal="center" vertical="center" wrapText="1"/>
    </xf>
    <xf numFmtId="165" fontId="17" fillId="0" borderId="36" xfId="5" applyNumberFormat="1" applyFont="1" applyBorder="1" applyAlignment="1">
      <alignment horizontal="left" vertical="center" wrapText="1"/>
    </xf>
    <xf numFmtId="4" fontId="18" fillId="0" borderId="36" xfId="5" applyNumberFormat="1" applyFont="1" applyBorder="1" applyAlignment="1">
      <alignment horizontal="right" vertical="center" wrapText="1"/>
    </xf>
    <xf numFmtId="165" fontId="18" fillId="0" borderId="41" xfId="5" applyNumberFormat="1" applyFont="1" applyBorder="1" applyAlignment="1">
      <alignment horizontal="center" vertical="center" wrapText="1"/>
    </xf>
    <xf numFmtId="165" fontId="17" fillId="0" borderId="42" xfId="5" applyNumberFormat="1" applyFont="1" applyBorder="1" applyAlignment="1">
      <alignment horizontal="left" vertical="center" wrapText="1"/>
    </xf>
    <xf numFmtId="4" fontId="18" fillId="0" borderId="42" xfId="1" applyNumberFormat="1" applyFont="1" applyFill="1" applyBorder="1" applyAlignment="1">
      <alignment horizontal="right" vertical="center" wrapText="1"/>
    </xf>
    <xf numFmtId="4" fontId="18" fillId="0" borderId="43" xfId="1" applyNumberFormat="1" applyFont="1" applyFill="1" applyBorder="1" applyAlignment="1">
      <alignment horizontal="right" vertical="center" wrapText="1"/>
    </xf>
    <xf numFmtId="165" fontId="17" fillId="0" borderId="40" xfId="5" applyNumberFormat="1" applyFont="1" applyBorder="1" applyAlignment="1">
      <alignment horizontal="left" vertical="center" wrapText="1"/>
    </xf>
    <xf numFmtId="4" fontId="18" fillId="0" borderId="40" xfId="5" applyNumberFormat="1" applyFont="1" applyBorder="1" applyAlignment="1">
      <alignment horizontal="right" vertical="center" wrapText="1"/>
    </xf>
    <xf numFmtId="165" fontId="18" fillId="0" borderId="44" xfId="5" applyNumberFormat="1" applyFont="1" applyBorder="1" applyAlignment="1">
      <alignment horizontal="center" vertical="center" wrapText="1"/>
    </xf>
    <xf numFmtId="165" fontId="18" fillId="0" borderId="45" xfId="5" applyNumberFormat="1" applyFont="1" applyBorder="1" applyAlignment="1">
      <alignment horizontal="left" vertical="center" wrapText="1"/>
    </xf>
    <xf numFmtId="4" fontId="18" fillId="0" borderId="45" xfId="5" applyNumberFormat="1" applyFont="1" applyBorder="1" applyAlignment="1">
      <alignment horizontal="right" vertical="center" wrapText="1"/>
    </xf>
    <xf numFmtId="4" fontId="18" fillId="0" borderId="46" xfId="1" applyNumberFormat="1" applyFont="1" applyFill="1" applyBorder="1" applyAlignment="1">
      <alignment horizontal="right" vertical="center" wrapText="1"/>
    </xf>
    <xf numFmtId="165" fontId="18" fillId="0" borderId="47" xfId="5" applyNumberFormat="1" applyFont="1" applyBorder="1" applyAlignment="1">
      <alignment horizontal="center" vertical="center" wrapText="1"/>
    </xf>
    <xf numFmtId="165" fontId="18" fillId="0" borderId="48" xfId="5" applyNumberFormat="1" applyFont="1" applyBorder="1" applyAlignment="1">
      <alignment horizontal="left" vertical="center" wrapText="1"/>
    </xf>
    <xf numFmtId="4" fontId="18" fillId="0" borderId="48" xfId="5" applyNumberFormat="1" applyFont="1" applyBorder="1" applyAlignment="1">
      <alignment horizontal="right" vertical="center" wrapText="1"/>
    </xf>
    <xf numFmtId="4" fontId="18" fillId="0" borderId="49" xfId="1" applyNumberFormat="1" applyFont="1" applyFill="1" applyBorder="1" applyAlignment="1">
      <alignment horizontal="right" vertical="center" wrapText="1"/>
    </xf>
    <xf numFmtId="165" fontId="18" fillId="0" borderId="40" xfId="5" applyNumberFormat="1" applyFont="1" applyBorder="1" applyAlignment="1">
      <alignment horizontal="right" vertical="center" wrapText="1"/>
    </xf>
    <xf numFmtId="165" fontId="18" fillId="0" borderId="36" xfId="5" applyNumberFormat="1" applyFont="1" applyBorder="1" applyAlignment="1">
      <alignment horizontal="left" vertical="center" wrapText="1"/>
    </xf>
    <xf numFmtId="165" fontId="18" fillId="0" borderId="42" xfId="5" applyNumberFormat="1" applyFont="1" applyBorder="1" applyAlignment="1">
      <alignment horizontal="left" vertical="center" wrapText="1"/>
    </xf>
    <xf numFmtId="4" fontId="19" fillId="0" borderId="15" xfId="0" applyNumberFormat="1" applyFont="1" applyBorder="1"/>
    <xf numFmtId="0" fontId="18" fillId="0" borderId="0" xfId="5" applyFont="1" applyAlignment="1">
      <alignment horizontal="right" vertical="center" wrapText="1"/>
    </xf>
    <xf numFmtId="164" fontId="2" fillId="0" borderId="0" xfId="0" applyNumberFormat="1" applyFont="1" applyAlignment="1">
      <alignment vertical="center" wrapText="1" readingOrder="1"/>
    </xf>
    <xf numFmtId="49" fontId="28" fillId="0" borderId="0" xfId="0" applyNumberFormat="1" applyFont="1" applyAlignment="1">
      <alignment horizontal="right" vertical="center" wrapText="1" readingOrder="1"/>
    </xf>
    <xf numFmtId="49" fontId="7" fillId="0" borderId="0" xfId="0" applyNumberFormat="1" applyFont="1" applyAlignment="1">
      <alignment horizontal="left" vertical="top" wrapText="1" readingOrder="1"/>
    </xf>
    <xf numFmtId="0" fontId="4" fillId="0" borderId="0" xfId="0" applyFont="1" applyAlignment="1">
      <alignment horizontal="left" vertical="center" wrapText="1" readingOrder="1"/>
    </xf>
    <xf numFmtId="49" fontId="32" fillId="0" borderId="0" xfId="0" applyNumberFormat="1" applyFont="1" applyAlignment="1">
      <alignment horizontal="left" vertical="center" wrapText="1" readingOrder="1"/>
    </xf>
    <xf numFmtId="0" fontId="32" fillId="0" borderId="0" xfId="0" applyFont="1" applyAlignment="1">
      <alignment horizontal="center" vertical="center" wrapText="1" readingOrder="1"/>
    </xf>
    <xf numFmtId="49" fontId="30" fillId="0" borderId="7" xfId="0" applyNumberFormat="1" applyFont="1" applyBorder="1" applyAlignment="1">
      <alignment horizontal="left" vertical="center" wrapText="1" readingOrder="1"/>
    </xf>
    <xf numFmtId="49" fontId="30" fillId="0" borderId="5" xfId="0" applyNumberFormat="1" applyFont="1" applyBorder="1" applyAlignment="1">
      <alignment horizontal="left" vertical="center" wrapText="1" readingOrder="1"/>
    </xf>
    <xf numFmtId="164" fontId="30" fillId="0" borderId="8" xfId="0" applyNumberFormat="1" applyFont="1" applyBorder="1" applyAlignment="1">
      <alignment horizontal="right" vertical="center" wrapText="1" readingOrder="1"/>
    </xf>
    <xf numFmtId="49" fontId="28" fillId="0" borderId="7" xfId="0" applyNumberFormat="1" applyFont="1" applyBorder="1" applyAlignment="1">
      <alignment horizontal="left" vertical="center" wrapText="1" readingOrder="1"/>
    </xf>
    <xf numFmtId="49" fontId="28" fillId="0" borderId="5" xfId="0" applyNumberFormat="1" applyFont="1" applyBorder="1" applyAlignment="1">
      <alignment horizontal="left" vertical="center" wrapText="1" readingOrder="1"/>
    </xf>
    <xf numFmtId="164" fontId="28" fillId="0" borderId="8" xfId="0" applyNumberFormat="1" applyFont="1" applyBorder="1" applyAlignment="1">
      <alignment horizontal="right" vertical="center" wrapText="1" readingOrder="1"/>
    </xf>
    <xf numFmtId="49" fontId="6" fillId="0" borderId="0" xfId="0" applyNumberFormat="1" applyFont="1" applyAlignment="1">
      <alignment horizontal="center" vertical="top" wrapText="1" readingOrder="1"/>
    </xf>
    <xf numFmtId="49" fontId="26" fillId="0" borderId="0" xfId="0" applyNumberFormat="1" applyFont="1" applyAlignment="1">
      <alignment horizontal="left" wrapText="1" readingOrder="1"/>
    </xf>
    <xf numFmtId="0" fontId="27" fillId="0" borderId="1" xfId="0" applyFont="1" applyBorder="1" applyAlignment="1">
      <alignment horizontal="left" vertical="center" wrapText="1" readingOrder="1"/>
    </xf>
    <xf numFmtId="49" fontId="28" fillId="0" borderId="0" xfId="0" applyNumberFormat="1" applyFont="1" applyAlignment="1">
      <alignment horizontal="right" vertical="top" wrapText="1" readingOrder="1"/>
    </xf>
    <xf numFmtId="0" fontId="28" fillId="0" borderId="2" xfId="0" applyFont="1" applyBorder="1" applyAlignment="1">
      <alignment horizontal="center" vertical="center" wrapText="1" readingOrder="1"/>
    </xf>
    <xf numFmtId="0" fontId="28" fillId="0" borderId="3" xfId="0" applyFont="1" applyBorder="1" applyAlignment="1">
      <alignment horizontal="center" vertical="center" wrapText="1" readingOrder="1"/>
    </xf>
    <xf numFmtId="0" fontId="28" fillId="0" borderId="4" xfId="0" applyFont="1" applyBorder="1" applyAlignment="1">
      <alignment horizontal="center" vertical="center" wrapText="1" readingOrder="1"/>
    </xf>
    <xf numFmtId="0" fontId="29" fillId="0" borderId="5" xfId="0" applyFont="1" applyBorder="1" applyAlignment="1">
      <alignment horizontal="left" vertical="center" wrapText="1" readingOrder="1"/>
    </xf>
    <xf numFmtId="0" fontId="28" fillId="0" borderId="6" xfId="0" applyFont="1" applyBorder="1" applyAlignment="1">
      <alignment horizontal="center" vertical="center" wrapText="1" readingOrder="1"/>
    </xf>
    <xf numFmtId="0" fontId="2" fillId="0" borderId="0" xfId="0" applyFont="1" applyAlignment="1">
      <alignment horizontal="left" vertical="center" wrapText="1" readingOrder="1"/>
    </xf>
    <xf numFmtId="164" fontId="30" fillId="0" borderId="11" xfId="0" applyNumberFormat="1" applyFont="1" applyBorder="1" applyAlignment="1">
      <alignment horizontal="right" vertical="center" wrapText="1" readingOrder="1"/>
    </xf>
    <xf numFmtId="164" fontId="3" fillId="0" borderId="5" xfId="0" applyNumberFormat="1" applyFont="1" applyBorder="1" applyAlignment="1">
      <alignment horizontal="right" vertical="center" wrapText="1" readingOrder="1"/>
    </xf>
    <xf numFmtId="164" fontId="28" fillId="0" borderId="11" xfId="0" applyNumberFormat="1" applyFont="1" applyBorder="1" applyAlignment="1">
      <alignment horizontal="right" vertical="center" wrapText="1" readingOrder="1"/>
    </xf>
    <xf numFmtId="164" fontId="2" fillId="0" borderId="5" xfId="0" applyNumberFormat="1" applyFont="1" applyBorder="1" applyAlignment="1">
      <alignment horizontal="right" vertical="center" wrapText="1" readingOrder="1"/>
    </xf>
    <xf numFmtId="164" fontId="28" fillId="0" borderId="5" xfId="0" applyNumberFormat="1" applyFont="1" applyBorder="1" applyAlignment="1">
      <alignment horizontal="right" vertical="center" wrapText="1" readingOrder="1"/>
    </xf>
    <xf numFmtId="164" fontId="30" fillId="0" borderId="5" xfId="0" applyNumberFormat="1" applyFont="1" applyBorder="1" applyAlignment="1">
      <alignment horizontal="right" vertical="center" wrapText="1" readingOrder="1"/>
    </xf>
    <xf numFmtId="0" fontId="28" fillId="0" borderId="9" xfId="0" applyFont="1" applyBorder="1" applyAlignment="1">
      <alignment horizontal="left" vertical="center" wrapText="1" readingOrder="1"/>
    </xf>
    <xf numFmtId="0" fontId="28" fillId="0" borderId="10" xfId="0" applyFont="1" applyBorder="1" applyAlignment="1">
      <alignment horizontal="center" vertical="center" wrapText="1" readingOrder="1"/>
    </xf>
    <xf numFmtId="0" fontId="28" fillId="0" borderId="9" xfId="0" applyFont="1" applyBorder="1" applyAlignment="1">
      <alignment horizontal="center" vertical="center" wrapText="1" readingOrder="1"/>
    </xf>
    <xf numFmtId="0" fontId="28" fillId="0" borderId="0" xfId="0" applyFont="1" applyAlignment="1">
      <alignment horizontal="center" vertical="top" wrapText="1" readingOrder="1"/>
    </xf>
    <xf numFmtId="0" fontId="28" fillId="0" borderId="0" xfId="0" applyFont="1" applyAlignment="1">
      <alignment horizontal="left" vertical="top" wrapText="1" readingOrder="1"/>
    </xf>
    <xf numFmtId="0" fontId="33" fillId="0" borderId="8" xfId="0" applyFont="1" applyBorder="1" applyAlignment="1">
      <alignment horizontal="left" vertical="center" wrapText="1" readingOrder="1"/>
    </xf>
    <xf numFmtId="49" fontId="28" fillId="0" borderId="8" xfId="0" applyNumberFormat="1" applyFont="1" applyBorder="1" applyAlignment="1">
      <alignment horizontal="left" vertical="center" wrapText="1" readingOrder="1"/>
    </xf>
    <xf numFmtId="49" fontId="30" fillId="0" borderId="8" xfId="0" applyNumberFormat="1" applyFont="1" applyBorder="1" applyAlignment="1">
      <alignment horizontal="left" vertical="center" wrapText="1" readingOrder="1"/>
    </xf>
    <xf numFmtId="49" fontId="1" fillId="0" borderId="0" xfId="0" applyNumberFormat="1" applyFont="1" applyAlignment="1">
      <alignment horizontal="center" vertical="center" wrapText="1" readingOrder="1"/>
    </xf>
    <xf numFmtId="0" fontId="27" fillId="0" borderId="1" xfId="0" applyFont="1" applyBorder="1" applyAlignment="1">
      <alignment horizontal="left" vertical="top" wrapText="1" readingOrder="1"/>
    </xf>
    <xf numFmtId="49" fontId="30" fillId="0" borderId="13" xfId="0" applyNumberFormat="1" applyFont="1" applyBorder="1" applyAlignment="1">
      <alignment horizontal="left" vertical="center" wrapText="1" indent="1" readingOrder="1"/>
    </xf>
    <xf numFmtId="164" fontId="30" fillId="0" borderId="13" xfId="0" applyNumberFormat="1" applyFont="1" applyBorder="1" applyAlignment="1">
      <alignment horizontal="right" vertical="center" wrapText="1" indent="1" readingOrder="1"/>
    </xf>
    <xf numFmtId="164" fontId="30" fillId="0" borderId="3" xfId="0" applyNumberFormat="1" applyFont="1" applyBorder="1" applyAlignment="1">
      <alignment horizontal="right" vertical="center" wrapText="1" indent="1" readingOrder="1"/>
    </xf>
    <xf numFmtId="0" fontId="28" fillId="0" borderId="1" xfId="0" applyFont="1" applyBorder="1" applyAlignment="1">
      <alignment horizontal="left" vertical="center" wrapText="1" readingOrder="1"/>
    </xf>
    <xf numFmtId="49" fontId="28" fillId="0" borderId="13" xfId="0" applyNumberFormat="1" applyFont="1" applyBorder="1" applyAlignment="1">
      <alignment horizontal="left" vertical="center" wrapText="1" indent="1" readingOrder="1"/>
    </xf>
    <xf numFmtId="164" fontId="28" fillId="0" borderId="13" xfId="0" applyNumberFormat="1" applyFont="1" applyBorder="1" applyAlignment="1">
      <alignment horizontal="right" vertical="center" wrapText="1" indent="1" readingOrder="1"/>
    </xf>
    <xf numFmtId="164" fontId="28" fillId="0" borderId="3" xfId="0" applyNumberFormat="1" applyFont="1" applyBorder="1" applyAlignment="1">
      <alignment horizontal="right" vertical="center" wrapText="1" indent="1" readingOrder="1"/>
    </xf>
    <xf numFmtId="0" fontId="28" fillId="0" borderId="2" xfId="0" applyFont="1" applyBorder="1" applyAlignment="1">
      <alignment horizontal="left" vertical="center" wrapText="1" indent="1" readingOrder="1"/>
    </xf>
    <xf numFmtId="0" fontId="9" fillId="0" borderId="16" xfId="0" applyFont="1" applyBorder="1" applyAlignment="1">
      <alignment horizontal="left" vertical="center" wrapText="1"/>
    </xf>
    <xf numFmtId="0" fontId="9" fillId="0" borderId="18" xfId="0" applyFont="1" applyBorder="1" applyAlignment="1">
      <alignment horizontal="left" vertical="center" wrapText="1"/>
    </xf>
    <xf numFmtId="0" fontId="9" fillId="0" borderId="17" xfId="0" applyFont="1" applyBorder="1" applyAlignment="1">
      <alignment horizontal="left" vertical="center" wrapText="1"/>
    </xf>
    <xf numFmtId="43" fontId="9" fillId="0" borderId="16" xfId="3" applyFont="1" applyBorder="1" applyAlignment="1">
      <alignment horizontal="center" vertical="center"/>
    </xf>
    <xf numFmtId="43" fontId="9" fillId="0" borderId="18" xfId="3" applyFont="1" applyBorder="1" applyAlignment="1">
      <alignment horizontal="center" vertical="center"/>
    </xf>
    <xf numFmtId="43" fontId="9" fillId="0" borderId="17" xfId="3" applyFont="1" applyBorder="1" applyAlignment="1">
      <alignment horizontal="center" vertical="center"/>
    </xf>
    <xf numFmtId="0" fontId="9" fillId="0" borderId="16" xfId="0" applyFont="1" applyBorder="1" applyAlignment="1">
      <alignment horizontal="center" vertical="center"/>
    </xf>
    <xf numFmtId="0" fontId="9" fillId="0" borderId="18" xfId="0" applyFont="1" applyBorder="1" applyAlignment="1">
      <alignment horizontal="center" vertical="center"/>
    </xf>
    <xf numFmtId="0" fontId="9" fillId="0" borderId="17" xfId="0" applyFont="1" applyBorder="1" applyAlignment="1">
      <alignment horizontal="center" vertical="center"/>
    </xf>
    <xf numFmtId="0" fontId="9" fillId="0" borderId="16" xfId="0" applyFont="1" applyBorder="1" applyAlignment="1">
      <alignment horizontal="left" vertical="center"/>
    </xf>
    <xf numFmtId="0" fontId="9" fillId="0" borderId="18" xfId="0" applyFont="1" applyBorder="1" applyAlignment="1">
      <alignment horizontal="left" vertical="center"/>
    </xf>
    <xf numFmtId="0" fontId="9" fillId="0" borderId="17" xfId="0" applyFont="1" applyBorder="1" applyAlignment="1">
      <alignment horizontal="left" vertical="center"/>
    </xf>
    <xf numFmtId="43" fontId="0" fillId="0" borderId="12" xfId="1" applyFont="1" applyFill="1" applyBorder="1" applyAlignment="1">
      <alignment horizontal="center"/>
    </xf>
    <xf numFmtId="0" fontId="9" fillId="2" borderId="0" xfId="0" applyFont="1" applyFill="1" applyAlignment="1">
      <alignment horizontal="center" vertical="center" wrapText="1"/>
    </xf>
    <xf numFmtId="0" fontId="9" fillId="2" borderId="0" xfId="0" applyFont="1" applyFill="1" applyAlignment="1">
      <alignment horizontal="center" vertical="center"/>
    </xf>
    <xf numFmtId="0" fontId="0" fillId="0" borderId="12" xfId="0" applyBorder="1" applyAlignment="1">
      <alignment horizontal="center" vertical="center" wrapText="1"/>
    </xf>
    <xf numFmtId="0" fontId="0" fillId="0" borderId="12" xfId="0" applyBorder="1" applyAlignment="1">
      <alignment horizontal="center"/>
    </xf>
    <xf numFmtId="0" fontId="9" fillId="0" borderId="12" xfId="0" applyFont="1" applyBorder="1" applyAlignment="1">
      <alignment horizontal="center" vertical="center"/>
    </xf>
    <xf numFmtId="43" fontId="9" fillId="0" borderId="12" xfId="3" applyFont="1" applyBorder="1" applyAlignment="1">
      <alignment horizontal="center" vertical="center"/>
    </xf>
    <xf numFmtId="0" fontId="9" fillId="0" borderId="16" xfId="0" applyFont="1" applyBorder="1" applyAlignment="1">
      <alignment horizontal="right" vertical="center" wrapText="1"/>
    </xf>
    <xf numFmtId="0" fontId="9" fillId="0" borderId="17" xfId="0" applyFont="1" applyBorder="1" applyAlignment="1">
      <alignment horizontal="right" vertical="center" wrapText="1"/>
    </xf>
    <xf numFmtId="43" fontId="9" fillId="0" borderId="16" xfId="3" applyFont="1" applyBorder="1" applyAlignment="1">
      <alignment horizontal="center"/>
    </xf>
    <xf numFmtId="43" fontId="9" fillId="0" borderId="18" xfId="3" applyFont="1" applyBorder="1" applyAlignment="1">
      <alignment horizontal="center"/>
    </xf>
    <xf numFmtId="43" fontId="9" fillId="0" borderId="12" xfId="3" applyFont="1" applyBorder="1" applyAlignment="1">
      <alignment horizontal="center"/>
    </xf>
    <xf numFmtId="0" fontId="9" fillId="0" borderId="16" xfId="0" applyFont="1" applyBorder="1" applyAlignment="1">
      <alignment horizontal="right" vertical="center"/>
    </xf>
    <xf numFmtId="0" fontId="9" fillId="0" borderId="17" xfId="0" applyFont="1" applyBorder="1" applyAlignment="1">
      <alignment horizontal="right" vertical="center"/>
    </xf>
    <xf numFmtId="43" fontId="9" fillId="0" borderId="12" xfId="3" applyFont="1" applyBorder="1" applyAlignment="1">
      <alignment horizontal="center" vertical="center" wrapText="1"/>
    </xf>
    <xf numFmtId="43" fontId="9" fillId="0" borderId="16" xfId="3" applyFont="1" applyBorder="1" applyAlignment="1">
      <alignment horizontal="center" vertical="center" wrapText="1"/>
    </xf>
    <xf numFmtId="43" fontId="9" fillId="0" borderId="18" xfId="3" applyFont="1" applyBorder="1" applyAlignment="1">
      <alignment horizontal="center" vertical="center" wrapText="1"/>
    </xf>
    <xf numFmtId="43" fontId="9" fillId="0" borderId="17" xfId="3" applyFont="1" applyBorder="1" applyAlignment="1">
      <alignment horizontal="center" vertical="center" wrapText="1"/>
    </xf>
    <xf numFmtId="0" fontId="9" fillId="0" borderId="16" xfId="0" applyFont="1" applyBorder="1" applyAlignment="1">
      <alignment horizontal="center"/>
    </xf>
    <xf numFmtId="0" fontId="9" fillId="0" borderId="17" xfId="0" applyFont="1" applyBorder="1" applyAlignment="1">
      <alignment horizontal="center"/>
    </xf>
    <xf numFmtId="43" fontId="9" fillId="0" borderId="17" xfId="3" applyFont="1" applyBorder="1" applyAlignment="1">
      <alignment horizontal="center"/>
    </xf>
    <xf numFmtId="0" fontId="8" fillId="0" borderId="0" xfId="0" applyFont="1" applyAlignment="1">
      <alignment horizontal="center" vertical="center"/>
    </xf>
    <xf numFmtId="0" fontId="9" fillId="0" borderId="14" xfId="0" applyFont="1" applyBorder="1" applyAlignment="1">
      <alignment horizontal="center"/>
    </xf>
    <xf numFmtId="0" fontId="9" fillId="0" borderId="14" xfId="0" applyFont="1" applyBorder="1" applyAlignment="1">
      <alignment horizontal="left"/>
    </xf>
    <xf numFmtId="0" fontId="9" fillId="0" borderId="15" xfId="0" applyFont="1" applyBorder="1" applyAlignment="1">
      <alignment horizontal="left"/>
    </xf>
    <xf numFmtId="0" fontId="9" fillId="0" borderId="15" xfId="0" applyFont="1" applyBorder="1" applyAlignment="1">
      <alignment horizontal="center"/>
    </xf>
    <xf numFmtId="0" fontId="9" fillId="0" borderId="12" xfId="0" applyFont="1" applyBorder="1" applyAlignment="1">
      <alignment horizontal="center"/>
    </xf>
    <xf numFmtId="0" fontId="25" fillId="4" borderId="0" xfId="5" applyFont="1" applyFill="1" applyAlignment="1">
      <alignment horizontal="center" vertical="center"/>
    </xf>
    <xf numFmtId="49" fontId="28" fillId="0" borderId="0" xfId="0" applyNumberFormat="1" applyFont="1" applyAlignment="1">
      <alignment horizontal="left" vertical="top" wrapText="1" readingOrder="1"/>
    </xf>
    <xf numFmtId="0" fontId="28" fillId="0" borderId="0" xfId="0" applyFont="1" applyAlignment="1">
      <alignment horizontal="left" vertical="top" readingOrder="1"/>
    </xf>
    <xf numFmtId="164" fontId="28" fillId="0" borderId="0" xfId="0" applyNumberFormat="1" applyFont="1" applyAlignment="1">
      <alignment horizontal="right" vertical="top" wrapText="1" readingOrder="1"/>
    </xf>
    <xf numFmtId="49" fontId="7" fillId="0" borderId="0" xfId="0" applyNumberFormat="1" applyFont="1" applyAlignment="1">
      <alignment horizontal="center" vertical="top" wrapText="1" readingOrder="1"/>
    </xf>
    <xf numFmtId="0" fontId="28" fillId="0" borderId="11" xfId="0" applyFont="1" applyBorder="1" applyAlignment="1">
      <alignment horizontal="left" vertical="center" wrapText="1" readingOrder="1"/>
    </xf>
    <xf numFmtId="49" fontId="30" fillId="0" borderId="11" xfId="0" applyNumberFormat="1" applyFont="1" applyBorder="1" applyAlignment="1">
      <alignment horizontal="left" vertical="center" wrapText="1" readingOrder="1"/>
    </xf>
    <xf numFmtId="0" fontId="16" fillId="2" borderId="0" xfId="0" applyFont="1" applyFill="1" applyAlignment="1">
      <alignment horizontal="center" vertical="center"/>
    </xf>
    <xf numFmtId="0" fontId="16" fillId="0" borderId="0" xfId="0" applyFont="1" applyAlignment="1">
      <alignment horizontal="left"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43" fontId="16" fillId="0" borderId="16" xfId="1" applyFont="1" applyBorder="1" applyAlignment="1">
      <alignment horizontal="center" vertical="center"/>
    </xf>
    <xf numFmtId="43" fontId="16" fillId="0" borderId="18" xfId="1" applyFont="1" applyBorder="1" applyAlignment="1">
      <alignment horizontal="center" vertical="center"/>
    </xf>
    <xf numFmtId="43" fontId="16" fillId="0" borderId="17" xfId="1" applyFont="1" applyBorder="1" applyAlignment="1">
      <alignment horizontal="center" vertical="center"/>
    </xf>
    <xf numFmtId="0" fontId="16" fillId="0" borderId="21" xfId="0" applyFont="1" applyBorder="1" applyAlignment="1">
      <alignment horizontal="center" vertical="center"/>
    </xf>
    <xf numFmtId="0" fontId="16" fillId="0" borderId="22" xfId="0" applyFont="1" applyBorder="1" applyAlignment="1">
      <alignment horizontal="center" vertical="center"/>
    </xf>
    <xf numFmtId="43" fontId="16" fillId="0" borderId="21" xfId="1" applyFont="1" applyBorder="1" applyAlignment="1">
      <alignment horizontal="center" vertical="center"/>
    </xf>
    <xf numFmtId="43" fontId="16" fillId="0" borderId="24" xfId="1" applyFont="1" applyBorder="1" applyAlignment="1">
      <alignment horizontal="center" vertical="center"/>
    </xf>
    <xf numFmtId="43" fontId="16" fillId="0" borderId="22" xfId="1" applyFont="1" applyBorder="1" applyAlignment="1">
      <alignment horizontal="center" vertical="center"/>
    </xf>
    <xf numFmtId="0" fontId="16" fillId="0" borderId="12" xfId="0" applyFont="1" applyBorder="1" applyAlignment="1">
      <alignment horizontal="center" vertical="center"/>
    </xf>
    <xf numFmtId="0" fontId="16" fillId="0" borderId="24"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6" fillId="0" borderId="21" xfId="0" applyFont="1" applyBorder="1" applyAlignment="1">
      <alignment vertical="center"/>
    </xf>
    <xf numFmtId="0" fontId="16" fillId="0" borderId="22" xfId="0" applyFont="1" applyBorder="1" applyAlignment="1">
      <alignment vertical="center"/>
    </xf>
    <xf numFmtId="0" fontId="16" fillId="0" borderId="21" xfId="0" applyFont="1" applyBorder="1" applyAlignment="1">
      <alignment horizontal="center"/>
    </xf>
    <xf numFmtId="0" fontId="16" fillId="0" borderId="22" xfId="0" applyFont="1" applyBorder="1" applyAlignment="1">
      <alignment horizontal="center"/>
    </xf>
    <xf numFmtId="0" fontId="16" fillId="0" borderId="24" xfId="0" applyFont="1" applyBorder="1" applyAlignment="1">
      <alignment horizontal="center"/>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43" fontId="16" fillId="0" borderId="21" xfId="0" applyNumberFormat="1" applyFont="1" applyBorder="1" applyAlignment="1">
      <alignment horizontal="center" vertical="center"/>
    </xf>
    <xf numFmtId="43" fontId="16" fillId="0" borderId="12" xfId="3" applyFont="1" applyBorder="1" applyAlignment="1">
      <alignment horizontal="center" vertical="center"/>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24" xfId="0" applyFont="1" applyBorder="1" applyAlignment="1">
      <alignment horizontal="center" vertical="center" wrapText="1"/>
    </xf>
    <xf numFmtId="43" fontId="16" fillId="0" borderId="21" xfId="3" applyFont="1" applyBorder="1" applyAlignment="1">
      <alignment horizontal="center" vertical="center"/>
    </xf>
    <xf numFmtId="43" fontId="16" fillId="0" borderId="22" xfId="3" applyFont="1" applyBorder="1" applyAlignment="1">
      <alignment horizontal="center" vertical="center"/>
    </xf>
    <xf numFmtId="0" fontId="16" fillId="0" borderId="12" xfId="0" applyFont="1" applyBorder="1" applyAlignment="1">
      <alignment horizontal="center" vertical="center" wrapText="1"/>
    </xf>
    <xf numFmtId="0" fontId="16" fillId="0" borderId="21" xfId="0" applyFont="1" applyBorder="1" applyAlignment="1">
      <alignment horizontal="left" vertical="center"/>
    </xf>
    <xf numFmtId="0" fontId="16" fillId="0" borderId="24" xfId="0" applyFont="1" applyBorder="1" applyAlignment="1">
      <alignment horizontal="left" vertical="center"/>
    </xf>
    <xf numFmtId="0" fontId="16" fillId="0" borderId="22" xfId="0" applyFont="1" applyBorder="1" applyAlignment="1">
      <alignment horizontal="left" vertical="center"/>
    </xf>
    <xf numFmtId="43" fontId="16" fillId="0" borderId="21" xfId="3" applyFont="1" applyBorder="1" applyAlignment="1">
      <alignment horizontal="center"/>
    </xf>
    <xf numFmtId="43" fontId="16" fillId="0" borderId="22" xfId="3" applyFont="1" applyBorder="1" applyAlignment="1">
      <alignment horizontal="center"/>
    </xf>
    <xf numFmtId="43" fontId="24" fillId="0" borderId="16" xfId="3" applyFont="1" applyBorder="1" applyAlignment="1">
      <alignment horizontal="center"/>
    </xf>
    <xf numFmtId="43" fontId="24" fillId="0" borderId="17" xfId="3" applyFont="1" applyBorder="1" applyAlignment="1">
      <alignment horizontal="center"/>
    </xf>
    <xf numFmtId="0" fontId="16" fillId="0" borderId="24" xfId="0" applyFont="1" applyBorder="1" applyAlignment="1">
      <alignment horizontal="left" vertical="center" wrapText="1"/>
    </xf>
    <xf numFmtId="0" fontId="16" fillId="7" borderId="0" xfId="0" applyFont="1" applyFill="1" applyAlignment="1">
      <alignment horizontal="center" vertical="center"/>
    </xf>
    <xf numFmtId="0" fontId="16" fillId="0" borderId="23" xfId="0" applyFont="1" applyBorder="1" applyAlignment="1">
      <alignment horizontal="center" vertical="center"/>
    </xf>
    <xf numFmtId="0" fontId="16" fillId="0" borderId="25" xfId="0" applyFont="1" applyBorder="1" applyAlignment="1">
      <alignment horizontal="center" vertical="center"/>
    </xf>
    <xf numFmtId="0" fontId="16" fillId="0" borderId="26" xfId="0" applyFont="1" applyBorder="1" applyAlignment="1">
      <alignment horizontal="center" vertical="center"/>
    </xf>
    <xf numFmtId="0" fontId="16" fillId="0" borderId="20" xfId="0" applyFont="1" applyBorder="1" applyAlignment="1">
      <alignment horizontal="center" vertical="center"/>
    </xf>
    <xf numFmtId="0" fontId="16" fillId="0" borderId="27" xfId="0" applyFont="1" applyBorder="1" applyAlignment="1">
      <alignment horizontal="center" vertical="center"/>
    </xf>
    <xf numFmtId="0" fontId="16" fillId="0" borderId="28" xfId="0" applyFont="1" applyBorder="1" applyAlignment="1">
      <alignment horizontal="center" vertical="center"/>
    </xf>
    <xf numFmtId="0" fontId="16" fillId="0" borderId="19" xfId="0" applyFont="1" applyBorder="1" applyAlignment="1">
      <alignment horizontal="center" vertical="center"/>
    </xf>
    <xf numFmtId="0" fontId="16" fillId="0" borderId="29" xfId="0" applyFont="1" applyBorder="1" applyAlignment="1">
      <alignment horizontal="center" vertical="center"/>
    </xf>
    <xf numFmtId="43" fontId="16" fillId="0" borderId="12" xfId="3" applyFont="1" applyBorder="1" applyAlignment="1">
      <alignment horizontal="center"/>
    </xf>
    <xf numFmtId="43" fontId="16" fillId="0" borderId="24" xfId="3" applyFont="1" applyBorder="1" applyAlignment="1">
      <alignment horizontal="center" vertical="center"/>
    </xf>
    <xf numFmtId="43" fontId="16" fillId="0" borderId="12" xfId="1" applyFont="1" applyBorder="1" applyAlignment="1">
      <alignment horizontal="center" vertical="center"/>
    </xf>
    <xf numFmtId="43" fontId="16" fillId="0" borderId="12" xfId="0" applyNumberFormat="1" applyFont="1" applyBorder="1" applyAlignment="1">
      <alignment horizontal="center" vertical="center"/>
    </xf>
    <xf numFmtId="43" fontId="24" fillId="0" borderId="21" xfId="3" applyFont="1" applyBorder="1" applyAlignment="1">
      <alignment horizontal="center" vertical="center"/>
    </xf>
    <xf numFmtId="43" fontId="24" fillId="0" borderId="24" xfId="3" applyFont="1" applyBorder="1" applyAlignment="1">
      <alignment horizontal="center" vertical="center"/>
    </xf>
    <xf numFmtId="43" fontId="24" fillId="0" borderId="22" xfId="3" applyFont="1" applyBorder="1" applyAlignment="1">
      <alignment horizontal="center" vertical="center"/>
    </xf>
    <xf numFmtId="0" fontId="16" fillId="0" borderId="20" xfId="0" applyFont="1" applyBorder="1" applyAlignment="1">
      <alignment horizontal="left" vertical="center" wrapText="1"/>
    </xf>
    <xf numFmtId="0" fontId="16" fillId="0" borderId="23" xfId="0" applyFont="1" applyBorder="1" applyAlignment="1">
      <alignment vertical="center"/>
    </xf>
    <xf numFmtId="0" fontId="16" fillId="0" borderId="25" xfId="0" applyFont="1" applyBorder="1" applyAlignment="1">
      <alignment vertical="center"/>
    </xf>
    <xf numFmtId="43" fontId="16" fillId="0" borderId="21" xfId="0" applyNumberFormat="1" applyFont="1" applyBorder="1" applyAlignment="1">
      <alignment horizontal="center" vertical="center" wrapText="1"/>
    </xf>
    <xf numFmtId="0" fontId="16" fillId="0" borderId="30" xfId="0" applyFont="1" applyBorder="1" applyAlignment="1">
      <alignment horizontal="center" vertical="center"/>
    </xf>
    <xf numFmtId="4" fontId="16" fillId="0" borderId="12" xfId="0" applyNumberFormat="1" applyFont="1" applyBorder="1" applyAlignment="1">
      <alignment horizontal="right" vertical="center"/>
    </xf>
    <xf numFmtId="0" fontId="16" fillId="0" borderId="12" xfId="0" applyFont="1" applyBorder="1" applyAlignment="1">
      <alignment horizontal="right" vertical="center"/>
    </xf>
    <xf numFmtId="43" fontId="16" fillId="0" borderId="12" xfId="1" applyFont="1" applyBorder="1" applyAlignment="1">
      <alignment horizontal="center" vertical="center" wrapText="1"/>
    </xf>
    <xf numFmtId="43" fontId="16" fillId="0" borderId="21" xfId="1" applyFont="1" applyBorder="1" applyAlignment="1">
      <alignment horizontal="center" vertical="center" wrapText="1"/>
    </xf>
    <xf numFmtId="43" fontId="16" fillId="0" borderId="22" xfId="1" applyFont="1" applyBorder="1" applyAlignment="1">
      <alignment horizontal="center" vertical="center" wrapText="1"/>
    </xf>
    <xf numFmtId="43" fontId="16" fillId="0" borderId="12" xfId="1" applyFont="1" applyBorder="1" applyAlignment="1">
      <alignment horizontal="right" vertical="center"/>
    </xf>
    <xf numFmtId="0" fontId="0" fillId="0" borderId="25" xfId="0" applyBorder="1" applyAlignment="1">
      <alignment horizontal="center"/>
    </xf>
    <xf numFmtId="0" fontId="16" fillId="0" borderId="23" xfId="0" applyFont="1" applyBorder="1" applyAlignment="1">
      <alignment horizontal="center" vertical="center" wrapText="1"/>
    </xf>
    <xf numFmtId="0" fontId="16" fillId="0" borderId="25" xfId="0" applyFont="1" applyBorder="1" applyAlignment="1">
      <alignment horizontal="center" vertical="center" wrapText="1"/>
    </xf>
    <xf numFmtId="43" fontId="16" fillId="0" borderId="16" xfId="3" applyFont="1" applyBorder="1" applyAlignment="1">
      <alignment horizontal="center" vertical="center"/>
    </xf>
    <xf numFmtId="43" fontId="16" fillId="0" borderId="17" xfId="3" applyFont="1" applyBorder="1" applyAlignment="1">
      <alignment horizontal="center" vertical="center"/>
    </xf>
    <xf numFmtId="49" fontId="31" fillId="0" borderId="0" xfId="0" applyNumberFormat="1" applyFont="1" applyAlignment="1">
      <alignment horizontal="left" vertical="center" wrapText="1" readingOrder="1"/>
    </xf>
    <xf numFmtId="0" fontId="36" fillId="0" borderId="0" xfId="0" applyFont="1" applyAlignment="1">
      <alignment horizontal="center" vertical="center" wrapText="1" readingOrder="1"/>
    </xf>
    <xf numFmtId="49" fontId="31" fillId="0" borderId="0" xfId="0" applyNumberFormat="1" applyFont="1" applyAlignment="1">
      <alignment horizontal="right" vertical="center" wrapText="1" readingOrder="1"/>
    </xf>
    <xf numFmtId="0" fontId="28" fillId="0" borderId="0" xfId="0" applyFont="1" applyAlignment="1">
      <alignment horizontal="left" vertical="center" wrapText="1" readingOrder="1"/>
    </xf>
    <xf numFmtId="49" fontId="28" fillId="0" borderId="0" xfId="0" applyNumberFormat="1" applyFont="1" applyAlignment="1">
      <alignment horizontal="left" vertical="center" wrapText="1" readingOrder="1"/>
    </xf>
    <xf numFmtId="0" fontId="30" fillId="0" borderId="31" xfId="0" applyFont="1" applyBorder="1" applyAlignment="1">
      <alignment horizontal="left" vertical="center" wrapText="1" readingOrder="1"/>
    </xf>
    <xf numFmtId="39" fontId="28" fillId="5" borderId="31" xfId="0" applyNumberFormat="1" applyFont="1" applyFill="1" applyBorder="1" applyAlignment="1">
      <alignment horizontal="right" vertical="center" wrapText="1" readingOrder="1"/>
    </xf>
    <xf numFmtId="0" fontId="28" fillId="0" borderId="9" xfId="0" applyFont="1" applyBorder="1" applyAlignment="1">
      <alignment horizontal="left" vertical="center" readingOrder="1"/>
    </xf>
    <xf numFmtId="39" fontId="28" fillId="0" borderId="6" xfId="0" applyNumberFormat="1" applyFont="1" applyBorder="1" applyAlignment="1">
      <alignment horizontal="right" vertical="center" wrapText="1" readingOrder="1"/>
    </xf>
    <xf numFmtId="164" fontId="28" fillId="6" borderId="0" xfId="0" applyNumberFormat="1" applyFont="1" applyFill="1" applyAlignment="1">
      <alignment horizontal="right" vertical="top" wrapText="1" readingOrder="1"/>
    </xf>
    <xf numFmtId="49" fontId="34" fillId="0" borderId="0" xfId="0" applyNumberFormat="1" applyFont="1" applyAlignment="1">
      <alignment horizontal="center" wrapText="1" readingOrder="1"/>
    </xf>
    <xf numFmtId="49" fontId="35" fillId="0" borderId="0" xfId="0" applyNumberFormat="1" applyFont="1" applyAlignment="1">
      <alignment horizontal="center" vertical="top" wrapText="1" readingOrder="1"/>
    </xf>
    <xf numFmtId="0" fontId="28" fillId="0" borderId="6" xfId="0" applyFont="1" applyBorder="1" applyAlignment="1">
      <alignment horizontal="left" vertical="center" wrapText="1" readingOrder="1"/>
    </xf>
  </cellXfs>
  <cellStyles count="7">
    <cellStyle name="Comma" xfId="1" builtinId="3"/>
    <cellStyle name="Comma 13 3" xfId="3" xr:uid="{00000000-0005-0000-0000-000001000000}"/>
    <cellStyle name="Comma 2" xfId="6" xr:uid="{00000000-0005-0000-0000-000002000000}"/>
    <cellStyle name="Normal" xfId="0" builtinId="0"/>
    <cellStyle name="Normal 2" xfId="5" xr:uid="{00000000-0005-0000-0000-000004000000}"/>
    <cellStyle name="Normal_Altai Accounting" xfId="4" xr:uid="{00000000-0005-0000-0000-000005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Z:\2023\Ulziit%20account%20audit\Last\36.xlsx" TargetMode="External"/><Relationship Id="rId1" Type="http://schemas.openxmlformats.org/officeDocument/2006/relationships/externalLinkPath" Target="3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2023\Ulziit%20account%20audit\Last\xtraReport1.xlsx" TargetMode="External"/><Relationship Id="rId1" Type="http://schemas.openxmlformats.org/officeDocument/2006/relationships/externalLinkPath" Target="xtraRepor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
    </sheetNames>
    <sheetDataSet>
      <sheetData sheetId="0">
        <row r="38">
          <cell r="Q38">
            <v>3355210.3000000003</v>
          </cell>
        </row>
        <row r="39">
          <cell r="O39">
            <v>1185037.92</v>
          </cell>
        </row>
        <row r="51">
          <cell r="Q51">
            <v>1198099.6300000001</v>
          </cell>
        </row>
        <row r="77">
          <cell r="O77">
            <v>15262.55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13325-9541-4410-9029-5CF123FC8A77}">
  <sheetPr>
    <outlinePr summaryBelow="0"/>
    <pageSetUpPr fitToPage="1"/>
  </sheetPr>
  <dimension ref="A1:O70"/>
  <sheetViews>
    <sheetView showGridLines="0" tabSelected="1" topLeftCell="A24" workbookViewId="0">
      <selection activeCell="V38" sqref="V38"/>
    </sheetView>
  </sheetViews>
  <sheetFormatPr defaultRowHeight="14.3" x14ac:dyDescent="0.25"/>
  <cols>
    <col min="1" max="1" width="1.375" customWidth="1"/>
    <col min="2" max="2" width="8.875" customWidth="1"/>
    <col min="3" max="3" width="10.625" customWidth="1"/>
    <col min="4" max="4" width="3.25" customWidth="1"/>
    <col min="5" max="5" width="10.125" customWidth="1"/>
    <col min="6" max="6" width="15.25" customWidth="1"/>
    <col min="7" max="7" width="9" customWidth="1"/>
    <col min="8" max="8" width="6.75" customWidth="1"/>
    <col min="9" max="9" width="1.75" customWidth="1"/>
    <col min="10" max="10" width="8.375" customWidth="1"/>
    <col min="11" max="11" width="6.875" customWidth="1"/>
    <col min="12" max="12" width="0.375" customWidth="1"/>
    <col min="13" max="13" width="6.375" customWidth="1"/>
    <col min="14" max="14" width="11" customWidth="1"/>
    <col min="15" max="15" width="1.625" customWidth="1"/>
  </cols>
  <sheetData>
    <row r="1" spans="1:14" ht="14.95" customHeight="1" x14ac:dyDescent="0.25">
      <c r="B1" s="199" t="s">
        <v>162</v>
      </c>
      <c r="C1" s="199"/>
      <c r="D1" s="199"/>
      <c r="E1" s="199"/>
      <c r="F1" s="199"/>
      <c r="G1" s="199"/>
      <c r="H1" s="199"/>
      <c r="I1" s="199"/>
      <c r="J1" s="199"/>
      <c r="K1" s="199"/>
      <c r="L1" s="199"/>
      <c r="M1" s="199"/>
      <c r="N1" s="199"/>
    </row>
    <row r="2" spans="1:14" ht="12.75" customHeight="1" x14ac:dyDescent="0.25">
      <c r="B2" s="200" t="s">
        <v>0</v>
      </c>
      <c r="C2" s="200"/>
      <c r="D2" s="200"/>
      <c r="E2" s="200"/>
      <c r="F2" s="200"/>
    </row>
    <row r="3" spans="1:14" ht="12.1" customHeight="1" x14ac:dyDescent="0.25">
      <c r="B3" s="201" t="s">
        <v>1</v>
      </c>
      <c r="C3" s="201"/>
      <c r="D3" s="201"/>
      <c r="J3" s="202" t="s">
        <v>562</v>
      </c>
      <c r="K3" s="202"/>
      <c r="L3" s="202"/>
      <c r="M3" s="202"/>
      <c r="N3" s="202"/>
    </row>
    <row r="4" spans="1:14" ht="12.1" customHeight="1" x14ac:dyDescent="0.25">
      <c r="A4" s="203" t="s">
        <v>2</v>
      </c>
      <c r="B4" s="203"/>
      <c r="C4" s="204" t="s">
        <v>3</v>
      </c>
      <c r="D4" s="204"/>
      <c r="E4" s="204"/>
      <c r="F4" s="204"/>
      <c r="G4" s="204"/>
      <c r="H4" s="204"/>
      <c r="I4" s="205" t="s">
        <v>4</v>
      </c>
      <c r="J4" s="205"/>
      <c r="K4" s="205"/>
      <c r="L4" s="205"/>
      <c r="M4" s="205"/>
      <c r="N4" s="205"/>
    </row>
    <row r="5" spans="1:14" ht="11.25" customHeight="1" x14ac:dyDescent="0.25">
      <c r="A5" s="203"/>
      <c r="B5" s="203"/>
      <c r="C5" s="206"/>
      <c r="D5" s="206"/>
      <c r="E5" s="206"/>
      <c r="F5" s="206"/>
      <c r="G5" s="206"/>
      <c r="H5" s="206"/>
      <c r="I5" s="207" t="s">
        <v>5</v>
      </c>
      <c r="J5" s="207"/>
      <c r="K5" s="207"/>
      <c r="L5" s="207"/>
      <c r="M5" s="207" t="s">
        <v>6</v>
      </c>
      <c r="N5" s="207"/>
    </row>
    <row r="6" spans="1:14" ht="0.7" customHeight="1" x14ac:dyDescent="0.25">
      <c r="I6" s="207"/>
      <c r="J6" s="207"/>
      <c r="K6" s="207"/>
      <c r="L6" s="207"/>
      <c r="M6" s="207"/>
      <c r="N6" s="207"/>
    </row>
    <row r="7" spans="1:14" ht="11.25" customHeight="1" x14ac:dyDescent="0.25">
      <c r="A7" s="193" t="s">
        <v>7</v>
      </c>
      <c r="B7" s="193"/>
      <c r="C7" s="194" t="s">
        <v>8</v>
      </c>
      <c r="D7" s="194"/>
      <c r="E7" s="194"/>
      <c r="F7" s="194"/>
      <c r="G7" s="194"/>
      <c r="H7" s="194"/>
      <c r="I7" s="195">
        <v>0</v>
      </c>
      <c r="J7" s="195"/>
      <c r="K7" s="195"/>
      <c r="L7" s="195"/>
      <c r="M7" s="195">
        <v>0</v>
      </c>
      <c r="N7" s="195"/>
    </row>
    <row r="8" spans="1:14" ht="11.25" customHeight="1" x14ac:dyDescent="0.25">
      <c r="A8" s="193" t="s">
        <v>9</v>
      </c>
      <c r="B8" s="193"/>
      <c r="C8" s="194" t="s">
        <v>10</v>
      </c>
      <c r="D8" s="194"/>
      <c r="E8" s="194"/>
      <c r="F8" s="194"/>
      <c r="G8" s="194"/>
      <c r="H8" s="194"/>
      <c r="I8" s="195">
        <v>0</v>
      </c>
      <c r="J8" s="195"/>
      <c r="K8" s="195"/>
      <c r="L8" s="195"/>
      <c r="M8" s="195">
        <v>0</v>
      </c>
      <c r="N8" s="195"/>
    </row>
    <row r="9" spans="1:14" ht="10.55" customHeight="1" x14ac:dyDescent="0.25">
      <c r="A9" s="196" t="s">
        <v>11</v>
      </c>
      <c r="B9" s="196"/>
      <c r="C9" s="197" t="s">
        <v>12</v>
      </c>
      <c r="D9" s="197"/>
      <c r="E9" s="197"/>
      <c r="F9" s="197"/>
      <c r="G9" s="197"/>
      <c r="H9" s="197"/>
      <c r="I9" s="198">
        <v>308008601.50999999</v>
      </c>
      <c r="J9" s="198"/>
      <c r="K9" s="198"/>
      <c r="L9" s="198"/>
      <c r="M9" s="198">
        <v>284465499.35000002</v>
      </c>
      <c r="N9" s="198"/>
    </row>
    <row r="10" spans="1:14" ht="11.25" customHeight="1" x14ac:dyDescent="0.25">
      <c r="A10" s="196" t="s">
        <v>13</v>
      </c>
      <c r="B10" s="196"/>
      <c r="C10" s="197" t="s">
        <v>14</v>
      </c>
      <c r="D10" s="197"/>
      <c r="E10" s="197"/>
      <c r="F10" s="197"/>
      <c r="G10" s="197"/>
      <c r="H10" s="197"/>
      <c r="I10" s="198">
        <v>2376672393.1799998</v>
      </c>
      <c r="J10" s="198"/>
      <c r="K10" s="198"/>
      <c r="L10" s="198"/>
      <c r="M10" s="198">
        <v>2959363168.27</v>
      </c>
      <c r="N10" s="198"/>
    </row>
    <row r="11" spans="1:14" ht="11.25" customHeight="1" x14ac:dyDescent="0.25">
      <c r="A11" s="196" t="s">
        <v>15</v>
      </c>
      <c r="B11" s="196"/>
      <c r="C11" s="197" t="s">
        <v>16</v>
      </c>
      <c r="D11" s="197"/>
      <c r="E11" s="197"/>
      <c r="F11" s="197"/>
      <c r="G11" s="197"/>
      <c r="H11" s="197"/>
      <c r="I11" s="198">
        <v>5823290.8799999999</v>
      </c>
      <c r="J11" s="198"/>
      <c r="K11" s="198"/>
      <c r="L11" s="198"/>
      <c r="M11" s="198">
        <v>5753610.4000000004</v>
      </c>
      <c r="N11" s="198"/>
    </row>
    <row r="12" spans="1:14" ht="11.25" customHeight="1" x14ac:dyDescent="0.25">
      <c r="A12" s="196" t="s">
        <v>17</v>
      </c>
      <c r="B12" s="196"/>
      <c r="C12" s="197" t="s">
        <v>18</v>
      </c>
      <c r="D12" s="197"/>
      <c r="E12" s="197"/>
      <c r="F12" s="197"/>
      <c r="G12" s="197"/>
      <c r="H12" s="197"/>
      <c r="I12" s="198">
        <v>1494072787.8800001</v>
      </c>
      <c r="J12" s="198"/>
      <c r="K12" s="198"/>
      <c r="L12" s="198"/>
      <c r="M12" s="198">
        <v>1761809707.3299999</v>
      </c>
      <c r="N12" s="198"/>
    </row>
    <row r="13" spans="1:14" ht="11.25" customHeight="1" x14ac:dyDescent="0.25">
      <c r="A13" s="196" t="s">
        <v>19</v>
      </c>
      <c r="B13" s="196"/>
      <c r="C13" s="197" t="s">
        <v>20</v>
      </c>
      <c r="D13" s="197"/>
      <c r="E13" s="197"/>
      <c r="F13" s="197"/>
      <c r="G13" s="197"/>
      <c r="H13" s="197"/>
      <c r="I13" s="198">
        <v>1500000000</v>
      </c>
      <c r="J13" s="198"/>
      <c r="K13" s="198"/>
      <c r="L13" s="198"/>
      <c r="M13" s="198">
        <v>1500000000</v>
      </c>
      <c r="N13" s="198"/>
    </row>
    <row r="14" spans="1:14" ht="11.25" customHeight="1" x14ac:dyDescent="0.25">
      <c r="A14" s="196" t="s">
        <v>21</v>
      </c>
      <c r="B14" s="196"/>
      <c r="C14" s="197" t="s">
        <v>22</v>
      </c>
      <c r="D14" s="197"/>
      <c r="E14" s="197"/>
      <c r="F14" s="197"/>
      <c r="G14" s="197"/>
      <c r="H14" s="197"/>
      <c r="I14" s="198">
        <v>3216553507.21</v>
      </c>
      <c r="J14" s="198"/>
      <c r="K14" s="198"/>
      <c r="L14" s="198"/>
      <c r="M14" s="198">
        <v>3983884273.9200001</v>
      </c>
      <c r="N14" s="198"/>
    </row>
    <row r="15" spans="1:14" ht="11.25" customHeight="1" x14ac:dyDescent="0.25">
      <c r="A15" s="196" t="s">
        <v>23</v>
      </c>
      <c r="B15" s="196"/>
      <c r="C15" s="197" t="s">
        <v>24</v>
      </c>
      <c r="D15" s="197"/>
      <c r="E15" s="197"/>
      <c r="F15" s="197"/>
      <c r="G15" s="197"/>
      <c r="H15" s="197"/>
      <c r="I15" s="198">
        <v>472470179.60000002</v>
      </c>
      <c r="J15" s="198"/>
      <c r="K15" s="198"/>
      <c r="L15" s="198"/>
      <c r="M15" s="198">
        <v>1324258989.6800001</v>
      </c>
      <c r="N15" s="198"/>
    </row>
    <row r="16" spans="1:14" ht="11.25" customHeight="1" x14ac:dyDescent="0.25">
      <c r="A16" s="196" t="s">
        <v>25</v>
      </c>
      <c r="B16" s="196"/>
      <c r="C16" s="197" t="s">
        <v>26</v>
      </c>
      <c r="D16" s="197"/>
      <c r="E16" s="197"/>
      <c r="F16" s="197"/>
      <c r="G16" s="197"/>
      <c r="H16" s="197"/>
      <c r="I16" s="198">
        <v>0</v>
      </c>
      <c r="J16" s="198"/>
      <c r="K16" s="198"/>
      <c r="L16" s="198"/>
      <c r="M16" s="198">
        <v>0</v>
      </c>
      <c r="N16" s="198"/>
    </row>
    <row r="17" spans="1:14" ht="20.25" customHeight="1" x14ac:dyDescent="0.25">
      <c r="A17" s="196" t="s">
        <v>27</v>
      </c>
      <c r="B17" s="196"/>
      <c r="C17" s="197" t="s">
        <v>28</v>
      </c>
      <c r="D17" s="197"/>
      <c r="E17" s="197"/>
      <c r="F17" s="197"/>
      <c r="G17" s="197"/>
      <c r="H17" s="197"/>
      <c r="I17" s="198">
        <v>0</v>
      </c>
      <c r="J17" s="198"/>
      <c r="K17" s="198"/>
      <c r="L17" s="198"/>
      <c r="M17" s="198">
        <v>0</v>
      </c>
      <c r="N17" s="198"/>
    </row>
    <row r="18" spans="1:14" ht="11.25" customHeight="1" x14ac:dyDescent="0.25">
      <c r="A18" s="193" t="s">
        <v>29</v>
      </c>
      <c r="B18" s="193"/>
      <c r="C18" s="194" t="s">
        <v>30</v>
      </c>
      <c r="D18" s="194"/>
      <c r="E18" s="194"/>
      <c r="F18" s="194"/>
      <c r="G18" s="194"/>
      <c r="H18" s="194"/>
      <c r="I18" s="195">
        <v>9373600760.2600002</v>
      </c>
      <c r="J18" s="195"/>
      <c r="K18" s="195"/>
      <c r="L18" s="195"/>
      <c r="M18" s="195">
        <v>11819535248.950001</v>
      </c>
      <c r="N18" s="195"/>
    </row>
    <row r="19" spans="1:14" ht="11.25" customHeight="1" x14ac:dyDescent="0.25">
      <c r="A19" s="193" t="s">
        <v>31</v>
      </c>
      <c r="B19" s="193"/>
      <c r="C19" s="194" t="s">
        <v>32</v>
      </c>
      <c r="D19" s="194"/>
      <c r="E19" s="194"/>
      <c r="F19" s="194"/>
      <c r="G19" s="194"/>
      <c r="H19" s="194"/>
      <c r="I19" s="195">
        <v>0</v>
      </c>
      <c r="J19" s="195"/>
      <c r="K19" s="195"/>
      <c r="L19" s="195"/>
      <c r="M19" s="195">
        <v>0</v>
      </c>
      <c r="N19" s="195"/>
    </row>
    <row r="20" spans="1:14" ht="11.25" customHeight="1" x14ac:dyDescent="0.25">
      <c r="A20" s="196" t="s">
        <v>33</v>
      </c>
      <c r="B20" s="196"/>
      <c r="C20" s="197" t="s">
        <v>34</v>
      </c>
      <c r="D20" s="197"/>
      <c r="E20" s="197"/>
      <c r="F20" s="197"/>
      <c r="G20" s="197"/>
      <c r="H20" s="197"/>
      <c r="I20" s="198">
        <v>26224751163.310001</v>
      </c>
      <c r="J20" s="198"/>
      <c r="K20" s="198"/>
      <c r="L20" s="198"/>
      <c r="M20" s="198">
        <v>56945947260.290001</v>
      </c>
      <c r="N20" s="198"/>
    </row>
    <row r="21" spans="1:14" ht="11.25" customHeight="1" x14ac:dyDescent="0.25">
      <c r="A21" s="196" t="s">
        <v>35</v>
      </c>
      <c r="B21" s="196"/>
      <c r="C21" s="197" t="s">
        <v>36</v>
      </c>
      <c r="D21" s="197"/>
      <c r="E21" s="197"/>
      <c r="F21" s="197"/>
      <c r="G21" s="197"/>
      <c r="H21" s="197"/>
      <c r="I21" s="198">
        <v>13305392420.85</v>
      </c>
      <c r="J21" s="198"/>
      <c r="K21" s="198"/>
      <c r="L21" s="198"/>
      <c r="M21" s="198">
        <v>15347564921.83</v>
      </c>
      <c r="N21" s="198"/>
    </row>
    <row r="22" spans="1:14" ht="11.25" customHeight="1" x14ac:dyDescent="0.25">
      <c r="A22" s="196" t="s">
        <v>37</v>
      </c>
      <c r="B22" s="196"/>
      <c r="C22" s="197" t="s">
        <v>38</v>
      </c>
      <c r="D22" s="197"/>
      <c r="E22" s="197"/>
      <c r="F22" s="197"/>
      <c r="G22" s="197"/>
      <c r="H22" s="197"/>
      <c r="I22" s="198">
        <v>10455000</v>
      </c>
      <c r="J22" s="198"/>
      <c r="K22" s="198"/>
      <c r="L22" s="198"/>
      <c r="M22" s="198">
        <v>12280000</v>
      </c>
      <c r="N22" s="198"/>
    </row>
    <row r="23" spans="1:14" ht="11.25" customHeight="1" x14ac:dyDescent="0.25">
      <c r="A23" s="196" t="s">
        <v>39</v>
      </c>
      <c r="B23" s="196"/>
      <c r="C23" s="197" t="s">
        <v>40</v>
      </c>
      <c r="D23" s="197"/>
      <c r="E23" s="197"/>
      <c r="F23" s="197"/>
      <c r="G23" s="197"/>
      <c r="H23" s="197"/>
      <c r="I23" s="198">
        <v>0</v>
      </c>
      <c r="J23" s="198"/>
      <c r="K23" s="198"/>
      <c r="L23" s="198"/>
      <c r="M23" s="198">
        <v>155212100</v>
      </c>
      <c r="N23" s="198"/>
    </row>
    <row r="24" spans="1:14" ht="11.25" customHeight="1" x14ac:dyDescent="0.25">
      <c r="A24" s="196" t="s">
        <v>41</v>
      </c>
      <c r="B24" s="196"/>
      <c r="C24" s="197" t="s">
        <v>42</v>
      </c>
      <c r="D24" s="197"/>
      <c r="E24" s="197"/>
      <c r="F24" s="197"/>
      <c r="G24" s="197"/>
      <c r="H24" s="197"/>
      <c r="I24" s="198">
        <v>0</v>
      </c>
      <c r="J24" s="198"/>
      <c r="K24" s="198"/>
      <c r="L24" s="198"/>
      <c r="M24" s="198">
        <v>0</v>
      </c>
      <c r="N24" s="198"/>
    </row>
    <row r="25" spans="1:14" ht="11.25" customHeight="1" x14ac:dyDescent="0.25">
      <c r="A25" s="196" t="s">
        <v>43</v>
      </c>
      <c r="B25" s="196"/>
      <c r="C25" s="197" t="s">
        <v>44</v>
      </c>
      <c r="D25" s="197"/>
      <c r="E25" s="197"/>
      <c r="F25" s="197"/>
      <c r="G25" s="197"/>
      <c r="H25" s="197"/>
      <c r="I25" s="198">
        <v>125863679.08</v>
      </c>
      <c r="J25" s="198"/>
      <c r="K25" s="198"/>
      <c r="L25" s="198"/>
      <c r="M25" s="198">
        <v>0</v>
      </c>
      <c r="N25" s="198"/>
    </row>
    <row r="26" spans="1:14" ht="11.25" customHeight="1" x14ac:dyDescent="0.25">
      <c r="A26" s="196" t="s">
        <v>45</v>
      </c>
      <c r="B26" s="196"/>
      <c r="C26" s="197" t="s">
        <v>46</v>
      </c>
      <c r="D26" s="197"/>
      <c r="E26" s="197"/>
      <c r="F26" s="197"/>
      <c r="G26" s="197"/>
      <c r="H26" s="197"/>
      <c r="I26" s="198">
        <v>0</v>
      </c>
      <c r="J26" s="198"/>
      <c r="K26" s="198"/>
      <c r="L26" s="198"/>
      <c r="M26" s="198">
        <v>0</v>
      </c>
      <c r="N26" s="198"/>
    </row>
    <row r="27" spans="1:14" ht="11.25" customHeight="1" x14ac:dyDescent="0.25">
      <c r="A27" s="196" t="s">
        <v>47</v>
      </c>
      <c r="B27" s="196"/>
      <c r="C27" s="197" t="s">
        <v>48</v>
      </c>
      <c r="D27" s="197"/>
      <c r="E27" s="197"/>
      <c r="F27" s="197"/>
      <c r="G27" s="197"/>
      <c r="H27" s="197"/>
      <c r="I27" s="198">
        <v>0</v>
      </c>
      <c r="J27" s="198"/>
      <c r="K27" s="198"/>
      <c r="L27" s="198"/>
      <c r="M27" s="198">
        <v>0</v>
      </c>
      <c r="N27" s="198"/>
    </row>
    <row r="28" spans="1:14" ht="10.55" customHeight="1" x14ac:dyDescent="0.25">
      <c r="A28" s="193" t="s">
        <v>49</v>
      </c>
      <c r="B28" s="193"/>
      <c r="C28" s="194" t="s">
        <v>50</v>
      </c>
      <c r="D28" s="194"/>
      <c r="E28" s="194"/>
      <c r="F28" s="194"/>
      <c r="G28" s="194"/>
      <c r="H28" s="194"/>
      <c r="I28" s="195">
        <v>39666462263.239998</v>
      </c>
      <c r="J28" s="195"/>
      <c r="K28" s="195"/>
      <c r="L28" s="195"/>
      <c r="M28" s="195">
        <v>72461004282.119995</v>
      </c>
      <c r="N28" s="195"/>
    </row>
    <row r="29" spans="1:14" ht="11.25" customHeight="1" x14ac:dyDescent="0.25">
      <c r="A29" s="193" t="s">
        <v>51</v>
      </c>
      <c r="B29" s="193"/>
      <c r="C29" s="194" t="s">
        <v>52</v>
      </c>
      <c r="D29" s="194"/>
      <c r="E29" s="194"/>
      <c r="F29" s="194"/>
      <c r="G29" s="194"/>
      <c r="H29" s="194"/>
      <c r="I29" s="195">
        <v>49040063023.5</v>
      </c>
      <c r="J29" s="195"/>
      <c r="K29" s="195"/>
      <c r="L29" s="195"/>
      <c r="M29" s="195">
        <v>84280539531.070007</v>
      </c>
      <c r="N29" s="195"/>
    </row>
    <row r="30" spans="1:14" ht="11.25" customHeight="1" x14ac:dyDescent="0.25">
      <c r="A30" s="193" t="s">
        <v>53</v>
      </c>
      <c r="B30" s="193"/>
      <c r="C30" s="194" t="s">
        <v>54</v>
      </c>
      <c r="D30" s="194"/>
      <c r="E30" s="194"/>
      <c r="F30" s="194"/>
      <c r="G30" s="194"/>
      <c r="H30" s="194"/>
      <c r="I30" s="195">
        <v>0</v>
      </c>
      <c r="J30" s="195"/>
      <c r="K30" s="195"/>
      <c r="L30" s="195"/>
      <c r="M30" s="195">
        <v>0</v>
      </c>
      <c r="N30" s="195"/>
    </row>
    <row r="31" spans="1:14" ht="11.25" customHeight="1" x14ac:dyDescent="0.25">
      <c r="A31" s="193" t="s">
        <v>55</v>
      </c>
      <c r="B31" s="193"/>
      <c r="C31" s="194" t="s">
        <v>56</v>
      </c>
      <c r="D31" s="194"/>
      <c r="E31" s="194"/>
      <c r="F31" s="194"/>
      <c r="G31" s="194"/>
      <c r="H31" s="194"/>
      <c r="I31" s="195">
        <v>0</v>
      </c>
      <c r="J31" s="195"/>
      <c r="K31" s="195"/>
      <c r="L31" s="195"/>
      <c r="M31" s="195">
        <v>0</v>
      </c>
      <c r="N31" s="195"/>
    </row>
    <row r="32" spans="1:14" ht="11.25" customHeight="1" x14ac:dyDescent="0.25">
      <c r="A32" s="193" t="s">
        <v>57</v>
      </c>
      <c r="B32" s="193"/>
      <c r="C32" s="194" t="s">
        <v>58</v>
      </c>
      <c r="D32" s="194"/>
      <c r="E32" s="194"/>
      <c r="F32" s="194"/>
      <c r="G32" s="194"/>
      <c r="H32" s="194"/>
      <c r="I32" s="195"/>
      <c r="J32" s="195"/>
      <c r="K32" s="195"/>
      <c r="L32" s="195"/>
      <c r="M32" s="195"/>
      <c r="N32" s="195"/>
    </row>
    <row r="33" spans="1:14" ht="11.25" customHeight="1" x14ac:dyDescent="0.25">
      <c r="A33" s="196" t="s">
        <v>59</v>
      </c>
      <c r="B33" s="196"/>
      <c r="C33" s="197" t="s">
        <v>60</v>
      </c>
      <c r="D33" s="197"/>
      <c r="E33" s="197"/>
      <c r="F33" s="197"/>
      <c r="G33" s="197"/>
      <c r="H33" s="197"/>
      <c r="I33" s="198">
        <v>4109183748.77</v>
      </c>
      <c r="J33" s="198"/>
      <c r="K33" s="198"/>
      <c r="L33" s="198"/>
      <c r="M33" s="198">
        <v>5320762156.4200001</v>
      </c>
      <c r="N33" s="198"/>
    </row>
    <row r="34" spans="1:14" ht="11.25" customHeight="1" x14ac:dyDescent="0.25">
      <c r="A34" s="196" t="s">
        <v>61</v>
      </c>
      <c r="B34" s="196"/>
      <c r="C34" s="197" t="s">
        <v>62</v>
      </c>
      <c r="D34" s="197"/>
      <c r="E34" s="197"/>
      <c r="F34" s="197"/>
      <c r="G34" s="197"/>
      <c r="H34" s="197"/>
      <c r="I34" s="198">
        <v>0</v>
      </c>
      <c r="J34" s="198"/>
      <c r="K34" s="198"/>
      <c r="L34" s="198"/>
      <c r="M34" s="198">
        <v>0</v>
      </c>
      <c r="N34" s="198"/>
    </row>
    <row r="35" spans="1:14" ht="11.25" customHeight="1" x14ac:dyDescent="0.25">
      <c r="A35" s="196" t="s">
        <v>63</v>
      </c>
      <c r="B35" s="196"/>
      <c r="C35" s="197" t="s">
        <v>64</v>
      </c>
      <c r="D35" s="197"/>
      <c r="E35" s="197"/>
      <c r="F35" s="197"/>
      <c r="G35" s="197"/>
      <c r="H35" s="197"/>
      <c r="I35" s="198">
        <v>356649067.20999998</v>
      </c>
      <c r="J35" s="198"/>
      <c r="K35" s="198"/>
      <c r="L35" s="198"/>
      <c r="M35" s="198">
        <v>388763700.72000003</v>
      </c>
      <c r="N35" s="198"/>
    </row>
    <row r="36" spans="1:14" ht="11.25" customHeight="1" x14ac:dyDescent="0.25">
      <c r="A36" s="196" t="s">
        <v>65</v>
      </c>
      <c r="B36" s="196"/>
      <c r="C36" s="197" t="s">
        <v>66</v>
      </c>
      <c r="D36" s="197"/>
      <c r="E36" s="197"/>
      <c r="F36" s="197"/>
      <c r="G36" s="197"/>
      <c r="H36" s="197"/>
      <c r="I36" s="198">
        <v>72889034.129999995</v>
      </c>
      <c r="J36" s="198"/>
      <c r="K36" s="198"/>
      <c r="L36" s="198"/>
      <c r="M36" s="198">
        <v>0</v>
      </c>
      <c r="N36" s="198"/>
    </row>
    <row r="37" spans="1:14" ht="11.25" customHeight="1" x14ac:dyDescent="0.25">
      <c r="A37" s="196" t="s">
        <v>67</v>
      </c>
      <c r="B37" s="196"/>
      <c r="C37" s="197" t="s">
        <v>68</v>
      </c>
      <c r="D37" s="197"/>
      <c r="E37" s="197"/>
      <c r="F37" s="197"/>
      <c r="G37" s="197"/>
      <c r="H37" s="197"/>
      <c r="I37" s="198">
        <v>0</v>
      </c>
      <c r="J37" s="198"/>
      <c r="K37" s="198"/>
      <c r="L37" s="198"/>
      <c r="M37" s="198">
        <v>0</v>
      </c>
      <c r="N37" s="198"/>
    </row>
    <row r="38" spans="1:14" ht="11.25" customHeight="1" x14ac:dyDescent="0.25">
      <c r="A38" s="196" t="s">
        <v>69</v>
      </c>
      <c r="B38" s="196"/>
      <c r="C38" s="197" t="s">
        <v>70</v>
      </c>
      <c r="D38" s="197"/>
      <c r="E38" s="197"/>
      <c r="F38" s="197"/>
      <c r="G38" s="197"/>
      <c r="H38" s="197"/>
      <c r="I38" s="198">
        <v>96295888.109999999</v>
      </c>
      <c r="J38" s="198"/>
      <c r="K38" s="198"/>
      <c r="L38" s="198"/>
      <c r="M38" s="198">
        <v>182104109.59</v>
      </c>
      <c r="N38" s="198"/>
    </row>
    <row r="39" spans="1:14" ht="11.25" customHeight="1" x14ac:dyDescent="0.25">
      <c r="A39" s="196" t="s">
        <v>71</v>
      </c>
      <c r="B39" s="196"/>
      <c r="C39" s="197" t="s">
        <v>72</v>
      </c>
      <c r="D39" s="197"/>
      <c r="E39" s="197"/>
      <c r="F39" s="197"/>
      <c r="G39" s="197"/>
      <c r="H39" s="197"/>
      <c r="I39" s="198">
        <v>146197187.5</v>
      </c>
      <c r="J39" s="198"/>
      <c r="K39" s="198"/>
      <c r="L39" s="198"/>
      <c r="M39" s="198">
        <v>146169613.66</v>
      </c>
      <c r="N39" s="198"/>
    </row>
    <row r="40" spans="1:14" ht="10.55" customHeight="1" x14ac:dyDescent="0.25">
      <c r="A40" s="196" t="s">
        <v>73</v>
      </c>
      <c r="B40" s="196"/>
      <c r="C40" s="197" t="s">
        <v>74</v>
      </c>
      <c r="D40" s="197"/>
      <c r="E40" s="197"/>
      <c r="F40" s="197"/>
      <c r="G40" s="197"/>
      <c r="H40" s="197"/>
      <c r="I40" s="198">
        <v>692919362.08000004</v>
      </c>
      <c r="J40" s="198"/>
      <c r="K40" s="198"/>
      <c r="L40" s="198"/>
      <c r="M40" s="198">
        <v>808986775.96000004</v>
      </c>
      <c r="N40" s="198"/>
    </row>
    <row r="41" spans="1:14" ht="11.25" customHeight="1" x14ac:dyDescent="0.25">
      <c r="A41" s="196" t="s">
        <v>75</v>
      </c>
      <c r="B41" s="196"/>
      <c r="C41" s="197" t="s">
        <v>76</v>
      </c>
      <c r="D41" s="197"/>
      <c r="E41" s="197"/>
      <c r="F41" s="197"/>
      <c r="G41" s="197"/>
      <c r="H41" s="197"/>
      <c r="I41" s="198">
        <v>0</v>
      </c>
      <c r="J41" s="198"/>
      <c r="K41" s="198"/>
      <c r="L41" s="198"/>
      <c r="M41" s="198">
        <v>0</v>
      </c>
      <c r="N41" s="198"/>
    </row>
    <row r="42" spans="1:14" ht="11.25" customHeight="1" x14ac:dyDescent="0.25">
      <c r="A42" s="196" t="s">
        <v>77</v>
      </c>
      <c r="B42" s="196"/>
      <c r="C42" s="197" t="s">
        <v>78</v>
      </c>
      <c r="D42" s="197"/>
      <c r="E42" s="197"/>
      <c r="F42" s="197"/>
      <c r="G42" s="197"/>
      <c r="H42" s="197"/>
      <c r="I42" s="198">
        <v>2526886556.1100001</v>
      </c>
      <c r="J42" s="198"/>
      <c r="K42" s="198"/>
      <c r="L42" s="198"/>
      <c r="M42" s="198">
        <v>3424987003.1300001</v>
      </c>
      <c r="N42" s="198"/>
    </row>
    <row r="43" spans="1:14" ht="21.1" customHeight="1" x14ac:dyDescent="0.25">
      <c r="A43" s="196" t="s">
        <v>79</v>
      </c>
      <c r="B43" s="196"/>
      <c r="C43" s="197" t="s">
        <v>80</v>
      </c>
      <c r="D43" s="197"/>
      <c r="E43" s="197"/>
      <c r="F43" s="197"/>
      <c r="G43" s="197"/>
      <c r="H43" s="197"/>
      <c r="I43" s="198">
        <v>0</v>
      </c>
      <c r="J43" s="198"/>
      <c r="K43" s="198"/>
      <c r="L43" s="198"/>
      <c r="M43" s="198">
        <v>0</v>
      </c>
      <c r="N43" s="198"/>
    </row>
    <row r="44" spans="1:14" ht="11.25" customHeight="1" x14ac:dyDescent="0.25">
      <c r="A44" s="193" t="s">
        <v>81</v>
      </c>
      <c r="B44" s="193"/>
      <c r="C44" s="194" t="s">
        <v>82</v>
      </c>
      <c r="D44" s="194"/>
      <c r="E44" s="194"/>
      <c r="F44" s="194"/>
      <c r="G44" s="194"/>
      <c r="H44" s="194"/>
      <c r="I44" s="195">
        <v>8001020843.9099998</v>
      </c>
      <c r="J44" s="195"/>
      <c r="K44" s="195"/>
      <c r="L44" s="195"/>
      <c r="M44" s="195">
        <v>10271773359.48</v>
      </c>
      <c r="N44" s="195"/>
    </row>
    <row r="45" spans="1:14" ht="11.25" customHeight="1" x14ac:dyDescent="0.25">
      <c r="A45" s="193" t="s">
        <v>83</v>
      </c>
      <c r="B45" s="193"/>
      <c r="C45" s="194" t="s">
        <v>84</v>
      </c>
      <c r="D45" s="194"/>
      <c r="E45" s="194"/>
      <c r="F45" s="194"/>
      <c r="G45" s="194"/>
      <c r="H45" s="194"/>
      <c r="I45" s="195">
        <v>0</v>
      </c>
      <c r="J45" s="195"/>
      <c r="K45" s="195"/>
      <c r="L45" s="195"/>
      <c r="M45" s="195">
        <v>0</v>
      </c>
      <c r="N45" s="195"/>
    </row>
    <row r="46" spans="1:14" ht="11.25" customHeight="1" x14ac:dyDescent="0.25">
      <c r="A46" s="196" t="s">
        <v>85</v>
      </c>
      <c r="B46" s="196"/>
      <c r="C46" s="197" t="s">
        <v>86</v>
      </c>
      <c r="D46" s="197"/>
      <c r="E46" s="197"/>
      <c r="F46" s="197"/>
      <c r="G46" s="197"/>
      <c r="H46" s="197"/>
      <c r="I46" s="198">
        <v>0</v>
      </c>
      <c r="J46" s="198"/>
      <c r="K46" s="198"/>
      <c r="L46" s="198"/>
      <c r="M46" s="198">
        <v>0</v>
      </c>
      <c r="N46" s="198"/>
    </row>
    <row r="47" spans="1:14" ht="11.25" customHeight="1" x14ac:dyDescent="0.25">
      <c r="A47" s="196" t="s">
        <v>87</v>
      </c>
      <c r="B47" s="196"/>
      <c r="C47" s="197" t="s">
        <v>88</v>
      </c>
      <c r="D47" s="197"/>
      <c r="E47" s="197"/>
      <c r="F47" s="197"/>
      <c r="G47" s="197"/>
      <c r="H47" s="197"/>
      <c r="I47" s="198">
        <v>0</v>
      </c>
      <c r="J47" s="198"/>
      <c r="K47" s="198"/>
      <c r="L47" s="198"/>
      <c r="M47" s="198">
        <v>0</v>
      </c>
      <c r="N47" s="198"/>
    </row>
    <row r="48" spans="1:14" ht="10.55" customHeight="1" x14ac:dyDescent="0.25">
      <c r="A48" s="196" t="s">
        <v>87</v>
      </c>
      <c r="B48" s="196"/>
      <c r="C48" s="197" t="s">
        <v>89</v>
      </c>
      <c r="D48" s="197"/>
      <c r="E48" s="197"/>
      <c r="F48" s="197"/>
      <c r="G48" s="197"/>
      <c r="H48" s="197"/>
      <c r="I48" s="198">
        <v>0</v>
      </c>
      <c r="J48" s="198"/>
      <c r="K48" s="198"/>
      <c r="L48" s="198"/>
      <c r="M48" s="198">
        <v>0</v>
      </c>
      <c r="N48" s="198"/>
    </row>
    <row r="49" spans="1:14" ht="11.25" customHeight="1" x14ac:dyDescent="0.25">
      <c r="A49" s="196" t="s">
        <v>90</v>
      </c>
      <c r="B49" s="196"/>
      <c r="C49" s="197" t="s">
        <v>91</v>
      </c>
      <c r="D49" s="197"/>
      <c r="E49" s="197"/>
      <c r="F49" s="197"/>
      <c r="G49" s="197"/>
      <c r="H49" s="197"/>
      <c r="I49" s="198">
        <v>0</v>
      </c>
      <c r="J49" s="198"/>
      <c r="K49" s="198"/>
      <c r="L49" s="198"/>
      <c r="M49" s="198">
        <v>1634938180.1099999</v>
      </c>
      <c r="N49" s="198"/>
    </row>
    <row r="50" spans="1:14" ht="11.25" customHeight="1" x14ac:dyDescent="0.25">
      <c r="A50" s="196" t="s">
        <v>92</v>
      </c>
      <c r="B50" s="196"/>
      <c r="C50" s="197" t="s">
        <v>93</v>
      </c>
      <c r="D50" s="197"/>
      <c r="E50" s="197"/>
      <c r="F50" s="197"/>
      <c r="G50" s="197"/>
      <c r="H50" s="197"/>
      <c r="I50" s="198">
        <v>4370849753.1999998</v>
      </c>
      <c r="J50" s="198"/>
      <c r="K50" s="198"/>
      <c r="L50" s="198"/>
      <c r="M50" s="198">
        <v>4370849753.1999998</v>
      </c>
      <c r="N50" s="198"/>
    </row>
    <row r="51" spans="1:14" ht="11.25" customHeight="1" x14ac:dyDescent="0.25">
      <c r="A51" s="193" t="s">
        <v>94</v>
      </c>
      <c r="B51" s="193"/>
      <c r="C51" s="194" t="s">
        <v>95</v>
      </c>
      <c r="D51" s="194"/>
      <c r="E51" s="194"/>
      <c r="F51" s="194"/>
      <c r="G51" s="194"/>
      <c r="H51" s="194"/>
      <c r="I51" s="195">
        <v>4370849753.1999998</v>
      </c>
      <c r="J51" s="195"/>
      <c r="K51" s="195"/>
      <c r="L51" s="195"/>
      <c r="M51" s="195">
        <v>6005787933.3100004</v>
      </c>
      <c r="N51" s="195"/>
    </row>
    <row r="52" spans="1:14" ht="11.25" customHeight="1" x14ac:dyDescent="0.25">
      <c r="A52" s="193" t="s">
        <v>96</v>
      </c>
      <c r="B52" s="193"/>
      <c r="C52" s="194" t="s">
        <v>97</v>
      </c>
      <c r="D52" s="194"/>
      <c r="E52" s="194"/>
      <c r="F52" s="194"/>
      <c r="G52" s="194"/>
      <c r="H52" s="194"/>
      <c r="I52" s="195">
        <v>12371870597.110001</v>
      </c>
      <c r="J52" s="195"/>
      <c r="K52" s="195"/>
      <c r="L52" s="195"/>
      <c r="M52" s="195">
        <v>16277561292.790001</v>
      </c>
      <c r="N52" s="195"/>
    </row>
    <row r="53" spans="1:14" ht="11.25" customHeight="1" x14ac:dyDescent="0.25">
      <c r="A53" s="193" t="s">
        <v>98</v>
      </c>
      <c r="B53" s="193"/>
      <c r="C53" s="194" t="s">
        <v>99</v>
      </c>
      <c r="D53" s="194"/>
      <c r="E53" s="194"/>
      <c r="F53" s="194"/>
      <c r="G53" s="194"/>
      <c r="H53" s="194"/>
      <c r="I53" s="195">
        <v>0</v>
      </c>
      <c r="J53" s="195"/>
      <c r="K53" s="195"/>
      <c r="L53" s="195"/>
      <c r="M53" s="195">
        <v>0</v>
      </c>
      <c r="N53" s="195"/>
    </row>
    <row r="54" spans="1:14" ht="11.25" customHeight="1" x14ac:dyDescent="0.25">
      <c r="A54" s="196" t="s">
        <v>100</v>
      </c>
      <c r="B54" s="196"/>
      <c r="C54" s="197" t="s">
        <v>101</v>
      </c>
      <c r="D54" s="197"/>
      <c r="E54" s="197"/>
      <c r="F54" s="197"/>
      <c r="G54" s="197"/>
      <c r="H54" s="197"/>
      <c r="I54" s="198">
        <v>2449928700</v>
      </c>
      <c r="J54" s="198"/>
      <c r="K54" s="198"/>
      <c r="L54" s="198"/>
      <c r="M54" s="198">
        <v>2449928700</v>
      </c>
      <c r="N54" s="198"/>
    </row>
    <row r="55" spans="1:14" ht="12.1" customHeight="1" x14ac:dyDescent="0.25">
      <c r="A55" s="196" t="s">
        <v>102</v>
      </c>
      <c r="B55" s="196"/>
      <c r="C55" s="197" t="s">
        <v>103</v>
      </c>
      <c r="D55" s="197"/>
      <c r="E55" s="197"/>
      <c r="F55" s="197"/>
      <c r="G55" s="197"/>
      <c r="H55" s="197"/>
      <c r="I55" s="198">
        <v>137098889</v>
      </c>
      <c r="J55" s="198"/>
      <c r="K55" s="198"/>
      <c r="L55" s="198"/>
      <c r="M55" s="198">
        <v>137098889</v>
      </c>
      <c r="N55" s="198"/>
    </row>
    <row r="56" spans="1:14" ht="11.25" customHeight="1" x14ac:dyDescent="0.25">
      <c r="A56" s="196" t="s">
        <v>104</v>
      </c>
      <c r="B56" s="196"/>
      <c r="C56" s="197" t="s">
        <v>105</v>
      </c>
      <c r="D56" s="197"/>
      <c r="E56" s="197"/>
      <c r="F56" s="197"/>
      <c r="G56" s="197"/>
      <c r="H56" s="197"/>
      <c r="I56" s="198">
        <v>0</v>
      </c>
      <c r="J56" s="198"/>
      <c r="K56" s="198"/>
      <c r="L56" s="198"/>
      <c r="M56" s="198">
        <v>0</v>
      </c>
      <c r="N56" s="198"/>
    </row>
    <row r="57" spans="1:14" ht="11.25" customHeight="1" x14ac:dyDescent="0.25">
      <c r="A57" s="196" t="s">
        <v>106</v>
      </c>
      <c r="B57" s="196"/>
      <c r="C57" s="197" t="s">
        <v>107</v>
      </c>
      <c r="D57" s="197"/>
      <c r="E57" s="197"/>
      <c r="F57" s="197"/>
      <c r="G57" s="197"/>
      <c r="H57" s="197"/>
      <c r="I57" s="198">
        <v>0</v>
      </c>
      <c r="J57" s="198"/>
      <c r="K57" s="198"/>
      <c r="L57" s="198"/>
      <c r="M57" s="198">
        <v>0</v>
      </c>
      <c r="N57" s="198"/>
    </row>
    <row r="58" spans="1:14" ht="11.25" customHeight="1" x14ac:dyDescent="0.25">
      <c r="A58" s="196" t="s">
        <v>108</v>
      </c>
      <c r="B58" s="196"/>
      <c r="C58" s="197" t="s">
        <v>109</v>
      </c>
      <c r="D58" s="197"/>
      <c r="E58" s="197"/>
      <c r="F58" s="197"/>
      <c r="G58" s="197"/>
      <c r="H58" s="197"/>
      <c r="I58" s="198">
        <v>0</v>
      </c>
      <c r="J58" s="198"/>
      <c r="K58" s="198"/>
      <c r="L58" s="198"/>
      <c r="M58" s="198">
        <v>0</v>
      </c>
      <c r="N58" s="198"/>
    </row>
    <row r="59" spans="1:14" ht="11.25" customHeight="1" x14ac:dyDescent="0.25">
      <c r="A59" s="196" t="s">
        <v>110</v>
      </c>
      <c r="B59" s="196"/>
      <c r="C59" s="197" t="s">
        <v>111</v>
      </c>
      <c r="D59" s="197"/>
      <c r="E59" s="197"/>
      <c r="F59" s="197"/>
      <c r="G59" s="197"/>
      <c r="H59" s="197"/>
      <c r="I59" s="198">
        <v>5247555045.1000004</v>
      </c>
      <c r="J59" s="198"/>
      <c r="K59" s="198"/>
      <c r="L59" s="198"/>
      <c r="M59" s="198">
        <v>14088188462.23</v>
      </c>
      <c r="N59" s="198"/>
    </row>
    <row r="60" spans="1:14" ht="10.55" customHeight="1" x14ac:dyDescent="0.25">
      <c r="A60" s="196" t="s">
        <v>112</v>
      </c>
      <c r="B60" s="196"/>
      <c r="C60" s="197" t="s">
        <v>113</v>
      </c>
      <c r="D60" s="197"/>
      <c r="E60" s="197"/>
      <c r="F60" s="197"/>
      <c r="G60" s="197"/>
      <c r="H60" s="197"/>
      <c r="I60" s="198">
        <v>0</v>
      </c>
      <c r="J60" s="198"/>
      <c r="K60" s="198"/>
      <c r="L60" s="198"/>
      <c r="M60" s="198">
        <v>0</v>
      </c>
      <c r="N60" s="198"/>
    </row>
    <row r="61" spans="1:14" ht="11.25" customHeight="1" x14ac:dyDescent="0.25">
      <c r="A61" s="196" t="s">
        <v>114</v>
      </c>
      <c r="B61" s="196"/>
      <c r="C61" s="197" t="s">
        <v>115</v>
      </c>
      <c r="D61" s="197"/>
      <c r="E61" s="197"/>
      <c r="F61" s="197"/>
      <c r="G61" s="197"/>
      <c r="H61" s="197"/>
      <c r="I61" s="198">
        <v>8247270172.3900003</v>
      </c>
      <c r="J61" s="198"/>
      <c r="K61" s="198"/>
      <c r="L61" s="198"/>
      <c r="M61" s="198">
        <v>8095878634.3599997</v>
      </c>
      <c r="N61" s="198"/>
    </row>
    <row r="62" spans="1:14" ht="11.25" customHeight="1" x14ac:dyDescent="0.25">
      <c r="A62" s="196" t="s">
        <v>116</v>
      </c>
      <c r="B62" s="196"/>
      <c r="C62" s="197" t="s">
        <v>117</v>
      </c>
      <c r="D62" s="197"/>
      <c r="E62" s="197"/>
      <c r="F62" s="197"/>
      <c r="G62" s="197"/>
      <c r="H62" s="197"/>
      <c r="I62" s="198">
        <v>20586339619.900002</v>
      </c>
      <c r="J62" s="198"/>
      <c r="K62" s="198"/>
      <c r="L62" s="198"/>
      <c r="M62" s="198">
        <v>43231883552.690002</v>
      </c>
      <c r="N62" s="198"/>
    </row>
    <row r="63" spans="1:14" ht="11.25" customHeight="1" x14ac:dyDescent="0.25">
      <c r="A63" s="193" t="s">
        <v>118</v>
      </c>
      <c r="B63" s="193"/>
      <c r="C63" s="194" t="s">
        <v>119</v>
      </c>
      <c r="D63" s="194"/>
      <c r="E63" s="194"/>
      <c r="F63" s="194"/>
      <c r="G63" s="194"/>
      <c r="H63" s="194"/>
      <c r="I63" s="195">
        <v>36668192426.389999</v>
      </c>
      <c r="J63" s="195"/>
      <c r="K63" s="195"/>
      <c r="L63" s="195"/>
      <c r="M63" s="195">
        <v>68002978238.279999</v>
      </c>
      <c r="N63" s="195"/>
    </row>
    <row r="64" spans="1:14" ht="11.25" customHeight="1" x14ac:dyDescent="0.25">
      <c r="A64" s="193" t="s">
        <v>120</v>
      </c>
      <c r="B64" s="193"/>
      <c r="C64" s="194" t="s">
        <v>121</v>
      </c>
      <c r="D64" s="194"/>
      <c r="E64" s="194"/>
      <c r="F64" s="194"/>
      <c r="G64" s="194"/>
      <c r="H64" s="194"/>
      <c r="I64" s="195">
        <v>49040063023.5</v>
      </c>
      <c r="J64" s="195"/>
      <c r="K64" s="195"/>
      <c r="L64" s="195"/>
      <c r="M64" s="195">
        <v>84280539531.070007</v>
      </c>
      <c r="N64" s="195"/>
    </row>
    <row r="65" spans="1:15" ht="7.5" customHeight="1" x14ac:dyDescent="0.25"/>
    <row r="66" spans="1:15" ht="12.1" customHeight="1" x14ac:dyDescent="0.25">
      <c r="K66" s="3"/>
    </row>
    <row r="67" spans="1:15" ht="0.7" customHeight="1" x14ac:dyDescent="0.25">
      <c r="H67" s="2"/>
      <c r="I67" s="2"/>
      <c r="J67" s="2"/>
      <c r="K67" s="2"/>
    </row>
    <row r="68" spans="1:15" ht="12.75" customHeight="1" x14ac:dyDescent="0.25">
      <c r="D68" s="190" t="s">
        <v>122</v>
      </c>
      <c r="E68" s="190"/>
      <c r="F68" s="190"/>
      <c r="G68" s="190"/>
      <c r="H68" s="3"/>
      <c r="I68" s="3"/>
      <c r="J68" s="3" t="s">
        <v>164</v>
      </c>
    </row>
    <row r="69" spans="1:15" ht="23.95" customHeight="1" x14ac:dyDescent="0.25">
      <c r="D69" s="190" t="s">
        <v>123</v>
      </c>
      <c r="E69" s="190"/>
      <c r="F69" s="190"/>
      <c r="G69" s="190"/>
      <c r="H69" s="3"/>
      <c r="I69" s="3"/>
      <c r="J69" s="189" t="s">
        <v>165</v>
      </c>
      <c r="K69" s="189"/>
    </row>
    <row r="70" spans="1:15" ht="12.1" customHeight="1" x14ac:dyDescent="0.25">
      <c r="A70" s="191"/>
      <c r="B70" s="191"/>
      <c r="C70" s="191"/>
      <c r="D70" s="191"/>
      <c r="E70" s="191"/>
      <c r="F70" s="192"/>
      <c r="G70" s="192"/>
      <c r="H70" s="192"/>
      <c r="I70" s="192"/>
      <c r="J70" s="192"/>
      <c r="N70" s="188"/>
      <c r="O70" s="188"/>
    </row>
  </sheetData>
  <mergeCells count="248">
    <mergeCell ref="B1:N1"/>
    <mergeCell ref="B2:F2"/>
    <mergeCell ref="B3:D3"/>
    <mergeCell ref="J3:N3"/>
    <mergeCell ref="A4:B5"/>
    <mergeCell ref="C4:H4"/>
    <mergeCell ref="I4:N4"/>
    <mergeCell ref="C5:H5"/>
    <mergeCell ref="I5:L6"/>
    <mergeCell ref="M5:N6"/>
    <mergeCell ref="A9:B9"/>
    <mergeCell ref="C9:H9"/>
    <mergeCell ref="I9:L9"/>
    <mergeCell ref="M9:N9"/>
    <mergeCell ref="A10:B10"/>
    <mergeCell ref="C10:H10"/>
    <mergeCell ref="I10:L10"/>
    <mergeCell ref="M10:N10"/>
    <mergeCell ref="A7:B7"/>
    <mergeCell ref="C7:H7"/>
    <mergeCell ref="I7:L7"/>
    <mergeCell ref="M7:N7"/>
    <mergeCell ref="A8:B8"/>
    <mergeCell ref="C8:H8"/>
    <mergeCell ref="I8:L8"/>
    <mergeCell ref="M8:N8"/>
    <mergeCell ref="A13:B13"/>
    <mergeCell ref="C13:H13"/>
    <mergeCell ref="I13:L13"/>
    <mergeCell ref="M13:N13"/>
    <mergeCell ref="A14:B14"/>
    <mergeCell ref="C14:H14"/>
    <mergeCell ref="I14:L14"/>
    <mergeCell ref="M14:N14"/>
    <mergeCell ref="A11:B11"/>
    <mergeCell ref="C11:H11"/>
    <mergeCell ref="I11:L11"/>
    <mergeCell ref="M11:N11"/>
    <mergeCell ref="A12:B12"/>
    <mergeCell ref="C12:H12"/>
    <mergeCell ref="I12:L12"/>
    <mergeCell ref="M12:N12"/>
    <mergeCell ref="A17:B17"/>
    <mergeCell ref="C17:H17"/>
    <mergeCell ref="I17:L17"/>
    <mergeCell ref="M17:N17"/>
    <mergeCell ref="A18:B18"/>
    <mergeCell ref="C18:H18"/>
    <mergeCell ref="I18:L18"/>
    <mergeCell ref="M18:N18"/>
    <mergeCell ref="A15:B15"/>
    <mergeCell ref="C15:H15"/>
    <mergeCell ref="I15:L15"/>
    <mergeCell ref="M15:N15"/>
    <mergeCell ref="A16:B16"/>
    <mergeCell ref="C16:H16"/>
    <mergeCell ref="I16:L16"/>
    <mergeCell ref="M16:N16"/>
    <mergeCell ref="A21:B21"/>
    <mergeCell ref="C21:H21"/>
    <mergeCell ref="I21:L21"/>
    <mergeCell ref="M21:N21"/>
    <mergeCell ref="A22:B22"/>
    <mergeCell ref="C22:H22"/>
    <mergeCell ref="I22:L22"/>
    <mergeCell ref="M22:N22"/>
    <mergeCell ref="A19:B19"/>
    <mergeCell ref="C19:H19"/>
    <mergeCell ref="I19:L19"/>
    <mergeCell ref="M19:N19"/>
    <mergeCell ref="A20:B20"/>
    <mergeCell ref="C20:H20"/>
    <mergeCell ref="I20:L20"/>
    <mergeCell ref="M20:N20"/>
    <mergeCell ref="A25:B25"/>
    <mergeCell ref="C25:H25"/>
    <mergeCell ref="I25:L25"/>
    <mergeCell ref="M25:N25"/>
    <mergeCell ref="A26:B26"/>
    <mergeCell ref="C26:H26"/>
    <mergeCell ref="I26:L26"/>
    <mergeCell ref="M26:N26"/>
    <mergeCell ref="A23:B23"/>
    <mergeCell ref="C23:H23"/>
    <mergeCell ref="I23:L23"/>
    <mergeCell ref="M23:N23"/>
    <mergeCell ref="A24:B24"/>
    <mergeCell ref="C24:H24"/>
    <mergeCell ref="I24:L24"/>
    <mergeCell ref="M24:N24"/>
    <mergeCell ref="A29:B29"/>
    <mergeCell ref="C29:H29"/>
    <mergeCell ref="I29:L29"/>
    <mergeCell ref="M29:N29"/>
    <mergeCell ref="A30:B30"/>
    <mergeCell ref="C30:H30"/>
    <mergeCell ref="I30:L30"/>
    <mergeCell ref="M30:N30"/>
    <mergeCell ref="A27:B27"/>
    <mergeCell ref="C27:H27"/>
    <mergeCell ref="I27:L27"/>
    <mergeCell ref="M27:N27"/>
    <mergeCell ref="A28:B28"/>
    <mergeCell ref="C28:H28"/>
    <mergeCell ref="I28:L28"/>
    <mergeCell ref="M28:N28"/>
    <mergeCell ref="A33:B33"/>
    <mergeCell ref="C33:H33"/>
    <mergeCell ref="I33:L33"/>
    <mergeCell ref="M33:N33"/>
    <mergeCell ref="A34:B34"/>
    <mergeCell ref="C34:H34"/>
    <mergeCell ref="I34:L34"/>
    <mergeCell ref="M34:N34"/>
    <mergeCell ref="A31:B31"/>
    <mergeCell ref="C31:H31"/>
    <mergeCell ref="I31:L31"/>
    <mergeCell ref="M31:N31"/>
    <mergeCell ref="A32:B32"/>
    <mergeCell ref="C32:H32"/>
    <mergeCell ref="I32:L32"/>
    <mergeCell ref="M32:N32"/>
    <mergeCell ref="A37:B37"/>
    <mergeCell ref="C37:H37"/>
    <mergeCell ref="I37:L37"/>
    <mergeCell ref="M37:N37"/>
    <mergeCell ref="A38:B38"/>
    <mergeCell ref="C38:H38"/>
    <mergeCell ref="I38:L38"/>
    <mergeCell ref="M38:N38"/>
    <mergeCell ref="A35:B35"/>
    <mergeCell ref="C35:H35"/>
    <mergeCell ref="I35:L35"/>
    <mergeCell ref="M35:N35"/>
    <mergeCell ref="A36:B36"/>
    <mergeCell ref="C36:H36"/>
    <mergeCell ref="I36:L36"/>
    <mergeCell ref="M36:N36"/>
    <mergeCell ref="A41:B41"/>
    <mergeCell ref="C41:H41"/>
    <mergeCell ref="I41:L41"/>
    <mergeCell ref="M41:N41"/>
    <mergeCell ref="A42:B42"/>
    <mergeCell ref="C42:H42"/>
    <mergeCell ref="I42:L42"/>
    <mergeCell ref="M42:N42"/>
    <mergeCell ref="A39:B39"/>
    <mergeCell ref="C39:H39"/>
    <mergeCell ref="I39:L39"/>
    <mergeCell ref="M39:N39"/>
    <mergeCell ref="A40:B40"/>
    <mergeCell ref="C40:H40"/>
    <mergeCell ref="I40:L40"/>
    <mergeCell ref="M40:N40"/>
    <mergeCell ref="A45:B45"/>
    <mergeCell ref="C45:H45"/>
    <mergeCell ref="I45:L45"/>
    <mergeCell ref="M45:N45"/>
    <mergeCell ref="A46:B46"/>
    <mergeCell ref="C46:H46"/>
    <mergeCell ref="I46:L46"/>
    <mergeCell ref="M46:N46"/>
    <mergeCell ref="A43:B43"/>
    <mergeCell ref="C43:H43"/>
    <mergeCell ref="I43:L43"/>
    <mergeCell ref="M43:N43"/>
    <mergeCell ref="A44:B44"/>
    <mergeCell ref="C44:H44"/>
    <mergeCell ref="I44:L44"/>
    <mergeCell ref="M44:N44"/>
    <mergeCell ref="A49:B49"/>
    <mergeCell ref="C49:H49"/>
    <mergeCell ref="I49:L49"/>
    <mergeCell ref="M49:N49"/>
    <mergeCell ref="A50:B50"/>
    <mergeCell ref="C50:H50"/>
    <mergeCell ref="I50:L50"/>
    <mergeCell ref="M50:N50"/>
    <mergeCell ref="A47:B47"/>
    <mergeCell ref="C47:H47"/>
    <mergeCell ref="I47:L47"/>
    <mergeCell ref="M47:N47"/>
    <mergeCell ref="A48:B48"/>
    <mergeCell ref="C48:H48"/>
    <mergeCell ref="I48:L48"/>
    <mergeCell ref="M48:N48"/>
    <mergeCell ref="A53:B53"/>
    <mergeCell ref="C53:H53"/>
    <mergeCell ref="I53:L53"/>
    <mergeCell ref="M53:N53"/>
    <mergeCell ref="A54:B54"/>
    <mergeCell ref="C54:H54"/>
    <mergeCell ref="I54:L54"/>
    <mergeCell ref="M54:N54"/>
    <mergeCell ref="A51:B51"/>
    <mergeCell ref="C51:H51"/>
    <mergeCell ref="I51:L51"/>
    <mergeCell ref="M51:N51"/>
    <mergeCell ref="A52:B52"/>
    <mergeCell ref="C52:H52"/>
    <mergeCell ref="I52:L52"/>
    <mergeCell ref="M52:N52"/>
    <mergeCell ref="A57:B57"/>
    <mergeCell ref="C57:H57"/>
    <mergeCell ref="I57:L57"/>
    <mergeCell ref="M57:N57"/>
    <mergeCell ref="A58:B58"/>
    <mergeCell ref="C58:H58"/>
    <mergeCell ref="I58:L58"/>
    <mergeCell ref="M58:N58"/>
    <mergeCell ref="A55:B55"/>
    <mergeCell ref="C55:H55"/>
    <mergeCell ref="I55:L55"/>
    <mergeCell ref="M55:N55"/>
    <mergeCell ref="A56:B56"/>
    <mergeCell ref="C56:H56"/>
    <mergeCell ref="I56:L56"/>
    <mergeCell ref="M56:N56"/>
    <mergeCell ref="A61:B61"/>
    <mergeCell ref="C61:H61"/>
    <mergeCell ref="I61:L61"/>
    <mergeCell ref="M61:N61"/>
    <mergeCell ref="A62:B62"/>
    <mergeCell ref="C62:H62"/>
    <mergeCell ref="I62:L62"/>
    <mergeCell ref="M62:N62"/>
    <mergeCell ref="A59:B59"/>
    <mergeCell ref="C59:H59"/>
    <mergeCell ref="I59:L59"/>
    <mergeCell ref="M59:N59"/>
    <mergeCell ref="A60:B60"/>
    <mergeCell ref="C60:H60"/>
    <mergeCell ref="I60:L60"/>
    <mergeCell ref="M60:N60"/>
    <mergeCell ref="N70:O70"/>
    <mergeCell ref="J69:K69"/>
    <mergeCell ref="D68:G68"/>
    <mergeCell ref="D69:G69"/>
    <mergeCell ref="A70:E70"/>
    <mergeCell ref="F70:J70"/>
    <mergeCell ref="A63:B63"/>
    <mergeCell ref="C63:H63"/>
    <mergeCell ref="I63:L63"/>
    <mergeCell ref="M63:N63"/>
    <mergeCell ref="A64:B64"/>
    <mergeCell ref="C64:H64"/>
    <mergeCell ref="I64:L64"/>
    <mergeCell ref="M64:N64"/>
  </mergeCells>
  <pageMargins left="0.41999998688697798" right="0.38999998569488498" top="0.20000000298023199" bottom="0.20000000298023199" header="0.3" footer="0.3"/>
  <pageSetup paperSize="9" scale="9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5A948-5134-4F44-9FFE-93CFDDEF57B1}">
  <sheetPr>
    <outlinePr summaryBelow="0"/>
  </sheetPr>
  <dimension ref="A1:Q10042"/>
  <sheetViews>
    <sheetView showGridLines="0" topLeftCell="A633" workbookViewId="0">
      <selection activeCell="R304" sqref="R304"/>
    </sheetView>
  </sheetViews>
  <sheetFormatPr defaultRowHeight="14.3" x14ac:dyDescent="0.25"/>
  <cols>
    <col min="1" max="1" width="6.375" customWidth="1"/>
    <col min="2" max="2" width="7" customWidth="1"/>
    <col min="3" max="3" width="20.875" customWidth="1"/>
    <col min="4" max="4" width="6.25" customWidth="1"/>
    <col min="5" max="5" width="14.25" customWidth="1"/>
    <col min="6" max="6" width="2.375" customWidth="1"/>
    <col min="7" max="7" width="15.75" customWidth="1"/>
    <col min="8" max="8" width="15.625" customWidth="1"/>
    <col min="9" max="9" width="7.375" customWidth="1"/>
    <col min="10" max="10" width="8.25" customWidth="1"/>
    <col min="11" max="11" width="10.625" customWidth="1"/>
    <col min="12" max="12" width="3" customWidth="1"/>
    <col min="13" max="13" width="1.375" customWidth="1"/>
    <col min="14" max="14" width="0.625" customWidth="1"/>
    <col min="15" max="15" width="12.75" customWidth="1"/>
    <col min="16" max="16" width="3" customWidth="1"/>
    <col min="17" max="17" width="15.625" customWidth="1"/>
  </cols>
  <sheetData>
    <row r="1" spans="1:17" ht="5.95" customHeight="1" x14ac:dyDescent="0.25"/>
    <row r="2" spans="1:17" ht="18" customHeight="1" x14ac:dyDescent="0.25">
      <c r="A2" s="360" t="s">
        <v>0</v>
      </c>
      <c r="B2" s="360"/>
      <c r="C2" s="360"/>
      <c r="D2" s="360"/>
      <c r="E2" s="360"/>
      <c r="F2" s="360"/>
      <c r="G2" s="360"/>
      <c r="H2" s="360"/>
      <c r="I2" s="360"/>
      <c r="J2" s="360"/>
      <c r="K2" s="360"/>
      <c r="L2" s="360"/>
      <c r="M2" s="360"/>
      <c r="N2" s="360"/>
      <c r="O2" s="360"/>
      <c r="P2" s="360"/>
      <c r="Q2" s="360"/>
    </row>
    <row r="3" spans="1:17" ht="18.7" customHeight="1" x14ac:dyDescent="0.25">
      <c r="A3" s="361" t="s">
        <v>567</v>
      </c>
      <c r="B3" s="361"/>
      <c r="C3" s="361"/>
      <c r="D3" s="361"/>
      <c r="E3" s="361"/>
      <c r="F3" s="361"/>
      <c r="G3" s="361"/>
      <c r="H3" s="361"/>
      <c r="I3" s="361"/>
      <c r="J3" s="361"/>
      <c r="K3" s="361"/>
      <c r="L3" s="361"/>
      <c r="M3" s="361"/>
      <c r="N3" s="361"/>
      <c r="O3" s="361"/>
      <c r="P3" s="361"/>
      <c r="Q3" s="361"/>
    </row>
    <row r="4" spans="1:17" ht="5.3" customHeight="1" x14ac:dyDescent="0.25"/>
    <row r="5" spans="1:17" ht="12.75" customHeight="1" x14ac:dyDescent="0.25">
      <c r="A5" s="58" t="s">
        <v>568</v>
      </c>
      <c r="B5" s="350" t="s">
        <v>569</v>
      </c>
      <c r="C5" s="350"/>
      <c r="D5" s="350"/>
      <c r="E5" s="350"/>
      <c r="F5" s="350"/>
      <c r="G5" s="350"/>
      <c r="H5" s="350"/>
      <c r="I5" s="350"/>
      <c r="J5" s="350"/>
      <c r="K5" s="350"/>
      <c r="L5" s="350"/>
      <c r="M5" s="352" t="s">
        <v>562</v>
      </c>
      <c r="N5" s="352"/>
      <c r="O5" s="352"/>
      <c r="P5" s="352"/>
      <c r="Q5" s="352"/>
    </row>
    <row r="6" spans="1:17" ht="23.95" customHeight="1" x14ac:dyDescent="0.25">
      <c r="A6" s="215" t="s">
        <v>570</v>
      </c>
      <c r="B6" s="215"/>
      <c r="C6" s="362" t="s">
        <v>571</v>
      </c>
      <c r="D6" s="362"/>
      <c r="E6" s="362"/>
      <c r="F6" s="362"/>
      <c r="G6" s="55" t="s">
        <v>572</v>
      </c>
      <c r="H6" s="55" t="s">
        <v>573</v>
      </c>
      <c r="I6" s="207" t="s">
        <v>574</v>
      </c>
      <c r="J6" s="207"/>
      <c r="K6" s="207" t="s">
        <v>575</v>
      </c>
      <c r="L6" s="207"/>
      <c r="M6" s="207"/>
      <c r="N6" s="207"/>
      <c r="O6" s="207" t="s">
        <v>576</v>
      </c>
      <c r="P6" s="207"/>
      <c r="Q6" s="55" t="s">
        <v>577</v>
      </c>
    </row>
    <row r="7" spans="1:17" ht="3.75" customHeight="1" x14ac:dyDescent="0.25"/>
    <row r="8" spans="1:17" ht="12.75" customHeight="1" x14ac:dyDescent="0.25">
      <c r="A8" s="277" t="s">
        <v>578</v>
      </c>
      <c r="B8" s="277"/>
      <c r="C8" s="278" t="s">
        <v>1168</v>
      </c>
      <c r="D8" s="278"/>
      <c r="E8" s="278"/>
      <c r="F8" s="278"/>
      <c r="G8" s="278"/>
      <c r="H8" s="278"/>
      <c r="I8" s="278"/>
      <c r="J8" s="278"/>
      <c r="K8" s="278"/>
      <c r="L8" s="278"/>
      <c r="M8" s="278"/>
      <c r="N8" s="278"/>
      <c r="O8" s="278"/>
      <c r="P8" s="278"/>
      <c r="Q8" s="278"/>
    </row>
    <row r="9" spans="1:17" ht="12.1" customHeight="1" x14ac:dyDescent="0.25">
      <c r="A9" s="273" t="s">
        <v>579</v>
      </c>
      <c r="B9" s="273"/>
      <c r="C9" s="274" t="s">
        <v>44</v>
      </c>
      <c r="D9" s="274"/>
      <c r="E9" s="274"/>
      <c r="F9" s="274"/>
      <c r="G9" s="73">
        <v>125863679.08</v>
      </c>
      <c r="H9" s="73">
        <v>0</v>
      </c>
      <c r="I9" s="275">
        <v>25527858.949999999</v>
      </c>
      <c r="J9" s="275"/>
      <c r="K9" s="275">
        <v>0</v>
      </c>
      <c r="L9" s="275"/>
      <c r="M9" s="275"/>
      <c r="N9" s="275"/>
      <c r="O9" s="275">
        <v>151391538.03</v>
      </c>
      <c r="P9" s="275"/>
      <c r="Q9" s="73">
        <v>0</v>
      </c>
    </row>
    <row r="10" spans="1:17" ht="12.1" customHeight="1" x14ac:dyDescent="0.25">
      <c r="A10" s="273" t="s">
        <v>580</v>
      </c>
      <c r="B10" s="273"/>
      <c r="C10" s="274" t="s">
        <v>581</v>
      </c>
      <c r="D10" s="274"/>
      <c r="E10" s="274"/>
      <c r="F10" s="274"/>
      <c r="G10" s="73">
        <v>0</v>
      </c>
      <c r="H10" s="73">
        <v>0</v>
      </c>
      <c r="I10" s="275">
        <v>0</v>
      </c>
      <c r="J10" s="275"/>
      <c r="K10" s="275">
        <v>1634938180.1099999</v>
      </c>
      <c r="L10" s="275"/>
      <c r="M10" s="275"/>
      <c r="N10" s="275"/>
      <c r="O10" s="275">
        <v>0</v>
      </c>
      <c r="P10" s="275"/>
      <c r="Q10" s="73">
        <v>1634938180.1099999</v>
      </c>
    </row>
    <row r="11" spans="1:17" ht="12.75" customHeight="1" x14ac:dyDescent="0.25">
      <c r="A11" s="355"/>
      <c r="B11" s="355"/>
      <c r="C11" s="355"/>
      <c r="D11" s="355"/>
      <c r="E11" s="355"/>
      <c r="F11" s="355"/>
      <c r="G11" s="74">
        <v>125863679.08</v>
      </c>
      <c r="H11" s="74">
        <v>0</v>
      </c>
      <c r="I11" s="356">
        <v>25527858.949999999</v>
      </c>
      <c r="J11" s="356"/>
      <c r="K11" s="356">
        <v>1634938180.1099999</v>
      </c>
      <c r="L11" s="356"/>
      <c r="M11" s="356"/>
      <c r="N11" s="356"/>
      <c r="O11" s="356">
        <v>151391538.03</v>
      </c>
      <c r="P11" s="356"/>
      <c r="Q11" s="74">
        <v>1634938180.1099999</v>
      </c>
    </row>
    <row r="12" spans="1:17" ht="6.8" customHeight="1" x14ac:dyDescent="0.25"/>
    <row r="13" spans="1:17" ht="12.1" customHeight="1" x14ac:dyDescent="0.25">
      <c r="A13" s="277" t="s">
        <v>578</v>
      </c>
      <c r="B13" s="277"/>
      <c r="C13" s="278" t="s">
        <v>584</v>
      </c>
      <c r="D13" s="278"/>
      <c r="E13" s="278"/>
      <c r="F13" s="278"/>
      <c r="G13" s="278"/>
      <c r="H13" s="278"/>
      <c r="I13" s="278"/>
      <c r="J13" s="278"/>
      <c r="K13" s="278"/>
      <c r="L13" s="278"/>
      <c r="M13" s="278"/>
      <c r="N13" s="278"/>
      <c r="O13" s="278"/>
      <c r="P13" s="278"/>
      <c r="Q13" s="278"/>
    </row>
    <row r="14" spans="1:17" ht="12.1" customHeight="1" x14ac:dyDescent="0.25">
      <c r="A14" s="273" t="s">
        <v>1169</v>
      </c>
      <c r="B14" s="273"/>
      <c r="C14" s="274" t="s">
        <v>1170</v>
      </c>
      <c r="D14" s="274"/>
      <c r="E14" s="274"/>
      <c r="F14" s="274"/>
      <c r="G14" s="73">
        <v>8348860</v>
      </c>
      <c r="H14" s="73">
        <v>0</v>
      </c>
      <c r="I14" s="275">
        <v>2880745572.96</v>
      </c>
      <c r="J14" s="275"/>
      <c r="K14" s="275">
        <v>2868286899.5900002</v>
      </c>
      <c r="L14" s="275"/>
      <c r="M14" s="275"/>
      <c r="N14" s="275"/>
      <c r="O14" s="275">
        <v>20807533.370000001</v>
      </c>
      <c r="P14" s="275"/>
      <c r="Q14" s="73">
        <v>0</v>
      </c>
    </row>
    <row r="15" spans="1:17" ht="12.1" customHeight="1" x14ac:dyDescent="0.25">
      <c r="A15" s="273" t="s">
        <v>1171</v>
      </c>
      <c r="B15" s="273"/>
      <c r="C15" s="274" t="s">
        <v>1172</v>
      </c>
      <c r="D15" s="274"/>
      <c r="E15" s="274"/>
      <c r="F15" s="274"/>
      <c r="G15" s="73">
        <v>11189012.300000001</v>
      </c>
      <c r="H15" s="73">
        <v>0</v>
      </c>
      <c r="I15" s="275">
        <v>204618318.72</v>
      </c>
      <c r="J15" s="275"/>
      <c r="K15" s="275">
        <v>194306400</v>
      </c>
      <c r="L15" s="275"/>
      <c r="M15" s="275"/>
      <c r="N15" s="275"/>
      <c r="O15" s="275">
        <v>21500931.02</v>
      </c>
      <c r="P15" s="275"/>
      <c r="Q15" s="73">
        <v>0</v>
      </c>
    </row>
    <row r="16" spans="1:17" ht="12.75" customHeight="1" x14ac:dyDescent="0.25">
      <c r="A16" s="273" t="s">
        <v>1173</v>
      </c>
      <c r="B16" s="273"/>
      <c r="C16" s="274" t="s">
        <v>1174</v>
      </c>
      <c r="D16" s="274"/>
      <c r="E16" s="274"/>
      <c r="F16" s="274"/>
      <c r="G16" s="73">
        <v>2546649.87</v>
      </c>
      <c r="H16" s="73">
        <v>0</v>
      </c>
      <c r="I16" s="275">
        <v>136026538.94</v>
      </c>
      <c r="J16" s="275"/>
      <c r="K16" s="275">
        <v>138404288.81</v>
      </c>
      <c r="L16" s="275"/>
      <c r="M16" s="275"/>
      <c r="N16" s="275"/>
      <c r="O16" s="275">
        <v>168900</v>
      </c>
      <c r="P16" s="275"/>
      <c r="Q16" s="73">
        <v>0</v>
      </c>
    </row>
    <row r="17" spans="1:17" ht="12.1" customHeight="1" x14ac:dyDescent="0.25">
      <c r="A17" s="273" t="s">
        <v>1175</v>
      </c>
      <c r="B17" s="273"/>
      <c r="C17" s="274" t="s">
        <v>1176</v>
      </c>
      <c r="D17" s="274"/>
      <c r="E17" s="274"/>
      <c r="F17" s="274"/>
      <c r="G17" s="73">
        <v>15863633.92</v>
      </c>
      <c r="H17" s="73">
        <v>0</v>
      </c>
      <c r="I17" s="275">
        <v>1620835780.4300001</v>
      </c>
      <c r="J17" s="275"/>
      <c r="K17" s="275">
        <v>1613451908</v>
      </c>
      <c r="L17" s="275"/>
      <c r="M17" s="275"/>
      <c r="N17" s="275"/>
      <c r="O17" s="275">
        <v>23247506.350000001</v>
      </c>
      <c r="P17" s="275"/>
      <c r="Q17" s="73">
        <v>0</v>
      </c>
    </row>
    <row r="18" spans="1:17" ht="12.1" customHeight="1" x14ac:dyDescent="0.25">
      <c r="A18" s="273" t="s">
        <v>1177</v>
      </c>
      <c r="B18" s="273"/>
      <c r="C18" s="274" t="s">
        <v>1178</v>
      </c>
      <c r="D18" s="274"/>
      <c r="E18" s="274"/>
      <c r="F18" s="274"/>
      <c r="G18" s="73">
        <v>1814020.57</v>
      </c>
      <c r="H18" s="73">
        <v>0</v>
      </c>
      <c r="I18" s="275">
        <v>569728849.35000002</v>
      </c>
      <c r="J18" s="275"/>
      <c r="K18" s="275">
        <v>568807858.16999996</v>
      </c>
      <c r="L18" s="275"/>
      <c r="M18" s="275"/>
      <c r="N18" s="275"/>
      <c r="O18" s="275">
        <v>2735011.75</v>
      </c>
      <c r="P18" s="275"/>
      <c r="Q18" s="73">
        <v>0</v>
      </c>
    </row>
    <row r="19" spans="1:17" ht="12.75" customHeight="1" x14ac:dyDescent="0.25">
      <c r="A19" s="273" t="s">
        <v>1179</v>
      </c>
      <c r="B19" s="273"/>
      <c r="C19" s="274" t="s">
        <v>1180</v>
      </c>
      <c r="D19" s="274"/>
      <c r="E19" s="274"/>
      <c r="F19" s="274"/>
      <c r="G19" s="73">
        <v>258566.82</v>
      </c>
      <c r="H19" s="73">
        <v>0</v>
      </c>
      <c r="I19" s="275">
        <v>2485395</v>
      </c>
      <c r="J19" s="275"/>
      <c r="K19" s="275">
        <v>2706000</v>
      </c>
      <c r="L19" s="275"/>
      <c r="M19" s="275"/>
      <c r="N19" s="275"/>
      <c r="O19" s="275">
        <v>37961.82</v>
      </c>
      <c r="P19" s="275"/>
      <c r="Q19" s="73">
        <v>0</v>
      </c>
    </row>
    <row r="20" spans="1:17" ht="12.1" customHeight="1" x14ac:dyDescent="0.25">
      <c r="A20" s="355"/>
      <c r="B20" s="355"/>
      <c r="C20" s="355"/>
      <c r="D20" s="355"/>
      <c r="E20" s="355"/>
      <c r="F20" s="355"/>
      <c r="G20" s="74">
        <v>40020743.479999997</v>
      </c>
      <c r="H20" s="74">
        <v>0</v>
      </c>
      <c r="I20" s="356">
        <v>5414440455.3999996</v>
      </c>
      <c r="J20" s="356"/>
      <c r="K20" s="356">
        <v>5385963354.5699997</v>
      </c>
      <c r="L20" s="356"/>
      <c r="M20" s="356"/>
      <c r="N20" s="356"/>
      <c r="O20" s="356">
        <v>68497844.310000002</v>
      </c>
      <c r="P20" s="356"/>
      <c r="Q20" s="74">
        <v>0</v>
      </c>
    </row>
    <row r="21" spans="1:17" ht="6.8" customHeight="1" x14ac:dyDescent="0.25"/>
    <row r="22" spans="1:17" ht="12.1" customHeight="1" x14ac:dyDescent="0.25">
      <c r="A22" s="277" t="s">
        <v>578</v>
      </c>
      <c r="B22" s="277"/>
      <c r="C22" s="278" t="s">
        <v>586</v>
      </c>
      <c r="D22" s="278"/>
      <c r="E22" s="278"/>
      <c r="F22" s="278"/>
      <c r="G22" s="278"/>
      <c r="H22" s="278"/>
      <c r="I22" s="278"/>
      <c r="J22" s="278"/>
      <c r="K22" s="278"/>
      <c r="L22" s="278"/>
      <c r="M22" s="278"/>
      <c r="N22" s="278"/>
      <c r="O22" s="278"/>
      <c r="P22" s="278"/>
      <c r="Q22" s="278"/>
    </row>
    <row r="23" spans="1:17" ht="12.75" customHeight="1" x14ac:dyDescent="0.25">
      <c r="A23" s="273" t="s">
        <v>1181</v>
      </c>
      <c r="B23" s="273"/>
      <c r="C23" s="274" t="s">
        <v>1182</v>
      </c>
      <c r="D23" s="274"/>
      <c r="E23" s="274"/>
      <c r="F23" s="274"/>
      <c r="G23" s="73">
        <v>236280</v>
      </c>
      <c r="H23" s="73">
        <v>0</v>
      </c>
      <c r="I23" s="275">
        <v>175440148.91999999</v>
      </c>
      <c r="J23" s="275"/>
      <c r="K23" s="275">
        <v>175676428.91999999</v>
      </c>
      <c r="L23" s="275"/>
      <c r="M23" s="275"/>
      <c r="N23" s="275"/>
      <c r="O23" s="275">
        <v>0</v>
      </c>
      <c r="P23" s="275"/>
      <c r="Q23" s="73">
        <v>0</v>
      </c>
    </row>
    <row r="24" spans="1:17" ht="12.1" customHeight="1" x14ac:dyDescent="0.25">
      <c r="A24" s="273" t="s">
        <v>1183</v>
      </c>
      <c r="B24" s="273"/>
      <c r="C24" s="274" t="s">
        <v>1184</v>
      </c>
      <c r="D24" s="274"/>
      <c r="E24" s="274"/>
      <c r="F24" s="274"/>
      <c r="G24" s="73">
        <v>958803</v>
      </c>
      <c r="H24" s="73">
        <v>0</v>
      </c>
      <c r="I24" s="275">
        <v>122161439.86</v>
      </c>
      <c r="J24" s="275"/>
      <c r="K24" s="275">
        <v>121247052.86</v>
      </c>
      <c r="L24" s="275"/>
      <c r="M24" s="275"/>
      <c r="N24" s="275"/>
      <c r="O24" s="275">
        <v>1873190</v>
      </c>
      <c r="P24" s="275"/>
      <c r="Q24" s="73">
        <v>0</v>
      </c>
    </row>
    <row r="25" spans="1:17" ht="12.1" customHeight="1" x14ac:dyDescent="0.25">
      <c r="A25" s="273" t="s">
        <v>1185</v>
      </c>
      <c r="B25" s="273"/>
      <c r="C25" s="274" t="s">
        <v>1186</v>
      </c>
      <c r="D25" s="274"/>
      <c r="E25" s="274"/>
      <c r="F25" s="274"/>
      <c r="G25" s="73">
        <v>0</v>
      </c>
      <c r="H25" s="73">
        <v>0</v>
      </c>
      <c r="I25" s="275">
        <v>39330465.189999998</v>
      </c>
      <c r="J25" s="275"/>
      <c r="K25" s="275">
        <v>39319265.189999998</v>
      </c>
      <c r="L25" s="275"/>
      <c r="M25" s="275"/>
      <c r="N25" s="275"/>
      <c r="O25" s="275">
        <v>11200</v>
      </c>
      <c r="P25" s="275"/>
      <c r="Q25" s="73">
        <v>0</v>
      </c>
    </row>
    <row r="26" spans="1:17" ht="12.75" customHeight="1" x14ac:dyDescent="0.25">
      <c r="A26" s="273" t="s">
        <v>1187</v>
      </c>
      <c r="B26" s="273"/>
      <c r="C26" s="274" t="s">
        <v>1188</v>
      </c>
      <c r="D26" s="274"/>
      <c r="E26" s="274"/>
      <c r="F26" s="274"/>
      <c r="G26" s="73">
        <v>0</v>
      </c>
      <c r="H26" s="73">
        <v>0</v>
      </c>
      <c r="I26" s="275">
        <v>40265143.259999998</v>
      </c>
      <c r="J26" s="275"/>
      <c r="K26" s="275">
        <v>39671843.259999998</v>
      </c>
      <c r="L26" s="275"/>
      <c r="M26" s="275"/>
      <c r="N26" s="275"/>
      <c r="O26" s="275">
        <v>593300</v>
      </c>
      <c r="P26" s="275"/>
      <c r="Q26" s="73">
        <v>0</v>
      </c>
    </row>
    <row r="27" spans="1:17" ht="12.1" customHeight="1" x14ac:dyDescent="0.25">
      <c r="A27" s="273" t="s">
        <v>1189</v>
      </c>
      <c r="B27" s="273"/>
      <c r="C27" s="274" t="s">
        <v>1190</v>
      </c>
      <c r="D27" s="274"/>
      <c r="E27" s="274"/>
      <c r="F27" s="274"/>
      <c r="G27" s="73">
        <v>0</v>
      </c>
      <c r="H27" s="73">
        <v>0</v>
      </c>
      <c r="I27" s="275">
        <v>29235799.07</v>
      </c>
      <c r="J27" s="275"/>
      <c r="K27" s="275">
        <v>29235799.07</v>
      </c>
      <c r="L27" s="275"/>
      <c r="M27" s="275"/>
      <c r="N27" s="275"/>
      <c r="O27" s="275">
        <v>0</v>
      </c>
      <c r="P27" s="275"/>
      <c r="Q27" s="73">
        <v>0</v>
      </c>
    </row>
    <row r="28" spans="1:17" ht="12.1" customHeight="1" x14ac:dyDescent="0.25">
      <c r="A28" s="273" t="s">
        <v>1191</v>
      </c>
      <c r="B28" s="273"/>
      <c r="C28" s="274" t="s">
        <v>1192</v>
      </c>
      <c r="D28" s="274"/>
      <c r="E28" s="274"/>
      <c r="F28" s="274"/>
      <c r="G28" s="73">
        <v>0</v>
      </c>
      <c r="H28" s="73">
        <v>0</v>
      </c>
      <c r="I28" s="275">
        <v>68565428.719999999</v>
      </c>
      <c r="J28" s="275"/>
      <c r="K28" s="275">
        <v>68565428.719999999</v>
      </c>
      <c r="L28" s="275"/>
      <c r="M28" s="275"/>
      <c r="N28" s="275"/>
      <c r="O28" s="275">
        <v>0</v>
      </c>
      <c r="P28" s="275"/>
      <c r="Q28" s="73">
        <v>0</v>
      </c>
    </row>
    <row r="29" spans="1:17" ht="12.75" customHeight="1" x14ac:dyDescent="0.25">
      <c r="A29" s="273" t="s">
        <v>1193</v>
      </c>
      <c r="B29" s="273"/>
      <c r="C29" s="274" t="s">
        <v>1194</v>
      </c>
      <c r="D29" s="274"/>
      <c r="E29" s="274"/>
      <c r="F29" s="274"/>
      <c r="G29" s="73">
        <v>0</v>
      </c>
      <c r="H29" s="73">
        <v>0</v>
      </c>
      <c r="I29" s="275">
        <v>95580184.959999993</v>
      </c>
      <c r="J29" s="275"/>
      <c r="K29" s="275">
        <v>95288024.959999993</v>
      </c>
      <c r="L29" s="275"/>
      <c r="M29" s="275"/>
      <c r="N29" s="275"/>
      <c r="O29" s="275">
        <v>292160</v>
      </c>
      <c r="P29" s="275"/>
      <c r="Q29" s="73">
        <v>0</v>
      </c>
    </row>
    <row r="30" spans="1:17" ht="12.1" customHeight="1" x14ac:dyDescent="0.25">
      <c r="A30" s="273" t="s">
        <v>1195</v>
      </c>
      <c r="B30" s="273"/>
      <c r="C30" s="274" t="s">
        <v>1196</v>
      </c>
      <c r="D30" s="274"/>
      <c r="E30" s="274"/>
      <c r="F30" s="274"/>
      <c r="G30" s="73">
        <v>0</v>
      </c>
      <c r="H30" s="73">
        <v>0</v>
      </c>
      <c r="I30" s="275">
        <v>66043116.060000002</v>
      </c>
      <c r="J30" s="275"/>
      <c r="K30" s="275">
        <v>66043116.060000002</v>
      </c>
      <c r="L30" s="275"/>
      <c r="M30" s="275"/>
      <c r="N30" s="275"/>
      <c r="O30" s="275">
        <v>0</v>
      </c>
      <c r="P30" s="275"/>
      <c r="Q30" s="73">
        <v>0</v>
      </c>
    </row>
    <row r="31" spans="1:17" ht="12.1" customHeight="1" x14ac:dyDescent="0.25">
      <c r="A31" s="273" t="s">
        <v>1197</v>
      </c>
      <c r="B31" s="273"/>
      <c r="C31" s="274" t="s">
        <v>1198</v>
      </c>
      <c r="D31" s="274"/>
      <c r="E31" s="274"/>
      <c r="F31" s="274"/>
      <c r="G31" s="73">
        <v>0</v>
      </c>
      <c r="H31" s="73">
        <v>0</v>
      </c>
      <c r="I31" s="275">
        <v>20371047.27</v>
      </c>
      <c r="J31" s="275"/>
      <c r="K31" s="275">
        <v>20371047.27</v>
      </c>
      <c r="L31" s="275"/>
      <c r="M31" s="275"/>
      <c r="N31" s="275"/>
      <c r="O31" s="275">
        <v>0</v>
      </c>
      <c r="P31" s="275"/>
      <c r="Q31" s="73">
        <v>0</v>
      </c>
    </row>
    <row r="32" spans="1:17" ht="12.75" customHeight="1" x14ac:dyDescent="0.25">
      <c r="A32" s="273" t="s">
        <v>1199</v>
      </c>
      <c r="B32" s="273"/>
      <c r="C32" s="274" t="s">
        <v>1200</v>
      </c>
      <c r="D32" s="274"/>
      <c r="E32" s="274"/>
      <c r="F32" s="274"/>
      <c r="G32" s="73">
        <v>0</v>
      </c>
      <c r="H32" s="73">
        <v>0</v>
      </c>
      <c r="I32" s="275">
        <v>124809726.73</v>
      </c>
      <c r="J32" s="275"/>
      <c r="K32" s="275">
        <v>124809726.73</v>
      </c>
      <c r="L32" s="275"/>
      <c r="M32" s="275"/>
      <c r="N32" s="275"/>
      <c r="O32" s="275">
        <v>0</v>
      </c>
      <c r="P32" s="275"/>
      <c r="Q32" s="73">
        <v>0</v>
      </c>
    </row>
    <row r="33" spans="1:17" ht="12.1" customHeight="1" x14ac:dyDescent="0.25">
      <c r="A33" s="273" t="s">
        <v>1201</v>
      </c>
      <c r="B33" s="273"/>
      <c r="C33" s="274" t="s">
        <v>1202</v>
      </c>
      <c r="D33" s="274"/>
      <c r="E33" s="274"/>
      <c r="F33" s="274"/>
      <c r="G33" s="73">
        <v>65590</v>
      </c>
      <c r="H33" s="73">
        <v>0</v>
      </c>
      <c r="I33" s="275">
        <v>158660803.34999999</v>
      </c>
      <c r="J33" s="275"/>
      <c r="K33" s="275">
        <v>158726393.34999999</v>
      </c>
      <c r="L33" s="275"/>
      <c r="M33" s="275"/>
      <c r="N33" s="275"/>
      <c r="O33" s="275">
        <v>0</v>
      </c>
      <c r="P33" s="275"/>
      <c r="Q33" s="73">
        <v>0</v>
      </c>
    </row>
    <row r="34" spans="1:17" ht="12.1" customHeight="1" x14ac:dyDescent="0.25">
      <c r="A34" s="273" t="s">
        <v>1203</v>
      </c>
      <c r="B34" s="273"/>
      <c r="C34" s="274" t="s">
        <v>1204</v>
      </c>
      <c r="D34" s="274"/>
      <c r="E34" s="274"/>
      <c r="F34" s="274"/>
      <c r="G34" s="73">
        <v>0</v>
      </c>
      <c r="H34" s="73">
        <v>0</v>
      </c>
      <c r="I34" s="275">
        <v>90052364.159999996</v>
      </c>
      <c r="J34" s="275"/>
      <c r="K34" s="275">
        <v>90052364.159999996</v>
      </c>
      <c r="L34" s="275"/>
      <c r="M34" s="275"/>
      <c r="N34" s="275"/>
      <c r="O34" s="275">
        <v>0</v>
      </c>
      <c r="P34" s="275"/>
      <c r="Q34" s="73">
        <v>0</v>
      </c>
    </row>
    <row r="35" spans="1:17" ht="12.75" customHeight="1" x14ac:dyDescent="0.25">
      <c r="A35" s="273" t="s">
        <v>1205</v>
      </c>
      <c r="B35" s="273"/>
      <c r="C35" s="274" t="s">
        <v>1206</v>
      </c>
      <c r="D35" s="274"/>
      <c r="E35" s="274"/>
      <c r="F35" s="274"/>
      <c r="G35" s="73">
        <v>0</v>
      </c>
      <c r="H35" s="73">
        <v>0</v>
      </c>
      <c r="I35" s="275">
        <v>44559480</v>
      </c>
      <c r="J35" s="275"/>
      <c r="K35" s="275">
        <v>44559480</v>
      </c>
      <c r="L35" s="275"/>
      <c r="M35" s="275"/>
      <c r="N35" s="275"/>
      <c r="O35" s="275">
        <v>0</v>
      </c>
      <c r="P35" s="275"/>
      <c r="Q35" s="73">
        <v>0</v>
      </c>
    </row>
    <row r="36" spans="1:17" ht="12.1" customHeight="1" x14ac:dyDescent="0.25">
      <c r="A36" s="273" t="s">
        <v>1207</v>
      </c>
      <c r="B36" s="273"/>
      <c r="C36" s="274" t="s">
        <v>1208</v>
      </c>
      <c r="D36" s="274"/>
      <c r="E36" s="274"/>
      <c r="F36" s="274"/>
      <c r="G36" s="73">
        <v>0</v>
      </c>
      <c r="H36" s="73">
        <v>0</v>
      </c>
      <c r="I36" s="275">
        <v>97148619.319999993</v>
      </c>
      <c r="J36" s="275"/>
      <c r="K36" s="275">
        <v>96813804.319999993</v>
      </c>
      <c r="L36" s="275"/>
      <c r="M36" s="275"/>
      <c r="N36" s="275"/>
      <c r="O36" s="275">
        <v>334815</v>
      </c>
      <c r="P36" s="275"/>
      <c r="Q36" s="73">
        <v>0</v>
      </c>
    </row>
    <row r="37" spans="1:17" ht="12.1" customHeight="1" x14ac:dyDescent="0.25">
      <c r="A37" s="273" t="s">
        <v>1209</v>
      </c>
      <c r="B37" s="273"/>
      <c r="C37" s="274" t="s">
        <v>1210</v>
      </c>
      <c r="D37" s="274"/>
      <c r="E37" s="274"/>
      <c r="F37" s="274"/>
      <c r="G37" s="73">
        <v>0</v>
      </c>
      <c r="H37" s="73">
        <v>0</v>
      </c>
      <c r="I37" s="275">
        <v>60265410.509999998</v>
      </c>
      <c r="J37" s="275"/>
      <c r="K37" s="275">
        <v>60241010.509999998</v>
      </c>
      <c r="L37" s="275"/>
      <c r="M37" s="275"/>
      <c r="N37" s="275"/>
      <c r="O37" s="275">
        <v>24400</v>
      </c>
      <c r="P37" s="275"/>
      <c r="Q37" s="73">
        <v>0</v>
      </c>
    </row>
    <row r="38" spans="1:17" ht="12.75" customHeight="1" x14ac:dyDescent="0.25">
      <c r="A38" s="273" t="s">
        <v>1211</v>
      </c>
      <c r="B38" s="273"/>
      <c r="C38" s="274" t="s">
        <v>1212</v>
      </c>
      <c r="D38" s="274"/>
      <c r="E38" s="274"/>
      <c r="F38" s="274"/>
      <c r="G38" s="73">
        <v>0</v>
      </c>
      <c r="H38" s="73">
        <v>0</v>
      </c>
      <c r="I38" s="275">
        <v>45189409.909999996</v>
      </c>
      <c r="J38" s="275"/>
      <c r="K38" s="275">
        <v>45189409.909999996</v>
      </c>
      <c r="L38" s="275"/>
      <c r="M38" s="275"/>
      <c r="N38" s="275"/>
      <c r="O38" s="275">
        <v>0</v>
      </c>
      <c r="P38" s="275"/>
      <c r="Q38" s="73">
        <v>0</v>
      </c>
    </row>
    <row r="39" spans="1:17" ht="12.1" customHeight="1" x14ac:dyDescent="0.25">
      <c r="A39" s="273" t="s">
        <v>1213</v>
      </c>
      <c r="B39" s="273"/>
      <c r="C39" s="274" t="s">
        <v>1214</v>
      </c>
      <c r="D39" s="274"/>
      <c r="E39" s="274"/>
      <c r="F39" s="274"/>
      <c r="G39" s="73">
        <v>127500</v>
      </c>
      <c r="H39" s="73">
        <v>0</v>
      </c>
      <c r="I39" s="275">
        <v>147146710.46000001</v>
      </c>
      <c r="J39" s="275"/>
      <c r="K39" s="275">
        <v>146486214</v>
      </c>
      <c r="L39" s="275"/>
      <c r="M39" s="275"/>
      <c r="N39" s="275"/>
      <c r="O39" s="275">
        <v>787996.46</v>
      </c>
      <c r="P39" s="275"/>
      <c r="Q39" s="73">
        <v>0</v>
      </c>
    </row>
    <row r="40" spans="1:17" ht="12.1" customHeight="1" x14ac:dyDescent="0.25">
      <c r="A40" s="273" t="s">
        <v>1215</v>
      </c>
      <c r="B40" s="273"/>
      <c r="C40" s="274" t="s">
        <v>1216</v>
      </c>
      <c r="D40" s="274"/>
      <c r="E40" s="274"/>
      <c r="F40" s="274"/>
      <c r="G40" s="73">
        <v>132145</v>
      </c>
      <c r="H40" s="73">
        <v>0</v>
      </c>
      <c r="I40" s="275">
        <v>99575751.709999993</v>
      </c>
      <c r="J40" s="275"/>
      <c r="K40" s="275">
        <v>99409485.109999999</v>
      </c>
      <c r="L40" s="275"/>
      <c r="M40" s="275"/>
      <c r="N40" s="275"/>
      <c r="O40" s="275">
        <v>298411.59999999998</v>
      </c>
      <c r="P40" s="275"/>
      <c r="Q40" s="73">
        <v>0</v>
      </c>
    </row>
    <row r="41" spans="1:17" ht="12.1" customHeight="1" x14ac:dyDescent="0.25">
      <c r="A41" s="273" t="s">
        <v>1217</v>
      </c>
      <c r="B41" s="273"/>
      <c r="C41" s="274" t="s">
        <v>1218</v>
      </c>
      <c r="D41" s="274"/>
      <c r="E41" s="274"/>
      <c r="F41" s="274"/>
      <c r="G41" s="73">
        <v>29750</v>
      </c>
      <c r="H41" s="73">
        <v>0</v>
      </c>
      <c r="I41" s="275">
        <v>134621360.15000001</v>
      </c>
      <c r="J41" s="275"/>
      <c r="K41" s="275">
        <v>133591637.15000001</v>
      </c>
      <c r="L41" s="275"/>
      <c r="M41" s="275"/>
      <c r="N41" s="275"/>
      <c r="O41" s="275">
        <v>1059473</v>
      </c>
      <c r="P41" s="275"/>
      <c r="Q41" s="73">
        <v>0</v>
      </c>
    </row>
    <row r="42" spans="1:17" ht="12.75" customHeight="1" x14ac:dyDescent="0.25">
      <c r="A42" s="273" t="s">
        <v>1219</v>
      </c>
      <c r="B42" s="273"/>
      <c r="C42" s="274" t="s">
        <v>1220</v>
      </c>
      <c r="D42" s="274"/>
      <c r="E42" s="274"/>
      <c r="F42" s="274"/>
      <c r="G42" s="73">
        <v>248402</v>
      </c>
      <c r="H42" s="73">
        <v>0</v>
      </c>
      <c r="I42" s="275">
        <v>212398698.06999999</v>
      </c>
      <c r="J42" s="275"/>
      <c r="K42" s="275">
        <v>212647100.06999999</v>
      </c>
      <c r="L42" s="275"/>
      <c r="M42" s="275"/>
      <c r="N42" s="275"/>
      <c r="O42" s="275">
        <v>0</v>
      </c>
      <c r="P42" s="275"/>
      <c r="Q42" s="73">
        <v>0</v>
      </c>
    </row>
    <row r="43" spans="1:17" ht="12.1" customHeight="1" x14ac:dyDescent="0.25">
      <c r="A43" s="273" t="s">
        <v>1221</v>
      </c>
      <c r="B43" s="273"/>
      <c r="C43" s="274" t="s">
        <v>1222</v>
      </c>
      <c r="D43" s="274"/>
      <c r="E43" s="274"/>
      <c r="F43" s="274"/>
      <c r="G43" s="73">
        <v>3642.77</v>
      </c>
      <c r="H43" s="73">
        <v>0</v>
      </c>
      <c r="I43" s="275">
        <v>94798822.420000002</v>
      </c>
      <c r="J43" s="275"/>
      <c r="K43" s="275">
        <v>93075890.739999995</v>
      </c>
      <c r="L43" s="275"/>
      <c r="M43" s="275"/>
      <c r="N43" s="275"/>
      <c r="O43" s="275">
        <v>1726574.45</v>
      </c>
      <c r="P43" s="275"/>
      <c r="Q43" s="73">
        <v>0</v>
      </c>
    </row>
    <row r="44" spans="1:17" ht="12.1" customHeight="1" x14ac:dyDescent="0.25">
      <c r="A44" s="273" t="s">
        <v>1223</v>
      </c>
      <c r="B44" s="273"/>
      <c r="C44" s="274" t="s">
        <v>1224</v>
      </c>
      <c r="D44" s="274"/>
      <c r="E44" s="274"/>
      <c r="F44" s="274"/>
      <c r="G44" s="73">
        <v>0</v>
      </c>
      <c r="H44" s="73">
        <v>0</v>
      </c>
      <c r="I44" s="275">
        <v>107341409.98</v>
      </c>
      <c r="J44" s="275"/>
      <c r="K44" s="275">
        <v>107341409.98</v>
      </c>
      <c r="L44" s="275"/>
      <c r="M44" s="275"/>
      <c r="N44" s="275"/>
      <c r="O44" s="275">
        <v>0</v>
      </c>
      <c r="P44" s="275"/>
      <c r="Q44" s="73">
        <v>0</v>
      </c>
    </row>
    <row r="45" spans="1:17" ht="12.75" customHeight="1" x14ac:dyDescent="0.25">
      <c r="A45" s="273" t="s">
        <v>1225</v>
      </c>
      <c r="B45" s="273"/>
      <c r="C45" s="274" t="s">
        <v>1226</v>
      </c>
      <c r="D45" s="274"/>
      <c r="E45" s="274"/>
      <c r="F45" s="274"/>
      <c r="G45" s="73">
        <v>0</v>
      </c>
      <c r="H45" s="73">
        <v>0</v>
      </c>
      <c r="I45" s="275">
        <v>55453343.310000002</v>
      </c>
      <c r="J45" s="275"/>
      <c r="K45" s="275">
        <v>54550804.310000002</v>
      </c>
      <c r="L45" s="275"/>
      <c r="M45" s="275"/>
      <c r="N45" s="275"/>
      <c r="O45" s="275">
        <v>902539</v>
      </c>
      <c r="P45" s="275"/>
      <c r="Q45" s="73">
        <v>0</v>
      </c>
    </row>
    <row r="46" spans="1:17" ht="12.1" customHeight="1" x14ac:dyDescent="0.25">
      <c r="A46" s="273" t="s">
        <v>1227</v>
      </c>
      <c r="B46" s="273"/>
      <c r="C46" s="274" t="s">
        <v>1228</v>
      </c>
      <c r="D46" s="274"/>
      <c r="E46" s="274"/>
      <c r="F46" s="274"/>
      <c r="G46" s="73">
        <v>19000</v>
      </c>
      <c r="H46" s="73">
        <v>0</v>
      </c>
      <c r="I46" s="275">
        <v>16816316.449999999</v>
      </c>
      <c r="J46" s="275"/>
      <c r="K46" s="275">
        <v>16307936.449999999</v>
      </c>
      <c r="L46" s="275"/>
      <c r="M46" s="275"/>
      <c r="N46" s="275"/>
      <c r="O46" s="275">
        <v>527380</v>
      </c>
      <c r="P46" s="275"/>
      <c r="Q46" s="73">
        <v>0</v>
      </c>
    </row>
    <row r="47" spans="1:17" ht="12.1" customHeight="1" x14ac:dyDescent="0.25">
      <c r="A47" s="273" t="s">
        <v>1229</v>
      </c>
      <c r="B47" s="273"/>
      <c r="C47" s="274" t="s">
        <v>1230</v>
      </c>
      <c r="D47" s="274"/>
      <c r="E47" s="274"/>
      <c r="F47" s="274"/>
      <c r="G47" s="73">
        <v>10000</v>
      </c>
      <c r="H47" s="73">
        <v>0</v>
      </c>
      <c r="I47" s="275">
        <v>2390520.2999999998</v>
      </c>
      <c r="J47" s="275"/>
      <c r="K47" s="275">
        <v>2390520.2999999998</v>
      </c>
      <c r="L47" s="275"/>
      <c r="M47" s="275"/>
      <c r="N47" s="275"/>
      <c r="O47" s="275">
        <v>10000</v>
      </c>
      <c r="P47" s="275"/>
      <c r="Q47" s="73">
        <v>0</v>
      </c>
    </row>
    <row r="48" spans="1:17" ht="12.75" customHeight="1" x14ac:dyDescent="0.25">
      <c r="A48" s="273" t="s">
        <v>1231</v>
      </c>
      <c r="B48" s="273"/>
      <c r="C48" s="274" t="s">
        <v>1232</v>
      </c>
      <c r="D48" s="274"/>
      <c r="E48" s="274"/>
      <c r="F48" s="274"/>
      <c r="G48" s="73">
        <v>19000</v>
      </c>
      <c r="H48" s="73">
        <v>0</v>
      </c>
      <c r="I48" s="275">
        <v>10681394.529999999</v>
      </c>
      <c r="J48" s="275"/>
      <c r="K48" s="275">
        <v>10473311.6</v>
      </c>
      <c r="L48" s="275"/>
      <c r="M48" s="275"/>
      <c r="N48" s="275"/>
      <c r="O48" s="275">
        <v>227082.93</v>
      </c>
      <c r="P48" s="275"/>
      <c r="Q48" s="73">
        <v>0</v>
      </c>
    </row>
    <row r="49" spans="1:17" ht="12.1" customHeight="1" x14ac:dyDescent="0.25">
      <c r="A49" s="273" t="s">
        <v>1233</v>
      </c>
      <c r="B49" s="273"/>
      <c r="C49" s="274" t="s">
        <v>1234</v>
      </c>
      <c r="D49" s="274"/>
      <c r="E49" s="274"/>
      <c r="F49" s="274"/>
      <c r="G49" s="73">
        <v>10000</v>
      </c>
      <c r="H49" s="73">
        <v>0</v>
      </c>
      <c r="I49" s="275">
        <v>12958212.57</v>
      </c>
      <c r="J49" s="275"/>
      <c r="K49" s="275">
        <v>12682597.57</v>
      </c>
      <c r="L49" s="275"/>
      <c r="M49" s="275"/>
      <c r="N49" s="275"/>
      <c r="O49" s="275">
        <v>285615</v>
      </c>
      <c r="P49" s="275"/>
      <c r="Q49" s="73">
        <v>0</v>
      </c>
    </row>
    <row r="50" spans="1:17" ht="12.1" customHeight="1" x14ac:dyDescent="0.25">
      <c r="A50" s="273" t="s">
        <v>1235</v>
      </c>
      <c r="B50" s="273"/>
      <c r="C50" s="274" t="s">
        <v>1236</v>
      </c>
      <c r="D50" s="274"/>
      <c r="E50" s="274"/>
      <c r="F50" s="274"/>
      <c r="G50" s="73">
        <v>10000</v>
      </c>
      <c r="H50" s="73">
        <v>0</v>
      </c>
      <c r="I50" s="275">
        <v>9207060</v>
      </c>
      <c r="J50" s="275"/>
      <c r="K50" s="275">
        <v>9143800</v>
      </c>
      <c r="L50" s="275"/>
      <c r="M50" s="275"/>
      <c r="N50" s="275"/>
      <c r="O50" s="275">
        <v>73260</v>
      </c>
      <c r="P50" s="275"/>
      <c r="Q50" s="73">
        <v>0</v>
      </c>
    </row>
    <row r="51" spans="1:17" ht="12.75" customHeight="1" x14ac:dyDescent="0.25">
      <c r="A51" s="273" t="s">
        <v>1237</v>
      </c>
      <c r="B51" s="273"/>
      <c r="C51" s="274" t="s">
        <v>1238</v>
      </c>
      <c r="D51" s="274"/>
      <c r="E51" s="274"/>
      <c r="F51" s="274"/>
      <c r="G51" s="73">
        <v>19000</v>
      </c>
      <c r="H51" s="73">
        <v>0</v>
      </c>
      <c r="I51" s="275">
        <v>3336890</v>
      </c>
      <c r="J51" s="275"/>
      <c r="K51" s="275">
        <v>3166190</v>
      </c>
      <c r="L51" s="275"/>
      <c r="M51" s="275"/>
      <c r="N51" s="275"/>
      <c r="O51" s="275">
        <v>189700</v>
      </c>
      <c r="P51" s="275"/>
      <c r="Q51" s="73">
        <v>0</v>
      </c>
    </row>
    <row r="52" spans="1:17" ht="12.1" customHeight="1" x14ac:dyDescent="0.25">
      <c r="A52" s="273" t="s">
        <v>1239</v>
      </c>
      <c r="B52" s="273"/>
      <c r="C52" s="274" t="s">
        <v>1240</v>
      </c>
      <c r="D52" s="274"/>
      <c r="E52" s="274"/>
      <c r="F52" s="274"/>
      <c r="G52" s="73">
        <v>19000</v>
      </c>
      <c r="H52" s="73">
        <v>0</v>
      </c>
      <c r="I52" s="275">
        <v>6633819.8600000003</v>
      </c>
      <c r="J52" s="275"/>
      <c r="K52" s="275">
        <v>6554819.8600000003</v>
      </c>
      <c r="L52" s="275"/>
      <c r="M52" s="275"/>
      <c r="N52" s="275"/>
      <c r="O52" s="275">
        <v>98000</v>
      </c>
      <c r="P52" s="275"/>
      <c r="Q52" s="73">
        <v>0</v>
      </c>
    </row>
    <row r="53" spans="1:17" ht="12.1" customHeight="1" x14ac:dyDescent="0.25">
      <c r="A53" s="273" t="s">
        <v>1241</v>
      </c>
      <c r="B53" s="273"/>
      <c r="C53" s="274" t="s">
        <v>1242</v>
      </c>
      <c r="D53" s="274"/>
      <c r="E53" s="274"/>
      <c r="F53" s="274"/>
      <c r="G53" s="73">
        <v>19000</v>
      </c>
      <c r="H53" s="73">
        <v>0</v>
      </c>
      <c r="I53" s="275">
        <v>4882623.1399999997</v>
      </c>
      <c r="J53" s="275"/>
      <c r="K53" s="275">
        <v>4882623.1399999997</v>
      </c>
      <c r="L53" s="275"/>
      <c r="M53" s="275"/>
      <c r="N53" s="275"/>
      <c r="O53" s="275">
        <v>19000</v>
      </c>
      <c r="P53" s="275"/>
      <c r="Q53" s="73">
        <v>0</v>
      </c>
    </row>
    <row r="54" spans="1:17" ht="12.75" customHeight="1" x14ac:dyDescent="0.25">
      <c r="A54" s="273" t="s">
        <v>1243</v>
      </c>
      <c r="B54" s="273"/>
      <c r="C54" s="274" t="s">
        <v>1244</v>
      </c>
      <c r="D54" s="274"/>
      <c r="E54" s="274"/>
      <c r="F54" s="274"/>
      <c r="G54" s="73">
        <v>19000</v>
      </c>
      <c r="H54" s="73">
        <v>0</v>
      </c>
      <c r="I54" s="275">
        <v>2686656.3</v>
      </c>
      <c r="J54" s="275"/>
      <c r="K54" s="275">
        <v>2686656.3</v>
      </c>
      <c r="L54" s="275"/>
      <c r="M54" s="275"/>
      <c r="N54" s="275"/>
      <c r="O54" s="275">
        <v>19000</v>
      </c>
      <c r="P54" s="275"/>
      <c r="Q54" s="73">
        <v>0</v>
      </c>
    </row>
    <row r="55" spans="1:17" ht="12.1" customHeight="1" x14ac:dyDescent="0.25">
      <c r="A55" s="273" t="s">
        <v>1245</v>
      </c>
      <c r="B55" s="273"/>
      <c r="C55" s="274" t="s">
        <v>1246</v>
      </c>
      <c r="D55" s="274"/>
      <c r="E55" s="274"/>
      <c r="F55" s="274"/>
      <c r="G55" s="73">
        <v>19000</v>
      </c>
      <c r="H55" s="73">
        <v>0</v>
      </c>
      <c r="I55" s="275">
        <v>20042744.579999998</v>
      </c>
      <c r="J55" s="275"/>
      <c r="K55" s="275">
        <v>19628554.579999998</v>
      </c>
      <c r="L55" s="275"/>
      <c r="M55" s="275"/>
      <c r="N55" s="275"/>
      <c r="O55" s="275">
        <v>433190</v>
      </c>
      <c r="P55" s="275"/>
      <c r="Q55" s="73">
        <v>0</v>
      </c>
    </row>
    <row r="56" spans="1:17" ht="12.1" customHeight="1" x14ac:dyDescent="0.25">
      <c r="A56" s="273" t="s">
        <v>1247</v>
      </c>
      <c r="B56" s="273"/>
      <c r="C56" s="274" t="s">
        <v>1248</v>
      </c>
      <c r="D56" s="274"/>
      <c r="E56" s="274"/>
      <c r="F56" s="274"/>
      <c r="G56" s="73">
        <v>0</v>
      </c>
      <c r="H56" s="73">
        <v>0</v>
      </c>
      <c r="I56" s="275">
        <v>3507147.56</v>
      </c>
      <c r="J56" s="275"/>
      <c r="K56" s="275">
        <v>3507147.56</v>
      </c>
      <c r="L56" s="275"/>
      <c r="M56" s="275"/>
      <c r="N56" s="275"/>
      <c r="O56" s="275">
        <v>0</v>
      </c>
      <c r="P56" s="275"/>
      <c r="Q56" s="73">
        <v>0</v>
      </c>
    </row>
    <row r="57" spans="1:17" ht="12.75" customHeight="1" x14ac:dyDescent="0.25">
      <c r="A57" s="273" t="s">
        <v>1249</v>
      </c>
      <c r="B57" s="273"/>
      <c r="C57" s="274" t="s">
        <v>1250</v>
      </c>
      <c r="D57" s="274"/>
      <c r="E57" s="274"/>
      <c r="F57" s="274"/>
      <c r="G57" s="73">
        <v>10000</v>
      </c>
      <c r="H57" s="73">
        <v>0</v>
      </c>
      <c r="I57" s="275">
        <v>13911120</v>
      </c>
      <c r="J57" s="275"/>
      <c r="K57" s="275">
        <v>13806920</v>
      </c>
      <c r="L57" s="275"/>
      <c r="M57" s="275"/>
      <c r="N57" s="275"/>
      <c r="O57" s="275">
        <v>114200</v>
      </c>
      <c r="P57" s="275"/>
      <c r="Q57" s="73">
        <v>0</v>
      </c>
    </row>
    <row r="58" spans="1:17" ht="12.1" customHeight="1" x14ac:dyDescent="0.25">
      <c r="A58" s="273" t="s">
        <v>1251</v>
      </c>
      <c r="B58" s="273"/>
      <c r="C58" s="274" t="s">
        <v>1252</v>
      </c>
      <c r="D58" s="274"/>
      <c r="E58" s="274"/>
      <c r="F58" s="274"/>
      <c r="G58" s="73">
        <v>9000</v>
      </c>
      <c r="H58" s="73">
        <v>0</v>
      </c>
      <c r="I58" s="275">
        <v>12170202.810000001</v>
      </c>
      <c r="J58" s="275"/>
      <c r="K58" s="275">
        <v>12170202.810000001</v>
      </c>
      <c r="L58" s="275"/>
      <c r="M58" s="275"/>
      <c r="N58" s="275"/>
      <c r="O58" s="275">
        <v>9000</v>
      </c>
      <c r="P58" s="275"/>
      <c r="Q58" s="73">
        <v>0</v>
      </c>
    </row>
    <row r="59" spans="1:17" ht="12.1" customHeight="1" x14ac:dyDescent="0.25">
      <c r="A59" s="273" t="s">
        <v>1253</v>
      </c>
      <c r="B59" s="273"/>
      <c r="C59" s="274" t="s">
        <v>1254</v>
      </c>
      <c r="D59" s="274"/>
      <c r="E59" s="274"/>
      <c r="F59" s="274"/>
      <c r="G59" s="73">
        <v>8000</v>
      </c>
      <c r="H59" s="73">
        <v>0</v>
      </c>
      <c r="I59" s="275">
        <v>466000</v>
      </c>
      <c r="J59" s="275"/>
      <c r="K59" s="275">
        <v>465000</v>
      </c>
      <c r="L59" s="275"/>
      <c r="M59" s="275"/>
      <c r="N59" s="275"/>
      <c r="O59" s="275">
        <v>9000</v>
      </c>
      <c r="P59" s="275"/>
      <c r="Q59" s="73">
        <v>0</v>
      </c>
    </row>
    <row r="60" spans="1:17" ht="12.75" customHeight="1" x14ac:dyDescent="0.25">
      <c r="A60" s="273" t="s">
        <v>1255</v>
      </c>
      <c r="B60" s="273"/>
      <c r="C60" s="274" t="s">
        <v>1256</v>
      </c>
      <c r="D60" s="274"/>
      <c r="E60" s="274"/>
      <c r="F60" s="274"/>
      <c r="G60" s="73">
        <v>679100</v>
      </c>
      <c r="H60" s="73">
        <v>0</v>
      </c>
      <c r="I60" s="275">
        <v>103082695.3</v>
      </c>
      <c r="J60" s="275"/>
      <c r="K60" s="275">
        <v>103741795.3</v>
      </c>
      <c r="L60" s="275"/>
      <c r="M60" s="275"/>
      <c r="N60" s="275"/>
      <c r="O60" s="275">
        <v>20000</v>
      </c>
      <c r="P60" s="275"/>
      <c r="Q60" s="73">
        <v>0</v>
      </c>
    </row>
    <row r="61" spans="1:17" ht="12.1" customHeight="1" x14ac:dyDescent="0.25">
      <c r="A61" s="273" t="s">
        <v>1257</v>
      </c>
      <c r="B61" s="273"/>
      <c r="C61" s="274" t="s">
        <v>1258</v>
      </c>
      <c r="D61" s="274"/>
      <c r="E61" s="274"/>
      <c r="F61" s="274"/>
      <c r="G61" s="73">
        <v>19900</v>
      </c>
      <c r="H61" s="73">
        <v>0</v>
      </c>
      <c r="I61" s="275">
        <v>4134076.67</v>
      </c>
      <c r="J61" s="275"/>
      <c r="K61" s="275">
        <v>4134076.67</v>
      </c>
      <c r="L61" s="275"/>
      <c r="M61" s="275"/>
      <c r="N61" s="275"/>
      <c r="O61" s="275">
        <v>19900</v>
      </c>
      <c r="P61" s="275"/>
      <c r="Q61" s="73">
        <v>0</v>
      </c>
    </row>
    <row r="62" spans="1:17" ht="12.1" customHeight="1" x14ac:dyDescent="0.25">
      <c r="A62" s="273" t="s">
        <v>1259</v>
      </c>
      <c r="B62" s="273"/>
      <c r="C62" s="274" t="s">
        <v>1260</v>
      </c>
      <c r="D62" s="274"/>
      <c r="E62" s="274"/>
      <c r="F62" s="274"/>
      <c r="G62" s="73">
        <v>20000</v>
      </c>
      <c r="H62" s="73">
        <v>0</v>
      </c>
      <c r="I62" s="275">
        <v>33391394</v>
      </c>
      <c r="J62" s="275"/>
      <c r="K62" s="275">
        <v>33391394</v>
      </c>
      <c r="L62" s="275"/>
      <c r="M62" s="275"/>
      <c r="N62" s="275"/>
      <c r="O62" s="275">
        <v>20000</v>
      </c>
      <c r="P62" s="275"/>
      <c r="Q62" s="73">
        <v>0</v>
      </c>
    </row>
    <row r="63" spans="1:17" ht="12.75" customHeight="1" x14ac:dyDescent="0.25">
      <c r="A63" s="273" t="s">
        <v>1261</v>
      </c>
      <c r="B63" s="273"/>
      <c r="C63" s="274" t="s">
        <v>1262</v>
      </c>
      <c r="D63" s="274"/>
      <c r="E63" s="274"/>
      <c r="F63" s="274"/>
      <c r="G63" s="73">
        <v>20000</v>
      </c>
      <c r="H63" s="73">
        <v>0</v>
      </c>
      <c r="I63" s="275">
        <v>4151659.2</v>
      </c>
      <c r="J63" s="275"/>
      <c r="K63" s="275">
        <v>4151659.2</v>
      </c>
      <c r="L63" s="275"/>
      <c r="M63" s="275"/>
      <c r="N63" s="275"/>
      <c r="O63" s="275">
        <v>20000</v>
      </c>
      <c r="P63" s="275"/>
      <c r="Q63" s="73">
        <v>0</v>
      </c>
    </row>
    <row r="64" spans="1:17" ht="12.1" customHeight="1" x14ac:dyDescent="0.25">
      <c r="A64" s="273" t="s">
        <v>1263</v>
      </c>
      <c r="B64" s="273"/>
      <c r="C64" s="274" t="s">
        <v>1264</v>
      </c>
      <c r="D64" s="274"/>
      <c r="E64" s="274"/>
      <c r="F64" s="274"/>
      <c r="G64" s="73">
        <v>0</v>
      </c>
      <c r="H64" s="73">
        <v>0</v>
      </c>
      <c r="I64" s="275">
        <v>4642654.49</v>
      </c>
      <c r="J64" s="275"/>
      <c r="K64" s="275">
        <v>4642654.49</v>
      </c>
      <c r="L64" s="275"/>
      <c r="M64" s="275"/>
      <c r="N64" s="275"/>
      <c r="O64" s="275">
        <v>0</v>
      </c>
      <c r="P64" s="275"/>
      <c r="Q64" s="73">
        <v>0</v>
      </c>
    </row>
    <row r="65" spans="1:17" ht="12.1" customHeight="1" x14ac:dyDescent="0.25">
      <c r="A65" s="273" t="s">
        <v>1265</v>
      </c>
      <c r="B65" s="273"/>
      <c r="C65" s="274" t="s">
        <v>1266</v>
      </c>
      <c r="D65" s="274"/>
      <c r="E65" s="274"/>
      <c r="F65" s="274"/>
      <c r="G65" s="73">
        <v>19900</v>
      </c>
      <c r="H65" s="73">
        <v>0</v>
      </c>
      <c r="I65" s="275">
        <v>3566400.75</v>
      </c>
      <c r="J65" s="275"/>
      <c r="K65" s="275">
        <v>3566400.75</v>
      </c>
      <c r="L65" s="275"/>
      <c r="M65" s="275"/>
      <c r="N65" s="275"/>
      <c r="O65" s="275">
        <v>19900</v>
      </c>
      <c r="P65" s="275"/>
      <c r="Q65" s="73">
        <v>0</v>
      </c>
    </row>
    <row r="66" spans="1:17" ht="12.1" customHeight="1" x14ac:dyDescent="0.25">
      <c r="A66" s="273" t="s">
        <v>1267</v>
      </c>
      <c r="B66" s="273"/>
      <c r="C66" s="274" t="s">
        <v>1268</v>
      </c>
      <c r="D66" s="274"/>
      <c r="E66" s="274"/>
      <c r="F66" s="274"/>
      <c r="G66" s="73">
        <v>48900</v>
      </c>
      <c r="H66" s="73">
        <v>0</v>
      </c>
      <c r="I66" s="275">
        <v>8041037.79</v>
      </c>
      <c r="J66" s="275"/>
      <c r="K66" s="275">
        <v>8040037.79</v>
      </c>
      <c r="L66" s="275"/>
      <c r="M66" s="275"/>
      <c r="N66" s="275"/>
      <c r="O66" s="275">
        <v>49900</v>
      </c>
      <c r="P66" s="275"/>
      <c r="Q66" s="73">
        <v>0</v>
      </c>
    </row>
    <row r="67" spans="1:17" ht="12.75" customHeight="1" x14ac:dyDescent="0.25">
      <c r="A67" s="273" t="s">
        <v>1269</v>
      </c>
      <c r="B67" s="273"/>
      <c r="C67" s="274" t="s">
        <v>1270</v>
      </c>
      <c r="D67" s="274"/>
      <c r="E67" s="274"/>
      <c r="F67" s="274"/>
      <c r="G67" s="73">
        <v>9000</v>
      </c>
      <c r="H67" s="73">
        <v>0</v>
      </c>
      <c r="I67" s="275">
        <v>282500514.43000001</v>
      </c>
      <c r="J67" s="275"/>
      <c r="K67" s="275">
        <v>282474114.43000001</v>
      </c>
      <c r="L67" s="275"/>
      <c r="M67" s="275"/>
      <c r="N67" s="275"/>
      <c r="O67" s="275">
        <v>35400</v>
      </c>
      <c r="P67" s="275"/>
      <c r="Q67" s="73">
        <v>0</v>
      </c>
    </row>
    <row r="68" spans="1:17" ht="12.1" customHeight="1" x14ac:dyDescent="0.25">
      <c r="A68" s="273" t="s">
        <v>1271</v>
      </c>
      <c r="B68" s="273"/>
      <c r="C68" s="274" t="s">
        <v>1272</v>
      </c>
      <c r="D68" s="274"/>
      <c r="E68" s="274"/>
      <c r="F68" s="274"/>
      <c r="G68" s="73">
        <v>19200</v>
      </c>
      <c r="H68" s="73">
        <v>0</v>
      </c>
      <c r="I68" s="275">
        <v>753409.7</v>
      </c>
      <c r="J68" s="275"/>
      <c r="K68" s="275">
        <v>753409.7</v>
      </c>
      <c r="L68" s="275"/>
      <c r="M68" s="275"/>
      <c r="N68" s="275"/>
      <c r="O68" s="275">
        <v>19200</v>
      </c>
      <c r="P68" s="275"/>
      <c r="Q68" s="73">
        <v>0</v>
      </c>
    </row>
    <row r="69" spans="1:17" ht="12.1" customHeight="1" x14ac:dyDescent="0.25">
      <c r="A69" s="273" t="s">
        <v>1273</v>
      </c>
      <c r="B69" s="273"/>
      <c r="C69" s="274" t="s">
        <v>1274</v>
      </c>
      <c r="D69" s="274"/>
      <c r="E69" s="274"/>
      <c r="F69" s="274"/>
      <c r="G69" s="73">
        <v>0</v>
      </c>
      <c r="H69" s="73">
        <v>0</v>
      </c>
      <c r="I69" s="275">
        <v>2643113.21</v>
      </c>
      <c r="J69" s="275"/>
      <c r="K69" s="275">
        <v>2643113.21</v>
      </c>
      <c r="L69" s="275"/>
      <c r="M69" s="275"/>
      <c r="N69" s="275"/>
      <c r="O69" s="275">
        <v>0</v>
      </c>
      <c r="P69" s="275"/>
      <c r="Q69" s="73">
        <v>0</v>
      </c>
    </row>
    <row r="70" spans="1:17" ht="12.75" customHeight="1" x14ac:dyDescent="0.25">
      <c r="A70" s="273" t="s">
        <v>1275</v>
      </c>
      <c r="B70" s="273"/>
      <c r="C70" s="274" t="s">
        <v>1276</v>
      </c>
      <c r="D70" s="274"/>
      <c r="E70" s="274"/>
      <c r="F70" s="274"/>
      <c r="G70" s="73">
        <v>53832287.770000003</v>
      </c>
      <c r="H70" s="73">
        <v>0</v>
      </c>
      <c r="I70" s="275">
        <v>5174965898.4399996</v>
      </c>
      <c r="J70" s="275"/>
      <c r="K70" s="275">
        <v>5182716400</v>
      </c>
      <c r="L70" s="275"/>
      <c r="M70" s="275"/>
      <c r="N70" s="275"/>
      <c r="O70" s="275">
        <v>46081786.210000001</v>
      </c>
      <c r="P70" s="275"/>
      <c r="Q70" s="73">
        <v>0</v>
      </c>
    </row>
    <row r="71" spans="1:17" ht="12.1" customHeight="1" x14ac:dyDescent="0.25">
      <c r="A71" s="273" t="s">
        <v>1277</v>
      </c>
      <c r="B71" s="273"/>
      <c r="C71" s="274" t="s">
        <v>1278</v>
      </c>
      <c r="D71" s="274"/>
      <c r="E71" s="274"/>
      <c r="F71" s="274"/>
      <c r="G71" s="73">
        <v>291865.2</v>
      </c>
      <c r="H71" s="73">
        <v>0</v>
      </c>
      <c r="I71" s="275">
        <v>519432214.42000002</v>
      </c>
      <c r="J71" s="275"/>
      <c r="K71" s="275">
        <v>518675819.20999998</v>
      </c>
      <c r="L71" s="275"/>
      <c r="M71" s="275"/>
      <c r="N71" s="275"/>
      <c r="O71" s="275">
        <v>1048260.41</v>
      </c>
      <c r="P71" s="275"/>
      <c r="Q71" s="73">
        <v>0</v>
      </c>
    </row>
    <row r="72" spans="1:17" ht="12.1" customHeight="1" x14ac:dyDescent="0.25">
      <c r="A72" s="273" t="s">
        <v>1279</v>
      </c>
      <c r="B72" s="273"/>
      <c r="C72" s="274" t="s">
        <v>1280</v>
      </c>
      <c r="D72" s="274"/>
      <c r="E72" s="274"/>
      <c r="F72" s="274"/>
      <c r="G72" s="73">
        <v>0</v>
      </c>
      <c r="H72" s="73">
        <v>0</v>
      </c>
      <c r="I72" s="275">
        <v>104238126.89</v>
      </c>
      <c r="J72" s="275"/>
      <c r="K72" s="275">
        <v>104238126.89</v>
      </c>
      <c r="L72" s="275"/>
      <c r="M72" s="275"/>
      <c r="N72" s="275"/>
      <c r="O72" s="275">
        <v>0</v>
      </c>
      <c r="P72" s="275"/>
      <c r="Q72" s="73">
        <v>0</v>
      </c>
    </row>
    <row r="73" spans="1:17" ht="12.75" customHeight="1" x14ac:dyDescent="0.25">
      <c r="A73" s="355"/>
      <c r="B73" s="355"/>
      <c r="C73" s="355"/>
      <c r="D73" s="355"/>
      <c r="E73" s="355"/>
      <c r="F73" s="355"/>
      <c r="G73" s="74">
        <v>56952265.740000002</v>
      </c>
      <c r="H73" s="74">
        <v>0</v>
      </c>
      <c r="I73" s="356">
        <v>8494248586.7799997</v>
      </c>
      <c r="J73" s="356"/>
      <c r="K73" s="356">
        <v>8493948018.46</v>
      </c>
      <c r="L73" s="356"/>
      <c r="M73" s="356"/>
      <c r="N73" s="356"/>
      <c r="O73" s="356">
        <v>57252834.060000002</v>
      </c>
      <c r="P73" s="356"/>
      <c r="Q73" s="74">
        <v>0</v>
      </c>
    </row>
    <row r="74" spans="1:17" ht="6.8" customHeight="1" x14ac:dyDescent="0.25"/>
    <row r="75" spans="1:17" ht="12.1" customHeight="1" x14ac:dyDescent="0.25">
      <c r="A75" s="277" t="s">
        <v>578</v>
      </c>
      <c r="B75" s="277"/>
      <c r="C75" s="278" t="s">
        <v>588</v>
      </c>
      <c r="D75" s="278"/>
      <c r="E75" s="278"/>
      <c r="F75" s="278"/>
      <c r="G75" s="278"/>
      <c r="H75" s="278"/>
      <c r="I75" s="278"/>
      <c r="J75" s="278"/>
      <c r="K75" s="278"/>
      <c r="L75" s="278"/>
      <c r="M75" s="278"/>
      <c r="N75" s="278"/>
      <c r="O75" s="278"/>
      <c r="P75" s="278"/>
      <c r="Q75" s="278"/>
    </row>
    <row r="76" spans="1:17" ht="12.1" customHeight="1" x14ac:dyDescent="0.25">
      <c r="A76" s="273" t="s">
        <v>1281</v>
      </c>
      <c r="B76" s="273"/>
      <c r="C76" s="274" t="s">
        <v>1282</v>
      </c>
      <c r="D76" s="274"/>
      <c r="E76" s="274"/>
      <c r="F76" s="274"/>
      <c r="G76" s="73">
        <v>858866.33</v>
      </c>
      <c r="H76" s="73">
        <v>0</v>
      </c>
      <c r="I76" s="275">
        <v>95308666.299999997</v>
      </c>
      <c r="J76" s="275"/>
      <c r="K76" s="275">
        <v>93381688.989999995</v>
      </c>
      <c r="L76" s="275"/>
      <c r="M76" s="275"/>
      <c r="N76" s="275"/>
      <c r="O76" s="275">
        <v>2785843.64</v>
      </c>
      <c r="P76" s="275"/>
      <c r="Q76" s="73">
        <v>0</v>
      </c>
    </row>
    <row r="77" spans="1:17" ht="12.75" customHeight="1" x14ac:dyDescent="0.25">
      <c r="A77" s="273" t="s">
        <v>1283</v>
      </c>
      <c r="B77" s="273"/>
      <c r="C77" s="274" t="s">
        <v>1284</v>
      </c>
      <c r="D77" s="274"/>
      <c r="E77" s="274"/>
      <c r="F77" s="274"/>
      <c r="G77" s="73">
        <v>1594435.74</v>
      </c>
      <c r="H77" s="73">
        <v>0</v>
      </c>
      <c r="I77" s="275">
        <v>101421471.8</v>
      </c>
      <c r="J77" s="275"/>
      <c r="K77" s="275">
        <v>100998366.27</v>
      </c>
      <c r="L77" s="275"/>
      <c r="M77" s="275"/>
      <c r="N77" s="275"/>
      <c r="O77" s="275">
        <v>2017541.27</v>
      </c>
      <c r="P77" s="275"/>
      <c r="Q77" s="73">
        <v>0</v>
      </c>
    </row>
    <row r="78" spans="1:17" ht="12.1" customHeight="1" x14ac:dyDescent="0.25">
      <c r="A78" s="273" t="s">
        <v>1285</v>
      </c>
      <c r="B78" s="273"/>
      <c r="C78" s="274" t="s">
        <v>1286</v>
      </c>
      <c r="D78" s="274"/>
      <c r="E78" s="274"/>
      <c r="F78" s="274"/>
      <c r="G78" s="73">
        <v>284959.68</v>
      </c>
      <c r="H78" s="73">
        <v>0</v>
      </c>
      <c r="I78" s="275">
        <v>84600339</v>
      </c>
      <c r="J78" s="275"/>
      <c r="K78" s="275">
        <v>84850772.090000004</v>
      </c>
      <c r="L78" s="275"/>
      <c r="M78" s="275"/>
      <c r="N78" s="275"/>
      <c r="O78" s="275">
        <v>34526.589999999997</v>
      </c>
      <c r="P78" s="275"/>
      <c r="Q78" s="73">
        <v>0</v>
      </c>
    </row>
    <row r="79" spans="1:17" ht="12.1" customHeight="1" x14ac:dyDescent="0.25">
      <c r="A79" s="273" t="s">
        <v>1287</v>
      </c>
      <c r="B79" s="273"/>
      <c r="C79" s="274" t="s">
        <v>1288</v>
      </c>
      <c r="D79" s="274"/>
      <c r="E79" s="274"/>
      <c r="F79" s="274"/>
      <c r="G79" s="73">
        <v>2823104.43</v>
      </c>
      <c r="H79" s="73">
        <v>0</v>
      </c>
      <c r="I79" s="275">
        <v>125811526.59999999</v>
      </c>
      <c r="J79" s="275"/>
      <c r="K79" s="275">
        <v>127992935.53</v>
      </c>
      <c r="L79" s="275"/>
      <c r="M79" s="275"/>
      <c r="N79" s="275"/>
      <c r="O79" s="275">
        <v>641695.5</v>
      </c>
      <c r="P79" s="275"/>
      <c r="Q79" s="73">
        <v>0</v>
      </c>
    </row>
    <row r="80" spans="1:17" ht="12.75" customHeight="1" x14ac:dyDescent="0.25">
      <c r="A80" s="273" t="s">
        <v>1289</v>
      </c>
      <c r="B80" s="273"/>
      <c r="C80" s="274" t="s">
        <v>1290</v>
      </c>
      <c r="D80" s="274"/>
      <c r="E80" s="274"/>
      <c r="F80" s="274"/>
      <c r="G80" s="73">
        <v>626245.68999999994</v>
      </c>
      <c r="H80" s="73">
        <v>0</v>
      </c>
      <c r="I80" s="275">
        <v>82977031.599999994</v>
      </c>
      <c r="J80" s="275"/>
      <c r="K80" s="275">
        <v>82137089.409999996</v>
      </c>
      <c r="L80" s="275"/>
      <c r="M80" s="275"/>
      <c r="N80" s="275"/>
      <c r="O80" s="275">
        <v>1466187.88</v>
      </c>
      <c r="P80" s="275"/>
      <c r="Q80" s="73">
        <v>0</v>
      </c>
    </row>
    <row r="81" spans="1:17" ht="12.1" customHeight="1" x14ac:dyDescent="0.25">
      <c r="A81" s="273" t="s">
        <v>1291</v>
      </c>
      <c r="B81" s="273"/>
      <c r="C81" s="274" t="s">
        <v>1292</v>
      </c>
      <c r="D81" s="274"/>
      <c r="E81" s="274"/>
      <c r="F81" s="274"/>
      <c r="G81" s="73">
        <v>37694</v>
      </c>
      <c r="H81" s="73">
        <v>0</v>
      </c>
      <c r="I81" s="275">
        <v>99564534.099999994</v>
      </c>
      <c r="J81" s="275"/>
      <c r="K81" s="275">
        <v>96924011.150000006</v>
      </c>
      <c r="L81" s="275"/>
      <c r="M81" s="275"/>
      <c r="N81" s="275"/>
      <c r="O81" s="275">
        <v>2678216.9500000002</v>
      </c>
      <c r="P81" s="275"/>
      <c r="Q81" s="73">
        <v>0</v>
      </c>
    </row>
    <row r="82" spans="1:17" ht="12.1" customHeight="1" x14ac:dyDescent="0.25">
      <c r="A82" s="273" t="s">
        <v>1293</v>
      </c>
      <c r="B82" s="273"/>
      <c r="C82" s="274" t="s">
        <v>1294</v>
      </c>
      <c r="D82" s="274"/>
      <c r="E82" s="274"/>
      <c r="F82" s="274"/>
      <c r="G82" s="73">
        <v>2748989.48</v>
      </c>
      <c r="H82" s="73">
        <v>0</v>
      </c>
      <c r="I82" s="275">
        <v>109639435.90000001</v>
      </c>
      <c r="J82" s="275"/>
      <c r="K82" s="275">
        <v>112354906.03</v>
      </c>
      <c r="L82" s="275"/>
      <c r="M82" s="275"/>
      <c r="N82" s="275"/>
      <c r="O82" s="275">
        <v>33519.35</v>
      </c>
      <c r="P82" s="275"/>
      <c r="Q82" s="73">
        <v>0</v>
      </c>
    </row>
    <row r="83" spans="1:17" ht="12.75" customHeight="1" x14ac:dyDescent="0.25">
      <c r="A83" s="273" t="s">
        <v>1295</v>
      </c>
      <c r="B83" s="273"/>
      <c r="C83" s="274" t="s">
        <v>1296</v>
      </c>
      <c r="D83" s="274"/>
      <c r="E83" s="274"/>
      <c r="F83" s="274"/>
      <c r="G83" s="73">
        <v>1669175.47</v>
      </c>
      <c r="H83" s="73">
        <v>0</v>
      </c>
      <c r="I83" s="275">
        <v>94265925.099999994</v>
      </c>
      <c r="J83" s="275"/>
      <c r="K83" s="275">
        <v>94227014.840000004</v>
      </c>
      <c r="L83" s="275"/>
      <c r="M83" s="275"/>
      <c r="N83" s="275"/>
      <c r="O83" s="275">
        <v>1708085.73</v>
      </c>
      <c r="P83" s="275"/>
      <c r="Q83" s="73">
        <v>0</v>
      </c>
    </row>
    <row r="84" spans="1:17" ht="12.1" customHeight="1" x14ac:dyDescent="0.25">
      <c r="A84" s="273" t="s">
        <v>1297</v>
      </c>
      <c r="B84" s="273"/>
      <c r="C84" s="274" t="s">
        <v>1298</v>
      </c>
      <c r="D84" s="274"/>
      <c r="E84" s="274"/>
      <c r="F84" s="274"/>
      <c r="G84" s="73">
        <v>1077677.52</v>
      </c>
      <c r="H84" s="73">
        <v>0</v>
      </c>
      <c r="I84" s="275">
        <v>62167831.600000001</v>
      </c>
      <c r="J84" s="275"/>
      <c r="K84" s="275">
        <v>63217914.479999997</v>
      </c>
      <c r="L84" s="275"/>
      <c r="M84" s="275"/>
      <c r="N84" s="275"/>
      <c r="O84" s="275">
        <v>27594.639999999999</v>
      </c>
      <c r="P84" s="275"/>
      <c r="Q84" s="73">
        <v>0</v>
      </c>
    </row>
    <row r="85" spans="1:17" ht="12.1" customHeight="1" x14ac:dyDescent="0.25">
      <c r="A85" s="273" t="s">
        <v>1299</v>
      </c>
      <c r="B85" s="273"/>
      <c r="C85" s="274" t="s">
        <v>1300</v>
      </c>
      <c r="D85" s="274"/>
      <c r="E85" s="274"/>
      <c r="F85" s="274"/>
      <c r="G85" s="73">
        <v>2170815.86</v>
      </c>
      <c r="H85" s="73">
        <v>0</v>
      </c>
      <c r="I85" s="275">
        <v>113043831.90000001</v>
      </c>
      <c r="J85" s="275"/>
      <c r="K85" s="275">
        <v>107945973.14</v>
      </c>
      <c r="L85" s="275"/>
      <c r="M85" s="275"/>
      <c r="N85" s="275"/>
      <c r="O85" s="275">
        <v>7268674.6200000001</v>
      </c>
      <c r="P85" s="275"/>
      <c r="Q85" s="73">
        <v>0</v>
      </c>
    </row>
    <row r="86" spans="1:17" ht="12.75" customHeight="1" x14ac:dyDescent="0.25">
      <c r="A86" s="273" t="s">
        <v>1301</v>
      </c>
      <c r="B86" s="273"/>
      <c r="C86" s="274" t="s">
        <v>1302</v>
      </c>
      <c r="D86" s="274"/>
      <c r="E86" s="274"/>
      <c r="F86" s="274"/>
      <c r="G86" s="73">
        <v>1893679.97</v>
      </c>
      <c r="H86" s="73">
        <v>0</v>
      </c>
      <c r="I86" s="275">
        <v>92548183.900000006</v>
      </c>
      <c r="J86" s="275"/>
      <c r="K86" s="275">
        <v>94359555</v>
      </c>
      <c r="L86" s="275"/>
      <c r="M86" s="275"/>
      <c r="N86" s="275"/>
      <c r="O86" s="275">
        <v>82308.87</v>
      </c>
      <c r="P86" s="275"/>
      <c r="Q86" s="73">
        <v>0</v>
      </c>
    </row>
    <row r="87" spans="1:17" ht="12.1" customHeight="1" x14ac:dyDescent="0.25">
      <c r="A87" s="273" t="s">
        <v>1303</v>
      </c>
      <c r="B87" s="273"/>
      <c r="C87" s="274" t="s">
        <v>1304</v>
      </c>
      <c r="D87" s="274"/>
      <c r="E87" s="274"/>
      <c r="F87" s="274"/>
      <c r="G87" s="73">
        <v>1250500.28</v>
      </c>
      <c r="H87" s="73">
        <v>0</v>
      </c>
      <c r="I87" s="275">
        <v>119708214.3</v>
      </c>
      <c r="J87" s="275"/>
      <c r="K87" s="275">
        <v>119928727.56999999</v>
      </c>
      <c r="L87" s="275"/>
      <c r="M87" s="275"/>
      <c r="N87" s="275"/>
      <c r="O87" s="275">
        <v>1029987.01</v>
      </c>
      <c r="P87" s="275"/>
      <c r="Q87" s="73">
        <v>0</v>
      </c>
    </row>
    <row r="88" spans="1:17" ht="12.1" customHeight="1" x14ac:dyDescent="0.25">
      <c r="A88" s="273" t="s">
        <v>1305</v>
      </c>
      <c r="B88" s="273"/>
      <c r="C88" s="274" t="s">
        <v>1306</v>
      </c>
      <c r="D88" s="274"/>
      <c r="E88" s="274"/>
      <c r="F88" s="274"/>
      <c r="G88" s="73">
        <v>1453575.65</v>
      </c>
      <c r="H88" s="73">
        <v>0</v>
      </c>
      <c r="I88" s="275">
        <v>129604262.2</v>
      </c>
      <c r="J88" s="275"/>
      <c r="K88" s="275">
        <v>128630235.89</v>
      </c>
      <c r="L88" s="275"/>
      <c r="M88" s="275"/>
      <c r="N88" s="275"/>
      <c r="O88" s="275">
        <v>2427601.96</v>
      </c>
      <c r="P88" s="275"/>
      <c r="Q88" s="73">
        <v>0</v>
      </c>
    </row>
    <row r="89" spans="1:17" ht="12.75" customHeight="1" x14ac:dyDescent="0.25">
      <c r="A89" s="273" t="s">
        <v>1307</v>
      </c>
      <c r="B89" s="273"/>
      <c r="C89" s="274" t="s">
        <v>1308</v>
      </c>
      <c r="D89" s="274"/>
      <c r="E89" s="274"/>
      <c r="F89" s="274"/>
      <c r="G89" s="73">
        <v>1398279.52</v>
      </c>
      <c r="H89" s="73">
        <v>0</v>
      </c>
      <c r="I89" s="275">
        <v>128049583.8</v>
      </c>
      <c r="J89" s="275"/>
      <c r="K89" s="275">
        <v>127064424.64</v>
      </c>
      <c r="L89" s="275"/>
      <c r="M89" s="275"/>
      <c r="N89" s="275"/>
      <c r="O89" s="275">
        <v>2383438.6800000002</v>
      </c>
      <c r="P89" s="275"/>
      <c r="Q89" s="73">
        <v>0</v>
      </c>
    </row>
    <row r="90" spans="1:17" ht="12.1" customHeight="1" x14ac:dyDescent="0.25">
      <c r="A90" s="273" t="s">
        <v>1309</v>
      </c>
      <c r="B90" s="273"/>
      <c r="C90" s="274" t="s">
        <v>1310</v>
      </c>
      <c r="D90" s="274"/>
      <c r="E90" s="274"/>
      <c r="F90" s="274"/>
      <c r="G90" s="73">
        <v>2914144.51</v>
      </c>
      <c r="H90" s="73">
        <v>0</v>
      </c>
      <c r="I90" s="275">
        <v>111453697.7</v>
      </c>
      <c r="J90" s="275"/>
      <c r="K90" s="275">
        <v>112821419.59</v>
      </c>
      <c r="L90" s="275"/>
      <c r="M90" s="275"/>
      <c r="N90" s="275"/>
      <c r="O90" s="275">
        <v>1546422.62</v>
      </c>
      <c r="P90" s="275"/>
      <c r="Q90" s="73">
        <v>0</v>
      </c>
    </row>
    <row r="91" spans="1:17" ht="12.1" customHeight="1" x14ac:dyDescent="0.25">
      <c r="A91" s="273" t="s">
        <v>1311</v>
      </c>
      <c r="B91" s="273"/>
      <c r="C91" s="274" t="s">
        <v>1312</v>
      </c>
      <c r="D91" s="274"/>
      <c r="E91" s="274"/>
      <c r="F91" s="274"/>
      <c r="G91" s="73">
        <v>1612666.42</v>
      </c>
      <c r="H91" s="73">
        <v>0</v>
      </c>
      <c r="I91" s="275">
        <v>97441826.299999997</v>
      </c>
      <c r="J91" s="275"/>
      <c r="K91" s="275">
        <v>96933262.489999995</v>
      </c>
      <c r="L91" s="275"/>
      <c r="M91" s="275"/>
      <c r="N91" s="275"/>
      <c r="O91" s="275">
        <v>2121230.23</v>
      </c>
      <c r="P91" s="275"/>
      <c r="Q91" s="73">
        <v>0</v>
      </c>
    </row>
    <row r="92" spans="1:17" ht="12.1" customHeight="1" x14ac:dyDescent="0.25">
      <c r="A92" s="273" t="s">
        <v>1313</v>
      </c>
      <c r="B92" s="273"/>
      <c r="C92" s="274" t="s">
        <v>1314</v>
      </c>
      <c r="D92" s="274"/>
      <c r="E92" s="274"/>
      <c r="F92" s="274"/>
      <c r="G92" s="73">
        <v>1137498.8500000001</v>
      </c>
      <c r="H92" s="73">
        <v>0</v>
      </c>
      <c r="I92" s="275">
        <v>94512853.099999994</v>
      </c>
      <c r="J92" s="275"/>
      <c r="K92" s="275">
        <v>94574461.569999993</v>
      </c>
      <c r="L92" s="275"/>
      <c r="M92" s="275"/>
      <c r="N92" s="275"/>
      <c r="O92" s="275">
        <v>1075890.3799999999</v>
      </c>
      <c r="P92" s="275"/>
      <c r="Q92" s="73">
        <v>0</v>
      </c>
    </row>
    <row r="93" spans="1:17" ht="12.75" customHeight="1" x14ac:dyDescent="0.25">
      <c r="A93" s="273" t="s">
        <v>1315</v>
      </c>
      <c r="B93" s="273"/>
      <c r="C93" s="274" t="s">
        <v>1316</v>
      </c>
      <c r="D93" s="274"/>
      <c r="E93" s="274"/>
      <c r="F93" s="274"/>
      <c r="G93" s="73">
        <v>67607.77</v>
      </c>
      <c r="H93" s="73">
        <v>0</v>
      </c>
      <c r="I93" s="275">
        <v>95498436.370000005</v>
      </c>
      <c r="J93" s="275"/>
      <c r="K93" s="275">
        <v>91531286.870000005</v>
      </c>
      <c r="L93" s="275"/>
      <c r="M93" s="275"/>
      <c r="N93" s="275"/>
      <c r="O93" s="275">
        <v>4034757.27</v>
      </c>
      <c r="P93" s="275"/>
      <c r="Q93" s="73">
        <v>0</v>
      </c>
    </row>
    <row r="94" spans="1:17" ht="12.1" customHeight="1" x14ac:dyDescent="0.25">
      <c r="A94" s="273" t="s">
        <v>1317</v>
      </c>
      <c r="B94" s="273"/>
      <c r="C94" s="274" t="s">
        <v>1318</v>
      </c>
      <c r="D94" s="274"/>
      <c r="E94" s="274"/>
      <c r="F94" s="274"/>
      <c r="G94" s="73">
        <v>515188.88</v>
      </c>
      <c r="H94" s="73">
        <v>0</v>
      </c>
      <c r="I94" s="275">
        <v>75786124.400000006</v>
      </c>
      <c r="J94" s="275"/>
      <c r="K94" s="275">
        <v>72793940.370000005</v>
      </c>
      <c r="L94" s="275"/>
      <c r="M94" s="275"/>
      <c r="N94" s="275"/>
      <c r="O94" s="275">
        <v>3507372.91</v>
      </c>
      <c r="P94" s="275"/>
      <c r="Q94" s="73">
        <v>0</v>
      </c>
    </row>
    <row r="95" spans="1:17" ht="12.1" customHeight="1" x14ac:dyDescent="0.25">
      <c r="A95" s="273" t="s">
        <v>1319</v>
      </c>
      <c r="B95" s="273"/>
      <c r="C95" s="274" t="s">
        <v>1320</v>
      </c>
      <c r="D95" s="274"/>
      <c r="E95" s="274"/>
      <c r="F95" s="274"/>
      <c r="G95" s="73">
        <v>7017321.0999999996</v>
      </c>
      <c r="H95" s="73">
        <v>0</v>
      </c>
      <c r="I95" s="275">
        <v>962646636.75999999</v>
      </c>
      <c r="J95" s="275"/>
      <c r="K95" s="275">
        <v>966243004.03999996</v>
      </c>
      <c r="L95" s="275"/>
      <c r="M95" s="275"/>
      <c r="N95" s="275"/>
      <c r="O95" s="275">
        <v>3420953.82</v>
      </c>
      <c r="P95" s="275"/>
      <c r="Q95" s="73">
        <v>0</v>
      </c>
    </row>
    <row r="96" spans="1:17" ht="12.75" customHeight="1" x14ac:dyDescent="0.25">
      <c r="A96" s="273" t="s">
        <v>1321</v>
      </c>
      <c r="B96" s="273"/>
      <c r="C96" s="274" t="s">
        <v>1322</v>
      </c>
      <c r="D96" s="274"/>
      <c r="E96" s="274"/>
      <c r="F96" s="274"/>
      <c r="G96" s="73">
        <v>1011849.27</v>
      </c>
      <c r="H96" s="73">
        <v>0</v>
      </c>
      <c r="I96" s="275">
        <v>104567311.8</v>
      </c>
      <c r="J96" s="275"/>
      <c r="K96" s="275">
        <v>105237113.39</v>
      </c>
      <c r="L96" s="275"/>
      <c r="M96" s="275"/>
      <c r="N96" s="275"/>
      <c r="O96" s="275">
        <v>342047.68</v>
      </c>
      <c r="P96" s="275"/>
      <c r="Q96" s="73">
        <v>0</v>
      </c>
    </row>
    <row r="97" spans="1:17" ht="12.1" customHeight="1" x14ac:dyDescent="0.25">
      <c r="A97" s="273" t="s">
        <v>1323</v>
      </c>
      <c r="B97" s="273"/>
      <c r="C97" s="274" t="s">
        <v>1324</v>
      </c>
      <c r="D97" s="274"/>
      <c r="E97" s="274"/>
      <c r="F97" s="274"/>
      <c r="G97" s="73">
        <v>10555393.720000001</v>
      </c>
      <c r="H97" s="73">
        <v>0</v>
      </c>
      <c r="I97" s="275">
        <v>82219120.299999997</v>
      </c>
      <c r="J97" s="275"/>
      <c r="K97" s="275">
        <v>92701424.810000002</v>
      </c>
      <c r="L97" s="275"/>
      <c r="M97" s="275"/>
      <c r="N97" s="275"/>
      <c r="O97" s="275">
        <v>73089.210000000006</v>
      </c>
      <c r="P97" s="275"/>
      <c r="Q97" s="73">
        <v>0</v>
      </c>
    </row>
    <row r="98" spans="1:17" ht="12.1" customHeight="1" x14ac:dyDescent="0.25">
      <c r="A98" s="273" t="s">
        <v>1325</v>
      </c>
      <c r="B98" s="273"/>
      <c r="C98" s="274" t="s">
        <v>1326</v>
      </c>
      <c r="D98" s="274"/>
      <c r="E98" s="274"/>
      <c r="F98" s="274"/>
      <c r="G98" s="73">
        <v>2154027.27</v>
      </c>
      <c r="H98" s="73">
        <v>0</v>
      </c>
      <c r="I98" s="275">
        <v>77115457.599999994</v>
      </c>
      <c r="J98" s="275"/>
      <c r="K98" s="275">
        <v>78714134.239999995</v>
      </c>
      <c r="L98" s="275"/>
      <c r="M98" s="275"/>
      <c r="N98" s="275"/>
      <c r="O98" s="275">
        <v>555350.63</v>
      </c>
      <c r="P98" s="275"/>
      <c r="Q98" s="73">
        <v>0</v>
      </c>
    </row>
    <row r="99" spans="1:17" ht="12.75" customHeight="1" x14ac:dyDescent="0.25">
      <c r="A99" s="273" t="s">
        <v>1327</v>
      </c>
      <c r="B99" s="273"/>
      <c r="C99" s="274" t="s">
        <v>1328</v>
      </c>
      <c r="D99" s="274"/>
      <c r="E99" s="274"/>
      <c r="F99" s="274"/>
      <c r="G99" s="73">
        <v>1346959.59</v>
      </c>
      <c r="H99" s="73">
        <v>0</v>
      </c>
      <c r="I99" s="275">
        <v>2432500000</v>
      </c>
      <c r="J99" s="275"/>
      <c r="K99" s="275">
        <v>2432999660.48</v>
      </c>
      <c r="L99" s="275"/>
      <c r="M99" s="275"/>
      <c r="N99" s="275"/>
      <c r="O99" s="275">
        <v>847299.11</v>
      </c>
      <c r="P99" s="275"/>
      <c r="Q99" s="73">
        <v>0</v>
      </c>
    </row>
    <row r="100" spans="1:17" ht="12.1" customHeight="1" x14ac:dyDescent="0.25">
      <c r="A100" s="273" t="s">
        <v>1329</v>
      </c>
      <c r="B100" s="273"/>
      <c r="C100" s="274" t="s">
        <v>1330</v>
      </c>
      <c r="D100" s="274"/>
      <c r="E100" s="274"/>
      <c r="F100" s="274"/>
      <c r="G100" s="73">
        <v>3090730.81</v>
      </c>
      <c r="H100" s="73">
        <v>0</v>
      </c>
      <c r="I100" s="275">
        <v>198527127</v>
      </c>
      <c r="J100" s="275"/>
      <c r="K100" s="275">
        <v>197700860.72</v>
      </c>
      <c r="L100" s="275"/>
      <c r="M100" s="275"/>
      <c r="N100" s="275"/>
      <c r="O100" s="275">
        <v>3916997.09</v>
      </c>
      <c r="P100" s="275"/>
      <c r="Q100" s="73">
        <v>0</v>
      </c>
    </row>
    <row r="101" spans="1:17" ht="12.1" customHeight="1" x14ac:dyDescent="0.25">
      <c r="A101" s="273" t="s">
        <v>1331</v>
      </c>
      <c r="B101" s="273"/>
      <c r="C101" s="274" t="s">
        <v>1332</v>
      </c>
      <c r="D101" s="274"/>
      <c r="E101" s="274"/>
      <c r="F101" s="274"/>
      <c r="G101" s="73">
        <v>63009.62</v>
      </c>
      <c r="H101" s="73">
        <v>0</v>
      </c>
      <c r="I101" s="275">
        <v>4939524820</v>
      </c>
      <c r="J101" s="275"/>
      <c r="K101" s="275">
        <v>4935058503.8199997</v>
      </c>
      <c r="L101" s="275"/>
      <c r="M101" s="275"/>
      <c r="N101" s="275"/>
      <c r="O101" s="275">
        <v>4529325.8</v>
      </c>
      <c r="P101" s="275"/>
      <c r="Q101" s="73">
        <v>0</v>
      </c>
    </row>
    <row r="102" spans="1:17" ht="12.75" customHeight="1" x14ac:dyDescent="0.25">
      <c r="A102" s="273" t="s">
        <v>1333</v>
      </c>
      <c r="B102" s="273"/>
      <c r="C102" s="274" t="s">
        <v>1334</v>
      </c>
      <c r="D102" s="274"/>
      <c r="E102" s="274"/>
      <c r="F102" s="274"/>
      <c r="G102" s="73">
        <v>18340582.600000001</v>
      </c>
      <c r="H102" s="73">
        <v>0</v>
      </c>
      <c r="I102" s="275">
        <v>354716729.98000002</v>
      </c>
      <c r="J102" s="275"/>
      <c r="K102" s="275">
        <v>372541348.82999998</v>
      </c>
      <c r="L102" s="275"/>
      <c r="M102" s="275"/>
      <c r="N102" s="275"/>
      <c r="O102" s="275">
        <v>515963.75</v>
      </c>
      <c r="P102" s="275"/>
      <c r="Q102" s="73">
        <v>0</v>
      </c>
    </row>
    <row r="103" spans="1:17" ht="12.1" customHeight="1" x14ac:dyDescent="0.25">
      <c r="A103" s="273" t="s">
        <v>1335</v>
      </c>
      <c r="B103" s="273"/>
      <c r="C103" s="274" t="s">
        <v>1336</v>
      </c>
      <c r="D103" s="274"/>
      <c r="E103" s="274"/>
      <c r="F103" s="274"/>
      <c r="G103" s="73">
        <v>59489612.219999999</v>
      </c>
      <c r="H103" s="73">
        <v>0</v>
      </c>
      <c r="I103" s="275">
        <v>54061760.729999997</v>
      </c>
      <c r="J103" s="275"/>
      <c r="K103" s="275">
        <v>59489612.219999999</v>
      </c>
      <c r="L103" s="275"/>
      <c r="M103" s="275"/>
      <c r="N103" s="275"/>
      <c r="O103" s="275">
        <v>54061760.729999997</v>
      </c>
      <c r="P103" s="275"/>
      <c r="Q103" s="73">
        <v>0</v>
      </c>
    </row>
    <row r="104" spans="1:17" ht="12.1" customHeight="1" x14ac:dyDescent="0.25">
      <c r="A104" s="273" t="s">
        <v>1337</v>
      </c>
      <c r="B104" s="273"/>
      <c r="C104" s="274" t="s">
        <v>1338</v>
      </c>
      <c r="D104" s="274"/>
      <c r="E104" s="274"/>
      <c r="F104" s="274"/>
      <c r="G104" s="73">
        <v>0</v>
      </c>
      <c r="H104" s="73">
        <v>0</v>
      </c>
      <c r="I104" s="275">
        <v>43000000</v>
      </c>
      <c r="J104" s="275"/>
      <c r="K104" s="275">
        <v>42887597</v>
      </c>
      <c r="L104" s="275"/>
      <c r="M104" s="275"/>
      <c r="N104" s="275"/>
      <c r="O104" s="275">
        <v>112403</v>
      </c>
      <c r="P104" s="275"/>
      <c r="Q104" s="73">
        <v>0</v>
      </c>
    </row>
    <row r="105" spans="1:17" ht="12.75" customHeight="1" x14ac:dyDescent="0.25">
      <c r="A105" s="273" t="s">
        <v>1339</v>
      </c>
      <c r="B105" s="273"/>
      <c r="C105" s="274" t="s">
        <v>1340</v>
      </c>
      <c r="D105" s="274"/>
      <c r="E105" s="274"/>
      <c r="F105" s="274"/>
      <c r="G105" s="73">
        <v>0</v>
      </c>
      <c r="H105" s="73">
        <v>0</v>
      </c>
      <c r="I105" s="275">
        <v>514119149.17000002</v>
      </c>
      <c r="J105" s="275"/>
      <c r="K105" s="275">
        <v>513795344.20999998</v>
      </c>
      <c r="L105" s="275"/>
      <c r="M105" s="275"/>
      <c r="N105" s="275"/>
      <c r="O105" s="275">
        <v>323804.96000000002</v>
      </c>
      <c r="P105" s="275"/>
      <c r="Q105" s="73">
        <v>0</v>
      </c>
    </row>
    <row r="106" spans="1:17" ht="12.1" customHeight="1" x14ac:dyDescent="0.25">
      <c r="A106" s="355"/>
      <c r="B106" s="355"/>
      <c r="C106" s="355"/>
      <c r="D106" s="355"/>
      <c r="E106" s="355"/>
      <c r="F106" s="355"/>
      <c r="G106" s="74">
        <v>129204592.25</v>
      </c>
      <c r="H106" s="74">
        <v>0</v>
      </c>
      <c r="I106" s="356">
        <v>11676401889.309999</v>
      </c>
      <c r="J106" s="356"/>
      <c r="K106" s="356">
        <v>11700036589.68</v>
      </c>
      <c r="L106" s="356"/>
      <c r="M106" s="356"/>
      <c r="N106" s="356"/>
      <c r="O106" s="356">
        <v>105569891.88</v>
      </c>
      <c r="P106" s="356"/>
      <c r="Q106" s="74">
        <v>0</v>
      </c>
    </row>
    <row r="107" spans="1:17" ht="6.8" customHeight="1" x14ac:dyDescent="0.25"/>
    <row r="108" spans="1:17" ht="12.1" customHeight="1" x14ac:dyDescent="0.25">
      <c r="A108" s="277" t="s">
        <v>578</v>
      </c>
      <c r="B108" s="277"/>
      <c r="C108" s="278" t="s">
        <v>590</v>
      </c>
      <c r="D108" s="278"/>
      <c r="E108" s="278"/>
      <c r="F108" s="278"/>
      <c r="G108" s="278"/>
      <c r="H108" s="278"/>
      <c r="I108" s="278"/>
      <c r="J108" s="278"/>
      <c r="K108" s="278"/>
      <c r="L108" s="278"/>
      <c r="M108" s="278"/>
      <c r="N108" s="278"/>
      <c r="O108" s="278"/>
      <c r="P108" s="278"/>
      <c r="Q108" s="278"/>
    </row>
    <row r="109" spans="1:17" ht="12.75" customHeight="1" x14ac:dyDescent="0.25">
      <c r="A109" s="273" t="s">
        <v>1341</v>
      </c>
      <c r="B109" s="273"/>
      <c r="C109" s="274" t="s">
        <v>1342</v>
      </c>
      <c r="D109" s="274"/>
      <c r="E109" s="274"/>
      <c r="F109" s="274"/>
      <c r="G109" s="73">
        <v>6097045.3399999999</v>
      </c>
      <c r="H109" s="73">
        <v>0</v>
      </c>
      <c r="I109" s="275">
        <v>136176.57999999999</v>
      </c>
      <c r="J109" s="275"/>
      <c r="K109" s="275">
        <v>3595990.16</v>
      </c>
      <c r="L109" s="275"/>
      <c r="M109" s="275"/>
      <c r="N109" s="275"/>
      <c r="O109" s="275">
        <v>2637231.7599999998</v>
      </c>
      <c r="P109" s="275"/>
      <c r="Q109" s="73">
        <v>0</v>
      </c>
    </row>
    <row r="110" spans="1:17" ht="12.1" customHeight="1" x14ac:dyDescent="0.25">
      <c r="A110" s="355"/>
      <c r="B110" s="355"/>
      <c r="C110" s="355"/>
      <c r="D110" s="355"/>
      <c r="E110" s="355"/>
      <c r="F110" s="355"/>
      <c r="G110" s="74">
        <v>6097045.3399999999</v>
      </c>
      <c r="H110" s="74">
        <v>0</v>
      </c>
      <c r="I110" s="356">
        <v>136176.57999999999</v>
      </c>
      <c r="J110" s="356"/>
      <c r="K110" s="356">
        <v>3595990.16</v>
      </c>
      <c r="L110" s="356"/>
      <c r="M110" s="356"/>
      <c r="N110" s="356"/>
      <c r="O110" s="356">
        <v>2637231.7599999998</v>
      </c>
      <c r="P110" s="356"/>
      <c r="Q110" s="74">
        <v>0</v>
      </c>
    </row>
    <row r="111" spans="1:17" ht="6.8" customHeight="1" x14ac:dyDescent="0.25"/>
    <row r="112" spans="1:17" ht="12.1" customHeight="1" x14ac:dyDescent="0.25">
      <c r="A112" s="277" t="s">
        <v>578</v>
      </c>
      <c r="B112" s="277"/>
      <c r="C112" s="278" t="s">
        <v>592</v>
      </c>
      <c r="D112" s="278"/>
      <c r="E112" s="278"/>
      <c r="F112" s="278"/>
      <c r="G112" s="278"/>
      <c r="H112" s="278"/>
      <c r="I112" s="278"/>
      <c r="J112" s="278"/>
      <c r="K112" s="278"/>
      <c r="L112" s="278"/>
      <c r="M112" s="278"/>
      <c r="N112" s="278"/>
      <c r="O112" s="278"/>
      <c r="P112" s="278"/>
      <c r="Q112" s="278"/>
    </row>
    <row r="113" spans="1:17" ht="12.75" customHeight="1" x14ac:dyDescent="0.25">
      <c r="A113" s="273" t="s">
        <v>1343</v>
      </c>
      <c r="B113" s="273"/>
      <c r="C113" s="274" t="s">
        <v>1344</v>
      </c>
      <c r="D113" s="274"/>
      <c r="E113" s="274"/>
      <c r="F113" s="274"/>
      <c r="G113" s="73">
        <v>6352806.8899999997</v>
      </c>
      <c r="H113" s="73">
        <v>0</v>
      </c>
      <c r="I113" s="275">
        <v>49588276.170000002</v>
      </c>
      <c r="J113" s="275"/>
      <c r="K113" s="275">
        <v>54608822.960000001</v>
      </c>
      <c r="L113" s="275"/>
      <c r="M113" s="275"/>
      <c r="N113" s="275"/>
      <c r="O113" s="275">
        <v>1332260.1000000001</v>
      </c>
      <c r="P113" s="275"/>
      <c r="Q113" s="73">
        <v>0</v>
      </c>
    </row>
    <row r="114" spans="1:17" ht="12.1" customHeight="1" x14ac:dyDescent="0.25">
      <c r="A114" s="273" t="s">
        <v>1345</v>
      </c>
      <c r="B114" s="273"/>
      <c r="C114" s="274" t="s">
        <v>1346</v>
      </c>
      <c r="D114" s="274"/>
      <c r="E114" s="274"/>
      <c r="F114" s="274"/>
      <c r="G114" s="73">
        <v>170404.36</v>
      </c>
      <c r="H114" s="73">
        <v>0</v>
      </c>
      <c r="I114" s="275">
        <v>22819299.710000001</v>
      </c>
      <c r="J114" s="275"/>
      <c r="K114" s="275">
        <v>21520898.719999999</v>
      </c>
      <c r="L114" s="275"/>
      <c r="M114" s="275"/>
      <c r="N114" s="275"/>
      <c r="O114" s="275">
        <v>1468805.35</v>
      </c>
      <c r="P114" s="275"/>
      <c r="Q114" s="73">
        <v>0</v>
      </c>
    </row>
    <row r="115" spans="1:17" ht="12.1" customHeight="1" x14ac:dyDescent="0.25">
      <c r="A115" s="355"/>
      <c r="B115" s="355"/>
      <c r="C115" s="355"/>
      <c r="D115" s="355"/>
      <c r="E115" s="355"/>
      <c r="F115" s="355"/>
      <c r="G115" s="74">
        <v>6523211.25</v>
      </c>
      <c r="H115" s="74">
        <v>0</v>
      </c>
      <c r="I115" s="356">
        <v>72407575.879999995</v>
      </c>
      <c r="J115" s="356"/>
      <c r="K115" s="356">
        <v>76129721.680000007</v>
      </c>
      <c r="L115" s="356"/>
      <c r="M115" s="356"/>
      <c r="N115" s="356"/>
      <c r="O115" s="356">
        <v>2801065.45</v>
      </c>
      <c r="P115" s="356"/>
      <c r="Q115" s="74">
        <v>0</v>
      </c>
    </row>
    <row r="116" spans="1:17" ht="6.8" customHeight="1" x14ac:dyDescent="0.25"/>
    <row r="117" spans="1:17" ht="12.75" customHeight="1" x14ac:dyDescent="0.25">
      <c r="A117" s="277" t="s">
        <v>578</v>
      </c>
      <c r="B117" s="277"/>
      <c r="C117" s="278" t="s">
        <v>594</v>
      </c>
      <c r="D117" s="278"/>
      <c r="E117" s="278"/>
      <c r="F117" s="278"/>
      <c r="G117" s="278"/>
      <c r="H117" s="278"/>
      <c r="I117" s="278"/>
      <c r="J117" s="278"/>
      <c r="K117" s="278"/>
      <c r="L117" s="278"/>
      <c r="M117" s="278"/>
      <c r="N117" s="278"/>
      <c r="O117" s="278"/>
      <c r="P117" s="278"/>
      <c r="Q117" s="278"/>
    </row>
    <row r="118" spans="1:17" ht="12.1" customHeight="1" x14ac:dyDescent="0.25">
      <c r="A118" s="273" t="s">
        <v>1347</v>
      </c>
      <c r="B118" s="273"/>
      <c r="C118" s="274" t="s">
        <v>1348</v>
      </c>
      <c r="D118" s="274"/>
      <c r="E118" s="274"/>
      <c r="F118" s="274"/>
      <c r="G118" s="73">
        <v>0</v>
      </c>
      <c r="H118" s="73">
        <v>0</v>
      </c>
      <c r="I118" s="275">
        <v>104288398.8</v>
      </c>
      <c r="J118" s="275"/>
      <c r="K118" s="275">
        <v>104288398.8</v>
      </c>
      <c r="L118" s="275"/>
      <c r="M118" s="275"/>
      <c r="N118" s="275"/>
      <c r="O118" s="275">
        <v>0</v>
      </c>
      <c r="P118" s="275"/>
      <c r="Q118" s="73">
        <v>0</v>
      </c>
    </row>
    <row r="119" spans="1:17" ht="12.1" customHeight="1" x14ac:dyDescent="0.25">
      <c r="A119" s="273" t="s">
        <v>1349</v>
      </c>
      <c r="B119" s="273"/>
      <c r="C119" s="274" t="s">
        <v>1348</v>
      </c>
      <c r="D119" s="274"/>
      <c r="E119" s="274"/>
      <c r="F119" s="274"/>
      <c r="G119" s="73">
        <v>0</v>
      </c>
      <c r="H119" s="73">
        <v>0</v>
      </c>
      <c r="I119" s="275">
        <v>198527127</v>
      </c>
      <c r="J119" s="275"/>
      <c r="K119" s="275">
        <v>198527127</v>
      </c>
      <c r="L119" s="275"/>
      <c r="M119" s="275"/>
      <c r="N119" s="275"/>
      <c r="O119" s="275">
        <v>0</v>
      </c>
      <c r="P119" s="275"/>
      <c r="Q119" s="73">
        <v>0</v>
      </c>
    </row>
    <row r="120" spans="1:17" ht="12.1" customHeight="1" x14ac:dyDescent="0.25">
      <c r="A120" s="273" t="s">
        <v>1350</v>
      </c>
      <c r="B120" s="273"/>
      <c r="C120" s="274" t="s">
        <v>1348</v>
      </c>
      <c r="D120" s="274"/>
      <c r="E120" s="274"/>
      <c r="F120" s="274"/>
      <c r="G120" s="73">
        <v>0</v>
      </c>
      <c r="H120" s="73">
        <v>0</v>
      </c>
      <c r="I120" s="275">
        <v>95252937.299999997</v>
      </c>
      <c r="J120" s="275"/>
      <c r="K120" s="275">
        <v>95252937.299999997</v>
      </c>
      <c r="L120" s="275"/>
      <c r="M120" s="275"/>
      <c r="N120" s="275"/>
      <c r="O120" s="275">
        <v>0</v>
      </c>
      <c r="P120" s="275"/>
      <c r="Q120" s="73">
        <v>0</v>
      </c>
    </row>
    <row r="121" spans="1:17" ht="12.75" customHeight="1" x14ac:dyDescent="0.25">
      <c r="A121" s="273" t="s">
        <v>1351</v>
      </c>
      <c r="B121" s="273"/>
      <c r="C121" s="274" t="s">
        <v>1348</v>
      </c>
      <c r="D121" s="274"/>
      <c r="E121" s="274"/>
      <c r="F121" s="274"/>
      <c r="G121" s="73">
        <v>0</v>
      </c>
      <c r="H121" s="73">
        <v>0</v>
      </c>
      <c r="I121" s="275">
        <v>101421471.8</v>
      </c>
      <c r="J121" s="275"/>
      <c r="K121" s="275">
        <v>101421471.8</v>
      </c>
      <c r="L121" s="275"/>
      <c r="M121" s="275"/>
      <c r="N121" s="275"/>
      <c r="O121" s="275">
        <v>0</v>
      </c>
      <c r="P121" s="275"/>
      <c r="Q121" s="73">
        <v>0</v>
      </c>
    </row>
    <row r="122" spans="1:17" ht="12.1" customHeight="1" x14ac:dyDescent="0.25">
      <c r="A122" s="273" t="s">
        <v>1352</v>
      </c>
      <c r="B122" s="273"/>
      <c r="C122" s="274" t="s">
        <v>1348</v>
      </c>
      <c r="D122" s="274"/>
      <c r="E122" s="274"/>
      <c r="F122" s="274"/>
      <c r="G122" s="73">
        <v>0</v>
      </c>
      <c r="H122" s="73">
        <v>0</v>
      </c>
      <c r="I122" s="275">
        <v>81469120.299999997</v>
      </c>
      <c r="J122" s="275"/>
      <c r="K122" s="275">
        <v>81469120.299999997</v>
      </c>
      <c r="L122" s="275"/>
      <c r="M122" s="275"/>
      <c r="N122" s="275"/>
      <c r="O122" s="275">
        <v>0</v>
      </c>
      <c r="P122" s="275"/>
      <c r="Q122" s="73">
        <v>0</v>
      </c>
    </row>
    <row r="123" spans="1:17" ht="12.1" customHeight="1" x14ac:dyDescent="0.25">
      <c r="A123" s="273" t="s">
        <v>1353</v>
      </c>
      <c r="B123" s="273"/>
      <c r="C123" s="274" t="s">
        <v>1348</v>
      </c>
      <c r="D123" s="274"/>
      <c r="E123" s="274"/>
      <c r="F123" s="274"/>
      <c r="G123" s="73">
        <v>0</v>
      </c>
      <c r="H123" s="73">
        <v>0</v>
      </c>
      <c r="I123" s="275">
        <v>84480597</v>
      </c>
      <c r="J123" s="275"/>
      <c r="K123" s="275">
        <v>84480597</v>
      </c>
      <c r="L123" s="275"/>
      <c r="M123" s="275"/>
      <c r="N123" s="275"/>
      <c r="O123" s="275">
        <v>0</v>
      </c>
      <c r="P123" s="275"/>
      <c r="Q123" s="73">
        <v>0</v>
      </c>
    </row>
    <row r="124" spans="1:17" ht="12.75" customHeight="1" x14ac:dyDescent="0.25">
      <c r="A124" s="273" t="s">
        <v>1354</v>
      </c>
      <c r="B124" s="273"/>
      <c r="C124" s="274" t="s">
        <v>1348</v>
      </c>
      <c r="D124" s="274"/>
      <c r="E124" s="274"/>
      <c r="F124" s="274"/>
      <c r="G124" s="73">
        <v>0</v>
      </c>
      <c r="H124" s="73">
        <v>0</v>
      </c>
      <c r="I124" s="275">
        <v>125660637.59999999</v>
      </c>
      <c r="J124" s="275"/>
      <c r="K124" s="275">
        <v>125660637.59999999</v>
      </c>
      <c r="L124" s="275"/>
      <c r="M124" s="275"/>
      <c r="N124" s="275"/>
      <c r="O124" s="275">
        <v>0</v>
      </c>
      <c r="P124" s="275"/>
      <c r="Q124" s="73">
        <v>0</v>
      </c>
    </row>
    <row r="125" spans="1:17" ht="12.1" customHeight="1" x14ac:dyDescent="0.25">
      <c r="A125" s="273" t="s">
        <v>1355</v>
      </c>
      <c r="B125" s="273"/>
      <c r="C125" s="274" t="s">
        <v>1348</v>
      </c>
      <c r="D125" s="274"/>
      <c r="E125" s="274"/>
      <c r="F125" s="274"/>
      <c r="G125" s="73">
        <v>0</v>
      </c>
      <c r="H125" s="73">
        <v>0</v>
      </c>
      <c r="I125" s="275">
        <v>82798491.599999994</v>
      </c>
      <c r="J125" s="275"/>
      <c r="K125" s="275">
        <v>82798491.599999994</v>
      </c>
      <c r="L125" s="275"/>
      <c r="M125" s="275"/>
      <c r="N125" s="275"/>
      <c r="O125" s="275">
        <v>0</v>
      </c>
      <c r="P125" s="275"/>
      <c r="Q125" s="73">
        <v>0</v>
      </c>
    </row>
    <row r="126" spans="1:17" ht="12.1" customHeight="1" x14ac:dyDescent="0.25">
      <c r="A126" s="273" t="s">
        <v>1356</v>
      </c>
      <c r="B126" s="273"/>
      <c r="C126" s="274" t="s">
        <v>1348</v>
      </c>
      <c r="D126" s="274"/>
      <c r="E126" s="274"/>
      <c r="F126" s="274"/>
      <c r="G126" s="73">
        <v>0</v>
      </c>
      <c r="H126" s="73">
        <v>0</v>
      </c>
      <c r="I126" s="275">
        <v>96564534.099999994</v>
      </c>
      <c r="J126" s="275"/>
      <c r="K126" s="275">
        <v>96564534.099999994</v>
      </c>
      <c r="L126" s="275"/>
      <c r="M126" s="275"/>
      <c r="N126" s="275"/>
      <c r="O126" s="275">
        <v>0</v>
      </c>
      <c r="P126" s="275"/>
      <c r="Q126" s="73">
        <v>0</v>
      </c>
    </row>
    <row r="127" spans="1:17" ht="12.75" customHeight="1" x14ac:dyDescent="0.25">
      <c r="A127" s="273" t="s">
        <v>1357</v>
      </c>
      <c r="B127" s="273"/>
      <c r="C127" s="274" t="s">
        <v>1348</v>
      </c>
      <c r="D127" s="274"/>
      <c r="E127" s="274"/>
      <c r="F127" s="274"/>
      <c r="G127" s="73">
        <v>0</v>
      </c>
      <c r="H127" s="73">
        <v>0</v>
      </c>
      <c r="I127" s="275">
        <v>109639435.90000001</v>
      </c>
      <c r="J127" s="275"/>
      <c r="K127" s="275">
        <v>109639435.90000001</v>
      </c>
      <c r="L127" s="275"/>
      <c r="M127" s="275"/>
      <c r="N127" s="275"/>
      <c r="O127" s="275">
        <v>0</v>
      </c>
      <c r="P127" s="275"/>
      <c r="Q127" s="73">
        <v>0</v>
      </c>
    </row>
    <row r="128" spans="1:17" ht="12.1" customHeight="1" x14ac:dyDescent="0.25">
      <c r="A128" s="273" t="s">
        <v>1358</v>
      </c>
      <c r="B128" s="273"/>
      <c r="C128" s="274" t="s">
        <v>1348</v>
      </c>
      <c r="D128" s="274"/>
      <c r="E128" s="274"/>
      <c r="F128" s="274"/>
      <c r="G128" s="73">
        <v>0</v>
      </c>
      <c r="H128" s="73">
        <v>0</v>
      </c>
      <c r="I128" s="275">
        <v>93265925.099999994</v>
      </c>
      <c r="J128" s="275"/>
      <c r="K128" s="275">
        <v>93265925.099999994</v>
      </c>
      <c r="L128" s="275"/>
      <c r="M128" s="275"/>
      <c r="N128" s="275"/>
      <c r="O128" s="275">
        <v>0</v>
      </c>
      <c r="P128" s="275"/>
      <c r="Q128" s="73">
        <v>0</v>
      </c>
    </row>
    <row r="129" spans="1:17" ht="12.1" customHeight="1" x14ac:dyDescent="0.25">
      <c r="A129" s="273" t="s">
        <v>1359</v>
      </c>
      <c r="B129" s="273"/>
      <c r="C129" s="274" t="s">
        <v>1348</v>
      </c>
      <c r="D129" s="274"/>
      <c r="E129" s="274"/>
      <c r="F129" s="274"/>
      <c r="G129" s="73">
        <v>0</v>
      </c>
      <c r="H129" s="73">
        <v>0</v>
      </c>
      <c r="I129" s="275">
        <v>61990984.600000001</v>
      </c>
      <c r="J129" s="275"/>
      <c r="K129" s="275">
        <v>61990984.600000001</v>
      </c>
      <c r="L129" s="275"/>
      <c r="M129" s="275"/>
      <c r="N129" s="275"/>
      <c r="O129" s="275">
        <v>0</v>
      </c>
      <c r="P129" s="275"/>
      <c r="Q129" s="73">
        <v>0</v>
      </c>
    </row>
    <row r="130" spans="1:17" ht="12.75" customHeight="1" x14ac:dyDescent="0.25">
      <c r="A130" s="273" t="s">
        <v>1360</v>
      </c>
      <c r="B130" s="273"/>
      <c r="C130" s="274" t="s">
        <v>1348</v>
      </c>
      <c r="D130" s="274"/>
      <c r="E130" s="274"/>
      <c r="F130" s="274"/>
      <c r="G130" s="73">
        <v>0</v>
      </c>
      <c r="H130" s="73">
        <v>0</v>
      </c>
      <c r="I130" s="275">
        <v>99718831.900000006</v>
      </c>
      <c r="J130" s="275"/>
      <c r="K130" s="275">
        <v>99718831.900000006</v>
      </c>
      <c r="L130" s="275"/>
      <c r="M130" s="275"/>
      <c r="N130" s="275"/>
      <c r="O130" s="275">
        <v>0</v>
      </c>
      <c r="P130" s="275"/>
      <c r="Q130" s="73">
        <v>0</v>
      </c>
    </row>
    <row r="131" spans="1:17" ht="12.1" customHeight="1" x14ac:dyDescent="0.25">
      <c r="A131" s="273" t="s">
        <v>1361</v>
      </c>
      <c r="B131" s="273"/>
      <c r="C131" s="274" t="s">
        <v>1348</v>
      </c>
      <c r="D131" s="274"/>
      <c r="E131" s="274"/>
      <c r="F131" s="274"/>
      <c r="G131" s="73">
        <v>0</v>
      </c>
      <c r="H131" s="73">
        <v>0</v>
      </c>
      <c r="I131" s="275">
        <v>92548183.900000006</v>
      </c>
      <c r="J131" s="275"/>
      <c r="K131" s="275">
        <v>92548183.900000006</v>
      </c>
      <c r="L131" s="275"/>
      <c r="M131" s="275"/>
      <c r="N131" s="275"/>
      <c r="O131" s="275">
        <v>0</v>
      </c>
      <c r="P131" s="275"/>
      <c r="Q131" s="73">
        <v>0</v>
      </c>
    </row>
    <row r="132" spans="1:17" ht="12.1" customHeight="1" x14ac:dyDescent="0.25">
      <c r="A132" s="273" t="s">
        <v>1362</v>
      </c>
      <c r="B132" s="273"/>
      <c r="C132" s="274" t="s">
        <v>1348</v>
      </c>
      <c r="D132" s="274"/>
      <c r="E132" s="274"/>
      <c r="F132" s="274"/>
      <c r="G132" s="73">
        <v>0</v>
      </c>
      <c r="H132" s="73">
        <v>0</v>
      </c>
      <c r="I132" s="275">
        <v>119680762.3</v>
      </c>
      <c r="J132" s="275"/>
      <c r="K132" s="275">
        <v>119680762.3</v>
      </c>
      <c r="L132" s="275"/>
      <c r="M132" s="275"/>
      <c r="N132" s="275"/>
      <c r="O132" s="275">
        <v>0</v>
      </c>
      <c r="P132" s="275"/>
      <c r="Q132" s="73">
        <v>0</v>
      </c>
    </row>
    <row r="133" spans="1:17" ht="12.75" customHeight="1" x14ac:dyDescent="0.25">
      <c r="A133" s="273" t="s">
        <v>1363</v>
      </c>
      <c r="B133" s="273"/>
      <c r="C133" s="274" t="s">
        <v>1348</v>
      </c>
      <c r="D133" s="274"/>
      <c r="E133" s="274"/>
      <c r="F133" s="274"/>
      <c r="G133" s="73">
        <v>0</v>
      </c>
      <c r="H133" s="73">
        <v>0</v>
      </c>
      <c r="I133" s="275">
        <v>77025731.599999994</v>
      </c>
      <c r="J133" s="275"/>
      <c r="K133" s="275">
        <v>77025731.599999994</v>
      </c>
      <c r="L133" s="275"/>
      <c r="M133" s="275"/>
      <c r="N133" s="275"/>
      <c r="O133" s="275">
        <v>0</v>
      </c>
      <c r="P133" s="275"/>
      <c r="Q133" s="73">
        <v>0</v>
      </c>
    </row>
    <row r="134" spans="1:17" ht="12.1" customHeight="1" x14ac:dyDescent="0.25">
      <c r="A134" s="273" t="s">
        <v>1364</v>
      </c>
      <c r="B134" s="273"/>
      <c r="C134" s="274" t="s">
        <v>1348</v>
      </c>
      <c r="D134" s="274"/>
      <c r="E134" s="274"/>
      <c r="F134" s="274"/>
      <c r="G134" s="73">
        <v>0</v>
      </c>
      <c r="H134" s="73">
        <v>0</v>
      </c>
      <c r="I134" s="275">
        <v>124590305.2</v>
      </c>
      <c r="J134" s="275"/>
      <c r="K134" s="275">
        <v>124590305.2</v>
      </c>
      <c r="L134" s="275"/>
      <c r="M134" s="275"/>
      <c r="N134" s="275"/>
      <c r="O134" s="275">
        <v>0</v>
      </c>
      <c r="P134" s="275"/>
      <c r="Q134" s="73">
        <v>0</v>
      </c>
    </row>
    <row r="135" spans="1:17" ht="12.1" customHeight="1" x14ac:dyDescent="0.25">
      <c r="A135" s="273" t="s">
        <v>1365</v>
      </c>
      <c r="B135" s="273"/>
      <c r="C135" s="274" t="s">
        <v>1348</v>
      </c>
      <c r="D135" s="274"/>
      <c r="E135" s="274"/>
      <c r="F135" s="274"/>
      <c r="G135" s="73">
        <v>0</v>
      </c>
      <c r="H135" s="73">
        <v>0</v>
      </c>
      <c r="I135" s="275">
        <v>127217983.8</v>
      </c>
      <c r="J135" s="275"/>
      <c r="K135" s="275">
        <v>127217983.8</v>
      </c>
      <c r="L135" s="275"/>
      <c r="M135" s="275"/>
      <c r="N135" s="275"/>
      <c r="O135" s="275">
        <v>0</v>
      </c>
      <c r="P135" s="275"/>
      <c r="Q135" s="73">
        <v>0</v>
      </c>
    </row>
    <row r="136" spans="1:17" ht="12.75" customHeight="1" x14ac:dyDescent="0.25">
      <c r="A136" s="273" t="s">
        <v>1366</v>
      </c>
      <c r="B136" s="273"/>
      <c r="C136" s="274" t="s">
        <v>1348</v>
      </c>
      <c r="D136" s="274"/>
      <c r="E136" s="274"/>
      <c r="F136" s="274"/>
      <c r="G136" s="73">
        <v>0</v>
      </c>
      <c r="H136" s="73">
        <v>0</v>
      </c>
      <c r="I136" s="275">
        <v>108328697.7</v>
      </c>
      <c r="J136" s="275"/>
      <c r="K136" s="275">
        <v>108328697.7</v>
      </c>
      <c r="L136" s="275"/>
      <c r="M136" s="275"/>
      <c r="N136" s="275"/>
      <c r="O136" s="275">
        <v>0</v>
      </c>
      <c r="P136" s="275"/>
      <c r="Q136" s="73">
        <v>0</v>
      </c>
    </row>
    <row r="137" spans="1:17" ht="12.1" customHeight="1" x14ac:dyDescent="0.25">
      <c r="A137" s="273" t="s">
        <v>1367</v>
      </c>
      <c r="B137" s="273"/>
      <c r="C137" s="274" t="s">
        <v>1348</v>
      </c>
      <c r="D137" s="274"/>
      <c r="E137" s="274"/>
      <c r="F137" s="274"/>
      <c r="G137" s="73">
        <v>0</v>
      </c>
      <c r="H137" s="73">
        <v>0</v>
      </c>
      <c r="I137" s="275">
        <v>97262526.299999997</v>
      </c>
      <c r="J137" s="275"/>
      <c r="K137" s="275">
        <v>97262526.299999997</v>
      </c>
      <c r="L137" s="275"/>
      <c r="M137" s="275"/>
      <c r="N137" s="275"/>
      <c r="O137" s="275">
        <v>0</v>
      </c>
      <c r="P137" s="275"/>
      <c r="Q137" s="73">
        <v>0</v>
      </c>
    </row>
    <row r="138" spans="1:17" ht="12.1" customHeight="1" x14ac:dyDescent="0.25">
      <c r="A138" s="273" t="s">
        <v>1368</v>
      </c>
      <c r="B138" s="273"/>
      <c r="C138" s="274" t="s">
        <v>1348</v>
      </c>
      <c r="D138" s="274"/>
      <c r="E138" s="274"/>
      <c r="F138" s="274"/>
      <c r="G138" s="73">
        <v>0</v>
      </c>
      <c r="H138" s="73">
        <v>0</v>
      </c>
      <c r="I138" s="275">
        <v>94058203.099999994</v>
      </c>
      <c r="J138" s="275"/>
      <c r="K138" s="275">
        <v>94058203.099999994</v>
      </c>
      <c r="L138" s="275"/>
      <c r="M138" s="275"/>
      <c r="N138" s="275"/>
      <c r="O138" s="275">
        <v>0</v>
      </c>
      <c r="P138" s="275"/>
      <c r="Q138" s="73">
        <v>0</v>
      </c>
    </row>
    <row r="139" spans="1:17" ht="12.75" customHeight="1" x14ac:dyDescent="0.25">
      <c r="A139" s="273" t="s">
        <v>1369</v>
      </c>
      <c r="B139" s="273"/>
      <c r="C139" s="274" t="s">
        <v>1348</v>
      </c>
      <c r="D139" s="274"/>
      <c r="E139" s="274"/>
      <c r="F139" s="274"/>
      <c r="G139" s="73">
        <v>0</v>
      </c>
      <c r="H139" s="73">
        <v>0</v>
      </c>
      <c r="I139" s="275">
        <v>94155378.299999997</v>
      </c>
      <c r="J139" s="275"/>
      <c r="K139" s="275">
        <v>94155378.299999997</v>
      </c>
      <c r="L139" s="275"/>
      <c r="M139" s="275"/>
      <c r="N139" s="275"/>
      <c r="O139" s="275">
        <v>0</v>
      </c>
      <c r="P139" s="275"/>
      <c r="Q139" s="73">
        <v>0</v>
      </c>
    </row>
    <row r="140" spans="1:17" ht="12.1" customHeight="1" x14ac:dyDescent="0.25">
      <c r="A140" s="273" t="s">
        <v>1370</v>
      </c>
      <c r="B140" s="273"/>
      <c r="C140" s="274" t="s">
        <v>1348</v>
      </c>
      <c r="D140" s="274"/>
      <c r="E140" s="274"/>
      <c r="F140" s="274"/>
      <c r="G140" s="73">
        <v>0</v>
      </c>
      <c r="H140" s="73">
        <v>0</v>
      </c>
      <c r="I140" s="275">
        <v>75786124.400000006</v>
      </c>
      <c r="J140" s="275"/>
      <c r="K140" s="275">
        <v>75786124.400000006</v>
      </c>
      <c r="L140" s="275"/>
      <c r="M140" s="275"/>
      <c r="N140" s="275"/>
      <c r="O140" s="275">
        <v>0</v>
      </c>
      <c r="P140" s="275"/>
      <c r="Q140" s="73">
        <v>0</v>
      </c>
    </row>
    <row r="141" spans="1:17" ht="12.1" customHeight="1" x14ac:dyDescent="0.25">
      <c r="A141" s="355"/>
      <c r="B141" s="355"/>
      <c r="C141" s="355"/>
      <c r="D141" s="355"/>
      <c r="E141" s="355"/>
      <c r="F141" s="355"/>
      <c r="G141" s="74">
        <v>0</v>
      </c>
      <c r="H141" s="74">
        <v>0</v>
      </c>
      <c r="I141" s="356">
        <v>2345732389.5999999</v>
      </c>
      <c r="J141" s="356"/>
      <c r="K141" s="356">
        <v>2345732389.5999999</v>
      </c>
      <c r="L141" s="356"/>
      <c r="M141" s="356"/>
      <c r="N141" s="356"/>
      <c r="O141" s="356">
        <v>0</v>
      </c>
      <c r="P141" s="356"/>
      <c r="Q141" s="74">
        <v>0</v>
      </c>
    </row>
    <row r="142" spans="1:17" ht="6.8" customHeight="1" x14ac:dyDescent="0.25"/>
    <row r="143" spans="1:17" ht="12.75" customHeight="1" x14ac:dyDescent="0.25">
      <c r="A143" s="277" t="s">
        <v>578</v>
      </c>
      <c r="B143" s="277"/>
      <c r="C143" s="278" t="s">
        <v>596</v>
      </c>
      <c r="D143" s="278"/>
      <c r="E143" s="278"/>
      <c r="F143" s="278"/>
      <c r="G143" s="278"/>
      <c r="H143" s="278"/>
      <c r="I143" s="278"/>
      <c r="J143" s="278"/>
      <c r="K143" s="278"/>
      <c r="L143" s="278"/>
      <c r="M143" s="278"/>
      <c r="N143" s="278"/>
      <c r="O143" s="278"/>
      <c r="P143" s="278"/>
      <c r="Q143" s="278"/>
    </row>
    <row r="144" spans="1:17" ht="12.1" customHeight="1" x14ac:dyDescent="0.25">
      <c r="A144" s="273" t="s">
        <v>1371</v>
      </c>
      <c r="B144" s="273"/>
      <c r="C144" s="274" t="s">
        <v>1372</v>
      </c>
      <c r="D144" s="274"/>
      <c r="E144" s="274"/>
      <c r="F144" s="274"/>
      <c r="G144" s="73">
        <v>0</v>
      </c>
      <c r="H144" s="73">
        <v>0</v>
      </c>
      <c r="I144" s="275">
        <v>191977865.37</v>
      </c>
      <c r="J144" s="275"/>
      <c r="K144" s="275">
        <v>191977865.37</v>
      </c>
      <c r="L144" s="275"/>
      <c r="M144" s="275"/>
      <c r="N144" s="275"/>
      <c r="O144" s="275">
        <v>0</v>
      </c>
      <c r="P144" s="275"/>
      <c r="Q144" s="73">
        <v>0</v>
      </c>
    </row>
    <row r="145" spans="1:17" ht="12.1" customHeight="1" x14ac:dyDescent="0.25">
      <c r="A145" s="273" t="s">
        <v>1373</v>
      </c>
      <c r="B145" s="273"/>
      <c r="C145" s="274" t="s">
        <v>1374</v>
      </c>
      <c r="D145" s="274"/>
      <c r="E145" s="274"/>
      <c r="F145" s="274"/>
      <c r="G145" s="73">
        <v>0</v>
      </c>
      <c r="H145" s="73">
        <v>0</v>
      </c>
      <c r="I145" s="275">
        <v>227359968.46000001</v>
      </c>
      <c r="J145" s="275"/>
      <c r="K145" s="275">
        <v>227359968.46000001</v>
      </c>
      <c r="L145" s="275"/>
      <c r="M145" s="275"/>
      <c r="N145" s="275"/>
      <c r="O145" s="275">
        <v>0</v>
      </c>
      <c r="P145" s="275"/>
      <c r="Q145" s="73">
        <v>0</v>
      </c>
    </row>
    <row r="146" spans="1:17" ht="12.1" customHeight="1" x14ac:dyDescent="0.25">
      <c r="A146" s="273" t="s">
        <v>1375</v>
      </c>
      <c r="B146" s="273"/>
      <c r="C146" s="274" t="s">
        <v>1376</v>
      </c>
      <c r="D146" s="274"/>
      <c r="E146" s="274"/>
      <c r="F146" s="274"/>
      <c r="G146" s="73">
        <v>0</v>
      </c>
      <c r="H146" s="73">
        <v>0</v>
      </c>
      <c r="I146" s="275">
        <v>49782576.789999999</v>
      </c>
      <c r="J146" s="275"/>
      <c r="K146" s="275">
        <v>49782576.789999999</v>
      </c>
      <c r="L146" s="275"/>
      <c r="M146" s="275"/>
      <c r="N146" s="275"/>
      <c r="O146" s="275">
        <v>0</v>
      </c>
      <c r="P146" s="275"/>
      <c r="Q146" s="73">
        <v>0</v>
      </c>
    </row>
    <row r="147" spans="1:17" ht="12.75" customHeight="1" x14ac:dyDescent="0.25">
      <c r="A147" s="273" t="s">
        <v>1377</v>
      </c>
      <c r="B147" s="273"/>
      <c r="C147" s="274" t="s">
        <v>1378</v>
      </c>
      <c r="D147" s="274"/>
      <c r="E147" s="274"/>
      <c r="F147" s="274"/>
      <c r="G147" s="73">
        <v>0</v>
      </c>
      <c r="H147" s="73">
        <v>0</v>
      </c>
      <c r="I147" s="275">
        <v>52103662.140000001</v>
      </c>
      <c r="J147" s="275"/>
      <c r="K147" s="275">
        <v>52103662.140000001</v>
      </c>
      <c r="L147" s="275"/>
      <c r="M147" s="275"/>
      <c r="N147" s="275"/>
      <c r="O147" s="275">
        <v>0</v>
      </c>
      <c r="P147" s="275"/>
      <c r="Q147" s="73">
        <v>0</v>
      </c>
    </row>
    <row r="148" spans="1:17" ht="12.1" customHeight="1" x14ac:dyDescent="0.25">
      <c r="A148" s="273" t="s">
        <v>1379</v>
      </c>
      <c r="B148" s="273"/>
      <c r="C148" s="274" t="s">
        <v>1380</v>
      </c>
      <c r="D148" s="274"/>
      <c r="E148" s="274"/>
      <c r="F148" s="274"/>
      <c r="G148" s="73">
        <v>0</v>
      </c>
      <c r="H148" s="73">
        <v>0</v>
      </c>
      <c r="I148" s="275">
        <v>29235799.07</v>
      </c>
      <c r="J148" s="275"/>
      <c r="K148" s="275">
        <v>29235799.07</v>
      </c>
      <c r="L148" s="275"/>
      <c r="M148" s="275"/>
      <c r="N148" s="275"/>
      <c r="O148" s="275">
        <v>0</v>
      </c>
      <c r="P148" s="275"/>
      <c r="Q148" s="73">
        <v>0</v>
      </c>
    </row>
    <row r="149" spans="1:17" ht="12.1" customHeight="1" x14ac:dyDescent="0.25">
      <c r="A149" s="273" t="s">
        <v>1381</v>
      </c>
      <c r="B149" s="273"/>
      <c r="C149" s="274" t="s">
        <v>1382</v>
      </c>
      <c r="D149" s="274"/>
      <c r="E149" s="274"/>
      <c r="F149" s="274"/>
      <c r="G149" s="73">
        <v>0</v>
      </c>
      <c r="H149" s="73">
        <v>0</v>
      </c>
      <c r="I149" s="275">
        <v>72691005.390000001</v>
      </c>
      <c r="J149" s="275"/>
      <c r="K149" s="275">
        <v>72691005.390000001</v>
      </c>
      <c r="L149" s="275"/>
      <c r="M149" s="275"/>
      <c r="N149" s="275"/>
      <c r="O149" s="275">
        <v>0</v>
      </c>
      <c r="P149" s="275"/>
      <c r="Q149" s="73">
        <v>0</v>
      </c>
    </row>
    <row r="150" spans="1:17" ht="12.75" customHeight="1" x14ac:dyDescent="0.25">
      <c r="A150" s="273" t="s">
        <v>1383</v>
      </c>
      <c r="B150" s="273"/>
      <c r="C150" s="274" t="s">
        <v>1384</v>
      </c>
      <c r="D150" s="274"/>
      <c r="E150" s="274"/>
      <c r="F150" s="274"/>
      <c r="G150" s="73">
        <v>0</v>
      </c>
      <c r="H150" s="73">
        <v>0</v>
      </c>
      <c r="I150" s="275">
        <v>128659218.95999999</v>
      </c>
      <c r="J150" s="275"/>
      <c r="K150" s="275">
        <v>128659218.95999999</v>
      </c>
      <c r="L150" s="275"/>
      <c r="M150" s="275"/>
      <c r="N150" s="275"/>
      <c r="O150" s="275">
        <v>0</v>
      </c>
      <c r="P150" s="275"/>
      <c r="Q150" s="73">
        <v>0</v>
      </c>
    </row>
    <row r="151" spans="1:17" ht="12.1" customHeight="1" x14ac:dyDescent="0.25">
      <c r="A151" s="273" t="s">
        <v>1385</v>
      </c>
      <c r="B151" s="273"/>
      <c r="C151" s="274" t="s">
        <v>1386</v>
      </c>
      <c r="D151" s="274"/>
      <c r="E151" s="274"/>
      <c r="F151" s="274"/>
      <c r="G151" s="73">
        <v>0</v>
      </c>
      <c r="H151" s="73">
        <v>0</v>
      </c>
      <c r="I151" s="275">
        <v>75176916.060000002</v>
      </c>
      <c r="J151" s="275"/>
      <c r="K151" s="275">
        <v>75176916.060000002</v>
      </c>
      <c r="L151" s="275"/>
      <c r="M151" s="275"/>
      <c r="N151" s="275"/>
      <c r="O151" s="275">
        <v>0</v>
      </c>
      <c r="P151" s="275"/>
      <c r="Q151" s="73">
        <v>0</v>
      </c>
    </row>
    <row r="152" spans="1:17" ht="12.1" customHeight="1" x14ac:dyDescent="0.25">
      <c r="A152" s="273" t="s">
        <v>1387</v>
      </c>
      <c r="B152" s="273"/>
      <c r="C152" s="274" t="s">
        <v>1388</v>
      </c>
      <c r="D152" s="274"/>
      <c r="E152" s="274"/>
      <c r="F152" s="274"/>
      <c r="G152" s="73">
        <v>0</v>
      </c>
      <c r="H152" s="73">
        <v>0</v>
      </c>
      <c r="I152" s="275">
        <v>23531237.27</v>
      </c>
      <c r="J152" s="275"/>
      <c r="K152" s="275">
        <v>23531237.27</v>
      </c>
      <c r="L152" s="275"/>
      <c r="M152" s="275"/>
      <c r="N152" s="275"/>
      <c r="O152" s="275">
        <v>0</v>
      </c>
      <c r="P152" s="275"/>
      <c r="Q152" s="73">
        <v>0</v>
      </c>
    </row>
    <row r="153" spans="1:17" ht="12.75" customHeight="1" x14ac:dyDescent="0.25">
      <c r="A153" s="273" t="s">
        <v>1389</v>
      </c>
      <c r="B153" s="273"/>
      <c r="C153" s="274" t="s">
        <v>1390</v>
      </c>
      <c r="D153" s="274"/>
      <c r="E153" s="274"/>
      <c r="F153" s="274"/>
      <c r="G153" s="73">
        <v>0</v>
      </c>
      <c r="H153" s="73">
        <v>0</v>
      </c>
      <c r="I153" s="275">
        <v>131358546.59</v>
      </c>
      <c r="J153" s="275"/>
      <c r="K153" s="275">
        <v>131358546.59</v>
      </c>
      <c r="L153" s="275"/>
      <c r="M153" s="275"/>
      <c r="N153" s="275"/>
      <c r="O153" s="275">
        <v>0</v>
      </c>
      <c r="P153" s="275"/>
      <c r="Q153" s="73">
        <v>0</v>
      </c>
    </row>
    <row r="154" spans="1:17" ht="12.1" customHeight="1" x14ac:dyDescent="0.25">
      <c r="A154" s="273" t="s">
        <v>1391</v>
      </c>
      <c r="B154" s="273"/>
      <c r="C154" s="274" t="s">
        <v>1392</v>
      </c>
      <c r="D154" s="274"/>
      <c r="E154" s="274"/>
      <c r="F154" s="274"/>
      <c r="G154" s="73">
        <v>0</v>
      </c>
      <c r="H154" s="73">
        <v>0</v>
      </c>
      <c r="I154" s="275">
        <v>162872052.55000001</v>
      </c>
      <c r="J154" s="275"/>
      <c r="K154" s="275">
        <v>162872052.55000001</v>
      </c>
      <c r="L154" s="275"/>
      <c r="M154" s="275"/>
      <c r="N154" s="275"/>
      <c r="O154" s="275">
        <v>0</v>
      </c>
      <c r="P154" s="275"/>
      <c r="Q154" s="73">
        <v>0</v>
      </c>
    </row>
    <row r="155" spans="1:17" ht="12.1" customHeight="1" x14ac:dyDescent="0.25">
      <c r="A155" s="273" t="s">
        <v>1393</v>
      </c>
      <c r="B155" s="273"/>
      <c r="C155" s="274" t="s">
        <v>1394</v>
      </c>
      <c r="D155" s="274"/>
      <c r="E155" s="274"/>
      <c r="F155" s="274"/>
      <c r="G155" s="73">
        <v>0</v>
      </c>
      <c r="H155" s="73">
        <v>0</v>
      </c>
      <c r="I155" s="275">
        <v>89893264.159999996</v>
      </c>
      <c r="J155" s="275"/>
      <c r="K155" s="275">
        <v>89893264.159999996</v>
      </c>
      <c r="L155" s="275"/>
      <c r="M155" s="275"/>
      <c r="N155" s="275"/>
      <c r="O155" s="275">
        <v>0</v>
      </c>
      <c r="P155" s="275"/>
      <c r="Q155" s="73">
        <v>0</v>
      </c>
    </row>
    <row r="156" spans="1:17" ht="12.75" customHeight="1" x14ac:dyDescent="0.25">
      <c r="A156" s="273" t="s">
        <v>1395</v>
      </c>
      <c r="B156" s="273"/>
      <c r="C156" s="274" t="s">
        <v>1396</v>
      </c>
      <c r="D156" s="274"/>
      <c r="E156" s="274"/>
      <c r="F156" s="274"/>
      <c r="G156" s="73">
        <v>0</v>
      </c>
      <c r="H156" s="73">
        <v>0</v>
      </c>
      <c r="I156" s="275">
        <v>49436103.140000001</v>
      </c>
      <c r="J156" s="275"/>
      <c r="K156" s="275">
        <v>49436103.140000001</v>
      </c>
      <c r="L156" s="275"/>
      <c r="M156" s="275"/>
      <c r="N156" s="275"/>
      <c r="O156" s="275">
        <v>0</v>
      </c>
      <c r="P156" s="275"/>
      <c r="Q156" s="73">
        <v>0</v>
      </c>
    </row>
    <row r="157" spans="1:17" ht="12.1" customHeight="1" x14ac:dyDescent="0.25">
      <c r="A157" s="273" t="s">
        <v>1397</v>
      </c>
      <c r="B157" s="273"/>
      <c r="C157" s="274" t="s">
        <v>1398</v>
      </c>
      <c r="D157" s="274"/>
      <c r="E157" s="274"/>
      <c r="F157" s="274"/>
      <c r="G157" s="73">
        <v>0</v>
      </c>
      <c r="H157" s="73">
        <v>0</v>
      </c>
      <c r="I157" s="275">
        <v>99392460.620000005</v>
      </c>
      <c r="J157" s="275"/>
      <c r="K157" s="275">
        <v>99392460.620000005</v>
      </c>
      <c r="L157" s="275"/>
      <c r="M157" s="275"/>
      <c r="N157" s="275"/>
      <c r="O157" s="275">
        <v>0</v>
      </c>
      <c r="P157" s="275"/>
      <c r="Q157" s="73">
        <v>0</v>
      </c>
    </row>
    <row r="158" spans="1:17" ht="12.1" customHeight="1" x14ac:dyDescent="0.25">
      <c r="A158" s="273" t="s">
        <v>1399</v>
      </c>
      <c r="B158" s="273"/>
      <c r="C158" s="274" t="s">
        <v>1400</v>
      </c>
      <c r="D158" s="274"/>
      <c r="E158" s="274"/>
      <c r="F158" s="274"/>
      <c r="G158" s="73">
        <v>0</v>
      </c>
      <c r="H158" s="73">
        <v>0</v>
      </c>
      <c r="I158" s="275">
        <v>79861465.090000004</v>
      </c>
      <c r="J158" s="275"/>
      <c r="K158" s="275">
        <v>79861465.090000004</v>
      </c>
      <c r="L158" s="275"/>
      <c r="M158" s="275"/>
      <c r="N158" s="275"/>
      <c r="O158" s="275">
        <v>0</v>
      </c>
      <c r="P158" s="275"/>
      <c r="Q158" s="73">
        <v>0</v>
      </c>
    </row>
    <row r="159" spans="1:17" ht="12.75" customHeight="1" x14ac:dyDescent="0.25">
      <c r="A159" s="273" t="s">
        <v>1401</v>
      </c>
      <c r="B159" s="273"/>
      <c r="C159" s="274" t="s">
        <v>1402</v>
      </c>
      <c r="D159" s="274"/>
      <c r="E159" s="274"/>
      <c r="F159" s="274"/>
      <c r="G159" s="73">
        <v>0</v>
      </c>
      <c r="H159" s="73">
        <v>0</v>
      </c>
      <c r="I159" s="275">
        <v>53331211.960000001</v>
      </c>
      <c r="J159" s="275"/>
      <c r="K159" s="275">
        <v>53331211.960000001</v>
      </c>
      <c r="L159" s="275"/>
      <c r="M159" s="275"/>
      <c r="N159" s="275"/>
      <c r="O159" s="275">
        <v>0</v>
      </c>
      <c r="P159" s="275"/>
      <c r="Q159" s="73">
        <v>0</v>
      </c>
    </row>
    <row r="160" spans="1:17" ht="12.1" customHeight="1" x14ac:dyDescent="0.25">
      <c r="A160" s="273" t="s">
        <v>1403</v>
      </c>
      <c r="B160" s="273"/>
      <c r="C160" s="274" t="s">
        <v>1404</v>
      </c>
      <c r="D160" s="274"/>
      <c r="E160" s="274"/>
      <c r="F160" s="274"/>
      <c r="G160" s="73">
        <v>0</v>
      </c>
      <c r="H160" s="73">
        <v>0</v>
      </c>
      <c r="I160" s="275">
        <v>146470214</v>
      </c>
      <c r="J160" s="275"/>
      <c r="K160" s="275">
        <v>146470214</v>
      </c>
      <c r="L160" s="275"/>
      <c r="M160" s="275"/>
      <c r="N160" s="275"/>
      <c r="O160" s="275">
        <v>0</v>
      </c>
      <c r="P160" s="275"/>
      <c r="Q160" s="73">
        <v>0</v>
      </c>
    </row>
    <row r="161" spans="1:17" ht="12.1" customHeight="1" x14ac:dyDescent="0.25">
      <c r="A161" s="273" t="s">
        <v>1405</v>
      </c>
      <c r="B161" s="273"/>
      <c r="C161" s="274" t="s">
        <v>1406</v>
      </c>
      <c r="D161" s="274"/>
      <c r="E161" s="274"/>
      <c r="F161" s="274"/>
      <c r="G161" s="73">
        <v>0</v>
      </c>
      <c r="H161" s="73">
        <v>0</v>
      </c>
      <c r="I161" s="275">
        <v>113206405.11</v>
      </c>
      <c r="J161" s="275"/>
      <c r="K161" s="275">
        <v>113206405.11</v>
      </c>
      <c r="L161" s="275"/>
      <c r="M161" s="275"/>
      <c r="N161" s="275"/>
      <c r="O161" s="275">
        <v>0</v>
      </c>
      <c r="P161" s="275"/>
      <c r="Q161" s="73">
        <v>0</v>
      </c>
    </row>
    <row r="162" spans="1:17" ht="12.75" customHeight="1" x14ac:dyDescent="0.25">
      <c r="A162" s="273" t="s">
        <v>1407</v>
      </c>
      <c r="B162" s="273"/>
      <c r="C162" s="274" t="s">
        <v>1408</v>
      </c>
      <c r="D162" s="274"/>
      <c r="E162" s="274"/>
      <c r="F162" s="274"/>
      <c r="G162" s="73">
        <v>0</v>
      </c>
      <c r="H162" s="73">
        <v>0</v>
      </c>
      <c r="I162" s="275">
        <v>134311646.84999999</v>
      </c>
      <c r="J162" s="275"/>
      <c r="K162" s="275">
        <v>134311646.84999999</v>
      </c>
      <c r="L162" s="275"/>
      <c r="M162" s="275"/>
      <c r="N162" s="275"/>
      <c r="O162" s="275">
        <v>0</v>
      </c>
      <c r="P162" s="275"/>
      <c r="Q162" s="73">
        <v>0</v>
      </c>
    </row>
    <row r="163" spans="1:17" ht="12.1" customHeight="1" x14ac:dyDescent="0.25">
      <c r="A163" s="273" t="s">
        <v>1409</v>
      </c>
      <c r="B163" s="273"/>
      <c r="C163" s="274" t="s">
        <v>1410</v>
      </c>
      <c r="D163" s="274"/>
      <c r="E163" s="274"/>
      <c r="F163" s="274"/>
      <c r="G163" s="73">
        <v>0</v>
      </c>
      <c r="H163" s="73">
        <v>0</v>
      </c>
      <c r="I163" s="275">
        <v>212647100.06999999</v>
      </c>
      <c r="J163" s="275"/>
      <c r="K163" s="275">
        <v>212647100.06999999</v>
      </c>
      <c r="L163" s="275"/>
      <c r="M163" s="275"/>
      <c r="N163" s="275"/>
      <c r="O163" s="275">
        <v>0</v>
      </c>
      <c r="P163" s="275"/>
      <c r="Q163" s="73">
        <v>0</v>
      </c>
    </row>
    <row r="164" spans="1:17" ht="12.1" customHeight="1" x14ac:dyDescent="0.25">
      <c r="A164" s="273" t="s">
        <v>1411</v>
      </c>
      <c r="B164" s="273"/>
      <c r="C164" s="274" t="s">
        <v>1412</v>
      </c>
      <c r="D164" s="274"/>
      <c r="E164" s="274"/>
      <c r="F164" s="274"/>
      <c r="G164" s="73">
        <v>0</v>
      </c>
      <c r="H164" s="73">
        <v>0</v>
      </c>
      <c r="I164" s="275">
        <v>99245404.700000003</v>
      </c>
      <c r="J164" s="275"/>
      <c r="K164" s="275">
        <v>99245404.700000003</v>
      </c>
      <c r="L164" s="275"/>
      <c r="M164" s="275"/>
      <c r="N164" s="275"/>
      <c r="O164" s="275">
        <v>0</v>
      </c>
      <c r="P164" s="275"/>
      <c r="Q164" s="73">
        <v>0</v>
      </c>
    </row>
    <row r="165" spans="1:17" ht="12.75" customHeight="1" x14ac:dyDescent="0.25">
      <c r="A165" s="273" t="s">
        <v>1413</v>
      </c>
      <c r="B165" s="273"/>
      <c r="C165" s="274" t="s">
        <v>1414</v>
      </c>
      <c r="D165" s="274"/>
      <c r="E165" s="274"/>
      <c r="F165" s="274"/>
      <c r="G165" s="73">
        <v>0</v>
      </c>
      <c r="H165" s="73">
        <v>0</v>
      </c>
      <c r="I165" s="275">
        <v>115367747.77</v>
      </c>
      <c r="J165" s="275"/>
      <c r="K165" s="275">
        <v>115367747.77</v>
      </c>
      <c r="L165" s="275"/>
      <c r="M165" s="275"/>
      <c r="N165" s="275"/>
      <c r="O165" s="275">
        <v>0</v>
      </c>
      <c r="P165" s="275"/>
      <c r="Q165" s="73">
        <v>0</v>
      </c>
    </row>
    <row r="166" spans="1:17" ht="12.1" customHeight="1" x14ac:dyDescent="0.25">
      <c r="A166" s="273" t="s">
        <v>1415</v>
      </c>
      <c r="B166" s="273"/>
      <c r="C166" s="274" t="s">
        <v>1416</v>
      </c>
      <c r="D166" s="274"/>
      <c r="E166" s="274"/>
      <c r="F166" s="274"/>
      <c r="G166" s="73">
        <v>0</v>
      </c>
      <c r="H166" s="73">
        <v>0</v>
      </c>
      <c r="I166" s="275">
        <v>66713007.119999997</v>
      </c>
      <c r="J166" s="275"/>
      <c r="K166" s="275">
        <v>66713007.119999997</v>
      </c>
      <c r="L166" s="275"/>
      <c r="M166" s="275"/>
      <c r="N166" s="275"/>
      <c r="O166" s="275">
        <v>0</v>
      </c>
      <c r="P166" s="275"/>
      <c r="Q166" s="73">
        <v>0</v>
      </c>
    </row>
    <row r="167" spans="1:17" ht="12.1" customHeight="1" x14ac:dyDescent="0.25">
      <c r="A167" s="355"/>
      <c r="B167" s="355"/>
      <c r="C167" s="355"/>
      <c r="D167" s="355"/>
      <c r="E167" s="355"/>
      <c r="F167" s="355"/>
      <c r="G167" s="74">
        <v>0</v>
      </c>
      <c r="H167" s="74">
        <v>0</v>
      </c>
      <c r="I167" s="356">
        <v>2404624879.2399998</v>
      </c>
      <c r="J167" s="356"/>
      <c r="K167" s="356">
        <v>2404624879.2399998</v>
      </c>
      <c r="L167" s="356"/>
      <c r="M167" s="356"/>
      <c r="N167" s="356"/>
      <c r="O167" s="356">
        <v>0</v>
      </c>
      <c r="P167" s="356"/>
      <c r="Q167" s="74">
        <v>0</v>
      </c>
    </row>
    <row r="168" spans="1:17" ht="6.8" customHeight="1" x14ac:dyDescent="0.25"/>
    <row r="169" spans="1:17" ht="12.75" customHeight="1" x14ac:dyDescent="0.25">
      <c r="A169" s="277" t="s">
        <v>578</v>
      </c>
      <c r="B169" s="277"/>
      <c r="C169" s="278" t="s">
        <v>598</v>
      </c>
      <c r="D169" s="278"/>
      <c r="E169" s="278"/>
      <c r="F169" s="278"/>
      <c r="G169" s="278"/>
      <c r="H169" s="278"/>
      <c r="I169" s="278"/>
      <c r="J169" s="278"/>
      <c r="K169" s="278"/>
      <c r="L169" s="278"/>
      <c r="M169" s="278"/>
      <c r="N169" s="278"/>
      <c r="O169" s="278"/>
      <c r="P169" s="278"/>
      <c r="Q169" s="278"/>
    </row>
    <row r="170" spans="1:17" ht="12.1" customHeight="1" x14ac:dyDescent="0.25">
      <c r="A170" s="273" t="s">
        <v>1417</v>
      </c>
      <c r="B170" s="273"/>
      <c r="C170" s="274" t="s">
        <v>1418</v>
      </c>
      <c r="D170" s="274"/>
      <c r="E170" s="274"/>
      <c r="F170" s="274"/>
      <c r="G170" s="73">
        <v>0</v>
      </c>
      <c r="H170" s="73">
        <v>0</v>
      </c>
      <c r="I170" s="275">
        <v>27573946.550000001</v>
      </c>
      <c r="J170" s="275"/>
      <c r="K170" s="275">
        <v>27573946.550000001</v>
      </c>
      <c r="L170" s="275"/>
      <c r="M170" s="275"/>
      <c r="N170" s="275"/>
      <c r="O170" s="275">
        <v>0</v>
      </c>
      <c r="P170" s="275"/>
      <c r="Q170" s="73">
        <v>0</v>
      </c>
    </row>
    <row r="171" spans="1:17" ht="12.1" customHeight="1" x14ac:dyDescent="0.25">
      <c r="A171" s="273" t="s">
        <v>1419</v>
      </c>
      <c r="B171" s="273"/>
      <c r="C171" s="274" t="s">
        <v>1418</v>
      </c>
      <c r="D171" s="274"/>
      <c r="E171" s="274"/>
      <c r="F171" s="274"/>
      <c r="G171" s="73">
        <v>0</v>
      </c>
      <c r="H171" s="73">
        <v>0</v>
      </c>
      <c r="I171" s="275">
        <v>123212479</v>
      </c>
      <c r="J171" s="275"/>
      <c r="K171" s="275">
        <v>123212479</v>
      </c>
      <c r="L171" s="275"/>
      <c r="M171" s="275"/>
      <c r="N171" s="275"/>
      <c r="O171" s="275">
        <v>0</v>
      </c>
      <c r="P171" s="275"/>
      <c r="Q171" s="73">
        <v>0</v>
      </c>
    </row>
    <row r="172" spans="1:17" ht="12.1" customHeight="1" x14ac:dyDescent="0.25">
      <c r="A172" s="273" t="s">
        <v>1420</v>
      </c>
      <c r="B172" s="273"/>
      <c r="C172" s="274" t="s">
        <v>1418</v>
      </c>
      <c r="D172" s="274"/>
      <c r="E172" s="274"/>
      <c r="F172" s="274"/>
      <c r="G172" s="73">
        <v>0</v>
      </c>
      <c r="H172" s="73">
        <v>0</v>
      </c>
      <c r="I172" s="275">
        <v>14305000</v>
      </c>
      <c r="J172" s="275"/>
      <c r="K172" s="275">
        <v>14305000</v>
      </c>
      <c r="L172" s="275"/>
      <c r="M172" s="275"/>
      <c r="N172" s="275"/>
      <c r="O172" s="275">
        <v>0</v>
      </c>
      <c r="P172" s="275"/>
      <c r="Q172" s="73">
        <v>0</v>
      </c>
    </row>
    <row r="173" spans="1:17" ht="12.75" customHeight="1" x14ac:dyDescent="0.25">
      <c r="A173" s="273" t="s">
        <v>1421</v>
      </c>
      <c r="B173" s="273"/>
      <c r="C173" s="274" t="s">
        <v>1422</v>
      </c>
      <c r="D173" s="274"/>
      <c r="E173" s="274"/>
      <c r="F173" s="274"/>
      <c r="G173" s="73">
        <v>0</v>
      </c>
      <c r="H173" s="73">
        <v>0</v>
      </c>
      <c r="I173" s="275">
        <v>28604188.789999999</v>
      </c>
      <c r="J173" s="275"/>
      <c r="K173" s="275">
        <v>28604188.789999999</v>
      </c>
      <c r="L173" s="275"/>
      <c r="M173" s="275"/>
      <c r="N173" s="275"/>
      <c r="O173" s="275">
        <v>0</v>
      </c>
      <c r="P173" s="275"/>
      <c r="Q173" s="73">
        <v>0</v>
      </c>
    </row>
    <row r="174" spans="1:17" ht="12.1" customHeight="1" x14ac:dyDescent="0.25">
      <c r="A174" s="273" t="s">
        <v>1423</v>
      </c>
      <c r="B174" s="273"/>
      <c r="C174" s="274" t="s">
        <v>1418</v>
      </c>
      <c r="D174" s="274"/>
      <c r="E174" s="274"/>
      <c r="F174" s="274"/>
      <c r="G174" s="73">
        <v>0</v>
      </c>
      <c r="H174" s="73">
        <v>0</v>
      </c>
      <c r="I174" s="275">
        <v>4906411.4000000004</v>
      </c>
      <c r="J174" s="275"/>
      <c r="K174" s="275">
        <v>4906411.4000000004</v>
      </c>
      <c r="L174" s="275"/>
      <c r="M174" s="275"/>
      <c r="N174" s="275"/>
      <c r="O174" s="275">
        <v>0</v>
      </c>
      <c r="P174" s="275"/>
      <c r="Q174" s="73">
        <v>0</v>
      </c>
    </row>
    <row r="175" spans="1:17" ht="12.1" customHeight="1" x14ac:dyDescent="0.25">
      <c r="A175" s="273" t="s">
        <v>1424</v>
      </c>
      <c r="B175" s="273"/>
      <c r="C175" s="274" t="s">
        <v>1418</v>
      </c>
      <c r="D175" s="274"/>
      <c r="E175" s="274"/>
      <c r="F175" s="274"/>
      <c r="G175" s="73">
        <v>0</v>
      </c>
      <c r="H175" s="73">
        <v>0</v>
      </c>
      <c r="I175" s="275">
        <v>6322680</v>
      </c>
      <c r="J175" s="275"/>
      <c r="K175" s="275">
        <v>6322680</v>
      </c>
      <c r="L175" s="275"/>
      <c r="M175" s="275"/>
      <c r="N175" s="275"/>
      <c r="O175" s="275">
        <v>0</v>
      </c>
      <c r="P175" s="275"/>
      <c r="Q175" s="73">
        <v>0</v>
      </c>
    </row>
    <row r="176" spans="1:17" ht="12.75" customHeight="1" x14ac:dyDescent="0.25">
      <c r="A176" s="273" t="s">
        <v>1425</v>
      </c>
      <c r="B176" s="273"/>
      <c r="C176" s="274" t="s">
        <v>1418</v>
      </c>
      <c r="D176" s="274"/>
      <c r="E176" s="274"/>
      <c r="F176" s="274"/>
      <c r="G176" s="73">
        <v>0</v>
      </c>
      <c r="H176" s="73">
        <v>0</v>
      </c>
      <c r="I176" s="275">
        <v>56112891.93</v>
      </c>
      <c r="J176" s="275"/>
      <c r="K176" s="275">
        <v>56112891.93</v>
      </c>
      <c r="L176" s="275"/>
      <c r="M176" s="275"/>
      <c r="N176" s="275"/>
      <c r="O176" s="275">
        <v>0</v>
      </c>
      <c r="P176" s="275"/>
      <c r="Q176" s="73">
        <v>0</v>
      </c>
    </row>
    <row r="177" spans="1:17" ht="12.1" customHeight="1" x14ac:dyDescent="0.25">
      <c r="A177" s="273" t="s">
        <v>1426</v>
      </c>
      <c r="B177" s="273"/>
      <c r="C177" s="274" t="s">
        <v>1418</v>
      </c>
      <c r="D177" s="274"/>
      <c r="E177" s="274"/>
      <c r="F177" s="274"/>
      <c r="G177" s="73">
        <v>0</v>
      </c>
      <c r="H177" s="73">
        <v>0</v>
      </c>
      <c r="I177" s="275">
        <v>10974022.27</v>
      </c>
      <c r="J177" s="275"/>
      <c r="K177" s="275">
        <v>10974022.27</v>
      </c>
      <c r="L177" s="275"/>
      <c r="M177" s="275"/>
      <c r="N177" s="275"/>
      <c r="O177" s="275">
        <v>0</v>
      </c>
      <c r="P177" s="275"/>
      <c r="Q177" s="73">
        <v>0</v>
      </c>
    </row>
    <row r="178" spans="1:17" ht="12.1" customHeight="1" x14ac:dyDescent="0.25">
      <c r="A178" s="273" t="s">
        <v>1427</v>
      </c>
      <c r="B178" s="273"/>
      <c r="C178" s="274" t="s">
        <v>1418</v>
      </c>
      <c r="D178" s="274"/>
      <c r="E178" s="274"/>
      <c r="F178" s="274"/>
      <c r="G178" s="73">
        <v>0</v>
      </c>
      <c r="H178" s="73">
        <v>0</v>
      </c>
      <c r="I178" s="275">
        <v>2325567.14</v>
      </c>
      <c r="J178" s="275"/>
      <c r="K178" s="275">
        <v>2325567.14</v>
      </c>
      <c r="L178" s="275"/>
      <c r="M178" s="275"/>
      <c r="N178" s="275"/>
      <c r="O178" s="275">
        <v>0</v>
      </c>
      <c r="P178" s="275"/>
      <c r="Q178" s="73">
        <v>0</v>
      </c>
    </row>
    <row r="179" spans="1:17" ht="12.75" customHeight="1" x14ac:dyDescent="0.25">
      <c r="A179" s="273" t="s">
        <v>1428</v>
      </c>
      <c r="B179" s="273"/>
      <c r="C179" s="274" t="s">
        <v>1418</v>
      </c>
      <c r="D179" s="274"/>
      <c r="E179" s="274"/>
      <c r="F179" s="274"/>
      <c r="G179" s="73">
        <v>0</v>
      </c>
      <c r="H179" s="73">
        <v>0</v>
      </c>
      <c r="I179" s="275">
        <v>18597466</v>
      </c>
      <c r="J179" s="275"/>
      <c r="K179" s="275">
        <v>18597466</v>
      </c>
      <c r="L179" s="275"/>
      <c r="M179" s="275"/>
      <c r="N179" s="275"/>
      <c r="O179" s="275">
        <v>0</v>
      </c>
      <c r="P179" s="275"/>
      <c r="Q179" s="73">
        <v>0</v>
      </c>
    </row>
    <row r="180" spans="1:17" ht="12.1" customHeight="1" x14ac:dyDescent="0.25">
      <c r="A180" s="273" t="s">
        <v>1429</v>
      </c>
      <c r="B180" s="273"/>
      <c r="C180" s="274" t="s">
        <v>1418</v>
      </c>
      <c r="D180" s="274"/>
      <c r="E180" s="274"/>
      <c r="F180" s="274"/>
      <c r="G180" s="73">
        <v>0</v>
      </c>
      <c r="H180" s="73">
        <v>0</v>
      </c>
      <c r="I180" s="275">
        <v>11130355.869999999</v>
      </c>
      <c r="J180" s="275"/>
      <c r="K180" s="275">
        <v>11130355.869999999</v>
      </c>
      <c r="L180" s="275"/>
      <c r="M180" s="275"/>
      <c r="N180" s="275"/>
      <c r="O180" s="275">
        <v>0</v>
      </c>
      <c r="P180" s="275"/>
      <c r="Q180" s="73">
        <v>0</v>
      </c>
    </row>
    <row r="181" spans="1:17" ht="12.1" customHeight="1" x14ac:dyDescent="0.25">
      <c r="A181" s="273" t="s">
        <v>1430</v>
      </c>
      <c r="B181" s="273"/>
      <c r="C181" s="274" t="s">
        <v>1418</v>
      </c>
      <c r="D181" s="274"/>
      <c r="E181" s="274"/>
      <c r="F181" s="274"/>
      <c r="G181" s="73">
        <v>0</v>
      </c>
      <c r="H181" s="73">
        <v>0</v>
      </c>
      <c r="I181" s="275">
        <v>3224880</v>
      </c>
      <c r="J181" s="275"/>
      <c r="K181" s="275">
        <v>3224880</v>
      </c>
      <c r="L181" s="275"/>
      <c r="M181" s="275"/>
      <c r="N181" s="275"/>
      <c r="O181" s="275">
        <v>0</v>
      </c>
      <c r="P181" s="275"/>
      <c r="Q181" s="73">
        <v>0</v>
      </c>
    </row>
    <row r="182" spans="1:17" ht="12.75" customHeight="1" x14ac:dyDescent="0.25">
      <c r="A182" s="273" t="s">
        <v>1431</v>
      </c>
      <c r="B182" s="273"/>
      <c r="C182" s="274" t="s">
        <v>1418</v>
      </c>
      <c r="D182" s="274"/>
      <c r="E182" s="274"/>
      <c r="F182" s="274"/>
      <c r="G182" s="73">
        <v>0</v>
      </c>
      <c r="H182" s="73">
        <v>0</v>
      </c>
      <c r="I182" s="275">
        <v>8753600</v>
      </c>
      <c r="J182" s="275"/>
      <c r="K182" s="275">
        <v>8753600</v>
      </c>
      <c r="L182" s="275"/>
      <c r="M182" s="275"/>
      <c r="N182" s="275"/>
      <c r="O182" s="275">
        <v>0</v>
      </c>
      <c r="P182" s="275"/>
      <c r="Q182" s="73">
        <v>0</v>
      </c>
    </row>
    <row r="183" spans="1:17" ht="12.1" customHeight="1" x14ac:dyDescent="0.25">
      <c r="A183" s="273" t="s">
        <v>1432</v>
      </c>
      <c r="B183" s="273"/>
      <c r="C183" s="274" t="s">
        <v>1418</v>
      </c>
      <c r="D183" s="274"/>
      <c r="E183" s="274"/>
      <c r="F183" s="274"/>
      <c r="G183" s="73">
        <v>0</v>
      </c>
      <c r="H183" s="73">
        <v>0</v>
      </c>
      <c r="I183" s="275">
        <v>19241594.670000002</v>
      </c>
      <c r="J183" s="275"/>
      <c r="K183" s="275">
        <v>19241594.670000002</v>
      </c>
      <c r="L183" s="275"/>
      <c r="M183" s="275"/>
      <c r="N183" s="275"/>
      <c r="O183" s="275">
        <v>0</v>
      </c>
      <c r="P183" s="275"/>
      <c r="Q183" s="73">
        <v>0</v>
      </c>
    </row>
    <row r="184" spans="1:17" ht="12.1" customHeight="1" x14ac:dyDescent="0.25">
      <c r="A184" s="273" t="s">
        <v>1433</v>
      </c>
      <c r="B184" s="273"/>
      <c r="C184" s="274" t="s">
        <v>1418</v>
      </c>
      <c r="D184" s="274"/>
      <c r="E184" s="274"/>
      <c r="F184" s="274"/>
      <c r="G184" s="73">
        <v>0</v>
      </c>
      <c r="H184" s="73">
        <v>0</v>
      </c>
      <c r="I184" s="275">
        <v>9265519.5</v>
      </c>
      <c r="J184" s="275"/>
      <c r="K184" s="275">
        <v>9265519.5</v>
      </c>
      <c r="L184" s="275"/>
      <c r="M184" s="275"/>
      <c r="N184" s="275"/>
      <c r="O184" s="275">
        <v>0</v>
      </c>
      <c r="P184" s="275"/>
      <c r="Q184" s="73">
        <v>0</v>
      </c>
    </row>
    <row r="185" spans="1:17" ht="12.75" customHeight="1" x14ac:dyDescent="0.25">
      <c r="A185" s="273" t="s">
        <v>1434</v>
      </c>
      <c r="B185" s="273"/>
      <c r="C185" s="274" t="s">
        <v>1418</v>
      </c>
      <c r="D185" s="274"/>
      <c r="E185" s="274"/>
      <c r="F185" s="274"/>
      <c r="G185" s="73">
        <v>0</v>
      </c>
      <c r="H185" s="73">
        <v>0</v>
      </c>
      <c r="I185" s="275">
        <v>27256940</v>
      </c>
      <c r="J185" s="275"/>
      <c r="K185" s="275">
        <v>27256940</v>
      </c>
      <c r="L185" s="275"/>
      <c r="M185" s="275"/>
      <c r="N185" s="275"/>
      <c r="O185" s="275">
        <v>0</v>
      </c>
      <c r="P185" s="275"/>
      <c r="Q185" s="73">
        <v>0</v>
      </c>
    </row>
    <row r="186" spans="1:17" ht="12.1" customHeight="1" x14ac:dyDescent="0.25">
      <c r="A186" s="273" t="s">
        <v>1435</v>
      </c>
      <c r="B186" s="273"/>
      <c r="C186" s="274" t="s">
        <v>1418</v>
      </c>
      <c r="D186" s="274"/>
      <c r="E186" s="274"/>
      <c r="F186" s="274"/>
      <c r="G186" s="73">
        <v>0</v>
      </c>
      <c r="H186" s="73">
        <v>0</v>
      </c>
      <c r="I186" s="275">
        <v>28168105</v>
      </c>
      <c r="J186" s="275"/>
      <c r="K186" s="275">
        <v>28168105</v>
      </c>
      <c r="L186" s="275"/>
      <c r="M186" s="275"/>
      <c r="N186" s="275"/>
      <c r="O186" s="275">
        <v>0</v>
      </c>
      <c r="P186" s="275"/>
      <c r="Q186" s="73">
        <v>0</v>
      </c>
    </row>
    <row r="187" spans="1:17" ht="12.1" customHeight="1" x14ac:dyDescent="0.25">
      <c r="A187" s="273" t="s">
        <v>1436</v>
      </c>
      <c r="B187" s="273"/>
      <c r="C187" s="274" t="s">
        <v>1418</v>
      </c>
      <c r="D187" s="274"/>
      <c r="E187" s="274"/>
      <c r="F187" s="274"/>
      <c r="G187" s="73">
        <v>0</v>
      </c>
      <c r="H187" s="73">
        <v>0</v>
      </c>
      <c r="I187" s="275">
        <v>17059708</v>
      </c>
      <c r="J187" s="275"/>
      <c r="K187" s="275">
        <v>17059708</v>
      </c>
      <c r="L187" s="275"/>
      <c r="M187" s="275"/>
      <c r="N187" s="275"/>
      <c r="O187" s="275">
        <v>0</v>
      </c>
      <c r="P187" s="275"/>
      <c r="Q187" s="73">
        <v>0</v>
      </c>
    </row>
    <row r="188" spans="1:17" ht="12.75" customHeight="1" x14ac:dyDescent="0.25">
      <c r="A188" s="273" t="s">
        <v>1437</v>
      </c>
      <c r="B188" s="273"/>
      <c r="C188" s="274" t="s">
        <v>1418</v>
      </c>
      <c r="D188" s="274"/>
      <c r="E188" s="274"/>
      <c r="F188" s="274"/>
      <c r="G188" s="73">
        <v>0</v>
      </c>
      <c r="H188" s="73">
        <v>0</v>
      </c>
      <c r="I188" s="275">
        <v>13213135</v>
      </c>
      <c r="J188" s="275"/>
      <c r="K188" s="275">
        <v>13213135</v>
      </c>
      <c r="L188" s="275"/>
      <c r="M188" s="275"/>
      <c r="N188" s="275"/>
      <c r="O188" s="275">
        <v>0</v>
      </c>
      <c r="P188" s="275"/>
      <c r="Q188" s="73">
        <v>0</v>
      </c>
    </row>
    <row r="189" spans="1:17" ht="12.1" customHeight="1" x14ac:dyDescent="0.25">
      <c r="A189" s="273" t="s">
        <v>1438</v>
      </c>
      <c r="B189" s="273"/>
      <c r="C189" s="274" t="s">
        <v>1418</v>
      </c>
      <c r="D189" s="274"/>
      <c r="E189" s="274"/>
      <c r="F189" s="274"/>
      <c r="G189" s="73">
        <v>0</v>
      </c>
      <c r="H189" s="73">
        <v>0</v>
      </c>
      <c r="I189" s="275">
        <v>27254557.670000002</v>
      </c>
      <c r="J189" s="275"/>
      <c r="K189" s="275">
        <v>27254557.670000002</v>
      </c>
      <c r="L189" s="275"/>
      <c r="M189" s="275"/>
      <c r="N189" s="275"/>
      <c r="O189" s="275">
        <v>0</v>
      </c>
      <c r="P189" s="275"/>
      <c r="Q189" s="73">
        <v>0</v>
      </c>
    </row>
    <row r="190" spans="1:17" ht="12.1" customHeight="1" x14ac:dyDescent="0.25">
      <c r="A190" s="273" t="s">
        <v>1439</v>
      </c>
      <c r="B190" s="273"/>
      <c r="C190" s="274" t="s">
        <v>1418</v>
      </c>
      <c r="D190" s="274"/>
      <c r="E190" s="274"/>
      <c r="F190" s="274"/>
      <c r="G190" s="73">
        <v>0</v>
      </c>
      <c r="H190" s="73">
        <v>0</v>
      </c>
      <c r="I190" s="275">
        <v>50829973.329999998</v>
      </c>
      <c r="J190" s="275"/>
      <c r="K190" s="275">
        <v>50829973.329999998</v>
      </c>
      <c r="L190" s="275"/>
      <c r="M190" s="275"/>
      <c r="N190" s="275"/>
      <c r="O190" s="275">
        <v>0</v>
      </c>
      <c r="P190" s="275"/>
      <c r="Q190" s="73">
        <v>0</v>
      </c>
    </row>
    <row r="191" spans="1:17" ht="12.75" customHeight="1" x14ac:dyDescent="0.25">
      <c r="A191" s="273" t="s">
        <v>1440</v>
      </c>
      <c r="B191" s="273"/>
      <c r="C191" s="274" t="s">
        <v>1418</v>
      </c>
      <c r="D191" s="274"/>
      <c r="E191" s="274"/>
      <c r="F191" s="274"/>
      <c r="G191" s="73">
        <v>0</v>
      </c>
      <c r="H191" s="73">
        <v>0</v>
      </c>
      <c r="I191" s="275">
        <v>10475592.27</v>
      </c>
      <c r="J191" s="275"/>
      <c r="K191" s="275">
        <v>10475592.27</v>
      </c>
      <c r="L191" s="275"/>
      <c r="M191" s="275"/>
      <c r="N191" s="275"/>
      <c r="O191" s="275">
        <v>0</v>
      </c>
      <c r="P191" s="275"/>
      <c r="Q191" s="73">
        <v>0</v>
      </c>
    </row>
    <row r="192" spans="1:17" ht="12.1" customHeight="1" x14ac:dyDescent="0.25">
      <c r="A192" s="355"/>
      <c r="B192" s="355"/>
      <c r="C192" s="355"/>
      <c r="D192" s="355"/>
      <c r="E192" s="355"/>
      <c r="F192" s="355"/>
      <c r="G192" s="74">
        <v>0</v>
      </c>
      <c r="H192" s="74">
        <v>0</v>
      </c>
      <c r="I192" s="356">
        <v>518808614.38999999</v>
      </c>
      <c r="J192" s="356"/>
      <c r="K192" s="356">
        <v>518808614.38999999</v>
      </c>
      <c r="L192" s="356"/>
      <c r="M192" s="356"/>
      <c r="N192" s="356"/>
      <c r="O192" s="356">
        <v>0</v>
      </c>
      <c r="P192" s="356"/>
      <c r="Q192" s="74">
        <v>0</v>
      </c>
    </row>
    <row r="193" spans="1:17" ht="6.8" customHeight="1" x14ac:dyDescent="0.25"/>
    <row r="194" spans="1:17" ht="12.1" customHeight="1" x14ac:dyDescent="0.25">
      <c r="A194" s="277" t="s">
        <v>578</v>
      </c>
      <c r="B194" s="277"/>
      <c r="C194" s="278" t="s">
        <v>600</v>
      </c>
      <c r="D194" s="278"/>
      <c r="E194" s="278"/>
      <c r="F194" s="278"/>
      <c r="G194" s="278"/>
      <c r="H194" s="278"/>
      <c r="I194" s="278"/>
      <c r="J194" s="278"/>
      <c r="K194" s="278"/>
      <c r="L194" s="278"/>
      <c r="M194" s="278"/>
      <c r="N194" s="278"/>
      <c r="O194" s="278"/>
      <c r="P194" s="278"/>
      <c r="Q194" s="278"/>
    </row>
    <row r="195" spans="1:17" ht="12.75" customHeight="1" x14ac:dyDescent="0.25">
      <c r="A195" s="273" t="s">
        <v>1441</v>
      </c>
      <c r="B195" s="273"/>
      <c r="C195" s="274" t="s">
        <v>1442</v>
      </c>
      <c r="D195" s="274"/>
      <c r="E195" s="274"/>
      <c r="F195" s="274"/>
      <c r="G195" s="73">
        <v>1197207.22</v>
      </c>
      <c r="H195" s="73">
        <v>0</v>
      </c>
      <c r="I195" s="275">
        <v>229667717.97</v>
      </c>
      <c r="J195" s="275"/>
      <c r="K195" s="275">
        <v>230465144.09999999</v>
      </c>
      <c r="L195" s="275"/>
      <c r="M195" s="275"/>
      <c r="N195" s="275"/>
      <c r="O195" s="275">
        <v>399781.09</v>
      </c>
      <c r="P195" s="275"/>
      <c r="Q195" s="73">
        <v>0</v>
      </c>
    </row>
    <row r="196" spans="1:17" ht="12.1" customHeight="1" x14ac:dyDescent="0.25">
      <c r="A196" s="355"/>
      <c r="B196" s="355"/>
      <c r="C196" s="355"/>
      <c r="D196" s="355"/>
      <c r="E196" s="355"/>
      <c r="F196" s="355"/>
      <c r="G196" s="74">
        <v>1197207.22</v>
      </c>
      <c r="H196" s="74">
        <v>0</v>
      </c>
      <c r="I196" s="356">
        <v>229667717.97</v>
      </c>
      <c r="J196" s="356"/>
      <c r="K196" s="356">
        <v>230465144.09999999</v>
      </c>
      <c r="L196" s="356"/>
      <c r="M196" s="356"/>
      <c r="N196" s="356"/>
      <c r="O196" s="356">
        <v>399781.09</v>
      </c>
      <c r="P196" s="356"/>
      <c r="Q196" s="74">
        <v>0</v>
      </c>
    </row>
    <row r="197" spans="1:17" ht="6.8" customHeight="1" x14ac:dyDescent="0.25"/>
    <row r="198" spans="1:17" ht="12.1" customHeight="1" x14ac:dyDescent="0.25">
      <c r="A198" s="277" t="s">
        <v>578</v>
      </c>
      <c r="B198" s="277"/>
      <c r="C198" s="278" t="s">
        <v>602</v>
      </c>
      <c r="D198" s="278"/>
      <c r="E198" s="278"/>
      <c r="F198" s="278"/>
      <c r="G198" s="278"/>
      <c r="H198" s="278"/>
      <c r="I198" s="278"/>
      <c r="J198" s="278"/>
      <c r="K198" s="278"/>
      <c r="L198" s="278"/>
      <c r="M198" s="278"/>
      <c r="N198" s="278"/>
      <c r="O198" s="278"/>
      <c r="P198" s="278"/>
      <c r="Q198" s="278"/>
    </row>
    <row r="199" spans="1:17" ht="12.1" customHeight="1" x14ac:dyDescent="0.25">
      <c r="A199" s="273" t="s">
        <v>1443</v>
      </c>
      <c r="B199" s="273"/>
      <c r="C199" s="274" t="s">
        <v>1444</v>
      </c>
      <c r="D199" s="274"/>
      <c r="E199" s="274"/>
      <c r="F199" s="274"/>
      <c r="G199" s="73">
        <v>595500</v>
      </c>
      <c r="H199" s="73">
        <v>0</v>
      </c>
      <c r="I199" s="275">
        <v>687500</v>
      </c>
      <c r="J199" s="275"/>
      <c r="K199" s="275">
        <v>0</v>
      </c>
      <c r="L199" s="275"/>
      <c r="M199" s="275"/>
      <c r="N199" s="275"/>
      <c r="O199" s="275">
        <v>1283000</v>
      </c>
      <c r="P199" s="275"/>
      <c r="Q199" s="73">
        <v>0</v>
      </c>
    </row>
    <row r="200" spans="1:17" ht="12.75" customHeight="1" x14ac:dyDescent="0.25">
      <c r="A200" s="273" t="s">
        <v>1445</v>
      </c>
      <c r="B200" s="273"/>
      <c r="C200" s="274" t="s">
        <v>1446</v>
      </c>
      <c r="D200" s="274"/>
      <c r="E200" s="274"/>
      <c r="F200" s="274"/>
      <c r="G200" s="73">
        <v>0</v>
      </c>
      <c r="H200" s="73">
        <v>0</v>
      </c>
      <c r="I200" s="275">
        <v>13922233.449999999</v>
      </c>
      <c r="J200" s="275"/>
      <c r="K200" s="275">
        <v>13922233.449999999</v>
      </c>
      <c r="L200" s="275"/>
      <c r="M200" s="275"/>
      <c r="N200" s="275"/>
      <c r="O200" s="275">
        <v>0</v>
      </c>
      <c r="P200" s="275"/>
      <c r="Q200" s="73">
        <v>0</v>
      </c>
    </row>
    <row r="201" spans="1:17" ht="12.1" customHeight="1" x14ac:dyDescent="0.25">
      <c r="A201" s="273" t="s">
        <v>1447</v>
      </c>
      <c r="B201" s="273"/>
      <c r="C201" s="274" t="s">
        <v>1448</v>
      </c>
      <c r="D201" s="274"/>
      <c r="E201" s="274"/>
      <c r="F201" s="274"/>
      <c r="G201" s="73">
        <v>8930</v>
      </c>
      <c r="H201" s="73">
        <v>0</v>
      </c>
      <c r="I201" s="275">
        <v>0</v>
      </c>
      <c r="J201" s="275"/>
      <c r="K201" s="275">
        <v>8930</v>
      </c>
      <c r="L201" s="275"/>
      <c r="M201" s="275"/>
      <c r="N201" s="275"/>
      <c r="O201" s="275">
        <v>0</v>
      </c>
      <c r="P201" s="275"/>
      <c r="Q201" s="73">
        <v>0</v>
      </c>
    </row>
    <row r="202" spans="1:17" ht="12.1" customHeight="1" x14ac:dyDescent="0.25">
      <c r="A202" s="273" t="s">
        <v>1449</v>
      </c>
      <c r="B202" s="273"/>
      <c r="C202" s="274" t="s">
        <v>1450</v>
      </c>
      <c r="D202" s="274"/>
      <c r="E202" s="274"/>
      <c r="F202" s="274"/>
      <c r="G202" s="73">
        <v>0</v>
      </c>
      <c r="H202" s="73">
        <v>0</v>
      </c>
      <c r="I202" s="275">
        <v>12634363.84</v>
      </c>
      <c r="J202" s="275"/>
      <c r="K202" s="275">
        <v>12629363.84</v>
      </c>
      <c r="L202" s="275"/>
      <c r="M202" s="275"/>
      <c r="N202" s="275"/>
      <c r="O202" s="275">
        <v>5000</v>
      </c>
      <c r="P202" s="275"/>
      <c r="Q202" s="73">
        <v>0</v>
      </c>
    </row>
    <row r="203" spans="1:17" ht="12.75" customHeight="1" x14ac:dyDescent="0.25">
      <c r="A203" s="273" t="s">
        <v>1451</v>
      </c>
      <c r="B203" s="273"/>
      <c r="C203" s="274" t="s">
        <v>1452</v>
      </c>
      <c r="D203" s="274"/>
      <c r="E203" s="274"/>
      <c r="F203" s="274"/>
      <c r="G203" s="73">
        <v>0</v>
      </c>
      <c r="H203" s="73">
        <v>0</v>
      </c>
      <c r="I203" s="275">
        <v>5497735.9199999999</v>
      </c>
      <c r="J203" s="275"/>
      <c r="K203" s="275">
        <v>5497735.9199999999</v>
      </c>
      <c r="L203" s="275"/>
      <c r="M203" s="275"/>
      <c r="N203" s="275"/>
      <c r="O203" s="275">
        <v>0</v>
      </c>
      <c r="P203" s="275"/>
      <c r="Q203" s="73">
        <v>0</v>
      </c>
    </row>
    <row r="204" spans="1:17" ht="12.1" customHeight="1" x14ac:dyDescent="0.25">
      <c r="A204" s="273" t="s">
        <v>1453</v>
      </c>
      <c r="B204" s="273"/>
      <c r="C204" s="274" t="s">
        <v>1454</v>
      </c>
      <c r="D204" s="274"/>
      <c r="E204" s="274"/>
      <c r="F204" s="274"/>
      <c r="G204" s="73">
        <v>0</v>
      </c>
      <c r="H204" s="73">
        <v>0</v>
      </c>
      <c r="I204" s="275">
        <v>27351566.34</v>
      </c>
      <c r="J204" s="275"/>
      <c r="K204" s="275">
        <v>26801966.93</v>
      </c>
      <c r="L204" s="275"/>
      <c r="M204" s="275"/>
      <c r="N204" s="275"/>
      <c r="O204" s="275">
        <v>549599.41</v>
      </c>
      <c r="P204" s="275"/>
      <c r="Q204" s="73">
        <v>0</v>
      </c>
    </row>
    <row r="205" spans="1:17" ht="12.1" customHeight="1" x14ac:dyDescent="0.25">
      <c r="A205" s="273" t="s">
        <v>1455</v>
      </c>
      <c r="B205" s="273"/>
      <c r="C205" s="274" t="s">
        <v>1456</v>
      </c>
      <c r="D205" s="274"/>
      <c r="E205" s="274"/>
      <c r="F205" s="274"/>
      <c r="G205" s="73">
        <v>0</v>
      </c>
      <c r="H205" s="73">
        <v>0</v>
      </c>
      <c r="I205" s="275">
        <v>6078274.3700000001</v>
      </c>
      <c r="J205" s="275"/>
      <c r="K205" s="275">
        <v>6078274.3700000001</v>
      </c>
      <c r="L205" s="275"/>
      <c r="M205" s="275"/>
      <c r="N205" s="275"/>
      <c r="O205" s="275">
        <v>0</v>
      </c>
      <c r="P205" s="275"/>
      <c r="Q205" s="73">
        <v>0</v>
      </c>
    </row>
    <row r="206" spans="1:17" ht="12.75" customHeight="1" x14ac:dyDescent="0.25">
      <c r="A206" s="273" t="s">
        <v>1457</v>
      </c>
      <c r="B206" s="273"/>
      <c r="C206" s="274" t="s">
        <v>1458</v>
      </c>
      <c r="D206" s="274"/>
      <c r="E206" s="274"/>
      <c r="F206" s="274"/>
      <c r="G206" s="73">
        <v>0</v>
      </c>
      <c r="H206" s="73">
        <v>0</v>
      </c>
      <c r="I206" s="275">
        <v>5119156.3899999997</v>
      </c>
      <c r="J206" s="275"/>
      <c r="K206" s="275">
        <v>5119156.3899999997</v>
      </c>
      <c r="L206" s="275"/>
      <c r="M206" s="275"/>
      <c r="N206" s="275"/>
      <c r="O206" s="275">
        <v>0</v>
      </c>
      <c r="P206" s="275"/>
      <c r="Q206" s="73">
        <v>0</v>
      </c>
    </row>
    <row r="207" spans="1:17" ht="12.1" customHeight="1" x14ac:dyDescent="0.25">
      <c r="A207" s="273" t="s">
        <v>1459</v>
      </c>
      <c r="B207" s="273"/>
      <c r="C207" s="274" t="s">
        <v>1460</v>
      </c>
      <c r="D207" s="274"/>
      <c r="E207" s="274"/>
      <c r="F207" s="274"/>
      <c r="G207" s="73">
        <v>0</v>
      </c>
      <c r="H207" s="73">
        <v>0</v>
      </c>
      <c r="I207" s="275">
        <v>51700</v>
      </c>
      <c r="J207" s="275"/>
      <c r="K207" s="275">
        <v>51700</v>
      </c>
      <c r="L207" s="275"/>
      <c r="M207" s="275"/>
      <c r="N207" s="275"/>
      <c r="O207" s="275">
        <v>0</v>
      </c>
      <c r="P207" s="275"/>
      <c r="Q207" s="73">
        <v>0</v>
      </c>
    </row>
    <row r="208" spans="1:17" ht="12.1" customHeight="1" x14ac:dyDescent="0.25">
      <c r="A208" s="355"/>
      <c r="B208" s="355"/>
      <c r="C208" s="355"/>
      <c r="D208" s="355"/>
      <c r="E208" s="355"/>
      <c r="F208" s="355"/>
      <c r="G208" s="74">
        <v>604430</v>
      </c>
      <c r="H208" s="74">
        <v>0</v>
      </c>
      <c r="I208" s="356">
        <v>71342530.310000002</v>
      </c>
      <c r="J208" s="356"/>
      <c r="K208" s="356">
        <v>70109360.900000006</v>
      </c>
      <c r="L208" s="356"/>
      <c r="M208" s="356"/>
      <c r="N208" s="356"/>
      <c r="O208" s="356">
        <v>1837599.41</v>
      </c>
      <c r="P208" s="356"/>
      <c r="Q208" s="74">
        <v>0</v>
      </c>
    </row>
    <row r="209" spans="1:17" ht="6.8" customHeight="1" x14ac:dyDescent="0.25"/>
    <row r="210" spans="1:17" ht="12.75" customHeight="1" x14ac:dyDescent="0.25">
      <c r="A210" s="277" t="s">
        <v>578</v>
      </c>
      <c r="B210" s="277"/>
      <c r="C210" s="278" t="s">
        <v>604</v>
      </c>
      <c r="D210" s="278"/>
      <c r="E210" s="278"/>
      <c r="F210" s="278"/>
      <c r="G210" s="278"/>
      <c r="H210" s="278"/>
      <c r="I210" s="278"/>
      <c r="J210" s="278"/>
      <c r="K210" s="278"/>
      <c r="L210" s="278"/>
      <c r="M210" s="278"/>
      <c r="N210" s="278"/>
      <c r="O210" s="278"/>
      <c r="P210" s="278"/>
      <c r="Q210" s="278"/>
    </row>
    <row r="211" spans="1:17" ht="12.1" customHeight="1" x14ac:dyDescent="0.25">
      <c r="A211" s="273" t="s">
        <v>1461</v>
      </c>
      <c r="B211" s="273"/>
      <c r="C211" s="274" t="s">
        <v>1462</v>
      </c>
      <c r="D211" s="274"/>
      <c r="E211" s="274"/>
      <c r="F211" s="274"/>
      <c r="G211" s="73">
        <v>400000</v>
      </c>
      <c r="H211" s="73">
        <v>0</v>
      </c>
      <c r="I211" s="275">
        <v>0</v>
      </c>
      <c r="J211" s="275"/>
      <c r="K211" s="275">
        <v>0</v>
      </c>
      <c r="L211" s="275"/>
      <c r="M211" s="275"/>
      <c r="N211" s="275"/>
      <c r="O211" s="275">
        <v>400000</v>
      </c>
      <c r="P211" s="275"/>
      <c r="Q211" s="73">
        <v>0</v>
      </c>
    </row>
    <row r="212" spans="1:17" ht="12.1" customHeight="1" x14ac:dyDescent="0.25">
      <c r="A212" s="273" t="s">
        <v>1463</v>
      </c>
      <c r="B212" s="273"/>
      <c r="C212" s="274" t="s">
        <v>1462</v>
      </c>
      <c r="D212" s="274"/>
      <c r="E212" s="274"/>
      <c r="F212" s="274"/>
      <c r="G212" s="73">
        <v>400000</v>
      </c>
      <c r="H212" s="73">
        <v>0</v>
      </c>
      <c r="I212" s="275">
        <v>0</v>
      </c>
      <c r="J212" s="275"/>
      <c r="K212" s="275">
        <v>0</v>
      </c>
      <c r="L212" s="275"/>
      <c r="M212" s="275"/>
      <c r="N212" s="275"/>
      <c r="O212" s="275">
        <v>400000</v>
      </c>
      <c r="P212" s="275"/>
      <c r="Q212" s="73">
        <v>0</v>
      </c>
    </row>
    <row r="213" spans="1:17" ht="12.75" customHeight="1" x14ac:dyDescent="0.25">
      <c r="A213" s="273" t="s">
        <v>1464</v>
      </c>
      <c r="B213" s="273"/>
      <c r="C213" s="274" t="s">
        <v>1462</v>
      </c>
      <c r="D213" s="274"/>
      <c r="E213" s="274"/>
      <c r="F213" s="274"/>
      <c r="G213" s="73">
        <v>400000</v>
      </c>
      <c r="H213" s="73">
        <v>0</v>
      </c>
      <c r="I213" s="275">
        <v>0</v>
      </c>
      <c r="J213" s="275"/>
      <c r="K213" s="275">
        <v>0</v>
      </c>
      <c r="L213" s="275"/>
      <c r="M213" s="275"/>
      <c r="N213" s="275"/>
      <c r="O213" s="275">
        <v>400000</v>
      </c>
      <c r="P213" s="275"/>
      <c r="Q213" s="73">
        <v>0</v>
      </c>
    </row>
    <row r="214" spans="1:17" ht="12.1" customHeight="1" x14ac:dyDescent="0.25">
      <c r="A214" s="273" t="s">
        <v>1465</v>
      </c>
      <c r="B214" s="273"/>
      <c r="C214" s="274" t="s">
        <v>1462</v>
      </c>
      <c r="D214" s="274"/>
      <c r="E214" s="274"/>
      <c r="F214" s="274"/>
      <c r="G214" s="73">
        <v>400000</v>
      </c>
      <c r="H214" s="73">
        <v>0</v>
      </c>
      <c r="I214" s="275">
        <v>0</v>
      </c>
      <c r="J214" s="275"/>
      <c r="K214" s="275">
        <v>0</v>
      </c>
      <c r="L214" s="275"/>
      <c r="M214" s="275"/>
      <c r="N214" s="275"/>
      <c r="O214" s="275">
        <v>400000</v>
      </c>
      <c r="P214" s="275"/>
      <c r="Q214" s="73">
        <v>0</v>
      </c>
    </row>
    <row r="215" spans="1:17" ht="12.1" customHeight="1" x14ac:dyDescent="0.25">
      <c r="A215" s="273" t="s">
        <v>1466</v>
      </c>
      <c r="B215" s="273"/>
      <c r="C215" s="274" t="s">
        <v>1462</v>
      </c>
      <c r="D215" s="274"/>
      <c r="E215" s="274"/>
      <c r="F215" s="274"/>
      <c r="G215" s="73">
        <v>400000</v>
      </c>
      <c r="H215" s="73">
        <v>0</v>
      </c>
      <c r="I215" s="275">
        <v>0</v>
      </c>
      <c r="J215" s="275"/>
      <c r="K215" s="275">
        <v>0</v>
      </c>
      <c r="L215" s="275"/>
      <c r="M215" s="275"/>
      <c r="N215" s="275"/>
      <c r="O215" s="275">
        <v>400000</v>
      </c>
      <c r="P215" s="275"/>
      <c r="Q215" s="73">
        <v>0</v>
      </c>
    </row>
    <row r="216" spans="1:17" ht="12.75" customHeight="1" x14ac:dyDescent="0.25">
      <c r="A216" s="273" t="s">
        <v>1467</v>
      </c>
      <c r="B216" s="273"/>
      <c r="C216" s="274" t="s">
        <v>1462</v>
      </c>
      <c r="D216" s="274"/>
      <c r="E216" s="274"/>
      <c r="F216" s="274"/>
      <c r="G216" s="73">
        <v>400000</v>
      </c>
      <c r="H216" s="73">
        <v>0</v>
      </c>
      <c r="I216" s="275">
        <v>0</v>
      </c>
      <c r="J216" s="275"/>
      <c r="K216" s="275">
        <v>0</v>
      </c>
      <c r="L216" s="275"/>
      <c r="M216" s="275"/>
      <c r="N216" s="275"/>
      <c r="O216" s="275">
        <v>400000</v>
      </c>
      <c r="P216" s="275"/>
      <c r="Q216" s="73">
        <v>0</v>
      </c>
    </row>
    <row r="217" spans="1:17" ht="12.1" customHeight="1" x14ac:dyDescent="0.25">
      <c r="A217" s="273" t="s">
        <v>1468</v>
      </c>
      <c r="B217" s="273"/>
      <c r="C217" s="274" t="s">
        <v>1462</v>
      </c>
      <c r="D217" s="274"/>
      <c r="E217" s="274"/>
      <c r="F217" s="274"/>
      <c r="G217" s="73">
        <v>400000</v>
      </c>
      <c r="H217" s="73">
        <v>0</v>
      </c>
      <c r="I217" s="275">
        <v>0</v>
      </c>
      <c r="J217" s="275"/>
      <c r="K217" s="275">
        <v>0</v>
      </c>
      <c r="L217" s="275"/>
      <c r="M217" s="275"/>
      <c r="N217" s="275"/>
      <c r="O217" s="275">
        <v>400000</v>
      </c>
      <c r="P217" s="275"/>
      <c r="Q217" s="73">
        <v>0</v>
      </c>
    </row>
    <row r="218" spans="1:17" ht="12.1" customHeight="1" x14ac:dyDescent="0.25">
      <c r="A218" s="273" t="s">
        <v>1469</v>
      </c>
      <c r="B218" s="273"/>
      <c r="C218" s="274" t="s">
        <v>1462</v>
      </c>
      <c r="D218" s="274"/>
      <c r="E218" s="274"/>
      <c r="F218" s="274"/>
      <c r="G218" s="73">
        <v>400000</v>
      </c>
      <c r="H218" s="73">
        <v>0</v>
      </c>
      <c r="I218" s="275">
        <v>0</v>
      </c>
      <c r="J218" s="275"/>
      <c r="K218" s="275">
        <v>0</v>
      </c>
      <c r="L218" s="275"/>
      <c r="M218" s="275"/>
      <c r="N218" s="275"/>
      <c r="O218" s="275">
        <v>400000</v>
      </c>
      <c r="P218" s="275"/>
      <c r="Q218" s="73">
        <v>0</v>
      </c>
    </row>
    <row r="219" spans="1:17" ht="12.75" customHeight="1" x14ac:dyDescent="0.25">
      <c r="A219" s="273" t="s">
        <v>1470</v>
      </c>
      <c r="B219" s="273"/>
      <c r="C219" s="274" t="s">
        <v>1462</v>
      </c>
      <c r="D219" s="274"/>
      <c r="E219" s="274"/>
      <c r="F219" s="274"/>
      <c r="G219" s="73">
        <v>400000</v>
      </c>
      <c r="H219" s="73">
        <v>0</v>
      </c>
      <c r="I219" s="275">
        <v>0</v>
      </c>
      <c r="J219" s="275"/>
      <c r="K219" s="275">
        <v>0</v>
      </c>
      <c r="L219" s="275"/>
      <c r="M219" s="275"/>
      <c r="N219" s="275"/>
      <c r="O219" s="275">
        <v>400000</v>
      </c>
      <c r="P219" s="275"/>
      <c r="Q219" s="73">
        <v>0</v>
      </c>
    </row>
    <row r="220" spans="1:17" ht="12.1" customHeight="1" x14ac:dyDescent="0.25">
      <c r="A220" s="273" t="s">
        <v>1471</v>
      </c>
      <c r="B220" s="273"/>
      <c r="C220" s="274" t="s">
        <v>1462</v>
      </c>
      <c r="D220" s="274"/>
      <c r="E220" s="274"/>
      <c r="F220" s="274"/>
      <c r="G220" s="73">
        <v>400000</v>
      </c>
      <c r="H220" s="73">
        <v>0</v>
      </c>
      <c r="I220" s="275">
        <v>0</v>
      </c>
      <c r="J220" s="275"/>
      <c r="K220" s="275">
        <v>0</v>
      </c>
      <c r="L220" s="275"/>
      <c r="M220" s="275"/>
      <c r="N220" s="275"/>
      <c r="O220" s="275">
        <v>400000</v>
      </c>
      <c r="P220" s="275"/>
      <c r="Q220" s="73">
        <v>0</v>
      </c>
    </row>
    <row r="221" spans="1:17" ht="12.1" customHeight="1" x14ac:dyDescent="0.25">
      <c r="A221" s="273" t="s">
        <v>1472</v>
      </c>
      <c r="B221" s="273"/>
      <c r="C221" s="274" t="s">
        <v>1462</v>
      </c>
      <c r="D221" s="274"/>
      <c r="E221" s="274"/>
      <c r="F221" s="274"/>
      <c r="G221" s="73">
        <v>400000</v>
      </c>
      <c r="H221" s="73">
        <v>0</v>
      </c>
      <c r="I221" s="275">
        <v>0</v>
      </c>
      <c r="J221" s="275"/>
      <c r="K221" s="275">
        <v>0</v>
      </c>
      <c r="L221" s="275"/>
      <c r="M221" s="275"/>
      <c r="N221" s="275"/>
      <c r="O221" s="275">
        <v>400000</v>
      </c>
      <c r="P221" s="275"/>
      <c r="Q221" s="73">
        <v>0</v>
      </c>
    </row>
    <row r="222" spans="1:17" ht="12.75" customHeight="1" x14ac:dyDescent="0.25">
      <c r="A222" s="273" t="s">
        <v>1473</v>
      </c>
      <c r="B222" s="273"/>
      <c r="C222" s="274" t="s">
        <v>1462</v>
      </c>
      <c r="D222" s="274"/>
      <c r="E222" s="274"/>
      <c r="F222" s="274"/>
      <c r="G222" s="73">
        <v>400000</v>
      </c>
      <c r="H222" s="73">
        <v>0</v>
      </c>
      <c r="I222" s="275">
        <v>0</v>
      </c>
      <c r="J222" s="275"/>
      <c r="K222" s="275">
        <v>0</v>
      </c>
      <c r="L222" s="275"/>
      <c r="M222" s="275"/>
      <c r="N222" s="275"/>
      <c r="O222" s="275">
        <v>400000</v>
      </c>
      <c r="P222" s="275"/>
      <c r="Q222" s="73">
        <v>0</v>
      </c>
    </row>
    <row r="223" spans="1:17" ht="12.1" customHeight="1" x14ac:dyDescent="0.25">
      <c r="A223" s="273" t="s">
        <v>1474</v>
      </c>
      <c r="B223" s="273"/>
      <c r="C223" s="274" t="s">
        <v>1462</v>
      </c>
      <c r="D223" s="274"/>
      <c r="E223" s="274"/>
      <c r="F223" s="274"/>
      <c r="G223" s="73">
        <v>400000</v>
      </c>
      <c r="H223" s="73">
        <v>0</v>
      </c>
      <c r="I223" s="275">
        <v>0</v>
      </c>
      <c r="J223" s="275"/>
      <c r="K223" s="275">
        <v>0</v>
      </c>
      <c r="L223" s="275"/>
      <c r="M223" s="275"/>
      <c r="N223" s="275"/>
      <c r="O223" s="275">
        <v>400000</v>
      </c>
      <c r="P223" s="275"/>
      <c r="Q223" s="73">
        <v>0</v>
      </c>
    </row>
    <row r="224" spans="1:17" ht="12.1" customHeight="1" x14ac:dyDescent="0.25">
      <c r="A224" s="273" t="s">
        <v>1475</v>
      </c>
      <c r="B224" s="273"/>
      <c r="C224" s="274" t="s">
        <v>1462</v>
      </c>
      <c r="D224" s="274"/>
      <c r="E224" s="274"/>
      <c r="F224" s="274"/>
      <c r="G224" s="73">
        <v>400000</v>
      </c>
      <c r="H224" s="73">
        <v>0</v>
      </c>
      <c r="I224" s="275">
        <v>0</v>
      </c>
      <c r="J224" s="275"/>
      <c r="K224" s="275">
        <v>0</v>
      </c>
      <c r="L224" s="275"/>
      <c r="M224" s="275"/>
      <c r="N224" s="275"/>
      <c r="O224" s="275">
        <v>400000</v>
      </c>
      <c r="P224" s="275"/>
      <c r="Q224" s="73">
        <v>0</v>
      </c>
    </row>
    <row r="225" spans="1:17" ht="12.1" customHeight="1" x14ac:dyDescent="0.25">
      <c r="A225" s="273" t="s">
        <v>1476</v>
      </c>
      <c r="B225" s="273"/>
      <c r="C225" s="274" t="s">
        <v>1462</v>
      </c>
      <c r="D225" s="274"/>
      <c r="E225" s="274"/>
      <c r="F225" s="274"/>
      <c r="G225" s="73">
        <v>400000</v>
      </c>
      <c r="H225" s="73">
        <v>0</v>
      </c>
      <c r="I225" s="275">
        <v>0</v>
      </c>
      <c r="J225" s="275"/>
      <c r="K225" s="275">
        <v>0</v>
      </c>
      <c r="L225" s="275"/>
      <c r="M225" s="275"/>
      <c r="N225" s="275"/>
      <c r="O225" s="275">
        <v>400000</v>
      </c>
      <c r="P225" s="275"/>
      <c r="Q225" s="73">
        <v>0</v>
      </c>
    </row>
    <row r="226" spans="1:17" ht="12.75" customHeight="1" x14ac:dyDescent="0.25">
      <c r="A226" s="273" t="s">
        <v>1477</v>
      </c>
      <c r="B226" s="273"/>
      <c r="C226" s="274" t="s">
        <v>1462</v>
      </c>
      <c r="D226" s="274"/>
      <c r="E226" s="274"/>
      <c r="F226" s="274"/>
      <c r="G226" s="73">
        <v>400000</v>
      </c>
      <c r="H226" s="73">
        <v>0</v>
      </c>
      <c r="I226" s="275">
        <v>0</v>
      </c>
      <c r="J226" s="275"/>
      <c r="K226" s="275">
        <v>0</v>
      </c>
      <c r="L226" s="275"/>
      <c r="M226" s="275"/>
      <c r="N226" s="275"/>
      <c r="O226" s="275">
        <v>400000</v>
      </c>
      <c r="P226" s="275"/>
      <c r="Q226" s="73">
        <v>0</v>
      </c>
    </row>
    <row r="227" spans="1:17" ht="12.1" customHeight="1" x14ac:dyDescent="0.25">
      <c r="A227" s="273" t="s">
        <v>1478</v>
      </c>
      <c r="B227" s="273"/>
      <c r="C227" s="274" t="s">
        <v>1462</v>
      </c>
      <c r="D227" s="274"/>
      <c r="E227" s="274"/>
      <c r="F227" s="274"/>
      <c r="G227" s="73">
        <v>400000</v>
      </c>
      <c r="H227" s="73">
        <v>0</v>
      </c>
      <c r="I227" s="275">
        <v>0</v>
      </c>
      <c r="J227" s="275"/>
      <c r="K227" s="275">
        <v>0</v>
      </c>
      <c r="L227" s="275"/>
      <c r="M227" s="275"/>
      <c r="N227" s="275"/>
      <c r="O227" s="275">
        <v>400000</v>
      </c>
      <c r="P227" s="275"/>
      <c r="Q227" s="73">
        <v>0</v>
      </c>
    </row>
    <row r="228" spans="1:17" ht="12.1" customHeight="1" x14ac:dyDescent="0.25">
      <c r="A228" s="273" t="s">
        <v>1479</v>
      </c>
      <c r="B228" s="273"/>
      <c r="C228" s="274" t="s">
        <v>1480</v>
      </c>
      <c r="D228" s="274"/>
      <c r="E228" s="274"/>
      <c r="F228" s="274"/>
      <c r="G228" s="73">
        <v>400000</v>
      </c>
      <c r="H228" s="73">
        <v>0</v>
      </c>
      <c r="I228" s="275">
        <v>0</v>
      </c>
      <c r="J228" s="275"/>
      <c r="K228" s="275">
        <v>0</v>
      </c>
      <c r="L228" s="275"/>
      <c r="M228" s="275"/>
      <c r="N228" s="275"/>
      <c r="O228" s="275">
        <v>400000</v>
      </c>
      <c r="P228" s="275"/>
      <c r="Q228" s="73">
        <v>0</v>
      </c>
    </row>
    <row r="229" spans="1:17" ht="12.75" customHeight="1" x14ac:dyDescent="0.25">
      <c r="A229" s="273" t="s">
        <v>1481</v>
      </c>
      <c r="B229" s="273"/>
      <c r="C229" s="274" t="s">
        <v>1462</v>
      </c>
      <c r="D229" s="274"/>
      <c r="E229" s="274"/>
      <c r="F229" s="274"/>
      <c r="G229" s="73">
        <v>400000</v>
      </c>
      <c r="H229" s="73">
        <v>0</v>
      </c>
      <c r="I229" s="275">
        <v>0</v>
      </c>
      <c r="J229" s="275"/>
      <c r="K229" s="275">
        <v>0</v>
      </c>
      <c r="L229" s="275"/>
      <c r="M229" s="275"/>
      <c r="N229" s="275"/>
      <c r="O229" s="275">
        <v>400000</v>
      </c>
      <c r="P229" s="275"/>
      <c r="Q229" s="73">
        <v>0</v>
      </c>
    </row>
    <row r="230" spans="1:17" ht="12.1" customHeight="1" x14ac:dyDescent="0.25">
      <c r="A230" s="273" t="s">
        <v>1482</v>
      </c>
      <c r="B230" s="273"/>
      <c r="C230" s="274" t="s">
        <v>1462</v>
      </c>
      <c r="D230" s="274"/>
      <c r="E230" s="274"/>
      <c r="F230" s="274"/>
      <c r="G230" s="73">
        <v>400000</v>
      </c>
      <c r="H230" s="73">
        <v>0</v>
      </c>
      <c r="I230" s="275">
        <v>0</v>
      </c>
      <c r="J230" s="275"/>
      <c r="K230" s="275">
        <v>0</v>
      </c>
      <c r="L230" s="275"/>
      <c r="M230" s="275"/>
      <c r="N230" s="275"/>
      <c r="O230" s="275">
        <v>400000</v>
      </c>
      <c r="P230" s="275"/>
      <c r="Q230" s="73">
        <v>0</v>
      </c>
    </row>
    <row r="231" spans="1:17" ht="12.1" customHeight="1" x14ac:dyDescent="0.25">
      <c r="A231" s="273" t="s">
        <v>1483</v>
      </c>
      <c r="B231" s="273"/>
      <c r="C231" s="274" t="s">
        <v>1462</v>
      </c>
      <c r="D231" s="274"/>
      <c r="E231" s="274"/>
      <c r="F231" s="274"/>
      <c r="G231" s="73">
        <v>400000</v>
      </c>
      <c r="H231" s="73">
        <v>0</v>
      </c>
      <c r="I231" s="275">
        <v>0</v>
      </c>
      <c r="J231" s="275"/>
      <c r="K231" s="275">
        <v>0</v>
      </c>
      <c r="L231" s="275"/>
      <c r="M231" s="275"/>
      <c r="N231" s="275"/>
      <c r="O231" s="275">
        <v>400000</v>
      </c>
      <c r="P231" s="275"/>
      <c r="Q231" s="73">
        <v>0</v>
      </c>
    </row>
    <row r="232" spans="1:17" ht="12.75" customHeight="1" x14ac:dyDescent="0.25">
      <c r="A232" s="273" t="s">
        <v>1484</v>
      </c>
      <c r="B232" s="273"/>
      <c r="C232" s="274" t="s">
        <v>1462</v>
      </c>
      <c r="D232" s="274"/>
      <c r="E232" s="274"/>
      <c r="F232" s="274"/>
      <c r="G232" s="73">
        <v>400000</v>
      </c>
      <c r="H232" s="73">
        <v>0</v>
      </c>
      <c r="I232" s="275">
        <v>0</v>
      </c>
      <c r="J232" s="275"/>
      <c r="K232" s="275">
        <v>0</v>
      </c>
      <c r="L232" s="275"/>
      <c r="M232" s="275"/>
      <c r="N232" s="275"/>
      <c r="O232" s="275">
        <v>400000</v>
      </c>
      <c r="P232" s="275"/>
      <c r="Q232" s="73">
        <v>0</v>
      </c>
    </row>
    <row r="233" spans="1:17" ht="12.1" customHeight="1" x14ac:dyDescent="0.25">
      <c r="A233" s="273" t="s">
        <v>1485</v>
      </c>
      <c r="B233" s="273"/>
      <c r="C233" s="274" t="s">
        <v>1462</v>
      </c>
      <c r="D233" s="274"/>
      <c r="E233" s="274"/>
      <c r="F233" s="274"/>
      <c r="G233" s="73">
        <v>400000</v>
      </c>
      <c r="H233" s="73">
        <v>0</v>
      </c>
      <c r="I233" s="275">
        <v>0</v>
      </c>
      <c r="J233" s="275"/>
      <c r="K233" s="275">
        <v>0</v>
      </c>
      <c r="L233" s="275"/>
      <c r="M233" s="275"/>
      <c r="N233" s="275"/>
      <c r="O233" s="275">
        <v>400000</v>
      </c>
      <c r="P233" s="275"/>
      <c r="Q233" s="73">
        <v>0</v>
      </c>
    </row>
    <row r="234" spans="1:17" ht="12.1" customHeight="1" x14ac:dyDescent="0.25">
      <c r="A234" s="273" t="s">
        <v>1486</v>
      </c>
      <c r="B234" s="273"/>
      <c r="C234" s="274" t="s">
        <v>604</v>
      </c>
      <c r="D234" s="274"/>
      <c r="E234" s="274"/>
      <c r="F234" s="274"/>
      <c r="G234" s="73">
        <v>3000000</v>
      </c>
      <c r="H234" s="73">
        <v>0</v>
      </c>
      <c r="I234" s="275">
        <v>0</v>
      </c>
      <c r="J234" s="275"/>
      <c r="K234" s="275">
        <v>0</v>
      </c>
      <c r="L234" s="275"/>
      <c r="M234" s="275"/>
      <c r="N234" s="275"/>
      <c r="O234" s="275">
        <v>3000000</v>
      </c>
      <c r="P234" s="275"/>
      <c r="Q234" s="73">
        <v>0</v>
      </c>
    </row>
    <row r="235" spans="1:17" ht="12.75" customHeight="1" x14ac:dyDescent="0.25">
      <c r="A235" s="355"/>
      <c r="B235" s="355"/>
      <c r="C235" s="355"/>
      <c r="D235" s="355"/>
      <c r="E235" s="355"/>
      <c r="F235" s="355"/>
      <c r="G235" s="74">
        <v>12200000</v>
      </c>
      <c r="H235" s="74">
        <v>0</v>
      </c>
      <c r="I235" s="356">
        <v>0</v>
      </c>
      <c r="J235" s="356"/>
      <c r="K235" s="356">
        <v>0</v>
      </c>
      <c r="L235" s="356"/>
      <c r="M235" s="356"/>
      <c r="N235" s="356"/>
      <c r="O235" s="356">
        <v>12200000</v>
      </c>
      <c r="P235" s="356"/>
      <c r="Q235" s="74">
        <v>0</v>
      </c>
    </row>
    <row r="236" spans="1:17" ht="6.8" customHeight="1" x14ac:dyDescent="0.25"/>
    <row r="237" spans="1:17" ht="12.1" customHeight="1" x14ac:dyDescent="0.25">
      <c r="A237" s="277" t="s">
        <v>578</v>
      </c>
      <c r="B237" s="277"/>
      <c r="C237" s="278" t="s">
        <v>606</v>
      </c>
      <c r="D237" s="278"/>
      <c r="E237" s="278"/>
      <c r="F237" s="278"/>
      <c r="G237" s="278"/>
      <c r="H237" s="278"/>
      <c r="I237" s="278"/>
      <c r="J237" s="278"/>
      <c r="K237" s="278"/>
      <c r="L237" s="278"/>
      <c r="M237" s="278"/>
      <c r="N237" s="278"/>
      <c r="O237" s="278"/>
      <c r="P237" s="278"/>
      <c r="Q237" s="278"/>
    </row>
    <row r="238" spans="1:17" ht="12.1" customHeight="1" x14ac:dyDescent="0.25">
      <c r="A238" s="273" t="s">
        <v>1487</v>
      </c>
      <c r="B238" s="273"/>
      <c r="C238" s="274" t="s">
        <v>1488</v>
      </c>
      <c r="D238" s="274"/>
      <c r="E238" s="274"/>
      <c r="F238" s="274"/>
      <c r="G238" s="73">
        <v>161000</v>
      </c>
      <c r="H238" s="73">
        <v>0</v>
      </c>
      <c r="I238" s="275">
        <v>1249400</v>
      </c>
      <c r="J238" s="275"/>
      <c r="K238" s="275">
        <v>1051700</v>
      </c>
      <c r="L238" s="275"/>
      <c r="M238" s="275"/>
      <c r="N238" s="275"/>
      <c r="O238" s="275">
        <v>358700</v>
      </c>
      <c r="P238" s="275"/>
      <c r="Q238" s="73">
        <v>0</v>
      </c>
    </row>
    <row r="239" spans="1:17" ht="12.75" customHeight="1" x14ac:dyDescent="0.25">
      <c r="A239" s="273" t="s">
        <v>1489</v>
      </c>
      <c r="B239" s="273"/>
      <c r="C239" s="274" t="s">
        <v>1488</v>
      </c>
      <c r="D239" s="274"/>
      <c r="E239" s="274"/>
      <c r="F239" s="274"/>
      <c r="G239" s="73">
        <v>0</v>
      </c>
      <c r="H239" s="73">
        <v>0</v>
      </c>
      <c r="I239" s="275">
        <v>261261</v>
      </c>
      <c r="J239" s="275"/>
      <c r="K239" s="275">
        <v>181863</v>
      </c>
      <c r="L239" s="275"/>
      <c r="M239" s="275"/>
      <c r="N239" s="275"/>
      <c r="O239" s="275">
        <v>79398</v>
      </c>
      <c r="P239" s="275"/>
      <c r="Q239" s="73">
        <v>0</v>
      </c>
    </row>
    <row r="240" spans="1:17" ht="12.1" customHeight="1" x14ac:dyDescent="0.25">
      <c r="A240" s="273" t="s">
        <v>1490</v>
      </c>
      <c r="B240" s="273"/>
      <c r="C240" s="274" t="s">
        <v>1488</v>
      </c>
      <c r="D240" s="274"/>
      <c r="E240" s="274"/>
      <c r="F240" s="274"/>
      <c r="G240" s="73">
        <v>0</v>
      </c>
      <c r="H240" s="73">
        <v>0</v>
      </c>
      <c r="I240" s="275">
        <v>19354.5</v>
      </c>
      <c r="J240" s="275"/>
      <c r="K240" s="275">
        <v>0</v>
      </c>
      <c r="L240" s="275"/>
      <c r="M240" s="275"/>
      <c r="N240" s="275"/>
      <c r="O240" s="275">
        <v>19354.5</v>
      </c>
      <c r="P240" s="275"/>
      <c r="Q240" s="73">
        <v>0</v>
      </c>
    </row>
    <row r="241" spans="1:17" ht="12.1" customHeight="1" x14ac:dyDescent="0.25">
      <c r="A241" s="273" t="s">
        <v>1491</v>
      </c>
      <c r="B241" s="273"/>
      <c r="C241" s="274" t="s">
        <v>1488</v>
      </c>
      <c r="D241" s="274"/>
      <c r="E241" s="274"/>
      <c r="F241" s="274"/>
      <c r="G241" s="73">
        <v>0</v>
      </c>
      <c r="H241" s="73">
        <v>0</v>
      </c>
      <c r="I241" s="275">
        <v>193000</v>
      </c>
      <c r="J241" s="275"/>
      <c r="K241" s="275">
        <v>192000</v>
      </c>
      <c r="L241" s="275"/>
      <c r="M241" s="275"/>
      <c r="N241" s="275"/>
      <c r="O241" s="275">
        <v>1000</v>
      </c>
      <c r="P241" s="275"/>
      <c r="Q241" s="73">
        <v>0</v>
      </c>
    </row>
    <row r="242" spans="1:17" ht="12.75" customHeight="1" x14ac:dyDescent="0.25">
      <c r="A242" s="273" t="s">
        <v>1492</v>
      </c>
      <c r="B242" s="273"/>
      <c r="C242" s="274" t="s">
        <v>1488</v>
      </c>
      <c r="D242" s="274"/>
      <c r="E242" s="274"/>
      <c r="F242" s="274"/>
      <c r="G242" s="73">
        <v>0</v>
      </c>
      <c r="H242" s="73">
        <v>0</v>
      </c>
      <c r="I242" s="275">
        <v>667629.04</v>
      </c>
      <c r="J242" s="275"/>
      <c r="K242" s="275">
        <v>630246.64</v>
      </c>
      <c r="L242" s="275"/>
      <c r="M242" s="275"/>
      <c r="N242" s="275"/>
      <c r="O242" s="275">
        <v>37382.400000000001</v>
      </c>
      <c r="P242" s="275"/>
      <c r="Q242" s="73">
        <v>0</v>
      </c>
    </row>
    <row r="243" spans="1:17" ht="12.1" customHeight="1" x14ac:dyDescent="0.25">
      <c r="A243" s="273" t="s">
        <v>1493</v>
      </c>
      <c r="B243" s="273"/>
      <c r="C243" s="274" t="s">
        <v>1488</v>
      </c>
      <c r="D243" s="274"/>
      <c r="E243" s="274"/>
      <c r="F243" s="274"/>
      <c r="G243" s="73">
        <v>33800</v>
      </c>
      <c r="H243" s="73">
        <v>0</v>
      </c>
      <c r="I243" s="275">
        <v>875030</v>
      </c>
      <c r="J243" s="275"/>
      <c r="K243" s="275">
        <v>683930</v>
      </c>
      <c r="L243" s="275"/>
      <c r="M243" s="275"/>
      <c r="N243" s="275"/>
      <c r="O243" s="275">
        <v>224900</v>
      </c>
      <c r="P243" s="275"/>
      <c r="Q243" s="73">
        <v>0</v>
      </c>
    </row>
    <row r="244" spans="1:17" ht="12.1" customHeight="1" x14ac:dyDescent="0.25">
      <c r="A244" s="273" t="s">
        <v>1494</v>
      </c>
      <c r="B244" s="273"/>
      <c r="C244" s="274" t="s">
        <v>606</v>
      </c>
      <c r="D244" s="274"/>
      <c r="E244" s="274"/>
      <c r="F244" s="274"/>
      <c r="G244" s="73">
        <v>55014306.229999997</v>
      </c>
      <c r="H244" s="73">
        <v>0</v>
      </c>
      <c r="I244" s="275">
        <v>53884259.420000002</v>
      </c>
      <c r="J244" s="275"/>
      <c r="K244" s="275">
        <v>107349949.16</v>
      </c>
      <c r="L244" s="275"/>
      <c r="M244" s="275"/>
      <c r="N244" s="275"/>
      <c r="O244" s="275">
        <v>1548616.49</v>
      </c>
      <c r="P244" s="275"/>
      <c r="Q244" s="73">
        <v>0</v>
      </c>
    </row>
    <row r="245" spans="1:17" ht="12.75" customHeight="1" x14ac:dyDescent="0.25">
      <c r="A245" s="355"/>
      <c r="B245" s="355"/>
      <c r="C245" s="355"/>
      <c r="D245" s="355"/>
      <c r="E245" s="355"/>
      <c r="F245" s="355"/>
      <c r="G245" s="74">
        <v>55209106.229999997</v>
      </c>
      <c r="H245" s="74">
        <v>0</v>
      </c>
      <c r="I245" s="356">
        <v>57149933.960000001</v>
      </c>
      <c r="J245" s="356"/>
      <c r="K245" s="356">
        <v>110089688.8</v>
      </c>
      <c r="L245" s="356"/>
      <c r="M245" s="356"/>
      <c r="N245" s="356"/>
      <c r="O245" s="356">
        <v>2269351.39</v>
      </c>
      <c r="P245" s="356"/>
      <c r="Q245" s="74">
        <v>0</v>
      </c>
    </row>
    <row r="246" spans="1:17" ht="6.8" customHeight="1" x14ac:dyDescent="0.25"/>
    <row r="247" spans="1:17" ht="12.1" customHeight="1" x14ac:dyDescent="0.25">
      <c r="A247" s="277" t="s">
        <v>578</v>
      </c>
      <c r="B247" s="277"/>
      <c r="C247" s="278" t="s">
        <v>609</v>
      </c>
      <c r="D247" s="278"/>
      <c r="E247" s="278"/>
      <c r="F247" s="278"/>
      <c r="G247" s="278"/>
      <c r="H247" s="278"/>
      <c r="I247" s="278"/>
      <c r="J247" s="278"/>
      <c r="K247" s="278"/>
      <c r="L247" s="278"/>
      <c r="M247" s="278"/>
      <c r="N247" s="278"/>
      <c r="O247" s="278"/>
      <c r="P247" s="278"/>
      <c r="Q247" s="278"/>
    </row>
    <row r="248" spans="1:17" ht="12.1" customHeight="1" x14ac:dyDescent="0.25">
      <c r="A248" s="273" t="s">
        <v>1495</v>
      </c>
      <c r="B248" s="273"/>
      <c r="C248" s="274" t="s">
        <v>1496</v>
      </c>
      <c r="D248" s="274"/>
      <c r="E248" s="274"/>
      <c r="F248" s="274"/>
      <c r="G248" s="73">
        <v>837399.74</v>
      </c>
      <c r="H248" s="73">
        <v>0</v>
      </c>
      <c r="I248" s="275">
        <v>128727707.04000001</v>
      </c>
      <c r="J248" s="275"/>
      <c r="K248" s="275">
        <v>114557377.18000001</v>
      </c>
      <c r="L248" s="275"/>
      <c r="M248" s="275"/>
      <c r="N248" s="275"/>
      <c r="O248" s="275">
        <v>15007729.6</v>
      </c>
      <c r="P248" s="275"/>
      <c r="Q248" s="73">
        <v>0</v>
      </c>
    </row>
    <row r="249" spans="1:17" ht="12.75" customHeight="1" x14ac:dyDescent="0.25">
      <c r="A249" s="273" t="s">
        <v>1497</v>
      </c>
      <c r="B249" s="273"/>
      <c r="C249" s="274" t="s">
        <v>1496</v>
      </c>
      <c r="D249" s="274"/>
      <c r="E249" s="274"/>
      <c r="F249" s="274"/>
      <c r="G249" s="73">
        <v>4836767.12</v>
      </c>
      <c r="H249" s="73">
        <v>0</v>
      </c>
      <c r="I249" s="275">
        <v>44570786.789999999</v>
      </c>
      <c r="J249" s="275"/>
      <c r="K249" s="275">
        <v>33813613.869999997</v>
      </c>
      <c r="L249" s="275"/>
      <c r="M249" s="275"/>
      <c r="N249" s="275"/>
      <c r="O249" s="275">
        <v>15593940.039999999</v>
      </c>
      <c r="P249" s="275"/>
      <c r="Q249" s="73">
        <v>0</v>
      </c>
    </row>
    <row r="250" spans="1:17" ht="12.1" customHeight="1" x14ac:dyDescent="0.25">
      <c r="A250" s="273" t="s">
        <v>1498</v>
      </c>
      <c r="B250" s="273"/>
      <c r="C250" s="274" t="s">
        <v>1496</v>
      </c>
      <c r="D250" s="274"/>
      <c r="E250" s="274"/>
      <c r="F250" s="274"/>
      <c r="G250" s="73">
        <v>5636629.6500000004</v>
      </c>
      <c r="H250" s="73">
        <v>0</v>
      </c>
      <c r="I250" s="275">
        <v>136349507.31999999</v>
      </c>
      <c r="J250" s="275"/>
      <c r="K250" s="275">
        <v>116818361.72</v>
      </c>
      <c r="L250" s="275"/>
      <c r="M250" s="275"/>
      <c r="N250" s="275"/>
      <c r="O250" s="275">
        <v>25167775.25</v>
      </c>
      <c r="P250" s="275"/>
      <c r="Q250" s="73">
        <v>0</v>
      </c>
    </row>
    <row r="251" spans="1:17" ht="12.1" customHeight="1" x14ac:dyDescent="0.25">
      <c r="A251" s="273" t="s">
        <v>1499</v>
      </c>
      <c r="B251" s="273"/>
      <c r="C251" s="274" t="s">
        <v>1496</v>
      </c>
      <c r="D251" s="274"/>
      <c r="E251" s="274"/>
      <c r="F251" s="274"/>
      <c r="G251" s="73">
        <v>12359654.27</v>
      </c>
      <c r="H251" s="73">
        <v>0</v>
      </c>
      <c r="I251" s="275">
        <v>79008963.379999995</v>
      </c>
      <c r="J251" s="275"/>
      <c r="K251" s="275">
        <v>70091397.099999994</v>
      </c>
      <c r="L251" s="275"/>
      <c r="M251" s="275"/>
      <c r="N251" s="275"/>
      <c r="O251" s="275">
        <v>21277220.550000001</v>
      </c>
      <c r="P251" s="275"/>
      <c r="Q251" s="73">
        <v>0</v>
      </c>
    </row>
    <row r="252" spans="1:17" ht="12.1" customHeight="1" x14ac:dyDescent="0.25">
      <c r="A252" s="273" t="s">
        <v>1500</v>
      </c>
      <c r="B252" s="273"/>
      <c r="C252" s="274" t="s">
        <v>1496</v>
      </c>
      <c r="D252" s="274"/>
      <c r="E252" s="274"/>
      <c r="F252" s="274"/>
      <c r="G252" s="73">
        <v>6189199.8499999996</v>
      </c>
      <c r="H252" s="73">
        <v>0</v>
      </c>
      <c r="I252" s="275">
        <v>82368992.269999996</v>
      </c>
      <c r="J252" s="275"/>
      <c r="K252" s="275">
        <v>73661766.829999998</v>
      </c>
      <c r="L252" s="275"/>
      <c r="M252" s="275"/>
      <c r="N252" s="275"/>
      <c r="O252" s="275">
        <v>14896425.289999999</v>
      </c>
      <c r="P252" s="275"/>
      <c r="Q252" s="73">
        <v>0</v>
      </c>
    </row>
    <row r="253" spans="1:17" ht="12.75" customHeight="1" x14ac:dyDescent="0.25">
      <c r="A253" s="273" t="s">
        <v>1501</v>
      </c>
      <c r="B253" s="273"/>
      <c r="C253" s="274" t="s">
        <v>1496</v>
      </c>
      <c r="D253" s="274"/>
      <c r="E253" s="274"/>
      <c r="F253" s="274"/>
      <c r="G253" s="73">
        <v>9688049.1899999995</v>
      </c>
      <c r="H253" s="73">
        <v>0</v>
      </c>
      <c r="I253" s="275">
        <v>58872298.93</v>
      </c>
      <c r="J253" s="275"/>
      <c r="K253" s="275">
        <v>54180484.030000001</v>
      </c>
      <c r="L253" s="275"/>
      <c r="M253" s="275"/>
      <c r="N253" s="275"/>
      <c r="O253" s="275">
        <v>14379864.09</v>
      </c>
      <c r="P253" s="275"/>
      <c r="Q253" s="73">
        <v>0</v>
      </c>
    </row>
    <row r="254" spans="1:17" ht="12.1" customHeight="1" x14ac:dyDescent="0.25">
      <c r="A254" s="273" t="s">
        <v>1502</v>
      </c>
      <c r="B254" s="273"/>
      <c r="C254" s="274" t="s">
        <v>1496</v>
      </c>
      <c r="D254" s="274"/>
      <c r="E254" s="274"/>
      <c r="F254" s="274"/>
      <c r="G254" s="73">
        <v>15895134.85</v>
      </c>
      <c r="H254" s="73">
        <v>0</v>
      </c>
      <c r="I254" s="275">
        <v>161318692.61000001</v>
      </c>
      <c r="J254" s="275"/>
      <c r="K254" s="275">
        <v>123970828.66</v>
      </c>
      <c r="L254" s="275"/>
      <c r="M254" s="275"/>
      <c r="N254" s="275"/>
      <c r="O254" s="275">
        <v>53242998.799999997</v>
      </c>
      <c r="P254" s="275"/>
      <c r="Q254" s="73">
        <v>0</v>
      </c>
    </row>
    <row r="255" spans="1:17" ht="12.1" customHeight="1" x14ac:dyDescent="0.25">
      <c r="A255" s="273" t="s">
        <v>1503</v>
      </c>
      <c r="B255" s="273"/>
      <c r="C255" s="274" t="s">
        <v>1496</v>
      </c>
      <c r="D255" s="274"/>
      <c r="E255" s="274"/>
      <c r="F255" s="274"/>
      <c r="G255" s="73">
        <v>6911891.9000000004</v>
      </c>
      <c r="H255" s="73">
        <v>0</v>
      </c>
      <c r="I255" s="275">
        <v>36597972.539999999</v>
      </c>
      <c r="J255" s="275"/>
      <c r="K255" s="275">
        <v>33320184.120000001</v>
      </c>
      <c r="L255" s="275"/>
      <c r="M255" s="275"/>
      <c r="N255" s="275"/>
      <c r="O255" s="275">
        <v>10189680.32</v>
      </c>
      <c r="P255" s="275"/>
      <c r="Q255" s="73">
        <v>0</v>
      </c>
    </row>
    <row r="256" spans="1:17" ht="12.75" customHeight="1" x14ac:dyDescent="0.25">
      <c r="A256" s="273" t="s">
        <v>1504</v>
      </c>
      <c r="B256" s="273"/>
      <c r="C256" s="274" t="s">
        <v>1496</v>
      </c>
      <c r="D256" s="274"/>
      <c r="E256" s="274"/>
      <c r="F256" s="274"/>
      <c r="G256" s="73">
        <v>101434.87</v>
      </c>
      <c r="H256" s="73">
        <v>0</v>
      </c>
      <c r="I256" s="275">
        <v>100716909.93000001</v>
      </c>
      <c r="J256" s="275"/>
      <c r="K256" s="275">
        <v>83364852.340000004</v>
      </c>
      <c r="L256" s="275"/>
      <c r="M256" s="275"/>
      <c r="N256" s="275"/>
      <c r="O256" s="275">
        <v>17453492.460000001</v>
      </c>
      <c r="P256" s="275"/>
      <c r="Q256" s="73">
        <v>0</v>
      </c>
    </row>
    <row r="257" spans="1:17" ht="12.1" customHeight="1" x14ac:dyDescent="0.25">
      <c r="A257" s="273" t="s">
        <v>1505</v>
      </c>
      <c r="B257" s="273"/>
      <c r="C257" s="274" t="s">
        <v>1496</v>
      </c>
      <c r="D257" s="274"/>
      <c r="E257" s="274"/>
      <c r="F257" s="274"/>
      <c r="G257" s="73">
        <v>12315190.609999999</v>
      </c>
      <c r="H257" s="73">
        <v>0</v>
      </c>
      <c r="I257" s="275">
        <v>110491803.73</v>
      </c>
      <c r="J257" s="275"/>
      <c r="K257" s="275">
        <v>95495531.519999996</v>
      </c>
      <c r="L257" s="275"/>
      <c r="M257" s="275"/>
      <c r="N257" s="275"/>
      <c r="O257" s="275">
        <v>27311462.82</v>
      </c>
      <c r="P257" s="275"/>
      <c r="Q257" s="73">
        <v>0</v>
      </c>
    </row>
    <row r="258" spans="1:17" ht="12.1" customHeight="1" x14ac:dyDescent="0.25">
      <c r="A258" s="273" t="s">
        <v>1506</v>
      </c>
      <c r="B258" s="273"/>
      <c r="C258" s="274" t="s">
        <v>1496</v>
      </c>
      <c r="D258" s="274"/>
      <c r="E258" s="274"/>
      <c r="F258" s="274"/>
      <c r="G258" s="73">
        <v>8431336.3300000001</v>
      </c>
      <c r="H258" s="73">
        <v>0</v>
      </c>
      <c r="I258" s="275">
        <v>167617456.71000001</v>
      </c>
      <c r="J258" s="275"/>
      <c r="K258" s="275">
        <v>152072541.91</v>
      </c>
      <c r="L258" s="275"/>
      <c r="M258" s="275"/>
      <c r="N258" s="275"/>
      <c r="O258" s="275">
        <v>23976251.129999999</v>
      </c>
      <c r="P258" s="275"/>
      <c r="Q258" s="73">
        <v>0</v>
      </c>
    </row>
    <row r="259" spans="1:17" ht="12.75" customHeight="1" x14ac:dyDescent="0.25">
      <c r="A259" s="273" t="s">
        <v>1507</v>
      </c>
      <c r="B259" s="273"/>
      <c r="C259" s="274" t="s">
        <v>1496</v>
      </c>
      <c r="D259" s="274"/>
      <c r="E259" s="274"/>
      <c r="F259" s="274"/>
      <c r="G259" s="73">
        <v>4870075.03</v>
      </c>
      <c r="H259" s="73">
        <v>0</v>
      </c>
      <c r="I259" s="275">
        <v>97000076.689999998</v>
      </c>
      <c r="J259" s="275"/>
      <c r="K259" s="275">
        <v>83779944.519999996</v>
      </c>
      <c r="L259" s="275"/>
      <c r="M259" s="275"/>
      <c r="N259" s="275"/>
      <c r="O259" s="275">
        <v>18090207.199999999</v>
      </c>
      <c r="P259" s="275"/>
      <c r="Q259" s="73">
        <v>0</v>
      </c>
    </row>
    <row r="260" spans="1:17" ht="12.1" customHeight="1" x14ac:dyDescent="0.25">
      <c r="A260" s="273" t="s">
        <v>1508</v>
      </c>
      <c r="B260" s="273"/>
      <c r="C260" s="274" t="s">
        <v>1496</v>
      </c>
      <c r="D260" s="274"/>
      <c r="E260" s="274"/>
      <c r="F260" s="274"/>
      <c r="G260" s="73">
        <v>5622189.6500000004</v>
      </c>
      <c r="H260" s="73">
        <v>0</v>
      </c>
      <c r="I260" s="275">
        <v>51304583.359999999</v>
      </c>
      <c r="J260" s="275"/>
      <c r="K260" s="275">
        <v>45909560.009999998</v>
      </c>
      <c r="L260" s="275"/>
      <c r="M260" s="275"/>
      <c r="N260" s="275"/>
      <c r="O260" s="275">
        <v>11017213</v>
      </c>
      <c r="P260" s="275"/>
      <c r="Q260" s="73">
        <v>0</v>
      </c>
    </row>
    <row r="261" spans="1:17" ht="12.1" customHeight="1" x14ac:dyDescent="0.25">
      <c r="A261" s="273" t="s">
        <v>1509</v>
      </c>
      <c r="B261" s="273"/>
      <c r="C261" s="274" t="s">
        <v>1496</v>
      </c>
      <c r="D261" s="274"/>
      <c r="E261" s="274"/>
      <c r="F261" s="274"/>
      <c r="G261" s="73">
        <v>6033719.8799999999</v>
      </c>
      <c r="H261" s="73">
        <v>0</v>
      </c>
      <c r="I261" s="275">
        <v>44342819.460000001</v>
      </c>
      <c r="J261" s="275"/>
      <c r="K261" s="275">
        <v>37412501.719999999</v>
      </c>
      <c r="L261" s="275"/>
      <c r="M261" s="275"/>
      <c r="N261" s="275"/>
      <c r="O261" s="275">
        <v>12964037.619999999</v>
      </c>
      <c r="P261" s="275"/>
      <c r="Q261" s="73">
        <v>0</v>
      </c>
    </row>
    <row r="262" spans="1:17" ht="12.75" customHeight="1" x14ac:dyDescent="0.25">
      <c r="A262" s="273" t="s">
        <v>1510</v>
      </c>
      <c r="B262" s="273"/>
      <c r="C262" s="274" t="s">
        <v>1496</v>
      </c>
      <c r="D262" s="274"/>
      <c r="E262" s="274"/>
      <c r="F262" s="274"/>
      <c r="G262" s="73">
        <v>18801685.370000001</v>
      </c>
      <c r="H262" s="73">
        <v>0</v>
      </c>
      <c r="I262" s="275">
        <v>67910067.439999998</v>
      </c>
      <c r="J262" s="275"/>
      <c r="K262" s="275">
        <v>54739023.060000002</v>
      </c>
      <c r="L262" s="275"/>
      <c r="M262" s="275"/>
      <c r="N262" s="275"/>
      <c r="O262" s="275">
        <v>31972729.75</v>
      </c>
      <c r="P262" s="275"/>
      <c r="Q262" s="73">
        <v>0</v>
      </c>
    </row>
    <row r="263" spans="1:17" ht="12.1" customHeight="1" x14ac:dyDescent="0.25">
      <c r="A263" s="273" t="s">
        <v>1511</v>
      </c>
      <c r="B263" s="273"/>
      <c r="C263" s="274" t="s">
        <v>1496</v>
      </c>
      <c r="D263" s="274"/>
      <c r="E263" s="274"/>
      <c r="F263" s="274"/>
      <c r="G263" s="73">
        <v>8578412.2400000002</v>
      </c>
      <c r="H263" s="73">
        <v>0</v>
      </c>
      <c r="I263" s="275">
        <v>38240619.280000001</v>
      </c>
      <c r="J263" s="275"/>
      <c r="K263" s="275">
        <v>35022784.219999999</v>
      </c>
      <c r="L263" s="275"/>
      <c r="M263" s="275"/>
      <c r="N263" s="275"/>
      <c r="O263" s="275">
        <v>11796247.300000001</v>
      </c>
      <c r="P263" s="275"/>
      <c r="Q263" s="73">
        <v>0</v>
      </c>
    </row>
    <row r="264" spans="1:17" ht="12.1" customHeight="1" x14ac:dyDescent="0.25">
      <c r="A264" s="273" t="s">
        <v>1512</v>
      </c>
      <c r="B264" s="273"/>
      <c r="C264" s="274" t="s">
        <v>1496</v>
      </c>
      <c r="D264" s="274"/>
      <c r="E264" s="274"/>
      <c r="F264" s="274"/>
      <c r="G264" s="73">
        <v>17923240.190000001</v>
      </c>
      <c r="H264" s="73">
        <v>0</v>
      </c>
      <c r="I264" s="275">
        <v>172266504.59999999</v>
      </c>
      <c r="J264" s="275"/>
      <c r="K264" s="275">
        <v>158911483.77000001</v>
      </c>
      <c r="L264" s="275"/>
      <c r="M264" s="275"/>
      <c r="N264" s="275"/>
      <c r="O264" s="275">
        <v>31278261.02</v>
      </c>
      <c r="P264" s="275"/>
      <c r="Q264" s="73">
        <v>0</v>
      </c>
    </row>
    <row r="265" spans="1:17" ht="12.75" customHeight="1" x14ac:dyDescent="0.25">
      <c r="A265" s="273" t="s">
        <v>1513</v>
      </c>
      <c r="B265" s="273"/>
      <c r="C265" s="274" t="s">
        <v>1496</v>
      </c>
      <c r="D265" s="274"/>
      <c r="E265" s="274"/>
      <c r="F265" s="274"/>
      <c r="G265" s="73">
        <v>1823819.01</v>
      </c>
      <c r="H265" s="73">
        <v>0</v>
      </c>
      <c r="I265" s="275">
        <v>25270114.100000001</v>
      </c>
      <c r="J265" s="275"/>
      <c r="K265" s="275">
        <v>23714282.82</v>
      </c>
      <c r="L265" s="275"/>
      <c r="M265" s="275"/>
      <c r="N265" s="275"/>
      <c r="O265" s="275">
        <v>3379650.29</v>
      </c>
      <c r="P265" s="275"/>
      <c r="Q265" s="73">
        <v>0</v>
      </c>
    </row>
    <row r="266" spans="1:17" ht="12.1" customHeight="1" x14ac:dyDescent="0.25">
      <c r="A266" s="273" t="s">
        <v>1514</v>
      </c>
      <c r="B266" s="273"/>
      <c r="C266" s="274" t="s">
        <v>1496</v>
      </c>
      <c r="D266" s="274"/>
      <c r="E266" s="274"/>
      <c r="F266" s="274"/>
      <c r="G266" s="73">
        <v>15767236.07</v>
      </c>
      <c r="H266" s="73">
        <v>0</v>
      </c>
      <c r="I266" s="275">
        <v>97302535.430000007</v>
      </c>
      <c r="J266" s="275"/>
      <c r="K266" s="275">
        <v>90292777.760000005</v>
      </c>
      <c r="L266" s="275"/>
      <c r="M266" s="275"/>
      <c r="N266" s="275"/>
      <c r="O266" s="275">
        <v>22776993.739999998</v>
      </c>
      <c r="P266" s="275"/>
      <c r="Q266" s="73">
        <v>0</v>
      </c>
    </row>
    <row r="267" spans="1:17" ht="12.1" customHeight="1" x14ac:dyDescent="0.25">
      <c r="A267" s="273" t="s">
        <v>1515</v>
      </c>
      <c r="B267" s="273"/>
      <c r="C267" s="274" t="s">
        <v>1496</v>
      </c>
      <c r="D267" s="274"/>
      <c r="E267" s="274"/>
      <c r="F267" s="274"/>
      <c r="G267" s="73">
        <v>17494591.629999999</v>
      </c>
      <c r="H267" s="73">
        <v>0</v>
      </c>
      <c r="I267" s="275">
        <v>185083012.91999999</v>
      </c>
      <c r="J267" s="275"/>
      <c r="K267" s="275">
        <v>168626115</v>
      </c>
      <c r="L267" s="275"/>
      <c r="M267" s="275"/>
      <c r="N267" s="275"/>
      <c r="O267" s="275">
        <v>33951489.549999997</v>
      </c>
      <c r="P267" s="275"/>
      <c r="Q267" s="73">
        <v>0</v>
      </c>
    </row>
    <row r="268" spans="1:17" ht="12.75" customHeight="1" x14ac:dyDescent="0.25">
      <c r="A268" s="273" t="s">
        <v>1516</v>
      </c>
      <c r="B268" s="273"/>
      <c r="C268" s="274" t="s">
        <v>1496</v>
      </c>
      <c r="D268" s="274"/>
      <c r="E268" s="274"/>
      <c r="F268" s="274"/>
      <c r="G268" s="73">
        <v>8127481.1799999997</v>
      </c>
      <c r="H268" s="73">
        <v>0</v>
      </c>
      <c r="I268" s="275">
        <v>95787427.450000003</v>
      </c>
      <c r="J268" s="275"/>
      <c r="K268" s="275">
        <v>84423841.430000007</v>
      </c>
      <c r="L268" s="275"/>
      <c r="M268" s="275"/>
      <c r="N268" s="275"/>
      <c r="O268" s="275">
        <v>19491067.199999999</v>
      </c>
      <c r="P268" s="275"/>
      <c r="Q268" s="73">
        <v>0</v>
      </c>
    </row>
    <row r="269" spans="1:17" ht="12.1" customHeight="1" x14ac:dyDescent="0.25">
      <c r="A269" s="273" t="s">
        <v>1517</v>
      </c>
      <c r="B269" s="273"/>
      <c r="C269" s="274" t="s">
        <v>1496</v>
      </c>
      <c r="D269" s="274"/>
      <c r="E269" s="274"/>
      <c r="F269" s="274"/>
      <c r="G269" s="73">
        <v>24153061.34</v>
      </c>
      <c r="H269" s="73">
        <v>0</v>
      </c>
      <c r="I269" s="275">
        <v>72244876.700000003</v>
      </c>
      <c r="J269" s="275"/>
      <c r="K269" s="275">
        <v>69926127.469999999</v>
      </c>
      <c r="L269" s="275"/>
      <c r="M269" s="275"/>
      <c r="N269" s="275"/>
      <c r="O269" s="275">
        <v>26471810.57</v>
      </c>
      <c r="P269" s="275"/>
      <c r="Q269" s="73">
        <v>0</v>
      </c>
    </row>
    <row r="270" spans="1:17" ht="12.1" customHeight="1" x14ac:dyDescent="0.25">
      <c r="A270" s="273" t="s">
        <v>1518</v>
      </c>
      <c r="B270" s="273"/>
      <c r="C270" s="274" t="s">
        <v>1496</v>
      </c>
      <c r="D270" s="274"/>
      <c r="E270" s="274"/>
      <c r="F270" s="274"/>
      <c r="G270" s="73">
        <v>1767096.41</v>
      </c>
      <c r="H270" s="73">
        <v>0</v>
      </c>
      <c r="I270" s="275">
        <v>21496396.079999998</v>
      </c>
      <c r="J270" s="275"/>
      <c r="K270" s="275">
        <v>17910656.300000001</v>
      </c>
      <c r="L270" s="275"/>
      <c r="M270" s="275"/>
      <c r="N270" s="275"/>
      <c r="O270" s="275">
        <v>5352836.1900000004</v>
      </c>
      <c r="P270" s="275"/>
      <c r="Q270" s="73">
        <v>0</v>
      </c>
    </row>
    <row r="271" spans="1:17" ht="12.75" customHeight="1" x14ac:dyDescent="0.25">
      <c r="A271" s="273" t="s">
        <v>1519</v>
      </c>
      <c r="B271" s="273"/>
      <c r="C271" s="274" t="s">
        <v>1520</v>
      </c>
      <c r="D271" s="274"/>
      <c r="E271" s="274"/>
      <c r="F271" s="274"/>
      <c r="G271" s="73">
        <v>448084466.88</v>
      </c>
      <c r="H271" s="73">
        <v>0</v>
      </c>
      <c r="I271" s="275">
        <v>2141257.9</v>
      </c>
      <c r="J271" s="275"/>
      <c r="K271" s="275">
        <v>48559.06</v>
      </c>
      <c r="L271" s="275"/>
      <c r="M271" s="275"/>
      <c r="N271" s="275"/>
      <c r="O271" s="275">
        <v>450177165.72000003</v>
      </c>
      <c r="P271" s="275"/>
      <c r="Q271" s="73">
        <v>0</v>
      </c>
    </row>
    <row r="272" spans="1:17" ht="12.1" customHeight="1" x14ac:dyDescent="0.25">
      <c r="A272" s="273" t="s">
        <v>1521</v>
      </c>
      <c r="B272" s="273"/>
      <c r="C272" s="274" t="s">
        <v>1522</v>
      </c>
      <c r="D272" s="274"/>
      <c r="E272" s="274"/>
      <c r="F272" s="274"/>
      <c r="G272" s="73">
        <v>649243891.16999996</v>
      </c>
      <c r="H272" s="73">
        <v>0</v>
      </c>
      <c r="I272" s="275">
        <v>1255210827.5699999</v>
      </c>
      <c r="J272" s="275"/>
      <c r="K272" s="275">
        <v>1150695855</v>
      </c>
      <c r="L272" s="275"/>
      <c r="M272" s="275"/>
      <c r="N272" s="275"/>
      <c r="O272" s="275">
        <v>753758863.74000001</v>
      </c>
      <c r="P272" s="275"/>
      <c r="Q272" s="73">
        <v>0</v>
      </c>
    </row>
    <row r="273" spans="1:17" ht="12.1" customHeight="1" x14ac:dyDescent="0.25">
      <c r="A273" s="273" t="s">
        <v>1523</v>
      </c>
      <c r="B273" s="273"/>
      <c r="C273" s="274" t="s">
        <v>1524</v>
      </c>
      <c r="D273" s="274"/>
      <c r="E273" s="274"/>
      <c r="F273" s="274"/>
      <c r="G273" s="73">
        <v>410741427.07999998</v>
      </c>
      <c r="H273" s="73">
        <v>0</v>
      </c>
      <c r="I273" s="275">
        <v>460609015.64999998</v>
      </c>
      <c r="J273" s="275"/>
      <c r="K273" s="275">
        <v>417176890.47000003</v>
      </c>
      <c r="L273" s="275"/>
      <c r="M273" s="275"/>
      <c r="N273" s="275"/>
      <c r="O273" s="275">
        <v>454173552.25999999</v>
      </c>
      <c r="P273" s="275"/>
      <c r="Q273" s="73">
        <v>0</v>
      </c>
    </row>
    <row r="274" spans="1:17" ht="12.75" customHeight="1" x14ac:dyDescent="0.25">
      <c r="A274" s="273" t="s">
        <v>1525</v>
      </c>
      <c r="B274" s="273"/>
      <c r="C274" s="274" t="s">
        <v>1526</v>
      </c>
      <c r="D274" s="274"/>
      <c r="E274" s="274"/>
      <c r="F274" s="274"/>
      <c r="G274" s="73">
        <v>315708984.62</v>
      </c>
      <c r="H274" s="73">
        <v>0</v>
      </c>
      <c r="I274" s="275">
        <v>517809914.70999998</v>
      </c>
      <c r="J274" s="275"/>
      <c r="K274" s="275">
        <v>430617787.48000002</v>
      </c>
      <c r="L274" s="275"/>
      <c r="M274" s="275"/>
      <c r="N274" s="275"/>
      <c r="O274" s="275">
        <v>402901111.85000002</v>
      </c>
      <c r="P274" s="275"/>
      <c r="Q274" s="73">
        <v>0</v>
      </c>
    </row>
    <row r="275" spans="1:17" ht="12.1" customHeight="1" x14ac:dyDescent="0.25">
      <c r="A275" s="273" t="s">
        <v>1527</v>
      </c>
      <c r="B275" s="273"/>
      <c r="C275" s="274" t="s">
        <v>1528</v>
      </c>
      <c r="D275" s="274"/>
      <c r="E275" s="274"/>
      <c r="F275" s="274"/>
      <c r="G275" s="73">
        <v>132235851.64</v>
      </c>
      <c r="H275" s="73">
        <v>0</v>
      </c>
      <c r="I275" s="275">
        <v>343268101.38999999</v>
      </c>
      <c r="J275" s="275"/>
      <c r="K275" s="275">
        <v>330512040.80000001</v>
      </c>
      <c r="L275" s="275"/>
      <c r="M275" s="275"/>
      <c r="N275" s="275"/>
      <c r="O275" s="275">
        <v>144991912.22999999</v>
      </c>
      <c r="P275" s="275"/>
      <c r="Q275" s="73">
        <v>0</v>
      </c>
    </row>
    <row r="276" spans="1:17" ht="12.1" customHeight="1" x14ac:dyDescent="0.25">
      <c r="A276" s="355"/>
      <c r="B276" s="355"/>
      <c r="C276" s="355"/>
      <c r="D276" s="355"/>
      <c r="E276" s="355"/>
      <c r="F276" s="355"/>
      <c r="G276" s="74">
        <v>2170179917.77</v>
      </c>
      <c r="H276" s="74">
        <v>0</v>
      </c>
      <c r="I276" s="356">
        <v>4653929241.9799995</v>
      </c>
      <c r="J276" s="356"/>
      <c r="K276" s="356">
        <v>4151067170.1700001</v>
      </c>
      <c r="L276" s="356"/>
      <c r="M276" s="356"/>
      <c r="N276" s="356"/>
      <c r="O276" s="356">
        <v>2673041989.5799999</v>
      </c>
      <c r="P276" s="356"/>
      <c r="Q276" s="74">
        <v>0</v>
      </c>
    </row>
    <row r="277" spans="1:17" ht="6.8" customHeight="1" x14ac:dyDescent="0.25"/>
    <row r="278" spans="1:17" ht="12.1" customHeight="1" x14ac:dyDescent="0.25">
      <c r="A278" s="277" t="s">
        <v>578</v>
      </c>
      <c r="B278" s="277"/>
      <c r="C278" s="278" t="s">
        <v>611</v>
      </c>
      <c r="D278" s="278"/>
      <c r="E278" s="278"/>
      <c r="F278" s="278"/>
      <c r="G278" s="278"/>
      <c r="H278" s="278"/>
      <c r="I278" s="278"/>
      <c r="J278" s="278"/>
      <c r="K278" s="278"/>
      <c r="L278" s="278"/>
      <c r="M278" s="278"/>
      <c r="N278" s="278"/>
      <c r="O278" s="278"/>
      <c r="P278" s="278"/>
      <c r="Q278" s="278"/>
    </row>
    <row r="279" spans="1:17" ht="12.75" customHeight="1" x14ac:dyDescent="0.25">
      <c r="A279" s="273" t="s">
        <v>1529</v>
      </c>
      <c r="B279" s="273"/>
      <c r="C279" s="274" t="s">
        <v>1530</v>
      </c>
      <c r="D279" s="274"/>
      <c r="E279" s="274"/>
      <c r="F279" s="274"/>
      <c r="G279" s="73">
        <v>25771.68</v>
      </c>
      <c r="H279" s="73">
        <v>0</v>
      </c>
      <c r="I279" s="275">
        <v>16279.7</v>
      </c>
      <c r="J279" s="275"/>
      <c r="K279" s="275">
        <v>25771.68</v>
      </c>
      <c r="L279" s="275"/>
      <c r="M279" s="275"/>
      <c r="N279" s="275"/>
      <c r="O279" s="275">
        <v>16279.7</v>
      </c>
      <c r="P279" s="275"/>
      <c r="Q279" s="73">
        <v>0</v>
      </c>
    </row>
    <row r="280" spans="1:17" ht="12.1" customHeight="1" x14ac:dyDescent="0.25">
      <c r="A280" s="273" t="s">
        <v>1531</v>
      </c>
      <c r="B280" s="273"/>
      <c r="C280" s="274" t="s">
        <v>1530</v>
      </c>
      <c r="D280" s="274"/>
      <c r="E280" s="274"/>
      <c r="F280" s="274"/>
      <c r="G280" s="73">
        <v>0</v>
      </c>
      <c r="H280" s="73">
        <v>0</v>
      </c>
      <c r="I280" s="275">
        <v>7151</v>
      </c>
      <c r="J280" s="275"/>
      <c r="K280" s="275">
        <v>0</v>
      </c>
      <c r="L280" s="275"/>
      <c r="M280" s="275"/>
      <c r="N280" s="275"/>
      <c r="O280" s="275">
        <v>7151</v>
      </c>
      <c r="P280" s="275"/>
      <c r="Q280" s="73">
        <v>0</v>
      </c>
    </row>
    <row r="281" spans="1:17" ht="12.1" customHeight="1" x14ac:dyDescent="0.25">
      <c r="A281" s="273" t="s">
        <v>1532</v>
      </c>
      <c r="B281" s="273"/>
      <c r="C281" s="274" t="s">
        <v>1530</v>
      </c>
      <c r="D281" s="274"/>
      <c r="E281" s="274"/>
      <c r="F281" s="274"/>
      <c r="G281" s="73">
        <v>0</v>
      </c>
      <c r="H281" s="73">
        <v>0</v>
      </c>
      <c r="I281" s="275">
        <v>0.18</v>
      </c>
      <c r="J281" s="275"/>
      <c r="K281" s="275">
        <v>0</v>
      </c>
      <c r="L281" s="275"/>
      <c r="M281" s="275"/>
      <c r="N281" s="275"/>
      <c r="O281" s="275">
        <v>0.18</v>
      </c>
      <c r="P281" s="275"/>
      <c r="Q281" s="73">
        <v>0</v>
      </c>
    </row>
    <row r="282" spans="1:17" ht="12.75" customHeight="1" x14ac:dyDescent="0.25">
      <c r="A282" s="273" t="s">
        <v>1533</v>
      </c>
      <c r="B282" s="273"/>
      <c r="C282" s="274" t="s">
        <v>1530</v>
      </c>
      <c r="D282" s="274"/>
      <c r="E282" s="274"/>
      <c r="F282" s="274"/>
      <c r="G282" s="73">
        <v>0</v>
      </c>
      <c r="H282" s="73">
        <v>0</v>
      </c>
      <c r="I282" s="275">
        <v>7586.98</v>
      </c>
      <c r="J282" s="275"/>
      <c r="K282" s="275">
        <v>7585.96</v>
      </c>
      <c r="L282" s="275"/>
      <c r="M282" s="275"/>
      <c r="N282" s="275"/>
      <c r="O282" s="275">
        <v>1.02</v>
      </c>
      <c r="P282" s="275"/>
      <c r="Q282" s="73">
        <v>0</v>
      </c>
    </row>
    <row r="283" spans="1:17" ht="12.1" customHeight="1" x14ac:dyDescent="0.25">
      <c r="A283" s="273" t="s">
        <v>1534</v>
      </c>
      <c r="B283" s="273"/>
      <c r="C283" s="274" t="s">
        <v>1530</v>
      </c>
      <c r="D283" s="274"/>
      <c r="E283" s="274"/>
      <c r="F283" s="274"/>
      <c r="G283" s="73">
        <v>0</v>
      </c>
      <c r="H283" s="73">
        <v>0</v>
      </c>
      <c r="I283" s="275">
        <v>1.62</v>
      </c>
      <c r="J283" s="275"/>
      <c r="K283" s="275">
        <v>1.62</v>
      </c>
      <c r="L283" s="275"/>
      <c r="M283" s="275"/>
      <c r="N283" s="275"/>
      <c r="O283" s="275">
        <v>0</v>
      </c>
      <c r="P283" s="275"/>
      <c r="Q283" s="73">
        <v>0</v>
      </c>
    </row>
    <row r="284" spans="1:17" ht="12.1" customHeight="1" x14ac:dyDescent="0.25">
      <c r="A284" s="273" t="s">
        <v>1535</v>
      </c>
      <c r="B284" s="273"/>
      <c r="C284" s="274" t="s">
        <v>1530</v>
      </c>
      <c r="D284" s="274"/>
      <c r="E284" s="274"/>
      <c r="F284" s="274"/>
      <c r="G284" s="73">
        <v>1.1399999999999999</v>
      </c>
      <c r="H284" s="73">
        <v>0</v>
      </c>
      <c r="I284" s="275">
        <v>2121.2399999999998</v>
      </c>
      <c r="J284" s="275"/>
      <c r="K284" s="275">
        <v>2122.38</v>
      </c>
      <c r="L284" s="275"/>
      <c r="M284" s="275"/>
      <c r="N284" s="275"/>
      <c r="O284" s="275">
        <v>0</v>
      </c>
      <c r="P284" s="275"/>
      <c r="Q284" s="73">
        <v>0</v>
      </c>
    </row>
    <row r="285" spans="1:17" ht="12.75" customHeight="1" x14ac:dyDescent="0.25">
      <c r="A285" s="273" t="s">
        <v>1536</v>
      </c>
      <c r="B285" s="273"/>
      <c r="C285" s="274" t="s">
        <v>1530</v>
      </c>
      <c r="D285" s="274"/>
      <c r="E285" s="274"/>
      <c r="F285" s="274"/>
      <c r="G285" s="73">
        <v>0</v>
      </c>
      <c r="H285" s="73">
        <v>0</v>
      </c>
      <c r="I285" s="275">
        <v>58423</v>
      </c>
      <c r="J285" s="275"/>
      <c r="K285" s="275">
        <v>57250</v>
      </c>
      <c r="L285" s="275"/>
      <c r="M285" s="275"/>
      <c r="N285" s="275"/>
      <c r="O285" s="275">
        <v>1173</v>
      </c>
      <c r="P285" s="275"/>
      <c r="Q285" s="73">
        <v>0</v>
      </c>
    </row>
    <row r="286" spans="1:17" ht="12.1" customHeight="1" x14ac:dyDescent="0.25">
      <c r="A286" s="273" t="s">
        <v>1537</v>
      </c>
      <c r="B286" s="273"/>
      <c r="C286" s="274" t="s">
        <v>1530</v>
      </c>
      <c r="D286" s="274"/>
      <c r="E286" s="274"/>
      <c r="F286" s="274"/>
      <c r="G286" s="73">
        <v>0</v>
      </c>
      <c r="H286" s="73">
        <v>0</v>
      </c>
      <c r="I286" s="275">
        <v>1500</v>
      </c>
      <c r="J286" s="275"/>
      <c r="K286" s="275">
        <v>1500</v>
      </c>
      <c r="L286" s="275"/>
      <c r="M286" s="275"/>
      <c r="N286" s="275"/>
      <c r="O286" s="275">
        <v>0</v>
      </c>
      <c r="P286" s="275"/>
      <c r="Q286" s="73">
        <v>0</v>
      </c>
    </row>
    <row r="287" spans="1:17" ht="12.1" customHeight="1" x14ac:dyDescent="0.25">
      <c r="A287" s="273" t="s">
        <v>1538</v>
      </c>
      <c r="B287" s="273"/>
      <c r="C287" s="274" t="s">
        <v>1530</v>
      </c>
      <c r="D287" s="274"/>
      <c r="E287" s="274"/>
      <c r="F287" s="274"/>
      <c r="G287" s="73">
        <v>0</v>
      </c>
      <c r="H287" s="73">
        <v>0</v>
      </c>
      <c r="I287" s="275">
        <v>0.24</v>
      </c>
      <c r="J287" s="275"/>
      <c r="K287" s="275">
        <v>0</v>
      </c>
      <c r="L287" s="275"/>
      <c r="M287" s="275"/>
      <c r="N287" s="275"/>
      <c r="O287" s="275">
        <v>0.24</v>
      </c>
      <c r="P287" s="275"/>
      <c r="Q287" s="73">
        <v>0</v>
      </c>
    </row>
    <row r="288" spans="1:17" ht="12.75" customHeight="1" x14ac:dyDescent="0.25">
      <c r="A288" s="273" t="s">
        <v>1539</v>
      </c>
      <c r="B288" s="273"/>
      <c r="C288" s="274" t="s">
        <v>1530</v>
      </c>
      <c r="D288" s="274"/>
      <c r="E288" s="274"/>
      <c r="F288" s="274"/>
      <c r="G288" s="73">
        <v>0</v>
      </c>
      <c r="H288" s="73">
        <v>0</v>
      </c>
      <c r="I288" s="275">
        <v>48360</v>
      </c>
      <c r="J288" s="275"/>
      <c r="K288" s="275">
        <v>48360</v>
      </c>
      <c r="L288" s="275"/>
      <c r="M288" s="275"/>
      <c r="N288" s="275"/>
      <c r="O288" s="275">
        <v>0</v>
      </c>
      <c r="P288" s="275"/>
      <c r="Q288" s="73">
        <v>0</v>
      </c>
    </row>
    <row r="289" spans="1:17" ht="12.1" customHeight="1" x14ac:dyDescent="0.25">
      <c r="A289" s="273" t="s">
        <v>1540</v>
      </c>
      <c r="B289" s="273"/>
      <c r="C289" s="274" t="s">
        <v>1530</v>
      </c>
      <c r="D289" s="274"/>
      <c r="E289" s="274"/>
      <c r="F289" s="274"/>
      <c r="G289" s="73">
        <v>0</v>
      </c>
      <c r="H289" s="73">
        <v>0</v>
      </c>
      <c r="I289" s="275">
        <v>900</v>
      </c>
      <c r="J289" s="275"/>
      <c r="K289" s="275">
        <v>0</v>
      </c>
      <c r="L289" s="275"/>
      <c r="M289" s="275"/>
      <c r="N289" s="275"/>
      <c r="O289" s="275">
        <v>900</v>
      </c>
      <c r="P289" s="275"/>
      <c r="Q289" s="73">
        <v>0</v>
      </c>
    </row>
    <row r="290" spans="1:17" ht="12.1" customHeight="1" x14ac:dyDescent="0.25">
      <c r="A290" s="273" t="s">
        <v>1541</v>
      </c>
      <c r="B290" s="273"/>
      <c r="C290" s="274" t="s">
        <v>1530</v>
      </c>
      <c r="D290" s="274"/>
      <c r="E290" s="274"/>
      <c r="F290" s="274"/>
      <c r="G290" s="73">
        <v>0</v>
      </c>
      <c r="H290" s="73">
        <v>0</v>
      </c>
      <c r="I290" s="275">
        <v>137164</v>
      </c>
      <c r="J290" s="275"/>
      <c r="K290" s="275">
        <v>137164</v>
      </c>
      <c r="L290" s="275"/>
      <c r="M290" s="275"/>
      <c r="N290" s="275"/>
      <c r="O290" s="275">
        <v>0</v>
      </c>
      <c r="P290" s="275"/>
      <c r="Q290" s="73">
        <v>0</v>
      </c>
    </row>
    <row r="291" spans="1:17" ht="12.75" customHeight="1" x14ac:dyDescent="0.25">
      <c r="A291" s="273" t="s">
        <v>1542</v>
      </c>
      <c r="B291" s="273"/>
      <c r="C291" s="274" t="s">
        <v>1530</v>
      </c>
      <c r="D291" s="274"/>
      <c r="E291" s="274"/>
      <c r="F291" s="274"/>
      <c r="G291" s="73">
        <v>0</v>
      </c>
      <c r="H291" s="73">
        <v>0</v>
      </c>
      <c r="I291" s="275">
        <v>25201</v>
      </c>
      <c r="J291" s="275"/>
      <c r="K291" s="275">
        <v>10000</v>
      </c>
      <c r="L291" s="275"/>
      <c r="M291" s="275"/>
      <c r="N291" s="275"/>
      <c r="O291" s="275">
        <v>15201</v>
      </c>
      <c r="P291" s="275"/>
      <c r="Q291" s="73">
        <v>0</v>
      </c>
    </row>
    <row r="292" spans="1:17" ht="12.1" customHeight="1" x14ac:dyDescent="0.25">
      <c r="A292" s="273" t="s">
        <v>1543</v>
      </c>
      <c r="B292" s="273"/>
      <c r="C292" s="274" t="s">
        <v>1530</v>
      </c>
      <c r="D292" s="274"/>
      <c r="E292" s="274"/>
      <c r="F292" s="274"/>
      <c r="G292" s="73">
        <v>0</v>
      </c>
      <c r="H292" s="73">
        <v>0</v>
      </c>
      <c r="I292" s="275">
        <v>4</v>
      </c>
      <c r="J292" s="275"/>
      <c r="K292" s="275">
        <v>4</v>
      </c>
      <c r="L292" s="275"/>
      <c r="M292" s="275"/>
      <c r="N292" s="275"/>
      <c r="O292" s="275">
        <v>0</v>
      </c>
      <c r="P292" s="275"/>
      <c r="Q292" s="73">
        <v>0</v>
      </c>
    </row>
    <row r="293" spans="1:17" ht="12.1" customHeight="1" x14ac:dyDescent="0.25">
      <c r="A293" s="273" t="s">
        <v>1544</v>
      </c>
      <c r="B293" s="273"/>
      <c r="C293" s="274" t="s">
        <v>1530</v>
      </c>
      <c r="D293" s="274"/>
      <c r="E293" s="274"/>
      <c r="F293" s="274"/>
      <c r="G293" s="73">
        <v>0.24</v>
      </c>
      <c r="H293" s="73">
        <v>0</v>
      </c>
      <c r="I293" s="275">
        <v>365.78</v>
      </c>
      <c r="J293" s="275"/>
      <c r="K293" s="275">
        <v>366.02</v>
      </c>
      <c r="L293" s="275"/>
      <c r="M293" s="275"/>
      <c r="N293" s="275"/>
      <c r="O293" s="275">
        <v>0</v>
      </c>
      <c r="P293" s="275"/>
      <c r="Q293" s="73">
        <v>0</v>
      </c>
    </row>
    <row r="294" spans="1:17" ht="12.75" customHeight="1" x14ac:dyDescent="0.25">
      <c r="A294" s="273" t="s">
        <v>1545</v>
      </c>
      <c r="B294" s="273"/>
      <c r="C294" s="274" t="s">
        <v>1530</v>
      </c>
      <c r="D294" s="274"/>
      <c r="E294" s="274"/>
      <c r="F294" s="274"/>
      <c r="G294" s="73">
        <v>0</v>
      </c>
      <c r="H294" s="73">
        <v>0</v>
      </c>
      <c r="I294" s="275">
        <v>35029.26</v>
      </c>
      <c r="J294" s="275"/>
      <c r="K294" s="275">
        <v>35029.26</v>
      </c>
      <c r="L294" s="275"/>
      <c r="M294" s="275"/>
      <c r="N294" s="275"/>
      <c r="O294" s="275">
        <v>0</v>
      </c>
      <c r="P294" s="275"/>
      <c r="Q294" s="73">
        <v>0</v>
      </c>
    </row>
    <row r="295" spans="1:17" ht="12.1" customHeight="1" x14ac:dyDescent="0.25">
      <c r="A295" s="273" t="s">
        <v>1546</v>
      </c>
      <c r="B295" s="273"/>
      <c r="C295" s="274" t="s">
        <v>1547</v>
      </c>
      <c r="D295" s="274"/>
      <c r="E295" s="274"/>
      <c r="F295" s="274"/>
      <c r="G295" s="73">
        <v>52.22</v>
      </c>
      <c r="H295" s="73">
        <v>0</v>
      </c>
      <c r="I295" s="275">
        <v>92609</v>
      </c>
      <c r="J295" s="275"/>
      <c r="K295" s="275">
        <v>92661.22</v>
      </c>
      <c r="L295" s="275"/>
      <c r="M295" s="275"/>
      <c r="N295" s="275"/>
      <c r="O295" s="275">
        <v>0</v>
      </c>
      <c r="P295" s="275"/>
      <c r="Q295" s="73">
        <v>0</v>
      </c>
    </row>
    <row r="296" spans="1:17" ht="12.1" customHeight="1" x14ac:dyDescent="0.25">
      <c r="A296" s="273" t="s">
        <v>1548</v>
      </c>
      <c r="B296" s="273"/>
      <c r="C296" s="274" t="s">
        <v>1530</v>
      </c>
      <c r="D296" s="274"/>
      <c r="E296" s="274"/>
      <c r="F296" s="274"/>
      <c r="G296" s="73">
        <v>0</v>
      </c>
      <c r="H296" s="73">
        <v>0</v>
      </c>
      <c r="I296" s="275">
        <v>0.9</v>
      </c>
      <c r="J296" s="275"/>
      <c r="K296" s="275">
        <v>0.9</v>
      </c>
      <c r="L296" s="275"/>
      <c r="M296" s="275"/>
      <c r="N296" s="275"/>
      <c r="O296" s="275">
        <v>0</v>
      </c>
      <c r="P296" s="275"/>
      <c r="Q296" s="73">
        <v>0</v>
      </c>
    </row>
    <row r="297" spans="1:17" ht="12.75" customHeight="1" x14ac:dyDescent="0.25">
      <c r="A297" s="273" t="s">
        <v>1549</v>
      </c>
      <c r="B297" s="273"/>
      <c r="C297" s="274" t="s">
        <v>1530</v>
      </c>
      <c r="D297" s="274"/>
      <c r="E297" s="274"/>
      <c r="F297" s="274"/>
      <c r="G297" s="73">
        <v>0.01</v>
      </c>
      <c r="H297" s="73">
        <v>0</v>
      </c>
      <c r="I297" s="275">
        <v>57819</v>
      </c>
      <c r="J297" s="275"/>
      <c r="K297" s="275">
        <v>57817.2</v>
      </c>
      <c r="L297" s="275"/>
      <c r="M297" s="275"/>
      <c r="N297" s="275"/>
      <c r="O297" s="275">
        <v>1.81</v>
      </c>
      <c r="P297" s="275"/>
      <c r="Q297" s="73">
        <v>0</v>
      </c>
    </row>
    <row r="298" spans="1:17" ht="12.1" customHeight="1" x14ac:dyDescent="0.25">
      <c r="A298" s="273" t="s">
        <v>1550</v>
      </c>
      <c r="B298" s="273"/>
      <c r="C298" s="274" t="s">
        <v>611</v>
      </c>
      <c r="D298" s="274"/>
      <c r="E298" s="274"/>
      <c r="F298" s="274"/>
      <c r="G298" s="73">
        <v>0</v>
      </c>
      <c r="H298" s="73">
        <v>0</v>
      </c>
      <c r="I298" s="275">
        <v>4547257.91</v>
      </c>
      <c r="J298" s="275"/>
      <c r="K298" s="275">
        <v>2230605.56</v>
      </c>
      <c r="L298" s="275"/>
      <c r="M298" s="275"/>
      <c r="N298" s="275"/>
      <c r="O298" s="275">
        <v>2316652.35</v>
      </c>
      <c r="P298" s="275"/>
      <c r="Q298" s="73">
        <v>0</v>
      </c>
    </row>
    <row r="299" spans="1:17" ht="12.1" customHeight="1" x14ac:dyDescent="0.25">
      <c r="A299" s="273" t="s">
        <v>1551</v>
      </c>
      <c r="B299" s="273"/>
      <c r="C299" s="274" t="s">
        <v>1552</v>
      </c>
      <c r="D299" s="274"/>
      <c r="E299" s="274"/>
      <c r="F299" s="274"/>
      <c r="G299" s="73">
        <v>0</v>
      </c>
      <c r="H299" s="73">
        <v>0</v>
      </c>
      <c r="I299" s="275">
        <v>98141</v>
      </c>
      <c r="J299" s="275"/>
      <c r="K299" s="275">
        <v>0</v>
      </c>
      <c r="L299" s="275"/>
      <c r="M299" s="275"/>
      <c r="N299" s="275"/>
      <c r="O299" s="275">
        <v>98141</v>
      </c>
      <c r="P299" s="275"/>
      <c r="Q299" s="73">
        <v>0</v>
      </c>
    </row>
    <row r="300" spans="1:17" ht="12.75" customHeight="1" x14ac:dyDescent="0.25">
      <c r="A300" s="273" t="s">
        <v>1553</v>
      </c>
      <c r="B300" s="273"/>
      <c r="C300" s="274" t="s">
        <v>1552</v>
      </c>
      <c r="D300" s="274"/>
      <c r="E300" s="274"/>
      <c r="F300" s="274"/>
      <c r="G300" s="73">
        <v>28918.44</v>
      </c>
      <c r="H300" s="73">
        <v>0</v>
      </c>
      <c r="I300" s="275">
        <v>17059</v>
      </c>
      <c r="J300" s="275"/>
      <c r="K300" s="275">
        <v>45977.440000000002</v>
      </c>
      <c r="L300" s="275"/>
      <c r="M300" s="275"/>
      <c r="N300" s="275"/>
      <c r="O300" s="275">
        <v>0</v>
      </c>
      <c r="P300" s="275"/>
      <c r="Q300" s="73">
        <v>0</v>
      </c>
    </row>
    <row r="301" spans="1:17" ht="12.1" customHeight="1" x14ac:dyDescent="0.25">
      <c r="A301" s="273" t="s">
        <v>1554</v>
      </c>
      <c r="B301" s="273"/>
      <c r="C301" s="274" t="s">
        <v>1552</v>
      </c>
      <c r="D301" s="274"/>
      <c r="E301" s="274"/>
      <c r="F301" s="274"/>
      <c r="G301" s="73">
        <v>0</v>
      </c>
      <c r="H301" s="73">
        <v>0</v>
      </c>
      <c r="I301" s="275">
        <v>154259</v>
      </c>
      <c r="J301" s="275"/>
      <c r="K301" s="275">
        <v>154259</v>
      </c>
      <c r="L301" s="275"/>
      <c r="M301" s="275"/>
      <c r="N301" s="275"/>
      <c r="O301" s="275">
        <v>0</v>
      </c>
      <c r="P301" s="275"/>
      <c r="Q301" s="73">
        <v>0</v>
      </c>
    </row>
    <row r="302" spans="1:17" ht="12.1" customHeight="1" x14ac:dyDescent="0.25">
      <c r="A302" s="273" t="s">
        <v>1555</v>
      </c>
      <c r="B302" s="273"/>
      <c r="C302" s="274" t="s">
        <v>1552</v>
      </c>
      <c r="D302" s="274"/>
      <c r="E302" s="274"/>
      <c r="F302" s="274"/>
      <c r="G302" s="73">
        <v>0</v>
      </c>
      <c r="H302" s="73">
        <v>0</v>
      </c>
      <c r="I302" s="275">
        <v>14313</v>
      </c>
      <c r="J302" s="275"/>
      <c r="K302" s="275">
        <v>14313</v>
      </c>
      <c r="L302" s="275"/>
      <c r="M302" s="275"/>
      <c r="N302" s="275"/>
      <c r="O302" s="275">
        <v>0</v>
      </c>
      <c r="P302" s="275"/>
      <c r="Q302" s="73">
        <v>0</v>
      </c>
    </row>
    <row r="303" spans="1:17" ht="12.1" customHeight="1" x14ac:dyDescent="0.25">
      <c r="A303" s="273" t="s">
        <v>1556</v>
      </c>
      <c r="B303" s="273"/>
      <c r="C303" s="274" t="s">
        <v>1552</v>
      </c>
      <c r="D303" s="274"/>
      <c r="E303" s="274"/>
      <c r="F303" s="274"/>
      <c r="G303" s="73">
        <v>0</v>
      </c>
      <c r="H303" s="73">
        <v>0</v>
      </c>
      <c r="I303" s="275">
        <v>106340</v>
      </c>
      <c r="J303" s="275"/>
      <c r="K303" s="275">
        <v>106340</v>
      </c>
      <c r="L303" s="275"/>
      <c r="M303" s="275"/>
      <c r="N303" s="275"/>
      <c r="O303" s="275">
        <v>0</v>
      </c>
      <c r="P303" s="275"/>
      <c r="Q303" s="73">
        <v>0</v>
      </c>
    </row>
    <row r="304" spans="1:17" ht="12.75" customHeight="1" x14ac:dyDescent="0.25">
      <c r="A304" s="273" t="s">
        <v>1557</v>
      </c>
      <c r="B304" s="273"/>
      <c r="C304" s="274" t="s">
        <v>1552</v>
      </c>
      <c r="D304" s="274"/>
      <c r="E304" s="274"/>
      <c r="F304" s="274"/>
      <c r="G304" s="73">
        <v>0</v>
      </c>
      <c r="H304" s="73">
        <v>0</v>
      </c>
      <c r="I304" s="275">
        <v>27452</v>
      </c>
      <c r="J304" s="275"/>
      <c r="K304" s="275">
        <v>27452</v>
      </c>
      <c r="L304" s="275"/>
      <c r="M304" s="275"/>
      <c r="N304" s="275"/>
      <c r="O304" s="275">
        <v>0</v>
      </c>
      <c r="P304" s="275"/>
      <c r="Q304" s="73">
        <v>0</v>
      </c>
    </row>
    <row r="305" spans="1:17" ht="12.1" customHeight="1" x14ac:dyDescent="0.25">
      <c r="A305" s="273" t="s">
        <v>1558</v>
      </c>
      <c r="B305" s="273"/>
      <c r="C305" s="274" t="s">
        <v>1552</v>
      </c>
      <c r="D305" s="274"/>
      <c r="E305" s="274"/>
      <c r="F305" s="274"/>
      <c r="G305" s="73">
        <v>0</v>
      </c>
      <c r="H305" s="73">
        <v>0</v>
      </c>
      <c r="I305" s="275">
        <v>89724</v>
      </c>
      <c r="J305" s="275"/>
      <c r="K305" s="275">
        <v>89724</v>
      </c>
      <c r="L305" s="275"/>
      <c r="M305" s="275"/>
      <c r="N305" s="275"/>
      <c r="O305" s="275">
        <v>0</v>
      </c>
      <c r="P305" s="275"/>
      <c r="Q305" s="73">
        <v>0</v>
      </c>
    </row>
    <row r="306" spans="1:17" ht="12.1" customHeight="1" x14ac:dyDescent="0.25">
      <c r="A306" s="273" t="s">
        <v>1559</v>
      </c>
      <c r="B306" s="273"/>
      <c r="C306" s="274" t="s">
        <v>1552</v>
      </c>
      <c r="D306" s="274"/>
      <c r="E306" s="274"/>
      <c r="F306" s="274"/>
      <c r="G306" s="73">
        <v>0</v>
      </c>
      <c r="H306" s="73">
        <v>0</v>
      </c>
      <c r="I306" s="275">
        <v>112323</v>
      </c>
      <c r="J306" s="275"/>
      <c r="K306" s="275">
        <v>112323</v>
      </c>
      <c r="L306" s="275"/>
      <c r="M306" s="275"/>
      <c r="N306" s="275"/>
      <c r="O306" s="275">
        <v>0</v>
      </c>
      <c r="P306" s="275"/>
      <c r="Q306" s="73">
        <v>0</v>
      </c>
    </row>
    <row r="307" spans="1:17" ht="12.75" customHeight="1" x14ac:dyDescent="0.25">
      <c r="A307" s="273" t="s">
        <v>1560</v>
      </c>
      <c r="B307" s="273"/>
      <c r="C307" s="274" t="s">
        <v>1552</v>
      </c>
      <c r="D307" s="274"/>
      <c r="E307" s="274"/>
      <c r="F307" s="274"/>
      <c r="G307" s="73">
        <v>0</v>
      </c>
      <c r="H307" s="73">
        <v>0</v>
      </c>
      <c r="I307" s="275">
        <v>78071</v>
      </c>
      <c r="J307" s="275"/>
      <c r="K307" s="275">
        <v>78071</v>
      </c>
      <c r="L307" s="275"/>
      <c r="M307" s="275"/>
      <c r="N307" s="275"/>
      <c r="O307" s="275">
        <v>0</v>
      </c>
      <c r="P307" s="275"/>
      <c r="Q307" s="73">
        <v>0</v>
      </c>
    </row>
    <row r="308" spans="1:17" ht="12.1" customHeight="1" x14ac:dyDescent="0.25">
      <c r="A308" s="273" t="s">
        <v>1561</v>
      </c>
      <c r="B308" s="273"/>
      <c r="C308" s="274" t="s">
        <v>1562</v>
      </c>
      <c r="D308" s="274"/>
      <c r="E308" s="274"/>
      <c r="F308" s="274"/>
      <c r="G308" s="73">
        <v>623932</v>
      </c>
      <c r="H308" s="73">
        <v>0</v>
      </c>
      <c r="I308" s="275">
        <v>5222832</v>
      </c>
      <c r="J308" s="275"/>
      <c r="K308" s="275">
        <v>4947055</v>
      </c>
      <c r="L308" s="275"/>
      <c r="M308" s="275"/>
      <c r="N308" s="275"/>
      <c r="O308" s="275">
        <v>899709</v>
      </c>
      <c r="P308" s="275"/>
      <c r="Q308" s="73">
        <v>0</v>
      </c>
    </row>
    <row r="309" spans="1:17" ht="12.1" customHeight="1" x14ac:dyDescent="0.25">
      <c r="A309" s="355"/>
      <c r="B309" s="355"/>
      <c r="C309" s="355"/>
      <c r="D309" s="355"/>
      <c r="E309" s="355"/>
      <c r="F309" s="355"/>
      <c r="G309" s="74">
        <v>678675.73</v>
      </c>
      <c r="H309" s="74">
        <v>0</v>
      </c>
      <c r="I309" s="356">
        <v>10958288.810000001</v>
      </c>
      <c r="J309" s="356"/>
      <c r="K309" s="356">
        <v>8281754.2400000002</v>
      </c>
      <c r="L309" s="356"/>
      <c r="M309" s="356"/>
      <c r="N309" s="356"/>
      <c r="O309" s="356">
        <v>3355210.3</v>
      </c>
      <c r="P309" s="356"/>
      <c r="Q309" s="74">
        <v>0</v>
      </c>
    </row>
    <row r="310" spans="1:17" ht="6.8" customHeight="1" x14ac:dyDescent="0.25"/>
    <row r="311" spans="1:17" ht="12.75" customHeight="1" x14ac:dyDescent="0.25">
      <c r="A311" s="277" t="s">
        <v>578</v>
      </c>
      <c r="B311" s="277"/>
      <c r="C311" s="278" t="s">
        <v>613</v>
      </c>
      <c r="D311" s="278"/>
      <c r="E311" s="278"/>
      <c r="F311" s="278"/>
      <c r="G311" s="278"/>
      <c r="H311" s="278"/>
      <c r="I311" s="278"/>
      <c r="J311" s="278"/>
      <c r="K311" s="278"/>
      <c r="L311" s="278"/>
      <c r="M311" s="278"/>
      <c r="N311" s="278"/>
      <c r="O311" s="278"/>
      <c r="P311" s="278"/>
      <c r="Q311" s="278"/>
    </row>
    <row r="312" spans="1:17" ht="12.1" customHeight="1" x14ac:dyDescent="0.25">
      <c r="A312" s="273" t="s">
        <v>1563</v>
      </c>
      <c r="B312" s="273"/>
      <c r="C312" s="274" t="s">
        <v>1564</v>
      </c>
      <c r="D312" s="274"/>
      <c r="E312" s="274"/>
      <c r="F312" s="274"/>
      <c r="G312" s="73">
        <v>1225370</v>
      </c>
      <c r="H312" s="73">
        <v>0</v>
      </c>
      <c r="I312" s="275">
        <v>0</v>
      </c>
      <c r="J312" s="275"/>
      <c r="K312" s="275">
        <v>0</v>
      </c>
      <c r="L312" s="275"/>
      <c r="M312" s="275"/>
      <c r="N312" s="275"/>
      <c r="O312" s="275">
        <v>1225370</v>
      </c>
      <c r="P312" s="275"/>
      <c r="Q312" s="73">
        <v>0</v>
      </c>
    </row>
    <row r="313" spans="1:17" ht="12.1" customHeight="1" x14ac:dyDescent="0.25">
      <c r="A313" s="273" t="s">
        <v>1565</v>
      </c>
      <c r="B313" s="273"/>
      <c r="C313" s="274" t="s">
        <v>1566</v>
      </c>
      <c r="D313" s="274"/>
      <c r="E313" s="274"/>
      <c r="F313" s="274"/>
      <c r="G313" s="73">
        <v>32253</v>
      </c>
      <c r="H313" s="73">
        <v>0</v>
      </c>
      <c r="I313" s="275">
        <v>51213</v>
      </c>
      <c r="J313" s="275"/>
      <c r="K313" s="275">
        <v>83466</v>
      </c>
      <c r="L313" s="275"/>
      <c r="M313" s="275"/>
      <c r="N313" s="275"/>
      <c r="O313" s="275">
        <v>0</v>
      </c>
      <c r="P313" s="275"/>
      <c r="Q313" s="73">
        <v>0</v>
      </c>
    </row>
    <row r="314" spans="1:17" ht="12.75" customHeight="1" x14ac:dyDescent="0.25">
      <c r="A314" s="273" t="s">
        <v>1567</v>
      </c>
      <c r="B314" s="273"/>
      <c r="C314" s="274" t="s">
        <v>1566</v>
      </c>
      <c r="D314" s="274"/>
      <c r="E314" s="274"/>
      <c r="F314" s="274"/>
      <c r="G314" s="73">
        <v>0</v>
      </c>
      <c r="H314" s="73">
        <v>0</v>
      </c>
      <c r="I314" s="275">
        <v>722498</v>
      </c>
      <c r="J314" s="275"/>
      <c r="K314" s="275">
        <v>150000</v>
      </c>
      <c r="L314" s="275"/>
      <c r="M314" s="275"/>
      <c r="N314" s="275"/>
      <c r="O314" s="275">
        <v>572498</v>
      </c>
      <c r="P314" s="275"/>
      <c r="Q314" s="73">
        <v>0</v>
      </c>
    </row>
    <row r="315" spans="1:17" ht="12.1" customHeight="1" x14ac:dyDescent="0.25">
      <c r="A315" s="273" t="s">
        <v>1568</v>
      </c>
      <c r="B315" s="273"/>
      <c r="C315" s="274" t="s">
        <v>1566</v>
      </c>
      <c r="D315" s="274"/>
      <c r="E315" s="274"/>
      <c r="F315" s="274"/>
      <c r="G315" s="73">
        <v>0</v>
      </c>
      <c r="H315" s="73">
        <v>0</v>
      </c>
      <c r="I315" s="275">
        <v>8150000</v>
      </c>
      <c r="J315" s="275"/>
      <c r="K315" s="275">
        <v>2695100</v>
      </c>
      <c r="L315" s="275"/>
      <c r="M315" s="275"/>
      <c r="N315" s="275"/>
      <c r="O315" s="275">
        <v>5454900</v>
      </c>
      <c r="P315" s="275"/>
      <c r="Q315" s="73">
        <v>0</v>
      </c>
    </row>
    <row r="316" spans="1:17" ht="12.1" customHeight="1" x14ac:dyDescent="0.25">
      <c r="A316" s="273" t="s">
        <v>1569</v>
      </c>
      <c r="B316" s="273"/>
      <c r="C316" s="274" t="s">
        <v>1566</v>
      </c>
      <c r="D316" s="274"/>
      <c r="E316" s="274"/>
      <c r="F316" s="274"/>
      <c r="G316" s="73">
        <v>44770</v>
      </c>
      <c r="H316" s="73">
        <v>0</v>
      </c>
      <c r="I316" s="275">
        <v>3534734</v>
      </c>
      <c r="J316" s="275"/>
      <c r="K316" s="275">
        <v>3179504</v>
      </c>
      <c r="L316" s="275"/>
      <c r="M316" s="275"/>
      <c r="N316" s="275"/>
      <c r="O316" s="275">
        <v>400000</v>
      </c>
      <c r="P316" s="275"/>
      <c r="Q316" s="73">
        <v>0</v>
      </c>
    </row>
    <row r="317" spans="1:17" ht="12.75" customHeight="1" x14ac:dyDescent="0.25">
      <c r="A317" s="273" t="s">
        <v>1570</v>
      </c>
      <c r="B317" s="273"/>
      <c r="C317" s="274" t="s">
        <v>1566</v>
      </c>
      <c r="D317" s="274"/>
      <c r="E317" s="274"/>
      <c r="F317" s="274"/>
      <c r="G317" s="73">
        <v>0</v>
      </c>
      <c r="H317" s="73">
        <v>0</v>
      </c>
      <c r="I317" s="275">
        <v>1330367</v>
      </c>
      <c r="J317" s="275"/>
      <c r="K317" s="275">
        <v>1010367</v>
      </c>
      <c r="L317" s="275"/>
      <c r="M317" s="275"/>
      <c r="N317" s="275"/>
      <c r="O317" s="275">
        <v>320000</v>
      </c>
      <c r="P317" s="275"/>
      <c r="Q317" s="73">
        <v>0</v>
      </c>
    </row>
    <row r="318" spans="1:17" ht="12.1" customHeight="1" x14ac:dyDescent="0.25">
      <c r="A318" s="273" t="s">
        <v>1571</v>
      </c>
      <c r="B318" s="273"/>
      <c r="C318" s="274" t="s">
        <v>1566</v>
      </c>
      <c r="D318" s="274"/>
      <c r="E318" s="274"/>
      <c r="F318" s="274"/>
      <c r="G318" s="73">
        <v>275918</v>
      </c>
      <c r="H318" s="73">
        <v>0</v>
      </c>
      <c r="I318" s="275">
        <v>0</v>
      </c>
      <c r="J318" s="275"/>
      <c r="K318" s="275">
        <v>0</v>
      </c>
      <c r="L318" s="275"/>
      <c r="M318" s="275"/>
      <c r="N318" s="275"/>
      <c r="O318" s="275">
        <v>275918</v>
      </c>
      <c r="P318" s="275"/>
      <c r="Q318" s="73">
        <v>0</v>
      </c>
    </row>
    <row r="319" spans="1:17" ht="12.1" customHeight="1" x14ac:dyDescent="0.25">
      <c r="A319" s="273" t="s">
        <v>1572</v>
      </c>
      <c r="B319" s="273"/>
      <c r="C319" s="274" t="s">
        <v>1566</v>
      </c>
      <c r="D319" s="274"/>
      <c r="E319" s="274"/>
      <c r="F319" s="274"/>
      <c r="G319" s="73">
        <v>0</v>
      </c>
      <c r="H319" s="73">
        <v>0</v>
      </c>
      <c r="I319" s="275">
        <v>2822200</v>
      </c>
      <c r="J319" s="275"/>
      <c r="K319" s="275">
        <v>2822200</v>
      </c>
      <c r="L319" s="275"/>
      <c r="M319" s="275"/>
      <c r="N319" s="275"/>
      <c r="O319" s="275">
        <v>0</v>
      </c>
      <c r="P319" s="275"/>
      <c r="Q319" s="73">
        <v>0</v>
      </c>
    </row>
    <row r="320" spans="1:17" ht="12.75" customHeight="1" x14ac:dyDescent="0.25">
      <c r="A320" s="273" t="s">
        <v>1573</v>
      </c>
      <c r="B320" s="273"/>
      <c r="C320" s="274" t="s">
        <v>1566</v>
      </c>
      <c r="D320" s="274"/>
      <c r="E320" s="274"/>
      <c r="F320" s="274"/>
      <c r="G320" s="73">
        <v>612220</v>
      </c>
      <c r="H320" s="73">
        <v>0</v>
      </c>
      <c r="I320" s="275">
        <v>404779</v>
      </c>
      <c r="J320" s="275"/>
      <c r="K320" s="275">
        <v>520429</v>
      </c>
      <c r="L320" s="275"/>
      <c r="M320" s="275"/>
      <c r="N320" s="275"/>
      <c r="O320" s="275">
        <v>496570</v>
      </c>
      <c r="P320" s="275"/>
      <c r="Q320" s="73">
        <v>0</v>
      </c>
    </row>
    <row r="321" spans="1:17" ht="12.1" customHeight="1" x14ac:dyDescent="0.25">
      <c r="A321" s="273" t="s">
        <v>1574</v>
      </c>
      <c r="B321" s="273"/>
      <c r="C321" s="274" t="s">
        <v>1566</v>
      </c>
      <c r="D321" s="274"/>
      <c r="E321" s="274"/>
      <c r="F321" s="274"/>
      <c r="G321" s="73">
        <v>0</v>
      </c>
      <c r="H321" s="73">
        <v>0</v>
      </c>
      <c r="I321" s="275">
        <v>27357</v>
      </c>
      <c r="J321" s="275"/>
      <c r="K321" s="275">
        <v>27357</v>
      </c>
      <c r="L321" s="275"/>
      <c r="M321" s="275"/>
      <c r="N321" s="275"/>
      <c r="O321" s="275">
        <v>0</v>
      </c>
      <c r="P321" s="275"/>
      <c r="Q321" s="73">
        <v>0</v>
      </c>
    </row>
    <row r="322" spans="1:17" ht="12.1" customHeight="1" x14ac:dyDescent="0.25">
      <c r="A322" s="273" t="s">
        <v>1575</v>
      </c>
      <c r="B322" s="273"/>
      <c r="C322" s="274" t="s">
        <v>1566</v>
      </c>
      <c r="D322" s="274"/>
      <c r="E322" s="274"/>
      <c r="F322" s="274"/>
      <c r="G322" s="73">
        <v>0</v>
      </c>
      <c r="H322" s="73">
        <v>0</v>
      </c>
      <c r="I322" s="275">
        <v>300000</v>
      </c>
      <c r="J322" s="275"/>
      <c r="K322" s="275">
        <v>300000</v>
      </c>
      <c r="L322" s="275"/>
      <c r="M322" s="275"/>
      <c r="N322" s="275"/>
      <c r="O322" s="275">
        <v>0</v>
      </c>
      <c r="P322" s="275"/>
      <c r="Q322" s="73">
        <v>0</v>
      </c>
    </row>
    <row r="323" spans="1:17" ht="12.75" customHeight="1" x14ac:dyDescent="0.25">
      <c r="A323" s="273" t="s">
        <v>1576</v>
      </c>
      <c r="B323" s="273"/>
      <c r="C323" s="274" t="s">
        <v>1566</v>
      </c>
      <c r="D323" s="274"/>
      <c r="E323" s="274"/>
      <c r="F323" s="274"/>
      <c r="G323" s="73">
        <v>0</v>
      </c>
      <c r="H323" s="73">
        <v>0</v>
      </c>
      <c r="I323" s="275">
        <v>11438</v>
      </c>
      <c r="J323" s="275"/>
      <c r="K323" s="275">
        <v>0</v>
      </c>
      <c r="L323" s="275"/>
      <c r="M323" s="275"/>
      <c r="N323" s="275"/>
      <c r="O323" s="275">
        <v>11438</v>
      </c>
      <c r="P323" s="275"/>
      <c r="Q323" s="73">
        <v>0</v>
      </c>
    </row>
    <row r="324" spans="1:17" ht="12.1" customHeight="1" x14ac:dyDescent="0.25">
      <c r="A324" s="273" t="s">
        <v>1577</v>
      </c>
      <c r="B324" s="273"/>
      <c r="C324" s="274" t="s">
        <v>1566</v>
      </c>
      <c r="D324" s="274"/>
      <c r="E324" s="274"/>
      <c r="F324" s="274"/>
      <c r="G324" s="73">
        <v>0</v>
      </c>
      <c r="H324" s="73">
        <v>0</v>
      </c>
      <c r="I324" s="275">
        <v>1500000</v>
      </c>
      <c r="J324" s="275"/>
      <c r="K324" s="275">
        <v>1200000</v>
      </c>
      <c r="L324" s="275"/>
      <c r="M324" s="275"/>
      <c r="N324" s="275"/>
      <c r="O324" s="275">
        <v>300000</v>
      </c>
      <c r="P324" s="275"/>
      <c r="Q324" s="73">
        <v>0</v>
      </c>
    </row>
    <row r="325" spans="1:17" ht="12.1" customHeight="1" x14ac:dyDescent="0.25">
      <c r="A325" s="273" t="s">
        <v>1578</v>
      </c>
      <c r="B325" s="273"/>
      <c r="C325" s="274" t="s">
        <v>1566</v>
      </c>
      <c r="D325" s="274"/>
      <c r="E325" s="274"/>
      <c r="F325" s="274"/>
      <c r="G325" s="73">
        <v>0</v>
      </c>
      <c r="H325" s="73">
        <v>0</v>
      </c>
      <c r="I325" s="275">
        <v>79282</v>
      </c>
      <c r="J325" s="275"/>
      <c r="K325" s="275">
        <v>31460</v>
      </c>
      <c r="L325" s="275"/>
      <c r="M325" s="275"/>
      <c r="N325" s="275"/>
      <c r="O325" s="275">
        <v>47822</v>
      </c>
      <c r="P325" s="275"/>
      <c r="Q325" s="73">
        <v>0</v>
      </c>
    </row>
    <row r="326" spans="1:17" ht="12.75" customHeight="1" x14ac:dyDescent="0.25">
      <c r="A326" s="273" t="s">
        <v>1579</v>
      </c>
      <c r="B326" s="273"/>
      <c r="C326" s="274" t="s">
        <v>1566</v>
      </c>
      <c r="D326" s="274"/>
      <c r="E326" s="274"/>
      <c r="F326" s="274"/>
      <c r="G326" s="73">
        <v>915899</v>
      </c>
      <c r="H326" s="73">
        <v>0</v>
      </c>
      <c r="I326" s="275">
        <v>500000</v>
      </c>
      <c r="J326" s="275"/>
      <c r="K326" s="275">
        <v>500000</v>
      </c>
      <c r="L326" s="275"/>
      <c r="M326" s="275"/>
      <c r="N326" s="275"/>
      <c r="O326" s="275">
        <v>915899</v>
      </c>
      <c r="P326" s="275"/>
      <c r="Q326" s="73">
        <v>0</v>
      </c>
    </row>
    <row r="327" spans="1:17" ht="12.1" customHeight="1" x14ac:dyDescent="0.25">
      <c r="A327" s="273" t="s">
        <v>1580</v>
      </c>
      <c r="B327" s="273"/>
      <c r="C327" s="274" t="s">
        <v>1566</v>
      </c>
      <c r="D327" s="274"/>
      <c r="E327" s="274"/>
      <c r="F327" s="274"/>
      <c r="G327" s="73">
        <v>151674</v>
      </c>
      <c r="H327" s="73">
        <v>0</v>
      </c>
      <c r="I327" s="275">
        <v>0</v>
      </c>
      <c r="J327" s="275"/>
      <c r="K327" s="275">
        <v>0</v>
      </c>
      <c r="L327" s="275"/>
      <c r="M327" s="275"/>
      <c r="N327" s="275"/>
      <c r="O327" s="275">
        <v>151674</v>
      </c>
      <c r="P327" s="275"/>
      <c r="Q327" s="73">
        <v>0</v>
      </c>
    </row>
    <row r="328" spans="1:17" ht="12.1" customHeight="1" x14ac:dyDescent="0.25">
      <c r="A328" s="273" t="s">
        <v>1581</v>
      </c>
      <c r="B328" s="273"/>
      <c r="C328" s="274" t="s">
        <v>1566</v>
      </c>
      <c r="D328" s="274"/>
      <c r="E328" s="274"/>
      <c r="F328" s="274"/>
      <c r="G328" s="73">
        <v>0</v>
      </c>
      <c r="H328" s="73">
        <v>0</v>
      </c>
      <c r="I328" s="275">
        <v>124428</v>
      </c>
      <c r="J328" s="275"/>
      <c r="K328" s="275">
        <v>124428</v>
      </c>
      <c r="L328" s="275"/>
      <c r="M328" s="275"/>
      <c r="N328" s="275"/>
      <c r="O328" s="275">
        <v>0</v>
      </c>
      <c r="P328" s="275"/>
      <c r="Q328" s="73">
        <v>0</v>
      </c>
    </row>
    <row r="329" spans="1:17" ht="12.1" customHeight="1" x14ac:dyDescent="0.25">
      <c r="A329" s="273" t="s">
        <v>1582</v>
      </c>
      <c r="B329" s="273"/>
      <c r="C329" s="274" t="s">
        <v>1566</v>
      </c>
      <c r="D329" s="274"/>
      <c r="E329" s="274"/>
      <c r="F329" s="274"/>
      <c r="G329" s="73">
        <v>533663</v>
      </c>
      <c r="H329" s="73">
        <v>0</v>
      </c>
      <c r="I329" s="275">
        <v>18214</v>
      </c>
      <c r="J329" s="275"/>
      <c r="K329" s="275">
        <v>18214</v>
      </c>
      <c r="L329" s="275"/>
      <c r="M329" s="275"/>
      <c r="N329" s="275"/>
      <c r="O329" s="275">
        <v>533663</v>
      </c>
      <c r="P329" s="275"/>
      <c r="Q329" s="73">
        <v>0</v>
      </c>
    </row>
    <row r="330" spans="1:17" ht="12.75" customHeight="1" x14ac:dyDescent="0.25">
      <c r="A330" s="273" t="s">
        <v>1583</v>
      </c>
      <c r="B330" s="273"/>
      <c r="C330" s="274" t="s">
        <v>1566</v>
      </c>
      <c r="D330" s="274"/>
      <c r="E330" s="274"/>
      <c r="F330" s="274"/>
      <c r="G330" s="73">
        <v>1289667.1399999999</v>
      </c>
      <c r="H330" s="73">
        <v>0</v>
      </c>
      <c r="I330" s="275">
        <v>0</v>
      </c>
      <c r="J330" s="275"/>
      <c r="K330" s="275">
        <v>226147</v>
      </c>
      <c r="L330" s="275"/>
      <c r="M330" s="275"/>
      <c r="N330" s="275"/>
      <c r="O330" s="275">
        <v>1063520.1399999999</v>
      </c>
      <c r="P330" s="275"/>
      <c r="Q330" s="73">
        <v>0</v>
      </c>
    </row>
    <row r="331" spans="1:17" ht="12.1" customHeight="1" x14ac:dyDescent="0.25">
      <c r="A331" s="273" t="s">
        <v>1584</v>
      </c>
      <c r="B331" s="273"/>
      <c r="C331" s="274" t="s">
        <v>1566</v>
      </c>
      <c r="D331" s="274"/>
      <c r="E331" s="274"/>
      <c r="F331" s="274"/>
      <c r="G331" s="73">
        <v>0</v>
      </c>
      <c r="H331" s="73">
        <v>0</v>
      </c>
      <c r="I331" s="275">
        <v>4511</v>
      </c>
      <c r="J331" s="275"/>
      <c r="K331" s="275">
        <v>4511</v>
      </c>
      <c r="L331" s="275"/>
      <c r="M331" s="275"/>
      <c r="N331" s="275"/>
      <c r="O331" s="275">
        <v>0</v>
      </c>
      <c r="P331" s="275"/>
      <c r="Q331" s="73">
        <v>0</v>
      </c>
    </row>
    <row r="332" spans="1:17" ht="12.1" customHeight="1" x14ac:dyDescent="0.25">
      <c r="A332" s="273" t="s">
        <v>1585</v>
      </c>
      <c r="B332" s="273"/>
      <c r="C332" s="274" t="s">
        <v>1566</v>
      </c>
      <c r="D332" s="274"/>
      <c r="E332" s="274"/>
      <c r="F332" s="274"/>
      <c r="G332" s="73">
        <v>38322323.619999997</v>
      </c>
      <c r="H332" s="73">
        <v>0</v>
      </c>
      <c r="I332" s="275">
        <v>80150000</v>
      </c>
      <c r="J332" s="275"/>
      <c r="K332" s="275">
        <v>43255862</v>
      </c>
      <c r="L332" s="275"/>
      <c r="M332" s="275"/>
      <c r="N332" s="275"/>
      <c r="O332" s="275">
        <v>75216461.620000005</v>
      </c>
      <c r="P332" s="275"/>
      <c r="Q332" s="73">
        <v>0</v>
      </c>
    </row>
    <row r="333" spans="1:17" ht="12.75" customHeight="1" x14ac:dyDescent="0.25">
      <c r="A333" s="273" t="s">
        <v>1586</v>
      </c>
      <c r="B333" s="273"/>
      <c r="C333" s="274" t="s">
        <v>1587</v>
      </c>
      <c r="D333" s="274"/>
      <c r="E333" s="274"/>
      <c r="F333" s="274"/>
      <c r="G333" s="73">
        <v>124949480.59</v>
      </c>
      <c r="H333" s="73">
        <v>0</v>
      </c>
      <c r="I333" s="275">
        <v>20054278</v>
      </c>
      <c r="J333" s="275"/>
      <c r="K333" s="275">
        <v>18765197</v>
      </c>
      <c r="L333" s="275"/>
      <c r="M333" s="275"/>
      <c r="N333" s="275"/>
      <c r="O333" s="275">
        <v>126238561.59</v>
      </c>
      <c r="P333" s="275"/>
      <c r="Q333" s="73">
        <v>0</v>
      </c>
    </row>
    <row r="334" spans="1:17" ht="12.1" customHeight="1" x14ac:dyDescent="0.25">
      <c r="A334" s="273" t="s">
        <v>1588</v>
      </c>
      <c r="B334" s="273"/>
      <c r="C334" s="274" t="s">
        <v>1589</v>
      </c>
      <c r="D334" s="274"/>
      <c r="E334" s="274"/>
      <c r="F334" s="274"/>
      <c r="G334" s="73">
        <v>597000</v>
      </c>
      <c r="H334" s="73">
        <v>0</v>
      </c>
      <c r="I334" s="275">
        <v>0</v>
      </c>
      <c r="J334" s="275"/>
      <c r="K334" s="275">
        <v>0</v>
      </c>
      <c r="L334" s="275"/>
      <c r="M334" s="275"/>
      <c r="N334" s="275"/>
      <c r="O334" s="275">
        <v>597000</v>
      </c>
      <c r="P334" s="275"/>
      <c r="Q334" s="73">
        <v>0</v>
      </c>
    </row>
    <row r="335" spans="1:17" ht="12.1" customHeight="1" x14ac:dyDescent="0.25">
      <c r="A335" s="355"/>
      <c r="B335" s="355"/>
      <c r="C335" s="355"/>
      <c r="D335" s="355"/>
      <c r="E335" s="355"/>
      <c r="F335" s="355"/>
      <c r="G335" s="74">
        <v>168950238.34999999</v>
      </c>
      <c r="H335" s="74">
        <v>0</v>
      </c>
      <c r="I335" s="356">
        <v>119785299</v>
      </c>
      <c r="J335" s="356"/>
      <c r="K335" s="356">
        <v>74914242</v>
      </c>
      <c r="L335" s="356"/>
      <c r="M335" s="356"/>
      <c r="N335" s="356"/>
      <c r="O335" s="356">
        <v>213821295.34999999</v>
      </c>
      <c r="P335" s="356"/>
      <c r="Q335" s="74">
        <v>0</v>
      </c>
    </row>
    <row r="336" spans="1:17" ht="6.8" customHeight="1" x14ac:dyDescent="0.25"/>
    <row r="337" spans="1:17" ht="12.75" customHeight="1" x14ac:dyDescent="0.25">
      <c r="A337" s="277" t="s">
        <v>578</v>
      </c>
      <c r="B337" s="277"/>
      <c r="C337" s="278" t="s">
        <v>18</v>
      </c>
      <c r="D337" s="278"/>
      <c r="E337" s="278"/>
      <c r="F337" s="278"/>
      <c r="G337" s="278"/>
      <c r="H337" s="278"/>
      <c r="I337" s="278"/>
      <c r="J337" s="278"/>
      <c r="K337" s="278"/>
      <c r="L337" s="278"/>
      <c r="M337" s="278"/>
      <c r="N337" s="278"/>
      <c r="O337" s="278"/>
      <c r="P337" s="278"/>
      <c r="Q337" s="278"/>
    </row>
    <row r="338" spans="1:17" ht="12.1" customHeight="1" x14ac:dyDescent="0.25">
      <c r="A338" s="273" t="s">
        <v>1590</v>
      </c>
      <c r="B338" s="273"/>
      <c r="C338" s="274" t="s">
        <v>1591</v>
      </c>
      <c r="D338" s="274"/>
      <c r="E338" s="274"/>
      <c r="F338" s="274"/>
      <c r="G338" s="73">
        <v>58180000</v>
      </c>
      <c r="H338" s="73">
        <v>0</v>
      </c>
      <c r="I338" s="275">
        <v>36168089</v>
      </c>
      <c r="J338" s="275"/>
      <c r="K338" s="275">
        <v>58180000</v>
      </c>
      <c r="L338" s="275"/>
      <c r="M338" s="275"/>
      <c r="N338" s="275"/>
      <c r="O338" s="275">
        <v>36168089</v>
      </c>
      <c r="P338" s="275"/>
      <c r="Q338" s="73">
        <v>0</v>
      </c>
    </row>
    <row r="339" spans="1:17" ht="12.1" customHeight="1" x14ac:dyDescent="0.25">
      <c r="A339" s="273" t="s">
        <v>1592</v>
      </c>
      <c r="B339" s="273"/>
      <c r="C339" s="274" t="s">
        <v>1593</v>
      </c>
      <c r="D339" s="274"/>
      <c r="E339" s="274"/>
      <c r="F339" s="274"/>
      <c r="G339" s="73">
        <v>92391</v>
      </c>
      <c r="H339" s="73">
        <v>0</v>
      </c>
      <c r="I339" s="275">
        <v>1438751</v>
      </c>
      <c r="J339" s="275"/>
      <c r="K339" s="275">
        <v>1488291</v>
      </c>
      <c r="L339" s="275"/>
      <c r="M339" s="275"/>
      <c r="N339" s="275"/>
      <c r="O339" s="275">
        <v>42851</v>
      </c>
      <c r="P339" s="275"/>
      <c r="Q339" s="73">
        <v>0</v>
      </c>
    </row>
    <row r="340" spans="1:17" ht="12.75" customHeight="1" x14ac:dyDescent="0.25">
      <c r="A340" s="273" t="s">
        <v>1594</v>
      </c>
      <c r="B340" s="273"/>
      <c r="C340" s="274" t="s">
        <v>1593</v>
      </c>
      <c r="D340" s="274"/>
      <c r="E340" s="274"/>
      <c r="F340" s="274"/>
      <c r="G340" s="73">
        <v>0.1</v>
      </c>
      <c r="H340" s="73">
        <v>0</v>
      </c>
      <c r="I340" s="275">
        <v>660149</v>
      </c>
      <c r="J340" s="275"/>
      <c r="K340" s="275">
        <v>0</v>
      </c>
      <c r="L340" s="275"/>
      <c r="M340" s="275"/>
      <c r="N340" s="275"/>
      <c r="O340" s="275">
        <v>660149.1</v>
      </c>
      <c r="P340" s="275"/>
      <c r="Q340" s="73">
        <v>0</v>
      </c>
    </row>
    <row r="341" spans="1:17" ht="12.1" customHeight="1" x14ac:dyDescent="0.25">
      <c r="A341" s="273" t="s">
        <v>1595</v>
      </c>
      <c r="B341" s="273"/>
      <c r="C341" s="274" t="s">
        <v>1593</v>
      </c>
      <c r="D341" s="274"/>
      <c r="E341" s="274"/>
      <c r="F341" s="274"/>
      <c r="G341" s="73">
        <v>70000</v>
      </c>
      <c r="H341" s="73">
        <v>0</v>
      </c>
      <c r="I341" s="275">
        <v>0</v>
      </c>
      <c r="J341" s="275"/>
      <c r="K341" s="275">
        <v>0</v>
      </c>
      <c r="L341" s="275"/>
      <c r="M341" s="275"/>
      <c r="N341" s="275"/>
      <c r="O341" s="275">
        <v>70000</v>
      </c>
      <c r="P341" s="275"/>
      <c r="Q341" s="73">
        <v>0</v>
      </c>
    </row>
    <row r="342" spans="1:17" ht="12.1" customHeight="1" x14ac:dyDescent="0.25">
      <c r="A342" s="273" t="s">
        <v>1596</v>
      </c>
      <c r="B342" s="273"/>
      <c r="C342" s="274" t="s">
        <v>1593</v>
      </c>
      <c r="D342" s="274"/>
      <c r="E342" s="274"/>
      <c r="F342" s="274"/>
      <c r="G342" s="73">
        <v>16500</v>
      </c>
      <c r="H342" s="73">
        <v>0</v>
      </c>
      <c r="I342" s="275">
        <v>548330.56999999995</v>
      </c>
      <c r="J342" s="275"/>
      <c r="K342" s="275">
        <v>526075.56999999995</v>
      </c>
      <c r="L342" s="275"/>
      <c r="M342" s="275"/>
      <c r="N342" s="275"/>
      <c r="O342" s="275">
        <v>38755</v>
      </c>
      <c r="P342" s="275"/>
      <c r="Q342" s="73">
        <v>0</v>
      </c>
    </row>
    <row r="343" spans="1:17" ht="12.75" customHeight="1" x14ac:dyDescent="0.25">
      <c r="A343" s="273" t="s">
        <v>1597</v>
      </c>
      <c r="B343" s="273"/>
      <c r="C343" s="274" t="s">
        <v>1593</v>
      </c>
      <c r="D343" s="274"/>
      <c r="E343" s="274"/>
      <c r="F343" s="274"/>
      <c r="G343" s="73">
        <v>3543768.67</v>
      </c>
      <c r="H343" s="73">
        <v>0</v>
      </c>
      <c r="I343" s="275">
        <v>0</v>
      </c>
      <c r="J343" s="275"/>
      <c r="K343" s="275">
        <v>532000</v>
      </c>
      <c r="L343" s="275"/>
      <c r="M343" s="275"/>
      <c r="N343" s="275"/>
      <c r="O343" s="275">
        <v>3011768.67</v>
      </c>
      <c r="P343" s="275"/>
      <c r="Q343" s="73">
        <v>0</v>
      </c>
    </row>
    <row r="344" spans="1:17" ht="12.1" customHeight="1" x14ac:dyDescent="0.25">
      <c r="A344" s="273" t="s">
        <v>1598</v>
      </c>
      <c r="B344" s="273"/>
      <c r="C344" s="274" t="s">
        <v>1593</v>
      </c>
      <c r="D344" s="274"/>
      <c r="E344" s="274"/>
      <c r="F344" s="274"/>
      <c r="G344" s="73">
        <v>9274</v>
      </c>
      <c r="H344" s="73">
        <v>0</v>
      </c>
      <c r="I344" s="275">
        <v>2200.0100000000002</v>
      </c>
      <c r="J344" s="275"/>
      <c r="K344" s="275">
        <v>11474</v>
      </c>
      <c r="L344" s="275"/>
      <c r="M344" s="275"/>
      <c r="N344" s="275"/>
      <c r="O344" s="275">
        <v>0.01</v>
      </c>
      <c r="P344" s="275"/>
      <c r="Q344" s="73">
        <v>0</v>
      </c>
    </row>
    <row r="345" spans="1:17" ht="12.1" customHeight="1" x14ac:dyDescent="0.25">
      <c r="A345" s="273" t="s">
        <v>1599</v>
      </c>
      <c r="B345" s="273"/>
      <c r="C345" s="274" t="s">
        <v>1593</v>
      </c>
      <c r="D345" s="274"/>
      <c r="E345" s="274"/>
      <c r="F345" s="274"/>
      <c r="G345" s="73">
        <v>0</v>
      </c>
      <c r="H345" s="73">
        <v>0</v>
      </c>
      <c r="I345" s="275">
        <v>1862047</v>
      </c>
      <c r="J345" s="275"/>
      <c r="K345" s="275">
        <v>1862000</v>
      </c>
      <c r="L345" s="275"/>
      <c r="M345" s="275"/>
      <c r="N345" s="275"/>
      <c r="O345" s="275">
        <v>47</v>
      </c>
      <c r="P345" s="275"/>
      <c r="Q345" s="73">
        <v>0</v>
      </c>
    </row>
    <row r="346" spans="1:17" ht="12.75" customHeight="1" x14ac:dyDescent="0.25">
      <c r="A346" s="273" t="s">
        <v>1600</v>
      </c>
      <c r="B346" s="273"/>
      <c r="C346" s="274" t="s">
        <v>1593</v>
      </c>
      <c r="D346" s="274"/>
      <c r="E346" s="274"/>
      <c r="F346" s="274"/>
      <c r="G346" s="73">
        <v>2072317</v>
      </c>
      <c r="H346" s="73">
        <v>0</v>
      </c>
      <c r="I346" s="275">
        <v>98485</v>
      </c>
      <c r="J346" s="275"/>
      <c r="K346" s="275">
        <v>98485</v>
      </c>
      <c r="L346" s="275"/>
      <c r="M346" s="275"/>
      <c r="N346" s="275"/>
      <c r="O346" s="275">
        <v>2072317</v>
      </c>
      <c r="P346" s="275"/>
      <c r="Q346" s="73">
        <v>0</v>
      </c>
    </row>
    <row r="347" spans="1:17" ht="12.1" customHeight="1" x14ac:dyDescent="0.25">
      <c r="A347" s="273" t="s">
        <v>1601</v>
      </c>
      <c r="B347" s="273"/>
      <c r="C347" s="274" t="s">
        <v>1593</v>
      </c>
      <c r="D347" s="274"/>
      <c r="E347" s="274"/>
      <c r="F347" s="274"/>
      <c r="G347" s="73">
        <v>11485559.18</v>
      </c>
      <c r="H347" s="73">
        <v>0</v>
      </c>
      <c r="I347" s="275">
        <v>0</v>
      </c>
      <c r="J347" s="275"/>
      <c r="K347" s="275">
        <v>0</v>
      </c>
      <c r="L347" s="275"/>
      <c r="M347" s="275"/>
      <c r="N347" s="275"/>
      <c r="O347" s="275">
        <v>11485559.18</v>
      </c>
      <c r="P347" s="275"/>
      <c r="Q347" s="73">
        <v>0</v>
      </c>
    </row>
    <row r="348" spans="1:17" ht="12.1" customHeight="1" x14ac:dyDescent="0.25">
      <c r="A348" s="273" t="s">
        <v>1602</v>
      </c>
      <c r="B348" s="273"/>
      <c r="C348" s="274" t="s">
        <v>1593</v>
      </c>
      <c r="D348" s="274"/>
      <c r="E348" s="274"/>
      <c r="F348" s="274"/>
      <c r="G348" s="73">
        <v>0</v>
      </c>
      <c r="H348" s="73">
        <v>0</v>
      </c>
      <c r="I348" s="275">
        <v>720000</v>
      </c>
      <c r="J348" s="275"/>
      <c r="K348" s="275">
        <v>336948</v>
      </c>
      <c r="L348" s="275"/>
      <c r="M348" s="275"/>
      <c r="N348" s="275"/>
      <c r="O348" s="275">
        <v>383052</v>
      </c>
      <c r="P348" s="275"/>
      <c r="Q348" s="73">
        <v>0</v>
      </c>
    </row>
    <row r="349" spans="1:17" ht="12.75" customHeight="1" x14ac:dyDescent="0.25">
      <c r="A349" s="273" t="s">
        <v>1603</v>
      </c>
      <c r="B349" s="273"/>
      <c r="C349" s="274" t="s">
        <v>1593</v>
      </c>
      <c r="D349" s="274"/>
      <c r="E349" s="274"/>
      <c r="F349" s="274"/>
      <c r="G349" s="73">
        <v>0</v>
      </c>
      <c r="H349" s="73">
        <v>0</v>
      </c>
      <c r="I349" s="275">
        <v>1800045</v>
      </c>
      <c r="J349" s="275"/>
      <c r="K349" s="275">
        <v>1800045</v>
      </c>
      <c r="L349" s="275"/>
      <c r="M349" s="275"/>
      <c r="N349" s="275"/>
      <c r="O349" s="275">
        <v>0</v>
      </c>
      <c r="P349" s="275"/>
      <c r="Q349" s="73">
        <v>0</v>
      </c>
    </row>
    <row r="350" spans="1:17" ht="12.1" customHeight="1" x14ac:dyDescent="0.25">
      <c r="A350" s="273" t="s">
        <v>1604</v>
      </c>
      <c r="B350" s="273"/>
      <c r="C350" s="274" t="s">
        <v>1593</v>
      </c>
      <c r="D350" s="274"/>
      <c r="E350" s="274"/>
      <c r="F350" s="274"/>
      <c r="G350" s="73">
        <v>0</v>
      </c>
      <c r="H350" s="73">
        <v>0</v>
      </c>
      <c r="I350" s="275">
        <v>544847</v>
      </c>
      <c r="J350" s="275"/>
      <c r="K350" s="275">
        <v>335847</v>
      </c>
      <c r="L350" s="275"/>
      <c r="M350" s="275"/>
      <c r="N350" s="275"/>
      <c r="O350" s="275">
        <v>209000</v>
      </c>
      <c r="P350" s="275"/>
      <c r="Q350" s="73">
        <v>0</v>
      </c>
    </row>
    <row r="351" spans="1:17" ht="12.1" customHeight="1" x14ac:dyDescent="0.25">
      <c r="A351" s="273" t="s">
        <v>1605</v>
      </c>
      <c r="B351" s="273"/>
      <c r="C351" s="274" t="s">
        <v>1593</v>
      </c>
      <c r="D351" s="274"/>
      <c r="E351" s="274"/>
      <c r="F351" s="274"/>
      <c r="G351" s="73">
        <v>0</v>
      </c>
      <c r="H351" s="73">
        <v>0</v>
      </c>
      <c r="I351" s="275">
        <v>5040275</v>
      </c>
      <c r="J351" s="275"/>
      <c r="K351" s="275">
        <v>4252755</v>
      </c>
      <c r="L351" s="275"/>
      <c r="M351" s="275"/>
      <c r="N351" s="275"/>
      <c r="O351" s="275">
        <v>787520</v>
      </c>
      <c r="P351" s="275"/>
      <c r="Q351" s="73">
        <v>0</v>
      </c>
    </row>
    <row r="352" spans="1:17" ht="12.75" customHeight="1" x14ac:dyDescent="0.25">
      <c r="A352" s="273" t="s">
        <v>1606</v>
      </c>
      <c r="B352" s="273"/>
      <c r="C352" s="274" t="s">
        <v>1593</v>
      </c>
      <c r="D352" s="274"/>
      <c r="E352" s="274"/>
      <c r="F352" s="274"/>
      <c r="G352" s="73">
        <v>0</v>
      </c>
      <c r="H352" s="73">
        <v>0</v>
      </c>
      <c r="I352" s="275">
        <v>977149</v>
      </c>
      <c r="J352" s="275"/>
      <c r="K352" s="275">
        <v>532038.38</v>
      </c>
      <c r="L352" s="275"/>
      <c r="M352" s="275"/>
      <c r="N352" s="275"/>
      <c r="O352" s="275">
        <v>445110.62</v>
      </c>
      <c r="P352" s="275"/>
      <c r="Q352" s="73">
        <v>0</v>
      </c>
    </row>
    <row r="353" spans="1:17" ht="12.1" customHeight="1" x14ac:dyDescent="0.25">
      <c r="A353" s="273" t="s">
        <v>1607</v>
      </c>
      <c r="B353" s="273"/>
      <c r="C353" s="274" t="s">
        <v>1593</v>
      </c>
      <c r="D353" s="274"/>
      <c r="E353" s="274"/>
      <c r="F353" s="274"/>
      <c r="G353" s="73">
        <v>0.33</v>
      </c>
      <c r="H353" s="73">
        <v>0</v>
      </c>
      <c r="I353" s="275">
        <v>808</v>
      </c>
      <c r="J353" s="275"/>
      <c r="K353" s="275">
        <v>200.33</v>
      </c>
      <c r="L353" s="275"/>
      <c r="M353" s="275"/>
      <c r="N353" s="275"/>
      <c r="O353" s="275">
        <v>608</v>
      </c>
      <c r="P353" s="275"/>
      <c r="Q353" s="73">
        <v>0</v>
      </c>
    </row>
    <row r="354" spans="1:17" ht="12.1" customHeight="1" x14ac:dyDescent="0.25">
      <c r="A354" s="273" t="s">
        <v>1608</v>
      </c>
      <c r="B354" s="273"/>
      <c r="C354" s="274" t="s">
        <v>1593</v>
      </c>
      <c r="D354" s="274"/>
      <c r="E354" s="274"/>
      <c r="F354" s="274"/>
      <c r="G354" s="73">
        <v>375378</v>
      </c>
      <c r="H354" s="73">
        <v>0</v>
      </c>
      <c r="I354" s="275">
        <v>800000</v>
      </c>
      <c r="J354" s="275"/>
      <c r="K354" s="275">
        <v>797000</v>
      </c>
      <c r="L354" s="275"/>
      <c r="M354" s="275"/>
      <c r="N354" s="275"/>
      <c r="O354" s="275">
        <v>378378</v>
      </c>
      <c r="P354" s="275"/>
      <c r="Q354" s="73">
        <v>0</v>
      </c>
    </row>
    <row r="355" spans="1:17" ht="12.1" customHeight="1" x14ac:dyDescent="0.25">
      <c r="A355" s="273" t="s">
        <v>1609</v>
      </c>
      <c r="B355" s="273"/>
      <c r="C355" s="274" t="s">
        <v>1593</v>
      </c>
      <c r="D355" s="274"/>
      <c r="E355" s="274"/>
      <c r="F355" s="274"/>
      <c r="G355" s="73">
        <v>14341026.300000001</v>
      </c>
      <c r="H355" s="73">
        <v>0</v>
      </c>
      <c r="I355" s="275">
        <v>337154</v>
      </c>
      <c r="J355" s="275"/>
      <c r="K355" s="275">
        <v>319545</v>
      </c>
      <c r="L355" s="275"/>
      <c r="M355" s="275"/>
      <c r="N355" s="275"/>
      <c r="O355" s="275">
        <v>14358635.300000001</v>
      </c>
      <c r="P355" s="275"/>
      <c r="Q355" s="73">
        <v>0</v>
      </c>
    </row>
    <row r="356" spans="1:17" ht="12.75" customHeight="1" x14ac:dyDescent="0.25">
      <c r="A356" s="273" t="s">
        <v>1610</v>
      </c>
      <c r="B356" s="273"/>
      <c r="C356" s="274" t="s">
        <v>1593</v>
      </c>
      <c r="D356" s="274"/>
      <c r="E356" s="274"/>
      <c r="F356" s="274"/>
      <c r="G356" s="73">
        <v>200000</v>
      </c>
      <c r="H356" s="73">
        <v>0</v>
      </c>
      <c r="I356" s="275">
        <v>39043</v>
      </c>
      <c r="J356" s="275"/>
      <c r="K356" s="275">
        <v>39043</v>
      </c>
      <c r="L356" s="275"/>
      <c r="M356" s="275"/>
      <c r="N356" s="275"/>
      <c r="O356" s="275">
        <v>200000</v>
      </c>
      <c r="P356" s="275"/>
      <c r="Q356" s="73">
        <v>0</v>
      </c>
    </row>
    <row r="357" spans="1:17" ht="12.1" customHeight="1" x14ac:dyDescent="0.25">
      <c r="A357" s="273" t="s">
        <v>1611</v>
      </c>
      <c r="B357" s="273"/>
      <c r="C357" s="274" t="s">
        <v>1612</v>
      </c>
      <c r="D357" s="274"/>
      <c r="E357" s="274"/>
      <c r="F357" s="274"/>
      <c r="G357" s="73">
        <v>0</v>
      </c>
      <c r="H357" s="73">
        <v>0</v>
      </c>
      <c r="I357" s="275">
        <v>133850</v>
      </c>
      <c r="J357" s="275"/>
      <c r="K357" s="275">
        <v>133850</v>
      </c>
      <c r="L357" s="275"/>
      <c r="M357" s="275"/>
      <c r="N357" s="275"/>
      <c r="O357" s="275">
        <v>0</v>
      </c>
      <c r="P357" s="275"/>
      <c r="Q357" s="73">
        <v>0</v>
      </c>
    </row>
    <row r="358" spans="1:17" ht="12.1" customHeight="1" x14ac:dyDescent="0.25">
      <c r="A358" s="273" t="s">
        <v>1613</v>
      </c>
      <c r="B358" s="273"/>
      <c r="C358" s="274" t="s">
        <v>1593</v>
      </c>
      <c r="D358" s="274"/>
      <c r="E358" s="274"/>
      <c r="F358" s="274"/>
      <c r="G358" s="73">
        <v>0</v>
      </c>
      <c r="H358" s="73">
        <v>0</v>
      </c>
      <c r="I358" s="275">
        <v>405472.13</v>
      </c>
      <c r="J358" s="275"/>
      <c r="K358" s="275">
        <v>405472.13</v>
      </c>
      <c r="L358" s="275"/>
      <c r="M358" s="275"/>
      <c r="N358" s="275"/>
      <c r="O358" s="275">
        <v>0</v>
      </c>
      <c r="P358" s="275"/>
      <c r="Q358" s="73">
        <v>0</v>
      </c>
    </row>
    <row r="359" spans="1:17" ht="12.75" customHeight="1" x14ac:dyDescent="0.25">
      <c r="A359" s="273" t="s">
        <v>1614</v>
      </c>
      <c r="B359" s="273"/>
      <c r="C359" s="274" t="s">
        <v>1593</v>
      </c>
      <c r="D359" s="274"/>
      <c r="E359" s="274"/>
      <c r="F359" s="274"/>
      <c r="G359" s="73">
        <v>50</v>
      </c>
      <c r="H359" s="73">
        <v>0</v>
      </c>
      <c r="I359" s="275">
        <v>36566</v>
      </c>
      <c r="J359" s="275"/>
      <c r="K359" s="275">
        <v>36616</v>
      </c>
      <c r="L359" s="275"/>
      <c r="M359" s="275"/>
      <c r="N359" s="275"/>
      <c r="O359" s="275">
        <v>0</v>
      </c>
      <c r="P359" s="275"/>
      <c r="Q359" s="73">
        <v>0</v>
      </c>
    </row>
    <row r="360" spans="1:17" ht="12.1" customHeight="1" x14ac:dyDescent="0.25">
      <c r="A360" s="273" t="s">
        <v>1615</v>
      </c>
      <c r="B360" s="273"/>
      <c r="C360" s="274" t="s">
        <v>1612</v>
      </c>
      <c r="D360" s="274"/>
      <c r="E360" s="274"/>
      <c r="F360" s="274"/>
      <c r="G360" s="73">
        <v>1542435.01</v>
      </c>
      <c r="H360" s="73">
        <v>0</v>
      </c>
      <c r="I360" s="275">
        <v>955568.07</v>
      </c>
      <c r="J360" s="275"/>
      <c r="K360" s="275">
        <v>980482.07</v>
      </c>
      <c r="L360" s="275"/>
      <c r="M360" s="275"/>
      <c r="N360" s="275"/>
      <c r="O360" s="275">
        <v>1517521.01</v>
      </c>
      <c r="P360" s="275"/>
      <c r="Q360" s="73">
        <v>0</v>
      </c>
    </row>
    <row r="361" spans="1:17" ht="12.1" customHeight="1" x14ac:dyDescent="0.25">
      <c r="A361" s="273" t="s">
        <v>1616</v>
      </c>
      <c r="B361" s="273"/>
      <c r="C361" s="274" t="s">
        <v>1593</v>
      </c>
      <c r="D361" s="274"/>
      <c r="E361" s="274"/>
      <c r="F361" s="274"/>
      <c r="G361" s="73">
        <v>610583670.10000002</v>
      </c>
      <c r="H361" s="73">
        <v>0</v>
      </c>
      <c r="I361" s="275">
        <v>77931048.519999996</v>
      </c>
      <c r="J361" s="275"/>
      <c r="K361" s="275">
        <v>153418776.69</v>
      </c>
      <c r="L361" s="275"/>
      <c r="M361" s="275"/>
      <c r="N361" s="275"/>
      <c r="O361" s="275">
        <v>535095941.93000001</v>
      </c>
      <c r="P361" s="275"/>
      <c r="Q361" s="73">
        <v>0</v>
      </c>
    </row>
    <row r="362" spans="1:17" ht="12.75" customHeight="1" x14ac:dyDescent="0.25">
      <c r="A362" s="273" t="s">
        <v>1617</v>
      </c>
      <c r="B362" s="273"/>
      <c r="C362" s="274" t="s">
        <v>1618</v>
      </c>
      <c r="D362" s="274"/>
      <c r="E362" s="274"/>
      <c r="F362" s="274"/>
      <c r="G362" s="73">
        <v>434103</v>
      </c>
      <c r="H362" s="73">
        <v>0</v>
      </c>
      <c r="I362" s="275">
        <v>0</v>
      </c>
      <c r="J362" s="275"/>
      <c r="K362" s="275">
        <v>0</v>
      </c>
      <c r="L362" s="275"/>
      <c r="M362" s="275"/>
      <c r="N362" s="275"/>
      <c r="O362" s="275">
        <v>434103</v>
      </c>
      <c r="P362" s="275"/>
      <c r="Q362" s="73">
        <v>0</v>
      </c>
    </row>
    <row r="363" spans="1:17" ht="12.1" customHeight="1" x14ac:dyDescent="0.25">
      <c r="A363" s="273" t="s">
        <v>1619</v>
      </c>
      <c r="B363" s="273"/>
      <c r="C363" s="274" t="s">
        <v>1620</v>
      </c>
      <c r="D363" s="274"/>
      <c r="E363" s="274"/>
      <c r="F363" s="274"/>
      <c r="G363" s="73">
        <v>0</v>
      </c>
      <c r="H363" s="73">
        <v>0</v>
      </c>
      <c r="I363" s="275">
        <v>1252900</v>
      </c>
      <c r="J363" s="275"/>
      <c r="K363" s="275">
        <v>697500</v>
      </c>
      <c r="L363" s="275"/>
      <c r="M363" s="275"/>
      <c r="N363" s="275"/>
      <c r="O363" s="275">
        <v>555400</v>
      </c>
      <c r="P363" s="275"/>
      <c r="Q363" s="73">
        <v>0</v>
      </c>
    </row>
    <row r="364" spans="1:17" ht="12.1" customHeight="1" x14ac:dyDescent="0.25">
      <c r="A364" s="273" t="s">
        <v>1621</v>
      </c>
      <c r="B364" s="273"/>
      <c r="C364" s="274" t="s">
        <v>1620</v>
      </c>
      <c r="D364" s="274"/>
      <c r="E364" s="274"/>
      <c r="F364" s="274"/>
      <c r="G364" s="73">
        <v>4181151.4</v>
      </c>
      <c r="H364" s="73">
        <v>0</v>
      </c>
      <c r="I364" s="275">
        <v>12838780</v>
      </c>
      <c r="J364" s="275"/>
      <c r="K364" s="275">
        <v>11245068.699999999</v>
      </c>
      <c r="L364" s="275"/>
      <c r="M364" s="275"/>
      <c r="N364" s="275"/>
      <c r="O364" s="275">
        <v>5774862.7000000002</v>
      </c>
      <c r="P364" s="275"/>
      <c r="Q364" s="73">
        <v>0</v>
      </c>
    </row>
    <row r="365" spans="1:17" ht="12.75" customHeight="1" x14ac:dyDescent="0.25">
      <c r="A365" s="273" t="s">
        <v>1622</v>
      </c>
      <c r="B365" s="273"/>
      <c r="C365" s="274" t="s">
        <v>1620</v>
      </c>
      <c r="D365" s="274"/>
      <c r="E365" s="274"/>
      <c r="F365" s="274"/>
      <c r="G365" s="73">
        <v>803260.18</v>
      </c>
      <c r="H365" s="73">
        <v>0</v>
      </c>
      <c r="I365" s="275">
        <v>6546940</v>
      </c>
      <c r="J365" s="275"/>
      <c r="K365" s="275">
        <v>6667050.1799999997</v>
      </c>
      <c r="L365" s="275"/>
      <c r="M365" s="275"/>
      <c r="N365" s="275"/>
      <c r="O365" s="275">
        <v>683150</v>
      </c>
      <c r="P365" s="275"/>
      <c r="Q365" s="73">
        <v>0</v>
      </c>
    </row>
    <row r="366" spans="1:17" ht="12.1" customHeight="1" x14ac:dyDescent="0.25">
      <c r="A366" s="273" t="s">
        <v>1623</v>
      </c>
      <c r="B366" s="273"/>
      <c r="C366" s="274" t="s">
        <v>1620</v>
      </c>
      <c r="D366" s="274"/>
      <c r="E366" s="274"/>
      <c r="F366" s="274"/>
      <c r="G366" s="73">
        <v>1448040</v>
      </c>
      <c r="H366" s="73">
        <v>0</v>
      </c>
      <c r="I366" s="275">
        <v>231428</v>
      </c>
      <c r="J366" s="275"/>
      <c r="K366" s="275">
        <v>435718</v>
      </c>
      <c r="L366" s="275"/>
      <c r="M366" s="275"/>
      <c r="N366" s="275"/>
      <c r="O366" s="275">
        <v>1243750</v>
      </c>
      <c r="P366" s="275"/>
      <c r="Q366" s="73">
        <v>0</v>
      </c>
    </row>
    <row r="367" spans="1:17" ht="12.1" customHeight="1" x14ac:dyDescent="0.25">
      <c r="A367" s="273" t="s">
        <v>1624</v>
      </c>
      <c r="B367" s="273"/>
      <c r="C367" s="274" t="s">
        <v>1620</v>
      </c>
      <c r="D367" s="274"/>
      <c r="E367" s="274"/>
      <c r="F367" s="274"/>
      <c r="G367" s="73">
        <v>0</v>
      </c>
      <c r="H367" s="73">
        <v>0</v>
      </c>
      <c r="I367" s="275">
        <v>532300</v>
      </c>
      <c r="J367" s="275"/>
      <c r="K367" s="275">
        <v>471900</v>
      </c>
      <c r="L367" s="275"/>
      <c r="M367" s="275"/>
      <c r="N367" s="275"/>
      <c r="O367" s="275">
        <v>60400</v>
      </c>
      <c r="P367" s="275"/>
      <c r="Q367" s="73">
        <v>0</v>
      </c>
    </row>
    <row r="368" spans="1:17" ht="12.75" customHeight="1" x14ac:dyDescent="0.25">
      <c r="A368" s="273" t="s">
        <v>1625</v>
      </c>
      <c r="B368" s="273"/>
      <c r="C368" s="274" t="s">
        <v>1620</v>
      </c>
      <c r="D368" s="274"/>
      <c r="E368" s="274"/>
      <c r="F368" s="274"/>
      <c r="G368" s="73">
        <v>587250</v>
      </c>
      <c r="H368" s="73">
        <v>0</v>
      </c>
      <c r="I368" s="275">
        <v>6506220</v>
      </c>
      <c r="J368" s="275"/>
      <c r="K368" s="275">
        <v>6286910</v>
      </c>
      <c r="L368" s="275"/>
      <c r="M368" s="275"/>
      <c r="N368" s="275"/>
      <c r="O368" s="275">
        <v>806560</v>
      </c>
      <c r="P368" s="275"/>
      <c r="Q368" s="73">
        <v>0</v>
      </c>
    </row>
    <row r="369" spans="1:17" ht="12.1" customHeight="1" x14ac:dyDescent="0.25">
      <c r="A369" s="273" t="s">
        <v>1626</v>
      </c>
      <c r="B369" s="273"/>
      <c r="C369" s="274" t="s">
        <v>1620</v>
      </c>
      <c r="D369" s="274"/>
      <c r="E369" s="274"/>
      <c r="F369" s="274"/>
      <c r="G369" s="73">
        <v>0</v>
      </c>
      <c r="H369" s="73">
        <v>0</v>
      </c>
      <c r="I369" s="275">
        <v>419586</v>
      </c>
      <c r="J369" s="275"/>
      <c r="K369" s="275">
        <v>406361</v>
      </c>
      <c r="L369" s="275"/>
      <c r="M369" s="275"/>
      <c r="N369" s="275"/>
      <c r="O369" s="275">
        <v>13225</v>
      </c>
      <c r="P369" s="275"/>
      <c r="Q369" s="73">
        <v>0</v>
      </c>
    </row>
    <row r="370" spans="1:17" ht="12.1" customHeight="1" x14ac:dyDescent="0.25">
      <c r="A370" s="273" t="s">
        <v>1627</v>
      </c>
      <c r="B370" s="273"/>
      <c r="C370" s="274" t="s">
        <v>1620</v>
      </c>
      <c r="D370" s="274"/>
      <c r="E370" s="274"/>
      <c r="F370" s="274"/>
      <c r="G370" s="73">
        <v>896850</v>
      </c>
      <c r="H370" s="73">
        <v>0</v>
      </c>
      <c r="I370" s="275">
        <v>2844500</v>
      </c>
      <c r="J370" s="275"/>
      <c r="K370" s="275">
        <v>3180387.08</v>
      </c>
      <c r="L370" s="275"/>
      <c r="M370" s="275"/>
      <c r="N370" s="275"/>
      <c r="O370" s="275">
        <v>560962.92000000004</v>
      </c>
      <c r="P370" s="275"/>
      <c r="Q370" s="73">
        <v>0</v>
      </c>
    </row>
    <row r="371" spans="1:17" ht="12.75" customHeight="1" x14ac:dyDescent="0.25">
      <c r="A371" s="273" t="s">
        <v>1628</v>
      </c>
      <c r="B371" s="273"/>
      <c r="C371" s="274" t="s">
        <v>1620</v>
      </c>
      <c r="D371" s="274"/>
      <c r="E371" s="274"/>
      <c r="F371" s="274"/>
      <c r="G371" s="73">
        <v>417250</v>
      </c>
      <c r="H371" s="73">
        <v>0</v>
      </c>
      <c r="I371" s="275">
        <v>1221000</v>
      </c>
      <c r="J371" s="275"/>
      <c r="K371" s="275">
        <v>1402500</v>
      </c>
      <c r="L371" s="275"/>
      <c r="M371" s="275"/>
      <c r="N371" s="275"/>
      <c r="O371" s="275">
        <v>235750</v>
      </c>
      <c r="P371" s="275"/>
      <c r="Q371" s="73">
        <v>0</v>
      </c>
    </row>
    <row r="372" spans="1:17" ht="12.1" customHeight="1" x14ac:dyDescent="0.25">
      <c r="A372" s="273" t="s">
        <v>1629</v>
      </c>
      <c r="B372" s="273"/>
      <c r="C372" s="274" t="s">
        <v>1620</v>
      </c>
      <c r="D372" s="274"/>
      <c r="E372" s="274"/>
      <c r="F372" s="274"/>
      <c r="G372" s="73">
        <v>159300</v>
      </c>
      <c r="H372" s="73">
        <v>0</v>
      </c>
      <c r="I372" s="275">
        <v>3021700</v>
      </c>
      <c r="J372" s="275"/>
      <c r="K372" s="275">
        <v>3098500</v>
      </c>
      <c r="L372" s="275"/>
      <c r="M372" s="275"/>
      <c r="N372" s="275"/>
      <c r="O372" s="275">
        <v>82500</v>
      </c>
      <c r="P372" s="275"/>
      <c r="Q372" s="73">
        <v>0</v>
      </c>
    </row>
    <row r="373" spans="1:17" ht="12.1" customHeight="1" x14ac:dyDescent="0.25">
      <c r="A373" s="273" t="s">
        <v>1630</v>
      </c>
      <c r="B373" s="273"/>
      <c r="C373" s="274" t="s">
        <v>1620</v>
      </c>
      <c r="D373" s="274"/>
      <c r="E373" s="274"/>
      <c r="F373" s="274"/>
      <c r="G373" s="73">
        <v>241986.45</v>
      </c>
      <c r="H373" s="73">
        <v>0</v>
      </c>
      <c r="I373" s="275">
        <v>4998100</v>
      </c>
      <c r="J373" s="275"/>
      <c r="K373" s="275">
        <v>3570163.86</v>
      </c>
      <c r="L373" s="275"/>
      <c r="M373" s="275"/>
      <c r="N373" s="275"/>
      <c r="O373" s="275">
        <v>1669922.59</v>
      </c>
      <c r="P373" s="275"/>
      <c r="Q373" s="73">
        <v>0</v>
      </c>
    </row>
    <row r="374" spans="1:17" ht="12.75" customHeight="1" x14ac:dyDescent="0.25">
      <c r="A374" s="273" t="s">
        <v>1631</v>
      </c>
      <c r="B374" s="273"/>
      <c r="C374" s="274" t="s">
        <v>1620</v>
      </c>
      <c r="D374" s="274"/>
      <c r="E374" s="274"/>
      <c r="F374" s="274"/>
      <c r="G374" s="73">
        <v>0</v>
      </c>
      <c r="H374" s="73">
        <v>0</v>
      </c>
      <c r="I374" s="275">
        <v>1356161.8</v>
      </c>
      <c r="J374" s="275"/>
      <c r="K374" s="275">
        <v>1094760</v>
      </c>
      <c r="L374" s="275"/>
      <c r="M374" s="275"/>
      <c r="N374" s="275"/>
      <c r="O374" s="275">
        <v>261401.8</v>
      </c>
      <c r="P374" s="275"/>
      <c r="Q374" s="73">
        <v>0</v>
      </c>
    </row>
    <row r="375" spans="1:17" ht="12.1" customHeight="1" x14ac:dyDescent="0.25">
      <c r="A375" s="273" t="s">
        <v>1632</v>
      </c>
      <c r="B375" s="273"/>
      <c r="C375" s="274" t="s">
        <v>1620</v>
      </c>
      <c r="D375" s="274"/>
      <c r="E375" s="274"/>
      <c r="F375" s="274"/>
      <c r="G375" s="73">
        <v>0</v>
      </c>
      <c r="H375" s="73">
        <v>0</v>
      </c>
      <c r="I375" s="275">
        <v>469987.1</v>
      </c>
      <c r="J375" s="275"/>
      <c r="K375" s="275">
        <v>469987.1</v>
      </c>
      <c r="L375" s="275"/>
      <c r="M375" s="275"/>
      <c r="N375" s="275"/>
      <c r="O375" s="275">
        <v>0</v>
      </c>
      <c r="P375" s="275"/>
      <c r="Q375" s="73">
        <v>0</v>
      </c>
    </row>
    <row r="376" spans="1:17" ht="12.1" customHeight="1" x14ac:dyDescent="0.25">
      <c r="A376" s="273" t="s">
        <v>1633</v>
      </c>
      <c r="B376" s="273"/>
      <c r="C376" s="274" t="s">
        <v>1620</v>
      </c>
      <c r="D376" s="274"/>
      <c r="E376" s="274"/>
      <c r="F376" s="274"/>
      <c r="G376" s="73">
        <v>4930052.3499999996</v>
      </c>
      <c r="H376" s="73">
        <v>0</v>
      </c>
      <c r="I376" s="275">
        <v>0</v>
      </c>
      <c r="J376" s="275"/>
      <c r="K376" s="275">
        <v>261849.53</v>
      </c>
      <c r="L376" s="275"/>
      <c r="M376" s="275"/>
      <c r="N376" s="275"/>
      <c r="O376" s="275">
        <v>4668202.82</v>
      </c>
      <c r="P376" s="275"/>
      <c r="Q376" s="73">
        <v>0</v>
      </c>
    </row>
    <row r="377" spans="1:17" ht="12.75" customHeight="1" x14ac:dyDescent="0.25">
      <c r="A377" s="273" t="s">
        <v>1634</v>
      </c>
      <c r="B377" s="273"/>
      <c r="C377" s="274" t="s">
        <v>1620</v>
      </c>
      <c r="D377" s="274"/>
      <c r="E377" s="274"/>
      <c r="F377" s="274"/>
      <c r="G377" s="73">
        <v>2025400.5</v>
      </c>
      <c r="H377" s="73">
        <v>0</v>
      </c>
      <c r="I377" s="275">
        <v>1192301</v>
      </c>
      <c r="J377" s="275"/>
      <c r="K377" s="275">
        <v>842039.47</v>
      </c>
      <c r="L377" s="275"/>
      <c r="M377" s="275"/>
      <c r="N377" s="275"/>
      <c r="O377" s="275">
        <v>2375662.0299999998</v>
      </c>
      <c r="P377" s="275"/>
      <c r="Q377" s="73">
        <v>0</v>
      </c>
    </row>
    <row r="378" spans="1:17" ht="12.1" customHeight="1" x14ac:dyDescent="0.25">
      <c r="A378" s="273" t="s">
        <v>1635</v>
      </c>
      <c r="B378" s="273"/>
      <c r="C378" s="274" t="s">
        <v>1620</v>
      </c>
      <c r="D378" s="274"/>
      <c r="E378" s="274"/>
      <c r="F378" s="274"/>
      <c r="G378" s="73">
        <v>92869.63</v>
      </c>
      <c r="H378" s="73">
        <v>0</v>
      </c>
      <c r="I378" s="275">
        <v>7618890</v>
      </c>
      <c r="J378" s="275"/>
      <c r="K378" s="275">
        <v>3687107</v>
      </c>
      <c r="L378" s="275"/>
      <c r="M378" s="275"/>
      <c r="N378" s="275"/>
      <c r="O378" s="275">
        <v>4024652.63</v>
      </c>
      <c r="P378" s="275"/>
      <c r="Q378" s="73">
        <v>0</v>
      </c>
    </row>
    <row r="379" spans="1:17" ht="12.1" customHeight="1" x14ac:dyDescent="0.25">
      <c r="A379" s="273" t="s">
        <v>1636</v>
      </c>
      <c r="B379" s="273"/>
      <c r="C379" s="274" t="s">
        <v>1620</v>
      </c>
      <c r="D379" s="274"/>
      <c r="E379" s="274"/>
      <c r="F379" s="274"/>
      <c r="G379" s="73">
        <v>0</v>
      </c>
      <c r="H379" s="73">
        <v>0</v>
      </c>
      <c r="I379" s="275">
        <v>910800</v>
      </c>
      <c r="J379" s="275"/>
      <c r="K379" s="275">
        <v>910800</v>
      </c>
      <c r="L379" s="275"/>
      <c r="M379" s="275"/>
      <c r="N379" s="275"/>
      <c r="O379" s="275">
        <v>0</v>
      </c>
      <c r="P379" s="275"/>
      <c r="Q379" s="73">
        <v>0</v>
      </c>
    </row>
    <row r="380" spans="1:17" ht="12.1" customHeight="1" x14ac:dyDescent="0.25">
      <c r="A380" s="273" t="s">
        <v>1637</v>
      </c>
      <c r="B380" s="273"/>
      <c r="C380" s="274" t="s">
        <v>1620</v>
      </c>
      <c r="D380" s="274"/>
      <c r="E380" s="274"/>
      <c r="F380" s="274"/>
      <c r="G380" s="73">
        <v>619724</v>
      </c>
      <c r="H380" s="73">
        <v>0</v>
      </c>
      <c r="I380" s="275">
        <v>4723000</v>
      </c>
      <c r="J380" s="275"/>
      <c r="K380" s="275">
        <v>584800</v>
      </c>
      <c r="L380" s="275"/>
      <c r="M380" s="275"/>
      <c r="N380" s="275"/>
      <c r="O380" s="275">
        <v>4757924</v>
      </c>
      <c r="P380" s="275"/>
      <c r="Q380" s="73">
        <v>0</v>
      </c>
    </row>
    <row r="381" spans="1:17" ht="12.75" customHeight="1" x14ac:dyDescent="0.25">
      <c r="A381" s="273" t="s">
        <v>1638</v>
      </c>
      <c r="B381" s="273"/>
      <c r="C381" s="274" t="s">
        <v>1620</v>
      </c>
      <c r="D381" s="274"/>
      <c r="E381" s="274"/>
      <c r="F381" s="274"/>
      <c r="G381" s="73">
        <v>782540</v>
      </c>
      <c r="H381" s="73">
        <v>0</v>
      </c>
      <c r="I381" s="275">
        <v>4759050</v>
      </c>
      <c r="J381" s="275"/>
      <c r="K381" s="275">
        <v>3211290</v>
      </c>
      <c r="L381" s="275"/>
      <c r="M381" s="275"/>
      <c r="N381" s="275"/>
      <c r="O381" s="275">
        <v>2330300</v>
      </c>
      <c r="P381" s="275"/>
      <c r="Q381" s="73">
        <v>0</v>
      </c>
    </row>
    <row r="382" spans="1:17" ht="12.1" customHeight="1" x14ac:dyDescent="0.25">
      <c r="A382" s="273" t="s">
        <v>1639</v>
      </c>
      <c r="B382" s="273"/>
      <c r="C382" s="274" t="s">
        <v>1620</v>
      </c>
      <c r="D382" s="274"/>
      <c r="E382" s="274"/>
      <c r="F382" s="274"/>
      <c r="G382" s="73">
        <v>9805174.2699999996</v>
      </c>
      <c r="H382" s="73">
        <v>0</v>
      </c>
      <c r="I382" s="275">
        <v>4538527.01</v>
      </c>
      <c r="J382" s="275"/>
      <c r="K382" s="275">
        <v>1478718.32</v>
      </c>
      <c r="L382" s="275"/>
      <c r="M382" s="275"/>
      <c r="N382" s="275"/>
      <c r="O382" s="275">
        <v>12864982.960000001</v>
      </c>
      <c r="P382" s="275"/>
      <c r="Q382" s="73">
        <v>0</v>
      </c>
    </row>
    <row r="383" spans="1:17" ht="12.1" customHeight="1" x14ac:dyDescent="0.25">
      <c r="A383" s="273" t="s">
        <v>1640</v>
      </c>
      <c r="B383" s="273"/>
      <c r="C383" s="274" t="s">
        <v>1620</v>
      </c>
      <c r="D383" s="274"/>
      <c r="E383" s="274"/>
      <c r="F383" s="274"/>
      <c r="G383" s="73">
        <v>1011470</v>
      </c>
      <c r="H383" s="73">
        <v>0</v>
      </c>
      <c r="I383" s="275">
        <v>3339885</v>
      </c>
      <c r="J383" s="275"/>
      <c r="K383" s="275">
        <v>3983955</v>
      </c>
      <c r="L383" s="275"/>
      <c r="M383" s="275"/>
      <c r="N383" s="275"/>
      <c r="O383" s="275">
        <v>367400</v>
      </c>
      <c r="P383" s="275"/>
      <c r="Q383" s="73">
        <v>0</v>
      </c>
    </row>
    <row r="384" spans="1:17" ht="12.75" customHeight="1" x14ac:dyDescent="0.25">
      <c r="A384" s="273" t="s">
        <v>1641</v>
      </c>
      <c r="B384" s="273"/>
      <c r="C384" s="274" t="s">
        <v>1642</v>
      </c>
      <c r="D384" s="274"/>
      <c r="E384" s="274"/>
      <c r="F384" s="274"/>
      <c r="G384" s="73">
        <v>58080</v>
      </c>
      <c r="H384" s="73">
        <v>0</v>
      </c>
      <c r="I384" s="275">
        <v>0</v>
      </c>
      <c r="J384" s="275"/>
      <c r="K384" s="275">
        <v>31680</v>
      </c>
      <c r="L384" s="275"/>
      <c r="M384" s="275"/>
      <c r="N384" s="275"/>
      <c r="O384" s="275">
        <v>26400</v>
      </c>
      <c r="P384" s="275"/>
      <c r="Q384" s="73">
        <v>0</v>
      </c>
    </row>
    <row r="385" spans="1:17" ht="12.1" customHeight="1" x14ac:dyDescent="0.25">
      <c r="A385" s="273" t="s">
        <v>1643</v>
      </c>
      <c r="B385" s="273"/>
      <c r="C385" s="274" t="s">
        <v>1642</v>
      </c>
      <c r="D385" s="274"/>
      <c r="E385" s="274"/>
      <c r="F385" s="274"/>
      <c r="G385" s="73">
        <v>49837.5</v>
      </c>
      <c r="H385" s="73">
        <v>0</v>
      </c>
      <c r="I385" s="275">
        <v>1540000</v>
      </c>
      <c r="J385" s="275"/>
      <c r="K385" s="275">
        <v>129477.5</v>
      </c>
      <c r="L385" s="275"/>
      <c r="M385" s="275"/>
      <c r="N385" s="275"/>
      <c r="O385" s="275">
        <v>1460360</v>
      </c>
      <c r="P385" s="275"/>
      <c r="Q385" s="73">
        <v>0</v>
      </c>
    </row>
    <row r="386" spans="1:17" ht="12.1" customHeight="1" x14ac:dyDescent="0.25">
      <c r="A386" s="273" t="s">
        <v>1644</v>
      </c>
      <c r="B386" s="273"/>
      <c r="C386" s="274" t="s">
        <v>1642</v>
      </c>
      <c r="D386" s="274"/>
      <c r="E386" s="274"/>
      <c r="F386" s="274"/>
      <c r="G386" s="73">
        <v>525965</v>
      </c>
      <c r="H386" s="73">
        <v>0</v>
      </c>
      <c r="I386" s="275">
        <v>80960</v>
      </c>
      <c r="J386" s="275"/>
      <c r="K386" s="275">
        <v>135110</v>
      </c>
      <c r="L386" s="275"/>
      <c r="M386" s="275"/>
      <c r="N386" s="275"/>
      <c r="O386" s="275">
        <v>471815</v>
      </c>
      <c r="P386" s="275"/>
      <c r="Q386" s="73">
        <v>0</v>
      </c>
    </row>
    <row r="387" spans="1:17" ht="12.75" customHeight="1" x14ac:dyDescent="0.25">
      <c r="A387" s="273" t="s">
        <v>1645</v>
      </c>
      <c r="B387" s="273"/>
      <c r="C387" s="274" t="s">
        <v>1642</v>
      </c>
      <c r="D387" s="274"/>
      <c r="E387" s="274"/>
      <c r="F387" s="274"/>
      <c r="G387" s="73">
        <v>5184801.76</v>
      </c>
      <c r="H387" s="73">
        <v>0</v>
      </c>
      <c r="I387" s="275">
        <v>0</v>
      </c>
      <c r="J387" s="275"/>
      <c r="K387" s="275">
        <v>2666939</v>
      </c>
      <c r="L387" s="275"/>
      <c r="M387" s="275"/>
      <c r="N387" s="275"/>
      <c r="O387" s="275">
        <v>2517862.7599999998</v>
      </c>
      <c r="P387" s="275"/>
      <c r="Q387" s="73">
        <v>0</v>
      </c>
    </row>
    <row r="388" spans="1:17" ht="12.1" customHeight="1" x14ac:dyDescent="0.25">
      <c r="A388" s="273" t="s">
        <v>1646</v>
      </c>
      <c r="B388" s="273"/>
      <c r="C388" s="274" t="s">
        <v>1642</v>
      </c>
      <c r="D388" s="274"/>
      <c r="E388" s="274"/>
      <c r="F388" s="274"/>
      <c r="G388" s="73">
        <v>544948</v>
      </c>
      <c r="H388" s="73">
        <v>0</v>
      </c>
      <c r="I388" s="275">
        <v>541090</v>
      </c>
      <c r="J388" s="275"/>
      <c r="K388" s="275">
        <v>352561</v>
      </c>
      <c r="L388" s="275"/>
      <c r="M388" s="275"/>
      <c r="N388" s="275"/>
      <c r="O388" s="275">
        <v>733477</v>
      </c>
      <c r="P388" s="275"/>
      <c r="Q388" s="73">
        <v>0</v>
      </c>
    </row>
    <row r="389" spans="1:17" ht="12.1" customHeight="1" x14ac:dyDescent="0.25">
      <c r="A389" s="273" t="s">
        <v>1647</v>
      </c>
      <c r="B389" s="273"/>
      <c r="C389" s="274" t="s">
        <v>1642</v>
      </c>
      <c r="D389" s="274"/>
      <c r="E389" s="274"/>
      <c r="F389" s="274"/>
      <c r="G389" s="73">
        <v>393580</v>
      </c>
      <c r="H389" s="73">
        <v>0</v>
      </c>
      <c r="I389" s="275">
        <v>3520000</v>
      </c>
      <c r="J389" s="275"/>
      <c r="K389" s="275">
        <v>422620</v>
      </c>
      <c r="L389" s="275"/>
      <c r="M389" s="275"/>
      <c r="N389" s="275"/>
      <c r="O389" s="275">
        <v>3490960</v>
      </c>
      <c r="P389" s="275"/>
      <c r="Q389" s="73">
        <v>0</v>
      </c>
    </row>
    <row r="390" spans="1:17" ht="12.75" customHeight="1" x14ac:dyDescent="0.25">
      <c r="A390" s="273" t="s">
        <v>1648</v>
      </c>
      <c r="B390" s="273"/>
      <c r="C390" s="274" t="s">
        <v>1642</v>
      </c>
      <c r="D390" s="274"/>
      <c r="E390" s="274"/>
      <c r="F390" s="274"/>
      <c r="G390" s="73">
        <v>520739.89</v>
      </c>
      <c r="H390" s="73">
        <v>0</v>
      </c>
      <c r="I390" s="275">
        <v>1065900</v>
      </c>
      <c r="J390" s="275"/>
      <c r="K390" s="275">
        <v>498299.89</v>
      </c>
      <c r="L390" s="275"/>
      <c r="M390" s="275"/>
      <c r="N390" s="275"/>
      <c r="O390" s="275">
        <v>1088340</v>
      </c>
      <c r="P390" s="275"/>
      <c r="Q390" s="73">
        <v>0</v>
      </c>
    </row>
    <row r="391" spans="1:17" ht="12.1" customHeight="1" x14ac:dyDescent="0.25">
      <c r="A391" s="273" t="s">
        <v>1649</v>
      </c>
      <c r="B391" s="273"/>
      <c r="C391" s="274" t="s">
        <v>1642</v>
      </c>
      <c r="D391" s="274"/>
      <c r="E391" s="274"/>
      <c r="F391" s="274"/>
      <c r="G391" s="73">
        <v>1104460</v>
      </c>
      <c r="H391" s="73">
        <v>0</v>
      </c>
      <c r="I391" s="275">
        <v>0</v>
      </c>
      <c r="J391" s="275"/>
      <c r="K391" s="275">
        <v>714604</v>
      </c>
      <c r="L391" s="275"/>
      <c r="M391" s="275"/>
      <c r="N391" s="275"/>
      <c r="O391" s="275">
        <v>389856</v>
      </c>
      <c r="P391" s="275"/>
      <c r="Q391" s="73">
        <v>0</v>
      </c>
    </row>
    <row r="392" spans="1:17" ht="12.1" customHeight="1" x14ac:dyDescent="0.25">
      <c r="A392" s="273" t="s">
        <v>1650</v>
      </c>
      <c r="B392" s="273"/>
      <c r="C392" s="274" t="s">
        <v>1642</v>
      </c>
      <c r="D392" s="274"/>
      <c r="E392" s="274"/>
      <c r="F392" s="274"/>
      <c r="G392" s="73">
        <v>882910</v>
      </c>
      <c r="H392" s="73">
        <v>0</v>
      </c>
      <c r="I392" s="275">
        <v>0</v>
      </c>
      <c r="J392" s="275"/>
      <c r="K392" s="275">
        <v>104940</v>
      </c>
      <c r="L392" s="275"/>
      <c r="M392" s="275"/>
      <c r="N392" s="275"/>
      <c r="O392" s="275">
        <v>777970</v>
      </c>
      <c r="P392" s="275"/>
      <c r="Q392" s="73">
        <v>0</v>
      </c>
    </row>
    <row r="393" spans="1:17" ht="12.75" customHeight="1" x14ac:dyDescent="0.25">
      <c r="A393" s="273" t="s">
        <v>1651</v>
      </c>
      <c r="B393" s="273"/>
      <c r="C393" s="274" t="s">
        <v>1642</v>
      </c>
      <c r="D393" s="274"/>
      <c r="E393" s="274"/>
      <c r="F393" s="274"/>
      <c r="G393" s="73">
        <v>597080</v>
      </c>
      <c r="H393" s="73">
        <v>0</v>
      </c>
      <c r="I393" s="275">
        <v>9394000</v>
      </c>
      <c r="J393" s="275"/>
      <c r="K393" s="275">
        <v>370114</v>
      </c>
      <c r="L393" s="275"/>
      <c r="M393" s="275"/>
      <c r="N393" s="275"/>
      <c r="O393" s="275">
        <v>9620966</v>
      </c>
      <c r="P393" s="275"/>
      <c r="Q393" s="73">
        <v>0</v>
      </c>
    </row>
    <row r="394" spans="1:17" ht="12.1" customHeight="1" x14ac:dyDescent="0.25">
      <c r="A394" s="273" t="s">
        <v>1652</v>
      </c>
      <c r="B394" s="273"/>
      <c r="C394" s="274" t="s">
        <v>1642</v>
      </c>
      <c r="D394" s="274"/>
      <c r="E394" s="274"/>
      <c r="F394" s="274"/>
      <c r="G394" s="73">
        <v>179930</v>
      </c>
      <c r="H394" s="73">
        <v>0</v>
      </c>
      <c r="I394" s="275">
        <v>0</v>
      </c>
      <c r="J394" s="275"/>
      <c r="K394" s="275">
        <v>0</v>
      </c>
      <c r="L394" s="275"/>
      <c r="M394" s="275"/>
      <c r="N394" s="275"/>
      <c r="O394" s="275">
        <v>179930</v>
      </c>
      <c r="P394" s="275"/>
      <c r="Q394" s="73">
        <v>0</v>
      </c>
    </row>
    <row r="395" spans="1:17" ht="12.1" customHeight="1" x14ac:dyDescent="0.25">
      <c r="A395" s="273" t="s">
        <v>1653</v>
      </c>
      <c r="B395" s="273"/>
      <c r="C395" s="274" t="s">
        <v>1642</v>
      </c>
      <c r="D395" s="274"/>
      <c r="E395" s="274"/>
      <c r="F395" s="274"/>
      <c r="G395" s="73">
        <v>295240</v>
      </c>
      <c r="H395" s="73">
        <v>0</v>
      </c>
      <c r="I395" s="275">
        <v>0</v>
      </c>
      <c r="J395" s="275"/>
      <c r="K395" s="275">
        <v>149160</v>
      </c>
      <c r="L395" s="275"/>
      <c r="M395" s="275"/>
      <c r="N395" s="275"/>
      <c r="O395" s="275">
        <v>146080</v>
      </c>
      <c r="P395" s="275"/>
      <c r="Q395" s="73">
        <v>0</v>
      </c>
    </row>
    <row r="396" spans="1:17" ht="12.75" customHeight="1" x14ac:dyDescent="0.25">
      <c r="A396" s="273" t="s">
        <v>1654</v>
      </c>
      <c r="B396" s="273"/>
      <c r="C396" s="274" t="s">
        <v>1642</v>
      </c>
      <c r="D396" s="274"/>
      <c r="E396" s="274"/>
      <c r="F396" s="274"/>
      <c r="G396" s="73">
        <v>647075</v>
      </c>
      <c r="H396" s="73">
        <v>0</v>
      </c>
      <c r="I396" s="275">
        <v>0</v>
      </c>
      <c r="J396" s="275"/>
      <c r="K396" s="275">
        <v>647075</v>
      </c>
      <c r="L396" s="275"/>
      <c r="M396" s="275"/>
      <c r="N396" s="275"/>
      <c r="O396" s="275">
        <v>0</v>
      </c>
      <c r="P396" s="275"/>
      <c r="Q396" s="73">
        <v>0</v>
      </c>
    </row>
    <row r="397" spans="1:17" ht="12.1" customHeight="1" x14ac:dyDescent="0.25">
      <c r="A397" s="273" t="s">
        <v>1655</v>
      </c>
      <c r="B397" s="273"/>
      <c r="C397" s="274" t="s">
        <v>1642</v>
      </c>
      <c r="D397" s="274"/>
      <c r="E397" s="274"/>
      <c r="F397" s="274"/>
      <c r="G397" s="73">
        <v>1034330</v>
      </c>
      <c r="H397" s="73">
        <v>0</v>
      </c>
      <c r="I397" s="275">
        <v>0</v>
      </c>
      <c r="J397" s="275"/>
      <c r="K397" s="275">
        <v>660660</v>
      </c>
      <c r="L397" s="275"/>
      <c r="M397" s="275"/>
      <c r="N397" s="275"/>
      <c r="O397" s="275">
        <v>373670</v>
      </c>
      <c r="P397" s="275"/>
      <c r="Q397" s="73">
        <v>0</v>
      </c>
    </row>
    <row r="398" spans="1:17" ht="12.1" customHeight="1" x14ac:dyDescent="0.25">
      <c r="A398" s="273" t="s">
        <v>1656</v>
      </c>
      <c r="B398" s="273"/>
      <c r="C398" s="274" t="s">
        <v>1642</v>
      </c>
      <c r="D398" s="274"/>
      <c r="E398" s="274"/>
      <c r="F398" s="274"/>
      <c r="G398" s="73">
        <v>18830864</v>
      </c>
      <c r="H398" s="73">
        <v>0</v>
      </c>
      <c r="I398" s="275">
        <v>0</v>
      </c>
      <c r="J398" s="275"/>
      <c r="K398" s="275">
        <v>10312882</v>
      </c>
      <c r="L398" s="275"/>
      <c r="M398" s="275"/>
      <c r="N398" s="275"/>
      <c r="O398" s="275">
        <v>8517982</v>
      </c>
      <c r="P398" s="275"/>
      <c r="Q398" s="73">
        <v>0</v>
      </c>
    </row>
    <row r="399" spans="1:17" ht="12.75" customHeight="1" x14ac:dyDescent="0.25">
      <c r="A399" s="273" t="s">
        <v>1657</v>
      </c>
      <c r="B399" s="273"/>
      <c r="C399" s="274" t="s">
        <v>1642</v>
      </c>
      <c r="D399" s="274"/>
      <c r="E399" s="274"/>
      <c r="F399" s="274"/>
      <c r="G399" s="73">
        <v>4740752.1500000004</v>
      </c>
      <c r="H399" s="73">
        <v>0</v>
      </c>
      <c r="I399" s="275">
        <v>0</v>
      </c>
      <c r="J399" s="275"/>
      <c r="K399" s="275">
        <v>985950.94</v>
      </c>
      <c r="L399" s="275"/>
      <c r="M399" s="275"/>
      <c r="N399" s="275"/>
      <c r="O399" s="275">
        <v>3754801.21</v>
      </c>
      <c r="P399" s="275"/>
      <c r="Q399" s="73">
        <v>0</v>
      </c>
    </row>
    <row r="400" spans="1:17" ht="12.1" customHeight="1" x14ac:dyDescent="0.25">
      <c r="A400" s="273" t="s">
        <v>1658</v>
      </c>
      <c r="B400" s="273"/>
      <c r="C400" s="274" t="s">
        <v>1642</v>
      </c>
      <c r="D400" s="274"/>
      <c r="E400" s="274"/>
      <c r="F400" s="274"/>
      <c r="G400" s="73">
        <v>849376</v>
      </c>
      <c r="H400" s="73">
        <v>0</v>
      </c>
      <c r="I400" s="275">
        <v>0</v>
      </c>
      <c r="J400" s="275"/>
      <c r="K400" s="275">
        <v>116996</v>
      </c>
      <c r="L400" s="275"/>
      <c r="M400" s="275"/>
      <c r="N400" s="275"/>
      <c r="O400" s="275">
        <v>732380</v>
      </c>
      <c r="P400" s="275"/>
      <c r="Q400" s="73">
        <v>0</v>
      </c>
    </row>
    <row r="401" spans="1:17" ht="12.1" customHeight="1" x14ac:dyDescent="0.25">
      <c r="A401" s="273" t="s">
        <v>1659</v>
      </c>
      <c r="B401" s="273"/>
      <c r="C401" s="274" t="s">
        <v>1642</v>
      </c>
      <c r="D401" s="274"/>
      <c r="E401" s="274"/>
      <c r="F401" s="274"/>
      <c r="G401" s="73">
        <v>0</v>
      </c>
      <c r="H401" s="73">
        <v>0</v>
      </c>
      <c r="I401" s="275">
        <v>2200000</v>
      </c>
      <c r="J401" s="275"/>
      <c r="K401" s="275">
        <v>422675</v>
      </c>
      <c r="L401" s="275"/>
      <c r="M401" s="275"/>
      <c r="N401" s="275"/>
      <c r="O401" s="275">
        <v>1777325</v>
      </c>
      <c r="P401" s="275"/>
      <c r="Q401" s="73">
        <v>0</v>
      </c>
    </row>
    <row r="402" spans="1:17" ht="12.75" customHeight="1" x14ac:dyDescent="0.25">
      <c r="A402" s="273" t="s">
        <v>1660</v>
      </c>
      <c r="B402" s="273"/>
      <c r="C402" s="274" t="s">
        <v>1661</v>
      </c>
      <c r="D402" s="274"/>
      <c r="E402" s="274"/>
      <c r="F402" s="274"/>
      <c r="G402" s="73">
        <v>3010040</v>
      </c>
      <c r="H402" s="73">
        <v>0</v>
      </c>
      <c r="I402" s="275">
        <v>0</v>
      </c>
      <c r="J402" s="275"/>
      <c r="K402" s="275">
        <v>384120</v>
      </c>
      <c r="L402" s="275"/>
      <c r="M402" s="275"/>
      <c r="N402" s="275"/>
      <c r="O402" s="275">
        <v>2625920</v>
      </c>
      <c r="P402" s="275"/>
      <c r="Q402" s="73">
        <v>0</v>
      </c>
    </row>
    <row r="403" spans="1:17" ht="12.1" customHeight="1" x14ac:dyDescent="0.25">
      <c r="A403" s="273" t="s">
        <v>1662</v>
      </c>
      <c r="B403" s="273"/>
      <c r="C403" s="274" t="s">
        <v>1663</v>
      </c>
      <c r="D403" s="274"/>
      <c r="E403" s="274"/>
      <c r="F403" s="274"/>
      <c r="G403" s="73">
        <v>2660349.96</v>
      </c>
      <c r="H403" s="73">
        <v>0</v>
      </c>
      <c r="I403" s="275">
        <v>0</v>
      </c>
      <c r="J403" s="275"/>
      <c r="K403" s="275">
        <v>1375770</v>
      </c>
      <c r="L403" s="275"/>
      <c r="M403" s="275"/>
      <c r="N403" s="275"/>
      <c r="O403" s="275">
        <v>1284579.96</v>
      </c>
      <c r="P403" s="275"/>
      <c r="Q403" s="73">
        <v>0</v>
      </c>
    </row>
    <row r="404" spans="1:17" ht="12.1" customHeight="1" x14ac:dyDescent="0.25">
      <c r="A404" s="273" t="s">
        <v>1664</v>
      </c>
      <c r="B404" s="273"/>
      <c r="C404" s="274" t="s">
        <v>1665</v>
      </c>
      <c r="D404" s="274"/>
      <c r="E404" s="274"/>
      <c r="F404" s="274"/>
      <c r="G404" s="73">
        <v>5052191.28</v>
      </c>
      <c r="H404" s="73">
        <v>0</v>
      </c>
      <c r="I404" s="275">
        <v>0</v>
      </c>
      <c r="J404" s="275"/>
      <c r="K404" s="275">
        <v>742797</v>
      </c>
      <c r="L404" s="275"/>
      <c r="M404" s="275"/>
      <c r="N404" s="275"/>
      <c r="O404" s="275">
        <v>4309394.28</v>
      </c>
      <c r="P404" s="275"/>
      <c r="Q404" s="73">
        <v>0</v>
      </c>
    </row>
    <row r="405" spans="1:17" ht="12.1" customHeight="1" x14ac:dyDescent="0.25">
      <c r="A405" s="273" t="s">
        <v>1666</v>
      </c>
      <c r="B405" s="273"/>
      <c r="C405" s="274" t="s">
        <v>1667</v>
      </c>
      <c r="D405" s="274"/>
      <c r="E405" s="274"/>
      <c r="F405" s="274"/>
      <c r="G405" s="73">
        <v>1370061</v>
      </c>
      <c r="H405" s="73">
        <v>0</v>
      </c>
      <c r="I405" s="275">
        <v>385000</v>
      </c>
      <c r="J405" s="275"/>
      <c r="K405" s="275">
        <v>437052</v>
      </c>
      <c r="L405" s="275"/>
      <c r="M405" s="275"/>
      <c r="N405" s="275"/>
      <c r="O405" s="275">
        <v>1318009</v>
      </c>
      <c r="P405" s="275"/>
      <c r="Q405" s="73">
        <v>0</v>
      </c>
    </row>
    <row r="406" spans="1:17" ht="12.75" customHeight="1" x14ac:dyDescent="0.25">
      <c r="A406" s="273" t="s">
        <v>1668</v>
      </c>
      <c r="B406" s="273"/>
      <c r="C406" s="274" t="s">
        <v>1669</v>
      </c>
      <c r="D406" s="274"/>
      <c r="E406" s="274"/>
      <c r="F406" s="274"/>
      <c r="G406" s="73">
        <v>0</v>
      </c>
      <c r="H406" s="73">
        <v>0</v>
      </c>
      <c r="I406" s="275">
        <v>68957786</v>
      </c>
      <c r="J406" s="275"/>
      <c r="K406" s="275">
        <v>0</v>
      </c>
      <c r="L406" s="275"/>
      <c r="M406" s="275"/>
      <c r="N406" s="275"/>
      <c r="O406" s="275">
        <v>68957786</v>
      </c>
      <c r="P406" s="275"/>
      <c r="Q406" s="73">
        <v>0</v>
      </c>
    </row>
    <row r="407" spans="1:17" ht="12.1" customHeight="1" x14ac:dyDescent="0.25">
      <c r="A407" s="355"/>
      <c r="B407" s="355"/>
      <c r="C407" s="355"/>
      <c r="D407" s="355"/>
      <c r="E407" s="355"/>
      <c r="F407" s="355"/>
      <c r="G407" s="74">
        <v>779481403.00999999</v>
      </c>
      <c r="H407" s="74">
        <v>0</v>
      </c>
      <c r="I407" s="356">
        <v>287506669.20999998</v>
      </c>
      <c r="J407" s="356"/>
      <c r="K407" s="356">
        <v>301735792.74000001</v>
      </c>
      <c r="L407" s="356"/>
      <c r="M407" s="356"/>
      <c r="N407" s="356"/>
      <c r="O407" s="356">
        <v>765252279.48000002</v>
      </c>
      <c r="P407" s="356"/>
      <c r="Q407" s="74">
        <v>0</v>
      </c>
    </row>
    <row r="408" spans="1:17" ht="6.8" customHeight="1" x14ac:dyDescent="0.25"/>
    <row r="409" spans="1:17" ht="12.1" customHeight="1" x14ac:dyDescent="0.25">
      <c r="A409" s="277" t="s">
        <v>578</v>
      </c>
      <c r="B409" s="277"/>
      <c r="C409" s="278" t="s">
        <v>616</v>
      </c>
      <c r="D409" s="278"/>
      <c r="E409" s="278"/>
      <c r="F409" s="278"/>
      <c r="G409" s="278"/>
      <c r="H409" s="278"/>
      <c r="I409" s="278"/>
      <c r="J409" s="278"/>
      <c r="K409" s="278"/>
      <c r="L409" s="278"/>
      <c r="M409" s="278"/>
      <c r="N409" s="278"/>
      <c r="O409" s="278"/>
      <c r="P409" s="278"/>
      <c r="Q409" s="278"/>
    </row>
    <row r="410" spans="1:17" ht="12.75" customHeight="1" x14ac:dyDescent="0.25">
      <c r="A410" s="273" t="s">
        <v>1670</v>
      </c>
      <c r="B410" s="273"/>
      <c r="C410" s="274" t="s">
        <v>1671</v>
      </c>
      <c r="D410" s="274"/>
      <c r="E410" s="274"/>
      <c r="F410" s="274"/>
      <c r="G410" s="73">
        <v>0</v>
      </c>
      <c r="H410" s="73">
        <v>0</v>
      </c>
      <c r="I410" s="275">
        <v>13251759.1</v>
      </c>
      <c r="J410" s="275"/>
      <c r="K410" s="275">
        <v>13251759.1</v>
      </c>
      <c r="L410" s="275"/>
      <c r="M410" s="275"/>
      <c r="N410" s="275"/>
      <c r="O410" s="275">
        <v>0</v>
      </c>
      <c r="P410" s="275"/>
      <c r="Q410" s="73">
        <v>0</v>
      </c>
    </row>
    <row r="411" spans="1:17" ht="12.1" customHeight="1" x14ac:dyDescent="0.25">
      <c r="A411" s="273" t="s">
        <v>1672</v>
      </c>
      <c r="B411" s="273"/>
      <c r="C411" s="274" t="s">
        <v>1671</v>
      </c>
      <c r="D411" s="274"/>
      <c r="E411" s="274"/>
      <c r="F411" s="274"/>
      <c r="G411" s="73">
        <v>0</v>
      </c>
      <c r="H411" s="73">
        <v>0</v>
      </c>
      <c r="I411" s="275">
        <v>2553936.37</v>
      </c>
      <c r="J411" s="275"/>
      <c r="K411" s="275">
        <v>2553936.37</v>
      </c>
      <c r="L411" s="275"/>
      <c r="M411" s="275"/>
      <c r="N411" s="275"/>
      <c r="O411" s="275">
        <v>0</v>
      </c>
      <c r="P411" s="275"/>
      <c r="Q411" s="73">
        <v>0</v>
      </c>
    </row>
    <row r="412" spans="1:17" ht="12.1" customHeight="1" x14ac:dyDescent="0.25">
      <c r="A412" s="273" t="s">
        <v>1673</v>
      </c>
      <c r="B412" s="273"/>
      <c r="C412" s="274" t="s">
        <v>1674</v>
      </c>
      <c r="D412" s="274"/>
      <c r="E412" s="274"/>
      <c r="F412" s="274"/>
      <c r="G412" s="73">
        <v>0</v>
      </c>
      <c r="H412" s="73">
        <v>0</v>
      </c>
      <c r="I412" s="275">
        <v>3103718.17</v>
      </c>
      <c r="J412" s="275"/>
      <c r="K412" s="275">
        <v>3103718.17</v>
      </c>
      <c r="L412" s="275"/>
      <c r="M412" s="275"/>
      <c r="N412" s="275"/>
      <c r="O412" s="275">
        <v>0</v>
      </c>
      <c r="P412" s="275"/>
      <c r="Q412" s="73">
        <v>0</v>
      </c>
    </row>
    <row r="413" spans="1:17" ht="12.75" customHeight="1" x14ac:dyDescent="0.25">
      <c r="A413" s="273" t="s">
        <v>1675</v>
      </c>
      <c r="B413" s="273"/>
      <c r="C413" s="274" t="s">
        <v>1674</v>
      </c>
      <c r="D413" s="274"/>
      <c r="E413" s="274"/>
      <c r="F413" s="274"/>
      <c r="G413" s="73">
        <v>0</v>
      </c>
      <c r="H413" s="73">
        <v>0</v>
      </c>
      <c r="I413" s="275">
        <v>5928640.0300000003</v>
      </c>
      <c r="J413" s="275"/>
      <c r="K413" s="275">
        <v>5928640.0300000003</v>
      </c>
      <c r="L413" s="275"/>
      <c r="M413" s="275"/>
      <c r="N413" s="275"/>
      <c r="O413" s="275">
        <v>0</v>
      </c>
      <c r="P413" s="275"/>
      <c r="Q413" s="73">
        <v>0</v>
      </c>
    </row>
    <row r="414" spans="1:17" ht="12.1" customHeight="1" x14ac:dyDescent="0.25">
      <c r="A414" s="273" t="s">
        <v>1676</v>
      </c>
      <c r="B414" s="273"/>
      <c r="C414" s="274" t="s">
        <v>1674</v>
      </c>
      <c r="D414" s="274"/>
      <c r="E414" s="274"/>
      <c r="F414" s="274"/>
      <c r="G414" s="73">
        <v>27545.49</v>
      </c>
      <c r="H414" s="73">
        <v>0</v>
      </c>
      <c r="I414" s="275">
        <v>1374400.01</v>
      </c>
      <c r="J414" s="275"/>
      <c r="K414" s="275">
        <v>1401945.5</v>
      </c>
      <c r="L414" s="275"/>
      <c r="M414" s="275"/>
      <c r="N414" s="275"/>
      <c r="O414" s="275">
        <v>0</v>
      </c>
      <c r="P414" s="275"/>
      <c r="Q414" s="73">
        <v>0</v>
      </c>
    </row>
    <row r="415" spans="1:17" ht="12.1" customHeight="1" x14ac:dyDescent="0.25">
      <c r="A415" s="273" t="s">
        <v>1677</v>
      </c>
      <c r="B415" s="273"/>
      <c r="C415" s="274" t="s">
        <v>1671</v>
      </c>
      <c r="D415" s="274"/>
      <c r="E415" s="274"/>
      <c r="F415" s="274"/>
      <c r="G415" s="73">
        <v>0</v>
      </c>
      <c r="H415" s="73">
        <v>0</v>
      </c>
      <c r="I415" s="275">
        <v>3137081.83</v>
      </c>
      <c r="J415" s="275"/>
      <c r="K415" s="275">
        <v>3137081.83</v>
      </c>
      <c r="L415" s="275"/>
      <c r="M415" s="275"/>
      <c r="N415" s="275"/>
      <c r="O415" s="275">
        <v>0</v>
      </c>
      <c r="P415" s="275"/>
      <c r="Q415" s="73">
        <v>0</v>
      </c>
    </row>
    <row r="416" spans="1:17" ht="12.75" customHeight="1" x14ac:dyDescent="0.25">
      <c r="A416" s="273" t="s">
        <v>1678</v>
      </c>
      <c r="B416" s="273"/>
      <c r="C416" s="274" t="s">
        <v>1671</v>
      </c>
      <c r="D416" s="274"/>
      <c r="E416" s="274"/>
      <c r="F416" s="274"/>
      <c r="G416" s="73">
        <v>0</v>
      </c>
      <c r="H416" s="73">
        <v>0</v>
      </c>
      <c r="I416" s="275">
        <v>4463529.1900000004</v>
      </c>
      <c r="J416" s="275"/>
      <c r="K416" s="275">
        <v>4463529.1900000004</v>
      </c>
      <c r="L416" s="275"/>
      <c r="M416" s="275"/>
      <c r="N416" s="275"/>
      <c r="O416" s="275">
        <v>0</v>
      </c>
      <c r="P416" s="275"/>
      <c r="Q416" s="73">
        <v>0</v>
      </c>
    </row>
    <row r="417" spans="1:17" ht="12.1" customHeight="1" x14ac:dyDescent="0.25">
      <c r="A417" s="273" t="s">
        <v>1679</v>
      </c>
      <c r="B417" s="273"/>
      <c r="C417" s="274" t="s">
        <v>1680</v>
      </c>
      <c r="D417" s="274"/>
      <c r="E417" s="274"/>
      <c r="F417" s="274"/>
      <c r="G417" s="73">
        <v>0</v>
      </c>
      <c r="H417" s="73">
        <v>0</v>
      </c>
      <c r="I417" s="275">
        <v>11405272.779999999</v>
      </c>
      <c r="J417" s="275"/>
      <c r="K417" s="275">
        <v>11405272.779999999</v>
      </c>
      <c r="L417" s="275"/>
      <c r="M417" s="275"/>
      <c r="N417" s="275"/>
      <c r="O417" s="275">
        <v>0</v>
      </c>
      <c r="P417" s="275"/>
      <c r="Q417" s="73">
        <v>0</v>
      </c>
    </row>
    <row r="418" spans="1:17" ht="12.1" customHeight="1" x14ac:dyDescent="0.25">
      <c r="A418" s="273" t="s">
        <v>1681</v>
      </c>
      <c r="B418" s="273"/>
      <c r="C418" s="274" t="s">
        <v>1671</v>
      </c>
      <c r="D418" s="274"/>
      <c r="E418" s="274"/>
      <c r="F418" s="274"/>
      <c r="G418" s="73">
        <v>0</v>
      </c>
      <c r="H418" s="73">
        <v>0</v>
      </c>
      <c r="I418" s="275">
        <v>3013889.1</v>
      </c>
      <c r="J418" s="275"/>
      <c r="K418" s="275">
        <v>3013889.1</v>
      </c>
      <c r="L418" s="275"/>
      <c r="M418" s="275"/>
      <c r="N418" s="275"/>
      <c r="O418" s="275">
        <v>0</v>
      </c>
      <c r="P418" s="275"/>
      <c r="Q418" s="73">
        <v>0</v>
      </c>
    </row>
    <row r="419" spans="1:17" ht="12.75" customHeight="1" x14ac:dyDescent="0.25">
      <c r="A419" s="273" t="s">
        <v>1682</v>
      </c>
      <c r="B419" s="273"/>
      <c r="C419" s="274" t="s">
        <v>1671</v>
      </c>
      <c r="D419" s="274"/>
      <c r="E419" s="274"/>
      <c r="F419" s="274"/>
      <c r="G419" s="73">
        <v>0</v>
      </c>
      <c r="H419" s="73">
        <v>0</v>
      </c>
      <c r="I419" s="275">
        <v>3582350</v>
      </c>
      <c r="J419" s="275"/>
      <c r="K419" s="275">
        <v>3582350</v>
      </c>
      <c r="L419" s="275"/>
      <c r="M419" s="275"/>
      <c r="N419" s="275"/>
      <c r="O419" s="275">
        <v>0</v>
      </c>
      <c r="P419" s="275"/>
      <c r="Q419" s="73">
        <v>0</v>
      </c>
    </row>
    <row r="420" spans="1:17" ht="12.1" customHeight="1" x14ac:dyDescent="0.25">
      <c r="A420" s="273" t="s">
        <v>1683</v>
      </c>
      <c r="B420" s="273"/>
      <c r="C420" s="274" t="s">
        <v>1671</v>
      </c>
      <c r="D420" s="274"/>
      <c r="E420" s="274"/>
      <c r="F420" s="274"/>
      <c r="G420" s="73">
        <v>0</v>
      </c>
      <c r="H420" s="73">
        <v>0</v>
      </c>
      <c r="I420" s="275">
        <v>3956681.82</v>
      </c>
      <c r="J420" s="275"/>
      <c r="K420" s="275">
        <v>3956681.82</v>
      </c>
      <c r="L420" s="275"/>
      <c r="M420" s="275"/>
      <c r="N420" s="275"/>
      <c r="O420" s="275">
        <v>0</v>
      </c>
      <c r="P420" s="275"/>
      <c r="Q420" s="73">
        <v>0</v>
      </c>
    </row>
    <row r="421" spans="1:17" ht="12.1" customHeight="1" x14ac:dyDescent="0.25">
      <c r="A421" s="273" t="s">
        <v>1684</v>
      </c>
      <c r="B421" s="273"/>
      <c r="C421" s="274" t="s">
        <v>1671</v>
      </c>
      <c r="D421" s="274"/>
      <c r="E421" s="274"/>
      <c r="F421" s="274"/>
      <c r="G421" s="73">
        <v>0</v>
      </c>
      <c r="H421" s="73">
        <v>0</v>
      </c>
      <c r="I421" s="275">
        <v>3138040.94</v>
      </c>
      <c r="J421" s="275"/>
      <c r="K421" s="275">
        <v>3138040.94</v>
      </c>
      <c r="L421" s="275"/>
      <c r="M421" s="275"/>
      <c r="N421" s="275"/>
      <c r="O421" s="275">
        <v>0</v>
      </c>
      <c r="P421" s="275"/>
      <c r="Q421" s="73">
        <v>0</v>
      </c>
    </row>
    <row r="422" spans="1:17" ht="12.75" customHeight="1" x14ac:dyDescent="0.25">
      <c r="A422" s="273" t="s">
        <v>1685</v>
      </c>
      <c r="B422" s="273"/>
      <c r="C422" s="274" t="s">
        <v>1671</v>
      </c>
      <c r="D422" s="274"/>
      <c r="E422" s="274"/>
      <c r="F422" s="274"/>
      <c r="G422" s="73">
        <v>74</v>
      </c>
      <c r="H422" s="73">
        <v>0</v>
      </c>
      <c r="I422" s="275">
        <v>2437661.62</v>
      </c>
      <c r="J422" s="275"/>
      <c r="K422" s="275">
        <v>2437735.62</v>
      </c>
      <c r="L422" s="275"/>
      <c r="M422" s="275"/>
      <c r="N422" s="275"/>
      <c r="O422" s="275">
        <v>0</v>
      </c>
      <c r="P422" s="275"/>
      <c r="Q422" s="73">
        <v>0</v>
      </c>
    </row>
    <row r="423" spans="1:17" ht="12.1" customHeight="1" x14ac:dyDescent="0.25">
      <c r="A423" s="273" t="s">
        <v>1686</v>
      </c>
      <c r="B423" s="273"/>
      <c r="C423" s="274" t="s">
        <v>1671</v>
      </c>
      <c r="D423" s="274"/>
      <c r="E423" s="274"/>
      <c r="F423" s="274"/>
      <c r="G423" s="73">
        <v>0</v>
      </c>
      <c r="H423" s="73">
        <v>0</v>
      </c>
      <c r="I423" s="275">
        <v>2503636.37</v>
      </c>
      <c r="J423" s="275"/>
      <c r="K423" s="275">
        <v>2503636.37</v>
      </c>
      <c r="L423" s="275"/>
      <c r="M423" s="275"/>
      <c r="N423" s="275"/>
      <c r="O423" s="275">
        <v>0</v>
      </c>
      <c r="P423" s="275"/>
      <c r="Q423" s="73">
        <v>0</v>
      </c>
    </row>
    <row r="424" spans="1:17" ht="12.1" customHeight="1" x14ac:dyDescent="0.25">
      <c r="A424" s="273" t="s">
        <v>1687</v>
      </c>
      <c r="B424" s="273"/>
      <c r="C424" s="274" t="s">
        <v>1688</v>
      </c>
      <c r="D424" s="274"/>
      <c r="E424" s="274"/>
      <c r="F424" s="274"/>
      <c r="G424" s="73">
        <v>0</v>
      </c>
      <c r="H424" s="73">
        <v>0</v>
      </c>
      <c r="I424" s="275">
        <v>1593281.84</v>
      </c>
      <c r="J424" s="275"/>
      <c r="K424" s="275">
        <v>1593281.84</v>
      </c>
      <c r="L424" s="275"/>
      <c r="M424" s="275"/>
      <c r="N424" s="275"/>
      <c r="O424" s="275">
        <v>0</v>
      </c>
      <c r="P424" s="275"/>
      <c r="Q424" s="73">
        <v>0</v>
      </c>
    </row>
    <row r="425" spans="1:17" ht="12.75" customHeight="1" x14ac:dyDescent="0.25">
      <c r="A425" s="273" t="s">
        <v>1689</v>
      </c>
      <c r="B425" s="273"/>
      <c r="C425" s="274" t="s">
        <v>1671</v>
      </c>
      <c r="D425" s="274"/>
      <c r="E425" s="274"/>
      <c r="F425" s="274"/>
      <c r="G425" s="73">
        <v>0</v>
      </c>
      <c r="H425" s="73">
        <v>0</v>
      </c>
      <c r="I425" s="275">
        <v>2418158.9300000002</v>
      </c>
      <c r="J425" s="275"/>
      <c r="K425" s="275">
        <v>2418158.9300000002</v>
      </c>
      <c r="L425" s="275"/>
      <c r="M425" s="275"/>
      <c r="N425" s="275"/>
      <c r="O425" s="275">
        <v>0</v>
      </c>
      <c r="P425" s="275"/>
      <c r="Q425" s="73">
        <v>0</v>
      </c>
    </row>
    <row r="426" spans="1:17" ht="12.1" customHeight="1" x14ac:dyDescent="0.25">
      <c r="A426" s="273" t="s">
        <v>1690</v>
      </c>
      <c r="B426" s="273"/>
      <c r="C426" s="274" t="s">
        <v>1671</v>
      </c>
      <c r="D426" s="274"/>
      <c r="E426" s="274"/>
      <c r="F426" s="274"/>
      <c r="G426" s="73">
        <v>3508000</v>
      </c>
      <c r="H426" s="73">
        <v>0</v>
      </c>
      <c r="I426" s="275">
        <v>1066890.9099999999</v>
      </c>
      <c r="J426" s="275"/>
      <c r="K426" s="275">
        <v>1066890.9099999999</v>
      </c>
      <c r="L426" s="275"/>
      <c r="M426" s="275"/>
      <c r="N426" s="275"/>
      <c r="O426" s="275">
        <v>3508000</v>
      </c>
      <c r="P426" s="275"/>
      <c r="Q426" s="73">
        <v>0</v>
      </c>
    </row>
    <row r="427" spans="1:17" ht="12.1" customHeight="1" x14ac:dyDescent="0.25">
      <c r="A427" s="273" t="s">
        <v>1691</v>
      </c>
      <c r="B427" s="273"/>
      <c r="C427" s="274" t="s">
        <v>1680</v>
      </c>
      <c r="D427" s="274"/>
      <c r="E427" s="274"/>
      <c r="F427" s="274"/>
      <c r="G427" s="73">
        <v>0</v>
      </c>
      <c r="H427" s="73">
        <v>0</v>
      </c>
      <c r="I427" s="275">
        <v>1147100.02</v>
      </c>
      <c r="J427" s="275"/>
      <c r="K427" s="275">
        <v>1147100.02</v>
      </c>
      <c r="L427" s="275"/>
      <c r="M427" s="275"/>
      <c r="N427" s="275"/>
      <c r="O427" s="275">
        <v>0</v>
      </c>
      <c r="P427" s="275"/>
      <c r="Q427" s="73">
        <v>0</v>
      </c>
    </row>
    <row r="428" spans="1:17" ht="12.75" customHeight="1" x14ac:dyDescent="0.25">
      <c r="A428" s="273" t="s">
        <v>1692</v>
      </c>
      <c r="B428" s="273"/>
      <c r="C428" s="274" t="s">
        <v>1693</v>
      </c>
      <c r="D428" s="274"/>
      <c r="E428" s="274"/>
      <c r="F428" s="274"/>
      <c r="G428" s="73">
        <v>0</v>
      </c>
      <c r="H428" s="73">
        <v>0</v>
      </c>
      <c r="I428" s="275">
        <v>1699210.9</v>
      </c>
      <c r="J428" s="275"/>
      <c r="K428" s="275">
        <v>1699210.9</v>
      </c>
      <c r="L428" s="275"/>
      <c r="M428" s="275"/>
      <c r="N428" s="275"/>
      <c r="O428" s="275">
        <v>0</v>
      </c>
      <c r="P428" s="275"/>
      <c r="Q428" s="73">
        <v>0</v>
      </c>
    </row>
    <row r="429" spans="1:17" ht="12.1" customHeight="1" x14ac:dyDescent="0.25">
      <c r="A429" s="273" t="s">
        <v>1694</v>
      </c>
      <c r="B429" s="273"/>
      <c r="C429" s="274" t="s">
        <v>1695</v>
      </c>
      <c r="D429" s="274"/>
      <c r="E429" s="274"/>
      <c r="F429" s="274"/>
      <c r="G429" s="73">
        <v>83297</v>
      </c>
      <c r="H429" s="73">
        <v>0</v>
      </c>
      <c r="I429" s="275">
        <v>1249027.29</v>
      </c>
      <c r="J429" s="275"/>
      <c r="K429" s="275">
        <v>1249027.29</v>
      </c>
      <c r="L429" s="275"/>
      <c r="M429" s="275"/>
      <c r="N429" s="275"/>
      <c r="O429" s="275">
        <v>83297</v>
      </c>
      <c r="P429" s="275"/>
      <c r="Q429" s="73">
        <v>0</v>
      </c>
    </row>
    <row r="430" spans="1:17" ht="12.1" customHeight="1" x14ac:dyDescent="0.25">
      <c r="A430" s="273" t="s">
        <v>1696</v>
      </c>
      <c r="B430" s="273"/>
      <c r="C430" s="274" t="s">
        <v>1671</v>
      </c>
      <c r="D430" s="274"/>
      <c r="E430" s="274"/>
      <c r="F430" s="274"/>
      <c r="G430" s="73">
        <v>0</v>
      </c>
      <c r="H430" s="73">
        <v>0</v>
      </c>
      <c r="I430" s="275">
        <v>1665995.49</v>
      </c>
      <c r="J430" s="275"/>
      <c r="K430" s="275">
        <v>1665995.49</v>
      </c>
      <c r="L430" s="275"/>
      <c r="M430" s="275"/>
      <c r="N430" s="275"/>
      <c r="O430" s="275">
        <v>0</v>
      </c>
      <c r="P430" s="275"/>
      <c r="Q430" s="73">
        <v>0</v>
      </c>
    </row>
    <row r="431" spans="1:17" ht="12.1" customHeight="1" x14ac:dyDescent="0.25">
      <c r="A431" s="273" t="s">
        <v>1697</v>
      </c>
      <c r="B431" s="273"/>
      <c r="C431" s="274" t="s">
        <v>1680</v>
      </c>
      <c r="D431" s="274"/>
      <c r="E431" s="274"/>
      <c r="F431" s="274"/>
      <c r="G431" s="73">
        <v>3839293.02</v>
      </c>
      <c r="H431" s="73">
        <v>0</v>
      </c>
      <c r="I431" s="275">
        <v>2204363.65</v>
      </c>
      <c r="J431" s="275"/>
      <c r="K431" s="275">
        <v>2204363.65</v>
      </c>
      <c r="L431" s="275"/>
      <c r="M431" s="275"/>
      <c r="N431" s="275"/>
      <c r="O431" s="275">
        <v>3839293.02</v>
      </c>
      <c r="P431" s="275"/>
      <c r="Q431" s="73">
        <v>0</v>
      </c>
    </row>
    <row r="432" spans="1:17" ht="12.75" customHeight="1" x14ac:dyDescent="0.25">
      <c r="A432" s="273" t="s">
        <v>1698</v>
      </c>
      <c r="B432" s="273"/>
      <c r="C432" s="274" t="s">
        <v>1671</v>
      </c>
      <c r="D432" s="274"/>
      <c r="E432" s="274"/>
      <c r="F432" s="274"/>
      <c r="G432" s="73">
        <v>55024.18</v>
      </c>
      <c r="H432" s="73">
        <v>0</v>
      </c>
      <c r="I432" s="275">
        <v>2554279.37</v>
      </c>
      <c r="J432" s="275"/>
      <c r="K432" s="275">
        <v>2609303.5499999998</v>
      </c>
      <c r="L432" s="275"/>
      <c r="M432" s="275"/>
      <c r="N432" s="275"/>
      <c r="O432" s="275">
        <v>0</v>
      </c>
      <c r="P432" s="275"/>
      <c r="Q432" s="73">
        <v>0</v>
      </c>
    </row>
    <row r="433" spans="1:17" ht="12.1" customHeight="1" x14ac:dyDescent="0.25">
      <c r="A433" s="273" t="s">
        <v>1699</v>
      </c>
      <c r="B433" s="273"/>
      <c r="C433" s="274" t="s">
        <v>1674</v>
      </c>
      <c r="D433" s="274"/>
      <c r="E433" s="274"/>
      <c r="F433" s="274"/>
      <c r="G433" s="73">
        <v>92969.14</v>
      </c>
      <c r="H433" s="73">
        <v>0</v>
      </c>
      <c r="I433" s="275">
        <v>0</v>
      </c>
      <c r="J433" s="275"/>
      <c r="K433" s="275">
        <v>92969.14</v>
      </c>
      <c r="L433" s="275"/>
      <c r="M433" s="275"/>
      <c r="N433" s="275"/>
      <c r="O433" s="275">
        <v>0</v>
      </c>
      <c r="P433" s="275"/>
      <c r="Q433" s="73">
        <v>0</v>
      </c>
    </row>
    <row r="434" spans="1:17" ht="12.1" customHeight="1" x14ac:dyDescent="0.25">
      <c r="A434" s="273" t="s">
        <v>1700</v>
      </c>
      <c r="B434" s="273"/>
      <c r="C434" s="274" t="s">
        <v>1671</v>
      </c>
      <c r="D434" s="274"/>
      <c r="E434" s="274"/>
      <c r="F434" s="274"/>
      <c r="G434" s="73">
        <v>1172200</v>
      </c>
      <c r="H434" s="73">
        <v>0</v>
      </c>
      <c r="I434" s="275">
        <v>1112090.9099999999</v>
      </c>
      <c r="J434" s="275"/>
      <c r="K434" s="275">
        <v>1112090.9099999999</v>
      </c>
      <c r="L434" s="275"/>
      <c r="M434" s="275"/>
      <c r="N434" s="275"/>
      <c r="O434" s="275">
        <v>1172200</v>
      </c>
      <c r="P434" s="275"/>
      <c r="Q434" s="73">
        <v>0</v>
      </c>
    </row>
    <row r="435" spans="1:17" ht="12.75" customHeight="1" x14ac:dyDescent="0.25">
      <c r="A435" s="273" t="s">
        <v>1701</v>
      </c>
      <c r="B435" s="273"/>
      <c r="C435" s="274" t="s">
        <v>1702</v>
      </c>
      <c r="D435" s="274"/>
      <c r="E435" s="274"/>
      <c r="F435" s="274"/>
      <c r="G435" s="73">
        <v>251701730.21000001</v>
      </c>
      <c r="H435" s="73">
        <v>0</v>
      </c>
      <c r="I435" s="275">
        <v>31211985</v>
      </c>
      <c r="J435" s="275"/>
      <c r="K435" s="275">
        <v>18949276.120000001</v>
      </c>
      <c r="L435" s="275"/>
      <c r="M435" s="275"/>
      <c r="N435" s="275"/>
      <c r="O435" s="275">
        <v>263964439.09</v>
      </c>
      <c r="P435" s="275"/>
      <c r="Q435" s="73">
        <v>0</v>
      </c>
    </row>
    <row r="436" spans="1:17" ht="12.1" customHeight="1" x14ac:dyDescent="0.25">
      <c r="A436" s="273" t="s">
        <v>1703</v>
      </c>
      <c r="B436" s="273"/>
      <c r="C436" s="274" t="s">
        <v>616</v>
      </c>
      <c r="D436" s="274"/>
      <c r="E436" s="274"/>
      <c r="F436" s="274"/>
      <c r="G436" s="73">
        <v>94916317.530000001</v>
      </c>
      <c r="H436" s="73">
        <v>0</v>
      </c>
      <c r="I436" s="275">
        <v>0</v>
      </c>
      <c r="J436" s="275"/>
      <c r="K436" s="275">
        <v>0</v>
      </c>
      <c r="L436" s="275"/>
      <c r="M436" s="275"/>
      <c r="N436" s="275"/>
      <c r="O436" s="275">
        <v>94916317.530000001</v>
      </c>
      <c r="P436" s="275"/>
      <c r="Q436" s="73">
        <v>0</v>
      </c>
    </row>
    <row r="437" spans="1:17" ht="12.1" customHeight="1" x14ac:dyDescent="0.25">
      <c r="A437" s="355"/>
      <c r="B437" s="355"/>
      <c r="C437" s="355"/>
      <c r="D437" s="355"/>
      <c r="E437" s="355"/>
      <c r="F437" s="355"/>
      <c r="G437" s="74">
        <v>355396450.56999999</v>
      </c>
      <c r="H437" s="74">
        <v>0</v>
      </c>
      <c r="I437" s="356">
        <v>111772981.64</v>
      </c>
      <c r="J437" s="356"/>
      <c r="K437" s="356">
        <v>99685885.569999993</v>
      </c>
      <c r="L437" s="356"/>
      <c r="M437" s="356"/>
      <c r="N437" s="356"/>
      <c r="O437" s="356">
        <v>367483546.63999999</v>
      </c>
      <c r="P437" s="356"/>
      <c r="Q437" s="74">
        <v>0</v>
      </c>
    </row>
    <row r="438" spans="1:17" ht="6.8" customHeight="1" x14ac:dyDescent="0.25"/>
    <row r="439" spans="1:17" ht="12.75" customHeight="1" x14ac:dyDescent="0.25">
      <c r="A439" s="277" t="s">
        <v>578</v>
      </c>
      <c r="B439" s="277"/>
      <c r="C439" s="278" t="s">
        <v>618</v>
      </c>
      <c r="D439" s="278"/>
      <c r="E439" s="278"/>
      <c r="F439" s="278"/>
      <c r="G439" s="278"/>
      <c r="H439" s="278"/>
      <c r="I439" s="278"/>
      <c r="J439" s="278"/>
      <c r="K439" s="278"/>
      <c r="L439" s="278"/>
      <c r="M439" s="278"/>
      <c r="N439" s="278"/>
      <c r="O439" s="278"/>
      <c r="P439" s="278"/>
      <c r="Q439" s="278"/>
    </row>
    <row r="440" spans="1:17" ht="12.1" customHeight="1" x14ac:dyDescent="0.25">
      <c r="A440" s="273" t="s">
        <v>1704</v>
      </c>
      <c r="B440" s="273"/>
      <c r="C440" s="274" t="s">
        <v>1705</v>
      </c>
      <c r="D440" s="274"/>
      <c r="E440" s="274"/>
      <c r="F440" s="274"/>
      <c r="G440" s="73">
        <v>0</v>
      </c>
      <c r="H440" s="73">
        <v>0</v>
      </c>
      <c r="I440" s="275">
        <v>577500</v>
      </c>
      <c r="J440" s="275"/>
      <c r="K440" s="275">
        <v>346984.07</v>
      </c>
      <c r="L440" s="275"/>
      <c r="M440" s="275"/>
      <c r="N440" s="275"/>
      <c r="O440" s="275">
        <v>230515.93</v>
      </c>
      <c r="P440" s="275"/>
      <c r="Q440" s="73">
        <v>0</v>
      </c>
    </row>
    <row r="441" spans="1:17" ht="12.1" customHeight="1" x14ac:dyDescent="0.25">
      <c r="A441" s="273" t="s">
        <v>1706</v>
      </c>
      <c r="B441" s="273"/>
      <c r="C441" s="274" t="s">
        <v>1705</v>
      </c>
      <c r="D441" s="274"/>
      <c r="E441" s="274"/>
      <c r="F441" s="274"/>
      <c r="G441" s="73">
        <v>283016</v>
      </c>
      <c r="H441" s="73">
        <v>0</v>
      </c>
      <c r="I441" s="275">
        <v>9360700</v>
      </c>
      <c r="J441" s="275"/>
      <c r="K441" s="275">
        <v>6638316</v>
      </c>
      <c r="L441" s="275"/>
      <c r="M441" s="275"/>
      <c r="N441" s="275"/>
      <c r="O441" s="275">
        <v>3005400</v>
      </c>
      <c r="P441" s="275"/>
      <c r="Q441" s="73">
        <v>0</v>
      </c>
    </row>
    <row r="442" spans="1:17" ht="12.75" customHeight="1" x14ac:dyDescent="0.25">
      <c r="A442" s="273" t="s">
        <v>1707</v>
      </c>
      <c r="B442" s="273"/>
      <c r="C442" s="274" t="s">
        <v>1705</v>
      </c>
      <c r="D442" s="274"/>
      <c r="E442" s="274"/>
      <c r="F442" s="274"/>
      <c r="G442" s="73">
        <v>0</v>
      </c>
      <c r="H442" s="73">
        <v>0</v>
      </c>
      <c r="I442" s="275">
        <v>47142.86</v>
      </c>
      <c r="J442" s="275"/>
      <c r="K442" s="275">
        <v>47142.86</v>
      </c>
      <c r="L442" s="275"/>
      <c r="M442" s="275"/>
      <c r="N442" s="275"/>
      <c r="O442" s="275">
        <v>0</v>
      </c>
      <c r="P442" s="275"/>
      <c r="Q442" s="73">
        <v>0</v>
      </c>
    </row>
    <row r="443" spans="1:17" ht="12.1" customHeight="1" x14ac:dyDescent="0.25">
      <c r="A443" s="273" t="s">
        <v>1708</v>
      </c>
      <c r="B443" s="273"/>
      <c r="C443" s="274" t="s">
        <v>1705</v>
      </c>
      <c r="D443" s="274"/>
      <c r="E443" s="274"/>
      <c r="F443" s="274"/>
      <c r="G443" s="73">
        <v>0</v>
      </c>
      <c r="H443" s="73">
        <v>0</v>
      </c>
      <c r="I443" s="275">
        <v>36592.86</v>
      </c>
      <c r="J443" s="275"/>
      <c r="K443" s="275">
        <v>36592.86</v>
      </c>
      <c r="L443" s="275"/>
      <c r="M443" s="275"/>
      <c r="N443" s="275"/>
      <c r="O443" s="275">
        <v>0</v>
      </c>
      <c r="P443" s="275"/>
      <c r="Q443" s="73">
        <v>0</v>
      </c>
    </row>
    <row r="444" spans="1:17" ht="12.1" customHeight="1" x14ac:dyDescent="0.25">
      <c r="A444" s="273" t="s">
        <v>1709</v>
      </c>
      <c r="B444" s="273"/>
      <c r="C444" s="274" t="s">
        <v>1705</v>
      </c>
      <c r="D444" s="274"/>
      <c r="E444" s="274"/>
      <c r="F444" s="274"/>
      <c r="G444" s="73">
        <v>0</v>
      </c>
      <c r="H444" s="73">
        <v>0</v>
      </c>
      <c r="I444" s="275">
        <v>211742.86</v>
      </c>
      <c r="J444" s="275"/>
      <c r="K444" s="275">
        <v>105942.86</v>
      </c>
      <c r="L444" s="275"/>
      <c r="M444" s="275"/>
      <c r="N444" s="275"/>
      <c r="O444" s="275">
        <v>105800</v>
      </c>
      <c r="P444" s="275"/>
      <c r="Q444" s="73">
        <v>0</v>
      </c>
    </row>
    <row r="445" spans="1:17" ht="12.75" customHeight="1" x14ac:dyDescent="0.25">
      <c r="A445" s="273" t="s">
        <v>1710</v>
      </c>
      <c r="B445" s="273"/>
      <c r="C445" s="274" t="s">
        <v>1705</v>
      </c>
      <c r="D445" s="274"/>
      <c r="E445" s="274"/>
      <c r="F445" s="274"/>
      <c r="G445" s="73">
        <v>0</v>
      </c>
      <c r="H445" s="73">
        <v>0</v>
      </c>
      <c r="I445" s="275">
        <v>575142.86</v>
      </c>
      <c r="J445" s="275"/>
      <c r="K445" s="275">
        <v>575142.86</v>
      </c>
      <c r="L445" s="275"/>
      <c r="M445" s="275"/>
      <c r="N445" s="275"/>
      <c r="O445" s="275">
        <v>0</v>
      </c>
      <c r="P445" s="275"/>
      <c r="Q445" s="73">
        <v>0</v>
      </c>
    </row>
    <row r="446" spans="1:17" ht="12.1" customHeight="1" x14ac:dyDescent="0.25">
      <c r="A446" s="273" t="s">
        <v>1711</v>
      </c>
      <c r="B446" s="273"/>
      <c r="C446" s="274" t="s">
        <v>1705</v>
      </c>
      <c r="D446" s="274"/>
      <c r="E446" s="274"/>
      <c r="F446" s="274"/>
      <c r="G446" s="73">
        <v>399721.51</v>
      </c>
      <c r="H446" s="73">
        <v>0</v>
      </c>
      <c r="I446" s="275">
        <v>0</v>
      </c>
      <c r="J446" s="275"/>
      <c r="K446" s="275">
        <v>0</v>
      </c>
      <c r="L446" s="275"/>
      <c r="M446" s="275"/>
      <c r="N446" s="275"/>
      <c r="O446" s="275">
        <v>399721.51</v>
      </c>
      <c r="P446" s="275"/>
      <c r="Q446" s="73">
        <v>0</v>
      </c>
    </row>
    <row r="447" spans="1:17" ht="12.1" customHeight="1" x14ac:dyDescent="0.25">
      <c r="A447" s="273" t="s">
        <v>1712</v>
      </c>
      <c r="B447" s="273"/>
      <c r="C447" s="274" t="s">
        <v>1705</v>
      </c>
      <c r="D447" s="274"/>
      <c r="E447" s="274"/>
      <c r="F447" s="274"/>
      <c r="G447" s="73">
        <v>0</v>
      </c>
      <c r="H447" s="73">
        <v>0</v>
      </c>
      <c r="I447" s="275">
        <v>138442.85999999999</v>
      </c>
      <c r="J447" s="275"/>
      <c r="K447" s="275">
        <v>138442.85999999999</v>
      </c>
      <c r="L447" s="275"/>
      <c r="M447" s="275"/>
      <c r="N447" s="275"/>
      <c r="O447" s="275">
        <v>0</v>
      </c>
      <c r="P447" s="275"/>
      <c r="Q447" s="73">
        <v>0</v>
      </c>
    </row>
    <row r="448" spans="1:17" ht="12.75" customHeight="1" x14ac:dyDescent="0.25">
      <c r="A448" s="273" t="s">
        <v>1713</v>
      </c>
      <c r="B448" s="273"/>
      <c r="C448" s="274" t="s">
        <v>1705</v>
      </c>
      <c r="D448" s="274"/>
      <c r="E448" s="274"/>
      <c r="F448" s="274"/>
      <c r="G448" s="73">
        <v>668087.19999999995</v>
      </c>
      <c r="H448" s="73">
        <v>0</v>
      </c>
      <c r="I448" s="275">
        <v>55000</v>
      </c>
      <c r="J448" s="275"/>
      <c r="K448" s="275">
        <v>335869.6</v>
      </c>
      <c r="L448" s="275"/>
      <c r="M448" s="275"/>
      <c r="N448" s="275"/>
      <c r="O448" s="275">
        <v>387217.6</v>
      </c>
      <c r="P448" s="275"/>
      <c r="Q448" s="73">
        <v>0</v>
      </c>
    </row>
    <row r="449" spans="1:17" ht="12.1" customHeight="1" x14ac:dyDescent="0.25">
      <c r="A449" s="273" t="s">
        <v>1714</v>
      </c>
      <c r="B449" s="273"/>
      <c r="C449" s="274" t="s">
        <v>1705</v>
      </c>
      <c r="D449" s="274"/>
      <c r="E449" s="274"/>
      <c r="F449" s="274"/>
      <c r="G449" s="73">
        <v>0</v>
      </c>
      <c r="H449" s="73">
        <v>0</v>
      </c>
      <c r="I449" s="275">
        <v>47142.86</v>
      </c>
      <c r="J449" s="275"/>
      <c r="K449" s="275">
        <v>47142.86</v>
      </c>
      <c r="L449" s="275"/>
      <c r="M449" s="275"/>
      <c r="N449" s="275"/>
      <c r="O449" s="275">
        <v>0</v>
      </c>
      <c r="P449" s="275"/>
      <c r="Q449" s="73">
        <v>0</v>
      </c>
    </row>
    <row r="450" spans="1:17" ht="12.1" customHeight="1" x14ac:dyDescent="0.25">
      <c r="A450" s="273" t="s">
        <v>1715</v>
      </c>
      <c r="B450" s="273"/>
      <c r="C450" s="274" t="s">
        <v>1705</v>
      </c>
      <c r="D450" s="274"/>
      <c r="E450" s="274"/>
      <c r="F450" s="274"/>
      <c r="G450" s="73">
        <v>555205</v>
      </c>
      <c r="H450" s="73">
        <v>0</v>
      </c>
      <c r="I450" s="275">
        <v>239800</v>
      </c>
      <c r="J450" s="275"/>
      <c r="K450" s="275">
        <v>152900</v>
      </c>
      <c r="L450" s="275"/>
      <c r="M450" s="275"/>
      <c r="N450" s="275"/>
      <c r="O450" s="275">
        <v>642105</v>
      </c>
      <c r="P450" s="275"/>
      <c r="Q450" s="73">
        <v>0</v>
      </c>
    </row>
    <row r="451" spans="1:17" ht="12.75" customHeight="1" x14ac:dyDescent="0.25">
      <c r="A451" s="273" t="s">
        <v>1716</v>
      </c>
      <c r="B451" s="273"/>
      <c r="C451" s="274" t="s">
        <v>1705</v>
      </c>
      <c r="D451" s="274"/>
      <c r="E451" s="274"/>
      <c r="F451" s="274"/>
      <c r="G451" s="73">
        <v>0</v>
      </c>
      <c r="H451" s="73">
        <v>0</v>
      </c>
      <c r="I451" s="275">
        <v>47142.86</v>
      </c>
      <c r="J451" s="275"/>
      <c r="K451" s="275">
        <v>47142.86</v>
      </c>
      <c r="L451" s="275"/>
      <c r="M451" s="275"/>
      <c r="N451" s="275"/>
      <c r="O451" s="275">
        <v>0</v>
      </c>
      <c r="P451" s="275"/>
      <c r="Q451" s="73">
        <v>0</v>
      </c>
    </row>
    <row r="452" spans="1:17" ht="12.1" customHeight="1" x14ac:dyDescent="0.25">
      <c r="A452" s="273" t="s">
        <v>1717</v>
      </c>
      <c r="B452" s="273"/>
      <c r="C452" s="274" t="s">
        <v>1705</v>
      </c>
      <c r="D452" s="274"/>
      <c r="E452" s="274"/>
      <c r="F452" s="274"/>
      <c r="G452" s="73">
        <v>0</v>
      </c>
      <c r="H452" s="73">
        <v>0</v>
      </c>
      <c r="I452" s="275">
        <v>55000</v>
      </c>
      <c r="J452" s="275"/>
      <c r="K452" s="275">
        <v>55000</v>
      </c>
      <c r="L452" s="275"/>
      <c r="M452" s="275"/>
      <c r="N452" s="275"/>
      <c r="O452" s="275">
        <v>0</v>
      </c>
      <c r="P452" s="275"/>
      <c r="Q452" s="73">
        <v>0</v>
      </c>
    </row>
    <row r="453" spans="1:17" ht="12.1" customHeight="1" x14ac:dyDescent="0.25">
      <c r="A453" s="273" t="s">
        <v>1718</v>
      </c>
      <c r="B453" s="273"/>
      <c r="C453" s="274" t="s">
        <v>1705</v>
      </c>
      <c r="D453" s="274"/>
      <c r="E453" s="274"/>
      <c r="F453" s="274"/>
      <c r="G453" s="73">
        <v>0</v>
      </c>
      <c r="H453" s="73">
        <v>0</v>
      </c>
      <c r="I453" s="275">
        <v>1834642.86</v>
      </c>
      <c r="J453" s="275"/>
      <c r="K453" s="275">
        <v>1823642.86</v>
      </c>
      <c r="L453" s="275"/>
      <c r="M453" s="275"/>
      <c r="N453" s="275"/>
      <c r="O453" s="275">
        <v>11000</v>
      </c>
      <c r="P453" s="275"/>
      <c r="Q453" s="73">
        <v>0</v>
      </c>
    </row>
    <row r="454" spans="1:17" ht="12.75" customHeight="1" x14ac:dyDescent="0.25">
      <c r="A454" s="273" t="s">
        <v>1719</v>
      </c>
      <c r="B454" s="273"/>
      <c r="C454" s="274" t="s">
        <v>1705</v>
      </c>
      <c r="D454" s="274"/>
      <c r="E454" s="274"/>
      <c r="F454" s="274"/>
      <c r="G454" s="73">
        <v>55000</v>
      </c>
      <c r="H454" s="73">
        <v>0</v>
      </c>
      <c r="I454" s="275">
        <v>47142.86</v>
      </c>
      <c r="J454" s="275"/>
      <c r="K454" s="275">
        <v>47142.86</v>
      </c>
      <c r="L454" s="275"/>
      <c r="M454" s="275"/>
      <c r="N454" s="275"/>
      <c r="O454" s="275">
        <v>55000</v>
      </c>
      <c r="P454" s="275"/>
      <c r="Q454" s="73">
        <v>0</v>
      </c>
    </row>
    <row r="455" spans="1:17" ht="12.1" customHeight="1" x14ac:dyDescent="0.25">
      <c r="A455" s="273" t="s">
        <v>1720</v>
      </c>
      <c r="B455" s="273"/>
      <c r="C455" s="274" t="s">
        <v>1705</v>
      </c>
      <c r="D455" s="274"/>
      <c r="E455" s="274"/>
      <c r="F455" s="274"/>
      <c r="G455" s="73">
        <v>0</v>
      </c>
      <c r="H455" s="73">
        <v>0</v>
      </c>
      <c r="I455" s="275">
        <v>47142.86</v>
      </c>
      <c r="J455" s="275"/>
      <c r="K455" s="275">
        <v>47142.86</v>
      </c>
      <c r="L455" s="275"/>
      <c r="M455" s="275"/>
      <c r="N455" s="275"/>
      <c r="O455" s="275">
        <v>0</v>
      </c>
      <c r="P455" s="275"/>
      <c r="Q455" s="73">
        <v>0</v>
      </c>
    </row>
    <row r="456" spans="1:17" ht="12.1" customHeight="1" x14ac:dyDescent="0.25">
      <c r="A456" s="273" t="s">
        <v>1721</v>
      </c>
      <c r="B456" s="273"/>
      <c r="C456" s="274" t="s">
        <v>618</v>
      </c>
      <c r="D456" s="274"/>
      <c r="E456" s="274"/>
      <c r="F456" s="274"/>
      <c r="G456" s="73">
        <v>36246045.100000001</v>
      </c>
      <c r="H456" s="73">
        <v>0</v>
      </c>
      <c r="I456" s="275">
        <v>91337400</v>
      </c>
      <c r="J456" s="275"/>
      <c r="K456" s="275">
        <v>82336100</v>
      </c>
      <c r="L456" s="275"/>
      <c r="M456" s="275"/>
      <c r="N456" s="275"/>
      <c r="O456" s="275">
        <v>45247345.100000001</v>
      </c>
      <c r="P456" s="275"/>
      <c r="Q456" s="73">
        <v>0</v>
      </c>
    </row>
    <row r="457" spans="1:17" ht="12.1" customHeight="1" x14ac:dyDescent="0.25">
      <c r="A457" s="355"/>
      <c r="B457" s="355"/>
      <c r="C457" s="355"/>
      <c r="D457" s="355"/>
      <c r="E457" s="355"/>
      <c r="F457" s="355"/>
      <c r="G457" s="74">
        <v>38207074.810000002</v>
      </c>
      <c r="H457" s="74">
        <v>0</v>
      </c>
      <c r="I457" s="356">
        <v>104657678.59999999</v>
      </c>
      <c r="J457" s="356"/>
      <c r="K457" s="356">
        <v>92780648.269999996</v>
      </c>
      <c r="L457" s="356"/>
      <c r="M457" s="356"/>
      <c r="N457" s="356"/>
      <c r="O457" s="356">
        <v>50084105.140000001</v>
      </c>
      <c r="P457" s="356"/>
      <c r="Q457" s="74">
        <v>0</v>
      </c>
    </row>
    <row r="458" spans="1:17" ht="6.8" customHeight="1" x14ac:dyDescent="0.25"/>
    <row r="459" spans="1:17" ht="12.75" customHeight="1" x14ac:dyDescent="0.25">
      <c r="A459" s="277" t="s">
        <v>578</v>
      </c>
      <c r="B459" s="277"/>
      <c r="C459" s="278" t="s">
        <v>620</v>
      </c>
      <c r="D459" s="278"/>
      <c r="E459" s="278"/>
      <c r="F459" s="278"/>
      <c r="G459" s="278"/>
      <c r="H459" s="278"/>
      <c r="I459" s="278"/>
      <c r="J459" s="278"/>
      <c r="K459" s="278"/>
      <c r="L459" s="278"/>
      <c r="M459" s="278"/>
      <c r="N459" s="278"/>
      <c r="O459" s="278"/>
      <c r="P459" s="278"/>
      <c r="Q459" s="278"/>
    </row>
    <row r="460" spans="1:17" ht="12.1" customHeight="1" x14ac:dyDescent="0.25">
      <c r="A460" s="273" t="s">
        <v>1722</v>
      </c>
      <c r="B460" s="273"/>
      <c r="C460" s="274" t="s">
        <v>1723</v>
      </c>
      <c r="D460" s="274"/>
      <c r="E460" s="274"/>
      <c r="F460" s="274"/>
      <c r="G460" s="73">
        <v>948118.65</v>
      </c>
      <c r="H460" s="73">
        <v>0</v>
      </c>
      <c r="I460" s="275">
        <v>6414810.2400000002</v>
      </c>
      <c r="J460" s="275"/>
      <c r="K460" s="275">
        <v>6414810.2400000002</v>
      </c>
      <c r="L460" s="275"/>
      <c r="M460" s="275"/>
      <c r="N460" s="275"/>
      <c r="O460" s="275">
        <v>948118.65</v>
      </c>
      <c r="P460" s="275"/>
      <c r="Q460" s="73">
        <v>0</v>
      </c>
    </row>
    <row r="461" spans="1:17" ht="12.1" customHeight="1" x14ac:dyDescent="0.25">
      <c r="A461" s="355"/>
      <c r="B461" s="355"/>
      <c r="C461" s="355"/>
      <c r="D461" s="355"/>
      <c r="E461" s="355"/>
      <c r="F461" s="355"/>
      <c r="G461" s="74">
        <v>948118.65</v>
      </c>
      <c r="H461" s="74">
        <v>0</v>
      </c>
      <c r="I461" s="356">
        <v>6414810.2400000002</v>
      </c>
      <c r="J461" s="356"/>
      <c r="K461" s="356">
        <v>6414810.2400000002</v>
      </c>
      <c r="L461" s="356"/>
      <c r="M461" s="356"/>
      <c r="N461" s="356"/>
      <c r="O461" s="356">
        <v>948118.65</v>
      </c>
      <c r="P461" s="356"/>
      <c r="Q461" s="74">
        <v>0</v>
      </c>
    </row>
    <row r="462" spans="1:17" ht="6.8" customHeight="1" x14ac:dyDescent="0.25"/>
    <row r="463" spans="1:17" ht="12.75" customHeight="1" x14ac:dyDescent="0.25">
      <c r="A463" s="277" t="s">
        <v>578</v>
      </c>
      <c r="B463" s="277"/>
      <c r="C463" s="278" t="s">
        <v>622</v>
      </c>
      <c r="D463" s="278"/>
      <c r="E463" s="278"/>
      <c r="F463" s="278"/>
      <c r="G463" s="278"/>
      <c r="H463" s="278"/>
      <c r="I463" s="278"/>
      <c r="J463" s="278"/>
      <c r="K463" s="278"/>
      <c r="L463" s="278"/>
      <c r="M463" s="278"/>
      <c r="N463" s="278"/>
      <c r="O463" s="278"/>
      <c r="P463" s="278"/>
      <c r="Q463" s="278"/>
    </row>
    <row r="464" spans="1:17" ht="12.1" customHeight="1" x14ac:dyDescent="0.25">
      <c r="A464" s="273" t="s">
        <v>1724</v>
      </c>
      <c r="B464" s="273"/>
      <c r="C464" s="274" t="s">
        <v>1725</v>
      </c>
      <c r="D464" s="274"/>
      <c r="E464" s="274"/>
      <c r="F464" s="274"/>
      <c r="G464" s="73">
        <v>0</v>
      </c>
      <c r="H464" s="73">
        <v>0</v>
      </c>
      <c r="I464" s="275">
        <v>89867638.810000002</v>
      </c>
      <c r="J464" s="275"/>
      <c r="K464" s="275">
        <v>89867638.810000002</v>
      </c>
      <c r="L464" s="275"/>
      <c r="M464" s="275"/>
      <c r="N464" s="275"/>
      <c r="O464" s="275">
        <v>0</v>
      </c>
      <c r="P464" s="275"/>
      <c r="Q464" s="73">
        <v>0</v>
      </c>
    </row>
    <row r="465" spans="1:17" ht="12.1" customHeight="1" x14ac:dyDescent="0.25">
      <c r="A465" s="273" t="s">
        <v>1726</v>
      </c>
      <c r="B465" s="273"/>
      <c r="C465" s="274" t="s">
        <v>1725</v>
      </c>
      <c r="D465" s="274"/>
      <c r="E465" s="274"/>
      <c r="F465" s="274"/>
      <c r="G465" s="73">
        <v>0</v>
      </c>
      <c r="H465" s="73">
        <v>0</v>
      </c>
      <c r="I465" s="275">
        <v>21314733.34</v>
      </c>
      <c r="J465" s="275"/>
      <c r="K465" s="275">
        <v>21314733.34</v>
      </c>
      <c r="L465" s="275"/>
      <c r="M465" s="275"/>
      <c r="N465" s="275"/>
      <c r="O465" s="275">
        <v>0</v>
      </c>
      <c r="P465" s="275"/>
      <c r="Q465" s="73">
        <v>0</v>
      </c>
    </row>
    <row r="466" spans="1:17" ht="12.75" customHeight="1" x14ac:dyDescent="0.25">
      <c r="A466" s="273" t="s">
        <v>1727</v>
      </c>
      <c r="B466" s="273"/>
      <c r="C466" s="274" t="s">
        <v>1725</v>
      </c>
      <c r="D466" s="274"/>
      <c r="E466" s="274"/>
      <c r="F466" s="274"/>
      <c r="G466" s="73">
        <v>0</v>
      </c>
      <c r="H466" s="73">
        <v>0</v>
      </c>
      <c r="I466" s="275">
        <v>94108522.099999994</v>
      </c>
      <c r="J466" s="275"/>
      <c r="K466" s="275">
        <v>94108522.099999994</v>
      </c>
      <c r="L466" s="275"/>
      <c r="M466" s="275"/>
      <c r="N466" s="275"/>
      <c r="O466" s="275">
        <v>0</v>
      </c>
      <c r="P466" s="275"/>
      <c r="Q466" s="73">
        <v>0</v>
      </c>
    </row>
    <row r="467" spans="1:17" ht="12.1" customHeight="1" x14ac:dyDescent="0.25">
      <c r="A467" s="273" t="s">
        <v>1728</v>
      </c>
      <c r="B467" s="273"/>
      <c r="C467" s="274" t="s">
        <v>1725</v>
      </c>
      <c r="D467" s="274"/>
      <c r="E467" s="274"/>
      <c r="F467" s="274"/>
      <c r="G467" s="73">
        <v>0</v>
      </c>
      <c r="H467" s="73">
        <v>0</v>
      </c>
      <c r="I467" s="275">
        <v>19972022.5</v>
      </c>
      <c r="J467" s="275"/>
      <c r="K467" s="275">
        <v>19972022.5</v>
      </c>
      <c r="L467" s="275"/>
      <c r="M467" s="275"/>
      <c r="N467" s="275"/>
      <c r="O467" s="275">
        <v>0</v>
      </c>
      <c r="P467" s="275"/>
      <c r="Q467" s="73">
        <v>0</v>
      </c>
    </row>
    <row r="468" spans="1:17" ht="12.1" customHeight="1" x14ac:dyDescent="0.25">
      <c r="A468" s="273" t="s">
        <v>1729</v>
      </c>
      <c r="B468" s="273"/>
      <c r="C468" s="274" t="s">
        <v>1725</v>
      </c>
      <c r="D468" s="274"/>
      <c r="E468" s="274"/>
      <c r="F468" s="274"/>
      <c r="G468" s="73">
        <v>0</v>
      </c>
      <c r="H468" s="73">
        <v>0</v>
      </c>
      <c r="I468" s="275">
        <v>34741850.18</v>
      </c>
      <c r="J468" s="275"/>
      <c r="K468" s="275">
        <v>34741850.18</v>
      </c>
      <c r="L468" s="275"/>
      <c r="M468" s="275"/>
      <c r="N468" s="275"/>
      <c r="O468" s="275">
        <v>0</v>
      </c>
      <c r="P468" s="275"/>
      <c r="Q468" s="73">
        <v>0</v>
      </c>
    </row>
    <row r="469" spans="1:17" ht="12.75" customHeight="1" x14ac:dyDescent="0.25">
      <c r="A469" s="273" t="s">
        <v>1730</v>
      </c>
      <c r="B469" s="273"/>
      <c r="C469" s="274" t="s">
        <v>1725</v>
      </c>
      <c r="D469" s="274"/>
      <c r="E469" s="274"/>
      <c r="F469" s="274"/>
      <c r="G469" s="73">
        <v>0</v>
      </c>
      <c r="H469" s="73">
        <v>0</v>
      </c>
      <c r="I469" s="275">
        <v>29226307.620000001</v>
      </c>
      <c r="J469" s="275"/>
      <c r="K469" s="275">
        <v>29226307.620000001</v>
      </c>
      <c r="L469" s="275"/>
      <c r="M469" s="275"/>
      <c r="N469" s="275"/>
      <c r="O469" s="275">
        <v>0</v>
      </c>
      <c r="P469" s="275"/>
      <c r="Q469" s="73">
        <v>0</v>
      </c>
    </row>
    <row r="470" spans="1:17" ht="12.1" customHeight="1" x14ac:dyDescent="0.25">
      <c r="A470" s="273" t="s">
        <v>1731</v>
      </c>
      <c r="B470" s="273"/>
      <c r="C470" s="274" t="s">
        <v>1725</v>
      </c>
      <c r="D470" s="274"/>
      <c r="E470" s="274"/>
      <c r="F470" s="274"/>
      <c r="G470" s="73">
        <v>0</v>
      </c>
      <c r="H470" s="73">
        <v>0</v>
      </c>
      <c r="I470" s="275">
        <v>67971200</v>
      </c>
      <c r="J470" s="275"/>
      <c r="K470" s="275">
        <v>67971200</v>
      </c>
      <c r="L470" s="275"/>
      <c r="M470" s="275"/>
      <c r="N470" s="275"/>
      <c r="O470" s="275">
        <v>0</v>
      </c>
      <c r="P470" s="275"/>
      <c r="Q470" s="73">
        <v>0</v>
      </c>
    </row>
    <row r="471" spans="1:17" ht="12.1" customHeight="1" x14ac:dyDescent="0.25">
      <c r="A471" s="273" t="s">
        <v>1732</v>
      </c>
      <c r="B471" s="273"/>
      <c r="C471" s="274" t="s">
        <v>1725</v>
      </c>
      <c r="D471" s="274"/>
      <c r="E471" s="274"/>
      <c r="F471" s="274"/>
      <c r="G471" s="73">
        <v>0</v>
      </c>
      <c r="H471" s="73">
        <v>0</v>
      </c>
      <c r="I471" s="275">
        <v>84806.46</v>
      </c>
      <c r="J471" s="275"/>
      <c r="K471" s="275">
        <v>84806.46</v>
      </c>
      <c r="L471" s="275"/>
      <c r="M471" s="275"/>
      <c r="N471" s="275"/>
      <c r="O471" s="275">
        <v>0</v>
      </c>
      <c r="P471" s="275"/>
      <c r="Q471" s="73">
        <v>0</v>
      </c>
    </row>
    <row r="472" spans="1:17" ht="12.75" customHeight="1" x14ac:dyDescent="0.25">
      <c r="A472" s="273" t="s">
        <v>1733</v>
      </c>
      <c r="B472" s="273"/>
      <c r="C472" s="274" t="s">
        <v>1725</v>
      </c>
      <c r="D472" s="274"/>
      <c r="E472" s="274"/>
      <c r="F472" s="274"/>
      <c r="G472" s="73">
        <v>0</v>
      </c>
      <c r="H472" s="73">
        <v>0</v>
      </c>
      <c r="I472" s="275">
        <v>69289467.900000006</v>
      </c>
      <c r="J472" s="275"/>
      <c r="K472" s="275">
        <v>69289467.900000006</v>
      </c>
      <c r="L472" s="275"/>
      <c r="M472" s="275"/>
      <c r="N472" s="275"/>
      <c r="O472" s="275">
        <v>0</v>
      </c>
      <c r="P472" s="275"/>
      <c r="Q472" s="73">
        <v>0</v>
      </c>
    </row>
    <row r="473" spans="1:17" ht="12.1" customHeight="1" x14ac:dyDescent="0.25">
      <c r="A473" s="273" t="s">
        <v>1734</v>
      </c>
      <c r="B473" s="273"/>
      <c r="C473" s="274" t="s">
        <v>1725</v>
      </c>
      <c r="D473" s="274"/>
      <c r="E473" s="274"/>
      <c r="F473" s="274"/>
      <c r="G473" s="73">
        <v>0</v>
      </c>
      <c r="H473" s="73">
        <v>0</v>
      </c>
      <c r="I473" s="275">
        <v>48440243.469999999</v>
      </c>
      <c r="J473" s="275"/>
      <c r="K473" s="275">
        <v>48440243.469999999</v>
      </c>
      <c r="L473" s="275"/>
      <c r="M473" s="275"/>
      <c r="N473" s="275"/>
      <c r="O473" s="275">
        <v>0</v>
      </c>
      <c r="P473" s="275"/>
      <c r="Q473" s="73">
        <v>0</v>
      </c>
    </row>
    <row r="474" spans="1:17" ht="12.1" customHeight="1" x14ac:dyDescent="0.25">
      <c r="A474" s="273" t="s">
        <v>1735</v>
      </c>
      <c r="B474" s="273"/>
      <c r="C474" s="274" t="s">
        <v>1725</v>
      </c>
      <c r="D474" s="274"/>
      <c r="E474" s="274"/>
      <c r="F474" s="274"/>
      <c r="G474" s="73">
        <v>0</v>
      </c>
      <c r="H474" s="73">
        <v>0</v>
      </c>
      <c r="I474" s="275">
        <v>57125094.630000003</v>
      </c>
      <c r="J474" s="275"/>
      <c r="K474" s="275">
        <v>57125094.630000003</v>
      </c>
      <c r="L474" s="275"/>
      <c r="M474" s="275"/>
      <c r="N474" s="275"/>
      <c r="O474" s="275">
        <v>0</v>
      </c>
      <c r="P474" s="275"/>
      <c r="Q474" s="73">
        <v>0</v>
      </c>
    </row>
    <row r="475" spans="1:17" ht="12.75" customHeight="1" x14ac:dyDescent="0.25">
      <c r="A475" s="273" t="s">
        <v>1736</v>
      </c>
      <c r="B475" s="273"/>
      <c r="C475" s="274" t="s">
        <v>1725</v>
      </c>
      <c r="D475" s="274"/>
      <c r="E475" s="274"/>
      <c r="F475" s="274"/>
      <c r="G475" s="73">
        <v>0</v>
      </c>
      <c r="H475" s="73">
        <v>0</v>
      </c>
      <c r="I475" s="275">
        <v>27292700</v>
      </c>
      <c r="J475" s="275"/>
      <c r="K475" s="275">
        <v>27292700</v>
      </c>
      <c r="L475" s="275"/>
      <c r="M475" s="275"/>
      <c r="N475" s="275"/>
      <c r="O475" s="275">
        <v>0</v>
      </c>
      <c r="P475" s="275"/>
      <c r="Q475" s="73">
        <v>0</v>
      </c>
    </row>
    <row r="476" spans="1:17" ht="12.1" customHeight="1" x14ac:dyDescent="0.25">
      <c r="A476" s="273" t="s">
        <v>1737</v>
      </c>
      <c r="B476" s="273"/>
      <c r="C476" s="274" t="s">
        <v>1725</v>
      </c>
      <c r="D476" s="274"/>
      <c r="E476" s="274"/>
      <c r="F476" s="274"/>
      <c r="G476" s="73">
        <v>0</v>
      </c>
      <c r="H476" s="73">
        <v>0</v>
      </c>
      <c r="I476" s="275">
        <v>24592336.140000001</v>
      </c>
      <c r="J476" s="275"/>
      <c r="K476" s="275">
        <v>24592336.140000001</v>
      </c>
      <c r="L476" s="275"/>
      <c r="M476" s="275"/>
      <c r="N476" s="275"/>
      <c r="O476" s="275">
        <v>0</v>
      </c>
      <c r="P476" s="275"/>
      <c r="Q476" s="73">
        <v>0</v>
      </c>
    </row>
    <row r="477" spans="1:17" ht="12.1" customHeight="1" x14ac:dyDescent="0.25">
      <c r="A477" s="273" t="s">
        <v>1738</v>
      </c>
      <c r="B477" s="273"/>
      <c r="C477" s="274" t="s">
        <v>1725</v>
      </c>
      <c r="D477" s="274"/>
      <c r="E477" s="274"/>
      <c r="F477" s="274"/>
      <c r="G477" s="73">
        <v>0</v>
      </c>
      <c r="H477" s="73">
        <v>0</v>
      </c>
      <c r="I477" s="275">
        <v>33103367.09</v>
      </c>
      <c r="J477" s="275"/>
      <c r="K477" s="275">
        <v>33103367.09</v>
      </c>
      <c r="L477" s="275"/>
      <c r="M477" s="275"/>
      <c r="N477" s="275"/>
      <c r="O477" s="275">
        <v>0</v>
      </c>
      <c r="P477" s="275"/>
      <c r="Q477" s="73">
        <v>0</v>
      </c>
    </row>
    <row r="478" spans="1:17" ht="12.75" customHeight="1" x14ac:dyDescent="0.25">
      <c r="A478" s="273" t="s">
        <v>1739</v>
      </c>
      <c r="B478" s="273"/>
      <c r="C478" s="274" t="s">
        <v>1725</v>
      </c>
      <c r="D478" s="274"/>
      <c r="E478" s="274"/>
      <c r="F478" s="274"/>
      <c r="G478" s="73">
        <v>0</v>
      </c>
      <c r="H478" s="73">
        <v>0</v>
      </c>
      <c r="I478" s="275">
        <v>4402637.57</v>
      </c>
      <c r="J478" s="275"/>
      <c r="K478" s="275">
        <v>4402637.57</v>
      </c>
      <c r="L478" s="275"/>
      <c r="M478" s="275"/>
      <c r="N478" s="275"/>
      <c r="O478" s="275">
        <v>0</v>
      </c>
      <c r="P478" s="275"/>
      <c r="Q478" s="73">
        <v>0</v>
      </c>
    </row>
    <row r="479" spans="1:17" ht="12.1" customHeight="1" x14ac:dyDescent="0.25">
      <c r="A479" s="273" t="s">
        <v>1740</v>
      </c>
      <c r="B479" s="273"/>
      <c r="C479" s="274" t="s">
        <v>1725</v>
      </c>
      <c r="D479" s="274"/>
      <c r="E479" s="274"/>
      <c r="F479" s="274"/>
      <c r="G479" s="73">
        <v>0</v>
      </c>
      <c r="H479" s="73">
        <v>0</v>
      </c>
      <c r="I479" s="275">
        <v>10699497</v>
      </c>
      <c r="J479" s="275"/>
      <c r="K479" s="275">
        <v>10699497</v>
      </c>
      <c r="L479" s="275"/>
      <c r="M479" s="275"/>
      <c r="N479" s="275"/>
      <c r="O479" s="275">
        <v>0</v>
      </c>
      <c r="P479" s="275"/>
      <c r="Q479" s="73">
        <v>0</v>
      </c>
    </row>
    <row r="480" spans="1:17" ht="12.1" customHeight="1" x14ac:dyDescent="0.25">
      <c r="A480" s="273" t="s">
        <v>1741</v>
      </c>
      <c r="B480" s="273"/>
      <c r="C480" s="274" t="s">
        <v>1725</v>
      </c>
      <c r="D480" s="274"/>
      <c r="E480" s="274"/>
      <c r="F480" s="274"/>
      <c r="G480" s="73">
        <v>0</v>
      </c>
      <c r="H480" s="73">
        <v>0</v>
      </c>
      <c r="I480" s="275">
        <v>30396521.359999999</v>
      </c>
      <c r="J480" s="275"/>
      <c r="K480" s="275">
        <v>30396521.359999999</v>
      </c>
      <c r="L480" s="275"/>
      <c r="M480" s="275"/>
      <c r="N480" s="275"/>
      <c r="O480" s="275">
        <v>0</v>
      </c>
      <c r="P480" s="275"/>
      <c r="Q480" s="73">
        <v>0</v>
      </c>
    </row>
    <row r="481" spans="1:17" ht="12.75" customHeight="1" x14ac:dyDescent="0.25">
      <c r="A481" s="273" t="s">
        <v>1742</v>
      </c>
      <c r="B481" s="273"/>
      <c r="C481" s="274" t="s">
        <v>1725</v>
      </c>
      <c r="D481" s="274"/>
      <c r="E481" s="274"/>
      <c r="F481" s="274"/>
      <c r="G481" s="73">
        <v>0</v>
      </c>
      <c r="H481" s="73">
        <v>0</v>
      </c>
      <c r="I481" s="275">
        <v>31595701.030000001</v>
      </c>
      <c r="J481" s="275"/>
      <c r="K481" s="275">
        <v>31595701.030000001</v>
      </c>
      <c r="L481" s="275"/>
      <c r="M481" s="275"/>
      <c r="N481" s="275"/>
      <c r="O481" s="275">
        <v>0</v>
      </c>
      <c r="P481" s="275"/>
      <c r="Q481" s="73">
        <v>0</v>
      </c>
    </row>
    <row r="482" spans="1:17" ht="12.1" customHeight="1" x14ac:dyDescent="0.25">
      <c r="A482" s="273" t="s">
        <v>1743</v>
      </c>
      <c r="B482" s="273"/>
      <c r="C482" s="274" t="s">
        <v>1725</v>
      </c>
      <c r="D482" s="274"/>
      <c r="E482" s="274"/>
      <c r="F482" s="274"/>
      <c r="G482" s="73">
        <v>0</v>
      </c>
      <c r="H482" s="73">
        <v>0</v>
      </c>
      <c r="I482" s="275">
        <v>20520939.059999999</v>
      </c>
      <c r="J482" s="275"/>
      <c r="K482" s="275">
        <v>20520939.059999999</v>
      </c>
      <c r="L482" s="275"/>
      <c r="M482" s="275"/>
      <c r="N482" s="275"/>
      <c r="O482" s="275">
        <v>0</v>
      </c>
      <c r="P482" s="275"/>
      <c r="Q482" s="73">
        <v>0</v>
      </c>
    </row>
    <row r="483" spans="1:17" ht="12.1" customHeight="1" x14ac:dyDescent="0.25">
      <c r="A483" s="273" t="s">
        <v>1744</v>
      </c>
      <c r="B483" s="273"/>
      <c r="C483" s="274" t="s">
        <v>1725</v>
      </c>
      <c r="D483" s="274"/>
      <c r="E483" s="274"/>
      <c r="F483" s="274"/>
      <c r="G483" s="73">
        <v>0</v>
      </c>
      <c r="H483" s="73">
        <v>0</v>
      </c>
      <c r="I483" s="275">
        <v>77860828.900000006</v>
      </c>
      <c r="J483" s="275"/>
      <c r="K483" s="275">
        <v>77860828.900000006</v>
      </c>
      <c r="L483" s="275"/>
      <c r="M483" s="275"/>
      <c r="N483" s="275"/>
      <c r="O483" s="275">
        <v>0</v>
      </c>
      <c r="P483" s="275"/>
      <c r="Q483" s="73">
        <v>0</v>
      </c>
    </row>
    <row r="484" spans="1:17" ht="12.1" customHeight="1" x14ac:dyDescent="0.25">
      <c r="A484" s="273" t="s">
        <v>1745</v>
      </c>
      <c r="B484" s="273"/>
      <c r="C484" s="274" t="s">
        <v>1725</v>
      </c>
      <c r="D484" s="274"/>
      <c r="E484" s="274"/>
      <c r="F484" s="274"/>
      <c r="G484" s="73">
        <v>0</v>
      </c>
      <c r="H484" s="73">
        <v>0</v>
      </c>
      <c r="I484" s="275">
        <v>6967082.8600000003</v>
      </c>
      <c r="J484" s="275"/>
      <c r="K484" s="275">
        <v>6967082.8600000003</v>
      </c>
      <c r="L484" s="275"/>
      <c r="M484" s="275"/>
      <c r="N484" s="275"/>
      <c r="O484" s="275">
        <v>0</v>
      </c>
      <c r="P484" s="275"/>
      <c r="Q484" s="73">
        <v>0</v>
      </c>
    </row>
    <row r="485" spans="1:17" ht="12.75" customHeight="1" x14ac:dyDescent="0.25">
      <c r="A485" s="273" t="s">
        <v>1746</v>
      </c>
      <c r="B485" s="273"/>
      <c r="C485" s="274" t="s">
        <v>1725</v>
      </c>
      <c r="D485" s="274"/>
      <c r="E485" s="274"/>
      <c r="F485" s="274"/>
      <c r="G485" s="73">
        <v>0</v>
      </c>
      <c r="H485" s="73">
        <v>0</v>
      </c>
      <c r="I485" s="275">
        <v>7469000</v>
      </c>
      <c r="J485" s="275"/>
      <c r="K485" s="275">
        <v>7469000</v>
      </c>
      <c r="L485" s="275"/>
      <c r="M485" s="275"/>
      <c r="N485" s="275"/>
      <c r="O485" s="275">
        <v>0</v>
      </c>
      <c r="P485" s="275"/>
      <c r="Q485" s="73">
        <v>0</v>
      </c>
    </row>
    <row r="486" spans="1:17" ht="12.1" customHeight="1" x14ac:dyDescent="0.25">
      <c r="A486" s="273" t="s">
        <v>1747</v>
      </c>
      <c r="B486" s="273"/>
      <c r="C486" s="274" t="s">
        <v>1725</v>
      </c>
      <c r="D486" s="274"/>
      <c r="E486" s="274"/>
      <c r="F486" s="274"/>
      <c r="G486" s="73">
        <v>0</v>
      </c>
      <c r="H486" s="73">
        <v>0</v>
      </c>
      <c r="I486" s="275">
        <v>1144000</v>
      </c>
      <c r="J486" s="275"/>
      <c r="K486" s="275">
        <v>1144000</v>
      </c>
      <c r="L486" s="275"/>
      <c r="M486" s="275"/>
      <c r="N486" s="275"/>
      <c r="O486" s="275">
        <v>0</v>
      </c>
      <c r="P486" s="275"/>
      <c r="Q486" s="73">
        <v>0</v>
      </c>
    </row>
    <row r="487" spans="1:17" ht="12.1" customHeight="1" x14ac:dyDescent="0.25">
      <c r="A487" s="355"/>
      <c r="B487" s="355"/>
      <c r="C487" s="355"/>
      <c r="D487" s="355"/>
      <c r="E487" s="355"/>
      <c r="F487" s="355"/>
      <c r="G487" s="74">
        <v>0</v>
      </c>
      <c r="H487" s="74">
        <v>0</v>
      </c>
      <c r="I487" s="356">
        <v>808186498.01999998</v>
      </c>
      <c r="J487" s="356"/>
      <c r="K487" s="356">
        <v>808186498.01999998</v>
      </c>
      <c r="L487" s="356"/>
      <c r="M487" s="356"/>
      <c r="N487" s="356"/>
      <c r="O487" s="356">
        <v>0</v>
      </c>
      <c r="P487" s="356"/>
      <c r="Q487" s="74">
        <v>0</v>
      </c>
    </row>
    <row r="488" spans="1:17" ht="6.8" customHeight="1" x14ac:dyDescent="0.25"/>
    <row r="489" spans="1:17" ht="12.75" customHeight="1" x14ac:dyDescent="0.25">
      <c r="A489" s="277" t="s">
        <v>578</v>
      </c>
      <c r="B489" s="277"/>
      <c r="C489" s="278" t="s">
        <v>624</v>
      </c>
      <c r="D489" s="278"/>
      <c r="E489" s="278"/>
      <c r="F489" s="278"/>
      <c r="G489" s="278"/>
      <c r="H489" s="278"/>
      <c r="I489" s="278"/>
      <c r="J489" s="278"/>
      <c r="K489" s="278"/>
      <c r="L489" s="278"/>
      <c r="M489" s="278"/>
      <c r="N489" s="278"/>
      <c r="O489" s="278"/>
      <c r="P489" s="278"/>
      <c r="Q489" s="278"/>
    </row>
    <row r="490" spans="1:17" ht="12.1" customHeight="1" x14ac:dyDescent="0.25">
      <c r="A490" s="273" t="s">
        <v>1748</v>
      </c>
      <c r="B490" s="273"/>
      <c r="C490" s="274" t="s">
        <v>1749</v>
      </c>
      <c r="D490" s="274"/>
      <c r="E490" s="274"/>
      <c r="F490" s="274"/>
      <c r="G490" s="73">
        <v>0</v>
      </c>
      <c r="H490" s="73">
        <v>0</v>
      </c>
      <c r="I490" s="275">
        <v>2702223.43</v>
      </c>
      <c r="J490" s="275"/>
      <c r="K490" s="275">
        <v>2702223.43</v>
      </c>
      <c r="L490" s="275"/>
      <c r="M490" s="275"/>
      <c r="N490" s="275"/>
      <c r="O490" s="275">
        <v>0</v>
      </c>
      <c r="P490" s="275"/>
      <c r="Q490" s="73">
        <v>0</v>
      </c>
    </row>
    <row r="491" spans="1:17" ht="12.1" customHeight="1" x14ac:dyDescent="0.25">
      <c r="A491" s="273" t="s">
        <v>1750</v>
      </c>
      <c r="B491" s="273"/>
      <c r="C491" s="274" t="s">
        <v>1749</v>
      </c>
      <c r="D491" s="274"/>
      <c r="E491" s="274"/>
      <c r="F491" s="274"/>
      <c r="G491" s="73">
        <v>0</v>
      </c>
      <c r="H491" s="73">
        <v>0</v>
      </c>
      <c r="I491" s="275">
        <v>3792363.38</v>
      </c>
      <c r="J491" s="275"/>
      <c r="K491" s="275">
        <v>3792363.38</v>
      </c>
      <c r="L491" s="275"/>
      <c r="M491" s="275"/>
      <c r="N491" s="275"/>
      <c r="O491" s="275">
        <v>0</v>
      </c>
      <c r="P491" s="275"/>
      <c r="Q491" s="73">
        <v>0</v>
      </c>
    </row>
    <row r="492" spans="1:17" ht="12.75" customHeight="1" x14ac:dyDescent="0.25">
      <c r="A492" s="273" t="s">
        <v>1751</v>
      </c>
      <c r="B492" s="273"/>
      <c r="C492" s="274" t="s">
        <v>1749</v>
      </c>
      <c r="D492" s="274"/>
      <c r="E492" s="274"/>
      <c r="F492" s="274"/>
      <c r="G492" s="73">
        <v>0</v>
      </c>
      <c r="H492" s="73">
        <v>0</v>
      </c>
      <c r="I492" s="275">
        <v>1610700.07</v>
      </c>
      <c r="J492" s="275"/>
      <c r="K492" s="275">
        <v>1610700.07</v>
      </c>
      <c r="L492" s="275"/>
      <c r="M492" s="275"/>
      <c r="N492" s="275"/>
      <c r="O492" s="275">
        <v>0</v>
      </c>
      <c r="P492" s="275"/>
      <c r="Q492" s="73">
        <v>0</v>
      </c>
    </row>
    <row r="493" spans="1:17" ht="12.1" customHeight="1" x14ac:dyDescent="0.25">
      <c r="A493" s="273" t="s">
        <v>1752</v>
      </c>
      <c r="B493" s="273"/>
      <c r="C493" s="274" t="s">
        <v>1749</v>
      </c>
      <c r="D493" s="274"/>
      <c r="E493" s="274"/>
      <c r="F493" s="274"/>
      <c r="G493" s="73">
        <v>0</v>
      </c>
      <c r="H493" s="73">
        <v>0</v>
      </c>
      <c r="I493" s="275">
        <v>899070.13</v>
      </c>
      <c r="J493" s="275"/>
      <c r="K493" s="275">
        <v>899070.13</v>
      </c>
      <c r="L493" s="275"/>
      <c r="M493" s="275"/>
      <c r="N493" s="275"/>
      <c r="O493" s="275">
        <v>0</v>
      </c>
      <c r="P493" s="275"/>
      <c r="Q493" s="73">
        <v>0</v>
      </c>
    </row>
    <row r="494" spans="1:17" ht="12.1" customHeight="1" x14ac:dyDescent="0.25">
      <c r="A494" s="273" t="s">
        <v>1753</v>
      </c>
      <c r="B494" s="273"/>
      <c r="C494" s="274" t="s">
        <v>1749</v>
      </c>
      <c r="D494" s="274"/>
      <c r="E494" s="274"/>
      <c r="F494" s="274"/>
      <c r="G494" s="73">
        <v>0</v>
      </c>
      <c r="H494" s="73">
        <v>0</v>
      </c>
      <c r="I494" s="275">
        <v>1250860.5900000001</v>
      </c>
      <c r="J494" s="275"/>
      <c r="K494" s="275">
        <v>1250860.5900000001</v>
      </c>
      <c r="L494" s="275"/>
      <c r="M494" s="275"/>
      <c r="N494" s="275"/>
      <c r="O494" s="275">
        <v>0</v>
      </c>
      <c r="P494" s="275"/>
      <c r="Q494" s="73">
        <v>0</v>
      </c>
    </row>
    <row r="495" spans="1:17" ht="12.75" customHeight="1" x14ac:dyDescent="0.25">
      <c r="A495" s="273" t="s">
        <v>1754</v>
      </c>
      <c r="B495" s="273"/>
      <c r="C495" s="274" t="s">
        <v>1749</v>
      </c>
      <c r="D495" s="274"/>
      <c r="E495" s="274"/>
      <c r="F495" s="274"/>
      <c r="G495" s="73">
        <v>0</v>
      </c>
      <c r="H495" s="73">
        <v>0</v>
      </c>
      <c r="I495" s="275">
        <v>1365907.87</v>
      </c>
      <c r="J495" s="275"/>
      <c r="K495" s="275">
        <v>1365907.87</v>
      </c>
      <c r="L495" s="275"/>
      <c r="M495" s="275"/>
      <c r="N495" s="275"/>
      <c r="O495" s="275">
        <v>0</v>
      </c>
      <c r="P495" s="275"/>
      <c r="Q495" s="73">
        <v>0</v>
      </c>
    </row>
    <row r="496" spans="1:17" ht="12.1" customHeight="1" x14ac:dyDescent="0.25">
      <c r="A496" s="273" t="s">
        <v>1755</v>
      </c>
      <c r="B496" s="273"/>
      <c r="C496" s="274" t="s">
        <v>1749</v>
      </c>
      <c r="D496" s="274"/>
      <c r="E496" s="274"/>
      <c r="F496" s="274"/>
      <c r="G496" s="73">
        <v>0</v>
      </c>
      <c r="H496" s="73">
        <v>0</v>
      </c>
      <c r="I496" s="275">
        <v>2446497.85</v>
      </c>
      <c r="J496" s="275"/>
      <c r="K496" s="275">
        <v>2446497.85</v>
      </c>
      <c r="L496" s="275"/>
      <c r="M496" s="275"/>
      <c r="N496" s="275"/>
      <c r="O496" s="275">
        <v>0</v>
      </c>
      <c r="P496" s="275"/>
      <c r="Q496" s="73">
        <v>0</v>
      </c>
    </row>
    <row r="497" spans="1:17" ht="12.1" customHeight="1" x14ac:dyDescent="0.25">
      <c r="A497" s="273" t="s">
        <v>1756</v>
      </c>
      <c r="B497" s="273"/>
      <c r="C497" s="274" t="s">
        <v>1749</v>
      </c>
      <c r="D497" s="274"/>
      <c r="E497" s="274"/>
      <c r="F497" s="274"/>
      <c r="G497" s="73">
        <v>0</v>
      </c>
      <c r="H497" s="73">
        <v>0</v>
      </c>
      <c r="I497" s="275">
        <v>1133598.46</v>
      </c>
      <c r="J497" s="275"/>
      <c r="K497" s="275">
        <v>1133598.46</v>
      </c>
      <c r="L497" s="275"/>
      <c r="M497" s="275"/>
      <c r="N497" s="275"/>
      <c r="O497" s="275">
        <v>0</v>
      </c>
      <c r="P497" s="275"/>
      <c r="Q497" s="73">
        <v>0</v>
      </c>
    </row>
    <row r="498" spans="1:17" ht="12.75" customHeight="1" x14ac:dyDescent="0.25">
      <c r="A498" s="273" t="s">
        <v>1757</v>
      </c>
      <c r="B498" s="273"/>
      <c r="C498" s="274" t="s">
        <v>1749</v>
      </c>
      <c r="D498" s="274"/>
      <c r="E498" s="274"/>
      <c r="F498" s="274"/>
      <c r="G498" s="73">
        <v>0</v>
      </c>
      <c r="H498" s="73">
        <v>0</v>
      </c>
      <c r="I498" s="275">
        <v>1028550.51</v>
      </c>
      <c r="J498" s="275"/>
      <c r="K498" s="275">
        <v>1028550.51</v>
      </c>
      <c r="L498" s="275"/>
      <c r="M498" s="275"/>
      <c r="N498" s="275"/>
      <c r="O498" s="275">
        <v>0</v>
      </c>
      <c r="P498" s="275"/>
      <c r="Q498" s="73">
        <v>0</v>
      </c>
    </row>
    <row r="499" spans="1:17" ht="12.1" customHeight="1" x14ac:dyDescent="0.25">
      <c r="A499" s="273" t="s">
        <v>1758</v>
      </c>
      <c r="B499" s="273"/>
      <c r="C499" s="274" t="s">
        <v>1749</v>
      </c>
      <c r="D499" s="274"/>
      <c r="E499" s="274"/>
      <c r="F499" s="274"/>
      <c r="G499" s="73">
        <v>0</v>
      </c>
      <c r="H499" s="73">
        <v>0</v>
      </c>
      <c r="I499" s="275">
        <v>1776618.36</v>
      </c>
      <c r="J499" s="275"/>
      <c r="K499" s="275">
        <v>1776618.36</v>
      </c>
      <c r="L499" s="275"/>
      <c r="M499" s="275"/>
      <c r="N499" s="275"/>
      <c r="O499" s="275">
        <v>0</v>
      </c>
      <c r="P499" s="275"/>
      <c r="Q499" s="73">
        <v>0</v>
      </c>
    </row>
    <row r="500" spans="1:17" ht="12.1" customHeight="1" x14ac:dyDescent="0.25">
      <c r="A500" s="273" t="s">
        <v>1759</v>
      </c>
      <c r="B500" s="273"/>
      <c r="C500" s="274" t="s">
        <v>1749</v>
      </c>
      <c r="D500" s="274"/>
      <c r="E500" s="274"/>
      <c r="F500" s="274"/>
      <c r="G500" s="73">
        <v>0</v>
      </c>
      <c r="H500" s="73">
        <v>0</v>
      </c>
      <c r="I500" s="275">
        <v>1845226.31</v>
      </c>
      <c r="J500" s="275"/>
      <c r="K500" s="275">
        <v>1845226.31</v>
      </c>
      <c r="L500" s="275"/>
      <c r="M500" s="275"/>
      <c r="N500" s="275"/>
      <c r="O500" s="275">
        <v>0</v>
      </c>
      <c r="P500" s="275"/>
      <c r="Q500" s="73">
        <v>0</v>
      </c>
    </row>
    <row r="501" spans="1:17" ht="12.75" customHeight="1" x14ac:dyDescent="0.25">
      <c r="A501" s="273" t="s">
        <v>1760</v>
      </c>
      <c r="B501" s="273"/>
      <c r="C501" s="274" t="s">
        <v>1749</v>
      </c>
      <c r="D501" s="274"/>
      <c r="E501" s="274"/>
      <c r="F501" s="274"/>
      <c r="G501" s="73">
        <v>0</v>
      </c>
      <c r="H501" s="73">
        <v>0</v>
      </c>
      <c r="I501" s="275">
        <v>786814.52</v>
      </c>
      <c r="J501" s="275"/>
      <c r="K501" s="275">
        <v>786814.52</v>
      </c>
      <c r="L501" s="275"/>
      <c r="M501" s="275"/>
      <c r="N501" s="275"/>
      <c r="O501" s="275">
        <v>0</v>
      </c>
      <c r="P501" s="275"/>
      <c r="Q501" s="73">
        <v>0</v>
      </c>
    </row>
    <row r="502" spans="1:17" ht="12.1" customHeight="1" x14ac:dyDescent="0.25">
      <c r="A502" s="273" t="s">
        <v>1761</v>
      </c>
      <c r="B502" s="273"/>
      <c r="C502" s="274" t="s">
        <v>1749</v>
      </c>
      <c r="D502" s="274"/>
      <c r="E502" s="274"/>
      <c r="F502" s="274"/>
      <c r="G502" s="73">
        <v>0</v>
      </c>
      <c r="H502" s="73">
        <v>0</v>
      </c>
      <c r="I502" s="275">
        <v>2102420.39</v>
      </c>
      <c r="J502" s="275"/>
      <c r="K502" s="275">
        <v>2102420.39</v>
      </c>
      <c r="L502" s="275"/>
      <c r="M502" s="275"/>
      <c r="N502" s="275"/>
      <c r="O502" s="275">
        <v>0</v>
      </c>
      <c r="P502" s="275"/>
      <c r="Q502" s="73">
        <v>0</v>
      </c>
    </row>
    <row r="503" spans="1:17" ht="12.1" customHeight="1" x14ac:dyDescent="0.25">
      <c r="A503" s="273" t="s">
        <v>1762</v>
      </c>
      <c r="B503" s="273"/>
      <c r="C503" s="274" t="s">
        <v>1749</v>
      </c>
      <c r="D503" s="274"/>
      <c r="E503" s="274"/>
      <c r="F503" s="274"/>
      <c r="G503" s="73">
        <v>0</v>
      </c>
      <c r="H503" s="73">
        <v>0</v>
      </c>
      <c r="I503" s="275">
        <v>1739127.89</v>
      </c>
      <c r="J503" s="275"/>
      <c r="K503" s="275">
        <v>1739127.89</v>
      </c>
      <c r="L503" s="275"/>
      <c r="M503" s="275"/>
      <c r="N503" s="275"/>
      <c r="O503" s="275">
        <v>0</v>
      </c>
      <c r="P503" s="275"/>
      <c r="Q503" s="73">
        <v>0</v>
      </c>
    </row>
    <row r="504" spans="1:17" ht="12.75" customHeight="1" x14ac:dyDescent="0.25">
      <c r="A504" s="273" t="s">
        <v>1763</v>
      </c>
      <c r="B504" s="273"/>
      <c r="C504" s="274" t="s">
        <v>1749</v>
      </c>
      <c r="D504" s="274"/>
      <c r="E504" s="274"/>
      <c r="F504" s="274"/>
      <c r="G504" s="73">
        <v>0</v>
      </c>
      <c r="H504" s="73">
        <v>0</v>
      </c>
      <c r="I504" s="275">
        <v>1417061.27</v>
      </c>
      <c r="J504" s="275"/>
      <c r="K504" s="275">
        <v>1417061.27</v>
      </c>
      <c r="L504" s="275"/>
      <c r="M504" s="275"/>
      <c r="N504" s="275"/>
      <c r="O504" s="275">
        <v>0</v>
      </c>
      <c r="P504" s="275"/>
      <c r="Q504" s="73">
        <v>0</v>
      </c>
    </row>
    <row r="505" spans="1:17" ht="12.1" customHeight="1" x14ac:dyDescent="0.25">
      <c r="A505" s="273" t="s">
        <v>1764</v>
      </c>
      <c r="B505" s="273"/>
      <c r="C505" s="274" t="s">
        <v>1749</v>
      </c>
      <c r="D505" s="274"/>
      <c r="E505" s="274"/>
      <c r="F505" s="274"/>
      <c r="G505" s="73">
        <v>0</v>
      </c>
      <c r="H505" s="73">
        <v>0</v>
      </c>
      <c r="I505" s="275">
        <v>1656507.19</v>
      </c>
      <c r="J505" s="275"/>
      <c r="K505" s="275">
        <v>1656507.19</v>
      </c>
      <c r="L505" s="275"/>
      <c r="M505" s="275"/>
      <c r="N505" s="275"/>
      <c r="O505" s="275">
        <v>0</v>
      </c>
      <c r="P505" s="275"/>
      <c r="Q505" s="73">
        <v>0</v>
      </c>
    </row>
    <row r="506" spans="1:17" ht="12.1" customHeight="1" x14ac:dyDescent="0.25">
      <c r="A506" s="273" t="s">
        <v>1765</v>
      </c>
      <c r="B506" s="273"/>
      <c r="C506" s="274" t="s">
        <v>1749</v>
      </c>
      <c r="D506" s="274"/>
      <c r="E506" s="274"/>
      <c r="F506" s="274"/>
      <c r="G506" s="73">
        <v>0</v>
      </c>
      <c r="H506" s="73">
        <v>0</v>
      </c>
      <c r="I506" s="275">
        <v>1006431</v>
      </c>
      <c r="J506" s="275"/>
      <c r="K506" s="275">
        <v>1006431</v>
      </c>
      <c r="L506" s="275"/>
      <c r="M506" s="275"/>
      <c r="N506" s="275"/>
      <c r="O506" s="275">
        <v>0</v>
      </c>
      <c r="P506" s="275"/>
      <c r="Q506" s="73">
        <v>0</v>
      </c>
    </row>
    <row r="507" spans="1:17" ht="12.75" customHeight="1" x14ac:dyDescent="0.25">
      <c r="A507" s="273" t="s">
        <v>1766</v>
      </c>
      <c r="B507" s="273"/>
      <c r="C507" s="274" t="s">
        <v>1749</v>
      </c>
      <c r="D507" s="274"/>
      <c r="E507" s="274"/>
      <c r="F507" s="274"/>
      <c r="G507" s="73">
        <v>0</v>
      </c>
      <c r="H507" s="73">
        <v>0</v>
      </c>
      <c r="I507" s="275">
        <v>1894146.41</v>
      </c>
      <c r="J507" s="275"/>
      <c r="K507" s="275">
        <v>1894146.41</v>
      </c>
      <c r="L507" s="275"/>
      <c r="M507" s="275"/>
      <c r="N507" s="275"/>
      <c r="O507" s="275">
        <v>0</v>
      </c>
      <c r="P507" s="275"/>
      <c r="Q507" s="73">
        <v>0</v>
      </c>
    </row>
    <row r="508" spans="1:17" ht="12.1" customHeight="1" x14ac:dyDescent="0.25">
      <c r="A508" s="273" t="s">
        <v>1767</v>
      </c>
      <c r="B508" s="273"/>
      <c r="C508" s="274" t="s">
        <v>1749</v>
      </c>
      <c r="D508" s="274"/>
      <c r="E508" s="274"/>
      <c r="F508" s="274"/>
      <c r="G508" s="73">
        <v>0</v>
      </c>
      <c r="H508" s="73">
        <v>0</v>
      </c>
      <c r="I508" s="275">
        <v>1136987.29</v>
      </c>
      <c r="J508" s="275"/>
      <c r="K508" s="275">
        <v>1136987.29</v>
      </c>
      <c r="L508" s="275"/>
      <c r="M508" s="275"/>
      <c r="N508" s="275"/>
      <c r="O508" s="275">
        <v>0</v>
      </c>
      <c r="P508" s="275"/>
      <c r="Q508" s="73">
        <v>0</v>
      </c>
    </row>
    <row r="509" spans="1:17" ht="12.1" customHeight="1" x14ac:dyDescent="0.25">
      <c r="A509" s="273" t="s">
        <v>1768</v>
      </c>
      <c r="B509" s="273"/>
      <c r="C509" s="274" t="s">
        <v>1749</v>
      </c>
      <c r="D509" s="274"/>
      <c r="E509" s="274"/>
      <c r="F509" s="274"/>
      <c r="G509" s="73">
        <v>0</v>
      </c>
      <c r="H509" s="73">
        <v>0</v>
      </c>
      <c r="I509" s="275">
        <v>1257681.21</v>
      </c>
      <c r="J509" s="275"/>
      <c r="K509" s="275">
        <v>1257681.21</v>
      </c>
      <c r="L509" s="275"/>
      <c r="M509" s="275"/>
      <c r="N509" s="275"/>
      <c r="O509" s="275">
        <v>0</v>
      </c>
      <c r="P509" s="275"/>
      <c r="Q509" s="73">
        <v>0</v>
      </c>
    </row>
    <row r="510" spans="1:17" ht="12.1" customHeight="1" x14ac:dyDescent="0.25">
      <c r="A510" s="273" t="s">
        <v>1769</v>
      </c>
      <c r="B510" s="273"/>
      <c r="C510" s="274" t="s">
        <v>1749</v>
      </c>
      <c r="D510" s="274"/>
      <c r="E510" s="274"/>
      <c r="F510" s="274"/>
      <c r="G510" s="73">
        <v>0</v>
      </c>
      <c r="H510" s="73">
        <v>0</v>
      </c>
      <c r="I510" s="275">
        <v>1083070.04</v>
      </c>
      <c r="J510" s="275"/>
      <c r="K510" s="275">
        <v>1083070.04</v>
      </c>
      <c r="L510" s="275"/>
      <c r="M510" s="275"/>
      <c r="N510" s="275"/>
      <c r="O510" s="275">
        <v>0</v>
      </c>
      <c r="P510" s="275"/>
      <c r="Q510" s="73">
        <v>0</v>
      </c>
    </row>
    <row r="511" spans="1:17" ht="12.75" customHeight="1" x14ac:dyDescent="0.25">
      <c r="A511" s="273" t="s">
        <v>1770</v>
      </c>
      <c r="B511" s="273"/>
      <c r="C511" s="274" t="s">
        <v>1749</v>
      </c>
      <c r="D511" s="274"/>
      <c r="E511" s="274"/>
      <c r="F511" s="274"/>
      <c r="G511" s="73">
        <v>0</v>
      </c>
      <c r="H511" s="73">
        <v>0</v>
      </c>
      <c r="I511" s="275">
        <v>1060784.19</v>
      </c>
      <c r="J511" s="275"/>
      <c r="K511" s="275">
        <v>1060784.19</v>
      </c>
      <c r="L511" s="275"/>
      <c r="M511" s="275"/>
      <c r="N511" s="275"/>
      <c r="O511" s="275">
        <v>0</v>
      </c>
      <c r="P511" s="275"/>
      <c r="Q511" s="73">
        <v>0</v>
      </c>
    </row>
    <row r="512" spans="1:17" ht="12.1" customHeight="1" x14ac:dyDescent="0.25">
      <c r="A512" s="273" t="s">
        <v>1771</v>
      </c>
      <c r="B512" s="273"/>
      <c r="C512" s="274" t="s">
        <v>1749</v>
      </c>
      <c r="D512" s="274"/>
      <c r="E512" s="274"/>
      <c r="F512" s="274"/>
      <c r="G512" s="73">
        <v>0</v>
      </c>
      <c r="H512" s="73">
        <v>0</v>
      </c>
      <c r="I512" s="275">
        <v>1320747.27</v>
      </c>
      <c r="J512" s="275"/>
      <c r="K512" s="275">
        <v>1320747.27</v>
      </c>
      <c r="L512" s="275"/>
      <c r="M512" s="275"/>
      <c r="N512" s="275"/>
      <c r="O512" s="275">
        <v>0</v>
      </c>
      <c r="P512" s="275"/>
      <c r="Q512" s="73">
        <v>0</v>
      </c>
    </row>
    <row r="513" spans="1:17" ht="12.1" customHeight="1" x14ac:dyDescent="0.25">
      <c r="A513" s="273" t="s">
        <v>1772</v>
      </c>
      <c r="B513" s="273"/>
      <c r="C513" s="274" t="s">
        <v>624</v>
      </c>
      <c r="D513" s="274"/>
      <c r="E513" s="274"/>
      <c r="F513" s="274"/>
      <c r="G513" s="73">
        <v>0</v>
      </c>
      <c r="H513" s="73">
        <v>0</v>
      </c>
      <c r="I513" s="275">
        <v>343900471.60000002</v>
      </c>
      <c r="J513" s="275"/>
      <c r="K513" s="275">
        <v>343900471.60000002</v>
      </c>
      <c r="L513" s="275"/>
      <c r="M513" s="275"/>
      <c r="N513" s="275"/>
      <c r="O513" s="275">
        <v>0</v>
      </c>
      <c r="P513" s="275"/>
      <c r="Q513" s="73">
        <v>0</v>
      </c>
    </row>
    <row r="514" spans="1:17" ht="12.75" customHeight="1" x14ac:dyDescent="0.25">
      <c r="A514" s="355"/>
      <c r="B514" s="355"/>
      <c r="C514" s="355"/>
      <c r="D514" s="355"/>
      <c r="E514" s="355"/>
      <c r="F514" s="355"/>
      <c r="G514" s="74">
        <v>0</v>
      </c>
      <c r="H514" s="74">
        <v>0</v>
      </c>
      <c r="I514" s="356">
        <v>380213867.23000002</v>
      </c>
      <c r="J514" s="356"/>
      <c r="K514" s="356">
        <v>380213867.23000002</v>
      </c>
      <c r="L514" s="356"/>
      <c r="M514" s="356"/>
      <c r="N514" s="356"/>
      <c r="O514" s="356">
        <v>0</v>
      </c>
      <c r="P514" s="356"/>
      <c r="Q514" s="74">
        <v>0</v>
      </c>
    </row>
    <row r="515" spans="1:17" ht="6.8" customHeight="1" x14ac:dyDescent="0.25"/>
    <row r="516" spans="1:17" ht="12.1" customHeight="1" x14ac:dyDescent="0.25">
      <c r="A516" s="277" t="s">
        <v>578</v>
      </c>
      <c r="B516" s="277"/>
      <c r="C516" s="278" t="s">
        <v>626</v>
      </c>
      <c r="D516" s="278"/>
      <c r="E516" s="278"/>
      <c r="F516" s="278"/>
      <c r="G516" s="278"/>
      <c r="H516" s="278"/>
      <c r="I516" s="278"/>
      <c r="J516" s="278"/>
      <c r="K516" s="278"/>
      <c r="L516" s="278"/>
      <c r="M516" s="278"/>
      <c r="N516" s="278"/>
      <c r="O516" s="278"/>
      <c r="P516" s="278"/>
      <c r="Q516" s="278"/>
    </row>
    <row r="517" spans="1:17" ht="12.1" customHeight="1" x14ac:dyDescent="0.25">
      <c r="A517" s="273" t="s">
        <v>1773</v>
      </c>
      <c r="B517" s="273"/>
      <c r="C517" s="274" t="s">
        <v>1774</v>
      </c>
      <c r="D517" s="274"/>
      <c r="E517" s="274"/>
      <c r="F517" s="274"/>
      <c r="G517" s="73">
        <v>7273000</v>
      </c>
      <c r="H517" s="73">
        <v>0</v>
      </c>
      <c r="I517" s="275">
        <v>0</v>
      </c>
      <c r="J517" s="275"/>
      <c r="K517" s="275">
        <v>0</v>
      </c>
      <c r="L517" s="275"/>
      <c r="M517" s="275"/>
      <c r="N517" s="275"/>
      <c r="O517" s="275">
        <v>7273000</v>
      </c>
      <c r="P517" s="275"/>
      <c r="Q517" s="73">
        <v>0</v>
      </c>
    </row>
    <row r="518" spans="1:17" ht="12.75" customHeight="1" x14ac:dyDescent="0.25">
      <c r="A518" s="273" t="s">
        <v>1775</v>
      </c>
      <c r="B518" s="273"/>
      <c r="C518" s="274" t="s">
        <v>626</v>
      </c>
      <c r="D518" s="274"/>
      <c r="E518" s="274"/>
      <c r="F518" s="274"/>
      <c r="G518" s="73">
        <v>6670000</v>
      </c>
      <c r="H518" s="73">
        <v>0</v>
      </c>
      <c r="I518" s="275">
        <v>0</v>
      </c>
      <c r="J518" s="275"/>
      <c r="K518" s="275">
        <v>0</v>
      </c>
      <c r="L518" s="275"/>
      <c r="M518" s="275"/>
      <c r="N518" s="275"/>
      <c r="O518" s="275">
        <v>6670000</v>
      </c>
      <c r="P518" s="275"/>
      <c r="Q518" s="73">
        <v>0</v>
      </c>
    </row>
    <row r="519" spans="1:17" ht="12.1" customHeight="1" x14ac:dyDescent="0.25">
      <c r="A519" s="355"/>
      <c r="B519" s="355"/>
      <c r="C519" s="355"/>
      <c r="D519" s="355"/>
      <c r="E519" s="355"/>
      <c r="F519" s="355"/>
      <c r="G519" s="74">
        <v>13943000</v>
      </c>
      <c r="H519" s="74">
        <v>0</v>
      </c>
      <c r="I519" s="356">
        <v>0</v>
      </c>
      <c r="J519" s="356"/>
      <c r="K519" s="356">
        <v>0</v>
      </c>
      <c r="L519" s="356"/>
      <c r="M519" s="356"/>
      <c r="N519" s="356"/>
      <c r="O519" s="356">
        <v>13943000</v>
      </c>
      <c r="P519" s="356"/>
      <c r="Q519" s="74">
        <v>0</v>
      </c>
    </row>
    <row r="520" spans="1:17" ht="6.8" customHeight="1" x14ac:dyDescent="0.25"/>
    <row r="521" spans="1:17" ht="12.1" customHeight="1" x14ac:dyDescent="0.25">
      <c r="A521" s="277" t="s">
        <v>578</v>
      </c>
      <c r="B521" s="277"/>
      <c r="C521" s="278" t="s">
        <v>628</v>
      </c>
      <c r="D521" s="278"/>
      <c r="E521" s="278"/>
      <c r="F521" s="278"/>
      <c r="G521" s="278"/>
      <c r="H521" s="278"/>
      <c r="I521" s="278"/>
      <c r="J521" s="278"/>
      <c r="K521" s="278"/>
      <c r="L521" s="278"/>
      <c r="M521" s="278"/>
      <c r="N521" s="278"/>
      <c r="O521" s="278"/>
      <c r="P521" s="278"/>
      <c r="Q521" s="278"/>
    </row>
    <row r="522" spans="1:17" ht="12.75" customHeight="1" x14ac:dyDescent="0.25">
      <c r="A522" s="273" t="s">
        <v>1776</v>
      </c>
      <c r="B522" s="273"/>
      <c r="C522" s="274" t="s">
        <v>1777</v>
      </c>
      <c r="D522" s="274"/>
      <c r="E522" s="274"/>
      <c r="F522" s="274"/>
      <c r="G522" s="73">
        <v>15800</v>
      </c>
      <c r="H522" s="73">
        <v>0</v>
      </c>
      <c r="I522" s="275">
        <v>5763</v>
      </c>
      <c r="J522" s="275"/>
      <c r="K522" s="275">
        <v>15800</v>
      </c>
      <c r="L522" s="275"/>
      <c r="M522" s="275"/>
      <c r="N522" s="275"/>
      <c r="O522" s="275">
        <v>5763</v>
      </c>
      <c r="P522" s="275"/>
      <c r="Q522" s="73">
        <v>0</v>
      </c>
    </row>
    <row r="523" spans="1:17" ht="12.1" customHeight="1" x14ac:dyDescent="0.25">
      <c r="A523" s="273" t="s">
        <v>1778</v>
      </c>
      <c r="B523" s="273"/>
      <c r="C523" s="274" t="s">
        <v>1777</v>
      </c>
      <c r="D523" s="274"/>
      <c r="E523" s="274"/>
      <c r="F523" s="274"/>
      <c r="G523" s="73">
        <v>0</v>
      </c>
      <c r="H523" s="73">
        <v>0</v>
      </c>
      <c r="I523" s="275">
        <v>166975.76999999999</v>
      </c>
      <c r="J523" s="275"/>
      <c r="K523" s="275">
        <v>165649.76999999999</v>
      </c>
      <c r="L523" s="275"/>
      <c r="M523" s="275"/>
      <c r="N523" s="275"/>
      <c r="O523" s="275">
        <v>1326</v>
      </c>
      <c r="P523" s="275"/>
      <c r="Q523" s="73">
        <v>0</v>
      </c>
    </row>
    <row r="524" spans="1:17" ht="12.1" customHeight="1" x14ac:dyDescent="0.25">
      <c r="A524" s="273" t="s">
        <v>1779</v>
      </c>
      <c r="B524" s="273"/>
      <c r="C524" s="274" t="s">
        <v>1777</v>
      </c>
      <c r="D524" s="274"/>
      <c r="E524" s="274"/>
      <c r="F524" s="274"/>
      <c r="G524" s="73">
        <v>0</v>
      </c>
      <c r="H524" s="73">
        <v>0</v>
      </c>
      <c r="I524" s="275">
        <v>80286.37</v>
      </c>
      <c r="J524" s="275"/>
      <c r="K524" s="275">
        <v>0</v>
      </c>
      <c r="L524" s="275"/>
      <c r="M524" s="275"/>
      <c r="N524" s="275"/>
      <c r="O524" s="275">
        <v>80286.37</v>
      </c>
      <c r="P524" s="275"/>
      <c r="Q524" s="73">
        <v>0</v>
      </c>
    </row>
    <row r="525" spans="1:17" ht="12.75" customHeight="1" x14ac:dyDescent="0.25">
      <c r="A525" s="273" t="s">
        <v>1780</v>
      </c>
      <c r="B525" s="273"/>
      <c r="C525" s="274" t="s">
        <v>1777</v>
      </c>
      <c r="D525" s="274"/>
      <c r="E525" s="274"/>
      <c r="F525" s="274"/>
      <c r="G525" s="73">
        <v>0</v>
      </c>
      <c r="H525" s="73">
        <v>0</v>
      </c>
      <c r="I525" s="275">
        <v>415</v>
      </c>
      <c r="J525" s="275"/>
      <c r="K525" s="275">
        <v>0</v>
      </c>
      <c r="L525" s="275"/>
      <c r="M525" s="275"/>
      <c r="N525" s="275"/>
      <c r="O525" s="275">
        <v>415</v>
      </c>
      <c r="P525" s="275"/>
      <c r="Q525" s="73">
        <v>0</v>
      </c>
    </row>
    <row r="526" spans="1:17" ht="12.1" customHeight="1" x14ac:dyDescent="0.25">
      <c r="A526" s="273" t="s">
        <v>1781</v>
      </c>
      <c r="B526" s="273"/>
      <c r="C526" s="274" t="s">
        <v>1777</v>
      </c>
      <c r="D526" s="274"/>
      <c r="E526" s="274"/>
      <c r="F526" s="274"/>
      <c r="G526" s="73">
        <v>0</v>
      </c>
      <c r="H526" s="73">
        <v>0</v>
      </c>
      <c r="I526" s="275">
        <v>531</v>
      </c>
      <c r="J526" s="275"/>
      <c r="K526" s="275">
        <v>531</v>
      </c>
      <c r="L526" s="275"/>
      <c r="M526" s="275"/>
      <c r="N526" s="275"/>
      <c r="O526" s="275">
        <v>0</v>
      </c>
      <c r="P526" s="275"/>
      <c r="Q526" s="73">
        <v>0</v>
      </c>
    </row>
    <row r="527" spans="1:17" ht="12.1" customHeight="1" x14ac:dyDescent="0.25">
      <c r="A527" s="273" t="s">
        <v>1782</v>
      </c>
      <c r="B527" s="273"/>
      <c r="C527" s="274" t="s">
        <v>1777</v>
      </c>
      <c r="D527" s="274"/>
      <c r="E527" s="274"/>
      <c r="F527" s="274"/>
      <c r="G527" s="73">
        <v>0</v>
      </c>
      <c r="H527" s="73">
        <v>0</v>
      </c>
      <c r="I527" s="275">
        <v>22603.23</v>
      </c>
      <c r="J527" s="275"/>
      <c r="K527" s="275">
        <v>22603.23</v>
      </c>
      <c r="L527" s="275"/>
      <c r="M527" s="275"/>
      <c r="N527" s="275"/>
      <c r="O527" s="275">
        <v>0</v>
      </c>
      <c r="P527" s="275"/>
      <c r="Q527" s="73">
        <v>0</v>
      </c>
    </row>
    <row r="528" spans="1:17" ht="12.75" customHeight="1" x14ac:dyDescent="0.25">
      <c r="A528" s="273" t="s">
        <v>1783</v>
      </c>
      <c r="B528" s="273"/>
      <c r="C528" s="274" t="s">
        <v>1777</v>
      </c>
      <c r="D528" s="274"/>
      <c r="E528" s="274"/>
      <c r="F528" s="274"/>
      <c r="G528" s="73">
        <v>0</v>
      </c>
      <c r="H528" s="73">
        <v>0</v>
      </c>
      <c r="I528" s="275">
        <v>319</v>
      </c>
      <c r="J528" s="275"/>
      <c r="K528" s="275">
        <v>0</v>
      </c>
      <c r="L528" s="275"/>
      <c r="M528" s="275"/>
      <c r="N528" s="275"/>
      <c r="O528" s="275">
        <v>319</v>
      </c>
      <c r="P528" s="275"/>
      <c r="Q528" s="73">
        <v>0</v>
      </c>
    </row>
    <row r="529" spans="1:17" ht="12.1" customHeight="1" x14ac:dyDescent="0.25">
      <c r="A529" s="273" t="s">
        <v>1784</v>
      </c>
      <c r="B529" s="273"/>
      <c r="C529" s="274" t="s">
        <v>1777</v>
      </c>
      <c r="D529" s="274"/>
      <c r="E529" s="274"/>
      <c r="F529" s="274"/>
      <c r="G529" s="73">
        <v>0</v>
      </c>
      <c r="H529" s="73">
        <v>0</v>
      </c>
      <c r="I529" s="275">
        <v>8922</v>
      </c>
      <c r="J529" s="275"/>
      <c r="K529" s="275">
        <v>3540</v>
      </c>
      <c r="L529" s="275"/>
      <c r="M529" s="275"/>
      <c r="N529" s="275"/>
      <c r="O529" s="275">
        <v>5382</v>
      </c>
      <c r="P529" s="275"/>
      <c r="Q529" s="73">
        <v>0</v>
      </c>
    </row>
    <row r="530" spans="1:17" ht="12.1" customHeight="1" x14ac:dyDescent="0.25">
      <c r="A530" s="273" t="s">
        <v>1785</v>
      </c>
      <c r="B530" s="273"/>
      <c r="C530" s="274" t="s">
        <v>1777</v>
      </c>
      <c r="D530" s="274"/>
      <c r="E530" s="274"/>
      <c r="F530" s="274"/>
      <c r="G530" s="73">
        <v>652159.4</v>
      </c>
      <c r="H530" s="73">
        <v>0</v>
      </c>
      <c r="I530" s="275">
        <v>2000</v>
      </c>
      <c r="J530" s="275"/>
      <c r="K530" s="275">
        <v>2000</v>
      </c>
      <c r="L530" s="275"/>
      <c r="M530" s="275"/>
      <c r="N530" s="275"/>
      <c r="O530" s="275">
        <v>652159.4</v>
      </c>
      <c r="P530" s="275"/>
      <c r="Q530" s="73">
        <v>0</v>
      </c>
    </row>
    <row r="531" spans="1:17" ht="12.75" customHeight="1" x14ac:dyDescent="0.25">
      <c r="A531" s="273" t="s">
        <v>1786</v>
      </c>
      <c r="B531" s="273"/>
      <c r="C531" s="274" t="s">
        <v>1777</v>
      </c>
      <c r="D531" s="274"/>
      <c r="E531" s="274"/>
      <c r="F531" s="274"/>
      <c r="G531" s="73">
        <v>0</v>
      </c>
      <c r="H531" s="73">
        <v>0</v>
      </c>
      <c r="I531" s="275">
        <v>447842.05</v>
      </c>
      <c r="J531" s="275"/>
      <c r="K531" s="275">
        <v>12080</v>
      </c>
      <c r="L531" s="275"/>
      <c r="M531" s="275"/>
      <c r="N531" s="275"/>
      <c r="O531" s="275">
        <v>435762.05</v>
      </c>
      <c r="P531" s="275"/>
      <c r="Q531" s="73">
        <v>0</v>
      </c>
    </row>
    <row r="532" spans="1:17" ht="12.1" customHeight="1" x14ac:dyDescent="0.25">
      <c r="A532" s="273" t="s">
        <v>1787</v>
      </c>
      <c r="B532" s="273"/>
      <c r="C532" s="274" t="s">
        <v>1777</v>
      </c>
      <c r="D532" s="274"/>
      <c r="E532" s="274"/>
      <c r="F532" s="274"/>
      <c r="G532" s="73">
        <v>26686.91</v>
      </c>
      <c r="H532" s="73">
        <v>0</v>
      </c>
      <c r="I532" s="275">
        <v>0</v>
      </c>
      <c r="J532" s="275"/>
      <c r="K532" s="275">
        <v>10000.1</v>
      </c>
      <c r="L532" s="275"/>
      <c r="M532" s="275"/>
      <c r="N532" s="275"/>
      <c r="O532" s="275">
        <v>16686.810000000001</v>
      </c>
      <c r="P532" s="275"/>
      <c r="Q532" s="73">
        <v>0</v>
      </c>
    </row>
    <row r="533" spans="1:17" ht="12.1" customHeight="1" x14ac:dyDescent="0.25">
      <c r="A533" s="273" t="s">
        <v>1788</v>
      </c>
      <c r="B533" s="273"/>
      <c r="C533" s="274" t="s">
        <v>1777</v>
      </c>
      <c r="D533" s="274"/>
      <c r="E533" s="274"/>
      <c r="F533" s="274"/>
      <c r="G533" s="73">
        <v>0</v>
      </c>
      <c r="H533" s="73">
        <v>0</v>
      </c>
      <c r="I533" s="275">
        <v>594821.63</v>
      </c>
      <c r="J533" s="275"/>
      <c r="K533" s="275">
        <v>594821.63</v>
      </c>
      <c r="L533" s="275"/>
      <c r="M533" s="275"/>
      <c r="N533" s="275"/>
      <c r="O533" s="275">
        <v>0</v>
      </c>
      <c r="P533" s="275"/>
      <c r="Q533" s="73">
        <v>0</v>
      </c>
    </row>
    <row r="534" spans="1:17" ht="12.75" customHeight="1" x14ac:dyDescent="0.25">
      <c r="A534" s="355"/>
      <c r="B534" s="355"/>
      <c r="C534" s="355"/>
      <c r="D534" s="355"/>
      <c r="E534" s="355"/>
      <c r="F534" s="355"/>
      <c r="G534" s="74">
        <v>694646.31</v>
      </c>
      <c r="H534" s="74">
        <v>0</v>
      </c>
      <c r="I534" s="356">
        <v>1330479.05</v>
      </c>
      <c r="J534" s="356"/>
      <c r="K534" s="356">
        <v>827025.73</v>
      </c>
      <c r="L534" s="356"/>
      <c r="M534" s="356"/>
      <c r="N534" s="356"/>
      <c r="O534" s="356">
        <v>1198099.6299999999</v>
      </c>
      <c r="P534" s="356"/>
      <c r="Q534" s="74">
        <v>0</v>
      </c>
    </row>
    <row r="535" spans="1:17" ht="6.8" customHeight="1" x14ac:dyDescent="0.25"/>
    <row r="536" spans="1:17" ht="12.1" customHeight="1" x14ac:dyDescent="0.25">
      <c r="A536" s="277" t="s">
        <v>578</v>
      </c>
      <c r="B536" s="277"/>
      <c r="C536" s="278" t="s">
        <v>630</v>
      </c>
      <c r="D536" s="278"/>
      <c r="E536" s="278"/>
      <c r="F536" s="278"/>
      <c r="G536" s="278"/>
      <c r="H536" s="278"/>
      <c r="I536" s="278"/>
      <c r="J536" s="278"/>
      <c r="K536" s="278"/>
      <c r="L536" s="278"/>
      <c r="M536" s="278"/>
      <c r="N536" s="278"/>
      <c r="O536" s="278"/>
      <c r="P536" s="278"/>
      <c r="Q536" s="278"/>
    </row>
    <row r="537" spans="1:17" ht="12.1" customHeight="1" x14ac:dyDescent="0.25">
      <c r="A537" s="273" t="s">
        <v>1789</v>
      </c>
      <c r="B537" s="273"/>
      <c r="C537" s="274" t="s">
        <v>1790</v>
      </c>
      <c r="D537" s="274"/>
      <c r="E537" s="274"/>
      <c r="F537" s="274"/>
      <c r="G537" s="73">
        <v>8913038</v>
      </c>
      <c r="H537" s="73">
        <v>0</v>
      </c>
      <c r="I537" s="275">
        <v>95542</v>
      </c>
      <c r="J537" s="275"/>
      <c r="K537" s="275">
        <v>95542</v>
      </c>
      <c r="L537" s="275"/>
      <c r="M537" s="275"/>
      <c r="N537" s="275"/>
      <c r="O537" s="275">
        <v>8913038</v>
      </c>
      <c r="P537" s="275"/>
      <c r="Q537" s="73">
        <v>0</v>
      </c>
    </row>
    <row r="538" spans="1:17" ht="12.1" customHeight="1" x14ac:dyDescent="0.25">
      <c r="A538" s="273" t="s">
        <v>1791</v>
      </c>
      <c r="B538" s="273"/>
      <c r="C538" s="274" t="s">
        <v>1792</v>
      </c>
      <c r="D538" s="274"/>
      <c r="E538" s="274"/>
      <c r="F538" s="274"/>
      <c r="G538" s="73">
        <v>850000</v>
      </c>
      <c r="H538" s="73">
        <v>0</v>
      </c>
      <c r="I538" s="275">
        <v>0</v>
      </c>
      <c r="J538" s="275"/>
      <c r="K538" s="275">
        <v>0</v>
      </c>
      <c r="L538" s="275"/>
      <c r="M538" s="275"/>
      <c r="N538" s="275"/>
      <c r="O538" s="275">
        <v>850000</v>
      </c>
      <c r="P538" s="275"/>
      <c r="Q538" s="73">
        <v>0</v>
      </c>
    </row>
    <row r="539" spans="1:17" ht="12.75" customHeight="1" x14ac:dyDescent="0.25">
      <c r="A539" s="273" t="s">
        <v>1793</v>
      </c>
      <c r="B539" s="273"/>
      <c r="C539" s="274" t="s">
        <v>1790</v>
      </c>
      <c r="D539" s="274"/>
      <c r="E539" s="274"/>
      <c r="F539" s="274"/>
      <c r="G539" s="73">
        <v>285012</v>
      </c>
      <c r="H539" s="73">
        <v>0</v>
      </c>
      <c r="I539" s="275">
        <v>0</v>
      </c>
      <c r="J539" s="275"/>
      <c r="K539" s="275">
        <v>0</v>
      </c>
      <c r="L539" s="275"/>
      <c r="M539" s="275"/>
      <c r="N539" s="275"/>
      <c r="O539" s="275">
        <v>285012</v>
      </c>
      <c r="P539" s="275"/>
      <c r="Q539" s="73">
        <v>0</v>
      </c>
    </row>
    <row r="540" spans="1:17" ht="12.1" customHeight="1" x14ac:dyDescent="0.25">
      <c r="A540" s="273" t="s">
        <v>1794</v>
      </c>
      <c r="B540" s="273"/>
      <c r="C540" s="274" t="s">
        <v>1790</v>
      </c>
      <c r="D540" s="274"/>
      <c r="E540" s="274"/>
      <c r="F540" s="274"/>
      <c r="G540" s="73">
        <v>2475818</v>
      </c>
      <c r="H540" s="73">
        <v>0</v>
      </c>
      <c r="I540" s="275">
        <v>0</v>
      </c>
      <c r="J540" s="275"/>
      <c r="K540" s="275">
        <v>0</v>
      </c>
      <c r="L540" s="275"/>
      <c r="M540" s="275"/>
      <c r="N540" s="275"/>
      <c r="O540" s="275">
        <v>2475818</v>
      </c>
      <c r="P540" s="275"/>
      <c r="Q540" s="73">
        <v>0</v>
      </c>
    </row>
    <row r="541" spans="1:17" ht="12.1" customHeight="1" x14ac:dyDescent="0.25">
      <c r="A541" s="355"/>
      <c r="B541" s="355"/>
      <c r="C541" s="355"/>
      <c r="D541" s="355"/>
      <c r="E541" s="355"/>
      <c r="F541" s="355"/>
      <c r="G541" s="74">
        <v>12523868</v>
      </c>
      <c r="H541" s="74">
        <v>0</v>
      </c>
      <c r="I541" s="356">
        <v>95542</v>
      </c>
      <c r="J541" s="356"/>
      <c r="K541" s="356">
        <v>95542</v>
      </c>
      <c r="L541" s="356"/>
      <c r="M541" s="356"/>
      <c r="N541" s="356"/>
      <c r="O541" s="356">
        <v>12523868</v>
      </c>
      <c r="P541" s="356"/>
      <c r="Q541" s="74">
        <v>0</v>
      </c>
    </row>
    <row r="542" spans="1:17" ht="6.8" customHeight="1" x14ac:dyDescent="0.25"/>
    <row r="543" spans="1:17" ht="12.75" customHeight="1" x14ac:dyDescent="0.25">
      <c r="A543" s="277" t="s">
        <v>578</v>
      </c>
      <c r="B543" s="277"/>
      <c r="C543" s="278" t="s">
        <v>632</v>
      </c>
      <c r="D543" s="278"/>
      <c r="E543" s="278"/>
      <c r="F543" s="278"/>
      <c r="G543" s="278"/>
      <c r="H543" s="278"/>
      <c r="I543" s="278"/>
      <c r="J543" s="278"/>
      <c r="K543" s="278"/>
      <c r="L543" s="278"/>
      <c r="M543" s="278"/>
      <c r="N543" s="278"/>
      <c r="O543" s="278"/>
      <c r="P543" s="278"/>
      <c r="Q543" s="278"/>
    </row>
    <row r="544" spans="1:17" ht="12.1" customHeight="1" x14ac:dyDescent="0.25">
      <c r="A544" s="273" t="s">
        <v>1795</v>
      </c>
      <c r="B544" s="273"/>
      <c r="C544" s="274" t="s">
        <v>1796</v>
      </c>
      <c r="D544" s="274"/>
      <c r="E544" s="274"/>
      <c r="F544" s="274"/>
      <c r="G544" s="73">
        <v>0</v>
      </c>
      <c r="H544" s="73">
        <v>0</v>
      </c>
      <c r="I544" s="275">
        <v>10945472195.93</v>
      </c>
      <c r="J544" s="275"/>
      <c r="K544" s="275">
        <v>10945472195.93</v>
      </c>
      <c r="L544" s="275"/>
      <c r="M544" s="275"/>
      <c r="N544" s="275"/>
      <c r="O544" s="275">
        <v>0</v>
      </c>
      <c r="P544" s="275"/>
      <c r="Q544" s="73">
        <v>0</v>
      </c>
    </row>
    <row r="545" spans="1:17" ht="12.1" customHeight="1" x14ac:dyDescent="0.25">
      <c r="A545" s="355"/>
      <c r="B545" s="355"/>
      <c r="C545" s="355"/>
      <c r="D545" s="355"/>
      <c r="E545" s="355"/>
      <c r="F545" s="355"/>
      <c r="G545" s="74">
        <v>0</v>
      </c>
      <c r="H545" s="74">
        <v>0</v>
      </c>
      <c r="I545" s="356">
        <v>10945472195.93</v>
      </c>
      <c r="J545" s="356"/>
      <c r="K545" s="356">
        <v>10945472195.93</v>
      </c>
      <c r="L545" s="356"/>
      <c r="M545" s="356"/>
      <c r="N545" s="356"/>
      <c r="O545" s="356">
        <v>0</v>
      </c>
      <c r="P545" s="356"/>
      <c r="Q545" s="74">
        <v>0</v>
      </c>
    </row>
    <row r="546" spans="1:17" ht="6.8" customHeight="1" x14ac:dyDescent="0.25"/>
    <row r="547" spans="1:17" ht="12.75" customHeight="1" x14ac:dyDescent="0.25">
      <c r="A547" s="277" t="s">
        <v>578</v>
      </c>
      <c r="B547" s="277"/>
      <c r="C547" s="278" t="s">
        <v>634</v>
      </c>
      <c r="D547" s="278"/>
      <c r="E547" s="278"/>
      <c r="F547" s="278"/>
      <c r="G547" s="278"/>
      <c r="H547" s="278"/>
      <c r="I547" s="278"/>
      <c r="J547" s="278"/>
      <c r="K547" s="278"/>
      <c r="L547" s="278"/>
      <c r="M547" s="278"/>
      <c r="N547" s="278"/>
      <c r="O547" s="278"/>
      <c r="P547" s="278"/>
      <c r="Q547" s="278"/>
    </row>
    <row r="548" spans="1:17" ht="12.1" customHeight="1" x14ac:dyDescent="0.25">
      <c r="A548" s="273" t="s">
        <v>1797</v>
      </c>
      <c r="B548" s="273"/>
      <c r="C548" s="274" t="s">
        <v>634</v>
      </c>
      <c r="D548" s="274"/>
      <c r="E548" s="274"/>
      <c r="F548" s="274"/>
      <c r="G548" s="73">
        <v>79933237.909999996</v>
      </c>
      <c r="H548" s="73">
        <v>0</v>
      </c>
      <c r="I548" s="275">
        <v>574658084.03999996</v>
      </c>
      <c r="J548" s="275"/>
      <c r="K548" s="275">
        <v>503083864</v>
      </c>
      <c r="L548" s="275"/>
      <c r="M548" s="275"/>
      <c r="N548" s="275"/>
      <c r="O548" s="275">
        <v>151507457.94999999</v>
      </c>
      <c r="P548" s="275"/>
      <c r="Q548" s="73">
        <v>0</v>
      </c>
    </row>
    <row r="549" spans="1:17" ht="12.1" customHeight="1" x14ac:dyDescent="0.25">
      <c r="A549" s="355"/>
      <c r="B549" s="355"/>
      <c r="C549" s="355"/>
      <c r="D549" s="355"/>
      <c r="E549" s="355"/>
      <c r="F549" s="355"/>
      <c r="G549" s="74">
        <v>79933237.909999996</v>
      </c>
      <c r="H549" s="74">
        <v>0</v>
      </c>
      <c r="I549" s="356">
        <v>574658084.03999996</v>
      </c>
      <c r="J549" s="356"/>
      <c r="K549" s="356">
        <v>503083864</v>
      </c>
      <c r="L549" s="356"/>
      <c r="M549" s="356"/>
      <c r="N549" s="356"/>
      <c r="O549" s="356">
        <v>151507457.94999999</v>
      </c>
      <c r="P549" s="356"/>
      <c r="Q549" s="74">
        <v>0</v>
      </c>
    </row>
    <row r="550" spans="1:17" ht="6.8" customHeight="1" x14ac:dyDescent="0.25"/>
    <row r="551" spans="1:17" ht="12.75" customHeight="1" x14ac:dyDescent="0.25">
      <c r="A551" s="277" t="s">
        <v>578</v>
      </c>
      <c r="B551" s="277"/>
      <c r="C551" s="278" t="s">
        <v>636</v>
      </c>
      <c r="D551" s="278"/>
      <c r="E551" s="278"/>
      <c r="F551" s="278"/>
      <c r="G551" s="278"/>
      <c r="H551" s="278"/>
      <c r="I551" s="278"/>
      <c r="J551" s="278"/>
      <c r="K551" s="278"/>
      <c r="L551" s="278"/>
      <c r="M551" s="278"/>
      <c r="N551" s="278"/>
      <c r="O551" s="278"/>
      <c r="P551" s="278"/>
      <c r="Q551" s="278"/>
    </row>
    <row r="552" spans="1:17" ht="12.1" customHeight="1" x14ac:dyDescent="0.25">
      <c r="A552" s="273" t="s">
        <v>1798</v>
      </c>
      <c r="B552" s="273"/>
      <c r="C552" s="274" t="s">
        <v>1799</v>
      </c>
      <c r="D552" s="274"/>
      <c r="E552" s="274"/>
      <c r="F552" s="274"/>
      <c r="G552" s="73">
        <v>0</v>
      </c>
      <c r="H552" s="73">
        <v>0</v>
      </c>
      <c r="I552" s="275">
        <v>880000</v>
      </c>
      <c r="J552" s="275"/>
      <c r="K552" s="275">
        <v>330000</v>
      </c>
      <c r="L552" s="275"/>
      <c r="M552" s="275"/>
      <c r="N552" s="275"/>
      <c r="O552" s="275">
        <v>550000</v>
      </c>
      <c r="P552" s="275"/>
      <c r="Q552" s="73">
        <v>0</v>
      </c>
    </row>
    <row r="553" spans="1:17" ht="12.1" customHeight="1" x14ac:dyDescent="0.25">
      <c r="A553" s="273" t="s">
        <v>1800</v>
      </c>
      <c r="B553" s="273"/>
      <c r="C553" s="274" t="s">
        <v>1801</v>
      </c>
      <c r="D553" s="274"/>
      <c r="E553" s="274"/>
      <c r="F553" s="274"/>
      <c r="G553" s="73">
        <v>0</v>
      </c>
      <c r="H553" s="73">
        <v>0</v>
      </c>
      <c r="I553" s="275">
        <v>132000</v>
      </c>
      <c r="J553" s="275"/>
      <c r="K553" s="275">
        <v>132000</v>
      </c>
      <c r="L553" s="275"/>
      <c r="M553" s="275"/>
      <c r="N553" s="275"/>
      <c r="O553" s="275">
        <v>0</v>
      </c>
      <c r="P553" s="275"/>
      <c r="Q553" s="73">
        <v>0</v>
      </c>
    </row>
    <row r="554" spans="1:17" ht="12.75" customHeight="1" x14ac:dyDescent="0.25">
      <c r="A554" s="273" t="s">
        <v>1802</v>
      </c>
      <c r="B554" s="273"/>
      <c r="C554" s="274" t="s">
        <v>1801</v>
      </c>
      <c r="D554" s="274"/>
      <c r="E554" s="274"/>
      <c r="F554" s="274"/>
      <c r="G554" s="73">
        <v>0</v>
      </c>
      <c r="H554" s="73">
        <v>0</v>
      </c>
      <c r="I554" s="275">
        <v>1989106</v>
      </c>
      <c r="J554" s="275"/>
      <c r="K554" s="275">
        <v>1896106</v>
      </c>
      <c r="L554" s="275"/>
      <c r="M554" s="275"/>
      <c r="N554" s="275"/>
      <c r="O554" s="275">
        <v>93000</v>
      </c>
      <c r="P554" s="275"/>
      <c r="Q554" s="73">
        <v>0</v>
      </c>
    </row>
    <row r="555" spans="1:17" ht="12.1" customHeight="1" x14ac:dyDescent="0.25">
      <c r="A555" s="273" t="s">
        <v>1803</v>
      </c>
      <c r="B555" s="273"/>
      <c r="C555" s="274" t="s">
        <v>1804</v>
      </c>
      <c r="D555" s="274"/>
      <c r="E555" s="274"/>
      <c r="F555" s="274"/>
      <c r="G555" s="73">
        <v>0</v>
      </c>
      <c r="H555" s="73">
        <v>0</v>
      </c>
      <c r="I555" s="275">
        <v>7920000</v>
      </c>
      <c r="J555" s="275"/>
      <c r="K555" s="275">
        <v>7920000</v>
      </c>
      <c r="L555" s="275"/>
      <c r="M555" s="275"/>
      <c r="N555" s="275"/>
      <c r="O555" s="275">
        <v>0</v>
      </c>
      <c r="P555" s="275"/>
      <c r="Q555" s="73">
        <v>0</v>
      </c>
    </row>
    <row r="556" spans="1:17" ht="12.1" customHeight="1" x14ac:dyDescent="0.25">
      <c r="A556" s="273" t="s">
        <v>1805</v>
      </c>
      <c r="B556" s="273"/>
      <c r="C556" s="274" t="s">
        <v>1801</v>
      </c>
      <c r="D556" s="274"/>
      <c r="E556" s="274"/>
      <c r="F556" s="274"/>
      <c r="G556" s="73">
        <v>244800</v>
      </c>
      <c r="H556" s="73">
        <v>0</v>
      </c>
      <c r="I556" s="275">
        <v>0</v>
      </c>
      <c r="J556" s="275"/>
      <c r="K556" s="275">
        <v>0</v>
      </c>
      <c r="L556" s="275"/>
      <c r="M556" s="275"/>
      <c r="N556" s="275"/>
      <c r="O556" s="275">
        <v>244800</v>
      </c>
      <c r="P556" s="275"/>
      <c r="Q556" s="73">
        <v>0</v>
      </c>
    </row>
    <row r="557" spans="1:17" ht="12.75" customHeight="1" x14ac:dyDescent="0.25">
      <c r="A557" s="273" t="s">
        <v>1806</v>
      </c>
      <c r="B557" s="273"/>
      <c r="C557" s="274" t="s">
        <v>1807</v>
      </c>
      <c r="D557" s="274"/>
      <c r="E557" s="274"/>
      <c r="F557" s="274"/>
      <c r="G557" s="73">
        <v>0</v>
      </c>
      <c r="H557" s="73">
        <v>0</v>
      </c>
      <c r="I557" s="275">
        <v>990000</v>
      </c>
      <c r="J557" s="275"/>
      <c r="K557" s="275">
        <v>990000</v>
      </c>
      <c r="L557" s="275"/>
      <c r="M557" s="275"/>
      <c r="N557" s="275"/>
      <c r="O557" s="275">
        <v>0</v>
      </c>
      <c r="P557" s="275"/>
      <c r="Q557" s="73">
        <v>0</v>
      </c>
    </row>
    <row r="558" spans="1:17" ht="12.1" customHeight="1" x14ac:dyDescent="0.25">
      <c r="A558" s="273" t="s">
        <v>1808</v>
      </c>
      <c r="B558" s="273"/>
      <c r="C558" s="274" t="s">
        <v>1809</v>
      </c>
      <c r="D558" s="274"/>
      <c r="E558" s="274"/>
      <c r="F558" s="274"/>
      <c r="G558" s="73">
        <v>141274347.24000001</v>
      </c>
      <c r="H558" s="73">
        <v>0</v>
      </c>
      <c r="I558" s="275">
        <v>92205498</v>
      </c>
      <c r="J558" s="275"/>
      <c r="K558" s="275">
        <v>89642899.700000003</v>
      </c>
      <c r="L558" s="275"/>
      <c r="M558" s="275"/>
      <c r="N558" s="275"/>
      <c r="O558" s="275">
        <v>143836945.53999999</v>
      </c>
      <c r="P558" s="275"/>
      <c r="Q558" s="73">
        <v>0</v>
      </c>
    </row>
    <row r="559" spans="1:17" ht="12.1" customHeight="1" x14ac:dyDescent="0.25">
      <c r="A559" s="355"/>
      <c r="B559" s="355"/>
      <c r="C559" s="355"/>
      <c r="D559" s="355"/>
      <c r="E559" s="355"/>
      <c r="F559" s="355"/>
      <c r="G559" s="74">
        <v>141519147.24000001</v>
      </c>
      <c r="H559" s="74">
        <v>0</v>
      </c>
      <c r="I559" s="356">
        <v>104116604</v>
      </c>
      <c r="J559" s="356"/>
      <c r="K559" s="356">
        <v>100911005.7</v>
      </c>
      <c r="L559" s="356"/>
      <c r="M559" s="356"/>
      <c r="N559" s="356"/>
      <c r="O559" s="356">
        <v>144724745.53999999</v>
      </c>
      <c r="P559" s="356"/>
      <c r="Q559" s="74">
        <v>0</v>
      </c>
    </row>
    <row r="560" spans="1:17" ht="6.8" customHeight="1" x14ac:dyDescent="0.25"/>
    <row r="561" spans="1:17" ht="12.75" customHeight="1" x14ac:dyDescent="0.25">
      <c r="A561" s="277" t="s">
        <v>578</v>
      </c>
      <c r="B561" s="277"/>
      <c r="C561" s="278" t="s">
        <v>638</v>
      </c>
      <c r="D561" s="278"/>
      <c r="E561" s="278"/>
      <c r="F561" s="278"/>
      <c r="G561" s="278"/>
      <c r="H561" s="278"/>
      <c r="I561" s="278"/>
      <c r="J561" s="278"/>
      <c r="K561" s="278"/>
      <c r="L561" s="278"/>
      <c r="M561" s="278"/>
      <c r="N561" s="278"/>
      <c r="O561" s="278"/>
      <c r="P561" s="278"/>
      <c r="Q561" s="278"/>
    </row>
    <row r="562" spans="1:17" ht="12.1" customHeight="1" x14ac:dyDescent="0.25">
      <c r="A562" s="273" t="s">
        <v>1810</v>
      </c>
      <c r="B562" s="273"/>
      <c r="C562" s="274" t="s">
        <v>1811</v>
      </c>
      <c r="D562" s="274"/>
      <c r="E562" s="274"/>
      <c r="F562" s="274"/>
      <c r="G562" s="73">
        <v>12494533.1</v>
      </c>
      <c r="H562" s="73">
        <v>0</v>
      </c>
      <c r="I562" s="275">
        <v>21237933.140000001</v>
      </c>
      <c r="J562" s="275"/>
      <c r="K562" s="275">
        <v>25956681.190000001</v>
      </c>
      <c r="L562" s="275"/>
      <c r="M562" s="275"/>
      <c r="N562" s="275"/>
      <c r="O562" s="275">
        <v>7775785.0499999998</v>
      </c>
      <c r="P562" s="275"/>
      <c r="Q562" s="73">
        <v>0</v>
      </c>
    </row>
    <row r="563" spans="1:17" ht="12.1" customHeight="1" x14ac:dyDescent="0.25">
      <c r="A563" s="355"/>
      <c r="B563" s="355"/>
      <c r="C563" s="355"/>
      <c r="D563" s="355"/>
      <c r="E563" s="355"/>
      <c r="F563" s="355"/>
      <c r="G563" s="74">
        <v>12494533.1</v>
      </c>
      <c r="H563" s="74">
        <v>0</v>
      </c>
      <c r="I563" s="356">
        <v>21237933.140000001</v>
      </c>
      <c r="J563" s="356"/>
      <c r="K563" s="356">
        <v>25956681.190000001</v>
      </c>
      <c r="L563" s="356"/>
      <c r="M563" s="356"/>
      <c r="N563" s="356"/>
      <c r="O563" s="356">
        <v>7775785.0499999998</v>
      </c>
      <c r="P563" s="356"/>
      <c r="Q563" s="74">
        <v>0</v>
      </c>
    </row>
    <row r="564" spans="1:17" ht="6.8" customHeight="1" x14ac:dyDescent="0.25"/>
    <row r="565" spans="1:17" ht="12.75" customHeight="1" x14ac:dyDescent="0.25">
      <c r="A565" s="277" t="s">
        <v>578</v>
      </c>
      <c r="B565" s="277"/>
      <c r="C565" s="278" t="s">
        <v>640</v>
      </c>
      <c r="D565" s="278"/>
      <c r="E565" s="278"/>
      <c r="F565" s="278"/>
      <c r="G565" s="278"/>
      <c r="H565" s="278"/>
      <c r="I565" s="278"/>
      <c r="J565" s="278"/>
      <c r="K565" s="278"/>
      <c r="L565" s="278"/>
      <c r="M565" s="278"/>
      <c r="N565" s="278"/>
      <c r="O565" s="278"/>
      <c r="P565" s="278"/>
      <c r="Q565" s="278"/>
    </row>
    <row r="566" spans="1:17" ht="12.1" customHeight="1" x14ac:dyDescent="0.25">
      <c r="A566" s="273" t="s">
        <v>1812</v>
      </c>
      <c r="B566" s="273"/>
      <c r="C566" s="274" t="s">
        <v>1813</v>
      </c>
      <c r="D566" s="274"/>
      <c r="E566" s="274"/>
      <c r="F566" s="274"/>
      <c r="G566" s="73">
        <v>0</v>
      </c>
      <c r="H566" s="73">
        <v>0</v>
      </c>
      <c r="I566" s="275">
        <v>719756.4</v>
      </c>
      <c r="J566" s="275"/>
      <c r="K566" s="275">
        <v>719756.4</v>
      </c>
      <c r="L566" s="275"/>
      <c r="M566" s="275"/>
      <c r="N566" s="275"/>
      <c r="O566" s="275">
        <v>0</v>
      </c>
      <c r="P566" s="275"/>
      <c r="Q566" s="73">
        <v>0</v>
      </c>
    </row>
    <row r="567" spans="1:17" ht="12.1" customHeight="1" x14ac:dyDescent="0.25">
      <c r="A567" s="273" t="s">
        <v>1814</v>
      </c>
      <c r="B567" s="273"/>
      <c r="C567" s="274" t="s">
        <v>1813</v>
      </c>
      <c r="D567" s="274"/>
      <c r="E567" s="274"/>
      <c r="F567" s="274"/>
      <c r="G567" s="73">
        <v>0</v>
      </c>
      <c r="H567" s="73">
        <v>0</v>
      </c>
      <c r="I567" s="275">
        <v>5841000</v>
      </c>
      <c r="J567" s="275"/>
      <c r="K567" s="275">
        <v>5841000</v>
      </c>
      <c r="L567" s="275"/>
      <c r="M567" s="275"/>
      <c r="N567" s="275"/>
      <c r="O567" s="275">
        <v>0</v>
      </c>
      <c r="P567" s="275"/>
      <c r="Q567" s="73">
        <v>0</v>
      </c>
    </row>
    <row r="568" spans="1:17" ht="12.1" customHeight="1" x14ac:dyDescent="0.25">
      <c r="A568" s="273" t="s">
        <v>1815</v>
      </c>
      <c r="B568" s="273"/>
      <c r="C568" s="274" t="s">
        <v>1813</v>
      </c>
      <c r="D568" s="274"/>
      <c r="E568" s="274"/>
      <c r="F568" s="274"/>
      <c r="G568" s="73">
        <v>750000</v>
      </c>
      <c r="H568" s="73">
        <v>0</v>
      </c>
      <c r="I568" s="275">
        <v>900000</v>
      </c>
      <c r="J568" s="275"/>
      <c r="K568" s="275">
        <v>1350000</v>
      </c>
      <c r="L568" s="275"/>
      <c r="M568" s="275"/>
      <c r="N568" s="275"/>
      <c r="O568" s="275">
        <v>300000</v>
      </c>
      <c r="P568" s="275"/>
      <c r="Q568" s="73">
        <v>0</v>
      </c>
    </row>
    <row r="569" spans="1:17" ht="12.75" customHeight="1" x14ac:dyDescent="0.25">
      <c r="A569" s="273" t="s">
        <v>1816</v>
      </c>
      <c r="B569" s="273"/>
      <c r="C569" s="274" t="s">
        <v>1813</v>
      </c>
      <c r="D569" s="274"/>
      <c r="E569" s="274"/>
      <c r="F569" s="274"/>
      <c r="G569" s="73">
        <v>0</v>
      </c>
      <c r="H569" s="73">
        <v>0</v>
      </c>
      <c r="I569" s="275">
        <v>2816100</v>
      </c>
      <c r="J569" s="275"/>
      <c r="K569" s="275">
        <v>2816100</v>
      </c>
      <c r="L569" s="275"/>
      <c r="M569" s="275"/>
      <c r="N569" s="275"/>
      <c r="O569" s="275">
        <v>0</v>
      </c>
      <c r="P569" s="275"/>
      <c r="Q569" s="73">
        <v>0</v>
      </c>
    </row>
    <row r="570" spans="1:17" ht="12.1" customHeight="1" x14ac:dyDescent="0.25">
      <c r="A570" s="273" t="s">
        <v>1817</v>
      </c>
      <c r="B570" s="273"/>
      <c r="C570" s="274" t="s">
        <v>1813</v>
      </c>
      <c r="D570" s="274"/>
      <c r="E570" s="274"/>
      <c r="F570" s="274"/>
      <c r="G570" s="73">
        <v>0</v>
      </c>
      <c r="H570" s="73">
        <v>0</v>
      </c>
      <c r="I570" s="275">
        <v>3933000</v>
      </c>
      <c r="J570" s="275"/>
      <c r="K570" s="275">
        <v>3573000</v>
      </c>
      <c r="L570" s="275"/>
      <c r="M570" s="275"/>
      <c r="N570" s="275"/>
      <c r="O570" s="275">
        <v>360000</v>
      </c>
      <c r="P570" s="275"/>
      <c r="Q570" s="73">
        <v>0</v>
      </c>
    </row>
    <row r="571" spans="1:17" ht="12.1" customHeight="1" x14ac:dyDescent="0.25">
      <c r="A571" s="273" t="s">
        <v>1818</v>
      </c>
      <c r="B571" s="273"/>
      <c r="C571" s="274" t="s">
        <v>1819</v>
      </c>
      <c r="D571" s="274"/>
      <c r="E571" s="274"/>
      <c r="F571" s="274"/>
      <c r="G571" s="73">
        <v>0</v>
      </c>
      <c r="H571" s="73">
        <v>0</v>
      </c>
      <c r="I571" s="275">
        <v>264000</v>
      </c>
      <c r="J571" s="275"/>
      <c r="K571" s="275">
        <v>264000</v>
      </c>
      <c r="L571" s="275"/>
      <c r="M571" s="275"/>
      <c r="N571" s="275"/>
      <c r="O571" s="275">
        <v>0</v>
      </c>
      <c r="P571" s="275"/>
      <c r="Q571" s="73">
        <v>0</v>
      </c>
    </row>
    <row r="572" spans="1:17" ht="12.75" customHeight="1" x14ac:dyDescent="0.25">
      <c r="A572" s="273" t="s">
        <v>1820</v>
      </c>
      <c r="B572" s="273"/>
      <c r="C572" s="274" t="s">
        <v>1813</v>
      </c>
      <c r="D572" s="274"/>
      <c r="E572" s="274"/>
      <c r="F572" s="274"/>
      <c r="G572" s="73">
        <v>0</v>
      </c>
      <c r="H572" s="73">
        <v>0</v>
      </c>
      <c r="I572" s="275">
        <v>3040000</v>
      </c>
      <c r="J572" s="275"/>
      <c r="K572" s="275">
        <v>2875000</v>
      </c>
      <c r="L572" s="275"/>
      <c r="M572" s="275"/>
      <c r="N572" s="275"/>
      <c r="O572" s="275">
        <v>165000</v>
      </c>
      <c r="P572" s="275"/>
      <c r="Q572" s="73">
        <v>0</v>
      </c>
    </row>
    <row r="573" spans="1:17" ht="12.1" customHeight="1" x14ac:dyDescent="0.25">
      <c r="A573" s="273" t="s">
        <v>1821</v>
      </c>
      <c r="B573" s="273"/>
      <c r="C573" s="274" t="s">
        <v>1813</v>
      </c>
      <c r="D573" s="274"/>
      <c r="E573" s="274"/>
      <c r="F573" s="274"/>
      <c r="G573" s="73">
        <v>0</v>
      </c>
      <c r="H573" s="73">
        <v>0</v>
      </c>
      <c r="I573" s="275">
        <v>1551451.2</v>
      </c>
      <c r="J573" s="275"/>
      <c r="K573" s="275">
        <v>1551451.2</v>
      </c>
      <c r="L573" s="275"/>
      <c r="M573" s="275"/>
      <c r="N573" s="275"/>
      <c r="O573" s="275">
        <v>0</v>
      </c>
      <c r="P573" s="275"/>
      <c r="Q573" s="73">
        <v>0</v>
      </c>
    </row>
    <row r="574" spans="1:17" ht="12.1" customHeight="1" x14ac:dyDescent="0.25">
      <c r="A574" s="273" t="s">
        <v>1822</v>
      </c>
      <c r="B574" s="273"/>
      <c r="C574" s="274" t="s">
        <v>1813</v>
      </c>
      <c r="D574" s="274"/>
      <c r="E574" s="274"/>
      <c r="F574" s="274"/>
      <c r="G574" s="73">
        <v>35000</v>
      </c>
      <c r="H574" s="73">
        <v>0</v>
      </c>
      <c r="I574" s="275">
        <v>1594000</v>
      </c>
      <c r="J574" s="275"/>
      <c r="K574" s="275">
        <v>1629000</v>
      </c>
      <c r="L574" s="275"/>
      <c r="M574" s="275"/>
      <c r="N574" s="275"/>
      <c r="O574" s="275">
        <v>0</v>
      </c>
      <c r="P574" s="275"/>
      <c r="Q574" s="73">
        <v>0</v>
      </c>
    </row>
    <row r="575" spans="1:17" ht="12.75" customHeight="1" x14ac:dyDescent="0.25">
      <c r="A575" s="273" t="s">
        <v>1823</v>
      </c>
      <c r="B575" s="273"/>
      <c r="C575" s="274" t="s">
        <v>1813</v>
      </c>
      <c r="D575" s="274"/>
      <c r="E575" s="274"/>
      <c r="F575" s="274"/>
      <c r="G575" s="73">
        <v>0</v>
      </c>
      <c r="H575" s="73">
        <v>0</v>
      </c>
      <c r="I575" s="275">
        <v>722400</v>
      </c>
      <c r="J575" s="275"/>
      <c r="K575" s="275">
        <v>722400</v>
      </c>
      <c r="L575" s="275"/>
      <c r="M575" s="275"/>
      <c r="N575" s="275"/>
      <c r="O575" s="275">
        <v>0</v>
      </c>
      <c r="P575" s="275"/>
      <c r="Q575" s="73">
        <v>0</v>
      </c>
    </row>
    <row r="576" spans="1:17" ht="12.1" customHeight="1" x14ac:dyDescent="0.25">
      <c r="A576" s="273" t="s">
        <v>1824</v>
      </c>
      <c r="B576" s="273"/>
      <c r="C576" s="274" t="s">
        <v>1813</v>
      </c>
      <c r="D576" s="274"/>
      <c r="E576" s="274"/>
      <c r="F576" s="274"/>
      <c r="G576" s="73">
        <v>0</v>
      </c>
      <c r="H576" s="73">
        <v>0</v>
      </c>
      <c r="I576" s="275">
        <v>47632.2</v>
      </c>
      <c r="J576" s="275"/>
      <c r="K576" s="275">
        <v>47632.2</v>
      </c>
      <c r="L576" s="275"/>
      <c r="M576" s="275"/>
      <c r="N576" s="275"/>
      <c r="O576" s="275">
        <v>0</v>
      </c>
      <c r="P576" s="275"/>
      <c r="Q576" s="73">
        <v>0</v>
      </c>
    </row>
    <row r="577" spans="1:17" ht="12.1" customHeight="1" x14ac:dyDescent="0.25">
      <c r="A577" s="273" t="s">
        <v>1825</v>
      </c>
      <c r="B577" s="273"/>
      <c r="C577" s="274" t="s">
        <v>1813</v>
      </c>
      <c r="D577" s="274"/>
      <c r="E577" s="274"/>
      <c r="F577" s="274"/>
      <c r="G577" s="73">
        <v>0</v>
      </c>
      <c r="H577" s="73">
        <v>0</v>
      </c>
      <c r="I577" s="275">
        <v>402732</v>
      </c>
      <c r="J577" s="275"/>
      <c r="K577" s="275">
        <v>402732</v>
      </c>
      <c r="L577" s="275"/>
      <c r="M577" s="275"/>
      <c r="N577" s="275"/>
      <c r="O577" s="275">
        <v>0</v>
      </c>
      <c r="P577" s="275"/>
      <c r="Q577" s="73">
        <v>0</v>
      </c>
    </row>
    <row r="578" spans="1:17" ht="12.75" customHeight="1" x14ac:dyDescent="0.25">
      <c r="A578" s="273" t="s">
        <v>1826</v>
      </c>
      <c r="B578" s="273"/>
      <c r="C578" s="274" t="s">
        <v>1813</v>
      </c>
      <c r="D578" s="274"/>
      <c r="E578" s="274"/>
      <c r="F578" s="274"/>
      <c r="G578" s="73">
        <v>0</v>
      </c>
      <c r="H578" s="73">
        <v>0</v>
      </c>
      <c r="I578" s="275">
        <v>2619100</v>
      </c>
      <c r="J578" s="275"/>
      <c r="K578" s="275">
        <v>1959100</v>
      </c>
      <c r="L578" s="275"/>
      <c r="M578" s="275"/>
      <c r="N578" s="275"/>
      <c r="O578" s="275">
        <v>660000</v>
      </c>
      <c r="P578" s="275"/>
      <c r="Q578" s="73">
        <v>0</v>
      </c>
    </row>
    <row r="579" spans="1:17" ht="12.1" customHeight="1" x14ac:dyDescent="0.25">
      <c r="A579" s="273" t="s">
        <v>1827</v>
      </c>
      <c r="B579" s="273"/>
      <c r="C579" s="274" t="s">
        <v>1813</v>
      </c>
      <c r="D579" s="274"/>
      <c r="E579" s="274"/>
      <c r="F579" s="274"/>
      <c r="G579" s="73">
        <v>0</v>
      </c>
      <c r="H579" s="73">
        <v>0</v>
      </c>
      <c r="I579" s="275">
        <v>184841.4</v>
      </c>
      <c r="J579" s="275"/>
      <c r="K579" s="275">
        <v>184841.4</v>
      </c>
      <c r="L579" s="275"/>
      <c r="M579" s="275"/>
      <c r="N579" s="275"/>
      <c r="O579" s="275">
        <v>0</v>
      </c>
      <c r="P579" s="275"/>
      <c r="Q579" s="73">
        <v>0</v>
      </c>
    </row>
    <row r="580" spans="1:17" ht="12.1" customHeight="1" x14ac:dyDescent="0.25">
      <c r="A580" s="273" t="s">
        <v>1828</v>
      </c>
      <c r="B580" s="273"/>
      <c r="C580" s="274" t="s">
        <v>640</v>
      </c>
      <c r="D580" s="274"/>
      <c r="E580" s="274"/>
      <c r="F580" s="274"/>
      <c r="G580" s="73">
        <v>32195108.399999999</v>
      </c>
      <c r="H580" s="73">
        <v>0</v>
      </c>
      <c r="I580" s="275">
        <v>16061060.689999999</v>
      </c>
      <c r="J580" s="275"/>
      <c r="K580" s="275">
        <v>16795531.199999999</v>
      </c>
      <c r="L580" s="275"/>
      <c r="M580" s="275"/>
      <c r="N580" s="275"/>
      <c r="O580" s="275">
        <v>31460637.890000001</v>
      </c>
      <c r="P580" s="275"/>
      <c r="Q580" s="73">
        <v>0</v>
      </c>
    </row>
    <row r="581" spans="1:17" ht="12.75" customHeight="1" x14ac:dyDescent="0.25">
      <c r="A581" s="355"/>
      <c r="B581" s="355"/>
      <c r="C581" s="355"/>
      <c r="D581" s="355"/>
      <c r="E581" s="355"/>
      <c r="F581" s="355"/>
      <c r="G581" s="74">
        <v>32980108.399999999</v>
      </c>
      <c r="H581" s="74">
        <v>0</v>
      </c>
      <c r="I581" s="356">
        <v>40697073.890000001</v>
      </c>
      <c r="J581" s="356"/>
      <c r="K581" s="356">
        <v>40731544.399999999</v>
      </c>
      <c r="L581" s="356"/>
      <c r="M581" s="356"/>
      <c r="N581" s="356"/>
      <c r="O581" s="356">
        <v>32945637.890000001</v>
      </c>
      <c r="P581" s="356"/>
      <c r="Q581" s="74">
        <v>0</v>
      </c>
    </row>
    <row r="582" spans="1:17" ht="6.8" customHeight="1" x14ac:dyDescent="0.25"/>
    <row r="583" spans="1:17" ht="12.1" customHeight="1" x14ac:dyDescent="0.25">
      <c r="A583" s="277" t="s">
        <v>578</v>
      </c>
      <c r="B583" s="277"/>
      <c r="C583" s="278" t="s">
        <v>642</v>
      </c>
      <c r="D583" s="278"/>
      <c r="E583" s="278"/>
      <c r="F583" s="278"/>
      <c r="G583" s="278"/>
      <c r="H583" s="278"/>
      <c r="I583" s="278"/>
      <c r="J583" s="278"/>
      <c r="K583" s="278"/>
      <c r="L583" s="278"/>
      <c r="M583" s="278"/>
      <c r="N583" s="278"/>
      <c r="O583" s="278"/>
      <c r="P583" s="278"/>
      <c r="Q583" s="278"/>
    </row>
    <row r="584" spans="1:17" ht="12.1" customHeight="1" x14ac:dyDescent="0.25">
      <c r="A584" s="273" t="s">
        <v>1829</v>
      </c>
      <c r="B584" s="273"/>
      <c r="C584" s="274" t="s">
        <v>1830</v>
      </c>
      <c r="D584" s="274"/>
      <c r="E584" s="274"/>
      <c r="F584" s="274"/>
      <c r="G584" s="73">
        <v>0</v>
      </c>
      <c r="H584" s="73">
        <v>0</v>
      </c>
      <c r="I584" s="275">
        <v>1947000</v>
      </c>
      <c r="J584" s="275"/>
      <c r="K584" s="275">
        <v>1947000</v>
      </c>
      <c r="L584" s="275"/>
      <c r="M584" s="275"/>
      <c r="N584" s="275"/>
      <c r="O584" s="275">
        <v>0</v>
      </c>
      <c r="P584" s="275"/>
      <c r="Q584" s="73">
        <v>0</v>
      </c>
    </row>
    <row r="585" spans="1:17" ht="12.75" customHeight="1" x14ac:dyDescent="0.25">
      <c r="A585" s="273" t="s">
        <v>1831</v>
      </c>
      <c r="B585" s="273"/>
      <c r="C585" s="274" t="s">
        <v>642</v>
      </c>
      <c r="D585" s="274"/>
      <c r="E585" s="274"/>
      <c r="F585" s="274"/>
      <c r="G585" s="73">
        <v>2638900</v>
      </c>
      <c r="H585" s="73">
        <v>0</v>
      </c>
      <c r="I585" s="275">
        <v>6652800</v>
      </c>
      <c r="J585" s="275"/>
      <c r="K585" s="275">
        <v>2425500</v>
      </c>
      <c r="L585" s="275"/>
      <c r="M585" s="275"/>
      <c r="N585" s="275"/>
      <c r="O585" s="275">
        <v>6866200</v>
      </c>
      <c r="P585" s="275"/>
      <c r="Q585" s="73">
        <v>0</v>
      </c>
    </row>
    <row r="586" spans="1:17" ht="12.1" customHeight="1" x14ac:dyDescent="0.25">
      <c r="A586" s="355"/>
      <c r="B586" s="355"/>
      <c r="C586" s="355"/>
      <c r="D586" s="355"/>
      <c r="E586" s="355"/>
      <c r="F586" s="355"/>
      <c r="G586" s="74">
        <v>2638900</v>
      </c>
      <c r="H586" s="74">
        <v>0</v>
      </c>
      <c r="I586" s="356">
        <v>8599800</v>
      </c>
      <c r="J586" s="356"/>
      <c r="K586" s="356">
        <v>4372500</v>
      </c>
      <c r="L586" s="356"/>
      <c r="M586" s="356"/>
      <c r="N586" s="356"/>
      <c r="O586" s="356">
        <v>6866200</v>
      </c>
      <c r="P586" s="356"/>
      <c r="Q586" s="74">
        <v>0</v>
      </c>
    </row>
    <row r="587" spans="1:17" ht="6.8" customHeight="1" x14ac:dyDescent="0.25"/>
    <row r="588" spans="1:17" ht="12.1" customHeight="1" x14ac:dyDescent="0.25">
      <c r="A588" s="277" t="s">
        <v>578</v>
      </c>
      <c r="B588" s="277"/>
      <c r="C588" s="278" t="s">
        <v>644</v>
      </c>
      <c r="D588" s="278"/>
      <c r="E588" s="278"/>
      <c r="F588" s="278"/>
      <c r="G588" s="278"/>
      <c r="H588" s="278"/>
      <c r="I588" s="278"/>
      <c r="J588" s="278"/>
      <c r="K588" s="278"/>
      <c r="L588" s="278"/>
      <c r="M588" s="278"/>
      <c r="N588" s="278"/>
      <c r="O588" s="278"/>
      <c r="P588" s="278"/>
      <c r="Q588" s="278"/>
    </row>
    <row r="589" spans="1:17" ht="12.75" customHeight="1" x14ac:dyDescent="0.25">
      <c r="A589" s="273" t="s">
        <v>1832</v>
      </c>
      <c r="B589" s="273"/>
      <c r="C589" s="274" t="s">
        <v>644</v>
      </c>
      <c r="D589" s="274"/>
      <c r="E589" s="274"/>
      <c r="F589" s="274"/>
      <c r="G589" s="73">
        <v>0</v>
      </c>
      <c r="H589" s="73">
        <v>0</v>
      </c>
      <c r="I589" s="275">
        <v>900</v>
      </c>
      <c r="J589" s="275"/>
      <c r="K589" s="275">
        <v>900</v>
      </c>
      <c r="L589" s="275"/>
      <c r="M589" s="275"/>
      <c r="N589" s="275"/>
      <c r="O589" s="275">
        <v>0</v>
      </c>
      <c r="P589" s="275"/>
      <c r="Q589" s="73">
        <v>0</v>
      </c>
    </row>
    <row r="590" spans="1:17" ht="12.1" customHeight="1" x14ac:dyDescent="0.25">
      <c r="A590" s="273" t="s">
        <v>1833</v>
      </c>
      <c r="B590" s="273"/>
      <c r="C590" s="274" t="s">
        <v>644</v>
      </c>
      <c r="D590" s="274"/>
      <c r="E590" s="274"/>
      <c r="F590" s="274"/>
      <c r="G590" s="73">
        <v>15262.55</v>
      </c>
      <c r="H590" s="73">
        <v>0</v>
      </c>
      <c r="I590" s="275">
        <v>0</v>
      </c>
      <c r="J590" s="275"/>
      <c r="K590" s="275">
        <v>0</v>
      </c>
      <c r="L590" s="275"/>
      <c r="M590" s="275"/>
      <c r="N590" s="275"/>
      <c r="O590" s="275">
        <v>15262.55</v>
      </c>
      <c r="P590" s="275"/>
      <c r="Q590" s="73">
        <v>0</v>
      </c>
    </row>
    <row r="591" spans="1:17" ht="12.1" customHeight="1" x14ac:dyDescent="0.25">
      <c r="A591" s="355"/>
      <c r="B591" s="355"/>
      <c r="C591" s="355"/>
      <c r="D591" s="355"/>
      <c r="E591" s="355"/>
      <c r="F591" s="355"/>
      <c r="G591" s="74">
        <v>15262.55</v>
      </c>
      <c r="H591" s="74">
        <v>0</v>
      </c>
      <c r="I591" s="356">
        <v>900</v>
      </c>
      <c r="J591" s="356"/>
      <c r="K591" s="356">
        <v>900</v>
      </c>
      <c r="L591" s="356"/>
      <c r="M591" s="356"/>
      <c r="N591" s="356"/>
      <c r="O591" s="356">
        <v>15262.55</v>
      </c>
      <c r="P591" s="356"/>
      <c r="Q591" s="74">
        <v>0</v>
      </c>
    </row>
    <row r="592" spans="1:17" ht="6.8" customHeight="1" x14ac:dyDescent="0.25"/>
    <row r="593" spans="1:17" ht="12.75" customHeight="1" x14ac:dyDescent="0.25">
      <c r="A593" s="277" t="s">
        <v>578</v>
      </c>
      <c r="B593" s="277"/>
      <c r="C593" s="278" t="s">
        <v>646</v>
      </c>
      <c r="D593" s="278"/>
      <c r="E593" s="278"/>
      <c r="F593" s="278"/>
      <c r="G593" s="278"/>
      <c r="H593" s="278"/>
      <c r="I593" s="278"/>
      <c r="J593" s="278"/>
      <c r="K593" s="278"/>
      <c r="L593" s="278"/>
      <c r="M593" s="278"/>
      <c r="N593" s="278"/>
      <c r="O593" s="278"/>
      <c r="P593" s="278"/>
      <c r="Q593" s="278"/>
    </row>
    <row r="594" spans="1:17" ht="12.1" customHeight="1" x14ac:dyDescent="0.25">
      <c r="A594" s="273" t="s">
        <v>1834</v>
      </c>
      <c r="B594" s="273"/>
      <c r="C594" s="274" t="s">
        <v>646</v>
      </c>
      <c r="D594" s="274"/>
      <c r="E594" s="274"/>
      <c r="F594" s="274"/>
      <c r="G594" s="73">
        <v>0</v>
      </c>
      <c r="H594" s="73">
        <v>0</v>
      </c>
      <c r="I594" s="275">
        <v>170281.82</v>
      </c>
      <c r="J594" s="275"/>
      <c r="K594" s="275">
        <v>170281.82</v>
      </c>
      <c r="L594" s="275"/>
      <c r="M594" s="275"/>
      <c r="N594" s="275"/>
      <c r="O594" s="275">
        <v>0</v>
      </c>
      <c r="P594" s="275"/>
      <c r="Q594" s="73">
        <v>0</v>
      </c>
    </row>
    <row r="595" spans="1:17" ht="12.1" customHeight="1" x14ac:dyDescent="0.25">
      <c r="A595" s="273" t="s">
        <v>1835</v>
      </c>
      <c r="B595" s="273"/>
      <c r="C595" s="274" t="s">
        <v>646</v>
      </c>
      <c r="D595" s="274"/>
      <c r="E595" s="274"/>
      <c r="F595" s="274"/>
      <c r="G595" s="73">
        <v>0</v>
      </c>
      <c r="H595" s="73">
        <v>0</v>
      </c>
      <c r="I595" s="275">
        <v>18000</v>
      </c>
      <c r="J595" s="275"/>
      <c r="K595" s="275">
        <v>15000</v>
      </c>
      <c r="L595" s="275"/>
      <c r="M595" s="275"/>
      <c r="N595" s="275"/>
      <c r="O595" s="275">
        <v>3000</v>
      </c>
      <c r="P595" s="275"/>
      <c r="Q595" s="73">
        <v>0</v>
      </c>
    </row>
    <row r="596" spans="1:17" ht="12.1" customHeight="1" x14ac:dyDescent="0.25">
      <c r="A596" s="273" t="s">
        <v>1836</v>
      </c>
      <c r="B596" s="273"/>
      <c r="C596" s="274" t="s">
        <v>646</v>
      </c>
      <c r="D596" s="274"/>
      <c r="E596" s="274"/>
      <c r="F596" s="274"/>
      <c r="G596" s="73">
        <v>0</v>
      </c>
      <c r="H596" s="73">
        <v>0</v>
      </c>
      <c r="I596" s="275">
        <v>390783.58</v>
      </c>
      <c r="J596" s="275"/>
      <c r="K596" s="275">
        <v>291235.82</v>
      </c>
      <c r="L596" s="275"/>
      <c r="M596" s="275"/>
      <c r="N596" s="275"/>
      <c r="O596" s="275">
        <v>99547.76</v>
      </c>
      <c r="P596" s="275"/>
      <c r="Q596" s="73">
        <v>0</v>
      </c>
    </row>
    <row r="597" spans="1:17" ht="12.75" customHeight="1" x14ac:dyDescent="0.25">
      <c r="A597" s="273" t="s">
        <v>1837</v>
      </c>
      <c r="B597" s="273"/>
      <c r="C597" s="274" t="s">
        <v>646</v>
      </c>
      <c r="D597" s="274"/>
      <c r="E597" s="274"/>
      <c r="F597" s="274"/>
      <c r="G597" s="73">
        <v>0</v>
      </c>
      <c r="H597" s="73">
        <v>0</v>
      </c>
      <c r="I597" s="275">
        <v>38264.68</v>
      </c>
      <c r="J597" s="275"/>
      <c r="K597" s="275">
        <v>38264.68</v>
      </c>
      <c r="L597" s="275"/>
      <c r="M597" s="275"/>
      <c r="N597" s="275"/>
      <c r="O597" s="275">
        <v>0</v>
      </c>
      <c r="P597" s="275"/>
      <c r="Q597" s="73">
        <v>0</v>
      </c>
    </row>
    <row r="598" spans="1:17" ht="12.1" customHeight="1" x14ac:dyDescent="0.25">
      <c r="A598" s="273" t="s">
        <v>1838</v>
      </c>
      <c r="B598" s="273"/>
      <c r="C598" s="274" t="s">
        <v>646</v>
      </c>
      <c r="D598" s="274"/>
      <c r="E598" s="274"/>
      <c r="F598" s="274"/>
      <c r="G598" s="73">
        <v>68832.460000000006</v>
      </c>
      <c r="H598" s="73">
        <v>0</v>
      </c>
      <c r="I598" s="275">
        <v>32871.74</v>
      </c>
      <c r="J598" s="275"/>
      <c r="K598" s="275">
        <v>101704.2</v>
      </c>
      <c r="L598" s="275"/>
      <c r="M598" s="275"/>
      <c r="N598" s="275"/>
      <c r="O598" s="275">
        <v>0</v>
      </c>
      <c r="P598" s="275"/>
      <c r="Q598" s="73">
        <v>0</v>
      </c>
    </row>
    <row r="599" spans="1:17" ht="12.1" customHeight="1" x14ac:dyDescent="0.25">
      <c r="A599" s="273" t="s">
        <v>1839</v>
      </c>
      <c r="B599" s="273"/>
      <c r="C599" s="274" t="s">
        <v>646</v>
      </c>
      <c r="D599" s="274"/>
      <c r="E599" s="274"/>
      <c r="F599" s="274"/>
      <c r="G599" s="73">
        <v>1693.61</v>
      </c>
      <c r="H599" s="73">
        <v>0</v>
      </c>
      <c r="I599" s="275">
        <v>40203.19</v>
      </c>
      <c r="J599" s="275"/>
      <c r="K599" s="275">
        <v>21799.56</v>
      </c>
      <c r="L599" s="275"/>
      <c r="M599" s="275"/>
      <c r="N599" s="275"/>
      <c r="O599" s="275">
        <v>20097.240000000002</v>
      </c>
      <c r="P599" s="275"/>
      <c r="Q599" s="73">
        <v>0</v>
      </c>
    </row>
    <row r="600" spans="1:17" ht="12.75" customHeight="1" x14ac:dyDescent="0.25">
      <c r="A600" s="273" t="s">
        <v>1840</v>
      </c>
      <c r="B600" s="273"/>
      <c r="C600" s="274" t="s">
        <v>646</v>
      </c>
      <c r="D600" s="274"/>
      <c r="E600" s="274"/>
      <c r="F600" s="274"/>
      <c r="G600" s="73">
        <v>0</v>
      </c>
      <c r="H600" s="73">
        <v>0</v>
      </c>
      <c r="I600" s="275">
        <v>15818.18</v>
      </c>
      <c r="J600" s="275"/>
      <c r="K600" s="275">
        <v>15818.18</v>
      </c>
      <c r="L600" s="275"/>
      <c r="M600" s="275"/>
      <c r="N600" s="275"/>
      <c r="O600" s="275">
        <v>0</v>
      </c>
      <c r="P600" s="275"/>
      <c r="Q600" s="73">
        <v>0</v>
      </c>
    </row>
    <row r="601" spans="1:17" ht="12.1" customHeight="1" x14ac:dyDescent="0.25">
      <c r="A601" s="273" t="s">
        <v>1841</v>
      </c>
      <c r="B601" s="273"/>
      <c r="C601" s="274" t="s">
        <v>646</v>
      </c>
      <c r="D601" s="274"/>
      <c r="E601" s="274"/>
      <c r="F601" s="274"/>
      <c r="G601" s="73">
        <v>0</v>
      </c>
      <c r="H601" s="73">
        <v>0</v>
      </c>
      <c r="I601" s="275">
        <v>4520.2700000000004</v>
      </c>
      <c r="J601" s="275"/>
      <c r="K601" s="275">
        <v>4520.2700000000004</v>
      </c>
      <c r="L601" s="275"/>
      <c r="M601" s="275"/>
      <c r="N601" s="275"/>
      <c r="O601" s="275">
        <v>0</v>
      </c>
      <c r="P601" s="275"/>
      <c r="Q601" s="73">
        <v>0</v>
      </c>
    </row>
    <row r="602" spans="1:17" ht="12.1" customHeight="1" x14ac:dyDescent="0.25">
      <c r="A602" s="273" t="s">
        <v>1842</v>
      </c>
      <c r="B602" s="273"/>
      <c r="C602" s="274" t="s">
        <v>646</v>
      </c>
      <c r="D602" s="274"/>
      <c r="E602" s="274"/>
      <c r="F602" s="274"/>
      <c r="G602" s="73">
        <v>0</v>
      </c>
      <c r="H602" s="73">
        <v>0</v>
      </c>
      <c r="I602" s="275">
        <v>33310.370000000003</v>
      </c>
      <c r="J602" s="275"/>
      <c r="K602" s="275">
        <v>8442.18</v>
      </c>
      <c r="L602" s="275"/>
      <c r="M602" s="275"/>
      <c r="N602" s="275"/>
      <c r="O602" s="275">
        <v>24868.19</v>
      </c>
      <c r="P602" s="275"/>
      <c r="Q602" s="73">
        <v>0</v>
      </c>
    </row>
    <row r="603" spans="1:17" ht="12.75" customHeight="1" x14ac:dyDescent="0.25">
      <c r="A603" s="273" t="s">
        <v>1843</v>
      </c>
      <c r="B603" s="273"/>
      <c r="C603" s="274" t="s">
        <v>646</v>
      </c>
      <c r="D603" s="274"/>
      <c r="E603" s="274"/>
      <c r="F603" s="274"/>
      <c r="G603" s="73">
        <v>0</v>
      </c>
      <c r="H603" s="73">
        <v>0</v>
      </c>
      <c r="I603" s="275">
        <v>187567.82</v>
      </c>
      <c r="J603" s="275"/>
      <c r="K603" s="275">
        <v>187567.82</v>
      </c>
      <c r="L603" s="275"/>
      <c r="M603" s="275"/>
      <c r="N603" s="275"/>
      <c r="O603" s="275">
        <v>0</v>
      </c>
      <c r="P603" s="275"/>
      <c r="Q603" s="73">
        <v>0</v>
      </c>
    </row>
    <row r="604" spans="1:17" ht="12.1" customHeight="1" x14ac:dyDescent="0.25">
      <c r="A604" s="273" t="s">
        <v>1844</v>
      </c>
      <c r="B604" s="273"/>
      <c r="C604" s="274" t="s">
        <v>646</v>
      </c>
      <c r="D604" s="274"/>
      <c r="E604" s="274"/>
      <c r="F604" s="274"/>
      <c r="G604" s="73">
        <v>0</v>
      </c>
      <c r="H604" s="73">
        <v>0</v>
      </c>
      <c r="I604" s="275">
        <v>11292.27</v>
      </c>
      <c r="J604" s="275"/>
      <c r="K604" s="275">
        <v>11292.27</v>
      </c>
      <c r="L604" s="275"/>
      <c r="M604" s="275"/>
      <c r="N604" s="275"/>
      <c r="O604" s="275">
        <v>0</v>
      </c>
      <c r="P604" s="275"/>
      <c r="Q604" s="73">
        <v>0</v>
      </c>
    </row>
    <row r="605" spans="1:17" ht="12.1" customHeight="1" x14ac:dyDescent="0.25">
      <c r="A605" s="273" t="s">
        <v>1845</v>
      </c>
      <c r="B605" s="273"/>
      <c r="C605" s="274" t="s">
        <v>646</v>
      </c>
      <c r="D605" s="274"/>
      <c r="E605" s="274"/>
      <c r="F605" s="274"/>
      <c r="G605" s="73">
        <v>0</v>
      </c>
      <c r="H605" s="73">
        <v>0</v>
      </c>
      <c r="I605" s="275">
        <v>126108.04</v>
      </c>
      <c r="J605" s="275"/>
      <c r="K605" s="275">
        <v>126108.04</v>
      </c>
      <c r="L605" s="275"/>
      <c r="M605" s="275"/>
      <c r="N605" s="275"/>
      <c r="O605" s="275">
        <v>0</v>
      </c>
      <c r="P605" s="275"/>
      <c r="Q605" s="73">
        <v>0</v>
      </c>
    </row>
    <row r="606" spans="1:17" ht="12.75" customHeight="1" x14ac:dyDescent="0.25">
      <c r="A606" s="273" t="s">
        <v>1846</v>
      </c>
      <c r="B606" s="273"/>
      <c r="C606" s="274" t="s">
        <v>646</v>
      </c>
      <c r="D606" s="274"/>
      <c r="E606" s="274"/>
      <c r="F606" s="274"/>
      <c r="G606" s="73">
        <v>1284.7</v>
      </c>
      <c r="H606" s="73">
        <v>0</v>
      </c>
      <c r="I606" s="275">
        <v>223018.79</v>
      </c>
      <c r="J606" s="275"/>
      <c r="K606" s="275">
        <v>221694.4</v>
      </c>
      <c r="L606" s="275"/>
      <c r="M606" s="275"/>
      <c r="N606" s="275"/>
      <c r="O606" s="275">
        <v>2609.09</v>
      </c>
      <c r="P606" s="275"/>
      <c r="Q606" s="73">
        <v>0</v>
      </c>
    </row>
    <row r="607" spans="1:17" ht="12.1" customHeight="1" x14ac:dyDescent="0.25">
      <c r="A607" s="273" t="s">
        <v>1847</v>
      </c>
      <c r="B607" s="273"/>
      <c r="C607" s="274" t="s">
        <v>646</v>
      </c>
      <c r="D607" s="274"/>
      <c r="E607" s="274"/>
      <c r="F607" s="274"/>
      <c r="G607" s="73">
        <v>0</v>
      </c>
      <c r="H607" s="73">
        <v>0</v>
      </c>
      <c r="I607" s="275">
        <v>2064.5500000000002</v>
      </c>
      <c r="J607" s="275"/>
      <c r="K607" s="275">
        <v>2064.5500000000002</v>
      </c>
      <c r="L607" s="275"/>
      <c r="M607" s="275"/>
      <c r="N607" s="275"/>
      <c r="O607" s="275">
        <v>0</v>
      </c>
      <c r="P607" s="275"/>
      <c r="Q607" s="73">
        <v>0</v>
      </c>
    </row>
    <row r="608" spans="1:17" ht="12.1" customHeight="1" x14ac:dyDescent="0.25">
      <c r="A608" s="273" t="s">
        <v>1848</v>
      </c>
      <c r="B608" s="273"/>
      <c r="C608" s="274" t="s">
        <v>646</v>
      </c>
      <c r="D608" s="274"/>
      <c r="E608" s="274"/>
      <c r="F608" s="274"/>
      <c r="G608" s="73">
        <v>0</v>
      </c>
      <c r="H608" s="73">
        <v>0</v>
      </c>
      <c r="I608" s="275">
        <v>170525.2</v>
      </c>
      <c r="J608" s="275"/>
      <c r="K608" s="275">
        <v>170525.2</v>
      </c>
      <c r="L608" s="275"/>
      <c r="M608" s="275"/>
      <c r="N608" s="275"/>
      <c r="O608" s="275">
        <v>0</v>
      </c>
      <c r="P608" s="275"/>
      <c r="Q608" s="73">
        <v>0</v>
      </c>
    </row>
    <row r="609" spans="1:17" ht="12.75" customHeight="1" x14ac:dyDescent="0.25">
      <c r="A609" s="273" t="s">
        <v>1849</v>
      </c>
      <c r="B609" s="273"/>
      <c r="C609" s="274" t="s">
        <v>646</v>
      </c>
      <c r="D609" s="274"/>
      <c r="E609" s="274"/>
      <c r="F609" s="274"/>
      <c r="G609" s="73">
        <v>0</v>
      </c>
      <c r="H609" s="73">
        <v>0</v>
      </c>
      <c r="I609" s="275">
        <v>72908.56</v>
      </c>
      <c r="J609" s="275"/>
      <c r="K609" s="275">
        <v>72908.56</v>
      </c>
      <c r="L609" s="275"/>
      <c r="M609" s="275"/>
      <c r="N609" s="275"/>
      <c r="O609" s="275">
        <v>0</v>
      </c>
      <c r="P609" s="275"/>
      <c r="Q609" s="73">
        <v>0</v>
      </c>
    </row>
    <row r="610" spans="1:17" ht="12.1" customHeight="1" x14ac:dyDescent="0.25">
      <c r="A610" s="273" t="s">
        <v>1850</v>
      </c>
      <c r="B610" s="273"/>
      <c r="C610" s="274" t="s">
        <v>646</v>
      </c>
      <c r="D610" s="274"/>
      <c r="E610" s="274"/>
      <c r="F610" s="274"/>
      <c r="G610" s="73">
        <v>82037.48</v>
      </c>
      <c r="H610" s="73">
        <v>0</v>
      </c>
      <c r="I610" s="275">
        <v>0</v>
      </c>
      <c r="J610" s="275"/>
      <c r="K610" s="275">
        <v>0</v>
      </c>
      <c r="L610" s="275"/>
      <c r="M610" s="275"/>
      <c r="N610" s="275"/>
      <c r="O610" s="275">
        <v>82037.48</v>
      </c>
      <c r="P610" s="275"/>
      <c r="Q610" s="73">
        <v>0</v>
      </c>
    </row>
    <row r="611" spans="1:17" ht="12.1" customHeight="1" x14ac:dyDescent="0.25">
      <c r="A611" s="273" t="s">
        <v>1851</v>
      </c>
      <c r="B611" s="273"/>
      <c r="C611" s="274" t="s">
        <v>646</v>
      </c>
      <c r="D611" s="274"/>
      <c r="E611" s="274"/>
      <c r="F611" s="274"/>
      <c r="G611" s="73">
        <v>0</v>
      </c>
      <c r="H611" s="73">
        <v>0</v>
      </c>
      <c r="I611" s="275">
        <v>2000</v>
      </c>
      <c r="J611" s="275"/>
      <c r="K611" s="275">
        <v>0</v>
      </c>
      <c r="L611" s="275"/>
      <c r="M611" s="275"/>
      <c r="N611" s="275"/>
      <c r="O611" s="275">
        <v>2000</v>
      </c>
      <c r="P611" s="275"/>
      <c r="Q611" s="73">
        <v>0</v>
      </c>
    </row>
    <row r="612" spans="1:17" ht="12.75" customHeight="1" x14ac:dyDescent="0.25">
      <c r="A612" s="273" t="s">
        <v>1852</v>
      </c>
      <c r="B612" s="273"/>
      <c r="C612" s="274" t="s">
        <v>646</v>
      </c>
      <c r="D612" s="274"/>
      <c r="E612" s="274"/>
      <c r="F612" s="274"/>
      <c r="G612" s="73">
        <v>480764096.82999998</v>
      </c>
      <c r="H612" s="73">
        <v>0</v>
      </c>
      <c r="I612" s="275">
        <v>245523365.74000001</v>
      </c>
      <c r="J612" s="275"/>
      <c r="K612" s="275">
        <v>89900775.290000007</v>
      </c>
      <c r="L612" s="275"/>
      <c r="M612" s="275"/>
      <c r="N612" s="275"/>
      <c r="O612" s="275">
        <v>636386687.27999997</v>
      </c>
      <c r="P612" s="275"/>
      <c r="Q612" s="73">
        <v>0</v>
      </c>
    </row>
    <row r="613" spans="1:17" ht="12.1" customHeight="1" x14ac:dyDescent="0.25">
      <c r="A613" s="273" t="s">
        <v>1853</v>
      </c>
      <c r="B613" s="273"/>
      <c r="C613" s="274" t="s">
        <v>1854</v>
      </c>
      <c r="D613" s="274"/>
      <c r="E613" s="274"/>
      <c r="F613" s="274"/>
      <c r="G613" s="73">
        <v>156334424.37</v>
      </c>
      <c r="H613" s="73">
        <v>0</v>
      </c>
      <c r="I613" s="275">
        <v>33402181.710000001</v>
      </c>
      <c r="J613" s="275"/>
      <c r="K613" s="275">
        <v>53687990.740000002</v>
      </c>
      <c r="L613" s="275"/>
      <c r="M613" s="275"/>
      <c r="N613" s="275"/>
      <c r="O613" s="275">
        <v>136048615.34</v>
      </c>
      <c r="P613" s="275"/>
      <c r="Q613" s="73">
        <v>0</v>
      </c>
    </row>
    <row r="614" spans="1:17" ht="12.1" customHeight="1" x14ac:dyDescent="0.25">
      <c r="A614" s="355"/>
      <c r="B614" s="355"/>
      <c r="C614" s="355"/>
      <c r="D614" s="355"/>
      <c r="E614" s="355"/>
      <c r="F614" s="355"/>
      <c r="G614" s="74">
        <v>637252369.45000005</v>
      </c>
      <c r="H614" s="74">
        <v>0</v>
      </c>
      <c r="I614" s="356">
        <v>280465086.50999999</v>
      </c>
      <c r="J614" s="356"/>
      <c r="K614" s="356">
        <v>145047993.58000001</v>
      </c>
      <c r="L614" s="356"/>
      <c r="M614" s="356"/>
      <c r="N614" s="356"/>
      <c r="O614" s="356">
        <v>772669462.38</v>
      </c>
      <c r="P614" s="356"/>
      <c r="Q614" s="74">
        <v>0</v>
      </c>
    </row>
    <row r="615" spans="1:17" ht="6.8" customHeight="1" x14ac:dyDescent="0.25"/>
    <row r="616" spans="1:17" ht="12.75" customHeight="1" x14ac:dyDescent="0.25">
      <c r="A616" s="277" t="s">
        <v>578</v>
      </c>
      <c r="B616" s="277"/>
      <c r="C616" s="278" t="s">
        <v>648</v>
      </c>
      <c r="D616" s="278"/>
      <c r="E616" s="278"/>
      <c r="F616" s="278"/>
      <c r="G616" s="278"/>
      <c r="H616" s="278"/>
      <c r="I616" s="278"/>
      <c r="J616" s="278"/>
      <c r="K616" s="278"/>
      <c r="L616" s="278"/>
      <c r="M616" s="278"/>
      <c r="N616" s="278"/>
      <c r="O616" s="278"/>
      <c r="P616" s="278"/>
      <c r="Q616" s="278"/>
    </row>
    <row r="617" spans="1:17" ht="12.1" customHeight="1" x14ac:dyDescent="0.25">
      <c r="A617" s="273" t="s">
        <v>1855</v>
      </c>
      <c r="B617" s="273"/>
      <c r="C617" s="274" t="s">
        <v>1856</v>
      </c>
      <c r="D617" s="274"/>
      <c r="E617" s="274"/>
      <c r="F617" s="274"/>
      <c r="G617" s="73">
        <v>0</v>
      </c>
      <c r="H617" s="73">
        <v>0</v>
      </c>
      <c r="I617" s="275">
        <v>6568934</v>
      </c>
      <c r="J617" s="275"/>
      <c r="K617" s="275">
        <v>6568934</v>
      </c>
      <c r="L617" s="275"/>
      <c r="M617" s="275"/>
      <c r="N617" s="275"/>
      <c r="O617" s="275">
        <v>0</v>
      </c>
      <c r="P617" s="275"/>
      <c r="Q617" s="73">
        <v>0</v>
      </c>
    </row>
    <row r="618" spans="1:17" ht="12.1" customHeight="1" x14ac:dyDescent="0.25">
      <c r="A618" s="273" t="s">
        <v>1857</v>
      </c>
      <c r="B618" s="273"/>
      <c r="C618" s="274" t="s">
        <v>1856</v>
      </c>
      <c r="D618" s="274"/>
      <c r="E618" s="274"/>
      <c r="F618" s="274"/>
      <c r="G618" s="73">
        <v>0</v>
      </c>
      <c r="H618" s="73">
        <v>0</v>
      </c>
      <c r="I618" s="275">
        <v>4582330</v>
      </c>
      <c r="J618" s="275"/>
      <c r="K618" s="275">
        <v>4582330</v>
      </c>
      <c r="L618" s="275"/>
      <c r="M618" s="275"/>
      <c r="N618" s="275"/>
      <c r="O618" s="275">
        <v>0</v>
      </c>
      <c r="P618" s="275"/>
      <c r="Q618" s="73">
        <v>0</v>
      </c>
    </row>
    <row r="619" spans="1:17" ht="12.75" customHeight="1" x14ac:dyDescent="0.25">
      <c r="A619" s="273" t="s">
        <v>1858</v>
      </c>
      <c r="B619" s="273"/>
      <c r="C619" s="274" t="s">
        <v>1856</v>
      </c>
      <c r="D619" s="274"/>
      <c r="E619" s="274"/>
      <c r="F619" s="274"/>
      <c r="G619" s="73">
        <v>0</v>
      </c>
      <c r="H619" s="73">
        <v>0</v>
      </c>
      <c r="I619" s="275">
        <v>11226243</v>
      </c>
      <c r="J619" s="275"/>
      <c r="K619" s="275">
        <v>11226243</v>
      </c>
      <c r="L619" s="275"/>
      <c r="M619" s="275"/>
      <c r="N619" s="275"/>
      <c r="O619" s="275">
        <v>0</v>
      </c>
      <c r="P619" s="275"/>
      <c r="Q619" s="73">
        <v>0</v>
      </c>
    </row>
    <row r="620" spans="1:17" ht="12.1" customHeight="1" x14ac:dyDescent="0.25">
      <c r="A620" s="273" t="s">
        <v>1859</v>
      </c>
      <c r="B620" s="273"/>
      <c r="C620" s="274" t="s">
        <v>1856</v>
      </c>
      <c r="D620" s="274"/>
      <c r="E620" s="274"/>
      <c r="F620" s="274"/>
      <c r="G620" s="73">
        <v>0</v>
      </c>
      <c r="H620" s="73">
        <v>0</v>
      </c>
      <c r="I620" s="275">
        <v>1821300</v>
      </c>
      <c r="J620" s="275"/>
      <c r="K620" s="275">
        <v>1821300</v>
      </c>
      <c r="L620" s="275"/>
      <c r="M620" s="275"/>
      <c r="N620" s="275"/>
      <c r="O620" s="275">
        <v>0</v>
      </c>
      <c r="P620" s="275"/>
      <c r="Q620" s="73">
        <v>0</v>
      </c>
    </row>
    <row r="621" spans="1:17" ht="12.1" customHeight="1" x14ac:dyDescent="0.25">
      <c r="A621" s="273" t="s">
        <v>1860</v>
      </c>
      <c r="B621" s="273"/>
      <c r="C621" s="274" t="s">
        <v>1856</v>
      </c>
      <c r="D621" s="274"/>
      <c r="E621" s="274"/>
      <c r="F621" s="274"/>
      <c r="G621" s="73">
        <v>0</v>
      </c>
      <c r="H621" s="73">
        <v>0</v>
      </c>
      <c r="I621" s="275">
        <v>3499000</v>
      </c>
      <c r="J621" s="275"/>
      <c r="K621" s="275">
        <v>3499000</v>
      </c>
      <c r="L621" s="275"/>
      <c r="M621" s="275"/>
      <c r="N621" s="275"/>
      <c r="O621" s="275">
        <v>0</v>
      </c>
      <c r="P621" s="275"/>
      <c r="Q621" s="73">
        <v>0</v>
      </c>
    </row>
    <row r="622" spans="1:17" ht="12.1" customHeight="1" x14ac:dyDescent="0.25">
      <c r="A622" s="273" t="s">
        <v>1861</v>
      </c>
      <c r="B622" s="273"/>
      <c r="C622" s="274" t="s">
        <v>1856</v>
      </c>
      <c r="D622" s="274"/>
      <c r="E622" s="274"/>
      <c r="F622" s="274"/>
      <c r="G622" s="73">
        <v>0</v>
      </c>
      <c r="H622" s="73">
        <v>0</v>
      </c>
      <c r="I622" s="275">
        <v>2119989</v>
      </c>
      <c r="J622" s="275"/>
      <c r="K622" s="275">
        <v>2119989</v>
      </c>
      <c r="L622" s="275"/>
      <c r="M622" s="275"/>
      <c r="N622" s="275"/>
      <c r="O622" s="275">
        <v>0</v>
      </c>
      <c r="P622" s="275"/>
      <c r="Q622" s="73">
        <v>0</v>
      </c>
    </row>
    <row r="623" spans="1:17" ht="12.75" customHeight="1" x14ac:dyDescent="0.25">
      <c r="A623" s="273" t="s">
        <v>1862</v>
      </c>
      <c r="B623" s="273"/>
      <c r="C623" s="274" t="s">
        <v>1863</v>
      </c>
      <c r="D623" s="274"/>
      <c r="E623" s="274"/>
      <c r="F623" s="274"/>
      <c r="G623" s="73">
        <v>0</v>
      </c>
      <c r="H623" s="73">
        <v>0</v>
      </c>
      <c r="I623" s="275">
        <v>8713629</v>
      </c>
      <c r="J623" s="275"/>
      <c r="K623" s="275">
        <v>8713629</v>
      </c>
      <c r="L623" s="275"/>
      <c r="M623" s="275"/>
      <c r="N623" s="275"/>
      <c r="O623" s="275">
        <v>0</v>
      </c>
      <c r="P623" s="275"/>
      <c r="Q623" s="73">
        <v>0</v>
      </c>
    </row>
    <row r="624" spans="1:17" ht="12.1" customHeight="1" x14ac:dyDescent="0.25">
      <c r="A624" s="273" t="s">
        <v>1864</v>
      </c>
      <c r="B624" s="273"/>
      <c r="C624" s="274" t="s">
        <v>1856</v>
      </c>
      <c r="D624" s="274"/>
      <c r="E624" s="274"/>
      <c r="F624" s="274"/>
      <c r="G624" s="73">
        <v>0</v>
      </c>
      <c r="H624" s="73">
        <v>0</v>
      </c>
      <c r="I624" s="275">
        <v>2595000.9</v>
      </c>
      <c r="J624" s="275"/>
      <c r="K624" s="275">
        <v>2595000.9</v>
      </c>
      <c r="L624" s="275"/>
      <c r="M624" s="275"/>
      <c r="N624" s="275"/>
      <c r="O624" s="275">
        <v>0</v>
      </c>
      <c r="P624" s="275"/>
      <c r="Q624" s="73">
        <v>0</v>
      </c>
    </row>
    <row r="625" spans="1:17" ht="12.1" customHeight="1" x14ac:dyDescent="0.25">
      <c r="A625" s="273" t="s">
        <v>1865</v>
      </c>
      <c r="B625" s="273"/>
      <c r="C625" s="274" t="s">
        <v>1856</v>
      </c>
      <c r="D625" s="274"/>
      <c r="E625" s="274"/>
      <c r="F625" s="274"/>
      <c r="G625" s="73">
        <v>0</v>
      </c>
      <c r="H625" s="73">
        <v>0</v>
      </c>
      <c r="I625" s="275">
        <v>110000</v>
      </c>
      <c r="J625" s="275"/>
      <c r="K625" s="275">
        <v>110000</v>
      </c>
      <c r="L625" s="275"/>
      <c r="M625" s="275"/>
      <c r="N625" s="275"/>
      <c r="O625" s="275">
        <v>0</v>
      </c>
      <c r="P625" s="275"/>
      <c r="Q625" s="73">
        <v>0</v>
      </c>
    </row>
    <row r="626" spans="1:17" ht="12.75" customHeight="1" x14ac:dyDescent="0.25">
      <c r="A626" s="273" t="s">
        <v>1866</v>
      </c>
      <c r="B626" s="273"/>
      <c r="C626" s="274" t="s">
        <v>1856</v>
      </c>
      <c r="D626" s="274"/>
      <c r="E626" s="274"/>
      <c r="F626" s="274"/>
      <c r="G626" s="73">
        <v>0</v>
      </c>
      <c r="H626" s="73">
        <v>0</v>
      </c>
      <c r="I626" s="275">
        <v>1269000</v>
      </c>
      <c r="J626" s="275"/>
      <c r="K626" s="275">
        <v>1269000</v>
      </c>
      <c r="L626" s="275"/>
      <c r="M626" s="275"/>
      <c r="N626" s="275"/>
      <c r="O626" s="275">
        <v>0</v>
      </c>
      <c r="P626" s="275"/>
      <c r="Q626" s="73">
        <v>0</v>
      </c>
    </row>
    <row r="627" spans="1:17" ht="12.1" customHeight="1" x14ac:dyDescent="0.25">
      <c r="A627" s="273" t="s">
        <v>1867</v>
      </c>
      <c r="B627" s="273"/>
      <c r="C627" s="274" t="s">
        <v>1856</v>
      </c>
      <c r="D627" s="274"/>
      <c r="E627" s="274"/>
      <c r="F627" s="274"/>
      <c r="G627" s="73">
        <v>0</v>
      </c>
      <c r="H627" s="73">
        <v>0</v>
      </c>
      <c r="I627" s="275">
        <v>5550074</v>
      </c>
      <c r="J627" s="275"/>
      <c r="K627" s="275">
        <v>5550074</v>
      </c>
      <c r="L627" s="275"/>
      <c r="M627" s="275"/>
      <c r="N627" s="275"/>
      <c r="O627" s="275">
        <v>0</v>
      </c>
      <c r="P627" s="275"/>
      <c r="Q627" s="73">
        <v>0</v>
      </c>
    </row>
    <row r="628" spans="1:17" ht="12.1" customHeight="1" x14ac:dyDescent="0.25">
      <c r="A628" s="273" t="s">
        <v>1868</v>
      </c>
      <c r="B628" s="273"/>
      <c r="C628" s="274" t="s">
        <v>1856</v>
      </c>
      <c r="D628" s="274"/>
      <c r="E628" s="274"/>
      <c r="F628" s="274"/>
      <c r="G628" s="73">
        <v>0</v>
      </c>
      <c r="H628" s="73">
        <v>0</v>
      </c>
      <c r="I628" s="275">
        <v>3540440</v>
      </c>
      <c r="J628" s="275"/>
      <c r="K628" s="275">
        <v>3540440</v>
      </c>
      <c r="L628" s="275"/>
      <c r="M628" s="275"/>
      <c r="N628" s="275"/>
      <c r="O628" s="275">
        <v>0</v>
      </c>
      <c r="P628" s="275"/>
      <c r="Q628" s="73">
        <v>0</v>
      </c>
    </row>
    <row r="629" spans="1:17" ht="12.75" customHeight="1" x14ac:dyDescent="0.25">
      <c r="A629" s="273" t="s">
        <v>1869</v>
      </c>
      <c r="B629" s="273"/>
      <c r="C629" s="274" t="s">
        <v>1856</v>
      </c>
      <c r="D629" s="274"/>
      <c r="E629" s="274"/>
      <c r="F629" s="274"/>
      <c r="G629" s="73">
        <v>0</v>
      </c>
      <c r="H629" s="73">
        <v>0</v>
      </c>
      <c r="I629" s="275">
        <v>1504050</v>
      </c>
      <c r="J629" s="275"/>
      <c r="K629" s="275">
        <v>1504050</v>
      </c>
      <c r="L629" s="275"/>
      <c r="M629" s="275"/>
      <c r="N629" s="275"/>
      <c r="O629" s="275">
        <v>0</v>
      </c>
      <c r="P629" s="275"/>
      <c r="Q629" s="73">
        <v>0</v>
      </c>
    </row>
    <row r="630" spans="1:17" ht="12.1" customHeight="1" x14ac:dyDescent="0.25">
      <c r="A630" s="273" t="s">
        <v>1870</v>
      </c>
      <c r="B630" s="273"/>
      <c r="C630" s="274" t="s">
        <v>1856</v>
      </c>
      <c r="D630" s="274"/>
      <c r="E630" s="274"/>
      <c r="F630" s="274"/>
      <c r="G630" s="73">
        <v>0</v>
      </c>
      <c r="H630" s="73">
        <v>0</v>
      </c>
      <c r="I630" s="275">
        <v>9778660</v>
      </c>
      <c r="J630" s="275"/>
      <c r="K630" s="275">
        <v>9778660</v>
      </c>
      <c r="L630" s="275"/>
      <c r="M630" s="275"/>
      <c r="N630" s="275"/>
      <c r="O630" s="275">
        <v>0</v>
      </c>
      <c r="P630" s="275"/>
      <c r="Q630" s="73">
        <v>0</v>
      </c>
    </row>
    <row r="631" spans="1:17" ht="12.1" customHeight="1" x14ac:dyDescent="0.25">
      <c r="A631" s="273" t="s">
        <v>1871</v>
      </c>
      <c r="B631" s="273"/>
      <c r="C631" s="274" t="s">
        <v>1856</v>
      </c>
      <c r="D631" s="274"/>
      <c r="E631" s="274"/>
      <c r="F631" s="274"/>
      <c r="G631" s="73">
        <v>0</v>
      </c>
      <c r="H631" s="73">
        <v>0</v>
      </c>
      <c r="I631" s="275">
        <v>1360730</v>
      </c>
      <c r="J631" s="275"/>
      <c r="K631" s="275">
        <v>1360730</v>
      </c>
      <c r="L631" s="275"/>
      <c r="M631" s="275"/>
      <c r="N631" s="275"/>
      <c r="O631" s="275">
        <v>0</v>
      </c>
      <c r="P631" s="275"/>
      <c r="Q631" s="73">
        <v>0</v>
      </c>
    </row>
    <row r="632" spans="1:17" ht="12.75" customHeight="1" x14ac:dyDescent="0.25">
      <c r="A632" s="273" t="s">
        <v>1872</v>
      </c>
      <c r="B632" s="273"/>
      <c r="C632" s="274" t="s">
        <v>1856</v>
      </c>
      <c r="D632" s="274"/>
      <c r="E632" s="274"/>
      <c r="F632" s="274"/>
      <c r="G632" s="73">
        <v>0</v>
      </c>
      <c r="H632" s="73">
        <v>0</v>
      </c>
      <c r="I632" s="275">
        <v>2067570</v>
      </c>
      <c r="J632" s="275"/>
      <c r="K632" s="275">
        <v>2067570</v>
      </c>
      <c r="L632" s="275"/>
      <c r="M632" s="275"/>
      <c r="N632" s="275"/>
      <c r="O632" s="275">
        <v>0</v>
      </c>
      <c r="P632" s="275"/>
      <c r="Q632" s="73">
        <v>0</v>
      </c>
    </row>
    <row r="633" spans="1:17" ht="12.1" customHeight="1" x14ac:dyDescent="0.25">
      <c r="A633" s="273" t="s">
        <v>1873</v>
      </c>
      <c r="B633" s="273"/>
      <c r="C633" s="274" t="s">
        <v>1856</v>
      </c>
      <c r="D633" s="274"/>
      <c r="E633" s="274"/>
      <c r="F633" s="274"/>
      <c r="G633" s="73">
        <v>0</v>
      </c>
      <c r="H633" s="73">
        <v>0</v>
      </c>
      <c r="I633" s="275">
        <v>950600</v>
      </c>
      <c r="J633" s="275"/>
      <c r="K633" s="275">
        <v>950600</v>
      </c>
      <c r="L633" s="275"/>
      <c r="M633" s="275"/>
      <c r="N633" s="275"/>
      <c r="O633" s="275">
        <v>0</v>
      </c>
      <c r="P633" s="275"/>
      <c r="Q633" s="73">
        <v>0</v>
      </c>
    </row>
    <row r="634" spans="1:17" ht="12.1" customHeight="1" x14ac:dyDescent="0.25">
      <c r="A634" s="273" t="s">
        <v>1874</v>
      </c>
      <c r="B634" s="273"/>
      <c r="C634" s="274" t="s">
        <v>1856</v>
      </c>
      <c r="D634" s="274"/>
      <c r="E634" s="274"/>
      <c r="F634" s="274"/>
      <c r="G634" s="73">
        <v>0</v>
      </c>
      <c r="H634" s="73">
        <v>0</v>
      </c>
      <c r="I634" s="275">
        <v>3240830</v>
      </c>
      <c r="J634" s="275"/>
      <c r="K634" s="275">
        <v>3240830</v>
      </c>
      <c r="L634" s="275"/>
      <c r="M634" s="275"/>
      <c r="N634" s="275"/>
      <c r="O634" s="275">
        <v>0</v>
      </c>
      <c r="P634" s="275"/>
      <c r="Q634" s="73">
        <v>0</v>
      </c>
    </row>
    <row r="635" spans="1:17" ht="12.75" customHeight="1" x14ac:dyDescent="0.25">
      <c r="A635" s="273" t="s">
        <v>1875</v>
      </c>
      <c r="B635" s="273"/>
      <c r="C635" s="274" t="s">
        <v>1856</v>
      </c>
      <c r="D635" s="274"/>
      <c r="E635" s="274"/>
      <c r="F635" s="274"/>
      <c r="G635" s="73">
        <v>0</v>
      </c>
      <c r="H635" s="73">
        <v>0</v>
      </c>
      <c r="I635" s="275">
        <v>51600</v>
      </c>
      <c r="J635" s="275"/>
      <c r="K635" s="275">
        <v>51600</v>
      </c>
      <c r="L635" s="275"/>
      <c r="M635" s="275"/>
      <c r="N635" s="275"/>
      <c r="O635" s="275">
        <v>0</v>
      </c>
      <c r="P635" s="275"/>
      <c r="Q635" s="73">
        <v>0</v>
      </c>
    </row>
    <row r="636" spans="1:17" ht="12.1" customHeight="1" x14ac:dyDescent="0.25">
      <c r="A636" s="273" t="s">
        <v>1876</v>
      </c>
      <c r="B636" s="273"/>
      <c r="C636" s="274" t="s">
        <v>1877</v>
      </c>
      <c r="D636" s="274"/>
      <c r="E636" s="274"/>
      <c r="F636" s="274"/>
      <c r="G636" s="73">
        <v>0</v>
      </c>
      <c r="H636" s="73">
        <v>0</v>
      </c>
      <c r="I636" s="275">
        <v>37442591.899999999</v>
      </c>
      <c r="J636" s="275"/>
      <c r="K636" s="275">
        <v>37442591.899999999</v>
      </c>
      <c r="L636" s="275"/>
      <c r="M636" s="275"/>
      <c r="N636" s="275"/>
      <c r="O636" s="275">
        <v>0</v>
      </c>
      <c r="P636" s="275"/>
      <c r="Q636" s="73">
        <v>0</v>
      </c>
    </row>
    <row r="637" spans="1:17" ht="12.1" customHeight="1" x14ac:dyDescent="0.25">
      <c r="A637" s="273" t="s">
        <v>1878</v>
      </c>
      <c r="B637" s="273"/>
      <c r="C637" s="274" t="s">
        <v>1879</v>
      </c>
      <c r="D637" s="274"/>
      <c r="E637" s="274"/>
      <c r="F637" s="274"/>
      <c r="G637" s="73">
        <v>0</v>
      </c>
      <c r="H637" s="73">
        <v>0</v>
      </c>
      <c r="I637" s="275">
        <v>1388604651</v>
      </c>
      <c r="J637" s="275"/>
      <c r="K637" s="275">
        <v>1388604651</v>
      </c>
      <c r="L637" s="275"/>
      <c r="M637" s="275"/>
      <c r="N637" s="275"/>
      <c r="O637" s="275">
        <v>0</v>
      </c>
      <c r="P637" s="275"/>
      <c r="Q637" s="73">
        <v>0</v>
      </c>
    </row>
    <row r="638" spans="1:17" ht="12.75" customHeight="1" x14ac:dyDescent="0.25">
      <c r="A638" s="273" t="s">
        <v>1880</v>
      </c>
      <c r="B638" s="273"/>
      <c r="C638" s="274" t="s">
        <v>1863</v>
      </c>
      <c r="D638" s="274"/>
      <c r="E638" s="274"/>
      <c r="F638" s="274"/>
      <c r="G638" s="73">
        <v>0</v>
      </c>
      <c r="H638" s="73">
        <v>0</v>
      </c>
      <c r="I638" s="275">
        <v>195119070</v>
      </c>
      <c r="J638" s="275"/>
      <c r="K638" s="275">
        <v>195119070</v>
      </c>
      <c r="L638" s="275"/>
      <c r="M638" s="275"/>
      <c r="N638" s="275"/>
      <c r="O638" s="275">
        <v>0</v>
      </c>
      <c r="P638" s="275"/>
      <c r="Q638" s="73">
        <v>0</v>
      </c>
    </row>
    <row r="639" spans="1:17" ht="12.1" customHeight="1" x14ac:dyDescent="0.25">
      <c r="A639" s="355"/>
      <c r="B639" s="355"/>
      <c r="C639" s="355"/>
      <c r="D639" s="355"/>
      <c r="E639" s="355"/>
      <c r="F639" s="355"/>
      <c r="G639" s="74">
        <v>0</v>
      </c>
      <c r="H639" s="74">
        <v>0</v>
      </c>
      <c r="I639" s="356">
        <v>1691716292.8</v>
      </c>
      <c r="J639" s="356"/>
      <c r="K639" s="356">
        <v>1691716292.8</v>
      </c>
      <c r="L639" s="356"/>
      <c r="M639" s="356"/>
      <c r="N639" s="356"/>
      <c r="O639" s="356">
        <v>0</v>
      </c>
      <c r="P639" s="356"/>
      <c r="Q639" s="74">
        <v>0</v>
      </c>
    </row>
    <row r="640" spans="1:17" ht="6.8" customHeight="1" x14ac:dyDescent="0.25"/>
    <row r="641" spans="1:17" ht="12.1" customHeight="1" x14ac:dyDescent="0.25">
      <c r="A641" s="277" t="s">
        <v>578</v>
      </c>
      <c r="B641" s="277"/>
      <c r="C641" s="278" t="s">
        <v>650</v>
      </c>
      <c r="D641" s="278"/>
      <c r="E641" s="278"/>
      <c r="F641" s="278"/>
      <c r="G641" s="278"/>
      <c r="H641" s="278"/>
      <c r="I641" s="278"/>
      <c r="J641" s="278"/>
      <c r="K641" s="278"/>
      <c r="L641" s="278"/>
      <c r="M641" s="278"/>
      <c r="N641" s="278"/>
      <c r="O641" s="278"/>
      <c r="P641" s="278"/>
      <c r="Q641" s="278"/>
    </row>
    <row r="642" spans="1:17" ht="12.75" customHeight="1" x14ac:dyDescent="0.25">
      <c r="A642" s="273" t="s">
        <v>1881</v>
      </c>
      <c r="B642" s="273"/>
      <c r="C642" s="274" t="s">
        <v>1882</v>
      </c>
      <c r="D642" s="274"/>
      <c r="E642" s="274"/>
      <c r="F642" s="274"/>
      <c r="G642" s="73">
        <v>0</v>
      </c>
      <c r="H642" s="73">
        <v>0</v>
      </c>
      <c r="I642" s="275">
        <v>66409190.68</v>
      </c>
      <c r="J642" s="275"/>
      <c r="K642" s="275">
        <v>66409190.68</v>
      </c>
      <c r="L642" s="275"/>
      <c r="M642" s="275"/>
      <c r="N642" s="275"/>
      <c r="O642" s="275">
        <v>0</v>
      </c>
      <c r="P642" s="275"/>
      <c r="Q642" s="73">
        <v>0</v>
      </c>
    </row>
    <row r="643" spans="1:17" ht="12.1" customHeight="1" x14ac:dyDescent="0.25">
      <c r="A643" s="355"/>
      <c r="B643" s="355"/>
      <c r="C643" s="355"/>
      <c r="D643" s="355"/>
      <c r="E643" s="355"/>
      <c r="F643" s="355"/>
      <c r="G643" s="74">
        <v>0</v>
      </c>
      <c r="H643" s="74">
        <v>0</v>
      </c>
      <c r="I643" s="356">
        <v>66409190.68</v>
      </c>
      <c r="J643" s="356"/>
      <c r="K643" s="356">
        <v>66409190.68</v>
      </c>
      <c r="L643" s="356"/>
      <c r="M643" s="356"/>
      <c r="N643" s="356"/>
      <c r="O643" s="356">
        <v>0</v>
      </c>
      <c r="P643" s="356"/>
      <c r="Q643" s="74">
        <v>0</v>
      </c>
    </row>
    <row r="644" spans="1:17" ht="6.8" customHeight="1" x14ac:dyDescent="0.25"/>
    <row r="645" spans="1:17" ht="12.1" customHeight="1" x14ac:dyDescent="0.25">
      <c r="A645" s="277" t="s">
        <v>578</v>
      </c>
      <c r="B645" s="277"/>
      <c r="C645" s="278" t="s">
        <v>652</v>
      </c>
      <c r="D645" s="278"/>
      <c r="E645" s="278"/>
      <c r="F645" s="278"/>
      <c r="G645" s="278"/>
      <c r="H645" s="278"/>
      <c r="I645" s="278"/>
      <c r="J645" s="278"/>
      <c r="K645" s="278"/>
      <c r="L645" s="278"/>
      <c r="M645" s="278"/>
      <c r="N645" s="278"/>
      <c r="O645" s="278"/>
      <c r="P645" s="278"/>
      <c r="Q645" s="278"/>
    </row>
    <row r="646" spans="1:17" ht="12.75" customHeight="1" x14ac:dyDescent="0.25">
      <c r="A646" s="273" t="s">
        <v>1883</v>
      </c>
      <c r="B646" s="273"/>
      <c r="C646" s="274" t="s">
        <v>1884</v>
      </c>
      <c r="D646" s="274"/>
      <c r="E646" s="274"/>
      <c r="F646" s="274"/>
      <c r="G646" s="73">
        <v>0</v>
      </c>
      <c r="H646" s="73">
        <v>0</v>
      </c>
      <c r="I646" s="275">
        <v>2883233446.2600002</v>
      </c>
      <c r="J646" s="275"/>
      <c r="K646" s="275">
        <v>2883233446.2600002</v>
      </c>
      <c r="L646" s="275"/>
      <c r="M646" s="275"/>
      <c r="N646" s="275"/>
      <c r="O646" s="275">
        <v>0</v>
      </c>
      <c r="P646" s="275"/>
      <c r="Q646" s="73">
        <v>0</v>
      </c>
    </row>
    <row r="647" spans="1:17" ht="12.1" customHeight="1" x14ac:dyDescent="0.25">
      <c r="A647" s="273" t="s">
        <v>1885</v>
      </c>
      <c r="B647" s="273"/>
      <c r="C647" s="274" t="s">
        <v>1886</v>
      </c>
      <c r="D647" s="274"/>
      <c r="E647" s="274"/>
      <c r="F647" s="274"/>
      <c r="G647" s="73">
        <v>0</v>
      </c>
      <c r="H647" s="73">
        <v>0</v>
      </c>
      <c r="I647" s="275">
        <v>1513243758.98</v>
      </c>
      <c r="J647" s="275"/>
      <c r="K647" s="275">
        <v>1513243758.98</v>
      </c>
      <c r="L647" s="275"/>
      <c r="M647" s="275"/>
      <c r="N647" s="275"/>
      <c r="O647" s="275">
        <v>0</v>
      </c>
      <c r="P647" s="275"/>
      <c r="Q647" s="73">
        <v>0</v>
      </c>
    </row>
    <row r="648" spans="1:17" ht="12.1" customHeight="1" x14ac:dyDescent="0.25">
      <c r="A648" s="273" t="s">
        <v>1887</v>
      </c>
      <c r="B648" s="273"/>
      <c r="C648" s="274" t="s">
        <v>1888</v>
      </c>
      <c r="D648" s="274"/>
      <c r="E648" s="274"/>
      <c r="F648" s="274"/>
      <c r="G648" s="73">
        <v>0</v>
      </c>
      <c r="H648" s="73">
        <v>0</v>
      </c>
      <c r="I648" s="275">
        <v>168345062.81999999</v>
      </c>
      <c r="J648" s="275"/>
      <c r="K648" s="275">
        <v>168345062.81999999</v>
      </c>
      <c r="L648" s="275"/>
      <c r="M648" s="275"/>
      <c r="N648" s="275"/>
      <c r="O648" s="275">
        <v>0</v>
      </c>
      <c r="P648" s="275"/>
      <c r="Q648" s="73">
        <v>0</v>
      </c>
    </row>
    <row r="649" spans="1:17" ht="12.1" customHeight="1" x14ac:dyDescent="0.25">
      <c r="A649" s="355"/>
      <c r="B649" s="355"/>
      <c r="C649" s="355"/>
      <c r="D649" s="355"/>
      <c r="E649" s="355"/>
      <c r="F649" s="355"/>
      <c r="G649" s="74">
        <v>0</v>
      </c>
      <c r="H649" s="74">
        <v>0</v>
      </c>
      <c r="I649" s="356">
        <v>4564822268.0600004</v>
      </c>
      <c r="J649" s="356"/>
      <c r="K649" s="356">
        <v>4564822268.0600004</v>
      </c>
      <c r="L649" s="356"/>
      <c r="M649" s="356"/>
      <c r="N649" s="356"/>
      <c r="O649" s="356">
        <v>0</v>
      </c>
      <c r="P649" s="356"/>
      <c r="Q649" s="74">
        <v>0</v>
      </c>
    </row>
    <row r="650" spans="1:17" ht="6.8" customHeight="1" x14ac:dyDescent="0.25"/>
    <row r="651" spans="1:17" ht="12.75" customHeight="1" x14ac:dyDescent="0.25">
      <c r="A651" s="277" t="s">
        <v>578</v>
      </c>
      <c r="B651" s="277"/>
      <c r="C651" s="278" t="s">
        <v>654</v>
      </c>
      <c r="D651" s="278"/>
      <c r="E651" s="278"/>
      <c r="F651" s="278"/>
      <c r="G651" s="278"/>
      <c r="H651" s="278"/>
      <c r="I651" s="278"/>
      <c r="J651" s="278"/>
      <c r="K651" s="278"/>
      <c r="L651" s="278"/>
      <c r="M651" s="278"/>
      <c r="N651" s="278"/>
      <c r="O651" s="278"/>
      <c r="P651" s="278"/>
      <c r="Q651" s="278"/>
    </row>
    <row r="652" spans="1:17" ht="12.1" customHeight="1" x14ac:dyDescent="0.25">
      <c r="A652" s="273" t="s">
        <v>1889</v>
      </c>
      <c r="B652" s="273"/>
      <c r="C652" s="274" t="s">
        <v>1890</v>
      </c>
      <c r="D652" s="274"/>
      <c r="E652" s="274"/>
      <c r="F652" s="274"/>
      <c r="G652" s="73">
        <v>0</v>
      </c>
      <c r="H652" s="73">
        <v>0</v>
      </c>
      <c r="I652" s="275">
        <v>712444990.85000002</v>
      </c>
      <c r="J652" s="275"/>
      <c r="K652" s="275">
        <v>712444990.85000002</v>
      </c>
      <c r="L652" s="275"/>
      <c r="M652" s="275"/>
      <c r="N652" s="275"/>
      <c r="O652" s="275">
        <v>0</v>
      </c>
      <c r="P652" s="275"/>
      <c r="Q652" s="73">
        <v>0</v>
      </c>
    </row>
    <row r="653" spans="1:17" ht="12.1" customHeight="1" x14ac:dyDescent="0.25">
      <c r="A653" s="355"/>
      <c r="B653" s="355"/>
      <c r="C653" s="355"/>
      <c r="D653" s="355"/>
      <c r="E653" s="355"/>
      <c r="F653" s="355"/>
      <c r="G653" s="74">
        <v>0</v>
      </c>
      <c r="H653" s="74">
        <v>0</v>
      </c>
      <c r="I653" s="356">
        <v>712444990.85000002</v>
      </c>
      <c r="J653" s="356"/>
      <c r="K653" s="356">
        <v>712444990.85000002</v>
      </c>
      <c r="L653" s="356"/>
      <c r="M653" s="356"/>
      <c r="N653" s="356"/>
      <c r="O653" s="356">
        <v>0</v>
      </c>
      <c r="P653" s="356"/>
      <c r="Q653" s="74">
        <v>0</v>
      </c>
    </row>
    <row r="654" spans="1:17" ht="6.8" customHeight="1" x14ac:dyDescent="0.25"/>
    <row r="655" spans="1:17" ht="12.75" customHeight="1" x14ac:dyDescent="0.25">
      <c r="A655" s="277" t="s">
        <v>578</v>
      </c>
      <c r="B655" s="277"/>
      <c r="C655" s="278" t="s">
        <v>656</v>
      </c>
      <c r="D655" s="278"/>
      <c r="E655" s="278"/>
      <c r="F655" s="278"/>
      <c r="G655" s="278"/>
      <c r="H655" s="278"/>
      <c r="I655" s="278"/>
      <c r="J655" s="278"/>
      <c r="K655" s="278"/>
      <c r="L655" s="278"/>
      <c r="M655" s="278"/>
      <c r="N655" s="278"/>
      <c r="O655" s="278"/>
      <c r="P655" s="278"/>
      <c r="Q655" s="278"/>
    </row>
    <row r="656" spans="1:17" ht="12.1" customHeight="1" x14ac:dyDescent="0.25">
      <c r="A656" s="273" t="s">
        <v>1891</v>
      </c>
      <c r="B656" s="273"/>
      <c r="C656" s="274" t="s">
        <v>1892</v>
      </c>
      <c r="D656" s="274"/>
      <c r="E656" s="274"/>
      <c r="F656" s="274"/>
      <c r="G656" s="73">
        <v>0</v>
      </c>
      <c r="H656" s="73">
        <v>0</v>
      </c>
      <c r="I656" s="275">
        <v>3199200</v>
      </c>
      <c r="J656" s="275"/>
      <c r="K656" s="275">
        <v>3199200</v>
      </c>
      <c r="L656" s="275"/>
      <c r="M656" s="275"/>
      <c r="N656" s="275"/>
      <c r="O656" s="275">
        <v>0</v>
      </c>
      <c r="P656" s="275"/>
      <c r="Q656" s="73">
        <v>0</v>
      </c>
    </row>
    <row r="657" spans="1:17" ht="12.1" customHeight="1" x14ac:dyDescent="0.25">
      <c r="A657" s="355"/>
      <c r="B657" s="355"/>
      <c r="C657" s="355"/>
      <c r="D657" s="355"/>
      <c r="E657" s="355"/>
      <c r="F657" s="355"/>
      <c r="G657" s="74">
        <v>0</v>
      </c>
      <c r="H657" s="74">
        <v>0</v>
      </c>
      <c r="I657" s="356">
        <v>3199200</v>
      </c>
      <c r="J657" s="356"/>
      <c r="K657" s="356">
        <v>3199200</v>
      </c>
      <c r="L657" s="356"/>
      <c r="M657" s="356"/>
      <c r="N657" s="356"/>
      <c r="O657" s="356">
        <v>0</v>
      </c>
      <c r="P657" s="356"/>
      <c r="Q657" s="74">
        <v>0</v>
      </c>
    </row>
    <row r="658" spans="1:17" ht="6.8" customHeight="1" x14ac:dyDescent="0.25"/>
    <row r="659" spans="1:17" ht="12.75" customHeight="1" x14ac:dyDescent="0.25">
      <c r="A659" s="277" t="s">
        <v>578</v>
      </c>
      <c r="B659" s="277"/>
      <c r="C659" s="278" t="s">
        <v>658</v>
      </c>
      <c r="D659" s="278"/>
      <c r="E659" s="278"/>
      <c r="F659" s="278"/>
      <c r="G659" s="278"/>
      <c r="H659" s="278"/>
      <c r="I659" s="278"/>
      <c r="J659" s="278"/>
      <c r="K659" s="278"/>
      <c r="L659" s="278"/>
      <c r="M659" s="278"/>
      <c r="N659" s="278"/>
      <c r="O659" s="278"/>
      <c r="P659" s="278"/>
      <c r="Q659" s="278"/>
    </row>
    <row r="660" spans="1:17" ht="12.1" customHeight="1" x14ac:dyDescent="0.25">
      <c r="A660" s="273" t="s">
        <v>1893</v>
      </c>
      <c r="B660" s="273"/>
      <c r="C660" s="274" t="s">
        <v>1894</v>
      </c>
      <c r="D660" s="274"/>
      <c r="E660" s="274"/>
      <c r="F660" s="274"/>
      <c r="G660" s="73">
        <v>0</v>
      </c>
      <c r="H660" s="73">
        <v>0</v>
      </c>
      <c r="I660" s="275">
        <v>231165824.75</v>
      </c>
      <c r="J660" s="275"/>
      <c r="K660" s="275">
        <v>231165824.75</v>
      </c>
      <c r="L660" s="275"/>
      <c r="M660" s="275"/>
      <c r="N660" s="275"/>
      <c r="O660" s="275">
        <v>0</v>
      </c>
      <c r="P660" s="275"/>
      <c r="Q660" s="73">
        <v>0</v>
      </c>
    </row>
    <row r="661" spans="1:17" ht="12.1" customHeight="1" x14ac:dyDescent="0.25">
      <c r="A661" s="355"/>
      <c r="B661" s="355"/>
      <c r="C661" s="355"/>
      <c r="D661" s="355"/>
      <c r="E661" s="355"/>
      <c r="F661" s="355"/>
      <c r="G661" s="74">
        <v>0</v>
      </c>
      <c r="H661" s="74">
        <v>0</v>
      </c>
      <c r="I661" s="356">
        <v>231165824.75</v>
      </c>
      <c r="J661" s="356"/>
      <c r="K661" s="356">
        <v>231165824.75</v>
      </c>
      <c r="L661" s="356"/>
      <c r="M661" s="356"/>
      <c r="N661" s="356"/>
      <c r="O661" s="356">
        <v>0</v>
      </c>
      <c r="P661" s="356"/>
      <c r="Q661" s="74">
        <v>0</v>
      </c>
    </row>
    <row r="662" spans="1:17" ht="6.8" customHeight="1" x14ac:dyDescent="0.25"/>
    <row r="663" spans="1:17" ht="12.75" customHeight="1" x14ac:dyDescent="0.25">
      <c r="A663" s="277" t="s">
        <v>578</v>
      </c>
      <c r="B663" s="277"/>
      <c r="C663" s="278" t="s">
        <v>660</v>
      </c>
      <c r="D663" s="278"/>
      <c r="E663" s="278"/>
      <c r="F663" s="278"/>
      <c r="G663" s="278"/>
      <c r="H663" s="278"/>
      <c r="I663" s="278"/>
      <c r="J663" s="278"/>
      <c r="K663" s="278"/>
      <c r="L663" s="278"/>
      <c r="M663" s="278"/>
      <c r="N663" s="278"/>
      <c r="O663" s="278"/>
      <c r="P663" s="278"/>
      <c r="Q663" s="278"/>
    </row>
    <row r="664" spans="1:17" ht="12.1" customHeight="1" x14ac:dyDescent="0.25">
      <c r="A664" s="273" t="s">
        <v>1895</v>
      </c>
      <c r="B664" s="273"/>
      <c r="C664" s="274" t="s">
        <v>1896</v>
      </c>
      <c r="D664" s="274"/>
      <c r="E664" s="274"/>
      <c r="F664" s="274"/>
      <c r="G664" s="73">
        <v>0</v>
      </c>
      <c r="H664" s="73">
        <v>0</v>
      </c>
      <c r="I664" s="275">
        <v>28836226.670000002</v>
      </c>
      <c r="J664" s="275"/>
      <c r="K664" s="275">
        <v>28836226.670000002</v>
      </c>
      <c r="L664" s="275"/>
      <c r="M664" s="275"/>
      <c r="N664" s="275"/>
      <c r="O664" s="275">
        <v>0</v>
      </c>
      <c r="P664" s="275"/>
      <c r="Q664" s="73">
        <v>0</v>
      </c>
    </row>
    <row r="665" spans="1:17" ht="12.1" customHeight="1" x14ac:dyDescent="0.25">
      <c r="A665" s="355"/>
      <c r="B665" s="355"/>
      <c r="C665" s="355"/>
      <c r="D665" s="355"/>
      <c r="E665" s="355"/>
      <c r="F665" s="355"/>
      <c r="G665" s="74">
        <v>0</v>
      </c>
      <c r="H665" s="74">
        <v>0</v>
      </c>
      <c r="I665" s="356">
        <v>28836226.670000002</v>
      </c>
      <c r="J665" s="356"/>
      <c r="K665" s="356">
        <v>28836226.670000002</v>
      </c>
      <c r="L665" s="356"/>
      <c r="M665" s="356"/>
      <c r="N665" s="356"/>
      <c r="O665" s="356">
        <v>0</v>
      </c>
      <c r="P665" s="356"/>
      <c r="Q665" s="74">
        <v>0</v>
      </c>
    </row>
    <row r="666" spans="1:17" ht="6.8" customHeight="1" x14ac:dyDescent="0.25"/>
    <row r="667" spans="1:17" ht="12.75" customHeight="1" x14ac:dyDescent="0.25">
      <c r="A667" s="277" t="s">
        <v>578</v>
      </c>
      <c r="B667" s="277"/>
      <c r="C667" s="278" t="s">
        <v>662</v>
      </c>
      <c r="D667" s="278"/>
      <c r="E667" s="278"/>
      <c r="F667" s="278"/>
      <c r="G667" s="278"/>
      <c r="H667" s="278"/>
      <c r="I667" s="278"/>
      <c r="J667" s="278"/>
      <c r="K667" s="278"/>
      <c r="L667" s="278"/>
      <c r="M667" s="278"/>
      <c r="N667" s="278"/>
      <c r="O667" s="278"/>
      <c r="P667" s="278"/>
      <c r="Q667" s="278"/>
    </row>
    <row r="668" spans="1:17" ht="12.1" customHeight="1" x14ac:dyDescent="0.25">
      <c r="A668" s="273" t="s">
        <v>1897</v>
      </c>
      <c r="B668" s="273"/>
      <c r="C668" s="274" t="s">
        <v>1898</v>
      </c>
      <c r="D668" s="274"/>
      <c r="E668" s="274"/>
      <c r="F668" s="274"/>
      <c r="G668" s="73">
        <v>0</v>
      </c>
      <c r="H668" s="73">
        <v>0</v>
      </c>
      <c r="I668" s="275">
        <v>23595400</v>
      </c>
      <c r="J668" s="275"/>
      <c r="K668" s="275">
        <v>23595400</v>
      </c>
      <c r="L668" s="275"/>
      <c r="M668" s="275"/>
      <c r="N668" s="275"/>
      <c r="O668" s="275">
        <v>0</v>
      </c>
      <c r="P668" s="275"/>
      <c r="Q668" s="73">
        <v>0</v>
      </c>
    </row>
    <row r="669" spans="1:17" ht="12.1" customHeight="1" x14ac:dyDescent="0.25">
      <c r="A669" s="273" t="s">
        <v>1899</v>
      </c>
      <c r="B669" s="273"/>
      <c r="C669" s="274" t="s">
        <v>1898</v>
      </c>
      <c r="D669" s="274"/>
      <c r="E669" s="274"/>
      <c r="F669" s="274"/>
      <c r="G669" s="73">
        <v>0</v>
      </c>
      <c r="H669" s="73">
        <v>0</v>
      </c>
      <c r="I669" s="275">
        <v>208899207</v>
      </c>
      <c r="J669" s="275"/>
      <c r="K669" s="275">
        <v>208899207</v>
      </c>
      <c r="L669" s="275"/>
      <c r="M669" s="275"/>
      <c r="N669" s="275"/>
      <c r="O669" s="275">
        <v>0</v>
      </c>
      <c r="P669" s="275"/>
      <c r="Q669" s="73">
        <v>0</v>
      </c>
    </row>
    <row r="670" spans="1:17" ht="12.75" customHeight="1" x14ac:dyDescent="0.25">
      <c r="A670" s="273" t="s">
        <v>1900</v>
      </c>
      <c r="B670" s="273"/>
      <c r="C670" s="274" t="s">
        <v>1898</v>
      </c>
      <c r="D670" s="274"/>
      <c r="E670" s="274"/>
      <c r="F670" s="274"/>
      <c r="G670" s="73">
        <v>0</v>
      </c>
      <c r="H670" s="73">
        <v>0</v>
      </c>
      <c r="I670" s="275">
        <v>13775681</v>
      </c>
      <c r="J670" s="275"/>
      <c r="K670" s="275">
        <v>13775681</v>
      </c>
      <c r="L670" s="275"/>
      <c r="M670" s="275"/>
      <c r="N670" s="275"/>
      <c r="O670" s="275">
        <v>0</v>
      </c>
      <c r="P670" s="275"/>
      <c r="Q670" s="73">
        <v>0</v>
      </c>
    </row>
    <row r="671" spans="1:17" ht="12.1" customHeight="1" x14ac:dyDescent="0.25">
      <c r="A671" s="273" t="s">
        <v>1901</v>
      </c>
      <c r="B671" s="273"/>
      <c r="C671" s="274" t="s">
        <v>1898</v>
      </c>
      <c r="D671" s="274"/>
      <c r="E671" s="274"/>
      <c r="F671" s="274"/>
      <c r="G671" s="73">
        <v>0</v>
      </c>
      <c r="H671" s="73">
        <v>0</v>
      </c>
      <c r="I671" s="275">
        <v>38730709.990000002</v>
      </c>
      <c r="J671" s="275"/>
      <c r="K671" s="275">
        <v>38730709.990000002</v>
      </c>
      <c r="L671" s="275"/>
      <c r="M671" s="275"/>
      <c r="N671" s="275"/>
      <c r="O671" s="275">
        <v>0</v>
      </c>
      <c r="P671" s="275"/>
      <c r="Q671" s="73">
        <v>0</v>
      </c>
    </row>
    <row r="672" spans="1:17" ht="12.1" customHeight="1" x14ac:dyDescent="0.25">
      <c r="A672" s="273" t="s">
        <v>1902</v>
      </c>
      <c r="B672" s="273"/>
      <c r="C672" s="274" t="s">
        <v>1898</v>
      </c>
      <c r="D672" s="274"/>
      <c r="E672" s="274"/>
      <c r="F672" s="274"/>
      <c r="G672" s="73">
        <v>0</v>
      </c>
      <c r="H672" s="73">
        <v>0</v>
      </c>
      <c r="I672" s="275">
        <v>66638840</v>
      </c>
      <c r="J672" s="275"/>
      <c r="K672" s="275">
        <v>66638840</v>
      </c>
      <c r="L672" s="275"/>
      <c r="M672" s="275"/>
      <c r="N672" s="275"/>
      <c r="O672" s="275">
        <v>0</v>
      </c>
      <c r="P672" s="275"/>
      <c r="Q672" s="73">
        <v>0</v>
      </c>
    </row>
    <row r="673" spans="1:17" ht="12.75" customHeight="1" x14ac:dyDescent="0.25">
      <c r="A673" s="273" t="s">
        <v>1903</v>
      </c>
      <c r="B673" s="273"/>
      <c r="C673" s="274" t="s">
        <v>1898</v>
      </c>
      <c r="D673" s="274"/>
      <c r="E673" s="274"/>
      <c r="F673" s="274"/>
      <c r="G673" s="73">
        <v>0</v>
      </c>
      <c r="H673" s="73">
        <v>0</v>
      </c>
      <c r="I673" s="275">
        <v>9799100</v>
      </c>
      <c r="J673" s="275"/>
      <c r="K673" s="275">
        <v>9799100</v>
      </c>
      <c r="L673" s="275"/>
      <c r="M673" s="275"/>
      <c r="N673" s="275"/>
      <c r="O673" s="275">
        <v>0</v>
      </c>
      <c r="P673" s="275"/>
      <c r="Q673" s="73">
        <v>0</v>
      </c>
    </row>
    <row r="674" spans="1:17" ht="12.1" customHeight="1" x14ac:dyDescent="0.25">
      <c r="A674" s="273" t="s">
        <v>1904</v>
      </c>
      <c r="B674" s="273"/>
      <c r="C674" s="274" t="s">
        <v>1898</v>
      </c>
      <c r="D674" s="274"/>
      <c r="E674" s="274"/>
      <c r="F674" s="274"/>
      <c r="G674" s="73">
        <v>0</v>
      </c>
      <c r="H674" s="73">
        <v>0</v>
      </c>
      <c r="I674" s="275">
        <v>31408101</v>
      </c>
      <c r="J674" s="275"/>
      <c r="K674" s="275">
        <v>31408101</v>
      </c>
      <c r="L674" s="275"/>
      <c r="M674" s="275"/>
      <c r="N674" s="275"/>
      <c r="O674" s="275">
        <v>0</v>
      </c>
      <c r="P674" s="275"/>
      <c r="Q674" s="73">
        <v>0</v>
      </c>
    </row>
    <row r="675" spans="1:17" ht="12.1" customHeight="1" x14ac:dyDescent="0.25">
      <c r="A675" s="273" t="s">
        <v>1905</v>
      </c>
      <c r="B675" s="273"/>
      <c r="C675" s="274" t="s">
        <v>1898</v>
      </c>
      <c r="D675" s="274"/>
      <c r="E675" s="274"/>
      <c r="F675" s="274"/>
      <c r="G675" s="73">
        <v>0</v>
      </c>
      <c r="H675" s="73">
        <v>0</v>
      </c>
      <c r="I675" s="275">
        <v>17239190</v>
      </c>
      <c r="J675" s="275"/>
      <c r="K675" s="275">
        <v>17239190</v>
      </c>
      <c r="L675" s="275"/>
      <c r="M675" s="275"/>
      <c r="N675" s="275"/>
      <c r="O675" s="275">
        <v>0</v>
      </c>
      <c r="P675" s="275"/>
      <c r="Q675" s="73">
        <v>0</v>
      </c>
    </row>
    <row r="676" spans="1:17" ht="12.75" customHeight="1" x14ac:dyDescent="0.25">
      <c r="A676" s="273" t="s">
        <v>1906</v>
      </c>
      <c r="B676" s="273"/>
      <c r="C676" s="274" t="s">
        <v>1898</v>
      </c>
      <c r="D676" s="274"/>
      <c r="E676" s="274"/>
      <c r="F676" s="274"/>
      <c r="G676" s="73">
        <v>0</v>
      </c>
      <c r="H676" s="73">
        <v>0</v>
      </c>
      <c r="I676" s="275">
        <v>33794765</v>
      </c>
      <c r="J676" s="275"/>
      <c r="K676" s="275">
        <v>33794765</v>
      </c>
      <c r="L676" s="275"/>
      <c r="M676" s="275"/>
      <c r="N676" s="275"/>
      <c r="O676" s="275">
        <v>0</v>
      </c>
      <c r="P676" s="275"/>
      <c r="Q676" s="73">
        <v>0</v>
      </c>
    </row>
    <row r="677" spans="1:17" ht="12.1" customHeight="1" x14ac:dyDescent="0.25">
      <c r="A677" s="273" t="s">
        <v>1907</v>
      </c>
      <c r="B677" s="273"/>
      <c r="C677" s="274" t="s">
        <v>1898</v>
      </c>
      <c r="D677" s="274"/>
      <c r="E677" s="274"/>
      <c r="F677" s="274"/>
      <c r="G677" s="73">
        <v>0</v>
      </c>
      <c r="H677" s="73">
        <v>0</v>
      </c>
      <c r="I677" s="275">
        <v>8694000</v>
      </c>
      <c r="J677" s="275"/>
      <c r="K677" s="275">
        <v>8694000</v>
      </c>
      <c r="L677" s="275"/>
      <c r="M677" s="275"/>
      <c r="N677" s="275"/>
      <c r="O677" s="275">
        <v>0</v>
      </c>
      <c r="P677" s="275"/>
      <c r="Q677" s="73">
        <v>0</v>
      </c>
    </row>
    <row r="678" spans="1:17" ht="12.1" customHeight="1" x14ac:dyDescent="0.25">
      <c r="A678" s="273" t="s">
        <v>1908</v>
      </c>
      <c r="B678" s="273"/>
      <c r="C678" s="274" t="s">
        <v>1898</v>
      </c>
      <c r="D678" s="274"/>
      <c r="E678" s="274"/>
      <c r="F678" s="274"/>
      <c r="G678" s="73">
        <v>0</v>
      </c>
      <c r="H678" s="73">
        <v>0</v>
      </c>
      <c r="I678" s="275">
        <v>32007350.050000001</v>
      </c>
      <c r="J678" s="275"/>
      <c r="K678" s="275">
        <v>32007350.050000001</v>
      </c>
      <c r="L678" s="275"/>
      <c r="M678" s="275"/>
      <c r="N678" s="275"/>
      <c r="O678" s="275">
        <v>0</v>
      </c>
      <c r="P678" s="275"/>
      <c r="Q678" s="73">
        <v>0</v>
      </c>
    </row>
    <row r="679" spans="1:17" ht="12.1" customHeight="1" x14ac:dyDescent="0.25">
      <c r="A679" s="273" t="s">
        <v>1909</v>
      </c>
      <c r="B679" s="273"/>
      <c r="C679" s="274" t="s">
        <v>1898</v>
      </c>
      <c r="D679" s="274"/>
      <c r="E679" s="274"/>
      <c r="F679" s="274"/>
      <c r="G679" s="73">
        <v>0</v>
      </c>
      <c r="H679" s="73">
        <v>0</v>
      </c>
      <c r="I679" s="275">
        <v>63230651.850000001</v>
      </c>
      <c r="J679" s="275"/>
      <c r="K679" s="275">
        <v>63230651.850000001</v>
      </c>
      <c r="L679" s="275"/>
      <c r="M679" s="275"/>
      <c r="N679" s="275"/>
      <c r="O679" s="275">
        <v>0</v>
      </c>
      <c r="P679" s="275"/>
      <c r="Q679" s="73">
        <v>0</v>
      </c>
    </row>
    <row r="680" spans="1:17" ht="12.75" customHeight="1" x14ac:dyDescent="0.25">
      <c r="A680" s="273" t="s">
        <v>1910</v>
      </c>
      <c r="B680" s="273"/>
      <c r="C680" s="274" t="s">
        <v>1898</v>
      </c>
      <c r="D680" s="274"/>
      <c r="E680" s="274"/>
      <c r="F680" s="274"/>
      <c r="G680" s="73">
        <v>0</v>
      </c>
      <c r="H680" s="73">
        <v>0</v>
      </c>
      <c r="I680" s="275">
        <v>53263600</v>
      </c>
      <c r="J680" s="275"/>
      <c r="K680" s="275">
        <v>53263600</v>
      </c>
      <c r="L680" s="275"/>
      <c r="M680" s="275"/>
      <c r="N680" s="275"/>
      <c r="O680" s="275">
        <v>0</v>
      </c>
      <c r="P680" s="275"/>
      <c r="Q680" s="73">
        <v>0</v>
      </c>
    </row>
    <row r="681" spans="1:17" ht="12.1" customHeight="1" x14ac:dyDescent="0.25">
      <c r="A681" s="273" t="s">
        <v>1911</v>
      </c>
      <c r="B681" s="273"/>
      <c r="C681" s="274" t="s">
        <v>1898</v>
      </c>
      <c r="D681" s="274"/>
      <c r="E681" s="274"/>
      <c r="F681" s="274"/>
      <c r="G681" s="73">
        <v>0</v>
      </c>
      <c r="H681" s="73">
        <v>0</v>
      </c>
      <c r="I681" s="275">
        <v>21642890</v>
      </c>
      <c r="J681" s="275"/>
      <c r="K681" s="275">
        <v>21642890</v>
      </c>
      <c r="L681" s="275"/>
      <c r="M681" s="275"/>
      <c r="N681" s="275"/>
      <c r="O681" s="275">
        <v>0</v>
      </c>
      <c r="P681" s="275"/>
      <c r="Q681" s="73">
        <v>0</v>
      </c>
    </row>
    <row r="682" spans="1:17" ht="12.1" customHeight="1" x14ac:dyDescent="0.25">
      <c r="A682" s="355"/>
      <c r="B682" s="355"/>
      <c r="C682" s="355"/>
      <c r="D682" s="355"/>
      <c r="E682" s="355"/>
      <c r="F682" s="355"/>
      <c r="G682" s="74">
        <v>0</v>
      </c>
      <c r="H682" s="74">
        <v>0</v>
      </c>
      <c r="I682" s="356">
        <v>622719485.88999999</v>
      </c>
      <c r="J682" s="356"/>
      <c r="K682" s="356">
        <v>622719485.88999999</v>
      </c>
      <c r="L682" s="356"/>
      <c r="M682" s="356"/>
      <c r="N682" s="356"/>
      <c r="O682" s="356">
        <v>0</v>
      </c>
      <c r="P682" s="356"/>
      <c r="Q682" s="74">
        <v>0</v>
      </c>
    </row>
    <row r="683" spans="1:17" ht="6.8" customHeight="1" x14ac:dyDescent="0.25"/>
    <row r="684" spans="1:17" ht="12.75" customHeight="1" x14ac:dyDescent="0.25">
      <c r="A684" s="277" t="s">
        <v>578</v>
      </c>
      <c r="B684" s="277"/>
      <c r="C684" s="278" t="s">
        <v>664</v>
      </c>
      <c r="D684" s="278"/>
      <c r="E684" s="278"/>
      <c r="F684" s="278"/>
      <c r="G684" s="278"/>
      <c r="H684" s="278"/>
      <c r="I684" s="278"/>
      <c r="J684" s="278"/>
      <c r="K684" s="278"/>
      <c r="L684" s="278"/>
      <c r="M684" s="278"/>
      <c r="N684" s="278"/>
      <c r="O684" s="278"/>
      <c r="P684" s="278"/>
      <c r="Q684" s="278"/>
    </row>
    <row r="685" spans="1:17" ht="12.1" customHeight="1" x14ac:dyDescent="0.25">
      <c r="A685" s="273" t="s">
        <v>1912</v>
      </c>
      <c r="B685" s="273"/>
      <c r="C685" s="274" t="s">
        <v>1913</v>
      </c>
      <c r="D685" s="274"/>
      <c r="E685" s="274"/>
      <c r="F685" s="274"/>
      <c r="G685" s="73">
        <v>0</v>
      </c>
      <c r="H685" s="73">
        <v>0</v>
      </c>
      <c r="I685" s="275">
        <v>7128000</v>
      </c>
      <c r="J685" s="275"/>
      <c r="K685" s="275">
        <v>7128000</v>
      </c>
      <c r="L685" s="275"/>
      <c r="M685" s="275"/>
      <c r="N685" s="275"/>
      <c r="O685" s="275">
        <v>0</v>
      </c>
      <c r="P685" s="275"/>
      <c r="Q685" s="73">
        <v>0</v>
      </c>
    </row>
    <row r="686" spans="1:17" ht="12.1" customHeight="1" x14ac:dyDescent="0.25">
      <c r="A686" s="273" t="s">
        <v>1914</v>
      </c>
      <c r="B686" s="273"/>
      <c r="C686" s="274" t="s">
        <v>1913</v>
      </c>
      <c r="D686" s="274"/>
      <c r="E686" s="274"/>
      <c r="F686" s="274"/>
      <c r="G686" s="73">
        <v>792000</v>
      </c>
      <c r="H686" s="73">
        <v>0</v>
      </c>
      <c r="I686" s="275">
        <v>4438848.7</v>
      </c>
      <c r="J686" s="275"/>
      <c r="K686" s="275">
        <v>4224344.3</v>
      </c>
      <c r="L686" s="275"/>
      <c r="M686" s="275"/>
      <c r="N686" s="275"/>
      <c r="O686" s="275">
        <v>1006504.4</v>
      </c>
      <c r="P686" s="275"/>
      <c r="Q686" s="73">
        <v>0</v>
      </c>
    </row>
    <row r="687" spans="1:17" ht="12.75" customHeight="1" x14ac:dyDescent="0.25">
      <c r="A687" s="273" t="s">
        <v>1915</v>
      </c>
      <c r="B687" s="273"/>
      <c r="C687" s="274" t="s">
        <v>1913</v>
      </c>
      <c r="D687" s="274"/>
      <c r="E687" s="274"/>
      <c r="F687" s="274"/>
      <c r="G687" s="73">
        <v>0</v>
      </c>
      <c r="H687" s="73">
        <v>0</v>
      </c>
      <c r="I687" s="275">
        <v>2706000</v>
      </c>
      <c r="J687" s="275"/>
      <c r="K687" s="275">
        <v>2706000</v>
      </c>
      <c r="L687" s="275"/>
      <c r="M687" s="275"/>
      <c r="N687" s="275"/>
      <c r="O687" s="275">
        <v>0</v>
      </c>
      <c r="P687" s="275"/>
      <c r="Q687" s="73">
        <v>0</v>
      </c>
    </row>
    <row r="688" spans="1:17" ht="12.1" customHeight="1" x14ac:dyDescent="0.25">
      <c r="A688" s="273" t="s">
        <v>1916</v>
      </c>
      <c r="B688" s="273"/>
      <c r="C688" s="274" t="s">
        <v>1913</v>
      </c>
      <c r="D688" s="274"/>
      <c r="E688" s="274"/>
      <c r="F688" s="274"/>
      <c r="G688" s="73">
        <v>0</v>
      </c>
      <c r="H688" s="73">
        <v>0</v>
      </c>
      <c r="I688" s="275">
        <v>40045500</v>
      </c>
      <c r="J688" s="275"/>
      <c r="K688" s="275">
        <v>40045500</v>
      </c>
      <c r="L688" s="275"/>
      <c r="M688" s="275"/>
      <c r="N688" s="275"/>
      <c r="O688" s="275">
        <v>0</v>
      </c>
      <c r="P688" s="275"/>
      <c r="Q688" s="73">
        <v>0</v>
      </c>
    </row>
    <row r="689" spans="1:17" ht="12.1" customHeight="1" x14ac:dyDescent="0.25">
      <c r="A689" s="273" t="s">
        <v>1917</v>
      </c>
      <c r="B689" s="273"/>
      <c r="C689" s="274" t="s">
        <v>1913</v>
      </c>
      <c r="D689" s="274"/>
      <c r="E689" s="274"/>
      <c r="F689" s="274"/>
      <c r="G689" s="73">
        <v>0</v>
      </c>
      <c r="H689" s="73">
        <v>0</v>
      </c>
      <c r="I689" s="275">
        <v>1518000</v>
      </c>
      <c r="J689" s="275"/>
      <c r="K689" s="275">
        <v>1518000</v>
      </c>
      <c r="L689" s="275"/>
      <c r="M689" s="275"/>
      <c r="N689" s="275"/>
      <c r="O689" s="275">
        <v>0</v>
      </c>
      <c r="P689" s="275"/>
      <c r="Q689" s="73">
        <v>0</v>
      </c>
    </row>
    <row r="690" spans="1:17" ht="12.75" customHeight="1" x14ac:dyDescent="0.25">
      <c r="A690" s="273" t="s">
        <v>1918</v>
      </c>
      <c r="B690" s="273"/>
      <c r="C690" s="274" t="s">
        <v>1913</v>
      </c>
      <c r="D690" s="274"/>
      <c r="E690" s="274"/>
      <c r="F690" s="274"/>
      <c r="G690" s="73">
        <v>0</v>
      </c>
      <c r="H690" s="73">
        <v>0</v>
      </c>
      <c r="I690" s="275">
        <v>1320000</v>
      </c>
      <c r="J690" s="275"/>
      <c r="K690" s="275">
        <v>1320000</v>
      </c>
      <c r="L690" s="275"/>
      <c r="M690" s="275"/>
      <c r="N690" s="275"/>
      <c r="O690" s="275">
        <v>0</v>
      </c>
      <c r="P690" s="275"/>
      <c r="Q690" s="73">
        <v>0</v>
      </c>
    </row>
    <row r="691" spans="1:17" ht="12.1" customHeight="1" x14ac:dyDescent="0.25">
      <c r="A691" s="273" t="s">
        <v>1919</v>
      </c>
      <c r="B691" s="273"/>
      <c r="C691" s="274" t="s">
        <v>1913</v>
      </c>
      <c r="D691" s="274"/>
      <c r="E691" s="274"/>
      <c r="F691" s="274"/>
      <c r="G691" s="73">
        <v>0</v>
      </c>
      <c r="H691" s="73">
        <v>0</v>
      </c>
      <c r="I691" s="275">
        <v>7355700</v>
      </c>
      <c r="J691" s="275"/>
      <c r="K691" s="275">
        <v>7355700</v>
      </c>
      <c r="L691" s="275"/>
      <c r="M691" s="275"/>
      <c r="N691" s="275"/>
      <c r="O691" s="275">
        <v>0</v>
      </c>
      <c r="P691" s="275"/>
      <c r="Q691" s="73">
        <v>0</v>
      </c>
    </row>
    <row r="692" spans="1:17" ht="12.1" customHeight="1" x14ac:dyDescent="0.25">
      <c r="A692" s="273" t="s">
        <v>1920</v>
      </c>
      <c r="B692" s="273"/>
      <c r="C692" s="274" t="s">
        <v>1913</v>
      </c>
      <c r="D692" s="274"/>
      <c r="E692" s="274"/>
      <c r="F692" s="274"/>
      <c r="G692" s="73">
        <v>0</v>
      </c>
      <c r="H692" s="73">
        <v>0</v>
      </c>
      <c r="I692" s="275">
        <v>363000</v>
      </c>
      <c r="J692" s="275"/>
      <c r="K692" s="275">
        <v>363000</v>
      </c>
      <c r="L692" s="275"/>
      <c r="M692" s="275"/>
      <c r="N692" s="275"/>
      <c r="O692" s="275">
        <v>0</v>
      </c>
      <c r="P692" s="275"/>
      <c r="Q692" s="73">
        <v>0</v>
      </c>
    </row>
    <row r="693" spans="1:17" ht="12.75" customHeight="1" x14ac:dyDescent="0.25">
      <c r="A693" s="273" t="s">
        <v>1921</v>
      </c>
      <c r="B693" s="273"/>
      <c r="C693" s="274" t="s">
        <v>1913</v>
      </c>
      <c r="D693" s="274"/>
      <c r="E693" s="274"/>
      <c r="F693" s="274"/>
      <c r="G693" s="73">
        <v>0</v>
      </c>
      <c r="H693" s="73">
        <v>0</v>
      </c>
      <c r="I693" s="275">
        <v>11088000</v>
      </c>
      <c r="J693" s="275"/>
      <c r="K693" s="275">
        <v>11088000</v>
      </c>
      <c r="L693" s="275"/>
      <c r="M693" s="275"/>
      <c r="N693" s="275"/>
      <c r="O693" s="275">
        <v>0</v>
      </c>
      <c r="P693" s="275"/>
      <c r="Q693" s="73">
        <v>0</v>
      </c>
    </row>
    <row r="694" spans="1:17" ht="12.1" customHeight="1" x14ac:dyDescent="0.25">
      <c r="A694" s="273" t="s">
        <v>1922</v>
      </c>
      <c r="B694" s="273"/>
      <c r="C694" s="274" t="s">
        <v>1913</v>
      </c>
      <c r="D694" s="274"/>
      <c r="E694" s="274"/>
      <c r="F694" s="274"/>
      <c r="G694" s="73">
        <v>0</v>
      </c>
      <c r="H694" s="73">
        <v>0</v>
      </c>
      <c r="I694" s="275">
        <v>11712000</v>
      </c>
      <c r="J694" s="275"/>
      <c r="K694" s="275">
        <v>11712000</v>
      </c>
      <c r="L694" s="275"/>
      <c r="M694" s="275"/>
      <c r="N694" s="275"/>
      <c r="O694" s="275">
        <v>0</v>
      </c>
      <c r="P694" s="275"/>
      <c r="Q694" s="73">
        <v>0</v>
      </c>
    </row>
    <row r="695" spans="1:17" ht="12.1" customHeight="1" x14ac:dyDescent="0.25">
      <c r="A695" s="273" t="s">
        <v>1923</v>
      </c>
      <c r="B695" s="273"/>
      <c r="C695" s="274" t="s">
        <v>1913</v>
      </c>
      <c r="D695" s="274"/>
      <c r="E695" s="274"/>
      <c r="F695" s="274"/>
      <c r="G695" s="73">
        <v>0</v>
      </c>
      <c r="H695" s="73">
        <v>0</v>
      </c>
      <c r="I695" s="275">
        <v>14287500</v>
      </c>
      <c r="J695" s="275"/>
      <c r="K695" s="275">
        <v>14287500</v>
      </c>
      <c r="L695" s="275"/>
      <c r="M695" s="275"/>
      <c r="N695" s="275"/>
      <c r="O695" s="275">
        <v>0</v>
      </c>
      <c r="P695" s="275"/>
      <c r="Q695" s="73">
        <v>0</v>
      </c>
    </row>
    <row r="696" spans="1:17" ht="12.75" customHeight="1" x14ac:dyDescent="0.25">
      <c r="A696" s="273" t="s">
        <v>1924</v>
      </c>
      <c r="B696" s="273"/>
      <c r="C696" s="274" t="s">
        <v>1913</v>
      </c>
      <c r="D696" s="274"/>
      <c r="E696" s="274"/>
      <c r="F696" s="274"/>
      <c r="G696" s="73">
        <v>0</v>
      </c>
      <c r="H696" s="73">
        <v>0</v>
      </c>
      <c r="I696" s="275">
        <v>21694353.100000001</v>
      </c>
      <c r="J696" s="275"/>
      <c r="K696" s="275">
        <v>21694353.100000001</v>
      </c>
      <c r="L696" s="275"/>
      <c r="M696" s="275"/>
      <c r="N696" s="275"/>
      <c r="O696" s="275">
        <v>0</v>
      </c>
      <c r="P696" s="275"/>
      <c r="Q696" s="73">
        <v>0</v>
      </c>
    </row>
    <row r="697" spans="1:17" ht="12.1" customHeight="1" x14ac:dyDescent="0.25">
      <c r="A697" s="273" t="s">
        <v>1925</v>
      </c>
      <c r="B697" s="273"/>
      <c r="C697" s="274" t="s">
        <v>1913</v>
      </c>
      <c r="D697" s="274"/>
      <c r="E697" s="274"/>
      <c r="F697" s="274"/>
      <c r="G697" s="73">
        <v>0</v>
      </c>
      <c r="H697" s="73">
        <v>0</v>
      </c>
      <c r="I697" s="275">
        <v>11863500</v>
      </c>
      <c r="J697" s="275"/>
      <c r="K697" s="275">
        <v>11863500</v>
      </c>
      <c r="L697" s="275"/>
      <c r="M697" s="275"/>
      <c r="N697" s="275"/>
      <c r="O697" s="275">
        <v>0</v>
      </c>
      <c r="P697" s="275"/>
      <c r="Q697" s="73">
        <v>0</v>
      </c>
    </row>
    <row r="698" spans="1:17" ht="12.1" customHeight="1" x14ac:dyDescent="0.25">
      <c r="A698" s="273" t="s">
        <v>1926</v>
      </c>
      <c r="B698" s="273"/>
      <c r="C698" s="274" t="s">
        <v>1913</v>
      </c>
      <c r="D698" s="274"/>
      <c r="E698" s="274"/>
      <c r="F698" s="274"/>
      <c r="G698" s="73">
        <v>0</v>
      </c>
      <c r="H698" s="73">
        <v>0</v>
      </c>
      <c r="I698" s="275">
        <v>12903000</v>
      </c>
      <c r="J698" s="275"/>
      <c r="K698" s="275">
        <v>12903000</v>
      </c>
      <c r="L698" s="275"/>
      <c r="M698" s="275"/>
      <c r="N698" s="275"/>
      <c r="O698" s="275">
        <v>0</v>
      </c>
      <c r="P698" s="275"/>
      <c r="Q698" s="73">
        <v>0</v>
      </c>
    </row>
    <row r="699" spans="1:17" ht="12.75" customHeight="1" x14ac:dyDescent="0.25">
      <c r="A699" s="273" t="s">
        <v>1927</v>
      </c>
      <c r="B699" s="273"/>
      <c r="C699" s="274" t="s">
        <v>1913</v>
      </c>
      <c r="D699" s="274"/>
      <c r="E699" s="274"/>
      <c r="F699" s="274"/>
      <c r="G699" s="73">
        <v>0</v>
      </c>
      <c r="H699" s="73">
        <v>0</v>
      </c>
      <c r="I699" s="275">
        <v>11286000</v>
      </c>
      <c r="J699" s="275"/>
      <c r="K699" s="275">
        <v>11286000</v>
      </c>
      <c r="L699" s="275"/>
      <c r="M699" s="275"/>
      <c r="N699" s="275"/>
      <c r="O699" s="275">
        <v>0</v>
      </c>
      <c r="P699" s="275"/>
      <c r="Q699" s="73">
        <v>0</v>
      </c>
    </row>
    <row r="700" spans="1:17" ht="12.1" customHeight="1" x14ac:dyDescent="0.25">
      <c r="A700" s="273" t="s">
        <v>1928</v>
      </c>
      <c r="B700" s="273"/>
      <c r="C700" s="274" t="s">
        <v>1913</v>
      </c>
      <c r="D700" s="274"/>
      <c r="E700" s="274"/>
      <c r="F700" s="274"/>
      <c r="G700" s="73">
        <v>0</v>
      </c>
      <c r="H700" s="73">
        <v>0</v>
      </c>
      <c r="I700" s="275">
        <v>4068900</v>
      </c>
      <c r="J700" s="275"/>
      <c r="K700" s="275">
        <v>4068900</v>
      </c>
      <c r="L700" s="275"/>
      <c r="M700" s="275"/>
      <c r="N700" s="275"/>
      <c r="O700" s="275">
        <v>0</v>
      </c>
      <c r="P700" s="275"/>
      <c r="Q700" s="73">
        <v>0</v>
      </c>
    </row>
    <row r="701" spans="1:17" ht="12.1" customHeight="1" x14ac:dyDescent="0.25">
      <c r="A701" s="273" t="s">
        <v>1929</v>
      </c>
      <c r="B701" s="273"/>
      <c r="C701" s="274" t="s">
        <v>1913</v>
      </c>
      <c r="D701" s="274"/>
      <c r="E701" s="274"/>
      <c r="F701" s="274"/>
      <c r="G701" s="73">
        <v>1650000</v>
      </c>
      <c r="H701" s="73">
        <v>0</v>
      </c>
      <c r="I701" s="275">
        <v>15048000</v>
      </c>
      <c r="J701" s="275"/>
      <c r="K701" s="275">
        <v>16698000</v>
      </c>
      <c r="L701" s="275"/>
      <c r="M701" s="275"/>
      <c r="N701" s="275"/>
      <c r="O701" s="275">
        <v>0</v>
      </c>
      <c r="P701" s="275"/>
      <c r="Q701" s="73">
        <v>0</v>
      </c>
    </row>
    <row r="702" spans="1:17" ht="12.75" customHeight="1" x14ac:dyDescent="0.25">
      <c r="A702" s="273" t="s">
        <v>1930</v>
      </c>
      <c r="B702" s="273"/>
      <c r="C702" s="274" t="s">
        <v>1913</v>
      </c>
      <c r="D702" s="274"/>
      <c r="E702" s="274"/>
      <c r="F702" s="274"/>
      <c r="G702" s="73">
        <v>107841200</v>
      </c>
      <c r="H702" s="73">
        <v>0</v>
      </c>
      <c r="I702" s="275">
        <v>288687300</v>
      </c>
      <c r="J702" s="275"/>
      <c r="K702" s="275">
        <v>283429300</v>
      </c>
      <c r="L702" s="275"/>
      <c r="M702" s="275"/>
      <c r="N702" s="275"/>
      <c r="O702" s="275">
        <v>113099200</v>
      </c>
      <c r="P702" s="275"/>
      <c r="Q702" s="73">
        <v>0</v>
      </c>
    </row>
    <row r="703" spans="1:17" ht="12.1" customHeight="1" x14ac:dyDescent="0.25">
      <c r="A703" s="355"/>
      <c r="B703" s="355"/>
      <c r="C703" s="355"/>
      <c r="D703" s="355"/>
      <c r="E703" s="355"/>
      <c r="F703" s="355"/>
      <c r="G703" s="74">
        <v>110283200</v>
      </c>
      <c r="H703" s="74">
        <v>0</v>
      </c>
      <c r="I703" s="356">
        <v>467513601.80000001</v>
      </c>
      <c r="J703" s="356"/>
      <c r="K703" s="356">
        <v>463691097.39999998</v>
      </c>
      <c r="L703" s="356"/>
      <c r="M703" s="356"/>
      <c r="N703" s="356"/>
      <c r="O703" s="356">
        <v>114105704.40000001</v>
      </c>
      <c r="P703" s="356"/>
      <c r="Q703" s="74">
        <v>0</v>
      </c>
    </row>
    <row r="704" spans="1:17" ht="6.8" customHeight="1" x14ac:dyDescent="0.25"/>
    <row r="705" spans="1:17" ht="12.1" customHeight="1" x14ac:dyDescent="0.25">
      <c r="A705" s="277" t="s">
        <v>578</v>
      </c>
      <c r="B705" s="277"/>
      <c r="C705" s="278" t="s">
        <v>666</v>
      </c>
      <c r="D705" s="278"/>
      <c r="E705" s="278"/>
      <c r="F705" s="278"/>
      <c r="G705" s="278"/>
      <c r="H705" s="278"/>
      <c r="I705" s="278"/>
      <c r="J705" s="278"/>
      <c r="K705" s="278"/>
      <c r="L705" s="278"/>
      <c r="M705" s="278"/>
      <c r="N705" s="278"/>
      <c r="O705" s="278"/>
      <c r="P705" s="278"/>
      <c r="Q705" s="278"/>
    </row>
    <row r="706" spans="1:17" ht="12.1" customHeight="1" x14ac:dyDescent="0.25">
      <c r="A706" s="273" t="s">
        <v>1931</v>
      </c>
      <c r="B706" s="273"/>
      <c r="C706" s="274" t="s">
        <v>666</v>
      </c>
      <c r="D706" s="274"/>
      <c r="E706" s="274"/>
      <c r="F706" s="274"/>
      <c r="G706" s="73">
        <v>0</v>
      </c>
      <c r="H706" s="73">
        <v>124789636.3</v>
      </c>
      <c r="I706" s="275">
        <v>19902513.66</v>
      </c>
      <c r="J706" s="275"/>
      <c r="K706" s="275">
        <v>0</v>
      </c>
      <c r="L706" s="275"/>
      <c r="M706" s="275"/>
      <c r="N706" s="275"/>
      <c r="O706" s="275">
        <v>0</v>
      </c>
      <c r="P706" s="275"/>
      <c r="Q706" s="73">
        <v>104887122.64</v>
      </c>
    </row>
    <row r="707" spans="1:17" ht="12.75" customHeight="1" x14ac:dyDescent="0.25">
      <c r="A707" s="273" t="s">
        <v>1932</v>
      </c>
      <c r="B707" s="273"/>
      <c r="C707" s="274" t="s">
        <v>1933</v>
      </c>
      <c r="D707" s="274"/>
      <c r="E707" s="274"/>
      <c r="F707" s="274"/>
      <c r="G707" s="73">
        <v>-295533212.81</v>
      </c>
      <c r="H707" s="73">
        <v>0</v>
      </c>
      <c r="I707" s="275">
        <v>0</v>
      </c>
      <c r="J707" s="275"/>
      <c r="K707" s="275">
        <v>0</v>
      </c>
      <c r="L707" s="275"/>
      <c r="M707" s="275"/>
      <c r="N707" s="275"/>
      <c r="O707" s="275">
        <v>-295533212.81</v>
      </c>
      <c r="P707" s="275"/>
      <c r="Q707" s="73">
        <v>0</v>
      </c>
    </row>
    <row r="708" spans="1:17" ht="12.1" customHeight="1" x14ac:dyDescent="0.25">
      <c r="A708" s="355"/>
      <c r="B708" s="355"/>
      <c r="C708" s="355"/>
      <c r="D708" s="355"/>
      <c r="E708" s="355"/>
      <c r="F708" s="355"/>
      <c r="G708" s="74">
        <v>-295533212.81</v>
      </c>
      <c r="H708" s="74">
        <v>124789636.3</v>
      </c>
      <c r="I708" s="356">
        <v>19902513.66</v>
      </c>
      <c r="J708" s="356"/>
      <c r="K708" s="356">
        <v>0</v>
      </c>
      <c r="L708" s="356"/>
      <c r="M708" s="356"/>
      <c r="N708" s="356"/>
      <c r="O708" s="356">
        <v>-295533212.81</v>
      </c>
      <c r="P708" s="356"/>
      <c r="Q708" s="74">
        <v>104887122.64</v>
      </c>
    </row>
    <row r="709" spans="1:17" ht="6.8" customHeight="1" x14ac:dyDescent="0.25"/>
    <row r="710" spans="1:17" ht="12.1" customHeight="1" x14ac:dyDescent="0.25">
      <c r="A710" s="277" t="s">
        <v>578</v>
      </c>
      <c r="B710" s="277"/>
      <c r="C710" s="278" t="s">
        <v>668</v>
      </c>
      <c r="D710" s="278"/>
      <c r="E710" s="278"/>
      <c r="F710" s="278"/>
      <c r="G710" s="278"/>
      <c r="H710" s="278"/>
      <c r="I710" s="278"/>
      <c r="J710" s="278"/>
      <c r="K710" s="278"/>
      <c r="L710" s="278"/>
      <c r="M710" s="278"/>
      <c r="N710" s="278"/>
      <c r="O710" s="278"/>
      <c r="P710" s="278"/>
      <c r="Q710" s="278"/>
    </row>
    <row r="711" spans="1:17" ht="12.75" customHeight="1" x14ac:dyDescent="0.25">
      <c r="A711" s="273" t="s">
        <v>1934</v>
      </c>
      <c r="B711" s="273"/>
      <c r="C711" s="274" t="s">
        <v>1935</v>
      </c>
      <c r="D711" s="274"/>
      <c r="E711" s="274"/>
      <c r="F711" s="274"/>
      <c r="G711" s="73">
        <v>749172.5</v>
      </c>
      <c r="H711" s="73">
        <v>0</v>
      </c>
      <c r="I711" s="275">
        <v>0</v>
      </c>
      <c r="J711" s="275"/>
      <c r="K711" s="275">
        <v>749172.5</v>
      </c>
      <c r="L711" s="275"/>
      <c r="M711" s="275"/>
      <c r="N711" s="275"/>
      <c r="O711" s="275">
        <v>0</v>
      </c>
      <c r="P711" s="275"/>
      <c r="Q711" s="73">
        <v>0</v>
      </c>
    </row>
    <row r="712" spans="1:17" ht="12.1" customHeight="1" x14ac:dyDescent="0.25">
      <c r="A712" s="273" t="s">
        <v>1936</v>
      </c>
      <c r="B712" s="273"/>
      <c r="C712" s="274" t="s">
        <v>1937</v>
      </c>
      <c r="D712" s="274"/>
      <c r="E712" s="274"/>
      <c r="F712" s="274"/>
      <c r="G712" s="73">
        <v>2632906.91</v>
      </c>
      <c r="H712" s="73">
        <v>0</v>
      </c>
      <c r="I712" s="275">
        <v>0</v>
      </c>
      <c r="J712" s="275"/>
      <c r="K712" s="275">
        <v>2632906.91</v>
      </c>
      <c r="L712" s="275"/>
      <c r="M712" s="275"/>
      <c r="N712" s="275"/>
      <c r="O712" s="275">
        <v>0</v>
      </c>
      <c r="P712" s="275"/>
      <c r="Q712" s="73">
        <v>0</v>
      </c>
    </row>
    <row r="713" spans="1:17" ht="12.1" customHeight="1" x14ac:dyDescent="0.25">
      <c r="A713" s="273" t="s">
        <v>1938</v>
      </c>
      <c r="B713" s="273"/>
      <c r="C713" s="274" t="s">
        <v>1939</v>
      </c>
      <c r="D713" s="274"/>
      <c r="E713" s="274"/>
      <c r="F713" s="274"/>
      <c r="G713" s="73">
        <v>147.53</v>
      </c>
      <c r="H713" s="73">
        <v>0</v>
      </c>
      <c r="I713" s="275">
        <v>0</v>
      </c>
      <c r="J713" s="275"/>
      <c r="K713" s="275">
        <v>147.53</v>
      </c>
      <c r="L713" s="275"/>
      <c r="M713" s="275"/>
      <c r="N713" s="275"/>
      <c r="O713" s="275">
        <v>0</v>
      </c>
      <c r="P713" s="275"/>
      <c r="Q713" s="73">
        <v>0</v>
      </c>
    </row>
    <row r="714" spans="1:17" ht="12.75" customHeight="1" x14ac:dyDescent="0.25">
      <c r="A714" s="273" t="s">
        <v>1940</v>
      </c>
      <c r="B714" s="273"/>
      <c r="C714" s="274" t="s">
        <v>1941</v>
      </c>
      <c r="D714" s="274"/>
      <c r="E714" s="274"/>
      <c r="F714" s="274"/>
      <c r="G714" s="73">
        <v>86350686.540000007</v>
      </c>
      <c r="H714" s="73">
        <v>0</v>
      </c>
      <c r="I714" s="275">
        <v>75032875.099999994</v>
      </c>
      <c r="J714" s="275"/>
      <c r="K714" s="275">
        <v>0</v>
      </c>
      <c r="L714" s="275"/>
      <c r="M714" s="275"/>
      <c r="N714" s="275"/>
      <c r="O714" s="275">
        <v>161383561.63999999</v>
      </c>
      <c r="P714" s="275"/>
      <c r="Q714" s="73">
        <v>0</v>
      </c>
    </row>
    <row r="715" spans="1:17" ht="12.1" customHeight="1" x14ac:dyDescent="0.25">
      <c r="A715" s="355"/>
      <c r="B715" s="355"/>
      <c r="C715" s="355"/>
      <c r="D715" s="355"/>
      <c r="E715" s="355"/>
      <c r="F715" s="355"/>
      <c r="G715" s="74">
        <v>89732913.480000004</v>
      </c>
      <c r="H715" s="74">
        <v>0</v>
      </c>
      <c r="I715" s="356">
        <v>75032875.099999994</v>
      </c>
      <c r="J715" s="356"/>
      <c r="K715" s="356">
        <v>3382226.94</v>
      </c>
      <c r="L715" s="356"/>
      <c r="M715" s="356"/>
      <c r="N715" s="356"/>
      <c r="O715" s="356">
        <v>161383561.63999999</v>
      </c>
      <c r="P715" s="356"/>
      <c r="Q715" s="74">
        <v>0</v>
      </c>
    </row>
    <row r="716" spans="1:17" ht="6.8" customHeight="1" x14ac:dyDescent="0.25"/>
    <row r="717" spans="1:17" ht="12.1" customHeight="1" x14ac:dyDescent="0.25">
      <c r="A717" s="277" t="s">
        <v>578</v>
      </c>
      <c r="B717" s="277"/>
      <c r="C717" s="278" t="s">
        <v>670</v>
      </c>
      <c r="D717" s="278"/>
      <c r="E717" s="278"/>
      <c r="F717" s="278"/>
      <c r="G717" s="278"/>
      <c r="H717" s="278"/>
      <c r="I717" s="278"/>
      <c r="J717" s="278"/>
      <c r="K717" s="278"/>
      <c r="L717" s="278"/>
      <c r="M717" s="278"/>
      <c r="N717" s="278"/>
      <c r="O717" s="278"/>
      <c r="P717" s="278"/>
      <c r="Q717" s="278"/>
    </row>
    <row r="718" spans="1:17" ht="12.75" customHeight="1" x14ac:dyDescent="0.25">
      <c r="A718" s="273" t="s">
        <v>1942</v>
      </c>
      <c r="B718" s="273"/>
      <c r="C718" s="274" t="s">
        <v>282</v>
      </c>
      <c r="D718" s="274"/>
      <c r="E718" s="274"/>
      <c r="F718" s="274"/>
      <c r="G718" s="73">
        <v>4309512.22</v>
      </c>
      <c r="H718" s="73">
        <v>0</v>
      </c>
      <c r="I718" s="275">
        <v>6403.94</v>
      </c>
      <c r="J718" s="275"/>
      <c r="K718" s="275">
        <v>3130878.24</v>
      </c>
      <c r="L718" s="275"/>
      <c r="M718" s="275"/>
      <c r="N718" s="275"/>
      <c r="O718" s="275">
        <v>1185037.92</v>
      </c>
      <c r="P718" s="275"/>
      <c r="Q718" s="73">
        <v>0</v>
      </c>
    </row>
    <row r="719" spans="1:17" ht="12.1" customHeight="1" x14ac:dyDescent="0.25">
      <c r="A719" s="355"/>
      <c r="B719" s="355"/>
      <c r="C719" s="355"/>
      <c r="D719" s="355"/>
      <c r="E719" s="355"/>
      <c r="F719" s="355"/>
      <c r="G719" s="74">
        <v>4309512.22</v>
      </c>
      <c r="H719" s="74">
        <v>0</v>
      </c>
      <c r="I719" s="356">
        <v>6403.94</v>
      </c>
      <c r="J719" s="356"/>
      <c r="K719" s="356">
        <v>3130878.24</v>
      </c>
      <c r="L719" s="356"/>
      <c r="M719" s="356"/>
      <c r="N719" s="356"/>
      <c r="O719" s="356">
        <v>1185037.92</v>
      </c>
      <c r="P719" s="356"/>
      <c r="Q719" s="74">
        <v>0</v>
      </c>
    </row>
    <row r="720" spans="1:17" ht="6.8" customHeight="1" x14ac:dyDescent="0.25"/>
    <row r="721" spans="1:17" ht="12.1" customHeight="1" x14ac:dyDescent="0.25">
      <c r="A721" s="277" t="s">
        <v>578</v>
      </c>
      <c r="B721" s="277"/>
      <c r="C721" s="278" t="s">
        <v>672</v>
      </c>
      <c r="D721" s="278"/>
      <c r="E721" s="278"/>
      <c r="F721" s="278"/>
      <c r="G721" s="278"/>
      <c r="H721" s="278"/>
      <c r="I721" s="278"/>
      <c r="J721" s="278"/>
      <c r="K721" s="278"/>
      <c r="L721" s="278"/>
      <c r="M721" s="278"/>
      <c r="N721" s="278"/>
      <c r="O721" s="278"/>
      <c r="P721" s="278"/>
      <c r="Q721" s="278"/>
    </row>
    <row r="722" spans="1:17" ht="12.75" customHeight="1" x14ac:dyDescent="0.25">
      <c r="A722" s="273" t="s">
        <v>1943</v>
      </c>
      <c r="B722" s="273"/>
      <c r="C722" s="274" t="s">
        <v>672</v>
      </c>
      <c r="D722" s="274"/>
      <c r="E722" s="274"/>
      <c r="F722" s="274"/>
      <c r="G722" s="73">
        <v>0</v>
      </c>
      <c r="H722" s="73">
        <v>0</v>
      </c>
      <c r="I722" s="275">
        <v>61393747.479999997</v>
      </c>
      <c r="J722" s="275"/>
      <c r="K722" s="275">
        <v>61393747.479999997</v>
      </c>
      <c r="L722" s="275"/>
      <c r="M722" s="275"/>
      <c r="N722" s="275"/>
      <c r="O722" s="275">
        <v>0</v>
      </c>
      <c r="P722" s="275"/>
      <c r="Q722" s="73">
        <v>0</v>
      </c>
    </row>
    <row r="723" spans="1:17" ht="12.1" customHeight="1" x14ac:dyDescent="0.25">
      <c r="A723" s="273" t="s">
        <v>1944</v>
      </c>
      <c r="B723" s="273"/>
      <c r="C723" s="274" t="s">
        <v>672</v>
      </c>
      <c r="D723" s="274"/>
      <c r="E723" s="274"/>
      <c r="F723" s="274"/>
      <c r="G723" s="73">
        <v>0</v>
      </c>
      <c r="H723" s="73">
        <v>0</v>
      </c>
      <c r="I723" s="275">
        <v>173960661.16</v>
      </c>
      <c r="J723" s="275"/>
      <c r="K723" s="275">
        <v>173960661.16</v>
      </c>
      <c r="L723" s="275"/>
      <c r="M723" s="275"/>
      <c r="N723" s="275"/>
      <c r="O723" s="275">
        <v>0</v>
      </c>
      <c r="P723" s="275"/>
      <c r="Q723" s="73">
        <v>0</v>
      </c>
    </row>
    <row r="724" spans="1:17" ht="12.1" customHeight="1" x14ac:dyDescent="0.25">
      <c r="A724" s="273" t="s">
        <v>1945</v>
      </c>
      <c r="B724" s="273"/>
      <c r="C724" s="274" t="s">
        <v>672</v>
      </c>
      <c r="D724" s="274"/>
      <c r="E724" s="274"/>
      <c r="F724" s="274"/>
      <c r="G724" s="73">
        <v>0</v>
      </c>
      <c r="H724" s="73">
        <v>0</v>
      </c>
      <c r="I724" s="275">
        <v>89484148.75</v>
      </c>
      <c r="J724" s="275"/>
      <c r="K724" s="275">
        <v>89484148.75</v>
      </c>
      <c r="L724" s="275"/>
      <c r="M724" s="275"/>
      <c r="N724" s="275"/>
      <c r="O724" s="275">
        <v>0</v>
      </c>
      <c r="P724" s="275"/>
      <c r="Q724" s="73">
        <v>0</v>
      </c>
    </row>
    <row r="725" spans="1:17" ht="12.75" customHeight="1" x14ac:dyDescent="0.25">
      <c r="A725" s="273" t="s">
        <v>1946</v>
      </c>
      <c r="B725" s="273"/>
      <c r="C725" s="274" t="s">
        <v>672</v>
      </c>
      <c r="D725" s="274"/>
      <c r="E725" s="274"/>
      <c r="F725" s="274"/>
      <c r="G725" s="73">
        <v>0</v>
      </c>
      <c r="H725" s="73">
        <v>0</v>
      </c>
      <c r="I725" s="275">
        <v>93897640.299999997</v>
      </c>
      <c r="J725" s="275"/>
      <c r="K725" s="275">
        <v>93897640.299999997</v>
      </c>
      <c r="L725" s="275"/>
      <c r="M725" s="275"/>
      <c r="N725" s="275"/>
      <c r="O725" s="275">
        <v>0</v>
      </c>
      <c r="P725" s="275"/>
      <c r="Q725" s="73">
        <v>0</v>
      </c>
    </row>
    <row r="726" spans="1:17" ht="12.1" customHeight="1" x14ac:dyDescent="0.25">
      <c r="A726" s="273" t="s">
        <v>1947</v>
      </c>
      <c r="B726" s="273"/>
      <c r="C726" s="274" t="s">
        <v>672</v>
      </c>
      <c r="D726" s="274"/>
      <c r="E726" s="274"/>
      <c r="F726" s="274"/>
      <c r="G726" s="73">
        <v>0</v>
      </c>
      <c r="H726" s="73">
        <v>0</v>
      </c>
      <c r="I726" s="275">
        <v>76481871.159999996</v>
      </c>
      <c r="J726" s="275"/>
      <c r="K726" s="275">
        <v>76481871.159999996</v>
      </c>
      <c r="L726" s="275"/>
      <c r="M726" s="275"/>
      <c r="N726" s="275"/>
      <c r="O726" s="275">
        <v>0</v>
      </c>
      <c r="P726" s="275"/>
      <c r="Q726" s="73">
        <v>0</v>
      </c>
    </row>
    <row r="727" spans="1:17" ht="12.1" customHeight="1" x14ac:dyDescent="0.25">
      <c r="A727" s="273" t="s">
        <v>1948</v>
      </c>
      <c r="B727" s="273"/>
      <c r="C727" s="274" t="s">
        <v>672</v>
      </c>
      <c r="D727" s="274"/>
      <c r="E727" s="274"/>
      <c r="F727" s="274"/>
      <c r="G727" s="73">
        <v>0</v>
      </c>
      <c r="H727" s="73">
        <v>0</v>
      </c>
      <c r="I727" s="275">
        <v>55695467.530000001</v>
      </c>
      <c r="J727" s="275"/>
      <c r="K727" s="275">
        <v>55695467.530000001</v>
      </c>
      <c r="L727" s="275"/>
      <c r="M727" s="275"/>
      <c r="N727" s="275"/>
      <c r="O727" s="275">
        <v>0</v>
      </c>
      <c r="P727" s="275"/>
      <c r="Q727" s="73">
        <v>0</v>
      </c>
    </row>
    <row r="728" spans="1:17" ht="12.75" customHeight="1" x14ac:dyDescent="0.25">
      <c r="A728" s="273" t="s">
        <v>1949</v>
      </c>
      <c r="B728" s="273"/>
      <c r="C728" s="274" t="s">
        <v>672</v>
      </c>
      <c r="D728" s="274"/>
      <c r="E728" s="274"/>
      <c r="F728" s="274"/>
      <c r="G728" s="73">
        <v>0</v>
      </c>
      <c r="H728" s="73">
        <v>0</v>
      </c>
      <c r="I728" s="275">
        <v>158164519.19</v>
      </c>
      <c r="J728" s="275"/>
      <c r="K728" s="275">
        <v>158164519.19</v>
      </c>
      <c r="L728" s="275"/>
      <c r="M728" s="275"/>
      <c r="N728" s="275"/>
      <c r="O728" s="275">
        <v>0</v>
      </c>
      <c r="P728" s="275"/>
      <c r="Q728" s="73">
        <v>0</v>
      </c>
    </row>
    <row r="729" spans="1:17" ht="12.1" customHeight="1" x14ac:dyDescent="0.25">
      <c r="A729" s="273" t="s">
        <v>1950</v>
      </c>
      <c r="B729" s="273"/>
      <c r="C729" s="274" t="s">
        <v>672</v>
      </c>
      <c r="D729" s="274"/>
      <c r="E729" s="274"/>
      <c r="F729" s="274"/>
      <c r="G729" s="73">
        <v>0</v>
      </c>
      <c r="H729" s="73">
        <v>0</v>
      </c>
      <c r="I729" s="275">
        <v>81220500.390000001</v>
      </c>
      <c r="J729" s="275"/>
      <c r="K729" s="275">
        <v>81220500.390000001</v>
      </c>
      <c r="L729" s="275"/>
      <c r="M729" s="275"/>
      <c r="N729" s="275"/>
      <c r="O729" s="275">
        <v>0</v>
      </c>
      <c r="P729" s="275"/>
      <c r="Q729" s="73">
        <v>0</v>
      </c>
    </row>
    <row r="730" spans="1:17" ht="12.1" customHeight="1" x14ac:dyDescent="0.25">
      <c r="A730" s="273" t="s">
        <v>1951</v>
      </c>
      <c r="B730" s="273"/>
      <c r="C730" s="274" t="s">
        <v>672</v>
      </c>
      <c r="D730" s="274"/>
      <c r="E730" s="274"/>
      <c r="F730" s="274"/>
      <c r="G730" s="73">
        <v>0</v>
      </c>
      <c r="H730" s="73">
        <v>0</v>
      </c>
      <c r="I730" s="275">
        <v>57628975.960000001</v>
      </c>
      <c r="J730" s="275"/>
      <c r="K730" s="275">
        <v>57628975.960000001</v>
      </c>
      <c r="L730" s="275"/>
      <c r="M730" s="275"/>
      <c r="N730" s="275"/>
      <c r="O730" s="275">
        <v>0</v>
      </c>
      <c r="P730" s="275"/>
      <c r="Q730" s="73">
        <v>0</v>
      </c>
    </row>
    <row r="731" spans="1:17" ht="12.75" customHeight="1" x14ac:dyDescent="0.25">
      <c r="A731" s="273" t="s">
        <v>1952</v>
      </c>
      <c r="B731" s="273"/>
      <c r="C731" s="274" t="s">
        <v>672</v>
      </c>
      <c r="D731" s="274"/>
      <c r="E731" s="274"/>
      <c r="F731" s="274"/>
      <c r="G731" s="73">
        <v>0</v>
      </c>
      <c r="H731" s="73">
        <v>0</v>
      </c>
      <c r="I731" s="275">
        <v>104026364.63</v>
      </c>
      <c r="J731" s="275"/>
      <c r="K731" s="275">
        <v>104026364.63</v>
      </c>
      <c r="L731" s="275"/>
      <c r="M731" s="275"/>
      <c r="N731" s="275"/>
      <c r="O731" s="275">
        <v>0</v>
      </c>
      <c r="P731" s="275"/>
      <c r="Q731" s="73">
        <v>0</v>
      </c>
    </row>
    <row r="732" spans="1:17" ht="12.1" customHeight="1" x14ac:dyDescent="0.25">
      <c r="A732" s="273" t="s">
        <v>1953</v>
      </c>
      <c r="B732" s="273"/>
      <c r="C732" s="274" t="s">
        <v>672</v>
      </c>
      <c r="D732" s="274"/>
      <c r="E732" s="274"/>
      <c r="F732" s="274"/>
      <c r="G732" s="73">
        <v>0</v>
      </c>
      <c r="H732" s="73">
        <v>0</v>
      </c>
      <c r="I732" s="275">
        <v>160019088.99000001</v>
      </c>
      <c r="J732" s="275"/>
      <c r="K732" s="275">
        <v>160019088.99000001</v>
      </c>
      <c r="L732" s="275"/>
      <c r="M732" s="275"/>
      <c r="N732" s="275"/>
      <c r="O732" s="275">
        <v>0</v>
      </c>
      <c r="P732" s="275"/>
      <c r="Q732" s="73">
        <v>0</v>
      </c>
    </row>
    <row r="733" spans="1:17" ht="12.1" customHeight="1" x14ac:dyDescent="0.25">
      <c r="A733" s="273" t="s">
        <v>1954</v>
      </c>
      <c r="B733" s="273"/>
      <c r="C733" s="274" t="s">
        <v>672</v>
      </c>
      <c r="D733" s="274"/>
      <c r="E733" s="274"/>
      <c r="F733" s="274"/>
      <c r="G733" s="73">
        <v>0</v>
      </c>
      <c r="H733" s="73">
        <v>0</v>
      </c>
      <c r="I733" s="275">
        <v>90974986.560000002</v>
      </c>
      <c r="J733" s="275"/>
      <c r="K733" s="275">
        <v>90974986.560000002</v>
      </c>
      <c r="L733" s="275"/>
      <c r="M733" s="275"/>
      <c r="N733" s="275"/>
      <c r="O733" s="275">
        <v>0</v>
      </c>
      <c r="P733" s="275"/>
      <c r="Q733" s="73">
        <v>0</v>
      </c>
    </row>
    <row r="734" spans="1:17" ht="12.1" customHeight="1" x14ac:dyDescent="0.25">
      <c r="A734" s="273" t="s">
        <v>1955</v>
      </c>
      <c r="B734" s="273"/>
      <c r="C734" s="274" t="s">
        <v>672</v>
      </c>
      <c r="D734" s="274"/>
      <c r="E734" s="274"/>
      <c r="F734" s="274"/>
      <c r="G734" s="73">
        <v>0</v>
      </c>
      <c r="H734" s="73">
        <v>0</v>
      </c>
      <c r="I734" s="275">
        <v>65606639.149999999</v>
      </c>
      <c r="J734" s="275"/>
      <c r="K734" s="275">
        <v>65606639.149999999</v>
      </c>
      <c r="L734" s="275"/>
      <c r="M734" s="275"/>
      <c r="N734" s="275"/>
      <c r="O734" s="275">
        <v>0</v>
      </c>
      <c r="P734" s="275"/>
      <c r="Q734" s="73">
        <v>0</v>
      </c>
    </row>
    <row r="735" spans="1:17" ht="12.75" customHeight="1" x14ac:dyDescent="0.25">
      <c r="A735" s="273" t="s">
        <v>1956</v>
      </c>
      <c r="B735" s="273"/>
      <c r="C735" s="274" t="s">
        <v>672</v>
      </c>
      <c r="D735" s="274"/>
      <c r="E735" s="274"/>
      <c r="F735" s="274"/>
      <c r="G735" s="73">
        <v>0</v>
      </c>
      <c r="H735" s="73">
        <v>0</v>
      </c>
      <c r="I735" s="275">
        <v>81040828.859999999</v>
      </c>
      <c r="J735" s="275"/>
      <c r="K735" s="275">
        <v>81040828.859999999</v>
      </c>
      <c r="L735" s="275"/>
      <c r="M735" s="275"/>
      <c r="N735" s="275"/>
      <c r="O735" s="275">
        <v>0</v>
      </c>
      <c r="P735" s="275"/>
      <c r="Q735" s="73">
        <v>0</v>
      </c>
    </row>
    <row r="736" spans="1:17" ht="12.1" customHeight="1" x14ac:dyDescent="0.25">
      <c r="A736" s="273" t="s">
        <v>1957</v>
      </c>
      <c r="B736" s="273"/>
      <c r="C736" s="274" t="s">
        <v>672</v>
      </c>
      <c r="D736" s="274"/>
      <c r="E736" s="274"/>
      <c r="F736" s="274"/>
      <c r="G736" s="73">
        <v>0</v>
      </c>
      <c r="H736" s="73">
        <v>0</v>
      </c>
      <c r="I736" s="275">
        <v>78556400.480000004</v>
      </c>
      <c r="J736" s="275"/>
      <c r="K736" s="275">
        <v>78556400.480000004</v>
      </c>
      <c r="L736" s="275"/>
      <c r="M736" s="275"/>
      <c r="N736" s="275"/>
      <c r="O736" s="275">
        <v>0</v>
      </c>
      <c r="P736" s="275"/>
      <c r="Q736" s="73">
        <v>0</v>
      </c>
    </row>
    <row r="737" spans="1:17" ht="12.1" customHeight="1" x14ac:dyDescent="0.25">
      <c r="A737" s="273" t="s">
        <v>1958</v>
      </c>
      <c r="B737" s="273"/>
      <c r="C737" s="274" t="s">
        <v>672</v>
      </c>
      <c r="D737" s="274"/>
      <c r="E737" s="274"/>
      <c r="F737" s="274"/>
      <c r="G737" s="73">
        <v>0</v>
      </c>
      <c r="H737" s="73">
        <v>0</v>
      </c>
      <c r="I737" s="275">
        <v>41071499.200000003</v>
      </c>
      <c r="J737" s="275"/>
      <c r="K737" s="275">
        <v>41071499.200000003</v>
      </c>
      <c r="L737" s="275"/>
      <c r="M737" s="275"/>
      <c r="N737" s="275"/>
      <c r="O737" s="275">
        <v>0</v>
      </c>
      <c r="P737" s="275"/>
      <c r="Q737" s="73">
        <v>0</v>
      </c>
    </row>
    <row r="738" spans="1:17" ht="12.75" customHeight="1" x14ac:dyDescent="0.25">
      <c r="A738" s="273" t="s">
        <v>1959</v>
      </c>
      <c r="B738" s="273"/>
      <c r="C738" s="274" t="s">
        <v>672</v>
      </c>
      <c r="D738" s="274"/>
      <c r="E738" s="274"/>
      <c r="F738" s="274"/>
      <c r="G738" s="73">
        <v>0</v>
      </c>
      <c r="H738" s="73">
        <v>0</v>
      </c>
      <c r="I738" s="275">
        <v>153848168.61000001</v>
      </c>
      <c r="J738" s="275"/>
      <c r="K738" s="275">
        <v>153848168.61000001</v>
      </c>
      <c r="L738" s="275"/>
      <c r="M738" s="275"/>
      <c r="N738" s="275"/>
      <c r="O738" s="275">
        <v>0</v>
      </c>
      <c r="P738" s="275"/>
      <c r="Q738" s="73">
        <v>0</v>
      </c>
    </row>
    <row r="739" spans="1:17" ht="12.1" customHeight="1" x14ac:dyDescent="0.25">
      <c r="A739" s="273" t="s">
        <v>1960</v>
      </c>
      <c r="B739" s="273"/>
      <c r="C739" s="274" t="s">
        <v>672</v>
      </c>
      <c r="D739" s="274"/>
      <c r="E739" s="274"/>
      <c r="F739" s="274"/>
      <c r="G739" s="73">
        <v>0</v>
      </c>
      <c r="H739" s="73">
        <v>0</v>
      </c>
      <c r="I739" s="275">
        <v>51411115.990000002</v>
      </c>
      <c r="J739" s="275"/>
      <c r="K739" s="275">
        <v>51411115.990000002</v>
      </c>
      <c r="L739" s="275"/>
      <c r="M739" s="275"/>
      <c r="N739" s="275"/>
      <c r="O739" s="275">
        <v>0</v>
      </c>
      <c r="P739" s="275"/>
      <c r="Q739" s="73">
        <v>0</v>
      </c>
    </row>
    <row r="740" spans="1:17" ht="12.1" customHeight="1" x14ac:dyDescent="0.25">
      <c r="A740" s="273" t="s">
        <v>1961</v>
      </c>
      <c r="B740" s="273"/>
      <c r="C740" s="274" t="s">
        <v>672</v>
      </c>
      <c r="D740" s="274"/>
      <c r="E740" s="274"/>
      <c r="F740" s="274"/>
      <c r="G740" s="73">
        <v>0</v>
      </c>
      <c r="H740" s="73">
        <v>0</v>
      </c>
      <c r="I740" s="275">
        <v>150602717.44</v>
      </c>
      <c r="J740" s="275"/>
      <c r="K740" s="275">
        <v>150602717.44</v>
      </c>
      <c r="L740" s="275"/>
      <c r="M740" s="275"/>
      <c r="N740" s="275"/>
      <c r="O740" s="275">
        <v>0</v>
      </c>
      <c r="P740" s="275"/>
      <c r="Q740" s="73">
        <v>0</v>
      </c>
    </row>
    <row r="741" spans="1:17" ht="12.75" customHeight="1" x14ac:dyDescent="0.25">
      <c r="A741" s="273" t="s">
        <v>1962</v>
      </c>
      <c r="B741" s="273"/>
      <c r="C741" s="274" t="s">
        <v>672</v>
      </c>
      <c r="D741" s="274"/>
      <c r="E741" s="274"/>
      <c r="F741" s="274"/>
      <c r="G741" s="73">
        <v>0</v>
      </c>
      <c r="H741" s="73">
        <v>0</v>
      </c>
      <c r="I741" s="275">
        <v>147333800.03999999</v>
      </c>
      <c r="J741" s="275"/>
      <c r="K741" s="275">
        <v>147333800.03999999</v>
      </c>
      <c r="L741" s="275"/>
      <c r="M741" s="275"/>
      <c r="N741" s="275"/>
      <c r="O741" s="275">
        <v>0</v>
      </c>
      <c r="P741" s="275"/>
      <c r="Q741" s="73">
        <v>0</v>
      </c>
    </row>
    <row r="742" spans="1:17" ht="12.1" customHeight="1" x14ac:dyDescent="0.25">
      <c r="A742" s="273" t="s">
        <v>1963</v>
      </c>
      <c r="B742" s="273"/>
      <c r="C742" s="274" t="s">
        <v>672</v>
      </c>
      <c r="D742" s="274"/>
      <c r="E742" s="274"/>
      <c r="F742" s="274"/>
      <c r="G742" s="73">
        <v>0</v>
      </c>
      <c r="H742" s="73">
        <v>0</v>
      </c>
      <c r="I742" s="275">
        <v>120854577.75</v>
      </c>
      <c r="J742" s="275"/>
      <c r="K742" s="275">
        <v>120854577.75</v>
      </c>
      <c r="L742" s="275"/>
      <c r="M742" s="275"/>
      <c r="N742" s="275"/>
      <c r="O742" s="275">
        <v>0</v>
      </c>
      <c r="P742" s="275"/>
      <c r="Q742" s="73">
        <v>0</v>
      </c>
    </row>
    <row r="743" spans="1:17" ht="12.1" customHeight="1" x14ac:dyDescent="0.25">
      <c r="A743" s="273" t="s">
        <v>1964</v>
      </c>
      <c r="B743" s="273"/>
      <c r="C743" s="274" t="s">
        <v>672</v>
      </c>
      <c r="D743" s="274"/>
      <c r="E743" s="274"/>
      <c r="F743" s="274"/>
      <c r="G743" s="73">
        <v>0</v>
      </c>
      <c r="H743" s="73">
        <v>0</v>
      </c>
      <c r="I743" s="275">
        <v>74219664.530000001</v>
      </c>
      <c r="J743" s="275"/>
      <c r="K743" s="275">
        <v>74219664.530000001</v>
      </c>
      <c r="L743" s="275"/>
      <c r="M743" s="275"/>
      <c r="N743" s="275"/>
      <c r="O743" s="275">
        <v>0</v>
      </c>
      <c r="P743" s="275"/>
      <c r="Q743" s="73">
        <v>0</v>
      </c>
    </row>
    <row r="744" spans="1:17" ht="12.75" customHeight="1" x14ac:dyDescent="0.25">
      <c r="A744" s="273" t="s">
        <v>1965</v>
      </c>
      <c r="B744" s="273"/>
      <c r="C744" s="274" t="s">
        <v>672</v>
      </c>
      <c r="D744" s="274"/>
      <c r="E744" s="274"/>
      <c r="F744" s="274"/>
      <c r="G744" s="73">
        <v>0</v>
      </c>
      <c r="H744" s="73">
        <v>0</v>
      </c>
      <c r="I744" s="275">
        <v>47674182.780000001</v>
      </c>
      <c r="J744" s="275"/>
      <c r="K744" s="275">
        <v>47674182.780000001</v>
      </c>
      <c r="L744" s="275"/>
      <c r="M744" s="275"/>
      <c r="N744" s="275"/>
      <c r="O744" s="275">
        <v>0</v>
      </c>
      <c r="P744" s="275"/>
      <c r="Q744" s="73">
        <v>0</v>
      </c>
    </row>
    <row r="745" spans="1:17" ht="12.1" customHeight="1" x14ac:dyDescent="0.25">
      <c r="A745" s="273" t="s">
        <v>1966</v>
      </c>
      <c r="B745" s="273"/>
      <c r="C745" s="274" t="s">
        <v>1967</v>
      </c>
      <c r="D745" s="274"/>
      <c r="E745" s="274"/>
      <c r="F745" s="274"/>
      <c r="G745" s="73">
        <v>0</v>
      </c>
      <c r="H745" s="73">
        <v>0</v>
      </c>
      <c r="I745" s="275">
        <v>2308419585.27</v>
      </c>
      <c r="J745" s="275"/>
      <c r="K745" s="275">
        <v>2308419585.27</v>
      </c>
      <c r="L745" s="275"/>
      <c r="M745" s="275"/>
      <c r="N745" s="275"/>
      <c r="O745" s="275">
        <v>0</v>
      </c>
      <c r="P745" s="275"/>
      <c r="Q745" s="73">
        <v>0</v>
      </c>
    </row>
    <row r="746" spans="1:17" ht="12.1" customHeight="1" x14ac:dyDescent="0.25">
      <c r="A746" s="355"/>
      <c r="B746" s="355"/>
      <c r="C746" s="355"/>
      <c r="D746" s="355"/>
      <c r="E746" s="355"/>
      <c r="F746" s="355"/>
      <c r="G746" s="74">
        <v>0</v>
      </c>
      <c r="H746" s="74">
        <v>0</v>
      </c>
      <c r="I746" s="356">
        <v>4523587152.1999998</v>
      </c>
      <c r="J746" s="356"/>
      <c r="K746" s="356">
        <v>4523587152.1999998</v>
      </c>
      <c r="L746" s="356"/>
      <c r="M746" s="356"/>
      <c r="N746" s="356"/>
      <c r="O746" s="356">
        <v>0</v>
      </c>
      <c r="P746" s="356"/>
      <c r="Q746" s="74">
        <v>0</v>
      </c>
    </row>
    <row r="747" spans="1:17" ht="6.8" customHeight="1" x14ac:dyDescent="0.25"/>
    <row r="748" spans="1:17" ht="12.75" customHeight="1" x14ac:dyDescent="0.25">
      <c r="A748" s="277" t="s">
        <v>578</v>
      </c>
      <c r="B748" s="277"/>
      <c r="C748" s="278" t="s">
        <v>674</v>
      </c>
      <c r="D748" s="278"/>
      <c r="E748" s="278"/>
      <c r="F748" s="278"/>
      <c r="G748" s="278"/>
      <c r="H748" s="278"/>
      <c r="I748" s="278"/>
      <c r="J748" s="278"/>
      <c r="K748" s="278"/>
      <c r="L748" s="278"/>
      <c r="M748" s="278"/>
      <c r="N748" s="278"/>
      <c r="O748" s="278"/>
      <c r="P748" s="278"/>
      <c r="Q748" s="278"/>
    </row>
    <row r="749" spans="1:17" ht="12.1" customHeight="1" x14ac:dyDescent="0.25">
      <c r="A749" s="273" t="s">
        <v>1968</v>
      </c>
      <c r="B749" s="273"/>
      <c r="C749" s="274" t="s">
        <v>1969</v>
      </c>
      <c r="D749" s="274"/>
      <c r="E749" s="274"/>
      <c r="F749" s="274"/>
      <c r="G749" s="73">
        <v>0</v>
      </c>
      <c r="H749" s="73">
        <v>0</v>
      </c>
      <c r="I749" s="275">
        <v>2699500</v>
      </c>
      <c r="J749" s="275"/>
      <c r="K749" s="275">
        <v>2699500</v>
      </c>
      <c r="L749" s="275"/>
      <c r="M749" s="275"/>
      <c r="N749" s="275"/>
      <c r="O749" s="275">
        <v>0</v>
      </c>
      <c r="P749" s="275"/>
      <c r="Q749" s="73">
        <v>0</v>
      </c>
    </row>
    <row r="750" spans="1:17" ht="12.1" customHeight="1" x14ac:dyDescent="0.25">
      <c r="A750" s="273" t="s">
        <v>1970</v>
      </c>
      <c r="B750" s="273"/>
      <c r="C750" s="274" t="s">
        <v>1969</v>
      </c>
      <c r="D750" s="274"/>
      <c r="E750" s="274"/>
      <c r="F750" s="274"/>
      <c r="G750" s="73">
        <v>0</v>
      </c>
      <c r="H750" s="73">
        <v>0</v>
      </c>
      <c r="I750" s="275">
        <v>4345550</v>
      </c>
      <c r="J750" s="275"/>
      <c r="K750" s="275">
        <v>4345550</v>
      </c>
      <c r="L750" s="275"/>
      <c r="M750" s="275"/>
      <c r="N750" s="275"/>
      <c r="O750" s="275">
        <v>0</v>
      </c>
      <c r="P750" s="275"/>
      <c r="Q750" s="73">
        <v>0</v>
      </c>
    </row>
    <row r="751" spans="1:17" ht="12.75" customHeight="1" x14ac:dyDescent="0.25">
      <c r="A751" s="273" t="s">
        <v>1971</v>
      </c>
      <c r="B751" s="273"/>
      <c r="C751" s="274" t="s">
        <v>1969</v>
      </c>
      <c r="D751" s="274"/>
      <c r="E751" s="274"/>
      <c r="F751" s="274"/>
      <c r="G751" s="73">
        <v>0</v>
      </c>
      <c r="H751" s="73">
        <v>0</v>
      </c>
      <c r="I751" s="275">
        <v>7838379.6100000003</v>
      </c>
      <c r="J751" s="275"/>
      <c r="K751" s="275">
        <v>7838379.6100000003</v>
      </c>
      <c r="L751" s="275"/>
      <c r="M751" s="275"/>
      <c r="N751" s="275"/>
      <c r="O751" s="275">
        <v>0</v>
      </c>
      <c r="P751" s="275"/>
      <c r="Q751" s="73">
        <v>0</v>
      </c>
    </row>
    <row r="752" spans="1:17" ht="12.1" customHeight="1" x14ac:dyDescent="0.25">
      <c r="A752" s="273" t="s">
        <v>1972</v>
      </c>
      <c r="B752" s="273"/>
      <c r="C752" s="274" t="s">
        <v>1969</v>
      </c>
      <c r="D752" s="274"/>
      <c r="E752" s="274"/>
      <c r="F752" s="274"/>
      <c r="G752" s="73">
        <v>0</v>
      </c>
      <c r="H752" s="73">
        <v>0</v>
      </c>
      <c r="I752" s="275">
        <v>11839740</v>
      </c>
      <c r="J752" s="275"/>
      <c r="K752" s="275">
        <v>11839740</v>
      </c>
      <c r="L752" s="275"/>
      <c r="M752" s="275"/>
      <c r="N752" s="275"/>
      <c r="O752" s="275">
        <v>0</v>
      </c>
      <c r="P752" s="275"/>
      <c r="Q752" s="73">
        <v>0</v>
      </c>
    </row>
    <row r="753" spans="1:17" ht="12.1" customHeight="1" x14ac:dyDescent="0.25">
      <c r="A753" s="273" t="s">
        <v>1973</v>
      </c>
      <c r="B753" s="273"/>
      <c r="C753" s="274" t="s">
        <v>1969</v>
      </c>
      <c r="D753" s="274"/>
      <c r="E753" s="274"/>
      <c r="F753" s="274"/>
      <c r="G753" s="73">
        <v>0</v>
      </c>
      <c r="H753" s="73">
        <v>0</v>
      </c>
      <c r="I753" s="275">
        <v>6161859</v>
      </c>
      <c r="J753" s="275"/>
      <c r="K753" s="275">
        <v>6161859</v>
      </c>
      <c r="L753" s="275"/>
      <c r="M753" s="275"/>
      <c r="N753" s="275"/>
      <c r="O753" s="275">
        <v>0</v>
      </c>
      <c r="P753" s="275"/>
      <c r="Q753" s="73">
        <v>0</v>
      </c>
    </row>
    <row r="754" spans="1:17" ht="12.75" customHeight="1" x14ac:dyDescent="0.25">
      <c r="A754" s="273" t="s">
        <v>1974</v>
      </c>
      <c r="B754" s="273"/>
      <c r="C754" s="274" t="s">
        <v>1969</v>
      </c>
      <c r="D754" s="274"/>
      <c r="E754" s="274"/>
      <c r="F754" s="274"/>
      <c r="G754" s="73">
        <v>0</v>
      </c>
      <c r="H754" s="73">
        <v>0</v>
      </c>
      <c r="I754" s="275">
        <v>676500</v>
      </c>
      <c r="J754" s="275"/>
      <c r="K754" s="275">
        <v>676500</v>
      </c>
      <c r="L754" s="275"/>
      <c r="M754" s="275"/>
      <c r="N754" s="275"/>
      <c r="O754" s="275">
        <v>0</v>
      </c>
      <c r="P754" s="275"/>
      <c r="Q754" s="73">
        <v>0</v>
      </c>
    </row>
    <row r="755" spans="1:17" ht="12.1" customHeight="1" x14ac:dyDescent="0.25">
      <c r="A755" s="273" t="s">
        <v>1975</v>
      </c>
      <c r="B755" s="273"/>
      <c r="C755" s="274" t="s">
        <v>1969</v>
      </c>
      <c r="D755" s="274"/>
      <c r="E755" s="274"/>
      <c r="F755" s="274"/>
      <c r="G755" s="73">
        <v>0</v>
      </c>
      <c r="H755" s="73">
        <v>0</v>
      </c>
      <c r="I755" s="275">
        <v>30426561</v>
      </c>
      <c r="J755" s="275"/>
      <c r="K755" s="275">
        <v>30426561</v>
      </c>
      <c r="L755" s="275"/>
      <c r="M755" s="275"/>
      <c r="N755" s="275"/>
      <c r="O755" s="275">
        <v>0</v>
      </c>
      <c r="P755" s="275"/>
      <c r="Q755" s="73">
        <v>0</v>
      </c>
    </row>
    <row r="756" spans="1:17" ht="12.1" customHeight="1" x14ac:dyDescent="0.25">
      <c r="A756" s="273" t="s">
        <v>1976</v>
      </c>
      <c r="B756" s="273"/>
      <c r="C756" s="274" t="s">
        <v>1969</v>
      </c>
      <c r="D756" s="274"/>
      <c r="E756" s="274"/>
      <c r="F756" s="274"/>
      <c r="G756" s="73">
        <v>0</v>
      </c>
      <c r="H756" s="73">
        <v>0</v>
      </c>
      <c r="I756" s="275">
        <v>7760527.9699999997</v>
      </c>
      <c r="J756" s="275"/>
      <c r="K756" s="275">
        <v>7760527.9699999997</v>
      </c>
      <c r="L756" s="275"/>
      <c r="M756" s="275"/>
      <c r="N756" s="275"/>
      <c r="O756" s="275">
        <v>0</v>
      </c>
      <c r="P756" s="275"/>
      <c r="Q756" s="73">
        <v>0</v>
      </c>
    </row>
    <row r="757" spans="1:17" ht="12.75" customHeight="1" x14ac:dyDescent="0.25">
      <c r="A757" s="273" t="s">
        <v>1977</v>
      </c>
      <c r="B757" s="273"/>
      <c r="C757" s="274" t="s">
        <v>1969</v>
      </c>
      <c r="D757" s="274"/>
      <c r="E757" s="274"/>
      <c r="F757" s="274"/>
      <c r="G757" s="73">
        <v>0</v>
      </c>
      <c r="H757" s="73">
        <v>0</v>
      </c>
      <c r="I757" s="275">
        <v>11226820</v>
      </c>
      <c r="J757" s="275"/>
      <c r="K757" s="275">
        <v>11226820</v>
      </c>
      <c r="L757" s="275"/>
      <c r="M757" s="275"/>
      <c r="N757" s="275"/>
      <c r="O757" s="275">
        <v>0</v>
      </c>
      <c r="P757" s="275"/>
      <c r="Q757" s="73">
        <v>0</v>
      </c>
    </row>
    <row r="758" spans="1:17" ht="12.1" customHeight="1" x14ac:dyDescent="0.25">
      <c r="A758" s="273" t="s">
        <v>1978</v>
      </c>
      <c r="B758" s="273"/>
      <c r="C758" s="274" t="s">
        <v>1969</v>
      </c>
      <c r="D758" s="274"/>
      <c r="E758" s="274"/>
      <c r="F758" s="274"/>
      <c r="G758" s="73">
        <v>0</v>
      </c>
      <c r="H758" s="73">
        <v>0</v>
      </c>
      <c r="I758" s="275">
        <v>21592521.09</v>
      </c>
      <c r="J758" s="275"/>
      <c r="K758" s="275">
        <v>21592521.09</v>
      </c>
      <c r="L758" s="275"/>
      <c r="M758" s="275"/>
      <c r="N758" s="275"/>
      <c r="O758" s="275">
        <v>0</v>
      </c>
      <c r="P758" s="275"/>
      <c r="Q758" s="73">
        <v>0</v>
      </c>
    </row>
    <row r="759" spans="1:17" ht="12.1" customHeight="1" x14ac:dyDescent="0.25">
      <c r="A759" s="273" t="s">
        <v>1979</v>
      </c>
      <c r="B759" s="273"/>
      <c r="C759" s="274" t="s">
        <v>1969</v>
      </c>
      <c r="D759" s="274"/>
      <c r="E759" s="274"/>
      <c r="F759" s="274"/>
      <c r="G759" s="73">
        <v>0</v>
      </c>
      <c r="H759" s="73">
        <v>0</v>
      </c>
      <c r="I759" s="275">
        <v>15278890</v>
      </c>
      <c r="J759" s="275"/>
      <c r="K759" s="275">
        <v>15278890</v>
      </c>
      <c r="L759" s="275"/>
      <c r="M759" s="275"/>
      <c r="N759" s="275"/>
      <c r="O759" s="275">
        <v>0</v>
      </c>
      <c r="P759" s="275"/>
      <c r="Q759" s="73">
        <v>0</v>
      </c>
    </row>
    <row r="760" spans="1:17" ht="12.1" customHeight="1" x14ac:dyDescent="0.25">
      <c r="A760" s="273" t="s">
        <v>1980</v>
      </c>
      <c r="B760" s="273"/>
      <c r="C760" s="274" t="s">
        <v>1969</v>
      </c>
      <c r="D760" s="274"/>
      <c r="E760" s="274"/>
      <c r="F760" s="274"/>
      <c r="G760" s="73">
        <v>0</v>
      </c>
      <c r="H760" s="73">
        <v>0</v>
      </c>
      <c r="I760" s="275">
        <v>7045500</v>
      </c>
      <c r="J760" s="275"/>
      <c r="K760" s="275">
        <v>7045500</v>
      </c>
      <c r="L760" s="275"/>
      <c r="M760" s="275"/>
      <c r="N760" s="275"/>
      <c r="O760" s="275">
        <v>0</v>
      </c>
      <c r="P760" s="275"/>
      <c r="Q760" s="73">
        <v>0</v>
      </c>
    </row>
    <row r="761" spans="1:17" ht="12.75" customHeight="1" x14ac:dyDescent="0.25">
      <c r="A761" s="273" t="s">
        <v>1981</v>
      </c>
      <c r="B761" s="273"/>
      <c r="C761" s="274" t="s">
        <v>1969</v>
      </c>
      <c r="D761" s="274"/>
      <c r="E761" s="274"/>
      <c r="F761" s="274"/>
      <c r="G761" s="73">
        <v>0</v>
      </c>
      <c r="H761" s="73">
        <v>0</v>
      </c>
      <c r="I761" s="275">
        <v>2084940</v>
      </c>
      <c r="J761" s="275"/>
      <c r="K761" s="275">
        <v>2084940</v>
      </c>
      <c r="L761" s="275"/>
      <c r="M761" s="275"/>
      <c r="N761" s="275"/>
      <c r="O761" s="275">
        <v>0</v>
      </c>
      <c r="P761" s="275"/>
      <c r="Q761" s="73">
        <v>0</v>
      </c>
    </row>
    <row r="762" spans="1:17" ht="12.1" customHeight="1" x14ac:dyDescent="0.25">
      <c r="A762" s="273" t="s">
        <v>1982</v>
      </c>
      <c r="B762" s="273"/>
      <c r="C762" s="274" t="s">
        <v>1969</v>
      </c>
      <c r="D762" s="274"/>
      <c r="E762" s="274"/>
      <c r="F762" s="274"/>
      <c r="G762" s="73">
        <v>0</v>
      </c>
      <c r="H762" s="73">
        <v>0</v>
      </c>
      <c r="I762" s="275">
        <v>612700</v>
      </c>
      <c r="J762" s="275"/>
      <c r="K762" s="275">
        <v>612700</v>
      </c>
      <c r="L762" s="275"/>
      <c r="M762" s="275"/>
      <c r="N762" s="275"/>
      <c r="O762" s="275">
        <v>0</v>
      </c>
      <c r="P762" s="275"/>
      <c r="Q762" s="73">
        <v>0</v>
      </c>
    </row>
    <row r="763" spans="1:17" ht="12.1" customHeight="1" x14ac:dyDescent="0.25">
      <c r="A763" s="273" t="s">
        <v>1983</v>
      </c>
      <c r="B763" s="273"/>
      <c r="C763" s="274" t="s">
        <v>1969</v>
      </c>
      <c r="D763" s="274"/>
      <c r="E763" s="274"/>
      <c r="F763" s="274"/>
      <c r="G763" s="73">
        <v>0</v>
      </c>
      <c r="H763" s="73">
        <v>0</v>
      </c>
      <c r="I763" s="275">
        <v>5414024</v>
      </c>
      <c r="J763" s="275"/>
      <c r="K763" s="275">
        <v>5414024</v>
      </c>
      <c r="L763" s="275"/>
      <c r="M763" s="275"/>
      <c r="N763" s="275"/>
      <c r="O763" s="275">
        <v>0</v>
      </c>
      <c r="P763" s="275"/>
      <c r="Q763" s="73">
        <v>0</v>
      </c>
    </row>
    <row r="764" spans="1:17" ht="12.75" customHeight="1" x14ac:dyDescent="0.25">
      <c r="A764" s="273" t="s">
        <v>1984</v>
      </c>
      <c r="B764" s="273"/>
      <c r="C764" s="274" t="s">
        <v>1969</v>
      </c>
      <c r="D764" s="274"/>
      <c r="E764" s="274"/>
      <c r="F764" s="274"/>
      <c r="G764" s="73">
        <v>0</v>
      </c>
      <c r="H764" s="73">
        <v>0</v>
      </c>
      <c r="I764" s="275">
        <v>402974</v>
      </c>
      <c r="J764" s="275"/>
      <c r="K764" s="275">
        <v>402974</v>
      </c>
      <c r="L764" s="275"/>
      <c r="M764" s="275"/>
      <c r="N764" s="275"/>
      <c r="O764" s="275">
        <v>0</v>
      </c>
      <c r="P764" s="275"/>
      <c r="Q764" s="73">
        <v>0</v>
      </c>
    </row>
    <row r="765" spans="1:17" ht="12.1" customHeight="1" x14ac:dyDescent="0.25">
      <c r="A765" s="273" t="s">
        <v>1985</v>
      </c>
      <c r="B765" s="273"/>
      <c r="C765" s="274" t="s">
        <v>1969</v>
      </c>
      <c r="D765" s="274"/>
      <c r="E765" s="274"/>
      <c r="F765" s="274"/>
      <c r="G765" s="73">
        <v>0</v>
      </c>
      <c r="H765" s="73">
        <v>0</v>
      </c>
      <c r="I765" s="275">
        <v>3023460</v>
      </c>
      <c r="J765" s="275"/>
      <c r="K765" s="275">
        <v>3023460</v>
      </c>
      <c r="L765" s="275"/>
      <c r="M765" s="275"/>
      <c r="N765" s="275"/>
      <c r="O765" s="275">
        <v>0</v>
      </c>
      <c r="P765" s="275"/>
      <c r="Q765" s="73">
        <v>0</v>
      </c>
    </row>
    <row r="766" spans="1:17" ht="12.1" customHeight="1" x14ac:dyDescent="0.25">
      <c r="A766" s="273" t="s">
        <v>1986</v>
      </c>
      <c r="B766" s="273"/>
      <c r="C766" s="274" t="s">
        <v>1969</v>
      </c>
      <c r="D766" s="274"/>
      <c r="E766" s="274"/>
      <c r="F766" s="274"/>
      <c r="G766" s="73">
        <v>0</v>
      </c>
      <c r="H766" s="73">
        <v>0</v>
      </c>
      <c r="I766" s="275">
        <v>10670165</v>
      </c>
      <c r="J766" s="275"/>
      <c r="K766" s="275">
        <v>10670165</v>
      </c>
      <c r="L766" s="275"/>
      <c r="M766" s="275"/>
      <c r="N766" s="275"/>
      <c r="O766" s="275">
        <v>0</v>
      </c>
      <c r="P766" s="275"/>
      <c r="Q766" s="73">
        <v>0</v>
      </c>
    </row>
    <row r="767" spans="1:17" ht="12.75" customHeight="1" x14ac:dyDescent="0.25">
      <c r="A767" s="273" t="s">
        <v>1987</v>
      </c>
      <c r="B767" s="273"/>
      <c r="C767" s="274" t="s">
        <v>1969</v>
      </c>
      <c r="D767" s="274"/>
      <c r="E767" s="274"/>
      <c r="F767" s="274"/>
      <c r="G767" s="73">
        <v>0</v>
      </c>
      <c r="H767" s="73">
        <v>0</v>
      </c>
      <c r="I767" s="275">
        <v>5976300</v>
      </c>
      <c r="J767" s="275"/>
      <c r="K767" s="275">
        <v>5976300</v>
      </c>
      <c r="L767" s="275"/>
      <c r="M767" s="275"/>
      <c r="N767" s="275"/>
      <c r="O767" s="275">
        <v>0</v>
      </c>
      <c r="P767" s="275"/>
      <c r="Q767" s="73">
        <v>0</v>
      </c>
    </row>
    <row r="768" spans="1:17" ht="12.1" customHeight="1" x14ac:dyDescent="0.25">
      <c r="A768" s="273" t="s">
        <v>1988</v>
      </c>
      <c r="B768" s="273"/>
      <c r="C768" s="274" t="s">
        <v>1969</v>
      </c>
      <c r="D768" s="274"/>
      <c r="E768" s="274"/>
      <c r="F768" s="274"/>
      <c r="G768" s="73">
        <v>0</v>
      </c>
      <c r="H768" s="73">
        <v>0</v>
      </c>
      <c r="I768" s="275">
        <v>30212621.949999999</v>
      </c>
      <c r="J768" s="275"/>
      <c r="K768" s="275">
        <v>30212621.949999999</v>
      </c>
      <c r="L768" s="275"/>
      <c r="M768" s="275"/>
      <c r="N768" s="275"/>
      <c r="O768" s="275">
        <v>0</v>
      </c>
      <c r="P768" s="275"/>
      <c r="Q768" s="73">
        <v>0</v>
      </c>
    </row>
    <row r="769" spans="1:17" ht="12.1" customHeight="1" x14ac:dyDescent="0.25">
      <c r="A769" s="273" t="s">
        <v>1989</v>
      </c>
      <c r="B769" s="273"/>
      <c r="C769" s="274" t="s">
        <v>1969</v>
      </c>
      <c r="D769" s="274"/>
      <c r="E769" s="274"/>
      <c r="F769" s="274"/>
      <c r="G769" s="73">
        <v>0</v>
      </c>
      <c r="H769" s="73">
        <v>0</v>
      </c>
      <c r="I769" s="275">
        <v>19953769</v>
      </c>
      <c r="J769" s="275"/>
      <c r="K769" s="275">
        <v>19953769</v>
      </c>
      <c r="L769" s="275"/>
      <c r="M769" s="275"/>
      <c r="N769" s="275"/>
      <c r="O769" s="275">
        <v>0</v>
      </c>
      <c r="P769" s="275"/>
      <c r="Q769" s="73">
        <v>0</v>
      </c>
    </row>
    <row r="770" spans="1:17" ht="12.75" customHeight="1" x14ac:dyDescent="0.25">
      <c r="A770" s="273" t="s">
        <v>1990</v>
      </c>
      <c r="B770" s="273"/>
      <c r="C770" s="274" t="s">
        <v>1969</v>
      </c>
      <c r="D770" s="274"/>
      <c r="E770" s="274"/>
      <c r="F770" s="274"/>
      <c r="G770" s="73">
        <v>0</v>
      </c>
      <c r="H770" s="73">
        <v>0</v>
      </c>
      <c r="I770" s="275">
        <v>10528639</v>
      </c>
      <c r="J770" s="275"/>
      <c r="K770" s="275">
        <v>10528639</v>
      </c>
      <c r="L770" s="275"/>
      <c r="M770" s="275"/>
      <c r="N770" s="275"/>
      <c r="O770" s="275">
        <v>0</v>
      </c>
      <c r="P770" s="275"/>
      <c r="Q770" s="73">
        <v>0</v>
      </c>
    </row>
    <row r="771" spans="1:17" ht="12.1" customHeight="1" x14ac:dyDescent="0.25">
      <c r="A771" s="273" t="s">
        <v>1991</v>
      </c>
      <c r="B771" s="273"/>
      <c r="C771" s="274" t="s">
        <v>1969</v>
      </c>
      <c r="D771" s="274"/>
      <c r="E771" s="274"/>
      <c r="F771" s="274"/>
      <c r="G771" s="73">
        <v>0</v>
      </c>
      <c r="H771" s="73">
        <v>0</v>
      </c>
      <c r="I771" s="275">
        <v>11745635</v>
      </c>
      <c r="J771" s="275"/>
      <c r="K771" s="275">
        <v>11745635</v>
      </c>
      <c r="L771" s="275"/>
      <c r="M771" s="275"/>
      <c r="N771" s="275"/>
      <c r="O771" s="275">
        <v>0</v>
      </c>
      <c r="P771" s="275"/>
      <c r="Q771" s="73">
        <v>0</v>
      </c>
    </row>
    <row r="772" spans="1:17" ht="12.1" customHeight="1" x14ac:dyDescent="0.25">
      <c r="A772" s="273" t="s">
        <v>1992</v>
      </c>
      <c r="B772" s="273"/>
      <c r="C772" s="274" t="s">
        <v>1993</v>
      </c>
      <c r="D772" s="274"/>
      <c r="E772" s="274"/>
      <c r="F772" s="274"/>
      <c r="G772" s="73">
        <v>0</v>
      </c>
      <c r="H772" s="73">
        <v>0</v>
      </c>
      <c r="I772" s="275">
        <v>1559162.26</v>
      </c>
      <c r="J772" s="275"/>
      <c r="K772" s="275">
        <v>1559162.26</v>
      </c>
      <c r="L772" s="275"/>
      <c r="M772" s="275"/>
      <c r="N772" s="275"/>
      <c r="O772" s="275">
        <v>0</v>
      </c>
      <c r="P772" s="275"/>
      <c r="Q772" s="73">
        <v>0</v>
      </c>
    </row>
    <row r="773" spans="1:17" ht="12.75" customHeight="1" x14ac:dyDescent="0.25">
      <c r="A773" s="273" t="s">
        <v>1994</v>
      </c>
      <c r="B773" s="273"/>
      <c r="C773" s="274" t="s">
        <v>1995</v>
      </c>
      <c r="D773" s="274"/>
      <c r="E773" s="274"/>
      <c r="F773" s="274"/>
      <c r="G773" s="73">
        <v>0</v>
      </c>
      <c r="H773" s="73">
        <v>0</v>
      </c>
      <c r="I773" s="275">
        <v>2659690</v>
      </c>
      <c r="J773" s="275"/>
      <c r="K773" s="275">
        <v>2659690</v>
      </c>
      <c r="L773" s="275"/>
      <c r="M773" s="275"/>
      <c r="N773" s="275"/>
      <c r="O773" s="275">
        <v>0</v>
      </c>
      <c r="P773" s="275"/>
      <c r="Q773" s="73">
        <v>0</v>
      </c>
    </row>
    <row r="774" spans="1:17" ht="12.1" customHeight="1" x14ac:dyDescent="0.25">
      <c r="A774" s="273" t="s">
        <v>1996</v>
      </c>
      <c r="B774" s="273"/>
      <c r="C774" s="274" t="s">
        <v>1997</v>
      </c>
      <c r="D774" s="274"/>
      <c r="E774" s="274"/>
      <c r="F774" s="274"/>
      <c r="G774" s="73">
        <v>0</v>
      </c>
      <c r="H774" s="73">
        <v>0</v>
      </c>
      <c r="I774" s="275">
        <v>7689467.4500000002</v>
      </c>
      <c r="J774" s="275"/>
      <c r="K774" s="275">
        <v>7689467.4500000002</v>
      </c>
      <c r="L774" s="275"/>
      <c r="M774" s="275"/>
      <c r="N774" s="275"/>
      <c r="O774" s="275">
        <v>0</v>
      </c>
      <c r="P774" s="275"/>
      <c r="Q774" s="73">
        <v>0</v>
      </c>
    </row>
    <row r="775" spans="1:17" ht="12.1" customHeight="1" x14ac:dyDescent="0.25">
      <c r="A775" s="273" t="s">
        <v>1998</v>
      </c>
      <c r="B775" s="273"/>
      <c r="C775" s="274" t="s">
        <v>1999</v>
      </c>
      <c r="D775" s="274"/>
      <c r="E775" s="274"/>
      <c r="F775" s="274"/>
      <c r="G775" s="73">
        <v>0</v>
      </c>
      <c r="H775" s="73">
        <v>0</v>
      </c>
      <c r="I775" s="275">
        <v>2268772</v>
      </c>
      <c r="J775" s="275"/>
      <c r="K775" s="275">
        <v>2268772</v>
      </c>
      <c r="L775" s="275"/>
      <c r="M775" s="275"/>
      <c r="N775" s="275"/>
      <c r="O775" s="275">
        <v>0</v>
      </c>
      <c r="P775" s="275"/>
      <c r="Q775" s="73">
        <v>0</v>
      </c>
    </row>
    <row r="776" spans="1:17" ht="12.75" customHeight="1" x14ac:dyDescent="0.25">
      <c r="A776" s="355"/>
      <c r="B776" s="355"/>
      <c r="C776" s="355"/>
      <c r="D776" s="355"/>
      <c r="E776" s="355"/>
      <c r="F776" s="355"/>
      <c r="G776" s="74">
        <v>0</v>
      </c>
      <c r="H776" s="74">
        <v>0</v>
      </c>
      <c r="I776" s="356">
        <v>241694668.33000001</v>
      </c>
      <c r="J776" s="356"/>
      <c r="K776" s="356">
        <v>241694668.33000001</v>
      </c>
      <c r="L776" s="356"/>
      <c r="M776" s="356"/>
      <c r="N776" s="356"/>
      <c r="O776" s="356">
        <v>0</v>
      </c>
      <c r="P776" s="356"/>
      <c r="Q776" s="74">
        <v>0</v>
      </c>
    </row>
    <row r="777" spans="1:17" ht="6.8" customHeight="1" x14ac:dyDescent="0.25"/>
    <row r="778" spans="1:17" ht="12.1" customHeight="1" x14ac:dyDescent="0.25">
      <c r="A778" s="277" t="s">
        <v>578</v>
      </c>
      <c r="B778" s="277"/>
      <c r="C778" s="278" t="s">
        <v>676</v>
      </c>
      <c r="D778" s="278"/>
      <c r="E778" s="278"/>
      <c r="F778" s="278"/>
      <c r="G778" s="278"/>
      <c r="H778" s="278"/>
      <c r="I778" s="278"/>
      <c r="J778" s="278"/>
      <c r="K778" s="278"/>
      <c r="L778" s="278"/>
      <c r="M778" s="278"/>
      <c r="N778" s="278"/>
      <c r="O778" s="278"/>
      <c r="P778" s="278"/>
      <c r="Q778" s="278"/>
    </row>
    <row r="779" spans="1:17" ht="12.1" customHeight="1" x14ac:dyDescent="0.25">
      <c r="A779" s="273" t="s">
        <v>2000</v>
      </c>
      <c r="B779" s="273"/>
      <c r="C779" s="274" t="s">
        <v>2001</v>
      </c>
      <c r="D779" s="274"/>
      <c r="E779" s="274"/>
      <c r="F779" s="274"/>
      <c r="G779" s="73">
        <v>0</v>
      </c>
      <c r="H779" s="73">
        <v>0</v>
      </c>
      <c r="I779" s="275">
        <v>225500</v>
      </c>
      <c r="J779" s="275"/>
      <c r="K779" s="275">
        <v>225500</v>
      </c>
      <c r="L779" s="275"/>
      <c r="M779" s="275"/>
      <c r="N779" s="275"/>
      <c r="O779" s="275">
        <v>0</v>
      </c>
      <c r="P779" s="275"/>
      <c r="Q779" s="73">
        <v>0</v>
      </c>
    </row>
    <row r="780" spans="1:17" ht="12.75" customHeight="1" x14ac:dyDescent="0.25">
      <c r="A780" s="355"/>
      <c r="B780" s="355"/>
      <c r="C780" s="355"/>
      <c r="D780" s="355"/>
      <c r="E780" s="355"/>
      <c r="F780" s="355"/>
      <c r="G780" s="74">
        <v>0</v>
      </c>
      <c r="H780" s="74">
        <v>0</v>
      </c>
      <c r="I780" s="356">
        <v>225500</v>
      </c>
      <c r="J780" s="356"/>
      <c r="K780" s="356">
        <v>225500</v>
      </c>
      <c r="L780" s="356"/>
      <c r="M780" s="356"/>
      <c r="N780" s="356"/>
      <c r="O780" s="356">
        <v>0</v>
      </c>
      <c r="P780" s="356"/>
      <c r="Q780" s="74">
        <v>0</v>
      </c>
    </row>
    <row r="781" spans="1:17" ht="6.8" customHeight="1" x14ac:dyDescent="0.25"/>
    <row r="782" spans="1:17" ht="12.1" customHeight="1" x14ac:dyDescent="0.25">
      <c r="A782" s="277" t="s">
        <v>578</v>
      </c>
      <c r="B782" s="277"/>
      <c r="C782" s="278" t="s">
        <v>678</v>
      </c>
      <c r="D782" s="278"/>
      <c r="E782" s="278"/>
      <c r="F782" s="278"/>
      <c r="G782" s="278"/>
      <c r="H782" s="278"/>
      <c r="I782" s="278"/>
      <c r="J782" s="278"/>
      <c r="K782" s="278"/>
      <c r="L782" s="278"/>
      <c r="M782" s="278"/>
      <c r="N782" s="278"/>
      <c r="O782" s="278"/>
      <c r="P782" s="278"/>
      <c r="Q782" s="278"/>
    </row>
    <row r="783" spans="1:17" ht="12.1" customHeight="1" x14ac:dyDescent="0.25">
      <c r="A783" s="273" t="s">
        <v>2002</v>
      </c>
      <c r="B783" s="273"/>
      <c r="C783" s="274" t="s">
        <v>2003</v>
      </c>
      <c r="D783" s="274"/>
      <c r="E783" s="274"/>
      <c r="F783" s="274"/>
      <c r="G783" s="73">
        <v>125194.07</v>
      </c>
      <c r="H783" s="73">
        <v>0</v>
      </c>
      <c r="I783" s="275">
        <v>0</v>
      </c>
      <c r="J783" s="275"/>
      <c r="K783" s="275">
        <v>125194.07</v>
      </c>
      <c r="L783" s="275"/>
      <c r="M783" s="275"/>
      <c r="N783" s="275"/>
      <c r="O783" s="275">
        <v>0</v>
      </c>
      <c r="P783" s="275"/>
      <c r="Q783" s="73">
        <v>0</v>
      </c>
    </row>
    <row r="784" spans="1:17" ht="12.75" customHeight="1" x14ac:dyDescent="0.25">
      <c r="A784" s="355"/>
      <c r="B784" s="355"/>
      <c r="C784" s="355"/>
      <c r="D784" s="355"/>
      <c r="E784" s="355"/>
      <c r="F784" s="355"/>
      <c r="G784" s="74">
        <v>125194.07</v>
      </c>
      <c r="H784" s="74">
        <v>0</v>
      </c>
      <c r="I784" s="356">
        <v>0</v>
      </c>
      <c r="J784" s="356"/>
      <c r="K784" s="356">
        <v>125194.07</v>
      </c>
      <c r="L784" s="356"/>
      <c r="M784" s="356"/>
      <c r="N784" s="356"/>
      <c r="O784" s="356">
        <v>0</v>
      </c>
      <c r="P784" s="356"/>
      <c r="Q784" s="74">
        <v>0</v>
      </c>
    </row>
    <row r="785" spans="1:17" ht="6.8" customHeight="1" x14ac:dyDescent="0.25"/>
    <row r="786" spans="1:17" ht="12.1" customHeight="1" x14ac:dyDescent="0.25">
      <c r="A786" s="277" t="s">
        <v>578</v>
      </c>
      <c r="B786" s="277"/>
      <c r="C786" s="278" t="s">
        <v>680</v>
      </c>
      <c r="D786" s="278"/>
      <c r="E786" s="278"/>
      <c r="F786" s="278"/>
      <c r="G786" s="278"/>
      <c r="H786" s="278"/>
      <c r="I786" s="278"/>
      <c r="J786" s="278"/>
      <c r="K786" s="278"/>
      <c r="L786" s="278"/>
      <c r="M786" s="278"/>
      <c r="N786" s="278"/>
      <c r="O786" s="278"/>
      <c r="P786" s="278"/>
      <c r="Q786" s="278"/>
    </row>
    <row r="787" spans="1:17" ht="12.1" customHeight="1" x14ac:dyDescent="0.25">
      <c r="A787" s="273" t="s">
        <v>2004</v>
      </c>
      <c r="B787" s="273"/>
      <c r="C787" s="274" t="s">
        <v>2005</v>
      </c>
      <c r="D787" s="274"/>
      <c r="E787" s="274"/>
      <c r="F787" s="274"/>
      <c r="G787" s="73">
        <v>9921081.7799999993</v>
      </c>
      <c r="H787" s="73">
        <v>0</v>
      </c>
      <c r="I787" s="275">
        <v>21268150</v>
      </c>
      <c r="J787" s="275"/>
      <c r="K787" s="275">
        <v>24257104.379999999</v>
      </c>
      <c r="L787" s="275"/>
      <c r="M787" s="275"/>
      <c r="N787" s="275"/>
      <c r="O787" s="275">
        <v>6932127.4000000004</v>
      </c>
      <c r="P787" s="275"/>
      <c r="Q787" s="73">
        <v>0</v>
      </c>
    </row>
    <row r="788" spans="1:17" ht="12.1" customHeight="1" x14ac:dyDescent="0.25">
      <c r="A788" s="273" t="s">
        <v>2006</v>
      </c>
      <c r="B788" s="273"/>
      <c r="C788" s="274" t="s">
        <v>2005</v>
      </c>
      <c r="D788" s="274"/>
      <c r="E788" s="274"/>
      <c r="F788" s="274"/>
      <c r="G788" s="73">
        <v>12546844.1</v>
      </c>
      <c r="H788" s="73">
        <v>0</v>
      </c>
      <c r="I788" s="275">
        <v>15312180</v>
      </c>
      <c r="J788" s="275"/>
      <c r="K788" s="275">
        <v>722820</v>
      </c>
      <c r="L788" s="275"/>
      <c r="M788" s="275"/>
      <c r="N788" s="275"/>
      <c r="O788" s="275">
        <v>27136204.100000001</v>
      </c>
      <c r="P788" s="275"/>
      <c r="Q788" s="73">
        <v>0</v>
      </c>
    </row>
    <row r="789" spans="1:17" ht="12.75" customHeight="1" x14ac:dyDescent="0.25">
      <c r="A789" s="273" t="s">
        <v>2007</v>
      </c>
      <c r="B789" s="273"/>
      <c r="C789" s="274" t="s">
        <v>2005</v>
      </c>
      <c r="D789" s="274"/>
      <c r="E789" s="274"/>
      <c r="F789" s="274"/>
      <c r="G789" s="73">
        <v>4543966.4000000004</v>
      </c>
      <c r="H789" s="73">
        <v>0</v>
      </c>
      <c r="I789" s="275">
        <v>787680</v>
      </c>
      <c r="J789" s="275"/>
      <c r="K789" s="275">
        <v>2542812</v>
      </c>
      <c r="L789" s="275"/>
      <c r="M789" s="275"/>
      <c r="N789" s="275"/>
      <c r="O789" s="275">
        <v>2788834.4</v>
      </c>
      <c r="P789" s="275"/>
      <c r="Q789" s="73">
        <v>0</v>
      </c>
    </row>
    <row r="790" spans="1:17" ht="12.1" customHeight="1" x14ac:dyDescent="0.25">
      <c r="A790" s="273" t="s">
        <v>2008</v>
      </c>
      <c r="B790" s="273"/>
      <c r="C790" s="274" t="s">
        <v>2005</v>
      </c>
      <c r="D790" s="274"/>
      <c r="E790" s="274"/>
      <c r="F790" s="274"/>
      <c r="G790" s="73">
        <v>20989838.199999999</v>
      </c>
      <c r="H790" s="73">
        <v>0</v>
      </c>
      <c r="I790" s="275">
        <v>2065360</v>
      </c>
      <c r="J790" s="275"/>
      <c r="K790" s="275">
        <v>11287745.109999999</v>
      </c>
      <c r="L790" s="275"/>
      <c r="M790" s="275"/>
      <c r="N790" s="275"/>
      <c r="O790" s="275">
        <v>11767453.09</v>
      </c>
      <c r="P790" s="275"/>
      <c r="Q790" s="73">
        <v>0</v>
      </c>
    </row>
    <row r="791" spans="1:17" ht="12.1" customHeight="1" x14ac:dyDescent="0.25">
      <c r="A791" s="273" t="s">
        <v>2009</v>
      </c>
      <c r="B791" s="273"/>
      <c r="C791" s="274" t="s">
        <v>2005</v>
      </c>
      <c r="D791" s="274"/>
      <c r="E791" s="274"/>
      <c r="F791" s="274"/>
      <c r="G791" s="73">
        <v>14248811.16</v>
      </c>
      <c r="H791" s="73">
        <v>0</v>
      </c>
      <c r="I791" s="275">
        <v>0</v>
      </c>
      <c r="J791" s="275"/>
      <c r="K791" s="275">
        <v>4730238.99</v>
      </c>
      <c r="L791" s="275"/>
      <c r="M791" s="275"/>
      <c r="N791" s="275"/>
      <c r="O791" s="275">
        <v>9518572.1699999999</v>
      </c>
      <c r="P791" s="275"/>
      <c r="Q791" s="73">
        <v>0</v>
      </c>
    </row>
    <row r="792" spans="1:17" ht="12.75" customHeight="1" x14ac:dyDescent="0.25">
      <c r="A792" s="273" t="s">
        <v>2010</v>
      </c>
      <c r="B792" s="273"/>
      <c r="C792" s="274" t="s">
        <v>2005</v>
      </c>
      <c r="D792" s="274"/>
      <c r="E792" s="274"/>
      <c r="F792" s="274"/>
      <c r="G792" s="73">
        <v>5362282.2</v>
      </c>
      <c r="H792" s="73">
        <v>0</v>
      </c>
      <c r="I792" s="275">
        <v>0</v>
      </c>
      <c r="J792" s="275"/>
      <c r="K792" s="275">
        <v>1256226.1499999999</v>
      </c>
      <c r="L792" s="275"/>
      <c r="M792" s="275"/>
      <c r="N792" s="275"/>
      <c r="O792" s="275">
        <v>4106056.05</v>
      </c>
      <c r="P792" s="275"/>
      <c r="Q792" s="73">
        <v>0</v>
      </c>
    </row>
    <row r="793" spans="1:17" ht="12.1" customHeight="1" x14ac:dyDescent="0.25">
      <c r="A793" s="273" t="s">
        <v>2011</v>
      </c>
      <c r="B793" s="273"/>
      <c r="C793" s="274" t="s">
        <v>2005</v>
      </c>
      <c r="D793" s="274"/>
      <c r="E793" s="274"/>
      <c r="F793" s="274"/>
      <c r="G793" s="73">
        <v>1469772</v>
      </c>
      <c r="H793" s="73">
        <v>0</v>
      </c>
      <c r="I793" s="275">
        <v>0</v>
      </c>
      <c r="J793" s="275"/>
      <c r="K793" s="275">
        <v>0</v>
      </c>
      <c r="L793" s="275"/>
      <c r="M793" s="275"/>
      <c r="N793" s="275"/>
      <c r="O793" s="275">
        <v>1469772</v>
      </c>
      <c r="P793" s="275"/>
      <c r="Q793" s="73">
        <v>0</v>
      </c>
    </row>
    <row r="794" spans="1:17" ht="12.1" customHeight="1" x14ac:dyDescent="0.25">
      <c r="A794" s="273" t="s">
        <v>2012</v>
      </c>
      <c r="B794" s="273"/>
      <c r="C794" s="274" t="s">
        <v>2005</v>
      </c>
      <c r="D794" s="274"/>
      <c r="E794" s="274"/>
      <c r="F794" s="274"/>
      <c r="G794" s="73">
        <v>8598765.4299999997</v>
      </c>
      <c r="H794" s="73">
        <v>0</v>
      </c>
      <c r="I794" s="275">
        <v>4395360</v>
      </c>
      <c r="J794" s="275"/>
      <c r="K794" s="275">
        <v>4980126.4000000004</v>
      </c>
      <c r="L794" s="275"/>
      <c r="M794" s="275"/>
      <c r="N794" s="275"/>
      <c r="O794" s="275">
        <v>8013999.0300000003</v>
      </c>
      <c r="P794" s="275"/>
      <c r="Q794" s="73">
        <v>0</v>
      </c>
    </row>
    <row r="795" spans="1:17" ht="12.75" customHeight="1" x14ac:dyDescent="0.25">
      <c r="A795" s="273" t="s">
        <v>2013</v>
      </c>
      <c r="B795" s="273"/>
      <c r="C795" s="274" t="s">
        <v>2005</v>
      </c>
      <c r="D795" s="274"/>
      <c r="E795" s="274"/>
      <c r="F795" s="274"/>
      <c r="G795" s="73">
        <v>16685863.220000001</v>
      </c>
      <c r="H795" s="73">
        <v>0</v>
      </c>
      <c r="I795" s="275">
        <v>17772240</v>
      </c>
      <c r="J795" s="275"/>
      <c r="K795" s="275">
        <v>4372489.93</v>
      </c>
      <c r="L795" s="275"/>
      <c r="M795" s="275"/>
      <c r="N795" s="275"/>
      <c r="O795" s="275">
        <v>30085613.289999999</v>
      </c>
      <c r="P795" s="275"/>
      <c r="Q795" s="73">
        <v>0</v>
      </c>
    </row>
    <row r="796" spans="1:17" ht="12.1" customHeight="1" x14ac:dyDescent="0.25">
      <c r="A796" s="273" t="s">
        <v>2014</v>
      </c>
      <c r="B796" s="273"/>
      <c r="C796" s="274" t="s">
        <v>2005</v>
      </c>
      <c r="D796" s="274"/>
      <c r="E796" s="274"/>
      <c r="F796" s="274"/>
      <c r="G796" s="73">
        <v>6974294.0999999996</v>
      </c>
      <c r="H796" s="73">
        <v>0</v>
      </c>
      <c r="I796" s="275">
        <v>4866260</v>
      </c>
      <c r="J796" s="275"/>
      <c r="K796" s="275">
        <v>8657160.5299999993</v>
      </c>
      <c r="L796" s="275"/>
      <c r="M796" s="275"/>
      <c r="N796" s="275"/>
      <c r="O796" s="275">
        <v>3183393.57</v>
      </c>
      <c r="P796" s="275"/>
      <c r="Q796" s="73">
        <v>0</v>
      </c>
    </row>
    <row r="797" spans="1:17" ht="12.1" customHeight="1" x14ac:dyDescent="0.25">
      <c r="A797" s="273" t="s">
        <v>2015</v>
      </c>
      <c r="B797" s="273"/>
      <c r="C797" s="274" t="s">
        <v>2005</v>
      </c>
      <c r="D797" s="274"/>
      <c r="E797" s="274"/>
      <c r="F797" s="274"/>
      <c r="G797" s="73">
        <v>5596498.4299999997</v>
      </c>
      <c r="H797" s="73">
        <v>0</v>
      </c>
      <c r="I797" s="275">
        <v>43928960</v>
      </c>
      <c r="J797" s="275"/>
      <c r="K797" s="275">
        <v>11275161.199999999</v>
      </c>
      <c r="L797" s="275"/>
      <c r="M797" s="275"/>
      <c r="N797" s="275"/>
      <c r="O797" s="275">
        <v>38250297.229999997</v>
      </c>
      <c r="P797" s="275"/>
      <c r="Q797" s="73">
        <v>0</v>
      </c>
    </row>
    <row r="798" spans="1:17" ht="12.75" customHeight="1" x14ac:dyDescent="0.25">
      <c r="A798" s="273" t="s">
        <v>2016</v>
      </c>
      <c r="B798" s="273"/>
      <c r="C798" s="274" t="s">
        <v>2005</v>
      </c>
      <c r="D798" s="274"/>
      <c r="E798" s="274"/>
      <c r="F798" s="274"/>
      <c r="G798" s="73">
        <v>7223253.9900000002</v>
      </c>
      <c r="H798" s="73">
        <v>0</v>
      </c>
      <c r="I798" s="275">
        <v>1575360</v>
      </c>
      <c r="J798" s="275"/>
      <c r="K798" s="275">
        <v>1168378.8</v>
      </c>
      <c r="L798" s="275"/>
      <c r="M798" s="275"/>
      <c r="N798" s="275"/>
      <c r="O798" s="275">
        <v>7630235.1900000004</v>
      </c>
      <c r="P798" s="275"/>
      <c r="Q798" s="73">
        <v>0</v>
      </c>
    </row>
    <row r="799" spans="1:17" ht="12.1" customHeight="1" x14ac:dyDescent="0.25">
      <c r="A799" s="273" t="s">
        <v>2017</v>
      </c>
      <c r="B799" s="273"/>
      <c r="C799" s="274" t="s">
        <v>2005</v>
      </c>
      <c r="D799" s="274"/>
      <c r="E799" s="274"/>
      <c r="F799" s="274"/>
      <c r="G799" s="73">
        <v>0</v>
      </c>
      <c r="H799" s="73">
        <v>0</v>
      </c>
      <c r="I799" s="275">
        <v>1575360</v>
      </c>
      <c r="J799" s="275"/>
      <c r="K799" s="275">
        <v>925524</v>
      </c>
      <c r="L799" s="275"/>
      <c r="M799" s="275"/>
      <c r="N799" s="275"/>
      <c r="O799" s="275">
        <v>649836</v>
      </c>
      <c r="P799" s="275"/>
      <c r="Q799" s="73">
        <v>0</v>
      </c>
    </row>
    <row r="800" spans="1:17" ht="12.1" customHeight="1" x14ac:dyDescent="0.25">
      <c r="A800" s="273" t="s">
        <v>2018</v>
      </c>
      <c r="B800" s="273"/>
      <c r="C800" s="274" t="s">
        <v>2005</v>
      </c>
      <c r="D800" s="274"/>
      <c r="E800" s="274"/>
      <c r="F800" s="274"/>
      <c r="G800" s="73">
        <v>6258576.8499999996</v>
      </c>
      <c r="H800" s="73">
        <v>0</v>
      </c>
      <c r="I800" s="275">
        <v>580000</v>
      </c>
      <c r="J800" s="275"/>
      <c r="K800" s="275">
        <v>5764046</v>
      </c>
      <c r="L800" s="275"/>
      <c r="M800" s="275"/>
      <c r="N800" s="275"/>
      <c r="O800" s="275">
        <v>1074530.8500000001</v>
      </c>
      <c r="P800" s="275"/>
      <c r="Q800" s="73">
        <v>0</v>
      </c>
    </row>
    <row r="801" spans="1:17" ht="12.75" customHeight="1" x14ac:dyDescent="0.25">
      <c r="A801" s="273" t="s">
        <v>2019</v>
      </c>
      <c r="B801" s="273"/>
      <c r="C801" s="274" t="s">
        <v>2005</v>
      </c>
      <c r="D801" s="274"/>
      <c r="E801" s="274"/>
      <c r="F801" s="274"/>
      <c r="G801" s="73">
        <v>4841999.7</v>
      </c>
      <c r="H801" s="73">
        <v>0</v>
      </c>
      <c r="I801" s="275">
        <v>1272720</v>
      </c>
      <c r="J801" s="275"/>
      <c r="K801" s="275">
        <v>2152549.2999999998</v>
      </c>
      <c r="L801" s="275"/>
      <c r="M801" s="275"/>
      <c r="N801" s="275"/>
      <c r="O801" s="275">
        <v>3962170.4</v>
      </c>
      <c r="P801" s="275"/>
      <c r="Q801" s="73">
        <v>0</v>
      </c>
    </row>
    <row r="802" spans="1:17" ht="12.1" customHeight="1" x14ac:dyDescent="0.25">
      <c r="A802" s="273" t="s">
        <v>2020</v>
      </c>
      <c r="B802" s="273"/>
      <c r="C802" s="274" t="s">
        <v>2005</v>
      </c>
      <c r="D802" s="274"/>
      <c r="E802" s="274"/>
      <c r="F802" s="274"/>
      <c r="G802" s="73">
        <v>20074523.289999999</v>
      </c>
      <c r="H802" s="73">
        <v>0</v>
      </c>
      <c r="I802" s="275">
        <v>0</v>
      </c>
      <c r="J802" s="275"/>
      <c r="K802" s="275">
        <v>8736184.3000000007</v>
      </c>
      <c r="L802" s="275"/>
      <c r="M802" s="275"/>
      <c r="N802" s="275"/>
      <c r="O802" s="275">
        <v>11338338.99</v>
      </c>
      <c r="P802" s="275"/>
      <c r="Q802" s="73">
        <v>0</v>
      </c>
    </row>
    <row r="803" spans="1:17" ht="12.1" customHeight="1" x14ac:dyDescent="0.25">
      <c r="A803" s="273" t="s">
        <v>2021</v>
      </c>
      <c r="B803" s="273"/>
      <c r="C803" s="274" t="s">
        <v>2005</v>
      </c>
      <c r="D803" s="274"/>
      <c r="E803" s="274"/>
      <c r="F803" s="274"/>
      <c r="G803" s="73">
        <v>11284943.300000001</v>
      </c>
      <c r="H803" s="73">
        <v>0</v>
      </c>
      <c r="I803" s="275">
        <v>23987076.370000001</v>
      </c>
      <c r="J803" s="275"/>
      <c r="K803" s="275">
        <v>23899209.670000002</v>
      </c>
      <c r="L803" s="275"/>
      <c r="M803" s="275"/>
      <c r="N803" s="275"/>
      <c r="O803" s="275">
        <v>11372810</v>
      </c>
      <c r="P803" s="275"/>
      <c r="Q803" s="73">
        <v>0</v>
      </c>
    </row>
    <row r="804" spans="1:17" ht="12.75" customHeight="1" x14ac:dyDescent="0.25">
      <c r="A804" s="273" t="s">
        <v>2022</v>
      </c>
      <c r="B804" s="273"/>
      <c r="C804" s="274" t="s">
        <v>2005</v>
      </c>
      <c r="D804" s="274"/>
      <c r="E804" s="274"/>
      <c r="F804" s="274"/>
      <c r="G804" s="73">
        <v>11806262.9</v>
      </c>
      <c r="H804" s="73">
        <v>0</v>
      </c>
      <c r="I804" s="275">
        <v>219272.24</v>
      </c>
      <c r="J804" s="275"/>
      <c r="K804" s="275">
        <v>5956092.25</v>
      </c>
      <c r="L804" s="275"/>
      <c r="M804" s="275"/>
      <c r="N804" s="275"/>
      <c r="O804" s="275">
        <v>6069442.8899999997</v>
      </c>
      <c r="P804" s="275"/>
      <c r="Q804" s="73">
        <v>0</v>
      </c>
    </row>
    <row r="805" spans="1:17" ht="12.1" customHeight="1" x14ac:dyDescent="0.25">
      <c r="A805" s="273" t="s">
        <v>2023</v>
      </c>
      <c r="B805" s="273"/>
      <c r="C805" s="274" t="s">
        <v>2005</v>
      </c>
      <c r="D805" s="274"/>
      <c r="E805" s="274"/>
      <c r="F805" s="274"/>
      <c r="G805" s="73">
        <v>9212947.7200000007</v>
      </c>
      <c r="H805" s="73">
        <v>0</v>
      </c>
      <c r="I805" s="275">
        <v>0</v>
      </c>
      <c r="J805" s="275"/>
      <c r="K805" s="275">
        <v>524195.52</v>
      </c>
      <c r="L805" s="275"/>
      <c r="M805" s="275"/>
      <c r="N805" s="275"/>
      <c r="O805" s="275">
        <v>8688752.1999999993</v>
      </c>
      <c r="P805" s="275"/>
      <c r="Q805" s="73">
        <v>0</v>
      </c>
    </row>
    <row r="806" spans="1:17" ht="12.1" customHeight="1" x14ac:dyDescent="0.25">
      <c r="A806" s="273" t="s">
        <v>2024</v>
      </c>
      <c r="B806" s="273"/>
      <c r="C806" s="274" t="s">
        <v>2005</v>
      </c>
      <c r="D806" s="274"/>
      <c r="E806" s="274"/>
      <c r="F806" s="274"/>
      <c r="G806" s="73">
        <v>5262542.9800000004</v>
      </c>
      <c r="H806" s="73">
        <v>0</v>
      </c>
      <c r="I806" s="275">
        <v>17104161</v>
      </c>
      <c r="J806" s="275"/>
      <c r="K806" s="275">
        <v>8631929.6500000004</v>
      </c>
      <c r="L806" s="275"/>
      <c r="M806" s="275"/>
      <c r="N806" s="275"/>
      <c r="O806" s="275">
        <v>13734774.33</v>
      </c>
      <c r="P806" s="275"/>
      <c r="Q806" s="73">
        <v>0</v>
      </c>
    </row>
    <row r="807" spans="1:17" ht="12.75" customHeight="1" x14ac:dyDescent="0.25">
      <c r="A807" s="273" t="s">
        <v>2025</v>
      </c>
      <c r="B807" s="273"/>
      <c r="C807" s="274" t="s">
        <v>2005</v>
      </c>
      <c r="D807" s="274"/>
      <c r="E807" s="274"/>
      <c r="F807" s="274"/>
      <c r="G807" s="73">
        <v>3013119.81</v>
      </c>
      <c r="H807" s="73">
        <v>0</v>
      </c>
      <c r="I807" s="275">
        <v>2363040</v>
      </c>
      <c r="J807" s="275"/>
      <c r="K807" s="275">
        <v>4851093.99</v>
      </c>
      <c r="L807" s="275"/>
      <c r="M807" s="275"/>
      <c r="N807" s="275"/>
      <c r="O807" s="275">
        <v>525065.81999999995</v>
      </c>
      <c r="P807" s="275"/>
      <c r="Q807" s="73">
        <v>0</v>
      </c>
    </row>
    <row r="808" spans="1:17" ht="12.1" customHeight="1" x14ac:dyDescent="0.25">
      <c r="A808" s="273" t="s">
        <v>2026</v>
      </c>
      <c r="B808" s="273"/>
      <c r="C808" s="274" t="s">
        <v>2005</v>
      </c>
      <c r="D808" s="274"/>
      <c r="E808" s="274"/>
      <c r="F808" s="274"/>
      <c r="G808" s="73">
        <v>7090920</v>
      </c>
      <c r="H808" s="73">
        <v>0</v>
      </c>
      <c r="I808" s="275">
        <v>4726080</v>
      </c>
      <c r="J808" s="275"/>
      <c r="K808" s="275">
        <v>4726080</v>
      </c>
      <c r="L808" s="275"/>
      <c r="M808" s="275"/>
      <c r="N808" s="275"/>
      <c r="O808" s="275">
        <v>7090920</v>
      </c>
      <c r="P808" s="275"/>
      <c r="Q808" s="73">
        <v>0</v>
      </c>
    </row>
    <row r="809" spans="1:17" ht="12.1" customHeight="1" x14ac:dyDescent="0.25">
      <c r="A809" s="273" t="s">
        <v>2027</v>
      </c>
      <c r="B809" s="273"/>
      <c r="C809" s="274" t="s">
        <v>2005</v>
      </c>
      <c r="D809" s="274"/>
      <c r="E809" s="274"/>
      <c r="F809" s="274"/>
      <c r="G809" s="73">
        <v>1881565</v>
      </c>
      <c r="H809" s="73">
        <v>0</v>
      </c>
      <c r="I809" s="275">
        <v>0</v>
      </c>
      <c r="J809" s="275"/>
      <c r="K809" s="275">
        <v>920000</v>
      </c>
      <c r="L809" s="275"/>
      <c r="M809" s="275"/>
      <c r="N809" s="275"/>
      <c r="O809" s="275">
        <v>961565</v>
      </c>
      <c r="P809" s="275"/>
      <c r="Q809" s="73">
        <v>0</v>
      </c>
    </row>
    <row r="810" spans="1:17" ht="12.75" customHeight="1" x14ac:dyDescent="0.25">
      <c r="A810" s="273" t="s">
        <v>2028</v>
      </c>
      <c r="B810" s="273"/>
      <c r="C810" s="274" t="s">
        <v>2029</v>
      </c>
      <c r="D810" s="274"/>
      <c r="E810" s="274"/>
      <c r="F810" s="274"/>
      <c r="G810" s="73">
        <v>460581342.81</v>
      </c>
      <c r="H810" s="73">
        <v>0</v>
      </c>
      <c r="I810" s="275">
        <v>870036055.66999996</v>
      </c>
      <c r="J810" s="275"/>
      <c r="K810" s="275">
        <v>204780609.47</v>
      </c>
      <c r="L810" s="275"/>
      <c r="M810" s="275"/>
      <c r="N810" s="275"/>
      <c r="O810" s="275">
        <v>1125836789.01</v>
      </c>
      <c r="P810" s="275"/>
      <c r="Q810" s="73">
        <v>0</v>
      </c>
    </row>
    <row r="811" spans="1:17" ht="12.1" customHeight="1" x14ac:dyDescent="0.25">
      <c r="A811" s="273" t="s">
        <v>2030</v>
      </c>
      <c r="B811" s="273"/>
      <c r="C811" s="274" t="s">
        <v>2031</v>
      </c>
      <c r="D811" s="274"/>
      <c r="E811" s="274"/>
      <c r="F811" s="274"/>
      <c r="G811" s="73">
        <v>542874</v>
      </c>
      <c r="H811" s="73">
        <v>0</v>
      </c>
      <c r="I811" s="275">
        <v>0</v>
      </c>
      <c r="J811" s="275"/>
      <c r="K811" s="275">
        <v>92250</v>
      </c>
      <c r="L811" s="275"/>
      <c r="M811" s="275"/>
      <c r="N811" s="275"/>
      <c r="O811" s="275">
        <v>450624</v>
      </c>
      <c r="P811" s="275"/>
      <c r="Q811" s="73">
        <v>0</v>
      </c>
    </row>
    <row r="812" spans="1:17" ht="12.1" customHeight="1" x14ac:dyDescent="0.25">
      <c r="A812" s="273" t="s">
        <v>2032</v>
      </c>
      <c r="B812" s="273"/>
      <c r="C812" s="274" t="s">
        <v>2031</v>
      </c>
      <c r="D812" s="274"/>
      <c r="E812" s="274"/>
      <c r="F812" s="274"/>
      <c r="G812" s="73">
        <v>10480284.58</v>
      </c>
      <c r="H812" s="73">
        <v>0</v>
      </c>
      <c r="I812" s="275">
        <v>909090.91</v>
      </c>
      <c r="J812" s="275"/>
      <c r="K812" s="275">
        <v>1455348.5</v>
      </c>
      <c r="L812" s="275"/>
      <c r="M812" s="275"/>
      <c r="N812" s="275"/>
      <c r="O812" s="275">
        <v>9934026.9900000002</v>
      </c>
      <c r="P812" s="275"/>
      <c r="Q812" s="73">
        <v>0</v>
      </c>
    </row>
    <row r="813" spans="1:17" ht="12.1" customHeight="1" x14ac:dyDescent="0.25">
      <c r="A813" s="273" t="s">
        <v>2033</v>
      </c>
      <c r="B813" s="273"/>
      <c r="C813" s="274" t="s">
        <v>2031</v>
      </c>
      <c r="D813" s="274"/>
      <c r="E813" s="274"/>
      <c r="F813" s="274"/>
      <c r="G813" s="73">
        <v>4193231.75</v>
      </c>
      <c r="H813" s="73">
        <v>0</v>
      </c>
      <c r="I813" s="275">
        <v>5794782</v>
      </c>
      <c r="J813" s="275"/>
      <c r="K813" s="275">
        <v>3442727.19</v>
      </c>
      <c r="L813" s="275"/>
      <c r="M813" s="275"/>
      <c r="N813" s="275"/>
      <c r="O813" s="275">
        <v>6545286.5599999996</v>
      </c>
      <c r="P813" s="275"/>
      <c r="Q813" s="73">
        <v>0</v>
      </c>
    </row>
    <row r="814" spans="1:17" ht="12.75" customHeight="1" x14ac:dyDescent="0.25">
      <c r="A814" s="273" t="s">
        <v>2034</v>
      </c>
      <c r="B814" s="273"/>
      <c r="C814" s="274" t="s">
        <v>2031</v>
      </c>
      <c r="D814" s="274"/>
      <c r="E814" s="274"/>
      <c r="F814" s="274"/>
      <c r="G814" s="73">
        <v>161896</v>
      </c>
      <c r="H814" s="73">
        <v>0</v>
      </c>
      <c r="I814" s="275">
        <v>22545.46</v>
      </c>
      <c r="J814" s="275"/>
      <c r="K814" s="275">
        <v>22545.46</v>
      </c>
      <c r="L814" s="275"/>
      <c r="M814" s="275"/>
      <c r="N814" s="275"/>
      <c r="O814" s="275">
        <v>161896</v>
      </c>
      <c r="P814" s="275"/>
      <c r="Q814" s="73">
        <v>0</v>
      </c>
    </row>
    <row r="815" spans="1:17" ht="12.1" customHeight="1" x14ac:dyDescent="0.25">
      <c r="A815" s="273" t="s">
        <v>2035</v>
      </c>
      <c r="B815" s="273"/>
      <c r="C815" s="274" t="s">
        <v>2031</v>
      </c>
      <c r="D815" s="274"/>
      <c r="E815" s="274"/>
      <c r="F815" s="274"/>
      <c r="G815" s="73">
        <v>348555.91</v>
      </c>
      <c r="H815" s="73">
        <v>0</v>
      </c>
      <c r="I815" s="275">
        <v>1184363.6399999999</v>
      </c>
      <c r="J815" s="275"/>
      <c r="K815" s="275">
        <v>364363.64</v>
      </c>
      <c r="L815" s="275"/>
      <c r="M815" s="275"/>
      <c r="N815" s="275"/>
      <c r="O815" s="275">
        <v>1168555.9099999999</v>
      </c>
      <c r="P815" s="275"/>
      <c r="Q815" s="73">
        <v>0</v>
      </c>
    </row>
    <row r="816" spans="1:17" ht="12.1" customHeight="1" x14ac:dyDescent="0.25">
      <c r="A816" s="273" t="s">
        <v>2036</v>
      </c>
      <c r="B816" s="273"/>
      <c r="C816" s="274" t="s">
        <v>2031</v>
      </c>
      <c r="D816" s="274"/>
      <c r="E816" s="274"/>
      <c r="F816" s="274"/>
      <c r="G816" s="73">
        <v>803853.45</v>
      </c>
      <c r="H816" s="73">
        <v>0</v>
      </c>
      <c r="I816" s="275">
        <v>1563410.2</v>
      </c>
      <c r="J816" s="275"/>
      <c r="K816" s="275">
        <v>1670684.69</v>
      </c>
      <c r="L816" s="275"/>
      <c r="M816" s="275"/>
      <c r="N816" s="275"/>
      <c r="O816" s="275">
        <v>696578.96</v>
      </c>
      <c r="P816" s="275"/>
      <c r="Q816" s="73">
        <v>0</v>
      </c>
    </row>
    <row r="817" spans="1:17" ht="12.75" customHeight="1" x14ac:dyDescent="0.25">
      <c r="A817" s="273" t="s">
        <v>2037</v>
      </c>
      <c r="B817" s="273"/>
      <c r="C817" s="274" t="s">
        <v>2031</v>
      </c>
      <c r="D817" s="274"/>
      <c r="E817" s="274"/>
      <c r="F817" s="274"/>
      <c r="G817" s="73">
        <v>2155000</v>
      </c>
      <c r="H817" s="73">
        <v>0</v>
      </c>
      <c r="I817" s="275">
        <v>4189638.52</v>
      </c>
      <c r="J817" s="275"/>
      <c r="K817" s="275">
        <v>3179373.36</v>
      </c>
      <c r="L817" s="275"/>
      <c r="M817" s="275"/>
      <c r="N817" s="275"/>
      <c r="O817" s="275">
        <v>3165265.16</v>
      </c>
      <c r="P817" s="275"/>
      <c r="Q817" s="73">
        <v>0</v>
      </c>
    </row>
    <row r="818" spans="1:17" ht="12.1" customHeight="1" x14ac:dyDescent="0.25">
      <c r="A818" s="273" t="s">
        <v>2038</v>
      </c>
      <c r="B818" s="273"/>
      <c r="C818" s="274" t="s">
        <v>2031</v>
      </c>
      <c r="D818" s="274"/>
      <c r="E818" s="274"/>
      <c r="F818" s="274"/>
      <c r="G818" s="73">
        <v>2889594.97</v>
      </c>
      <c r="H818" s="73">
        <v>0</v>
      </c>
      <c r="I818" s="275">
        <v>713620.64</v>
      </c>
      <c r="J818" s="275"/>
      <c r="K818" s="275">
        <v>1579544.64</v>
      </c>
      <c r="L818" s="275"/>
      <c r="M818" s="275"/>
      <c r="N818" s="275"/>
      <c r="O818" s="275">
        <v>2023670.97</v>
      </c>
      <c r="P818" s="275"/>
      <c r="Q818" s="73">
        <v>0</v>
      </c>
    </row>
    <row r="819" spans="1:17" ht="12.1" customHeight="1" x14ac:dyDescent="0.25">
      <c r="A819" s="273" t="s">
        <v>2039</v>
      </c>
      <c r="B819" s="273"/>
      <c r="C819" s="274" t="s">
        <v>2031</v>
      </c>
      <c r="D819" s="274"/>
      <c r="E819" s="274"/>
      <c r="F819" s="274"/>
      <c r="G819" s="73">
        <v>1077733.5</v>
      </c>
      <c r="H819" s="73">
        <v>0</v>
      </c>
      <c r="I819" s="275">
        <v>924546</v>
      </c>
      <c r="J819" s="275"/>
      <c r="K819" s="275">
        <v>846133.5</v>
      </c>
      <c r="L819" s="275"/>
      <c r="M819" s="275"/>
      <c r="N819" s="275"/>
      <c r="O819" s="275">
        <v>1156146</v>
      </c>
      <c r="P819" s="275"/>
      <c r="Q819" s="73">
        <v>0</v>
      </c>
    </row>
    <row r="820" spans="1:17" ht="12.75" customHeight="1" x14ac:dyDescent="0.25">
      <c r="A820" s="273" t="s">
        <v>2040</v>
      </c>
      <c r="B820" s="273"/>
      <c r="C820" s="274" t="s">
        <v>2031</v>
      </c>
      <c r="D820" s="274"/>
      <c r="E820" s="274"/>
      <c r="F820" s="274"/>
      <c r="G820" s="73">
        <v>1516327.27</v>
      </c>
      <c r="H820" s="73">
        <v>0</v>
      </c>
      <c r="I820" s="275">
        <v>1129092</v>
      </c>
      <c r="J820" s="275"/>
      <c r="K820" s="275">
        <v>1566936.69</v>
      </c>
      <c r="L820" s="275"/>
      <c r="M820" s="275"/>
      <c r="N820" s="275"/>
      <c r="O820" s="275">
        <v>1078482.58</v>
      </c>
      <c r="P820" s="275"/>
      <c r="Q820" s="73">
        <v>0</v>
      </c>
    </row>
    <row r="821" spans="1:17" ht="12.1" customHeight="1" x14ac:dyDescent="0.25">
      <c r="A821" s="273" t="s">
        <v>2041</v>
      </c>
      <c r="B821" s="273"/>
      <c r="C821" s="274" t="s">
        <v>2031</v>
      </c>
      <c r="D821" s="274"/>
      <c r="E821" s="274"/>
      <c r="F821" s="274"/>
      <c r="G821" s="73">
        <v>3327057.16</v>
      </c>
      <c r="H821" s="73">
        <v>0</v>
      </c>
      <c r="I821" s="275">
        <v>0</v>
      </c>
      <c r="J821" s="275"/>
      <c r="K821" s="275">
        <v>15000</v>
      </c>
      <c r="L821" s="275"/>
      <c r="M821" s="275"/>
      <c r="N821" s="275"/>
      <c r="O821" s="275">
        <v>3312057.16</v>
      </c>
      <c r="P821" s="275"/>
      <c r="Q821" s="73">
        <v>0</v>
      </c>
    </row>
    <row r="822" spans="1:17" ht="12.1" customHeight="1" x14ac:dyDescent="0.25">
      <c r="A822" s="273" t="s">
        <v>2042</v>
      </c>
      <c r="B822" s="273"/>
      <c r="C822" s="274" t="s">
        <v>2031</v>
      </c>
      <c r="D822" s="274"/>
      <c r="E822" s="274"/>
      <c r="F822" s="274"/>
      <c r="G822" s="73">
        <v>873520.85</v>
      </c>
      <c r="H822" s="73">
        <v>0</v>
      </c>
      <c r="I822" s="275">
        <v>409092</v>
      </c>
      <c r="J822" s="275"/>
      <c r="K822" s="275">
        <v>719141.19</v>
      </c>
      <c r="L822" s="275"/>
      <c r="M822" s="275"/>
      <c r="N822" s="275"/>
      <c r="O822" s="275">
        <v>563471.66</v>
      </c>
      <c r="P822" s="275"/>
      <c r="Q822" s="73">
        <v>0</v>
      </c>
    </row>
    <row r="823" spans="1:17" ht="12.75" customHeight="1" x14ac:dyDescent="0.25">
      <c r="A823" s="273" t="s">
        <v>2043</v>
      </c>
      <c r="B823" s="273"/>
      <c r="C823" s="274" t="s">
        <v>2031</v>
      </c>
      <c r="D823" s="274"/>
      <c r="E823" s="274"/>
      <c r="F823" s="274"/>
      <c r="G823" s="73">
        <v>984370.34</v>
      </c>
      <c r="H823" s="73">
        <v>0</v>
      </c>
      <c r="I823" s="275">
        <v>0</v>
      </c>
      <c r="J823" s="275"/>
      <c r="K823" s="275">
        <v>984370.34</v>
      </c>
      <c r="L823" s="275"/>
      <c r="M823" s="275"/>
      <c r="N823" s="275"/>
      <c r="O823" s="275">
        <v>0</v>
      </c>
      <c r="P823" s="275"/>
      <c r="Q823" s="73">
        <v>0</v>
      </c>
    </row>
    <row r="824" spans="1:17" ht="12.1" customHeight="1" x14ac:dyDescent="0.25">
      <c r="A824" s="273" t="s">
        <v>2044</v>
      </c>
      <c r="B824" s="273"/>
      <c r="C824" s="274" t="s">
        <v>2031</v>
      </c>
      <c r="D824" s="274"/>
      <c r="E824" s="274"/>
      <c r="F824" s="274"/>
      <c r="G824" s="73">
        <v>1543390.29</v>
      </c>
      <c r="H824" s="73">
        <v>0</v>
      </c>
      <c r="I824" s="275">
        <v>0</v>
      </c>
      <c r="J824" s="275"/>
      <c r="K824" s="275">
        <v>459999.15</v>
      </c>
      <c r="L824" s="275"/>
      <c r="M824" s="275"/>
      <c r="N824" s="275"/>
      <c r="O824" s="275">
        <v>1083391.1399999999</v>
      </c>
      <c r="P824" s="275"/>
      <c r="Q824" s="73">
        <v>0</v>
      </c>
    </row>
    <row r="825" spans="1:17" ht="12.1" customHeight="1" x14ac:dyDescent="0.25">
      <c r="A825" s="273" t="s">
        <v>2045</v>
      </c>
      <c r="B825" s="273"/>
      <c r="C825" s="274" t="s">
        <v>2031</v>
      </c>
      <c r="D825" s="274"/>
      <c r="E825" s="274"/>
      <c r="F825" s="274"/>
      <c r="G825" s="73">
        <v>781591.56</v>
      </c>
      <c r="H825" s="73">
        <v>0</v>
      </c>
      <c r="I825" s="275">
        <v>0</v>
      </c>
      <c r="J825" s="275"/>
      <c r="K825" s="275">
        <v>64780</v>
      </c>
      <c r="L825" s="275"/>
      <c r="M825" s="275"/>
      <c r="N825" s="275"/>
      <c r="O825" s="275">
        <v>716811.56</v>
      </c>
      <c r="P825" s="275"/>
      <c r="Q825" s="73">
        <v>0</v>
      </c>
    </row>
    <row r="826" spans="1:17" ht="12.75" customHeight="1" x14ac:dyDescent="0.25">
      <c r="A826" s="273" t="s">
        <v>2046</v>
      </c>
      <c r="B826" s="273"/>
      <c r="C826" s="274" t="s">
        <v>2031</v>
      </c>
      <c r="D826" s="274"/>
      <c r="E826" s="274"/>
      <c r="F826" s="274"/>
      <c r="G826" s="73">
        <v>1485644.71</v>
      </c>
      <c r="H826" s="73">
        <v>0</v>
      </c>
      <c r="I826" s="275">
        <v>818184</v>
      </c>
      <c r="J826" s="275"/>
      <c r="K826" s="275">
        <v>298000.56</v>
      </c>
      <c r="L826" s="275"/>
      <c r="M826" s="275"/>
      <c r="N826" s="275"/>
      <c r="O826" s="275">
        <v>2005828.15</v>
      </c>
      <c r="P826" s="275"/>
      <c r="Q826" s="73">
        <v>0</v>
      </c>
    </row>
    <row r="827" spans="1:17" ht="12.1" customHeight="1" x14ac:dyDescent="0.25">
      <c r="A827" s="273" t="s">
        <v>2047</v>
      </c>
      <c r="B827" s="273"/>
      <c r="C827" s="274" t="s">
        <v>2031</v>
      </c>
      <c r="D827" s="274"/>
      <c r="E827" s="274"/>
      <c r="F827" s="274"/>
      <c r="G827" s="73">
        <v>844034.88</v>
      </c>
      <c r="H827" s="73">
        <v>0</v>
      </c>
      <c r="I827" s="275">
        <v>61363.64</v>
      </c>
      <c r="J827" s="275"/>
      <c r="K827" s="275">
        <v>381899.73</v>
      </c>
      <c r="L827" s="275"/>
      <c r="M827" s="275"/>
      <c r="N827" s="275"/>
      <c r="O827" s="275">
        <v>523498.79</v>
      </c>
      <c r="P827" s="275"/>
      <c r="Q827" s="73">
        <v>0</v>
      </c>
    </row>
    <row r="828" spans="1:17" ht="12.1" customHeight="1" x14ac:dyDescent="0.25">
      <c r="A828" s="273" t="s">
        <v>2048</v>
      </c>
      <c r="B828" s="273"/>
      <c r="C828" s="274" t="s">
        <v>2031</v>
      </c>
      <c r="D828" s="274"/>
      <c r="E828" s="274"/>
      <c r="F828" s="274"/>
      <c r="G828" s="73">
        <v>2227900</v>
      </c>
      <c r="H828" s="73">
        <v>0</v>
      </c>
      <c r="I828" s="275">
        <v>1164546</v>
      </c>
      <c r="J828" s="275"/>
      <c r="K828" s="275">
        <v>1428200</v>
      </c>
      <c r="L828" s="275"/>
      <c r="M828" s="275"/>
      <c r="N828" s="275"/>
      <c r="O828" s="275">
        <v>1964246</v>
      </c>
      <c r="P828" s="275"/>
      <c r="Q828" s="73">
        <v>0</v>
      </c>
    </row>
    <row r="829" spans="1:17" ht="12.75" customHeight="1" x14ac:dyDescent="0.25">
      <c r="A829" s="273" t="s">
        <v>2049</v>
      </c>
      <c r="B829" s="273"/>
      <c r="C829" s="274" t="s">
        <v>2031</v>
      </c>
      <c r="D829" s="274"/>
      <c r="E829" s="274"/>
      <c r="F829" s="274"/>
      <c r="G829" s="73">
        <v>2795519.78</v>
      </c>
      <c r="H829" s="73">
        <v>0</v>
      </c>
      <c r="I829" s="275">
        <v>1248232</v>
      </c>
      <c r="J829" s="275"/>
      <c r="K829" s="275">
        <v>1512447.04</v>
      </c>
      <c r="L829" s="275"/>
      <c r="M829" s="275"/>
      <c r="N829" s="275"/>
      <c r="O829" s="275">
        <v>2531304.7400000002</v>
      </c>
      <c r="P829" s="275"/>
      <c r="Q829" s="73">
        <v>0</v>
      </c>
    </row>
    <row r="830" spans="1:17" ht="12.1" customHeight="1" x14ac:dyDescent="0.25">
      <c r="A830" s="273" t="s">
        <v>2050</v>
      </c>
      <c r="B830" s="273"/>
      <c r="C830" s="274" t="s">
        <v>2031</v>
      </c>
      <c r="D830" s="274"/>
      <c r="E830" s="274"/>
      <c r="F830" s="274"/>
      <c r="G830" s="73">
        <v>1123525.71</v>
      </c>
      <c r="H830" s="73">
        <v>0</v>
      </c>
      <c r="I830" s="275">
        <v>1578638</v>
      </c>
      <c r="J830" s="275"/>
      <c r="K830" s="275">
        <v>877691.39</v>
      </c>
      <c r="L830" s="275"/>
      <c r="M830" s="275"/>
      <c r="N830" s="275"/>
      <c r="O830" s="275">
        <v>1824472.32</v>
      </c>
      <c r="P830" s="275"/>
      <c r="Q830" s="73">
        <v>0</v>
      </c>
    </row>
    <row r="831" spans="1:17" ht="12.1" customHeight="1" x14ac:dyDescent="0.25">
      <c r="A831" s="273" t="s">
        <v>2051</v>
      </c>
      <c r="B831" s="273"/>
      <c r="C831" s="274" t="s">
        <v>2031</v>
      </c>
      <c r="D831" s="274"/>
      <c r="E831" s="274"/>
      <c r="F831" s="274"/>
      <c r="G831" s="73">
        <v>1693528.95</v>
      </c>
      <c r="H831" s="73">
        <v>0</v>
      </c>
      <c r="I831" s="275">
        <v>883636.36</v>
      </c>
      <c r="J831" s="275"/>
      <c r="K831" s="275">
        <v>1209159.79</v>
      </c>
      <c r="L831" s="275"/>
      <c r="M831" s="275"/>
      <c r="N831" s="275"/>
      <c r="O831" s="275">
        <v>1368005.52</v>
      </c>
      <c r="P831" s="275"/>
      <c r="Q831" s="73">
        <v>0</v>
      </c>
    </row>
    <row r="832" spans="1:17" ht="12.75" customHeight="1" x14ac:dyDescent="0.25">
      <c r="A832" s="273" t="s">
        <v>2052</v>
      </c>
      <c r="B832" s="273"/>
      <c r="C832" s="274" t="s">
        <v>2031</v>
      </c>
      <c r="D832" s="274"/>
      <c r="E832" s="274"/>
      <c r="F832" s="274"/>
      <c r="G832" s="73">
        <v>1679846.45</v>
      </c>
      <c r="H832" s="73">
        <v>0</v>
      </c>
      <c r="I832" s="275">
        <v>2469092</v>
      </c>
      <c r="J832" s="275"/>
      <c r="K832" s="275">
        <v>451249.79</v>
      </c>
      <c r="L832" s="275"/>
      <c r="M832" s="275"/>
      <c r="N832" s="275"/>
      <c r="O832" s="275">
        <v>3697688.66</v>
      </c>
      <c r="P832" s="275"/>
      <c r="Q832" s="73">
        <v>0</v>
      </c>
    </row>
    <row r="833" spans="1:17" ht="12.1" customHeight="1" x14ac:dyDescent="0.25">
      <c r="A833" s="273" t="s">
        <v>2053</v>
      </c>
      <c r="B833" s="273"/>
      <c r="C833" s="274" t="s">
        <v>2031</v>
      </c>
      <c r="D833" s="274"/>
      <c r="E833" s="274"/>
      <c r="F833" s="274"/>
      <c r="G833" s="73">
        <v>115000</v>
      </c>
      <c r="H833" s="73">
        <v>0</v>
      </c>
      <c r="I833" s="275">
        <v>34545</v>
      </c>
      <c r="J833" s="275"/>
      <c r="K833" s="275">
        <v>34545</v>
      </c>
      <c r="L833" s="275"/>
      <c r="M833" s="275"/>
      <c r="N833" s="275"/>
      <c r="O833" s="275">
        <v>115000</v>
      </c>
      <c r="P833" s="275"/>
      <c r="Q833" s="73">
        <v>0</v>
      </c>
    </row>
    <row r="834" spans="1:17" ht="12.1" customHeight="1" x14ac:dyDescent="0.25">
      <c r="A834" s="273" t="s">
        <v>2054</v>
      </c>
      <c r="B834" s="273"/>
      <c r="C834" s="274" t="s">
        <v>2055</v>
      </c>
      <c r="D834" s="274"/>
      <c r="E834" s="274"/>
      <c r="F834" s="274"/>
      <c r="G834" s="73">
        <v>-34324278.789999999</v>
      </c>
      <c r="H834" s="73">
        <v>0</v>
      </c>
      <c r="I834" s="275">
        <v>35015178.789999999</v>
      </c>
      <c r="J834" s="275"/>
      <c r="K834" s="275">
        <v>690900</v>
      </c>
      <c r="L834" s="275"/>
      <c r="M834" s="275"/>
      <c r="N834" s="275"/>
      <c r="O834" s="275">
        <v>0</v>
      </c>
      <c r="P834" s="275"/>
      <c r="Q834" s="73">
        <v>0</v>
      </c>
    </row>
    <row r="835" spans="1:17" ht="12.75" customHeight="1" x14ac:dyDescent="0.25">
      <c r="A835" s="273" t="s">
        <v>2056</v>
      </c>
      <c r="B835" s="273"/>
      <c r="C835" s="274" t="s">
        <v>2057</v>
      </c>
      <c r="D835" s="274"/>
      <c r="E835" s="274"/>
      <c r="F835" s="274"/>
      <c r="G835" s="73">
        <v>10628146.359999999</v>
      </c>
      <c r="H835" s="73">
        <v>0</v>
      </c>
      <c r="I835" s="275">
        <v>32298564.59</v>
      </c>
      <c r="J835" s="275"/>
      <c r="K835" s="275">
        <v>31460090.73</v>
      </c>
      <c r="L835" s="275"/>
      <c r="M835" s="275"/>
      <c r="N835" s="275"/>
      <c r="O835" s="275">
        <v>11466620.220000001</v>
      </c>
      <c r="P835" s="275"/>
      <c r="Q835" s="73">
        <v>0</v>
      </c>
    </row>
    <row r="836" spans="1:17" ht="12.1" customHeight="1" x14ac:dyDescent="0.25">
      <c r="A836" s="273" t="s">
        <v>2058</v>
      </c>
      <c r="B836" s="273"/>
      <c r="C836" s="274" t="s">
        <v>2057</v>
      </c>
      <c r="D836" s="274"/>
      <c r="E836" s="274"/>
      <c r="F836" s="274"/>
      <c r="G836" s="73">
        <v>22214685.300000001</v>
      </c>
      <c r="H836" s="73">
        <v>0</v>
      </c>
      <c r="I836" s="275">
        <v>24466642.670000002</v>
      </c>
      <c r="J836" s="275"/>
      <c r="K836" s="275">
        <v>11412030.529999999</v>
      </c>
      <c r="L836" s="275"/>
      <c r="M836" s="275"/>
      <c r="N836" s="275"/>
      <c r="O836" s="275">
        <v>35269297.439999998</v>
      </c>
      <c r="P836" s="275"/>
      <c r="Q836" s="73">
        <v>0</v>
      </c>
    </row>
    <row r="837" spans="1:17" ht="12.1" customHeight="1" x14ac:dyDescent="0.25">
      <c r="A837" s="273" t="s">
        <v>2059</v>
      </c>
      <c r="B837" s="273"/>
      <c r="C837" s="274" t="s">
        <v>2057</v>
      </c>
      <c r="D837" s="274"/>
      <c r="E837" s="274"/>
      <c r="F837" s="274"/>
      <c r="G837" s="73">
        <v>2864019.27</v>
      </c>
      <c r="H837" s="73">
        <v>0</v>
      </c>
      <c r="I837" s="275">
        <v>5241414.38</v>
      </c>
      <c r="J837" s="275"/>
      <c r="K837" s="275">
        <v>5246818.0599999996</v>
      </c>
      <c r="L837" s="275"/>
      <c r="M837" s="275"/>
      <c r="N837" s="275"/>
      <c r="O837" s="275">
        <v>2858615.59</v>
      </c>
      <c r="P837" s="275"/>
      <c r="Q837" s="73">
        <v>0</v>
      </c>
    </row>
    <row r="838" spans="1:17" ht="12.1" customHeight="1" x14ac:dyDescent="0.25">
      <c r="A838" s="273" t="s">
        <v>2060</v>
      </c>
      <c r="B838" s="273"/>
      <c r="C838" s="274" t="s">
        <v>2057</v>
      </c>
      <c r="D838" s="274"/>
      <c r="E838" s="274"/>
      <c r="F838" s="274"/>
      <c r="G838" s="73">
        <v>10348527.289999999</v>
      </c>
      <c r="H838" s="73">
        <v>0</v>
      </c>
      <c r="I838" s="275">
        <v>9347953.1300000008</v>
      </c>
      <c r="J838" s="275"/>
      <c r="K838" s="275">
        <v>8882940.6500000004</v>
      </c>
      <c r="L838" s="275"/>
      <c r="M838" s="275"/>
      <c r="N838" s="275"/>
      <c r="O838" s="275">
        <v>10813539.77</v>
      </c>
      <c r="P838" s="275"/>
      <c r="Q838" s="73">
        <v>0</v>
      </c>
    </row>
    <row r="839" spans="1:17" ht="12.75" customHeight="1" x14ac:dyDescent="0.25">
      <c r="A839" s="273" t="s">
        <v>2061</v>
      </c>
      <c r="B839" s="273"/>
      <c r="C839" s="274" t="s">
        <v>2057</v>
      </c>
      <c r="D839" s="274"/>
      <c r="E839" s="274"/>
      <c r="F839" s="274"/>
      <c r="G839" s="73">
        <v>6314489.04</v>
      </c>
      <c r="H839" s="73">
        <v>0</v>
      </c>
      <c r="I839" s="275">
        <v>3115234.09</v>
      </c>
      <c r="J839" s="275"/>
      <c r="K839" s="275">
        <v>3134926.06</v>
      </c>
      <c r="L839" s="275"/>
      <c r="M839" s="275"/>
      <c r="N839" s="275"/>
      <c r="O839" s="275">
        <v>6294797.0700000003</v>
      </c>
      <c r="P839" s="275"/>
      <c r="Q839" s="73">
        <v>0</v>
      </c>
    </row>
    <row r="840" spans="1:17" ht="12.1" customHeight="1" x14ac:dyDescent="0.25">
      <c r="A840" s="273" t="s">
        <v>2062</v>
      </c>
      <c r="B840" s="273"/>
      <c r="C840" s="274" t="s">
        <v>2057</v>
      </c>
      <c r="D840" s="274"/>
      <c r="E840" s="274"/>
      <c r="F840" s="274"/>
      <c r="G840" s="73">
        <v>2965807.14</v>
      </c>
      <c r="H840" s="73">
        <v>0</v>
      </c>
      <c r="I840" s="275">
        <v>2525770.2000000002</v>
      </c>
      <c r="J840" s="275"/>
      <c r="K840" s="275">
        <v>803569.54</v>
      </c>
      <c r="L840" s="275"/>
      <c r="M840" s="275"/>
      <c r="N840" s="275"/>
      <c r="O840" s="275">
        <v>4688007.8</v>
      </c>
      <c r="P840" s="275"/>
      <c r="Q840" s="73">
        <v>0</v>
      </c>
    </row>
    <row r="841" spans="1:17" ht="12.1" customHeight="1" x14ac:dyDescent="0.25">
      <c r="A841" s="273" t="s">
        <v>2063</v>
      </c>
      <c r="B841" s="273"/>
      <c r="C841" s="274" t="s">
        <v>2057</v>
      </c>
      <c r="D841" s="274"/>
      <c r="E841" s="274"/>
      <c r="F841" s="274"/>
      <c r="G841" s="73">
        <v>4636278.97</v>
      </c>
      <c r="H841" s="73">
        <v>0</v>
      </c>
      <c r="I841" s="275">
        <v>13858134.76</v>
      </c>
      <c r="J841" s="275"/>
      <c r="K841" s="275">
        <v>15110864.99</v>
      </c>
      <c r="L841" s="275"/>
      <c r="M841" s="275"/>
      <c r="N841" s="275"/>
      <c r="O841" s="275">
        <v>3383548.74</v>
      </c>
      <c r="P841" s="275"/>
      <c r="Q841" s="73">
        <v>0</v>
      </c>
    </row>
    <row r="842" spans="1:17" ht="12.75" customHeight="1" x14ac:dyDescent="0.25">
      <c r="A842" s="273" t="s">
        <v>2064</v>
      </c>
      <c r="B842" s="273"/>
      <c r="C842" s="274" t="s">
        <v>2057</v>
      </c>
      <c r="D842" s="274"/>
      <c r="E842" s="274"/>
      <c r="F842" s="274"/>
      <c r="G842" s="73">
        <v>7498830.3200000003</v>
      </c>
      <c r="H842" s="73">
        <v>0</v>
      </c>
      <c r="I842" s="275">
        <v>3733006.3</v>
      </c>
      <c r="J842" s="275"/>
      <c r="K842" s="275">
        <v>4382726.8600000003</v>
      </c>
      <c r="L842" s="275"/>
      <c r="M842" s="275"/>
      <c r="N842" s="275"/>
      <c r="O842" s="275">
        <v>6849109.7599999998</v>
      </c>
      <c r="P842" s="275"/>
      <c r="Q842" s="73">
        <v>0</v>
      </c>
    </row>
    <row r="843" spans="1:17" ht="12.1" customHeight="1" x14ac:dyDescent="0.25">
      <c r="A843" s="273" t="s">
        <v>2065</v>
      </c>
      <c r="B843" s="273"/>
      <c r="C843" s="274" t="s">
        <v>2057</v>
      </c>
      <c r="D843" s="274"/>
      <c r="E843" s="274"/>
      <c r="F843" s="274"/>
      <c r="G843" s="73">
        <v>7177119.8499999996</v>
      </c>
      <c r="H843" s="73">
        <v>0</v>
      </c>
      <c r="I843" s="275">
        <v>25744422.309999999</v>
      </c>
      <c r="J843" s="275"/>
      <c r="K843" s="275">
        <v>4901185.99</v>
      </c>
      <c r="L843" s="275"/>
      <c r="M843" s="275"/>
      <c r="N843" s="275"/>
      <c r="O843" s="275">
        <v>28020356.170000002</v>
      </c>
      <c r="P843" s="275"/>
      <c r="Q843" s="73">
        <v>0</v>
      </c>
    </row>
    <row r="844" spans="1:17" ht="12.1" customHeight="1" x14ac:dyDescent="0.25">
      <c r="A844" s="273" t="s">
        <v>2066</v>
      </c>
      <c r="B844" s="273"/>
      <c r="C844" s="274" t="s">
        <v>2057</v>
      </c>
      <c r="D844" s="274"/>
      <c r="E844" s="274"/>
      <c r="F844" s="274"/>
      <c r="G844" s="73">
        <v>5900147.4500000002</v>
      </c>
      <c r="H844" s="73">
        <v>0</v>
      </c>
      <c r="I844" s="275">
        <v>9651392.5800000001</v>
      </c>
      <c r="J844" s="275"/>
      <c r="K844" s="275">
        <v>10496526.289999999</v>
      </c>
      <c r="L844" s="275"/>
      <c r="M844" s="275"/>
      <c r="N844" s="275"/>
      <c r="O844" s="275">
        <v>5055013.74</v>
      </c>
      <c r="P844" s="275"/>
      <c r="Q844" s="73">
        <v>0</v>
      </c>
    </row>
    <row r="845" spans="1:17" ht="12.75" customHeight="1" x14ac:dyDescent="0.25">
      <c r="A845" s="273" t="s">
        <v>2067</v>
      </c>
      <c r="B845" s="273"/>
      <c r="C845" s="274" t="s">
        <v>2057</v>
      </c>
      <c r="D845" s="274"/>
      <c r="E845" s="274"/>
      <c r="F845" s="274"/>
      <c r="G845" s="73">
        <v>6020878.1299999999</v>
      </c>
      <c r="H845" s="73">
        <v>0</v>
      </c>
      <c r="I845" s="275">
        <v>34635386.609999999</v>
      </c>
      <c r="J845" s="275"/>
      <c r="K845" s="275">
        <v>9857012.3900000006</v>
      </c>
      <c r="L845" s="275"/>
      <c r="M845" s="275"/>
      <c r="N845" s="275"/>
      <c r="O845" s="275">
        <v>30799252.350000001</v>
      </c>
      <c r="P845" s="275"/>
      <c r="Q845" s="73">
        <v>0</v>
      </c>
    </row>
    <row r="846" spans="1:17" ht="12.1" customHeight="1" x14ac:dyDescent="0.25">
      <c r="A846" s="273" t="s">
        <v>2068</v>
      </c>
      <c r="B846" s="273"/>
      <c r="C846" s="274" t="s">
        <v>2057</v>
      </c>
      <c r="D846" s="274"/>
      <c r="E846" s="274"/>
      <c r="F846" s="274"/>
      <c r="G846" s="73">
        <v>48784.07</v>
      </c>
      <c r="H846" s="73">
        <v>0</v>
      </c>
      <c r="I846" s="275">
        <v>700727.29</v>
      </c>
      <c r="J846" s="275"/>
      <c r="K846" s="275">
        <v>593499.98</v>
      </c>
      <c r="L846" s="275"/>
      <c r="M846" s="275"/>
      <c r="N846" s="275"/>
      <c r="O846" s="275">
        <v>156011.38</v>
      </c>
      <c r="P846" s="275"/>
      <c r="Q846" s="73">
        <v>0</v>
      </c>
    </row>
    <row r="847" spans="1:17" ht="12.1" customHeight="1" x14ac:dyDescent="0.25">
      <c r="A847" s="273" t="s">
        <v>2069</v>
      </c>
      <c r="B847" s="273"/>
      <c r="C847" s="274" t="s">
        <v>2057</v>
      </c>
      <c r="D847" s="274"/>
      <c r="E847" s="274"/>
      <c r="F847" s="274"/>
      <c r="G847" s="73">
        <v>0</v>
      </c>
      <c r="H847" s="73">
        <v>0</v>
      </c>
      <c r="I847" s="275">
        <v>2891258.05</v>
      </c>
      <c r="J847" s="275"/>
      <c r="K847" s="275">
        <v>988872.05</v>
      </c>
      <c r="L847" s="275"/>
      <c r="M847" s="275"/>
      <c r="N847" s="275"/>
      <c r="O847" s="275">
        <v>1902386</v>
      </c>
      <c r="P847" s="275"/>
      <c r="Q847" s="73">
        <v>0</v>
      </c>
    </row>
    <row r="848" spans="1:17" ht="12.75" customHeight="1" x14ac:dyDescent="0.25">
      <c r="A848" s="273" t="s">
        <v>2070</v>
      </c>
      <c r="B848" s="273"/>
      <c r="C848" s="274" t="s">
        <v>2057</v>
      </c>
      <c r="D848" s="274"/>
      <c r="E848" s="274"/>
      <c r="F848" s="274"/>
      <c r="G848" s="73">
        <v>5237503.01</v>
      </c>
      <c r="H848" s="73">
        <v>0</v>
      </c>
      <c r="I848" s="275">
        <v>2208455.2000000002</v>
      </c>
      <c r="J848" s="275"/>
      <c r="K848" s="275">
        <v>3145417.31</v>
      </c>
      <c r="L848" s="275"/>
      <c r="M848" s="275"/>
      <c r="N848" s="275"/>
      <c r="O848" s="275">
        <v>4300540.9000000004</v>
      </c>
      <c r="P848" s="275"/>
      <c r="Q848" s="73">
        <v>0</v>
      </c>
    </row>
    <row r="849" spans="1:17" ht="12.1" customHeight="1" x14ac:dyDescent="0.25">
      <c r="A849" s="273" t="s">
        <v>2071</v>
      </c>
      <c r="B849" s="273"/>
      <c r="C849" s="274" t="s">
        <v>2057</v>
      </c>
      <c r="D849" s="274"/>
      <c r="E849" s="274"/>
      <c r="F849" s="274"/>
      <c r="G849" s="73">
        <v>4722478.75</v>
      </c>
      <c r="H849" s="73">
        <v>0</v>
      </c>
      <c r="I849" s="275">
        <v>3569773.61</v>
      </c>
      <c r="J849" s="275"/>
      <c r="K849" s="275">
        <v>3175249.81</v>
      </c>
      <c r="L849" s="275"/>
      <c r="M849" s="275"/>
      <c r="N849" s="275"/>
      <c r="O849" s="275">
        <v>5117002.55</v>
      </c>
      <c r="P849" s="275"/>
      <c r="Q849" s="73">
        <v>0</v>
      </c>
    </row>
    <row r="850" spans="1:17" ht="12.1" customHeight="1" x14ac:dyDescent="0.25">
      <c r="A850" s="273" t="s">
        <v>2072</v>
      </c>
      <c r="B850" s="273"/>
      <c r="C850" s="274" t="s">
        <v>2057</v>
      </c>
      <c r="D850" s="274"/>
      <c r="E850" s="274"/>
      <c r="F850" s="274"/>
      <c r="G850" s="73">
        <v>9254480.1500000004</v>
      </c>
      <c r="H850" s="73">
        <v>0</v>
      </c>
      <c r="I850" s="275">
        <v>1877545.4</v>
      </c>
      <c r="J850" s="275"/>
      <c r="K850" s="275">
        <v>6920090.4100000001</v>
      </c>
      <c r="L850" s="275"/>
      <c r="M850" s="275"/>
      <c r="N850" s="275"/>
      <c r="O850" s="275">
        <v>4211935.1399999997</v>
      </c>
      <c r="P850" s="275"/>
      <c r="Q850" s="73">
        <v>0</v>
      </c>
    </row>
    <row r="851" spans="1:17" ht="12.75" customHeight="1" x14ac:dyDescent="0.25">
      <c r="A851" s="273" t="s">
        <v>2073</v>
      </c>
      <c r="B851" s="273"/>
      <c r="C851" s="274" t="s">
        <v>2057</v>
      </c>
      <c r="D851" s="274"/>
      <c r="E851" s="274"/>
      <c r="F851" s="274"/>
      <c r="G851" s="73">
        <v>9943836.8699999992</v>
      </c>
      <c r="H851" s="73">
        <v>0</v>
      </c>
      <c r="I851" s="275">
        <v>26172219.870000001</v>
      </c>
      <c r="J851" s="275"/>
      <c r="K851" s="275">
        <v>18478546.809999999</v>
      </c>
      <c r="L851" s="275"/>
      <c r="M851" s="275"/>
      <c r="N851" s="275"/>
      <c r="O851" s="275">
        <v>17637509.93</v>
      </c>
      <c r="P851" s="275"/>
      <c r="Q851" s="73">
        <v>0</v>
      </c>
    </row>
    <row r="852" spans="1:17" ht="12.1" customHeight="1" x14ac:dyDescent="0.25">
      <c r="A852" s="273" t="s">
        <v>2074</v>
      </c>
      <c r="B852" s="273"/>
      <c r="C852" s="274" t="s">
        <v>2057</v>
      </c>
      <c r="D852" s="274"/>
      <c r="E852" s="274"/>
      <c r="F852" s="274"/>
      <c r="G852" s="73">
        <v>1231700.3999999999</v>
      </c>
      <c r="H852" s="73">
        <v>0</v>
      </c>
      <c r="I852" s="275">
        <v>753902.88</v>
      </c>
      <c r="J852" s="275"/>
      <c r="K852" s="275">
        <v>1567289.77</v>
      </c>
      <c r="L852" s="275"/>
      <c r="M852" s="275"/>
      <c r="N852" s="275"/>
      <c r="O852" s="275">
        <v>418313.51</v>
      </c>
      <c r="P852" s="275"/>
      <c r="Q852" s="73">
        <v>0</v>
      </c>
    </row>
    <row r="853" spans="1:17" ht="12.1" customHeight="1" x14ac:dyDescent="0.25">
      <c r="A853" s="273" t="s">
        <v>2075</v>
      </c>
      <c r="B853" s="273"/>
      <c r="C853" s="274" t="s">
        <v>2057</v>
      </c>
      <c r="D853" s="274"/>
      <c r="E853" s="274"/>
      <c r="F853" s="274"/>
      <c r="G853" s="73">
        <v>11432691.4</v>
      </c>
      <c r="H853" s="73">
        <v>0</v>
      </c>
      <c r="I853" s="275">
        <v>1772998.23</v>
      </c>
      <c r="J853" s="275"/>
      <c r="K853" s="275">
        <v>2383338.98</v>
      </c>
      <c r="L853" s="275"/>
      <c r="M853" s="275"/>
      <c r="N853" s="275"/>
      <c r="O853" s="275">
        <v>10822350.65</v>
      </c>
      <c r="P853" s="275"/>
      <c r="Q853" s="73">
        <v>0</v>
      </c>
    </row>
    <row r="854" spans="1:17" ht="12.75" customHeight="1" x14ac:dyDescent="0.25">
      <c r="A854" s="273" t="s">
        <v>2076</v>
      </c>
      <c r="B854" s="273"/>
      <c r="C854" s="274" t="s">
        <v>2057</v>
      </c>
      <c r="D854" s="274"/>
      <c r="E854" s="274"/>
      <c r="F854" s="274"/>
      <c r="G854" s="73">
        <v>7364162.5099999998</v>
      </c>
      <c r="H854" s="73">
        <v>0</v>
      </c>
      <c r="I854" s="275">
        <v>6167295.1299999999</v>
      </c>
      <c r="J854" s="275"/>
      <c r="K854" s="275">
        <v>4544373.68</v>
      </c>
      <c r="L854" s="275"/>
      <c r="M854" s="275"/>
      <c r="N854" s="275"/>
      <c r="O854" s="275">
        <v>8987083.9600000009</v>
      </c>
      <c r="P854" s="275"/>
      <c r="Q854" s="73">
        <v>0</v>
      </c>
    </row>
    <row r="855" spans="1:17" ht="12.1" customHeight="1" x14ac:dyDescent="0.25">
      <c r="A855" s="273" t="s">
        <v>2077</v>
      </c>
      <c r="B855" s="273"/>
      <c r="C855" s="274" t="s">
        <v>2057</v>
      </c>
      <c r="D855" s="274"/>
      <c r="E855" s="274"/>
      <c r="F855" s="274"/>
      <c r="G855" s="73">
        <v>1920086.62</v>
      </c>
      <c r="H855" s="73">
        <v>0</v>
      </c>
      <c r="I855" s="275">
        <v>989602.35</v>
      </c>
      <c r="J855" s="275"/>
      <c r="K855" s="275">
        <v>1931646.52</v>
      </c>
      <c r="L855" s="275"/>
      <c r="M855" s="275"/>
      <c r="N855" s="275"/>
      <c r="O855" s="275">
        <v>978042.45</v>
      </c>
      <c r="P855" s="275"/>
      <c r="Q855" s="73">
        <v>0</v>
      </c>
    </row>
    <row r="856" spans="1:17" ht="12.1" customHeight="1" x14ac:dyDescent="0.25">
      <c r="A856" s="273" t="s">
        <v>2078</v>
      </c>
      <c r="B856" s="273"/>
      <c r="C856" s="274" t="s">
        <v>2057</v>
      </c>
      <c r="D856" s="274"/>
      <c r="E856" s="274"/>
      <c r="F856" s="274"/>
      <c r="G856" s="73">
        <v>6838182.5300000003</v>
      </c>
      <c r="H856" s="73">
        <v>0</v>
      </c>
      <c r="I856" s="275">
        <v>3854544.51</v>
      </c>
      <c r="J856" s="275"/>
      <c r="K856" s="275">
        <v>5250363.8499999996</v>
      </c>
      <c r="L856" s="275"/>
      <c r="M856" s="275"/>
      <c r="N856" s="275"/>
      <c r="O856" s="275">
        <v>5442363.1900000004</v>
      </c>
      <c r="P856" s="275"/>
      <c r="Q856" s="73">
        <v>0</v>
      </c>
    </row>
    <row r="857" spans="1:17" ht="12.75" customHeight="1" x14ac:dyDescent="0.25">
      <c r="A857" s="273" t="s">
        <v>2079</v>
      </c>
      <c r="B857" s="273"/>
      <c r="C857" s="274" t="s">
        <v>2057</v>
      </c>
      <c r="D857" s="274"/>
      <c r="E857" s="274"/>
      <c r="F857" s="274"/>
      <c r="G857" s="73">
        <v>4871439.72</v>
      </c>
      <c r="H857" s="73">
        <v>0</v>
      </c>
      <c r="I857" s="275">
        <v>314545.65000000002</v>
      </c>
      <c r="J857" s="275"/>
      <c r="K857" s="275">
        <v>1091557.6599999999</v>
      </c>
      <c r="L857" s="275"/>
      <c r="M857" s="275"/>
      <c r="N857" s="275"/>
      <c r="O857" s="275">
        <v>4094427.71</v>
      </c>
      <c r="P857" s="275"/>
      <c r="Q857" s="73">
        <v>0</v>
      </c>
    </row>
    <row r="858" spans="1:17" ht="12.1" customHeight="1" x14ac:dyDescent="0.25">
      <c r="A858" s="273" t="s">
        <v>2080</v>
      </c>
      <c r="B858" s="273"/>
      <c r="C858" s="274" t="s">
        <v>2081</v>
      </c>
      <c r="D858" s="274"/>
      <c r="E858" s="274"/>
      <c r="F858" s="274"/>
      <c r="G858" s="73">
        <v>524790963.38999999</v>
      </c>
      <c r="H858" s="73">
        <v>0</v>
      </c>
      <c r="I858" s="275">
        <v>253267857.81999999</v>
      </c>
      <c r="J858" s="275"/>
      <c r="K858" s="275">
        <v>303638937.05000001</v>
      </c>
      <c r="L858" s="275"/>
      <c r="M858" s="275"/>
      <c r="N858" s="275"/>
      <c r="O858" s="275">
        <v>474419884.16000003</v>
      </c>
      <c r="P858" s="275"/>
      <c r="Q858" s="73">
        <v>0</v>
      </c>
    </row>
    <row r="859" spans="1:17" ht="12.1" customHeight="1" x14ac:dyDescent="0.25">
      <c r="A859" s="355"/>
      <c r="B859" s="355"/>
      <c r="C859" s="355"/>
      <c r="D859" s="355"/>
      <c r="E859" s="355"/>
      <c r="F859" s="355"/>
      <c r="G859" s="74">
        <v>1339015257.23</v>
      </c>
      <c r="H859" s="74">
        <v>0</v>
      </c>
      <c r="I859" s="356">
        <v>1563107560.05</v>
      </c>
      <c r="J859" s="356"/>
      <c r="K859" s="356">
        <v>829862945.25999999</v>
      </c>
      <c r="L859" s="356"/>
      <c r="M859" s="356"/>
      <c r="N859" s="356"/>
      <c r="O859" s="356">
        <v>2072259872.02</v>
      </c>
      <c r="P859" s="356"/>
      <c r="Q859" s="74">
        <v>0</v>
      </c>
    </row>
    <row r="860" spans="1:17" ht="6.8" customHeight="1" x14ac:dyDescent="0.25"/>
    <row r="861" spans="1:17" ht="12.75" customHeight="1" x14ac:dyDescent="0.25">
      <c r="A861" s="277" t="s">
        <v>578</v>
      </c>
      <c r="B861" s="277"/>
      <c r="C861" s="278" t="s">
        <v>682</v>
      </c>
      <c r="D861" s="278"/>
      <c r="E861" s="278"/>
      <c r="F861" s="278"/>
      <c r="G861" s="278"/>
      <c r="H861" s="278"/>
      <c r="I861" s="278"/>
      <c r="J861" s="278"/>
      <c r="K861" s="278"/>
      <c r="L861" s="278"/>
      <c r="M861" s="278"/>
      <c r="N861" s="278"/>
      <c r="O861" s="278"/>
      <c r="P861" s="278"/>
      <c r="Q861" s="278"/>
    </row>
    <row r="862" spans="1:17" ht="12.1" customHeight="1" x14ac:dyDescent="0.25">
      <c r="A862" s="273" t="s">
        <v>2082</v>
      </c>
      <c r="B862" s="273"/>
      <c r="C862" s="274" t="s">
        <v>2083</v>
      </c>
      <c r="D862" s="274"/>
      <c r="E862" s="274"/>
      <c r="F862" s="274"/>
      <c r="G862" s="73">
        <v>19413684.530000001</v>
      </c>
      <c r="H862" s="73">
        <v>0</v>
      </c>
      <c r="I862" s="275">
        <v>43465161.859999999</v>
      </c>
      <c r="J862" s="275"/>
      <c r="K862" s="275">
        <v>30404895.41</v>
      </c>
      <c r="L862" s="275"/>
      <c r="M862" s="275"/>
      <c r="N862" s="275"/>
      <c r="O862" s="275">
        <v>32473950.98</v>
      </c>
      <c r="P862" s="275"/>
      <c r="Q862" s="73">
        <v>0</v>
      </c>
    </row>
    <row r="863" spans="1:17" ht="12.1" customHeight="1" x14ac:dyDescent="0.25">
      <c r="A863" s="273" t="s">
        <v>2084</v>
      </c>
      <c r="B863" s="273"/>
      <c r="C863" s="274" t="s">
        <v>2085</v>
      </c>
      <c r="D863" s="274"/>
      <c r="E863" s="274"/>
      <c r="F863" s="274"/>
      <c r="G863" s="73">
        <v>3999.99</v>
      </c>
      <c r="H863" s="73">
        <v>0</v>
      </c>
      <c r="I863" s="275">
        <v>0</v>
      </c>
      <c r="J863" s="275"/>
      <c r="K863" s="275">
        <v>0</v>
      </c>
      <c r="L863" s="275"/>
      <c r="M863" s="275"/>
      <c r="N863" s="275"/>
      <c r="O863" s="275">
        <v>3999.99</v>
      </c>
      <c r="P863" s="275"/>
      <c r="Q863" s="73">
        <v>0</v>
      </c>
    </row>
    <row r="864" spans="1:17" ht="12.1" customHeight="1" x14ac:dyDescent="0.25">
      <c r="A864" s="273" t="s">
        <v>2086</v>
      </c>
      <c r="B864" s="273"/>
      <c r="C864" s="274" t="s">
        <v>2087</v>
      </c>
      <c r="D864" s="274"/>
      <c r="E864" s="274"/>
      <c r="F864" s="274"/>
      <c r="G864" s="73">
        <v>152091.75</v>
      </c>
      <c r="H864" s="73">
        <v>0</v>
      </c>
      <c r="I864" s="275">
        <v>0</v>
      </c>
      <c r="J864" s="275"/>
      <c r="K864" s="275">
        <v>21150.01</v>
      </c>
      <c r="L864" s="275"/>
      <c r="M864" s="275"/>
      <c r="N864" s="275"/>
      <c r="O864" s="275">
        <v>130941.74</v>
      </c>
      <c r="P864" s="275"/>
      <c r="Q864" s="73">
        <v>0</v>
      </c>
    </row>
    <row r="865" spans="1:17" ht="12.75" customHeight="1" x14ac:dyDescent="0.25">
      <c r="A865" s="273" t="s">
        <v>2088</v>
      </c>
      <c r="B865" s="273"/>
      <c r="C865" s="274" t="s">
        <v>2089</v>
      </c>
      <c r="D865" s="274"/>
      <c r="E865" s="274"/>
      <c r="F865" s="274"/>
      <c r="G865" s="73">
        <v>21727.42</v>
      </c>
      <c r="H865" s="73">
        <v>0</v>
      </c>
      <c r="I865" s="275">
        <v>0</v>
      </c>
      <c r="J865" s="275"/>
      <c r="K865" s="275">
        <v>8363.68</v>
      </c>
      <c r="L865" s="275"/>
      <c r="M865" s="275"/>
      <c r="N865" s="275"/>
      <c r="O865" s="275">
        <v>13363.74</v>
      </c>
      <c r="P865" s="275"/>
      <c r="Q865" s="73">
        <v>0</v>
      </c>
    </row>
    <row r="866" spans="1:17" ht="12.1" customHeight="1" x14ac:dyDescent="0.25">
      <c r="A866" s="273" t="s">
        <v>2090</v>
      </c>
      <c r="B866" s="273"/>
      <c r="C866" s="274" t="s">
        <v>2083</v>
      </c>
      <c r="D866" s="274"/>
      <c r="E866" s="274"/>
      <c r="F866" s="274"/>
      <c r="G866" s="73">
        <v>86722.7</v>
      </c>
      <c r="H866" s="73">
        <v>0</v>
      </c>
      <c r="I866" s="275">
        <v>699907.5</v>
      </c>
      <c r="J866" s="275"/>
      <c r="K866" s="275">
        <v>786630.2</v>
      </c>
      <c r="L866" s="275"/>
      <c r="M866" s="275"/>
      <c r="N866" s="275"/>
      <c r="O866" s="275">
        <v>0</v>
      </c>
      <c r="P866" s="275"/>
      <c r="Q866" s="73">
        <v>0</v>
      </c>
    </row>
    <row r="867" spans="1:17" ht="12.1" customHeight="1" x14ac:dyDescent="0.25">
      <c r="A867" s="273" t="s">
        <v>2091</v>
      </c>
      <c r="B867" s="273"/>
      <c r="C867" s="274" t="s">
        <v>2092</v>
      </c>
      <c r="D867" s="274"/>
      <c r="E867" s="274"/>
      <c r="F867" s="274"/>
      <c r="G867" s="73">
        <v>997435.44</v>
      </c>
      <c r="H867" s="73">
        <v>0</v>
      </c>
      <c r="I867" s="275">
        <v>3532295.77</v>
      </c>
      <c r="J867" s="275"/>
      <c r="K867" s="275">
        <v>1051660.44</v>
      </c>
      <c r="L867" s="275"/>
      <c r="M867" s="275"/>
      <c r="N867" s="275"/>
      <c r="O867" s="275">
        <v>3478070.77</v>
      </c>
      <c r="P867" s="275"/>
      <c r="Q867" s="73">
        <v>0</v>
      </c>
    </row>
    <row r="868" spans="1:17" ht="12.75" customHeight="1" x14ac:dyDescent="0.25">
      <c r="A868" s="273" t="s">
        <v>2093</v>
      </c>
      <c r="B868" s="273"/>
      <c r="C868" s="274" t="s">
        <v>2094</v>
      </c>
      <c r="D868" s="274"/>
      <c r="E868" s="274"/>
      <c r="F868" s="274"/>
      <c r="G868" s="73">
        <v>627511.27</v>
      </c>
      <c r="H868" s="73">
        <v>0</v>
      </c>
      <c r="I868" s="275">
        <v>0</v>
      </c>
      <c r="J868" s="275"/>
      <c r="K868" s="275">
        <v>0</v>
      </c>
      <c r="L868" s="275"/>
      <c r="M868" s="275"/>
      <c r="N868" s="275"/>
      <c r="O868" s="275">
        <v>627511.27</v>
      </c>
      <c r="P868" s="275"/>
      <c r="Q868" s="73">
        <v>0</v>
      </c>
    </row>
    <row r="869" spans="1:17" ht="12.1" customHeight="1" x14ac:dyDescent="0.25">
      <c r="A869" s="273" t="s">
        <v>2095</v>
      </c>
      <c r="B869" s="273"/>
      <c r="C869" s="274" t="s">
        <v>2096</v>
      </c>
      <c r="D869" s="274"/>
      <c r="E869" s="274"/>
      <c r="F869" s="274"/>
      <c r="G869" s="73">
        <v>636.37</v>
      </c>
      <c r="H869" s="73">
        <v>0</v>
      </c>
      <c r="I869" s="275">
        <v>0</v>
      </c>
      <c r="J869" s="275"/>
      <c r="K869" s="275">
        <v>0</v>
      </c>
      <c r="L869" s="275"/>
      <c r="M869" s="275"/>
      <c r="N869" s="275"/>
      <c r="O869" s="275">
        <v>636.37</v>
      </c>
      <c r="P869" s="275"/>
      <c r="Q869" s="73">
        <v>0</v>
      </c>
    </row>
    <row r="870" spans="1:17" ht="12.1" customHeight="1" x14ac:dyDescent="0.25">
      <c r="A870" s="273" t="s">
        <v>2097</v>
      </c>
      <c r="B870" s="273"/>
      <c r="C870" s="274" t="s">
        <v>2098</v>
      </c>
      <c r="D870" s="274"/>
      <c r="E870" s="274"/>
      <c r="F870" s="274"/>
      <c r="G870" s="73">
        <v>18454.57</v>
      </c>
      <c r="H870" s="73">
        <v>0</v>
      </c>
      <c r="I870" s="275">
        <v>0</v>
      </c>
      <c r="J870" s="275"/>
      <c r="K870" s="275">
        <v>0</v>
      </c>
      <c r="L870" s="275"/>
      <c r="M870" s="275"/>
      <c r="N870" s="275"/>
      <c r="O870" s="275">
        <v>18454.57</v>
      </c>
      <c r="P870" s="275"/>
      <c r="Q870" s="73">
        <v>0</v>
      </c>
    </row>
    <row r="871" spans="1:17" ht="12.75" customHeight="1" x14ac:dyDescent="0.25">
      <c r="A871" s="273" t="s">
        <v>2099</v>
      </c>
      <c r="B871" s="273"/>
      <c r="C871" s="274" t="s">
        <v>2100</v>
      </c>
      <c r="D871" s="274"/>
      <c r="E871" s="274"/>
      <c r="F871" s="274"/>
      <c r="G871" s="73">
        <v>35642548.630000003</v>
      </c>
      <c r="H871" s="73">
        <v>0</v>
      </c>
      <c r="I871" s="275">
        <v>32914644.670000002</v>
      </c>
      <c r="J871" s="275"/>
      <c r="K871" s="275">
        <v>12031811.73</v>
      </c>
      <c r="L871" s="275"/>
      <c r="M871" s="275"/>
      <c r="N871" s="275"/>
      <c r="O871" s="275">
        <v>56525381.57</v>
      </c>
      <c r="P871" s="275"/>
      <c r="Q871" s="73">
        <v>0</v>
      </c>
    </row>
    <row r="872" spans="1:17" ht="12.1" customHeight="1" x14ac:dyDescent="0.25">
      <c r="A872" s="273" t="s">
        <v>2101</v>
      </c>
      <c r="B872" s="273"/>
      <c r="C872" s="274" t="s">
        <v>2102</v>
      </c>
      <c r="D872" s="274"/>
      <c r="E872" s="274"/>
      <c r="F872" s="274"/>
      <c r="G872" s="73">
        <v>73902.19</v>
      </c>
      <c r="H872" s="73">
        <v>0</v>
      </c>
      <c r="I872" s="275">
        <v>0</v>
      </c>
      <c r="J872" s="275"/>
      <c r="K872" s="275">
        <v>1544.67</v>
      </c>
      <c r="L872" s="275"/>
      <c r="M872" s="275"/>
      <c r="N872" s="275"/>
      <c r="O872" s="275">
        <v>72357.52</v>
      </c>
      <c r="P872" s="275"/>
      <c r="Q872" s="73">
        <v>0</v>
      </c>
    </row>
    <row r="873" spans="1:17" ht="12.1" customHeight="1" x14ac:dyDescent="0.25">
      <c r="A873" s="273" t="s">
        <v>2103</v>
      </c>
      <c r="B873" s="273"/>
      <c r="C873" s="274" t="s">
        <v>2104</v>
      </c>
      <c r="D873" s="274"/>
      <c r="E873" s="274"/>
      <c r="F873" s="274"/>
      <c r="G873" s="73">
        <v>1049960.04</v>
      </c>
      <c r="H873" s="73">
        <v>0</v>
      </c>
      <c r="I873" s="275">
        <v>0</v>
      </c>
      <c r="J873" s="275"/>
      <c r="K873" s="275">
        <v>1909.11</v>
      </c>
      <c r="L873" s="275"/>
      <c r="M873" s="275"/>
      <c r="N873" s="275"/>
      <c r="O873" s="275">
        <v>1048050.93</v>
      </c>
      <c r="P873" s="275"/>
      <c r="Q873" s="73">
        <v>0</v>
      </c>
    </row>
    <row r="874" spans="1:17" ht="12.75" customHeight="1" x14ac:dyDescent="0.25">
      <c r="A874" s="273" t="s">
        <v>2105</v>
      </c>
      <c r="B874" s="273"/>
      <c r="C874" s="274" t="s">
        <v>2106</v>
      </c>
      <c r="D874" s="274"/>
      <c r="E874" s="274"/>
      <c r="F874" s="274"/>
      <c r="G874" s="73">
        <v>555655.93000000005</v>
      </c>
      <c r="H874" s="73">
        <v>0</v>
      </c>
      <c r="I874" s="275">
        <v>499472.5</v>
      </c>
      <c r="J874" s="275"/>
      <c r="K874" s="275">
        <v>472950.7</v>
      </c>
      <c r="L874" s="275"/>
      <c r="M874" s="275"/>
      <c r="N874" s="275"/>
      <c r="O874" s="275">
        <v>582177.73</v>
      </c>
      <c r="P874" s="275"/>
      <c r="Q874" s="73">
        <v>0</v>
      </c>
    </row>
    <row r="875" spans="1:17" ht="12.1" customHeight="1" x14ac:dyDescent="0.25">
      <c r="A875" s="273" t="s">
        <v>2107</v>
      </c>
      <c r="B875" s="273"/>
      <c r="C875" s="274" t="s">
        <v>2108</v>
      </c>
      <c r="D875" s="274"/>
      <c r="E875" s="274"/>
      <c r="F875" s="274"/>
      <c r="G875" s="73">
        <v>70633.600000000006</v>
      </c>
      <c r="H875" s="73">
        <v>0</v>
      </c>
      <c r="I875" s="275">
        <v>0</v>
      </c>
      <c r="J875" s="275"/>
      <c r="K875" s="275">
        <v>0</v>
      </c>
      <c r="L875" s="275"/>
      <c r="M875" s="275"/>
      <c r="N875" s="275"/>
      <c r="O875" s="275">
        <v>70633.600000000006</v>
      </c>
      <c r="P875" s="275"/>
      <c r="Q875" s="73">
        <v>0</v>
      </c>
    </row>
    <row r="876" spans="1:17" ht="12.1" customHeight="1" x14ac:dyDescent="0.25">
      <c r="A876" s="273" t="s">
        <v>2109</v>
      </c>
      <c r="B876" s="273"/>
      <c r="C876" s="274" t="s">
        <v>2110</v>
      </c>
      <c r="D876" s="274"/>
      <c r="E876" s="274"/>
      <c r="F876" s="274"/>
      <c r="G876" s="73">
        <v>132540</v>
      </c>
      <c r="H876" s="73">
        <v>0</v>
      </c>
      <c r="I876" s="275">
        <v>0</v>
      </c>
      <c r="J876" s="275"/>
      <c r="K876" s="275">
        <v>0</v>
      </c>
      <c r="L876" s="275"/>
      <c r="M876" s="275"/>
      <c r="N876" s="275"/>
      <c r="O876" s="275">
        <v>132540</v>
      </c>
      <c r="P876" s="275"/>
      <c r="Q876" s="73">
        <v>0</v>
      </c>
    </row>
    <row r="877" spans="1:17" ht="12.75" customHeight="1" x14ac:dyDescent="0.25">
      <c r="A877" s="273" t="s">
        <v>2111</v>
      </c>
      <c r="B877" s="273"/>
      <c r="C877" s="274" t="s">
        <v>2112</v>
      </c>
      <c r="D877" s="274"/>
      <c r="E877" s="274"/>
      <c r="F877" s="274"/>
      <c r="G877" s="73">
        <v>535050</v>
      </c>
      <c r="H877" s="73">
        <v>0</v>
      </c>
      <c r="I877" s="275">
        <v>0</v>
      </c>
      <c r="J877" s="275"/>
      <c r="K877" s="275">
        <v>0</v>
      </c>
      <c r="L877" s="275"/>
      <c r="M877" s="275"/>
      <c r="N877" s="275"/>
      <c r="O877" s="275">
        <v>535050</v>
      </c>
      <c r="P877" s="275"/>
      <c r="Q877" s="73">
        <v>0</v>
      </c>
    </row>
    <row r="878" spans="1:17" ht="12.1" customHeight="1" x14ac:dyDescent="0.25">
      <c r="A878" s="273" t="s">
        <v>2113</v>
      </c>
      <c r="B878" s="273"/>
      <c r="C878" s="274" t="s">
        <v>2114</v>
      </c>
      <c r="D878" s="274"/>
      <c r="E878" s="274"/>
      <c r="F878" s="274"/>
      <c r="G878" s="73">
        <v>4639052.9000000004</v>
      </c>
      <c r="H878" s="73">
        <v>0</v>
      </c>
      <c r="I878" s="275">
        <v>1358734</v>
      </c>
      <c r="J878" s="275"/>
      <c r="K878" s="275">
        <v>5010314.4000000004</v>
      </c>
      <c r="L878" s="275"/>
      <c r="M878" s="275"/>
      <c r="N878" s="275"/>
      <c r="O878" s="275">
        <v>987472.5</v>
      </c>
      <c r="P878" s="275"/>
      <c r="Q878" s="73">
        <v>0</v>
      </c>
    </row>
    <row r="879" spans="1:17" ht="12.1" customHeight="1" x14ac:dyDescent="0.25">
      <c r="A879" s="273" t="s">
        <v>2115</v>
      </c>
      <c r="B879" s="273"/>
      <c r="C879" s="274" t="s">
        <v>2116</v>
      </c>
      <c r="D879" s="274"/>
      <c r="E879" s="274"/>
      <c r="F879" s="274"/>
      <c r="G879" s="73">
        <v>526920</v>
      </c>
      <c r="H879" s="73">
        <v>0</v>
      </c>
      <c r="I879" s="275">
        <v>0</v>
      </c>
      <c r="J879" s="275"/>
      <c r="K879" s="275">
        <v>0</v>
      </c>
      <c r="L879" s="275"/>
      <c r="M879" s="275"/>
      <c r="N879" s="275"/>
      <c r="O879" s="275">
        <v>526920</v>
      </c>
      <c r="P879" s="275"/>
      <c r="Q879" s="73">
        <v>0</v>
      </c>
    </row>
    <row r="880" spans="1:17" ht="12.75" customHeight="1" x14ac:dyDescent="0.25">
      <c r="A880" s="273" t="s">
        <v>2117</v>
      </c>
      <c r="B880" s="273"/>
      <c r="C880" s="274" t="s">
        <v>2118</v>
      </c>
      <c r="D880" s="274"/>
      <c r="E880" s="274"/>
      <c r="F880" s="274"/>
      <c r="G880" s="73">
        <v>67540.990000000005</v>
      </c>
      <c r="H880" s="73">
        <v>0</v>
      </c>
      <c r="I880" s="275">
        <v>1909.11</v>
      </c>
      <c r="J880" s="275"/>
      <c r="K880" s="275">
        <v>0</v>
      </c>
      <c r="L880" s="275"/>
      <c r="M880" s="275"/>
      <c r="N880" s="275"/>
      <c r="O880" s="275">
        <v>69450.100000000006</v>
      </c>
      <c r="P880" s="275"/>
      <c r="Q880" s="73">
        <v>0</v>
      </c>
    </row>
    <row r="881" spans="1:17" ht="12.1" customHeight="1" x14ac:dyDescent="0.25">
      <c r="A881" s="273" t="s">
        <v>2119</v>
      </c>
      <c r="B881" s="273"/>
      <c r="C881" s="274" t="s">
        <v>2120</v>
      </c>
      <c r="D881" s="274"/>
      <c r="E881" s="274"/>
      <c r="F881" s="274"/>
      <c r="G881" s="73">
        <v>178350</v>
      </c>
      <c r="H881" s="73">
        <v>0</v>
      </c>
      <c r="I881" s="275">
        <v>0</v>
      </c>
      <c r="J881" s="275"/>
      <c r="K881" s="275">
        <v>178350</v>
      </c>
      <c r="L881" s="275"/>
      <c r="M881" s="275"/>
      <c r="N881" s="275"/>
      <c r="O881" s="275">
        <v>0</v>
      </c>
      <c r="P881" s="275"/>
      <c r="Q881" s="73">
        <v>0</v>
      </c>
    </row>
    <row r="882" spans="1:17" ht="12.1" customHeight="1" x14ac:dyDescent="0.25">
      <c r="A882" s="273" t="s">
        <v>2121</v>
      </c>
      <c r="B882" s="273"/>
      <c r="C882" s="274" t="s">
        <v>2122</v>
      </c>
      <c r="D882" s="274"/>
      <c r="E882" s="274"/>
      <c r="F882" s="274"/>
      <c r="G882" s="73">
        <v>2749801.13</v>
      </c>
      <c r="H882" s="73">
        <v>0</v>
      </c>
      <c r="I882" s="275">
        <v>0</v>
      </c>
      <c r="J882" s="275"/>
      <c r="K882" s="275">
        <v>0</v>
      </c>
      <c r="L882" s="275"/>
      <c r="M882" s="275"/>
      <c r="N882" s="275"/>
      <c r="O882" s="275">
        <v>2749801.13</v>
      </c>
      <c r="P882" s="275"/>
      <c r="Q882" s="73">
        <v>0</v>
      </c>
    </row>
    <row r="883" spans="1:17" ht="12.75" customHeight="1" x14ac:dyDescent="0.25">
      <c r="A883" s="273" t="s">
        <v>2123</v>
      </c>
      <c r="B883" s="273"/>
      <c r="C883" s="274" t="s">
        <v>2124</v>
      </c>
      <c r="D883" s="274"/>
      <c r="E883" s="274"/>
      <c r="F883" s="274"/>
      <c r="G883" s="73">
        <v>2830813.68</v>
      </c>
      <c r="H883" s="73">
        <v>0</v>
      </c>
      <c r="I883" s="275">
        <v>0</v>
      </c>
      <c r="J883" s="275"/>
      <c r="K883" s="275">
        <v>1067050.5</v>
      </c>
      <c r="L883" s="275"/>
      <c r="M883" s="275"/>
      <c r="N883" s="275"/>
      <c r="O883" s="275">
        <v>1763763.18</v>
      </c>
      <c r="P883" s="275"/>
      <c r="Q883" s="73">
        <v>0</v>
      </c>
    </row>
    <row r="884" spans="1:17" ht="12.1" customHeight="1" x14ac:dyDescent="0.25">
      <c r="A884" s="273" t="s">
        <v>2125</v>
      </c>
      <c r="B884" s="273"/>
      <c r="C884" s="274" t="s">
        <v>2083</v>
      </c>
      <c r="D884" s="274"/>
      <c r="E884" s="274"/>
      <c r="F884" s="274"/>
      <c r="G884" s="73">
        <v>13421934.960000001</v>
      </c>
      <c r="H884" s="73">
        <v>0</v>
      </c>
      <c r="I884" s="275">
        <v>28212349.170000002</v>
      </c>
      <c r="J884" s="275"/>
      <c r="K884" s="275">
        <v>14647018.32</v>
      </c>
      <c r="L884" s="275"/>
      <c r="M884" s="275"/>
      <c r="N884" s="275"/>
      <c r="O884" s="275">
        <v>26987265.809999999</v>
      </c>
      <c r="P884" s="275"/>
      <c r="Q884" s="73">
        <v>0</v>
      </c>
    </row>
    <row r="885" spans="1:17" ht="12.1" customHeight="1" x14ac:dyDescent="0.25">
      <c r="A885" s="273" t="s">
        <v>2126</v>
      </c>
      <c r="B885" s="273"/>
      <c r="C885" s="274" t="s">
        <v>2127</v>
      </c>
      <c r="D885" s="274"/>
      <c r="E885" s="274"/>
      <c r="F885" s="274"/>
      <c r="G885" s="73">
        <v>3747277.98</v>
      </c>
      <c r="H885" s="73">
        <v>0</v>
      </c>
      <c r="I885" s="275">
        <v>9801099.3599999994</v>
      </c>
      <c r="J885" s="275"/>
      <c r="K885" s="275">
        <v>9683897.5600000005</v>
      </c>
      <c r="L885" s="275"/>
      <c r="M885" s="275"/>
      <c r="N885" s="275"/>
      <c r="O885" s="275">
        <v>3864479.78</v>
      </c>
      <c r="P885" s="275"/>
      <c r="Q885" s="73">
        <v>0</v>
      </c>
    </row>
    <row r="886" spans="1:17" ht="12.75" customHeight="1" x14ac:dyDescent="0.25">
      <c r="A886" s="273" t="s">
        <v>2128</v>
      </c>
      <c r="B886" s="273"/>
      <c r="C886" s="274" t="s">
        <v>2129</v>
      </c>
      <c r="D886" s="274"/>
      <c r="E886" s="274"/>
      <c r="F886" s="274"/>
      <c r="G886" s="73">
        <v>36962780.119999997</v>
      </c>
      <c r="H886" s="73">
        <v>0</v>
      </c>
      <c r="I886" s="275">
        <v>12436470.529999999</v>
      </c>
      <c r="J886" s="275"/>
      <c r="K886" s="275">
        <v>24938065.309999999</v>
      </c>
      <c r="L886" s="275"/>
      <c r="M886" s="275"/>
      <c r="N886" s="275"/>
      <c r="O886" s="275">
        <v>24461185.34</v>
      </c>
      <c r="P886" s="275"/>
      <c r="Q886" s="73">
        <v>0</v>
      </c>
    </row>
    <row r="887" spans="1:17" ht="12.1" customHeight="1" x14ac:dyDescent="0.25">
      <c r="A887" s="273" t="s">
        <v>2130</v>
      </c>
      <c r="B887" s="273"/>
      <c r="C887" s="274" t="s">
        <v>2131</v>
      </c>
      <c r="D887" s="274"/>
      <c r="E887" s="274"/>
      <c r="F887" s="274"/>
      <c r="G887" s="73">
        <v>1821520.19</v>
      </c>
      <c r="H887" s="73">
        <v>0</v>
      </c>
      <c r="I887" s="275">
        <v>302877.68</v>
      </c>
      <c r="J887" s="275"/>
      <c r="K887" s="275">
        <v>684445.72</v>
      </c>
      <c r="L887" s="275"/>
      <c r="M887" s="275"/>
      <c r="N887" s="275"/>
      <c r="O887" s="275">
        <v>1439952.15</v>
      </c>
      <c r="P887" s="275"/>
      <c r="Q887" s="73">
        <v>0</v>
      </c>
    </row>
    <row r="888" spans="1:17" ht="12.1" customHeight="1" x14ac:dyDescent="0.25">
      <c r="A888" s="273" t="s">
        <v>2132</v>
      </c>
      <c r="B888" s="273"/>
      <c r="C888" s="274" t="s">
        <v>2133</v>
      </c>
      <c r="D888" s="274"/>
      <c r="E888" s="274"/>
      <c r="F888" s="274"/>
      <c r="G888" s="73">
        <v>62900.02</v>
      </c>
      <c r="H888" s="73">
        <v>0</v>
      </c>
      <c r="I888" s="275">
        <v>0</v>
      </c>
      <c r="J888" s="275"/>
      <c r="K888" s="275">
        <v>2000.01</v>
      </c>
      <c r="L888" s="275"/>
      <c r="M888" s="275"/>
      <c r="N888" s="275"/>
      <c r="O888" s="275">
        <v>60900.01</v>
      </c>
      <c r="P888" s="275"/>
      <c r="Q888" s="73">
        <v>0</v>
      </c>
    </row>
    <row r="889" spans="1:17" ht="12.1" customHeight="1" x14ac:dyDescent="0.25">
      <c r="A889" s="273" t="s">
        <v>2134</v>
      </c>
      <c r="B889" s="273"/>
      <c r="C889" s="274" t="s">
        <v>2135</v>
      </c>
      <c r="D889" s="274"/>
      <c r="E889" s="274"/>
      <c r="F889" s="274"/>
      <c r="G889" s="73">
        <v>352181.84</v>
      </c>
      <c r="H889" s="73">
        <v>0</v>
      </c>
      <c r="I889" s="275">
        <v>0</v>
      </c>
      <c r="J889" s="275"/>
      <c r="K889" s="275">
        <v>0</v>
      </c>
      <c r="L889" s="275"/>
      <c r="M889" s="275"/>
      <c r="N889" s="275"/>
      <c r="O889" s="275">
        <v>352181.84</v>
      </c>
      <c r="P889" s="275"/>
      <c r="Q889" s="73">
        <v>0</v>
      </c>
    </row>
    <row r="890" spans="1:17" ht="12.75" customHeight="1" x14ac:dyDescent="0.25">
      <c r="A890" s="273" t="s">
        <v>2136</v>
      </c>
      <c r="B890" s="273"/>
      <c r="C890" s="274" t="s">
        <v>2137</v>
      </c>
      <c r="D890" s="274"/>
      <c r="E890" s="274"/>
      <c r="F890" s="274"/>
      <c r="G890" s="73">
        <v>2727.28</v>
      </c>
      <c r="H890" s="73">
        <v>0</v>
      </c>
      <c r="I890" s="275">
        <v>0</v>
      </c>
      <c r="J890" s="275"/>
      <c r="K890" s="275">
        <v>0</v>
      </c>
      <c r="L890" s="275"/>
      <c r="M890" s="275"/>
      <c r="N890" s="275"/>
      <c r="O890" s="275">
        <v>2727.28</v>
      </c>
      <c r="P890" s="275"/>
      <c r="Q890" s="73">
        <v>0</v>
      </c>
    </row>
    <row r="891" spans="1:17" ht="12.1" customHeight="1" x14ac:dyDescent="0.25">
      <c r="A891" s="273" t="s">
        <v>2138</v>
      </c>
      <c r="B891" s="273"/>
      <c r="C891" s="274" t="s">
        <v>2139</v>
      </c>
      <c r="D891" s="274"/>
      <c r="E891" s="274"/>
      <c r="F891" s="274"/>
      <c r="G891" s="73">
        <v>375550.96</v>
      </c>
      <c r="H891" s="73">
        <v>0</v>
      </c>
      <c r="I891" s="275">
        <v>0</v>
      </c>
      <c r="J891" s="275"/>
      <c r="K891" s="275">
        <v>0</v>
      </c>
      <c r="L891" s="275"/>
      <c r="M891" s="275"/>
      <c r="N891" s="275"/>
      <c r="O891" s="275">
        <v>375550.96</v>
      </c>
      <c r="P891" s="275"/>
      <c r="Q891" s="73">
        <v>0</v>
      </c>
    </row>
    <row r="892" spans="1:17" ht="12.1" customHeight="1" x14ac:dyDescent="0.25">
      <c r="A892" s="273" t="s">
        <v>2140</v>
      </c>
      <c r="B892" s="273"/>
      <c r="C892" s="274" t="s">
        <v>2141</v>
      </c>
      <c r="D892" s="274"/>
      <c r="E892" s="274"/>
      <c r="F892" s="274"/>
      <c r="G892" s="73">
        <v>682772.73</v>
      </c>
      <c r="H892" s="73">
        <v>0</v>
      </c>
      <c r="I892" s="275">
        <v>0</v>
      </c>
      <c r="J892" s="275"/>
      <c r="K892" s="275">
        <v>0</v>
      </c>
      <c r="L892" s="275"/>
      <c r="M892" s="275"/>
      <c r="N892" s="275"/>
      <c r="O892" s="275">
        <v>682772.73</v>
      </c>
      <c r="P892" s="275"/>
      <c r="Q892" s="73">
        <v>0</v>
      </c>
    </row>
    <row r="893" spans="1:17" ht="12.75" customHeight="1" x14ac:dyDescent="0.25">
      <c r="A893" s="273" t="s">
        <v>2142</v>
      </c>
      <c r="B893" s="273"/>
      <c r="C893" s="274" t="s">
        <v>2143</v>
      </c>
      <c r="D893" s="274"/>
      <c r="E893" s="274"/>
      <c r="F893" s="274"/>
      <c r="G893" s="73">
        <v>92568.16</v>
      </c>
      <c r="H893" s="73">
        <v>0</v>
      </c>
      <c r="I893" s="275">
        <v>0</v>
      </c>
      <c r="J893" s="275"/>
      <c r="K893" s="275">
        <v>0</v>
      </c>
      <c r="L893" s="275"/>
      <c r="M893" s="275"/>
      <c r="N893" s="275"/>
      <c r="O893" s="275">
        <v>92568.16</v>
      </c>
      <c r="P893" s="275"/>
      <c r="Q893" s="73">
        <v>0</v>
      </c>
    </row>
    <row r="894" spans="1:17" ht="12.1" customHeight="1" x14ac:dyDescent="0.25">
      <c r="A894" s="273" t="s">
        <v>2144</v>
      </c>
      <c r="B894" s="273"/>
      <c r="C894" s="274" t="s">
        <v>2145</v>
      </c>
      <c r="D894" s="274"/>
      <c r="E894" s="274"/>
      <c r="F894" s="274"/>
      <c r="G894" s="73">
        <v>156946.47</v>
      </c>
      <c r="H894" s="73">
        <v>0</v>
      </c>
      <c r="I894" s="275">
        <v>236363.64</v>
      </c>
      <c r="J894" s="275"/>
      <c r="K894" s="275">
        <v>0</v>
      </c>
      <c r="L894" s="275"/>
      <c r="M894" s="275"/>
      <c r="N894" s="275"/>
      <c r="O894" s="275">
        <v>393310.11</v>
      </c>
      <c r="P894" s="275"/>
      <c r="Q894" s="73">
        <v>0</v>
      </c>
    </row>
    <row r="895" spans="1:17" ht="12.1" customHeight="1" x14ac:dyDescent="0.25">
      <c r="A895" s="273" t="s">
        <v>2146</v>
      </c>
      <c r="B895" s="273"/>
      <c r="C895" s="274" t="s">
        <v>2147</v>
      </c>
      <c r="D895" s="274"/>
      <c r="E895" s="274"/>
      <c r="F895" s="274"/>
      <c r="G895" s="73">
        <v>699207.92</v>
      </c>
      <c r="H895" s="73">
        <v>0</v>
      </c>
      <c r="I895" s="275">
        <v>0</v>
      </c>
      <c r="J895" s="275"/>
      <c r="K895" s="275">
        <v>0</v>
      </c>
      <c r="L895" s="275"/>
      <c r="M895" s="275"/>
      <c r="N895" s="275"/>
      <c r="O895" s="275">
        <v>699207.92</v>
      </c>
      <c r="P895" s="275"/>
      <c r="Q895" s="73">
        <v>0</v>
      </c>
    </row>
    <row r="896" spans="1:17" ht="12.75" customHeight="1" x14ac:dyDescent="0.25">
      <c r="A896" s="273" t="s">
        <v>2148</v>
      </c>
      <c r="B896" s="273"/>
      <c r="C896" s="274" t="s">
        <v>2149</v>
      </c>
      <c r="D896" s="274"/>
      <c r="E896" s="274"/>
      <c r="F896" s="274"/>
      <c r="G896" s="73">
        <v>653004.55000000005</v>
      </c>
      <c r="H896" s="73">
        <v>0</v>
      </c>
      <c r="I896" s="275">
        <v>572727.27</v>
      </c>
      <c r="J896" s="275"/>
      <c r="K896" s="275">
        <v>596212.27</v>
      </c>
      <c r="L896" s="275"/>
      <c r="M896" s="275"/>
      <c r="N896" s="275"/>
      <c r="O896" s="275">
        <v>629519.55000000005</v>
      </c>
      <c r="P896" s="275"/>
      <c r="Q896" s="73">
        <v>0</v>
      </c>
    </row>
    <row r="897" spans="1:17" ht="12.1" customHeight="1" x14ac:dyDescent="0.25">
      <c r="A897" s="273" t="s">
        <v>2150</v>
      </c>
      <c r="B897" s="273"/>
      <c r="C897" s="274" t="s">
        <v>2151</v>
      </c>
      <c r="D897" s="274"/>
      <c r="E897" s="274"/>
      <c r="F897" s="274"/>
      <c r="G897" s="73">
        <v>235731.83</v>
      </c>
      <c r="H897" s="73">
        <v>0</v>
      </c>
      <c r="I897" s="275">
        <v>0</v>
      </c>
      <c r="J897" s="275"/>
      <c r="K897" s="275">
        <v>137740</v>
      </c>
      <c r="L897" s="275"/>
      <c r="M897" s="275"/>
      <c r="N897" s="275"/>
      <c r="O897" s="275">
        <v>97991.83</v>
      </c>
      <c r="P897" s="275"/>
      <c r="Q897" s="73">
        <v>0</v>
      </c>
    </row>
    <row r="898" spans="1:17" ht="12.1" customHeight="1" x14ac:dyDescent="0.25">
      <c r="A898" s="273" t="s">
        <v>2152</v>
      </c>
      <c r="B898" s="273"/>
      <c r="C898" s="274" t="s">
        <v>2153</v>
      </c>
      <c r="D898" s="274"/>
      <c r="E898" s="274"/>
      <c r="F898" s="274"/>
      <c r="G898" s="73">
        <v>161232.23000000001</v>
      </c>
      <c r="H898" s="73">
        <v>0</v>
      </c>
      <c r="I898" s="275">
        <v>0</v>
      </c>
      <c r="J898" s="275"/>
      <c r="K898" s="275">
        <v>0</v>
      </c>
      <c r="L898" s="275"/>
      <c r="M898" s="275"/>
      <c r="N898" s="275"/>
      <c r="O898" s="275">
        <v>161232.23000000001</v>
      </c>
      <c r="P898" s="275"/>
      <c r="Q898" s="73">
        <v>0</v>
      </c>
    </row>
    <row r="899" spans="1:17" ht="12.75" customHeight="1" x14ac:dyDescent="0.25">
      <c r="A899" s="273" t="s">
        <v>2154</v>
      </c>
      <c r="B899" s="273"/>
      <c r="C899" s="274" t="s">
        <v>2155</v>
      </c>
      <c r="D899" s="274"/>
      <c r="E899" s="274"/>
      <c r="F899" s="274"/>
      <c r="G899" s="73">
        <v>158454.51999999999</v>
      </c>
      <c r="H899" s="73">
        <v>0</v>
      </c>
      <c r="I899" s="275">
        <v>2531586.59</v>
      </c>
      <c r="J899" s="275"/>
      <c r="K899" s="275">
        <v>561236.30000000005</v>
      </c>
      <c r="L899" s="275"/>
      <c r="M899" s="275"/>
      <c r="N899" s="275"/>
      <c r="O899" s="275">
        <v>2128804.81</v>
      </c>
      <c r="P899" s="275"/>
      <c r="Q899" s="73">
        <v>0</v>
      </c>
    </row>
    <row r="900" spans="1:17" ht="12.1" customHeight="1" x14ac:dyDescent="0.25">
      <c r="A900" s="273" t="s">
        <v>2156</v>
      </c>
      <c r="B900" s="273"/>
      <c r="C900" s="274" t="s">
        <v>2157</v>
      </c>
      <c r="D900" s="274"/>
      <c r="E900" s="274"/>
      <c r="F900" s="274"/>
      <c r="G900" s="73">
        <v>1818.2</v>
      </c>
      <c r="H900" s="73">
        <v>0</v>
      </c>
      <c r="I900" s="275">
        <v>1818.19</v>
      </c>
      <c r="J900" s="275"/>
      <c r="K900" s="275">
        <v>2818.21</v>
      </c>
      <c r="L900" s="275"/>
      <c r="M900" s="275"/>
      <c r="N900" s="275"/>
      <c r="O900" s="275">
        <v>818.18</v>
      </c>
      <c r="P900" s="275"/>
      <c r="Q900" s="73">
        <v>0</v>
      </c>
    </row>
    <row r="901" spans="1:17" ht="12.1" customHeight="1" x14ac:dyDescent="0.25">
      <c r="A901" s="273" t="s">
        <v>2158</v>
      </c>
      <c r="B901" s="273"/>
      <c r="C901" s="274" t="s">
        <v>2159</v>
      </c>
      <c r="D901" s="274"/>
      <c r="E901" s="274"/>
      <c r="F901" s="274"/>
      <c r="G901" s="73">
        <v>21119691.129999999</v>
      </c>
      <c r="H901" s="73">
        <v>0</v>
      </c>
      <c r="I901" s="275">
        <v>27696212.09</v>
      </c>
      <c r="J901" s="275"/>
      <c r="K901" s="275">
        <v>15616116.529999999</v>
      </c>
      <c r="L901" s="275"/>
      <c r="M901" s="275"/>
      <c r="N901" s="275"/>
      <c r="O901" s="275">
        <v>33199786.690000001</v>
      </c>
      <c r="P901" s="275"/>
      <c r="Q901" s="73">
        <v>0</v>
      </c>
    </row>
    <row r="902" spans="1:17" ht="12.75" customHeight="1" x14ac:dyDescent="0.25">
      <c r="A902" s="273" t="s">
        <v>2160</v>
      </c>
      <c r="B902" s="273"/>
      <c r="C902" s="274" t="s">
        <v>2161</v>
      </c>
      <c r="D902" s="274"/>
      <c r="E902" s="274"/>
      <c r="F902" s="274"/>
      <c r="G902" s="73">
        <v>7548.07</v>
      </c>
      <c r="H902" s="73">
        <v>0</v>
      </c>
      <c r="I902" s="275">
        <v>0</v>
      </c>
      <c r="J902" s="275"/>
      <c r="K902" s="275">
        <v>0</v>
      </c>
      <c r="L902" s="275"/>
      <c r="M902" s="275"/>
      <c r="N902" s="275"/>
      <c r="O902" s="275">
        <v>7548.07</v>
      </c>
      <c r="P902" s="275"/>
      <c r="Q902" s="73">
        <v>0</v>
      </c>
    </row>
    <row r="903" spans="1:17" ht="12.1" customHeight="1" x14ac:dyDescent="0.25">
      <c r="A903" s="273" t="s">
        <v>2162</v>
      </c>
      <c r="B903" s="273"/>
      <c r="C903" s="274" t="s">
        <v>2163</v>
      </c>
      <c r="D903" s="274"/>
      <c r="E903" s="274"/>
      <c r="F903" s="274"/>
      <c r="G903" s="73">
        <v>13774543.189999999</v>
      </c>
      <c r="H903" s="73">
        <v>0</v>
      </c>
      <c r="I903" s="275">
        <v>11013490.800000001</v>
      </c>
      <c r="J903" s="275"/>
      <c r="K903" s="275">
        <v>10066664.91</v>
      </c>
      <c r="L903" s="275"/>
      <c r="M903" s="275"/>
      <c r="N903" s="275"/>
      <c r="O903" s="275">
        <v>14721369.08</v>
      </c>
      <c r="P903" s="275"/>
      <c r="Q903" s="73">
        <v>0</v>
      </c>
    </row>
    <row r="904" spans="1:17" ht="12.1" customHeight="1" x14ac:dyDescent="0.25">
      <c r="A904" s="273" t="s">
        <v>2164</v>
      </c>
      <c r="B904" s="273"/>
      <c r="C904" s="274" t="s">
        <v>2165</v>
      </c>
      <c r="D904" s="274"/>
      <c r="E904" s="274"/>
      <c r="F904" s="274"/>
      <c r="G904" s="73">
        <v>7511.6</v>
      </c>
      <c r="H904" s="73">
        <v>0</v>
      </c>
      <c r="I904" s="275">
        <v>0</v>
      </c>
      <c r="J904" s="275"/>
      <c r="K904" s="275">
        <v>0</v>
      </c>
      <c r="L904" s="275"/>
      <c r="M904" s="275"/>
      <c r="N904" s="275"/>
      <c r="O904" s="275">
        <v>7511.6</v>
      </c>
      <c r="P904" s="275"/>
      <c r="Q904" s="73">
        <v>0</v>
      </c>
    </row>
    <row r="905" spans="1:17" ht="12.75" customHeight="1" x14ac:dyDescent="0.25">
      <c r="A905" s="273" t="s">
        <v>2166</v>
      </c>
      <c r="B905" s="273"/>
      <c r="C905" s="274" t="s">
        <v>2167</v>
      </c>
      <c r="D905" s="274"/>
      <c r="E905" s="274"/>
      <c r="F905" s="274"/>
      <c r="G905" s="73">
        <v>209901.89</v>
      </c>
      <c r="H905" s="73">
        <v>0</v>
      </c>
      <c r="I905" s="275">
        <v>0</v>
      </c>
      <c r="J905" s="275"/>
      <c r="K905" s="275">
        <v>0</v>
      </c>
      <c r="L905" s="275"/>
      <c r="M905" s="275"/>
      <c r="N905" s="275"/>
      <c r="O905" s="275">
        <v>209901.89</v>
      </c>
      <c r="P905" s="275"/>
      <c r="Q905" s="73">
        <v>0</v>
      </c>
    </row>
    <row r="906" spans="1:17" ht="12.1" customHeight="1" x14ac:dyDescent="0.25">
      <c r="A906" s="273" t="s">
        <v>2168</v>
      </c>
      <c r="B906" s="273"/>
      <c r="C906" s="274" t="s">
        <v>2169</v>
      </c>
      <c r="D906" s="274"/>
      <c r="E906" s="274"/>
      <c r="F906" s="274"/>
      <c r="G906" s="73">
        <v>539584.34</v>
      </c>
      <c r="H906" s="73">
        <v>0</v>
      </c>
      <c r="I906" s="275">
        <v>0</v>
      </c>
      <c r="J906" s="275"/>
      <c r="K906" s="275">
        <v>0</v>
      </c>
      <c r="L906" s="275"/>
      <c r="M906" s="275"/>
      <c r="N906" s="275"/>
      <c r="O906" s="275">
        <v>539584.34</v>
      </c>
      <c r="P906" s="275"/>
      <c r="Q906" s="73">
        <v>0</v>
      </c>
    </row>
    <row r="907" spans="1:17" ht="12.1" customHeight="1" x14ac:dyDescent="0.25">
      <c r="A907" s="273" t="s">
        <v>2170</v>
      </c>
      <c r="B907" s="273"/>
      <c r="C907" s="274" t="s">
        <v>2171</v>
      </c>
      <c r="D907" s="274"/>
      <c r="E907" s="274"/>
      <c r="F907" s="274"/>
      <c r="G907" s="73">
        <v>41000</v>
      </c>
      <c r="H907" s="73">
        <v>0</v>
      </c>
      <c r="I907" s="275">
        <v>0</v>
      </c>
      <c r="J907" s="275"/>
      <c r="K907" s="275">
        <v>0</v>
      </c>
      <c r="L907" s="275"/>
      <c r="M907" s="275"/>
      <c r="N907" s="275"/>
      <c r="O907" s="275">
        <v>41000</v>
      </c>
      <c r="P907" s="275"/>
      <c r="Q907" s="73">
        <v>0</v>
      </c>
    </row>
    <row r="908" spans="1:17" ht="12.75" customHeight="1" x14ac:dyDescent="0.25">
      <c r="A908" s="273" t="s">
        <v>2172</v>
      </c>
      <c r="B908" s="273"/>
      <c r="C908" s="274" t="s">
        <v>2173</v>
      </c>
      <c r="D908" s="274"/>
      <c r="E908" s="274"/>
      <c r="F908" s="274"/>
      <c r="G908" s="73">
        <v>132090.89000000001</v>
      </c>
      <c r="H908" s="73">
        <v>0</v>
      </c>
      <c r="I908" s="275">
        <v>0</v>
      </c>
      <c r="J908" s="275"/>
      <c r="K908" s="275">
        <v>0</v>
      </c>
      <c r="L908" s="275"/>
      <c r="M908" s="275"/>
      <c r="N908" s="275"/>
      <c r="O908" s="275">
        <v>132090.89000000001</v>
      </c>
      <c r="P908" s="275"/>
      <c r="Q908" s="73">
        <v>0</v>
      </c>
    </row>
    <row r="909" spans="1:17" ht="12.1" customHeight="1" x14ac:dyDescent="0.25">
      <c r="A909" s="273" t="s">
        <v>2174</v>
      </c>
      <c r="B909" s="273"/>
      <c r="C909" s="274" t="s">
        <v>2175</v>
      </c>
      <c r="D909" s="274"/>
      <c r="E909" s="274"/>
      <c r="F909" s="274"/>
      <c r="G909" s="73">
        <v>6935.48</v>
      </c>
      <c r="H909" s="73">
        <v>0</v>
      </c>
      <c r="I909" s="275">
        <v>0</v>
      </c>
      <c r="J909" s="275"/>
      <c r="K909" s="275">
        <v>0</v>
      </c>
      <c r="L909" s="275"/>
      <c r="M909" s="275"/>
      <c r="N909" s="275"/>
      <c r="O909" s="275">
        <v>6935.48</v>
      </c>
      <c r="P909" s="275"/>
      <c r="Q909" s="73">
        <v>0</v>
      </c>
    </row>
    <row r="910" spans="1:17" ht="12.1" customHeight="1" x14ac:dyDescent="0.25">
      <c r="A910" s="273" t="s">
        <v>2176</v>
      </c>
      <c r="B910" s="273"/>
      <c r="C910" s="274" t="s">
        <v>2177</v>
      </c>
      <c r="D910" s="274"/>
      <c r="E910" s="274"/>
      <c r="F910" s="274"/>
      <c r="G910" s="73">
        <v>7157.67</v>
      </c>
      <c r="H910" s="73">
        <v>0</v>
      </c>
      <c r="I910" s="275">
        <v>0</v>
      </c>
      <c r="J910" s="275"/>
      <c r="K910" s="275">
        <v>3688.92</v>
      </c>
      <c r="L910" s="275"/>
      <c r="M910" s="275"/>
      <c r="N910" s="275"/>
      <c r="O910" s="275">
        <v>3468.75</v>
      </c>
      <c r="P910" s="275"/>
      <c r="Q910" s="73">
        <v>0</v>
      </c>
    </row>
    <row r="911" spans="1:17" ht="12.75" customHeight="1" x14ac:dyDescent="0.25">
      <c r="A911" s="273" t="s">
        <v>2178</v>
      </c>
      <c r="B911" s="273"/>
      <c r="C911" s="274" t="s">
        <v>2100</v>
      </c>
      <c r="D911" s="274"/>
      <c r="E911" s="274"/>
      <c r="F911" s="274"/>
      <c r="G911" s="73">
        <v>21870971.989999998</v>
      </c>
      <c r="H911" s="73">
        <v>0</v>
      </c>
      <c r="I911" s="275">
        <v>60538268.950000003</v>
      </c>
      <c r="J911" s="275"/>
      <c r="K911" s="275">
        <v>48460906.780000001</v>
      </c>
      <c r="L911" s="275"/>
      <c r="M911" s="275"/>
      <c r="N911" s="275"/>
      <c r="O911" s="275">
        <v>33948334.159999996</v>
      </c>
      <c r="P911" s="275"/>
      <c r="Q911" s="73">
        <v>0</v>
      </c>
    </row>
    <row r="912" spans="1:17" ht="12.1" customHeight="1" x14ac:dyDescent="0.25">
      <c r="A912" s="273" t="s">
        <v>2179</v>
      </c>
      <c r="B912" s="273"/>
      <c r="C912" s="274" t="s">
        <v>2180</v>
      </c>
      <c r="D912" s="274"/>
      <c r="E912" s="274"/>
      <c r="F912" s="274"/>
      <c r="G912" s="73">
        <v>3747254.28</v>
      </c>
      <c r="H912" s="73">
        <v>0</v>
      </c>
      <c r="I912" s="275">
        <v>46027239.43</v>
      </c>
      <c r="J912" s="275"/>
      <c r="K912" s="275">
        <v>41162566.710000001</v>
      </c>
      <c r="L912" s="275"/>
      <c r="M912" s="275"/>
      <c r="N912" s="275"/>
      <c r="O912" s="275">
        <v>8611927</v>
      </c>
      <c r="P912" s="275"/>
      <c r="Q912" s="73">
        <v>0</v>
      </c>
    </row>
    <row r="913" spans="1:17" ht="12.1" customHeight="1" x14ac:dyDescent="0.25">
      <c r="A913" s="273" t="s">
        <v>2181</v>
      </c>
      <c r="B913" s="273"/>
      <c r="C913" s="274" t="s">
        <v>2182</v>
      </c>
      <c r="D913" s="274"/>
      <c r="E913" s="274"/>
      <c r="F913" s="274"/>
      <c r="G913" s="73">
        <v>574930.42000000004</v>
      </c>
      <c r="H913" s="73">
        <v>0</v>
      </c>
      <c r="I913" s="275">
        <v>199962.66</v>
      </c>
      <c r="J913" s="275"/>
      <c r="K913" s="275">
        <v>574997.16</v>
      </c>
      <c r="L913" s="275"/>
      <c r="M913" s="275"/>
      <c r="N913" s="275"/>
      <c r="O913" s="275">
        <v>199895.92</v>
      </c>
      <c r="P913" s="275"/>
      <c r="Q913" s="73">
        <v>0</v>
      </c>
    </row>
    <row r="914" spans="1:17" ht="12.1" customHeight="1" x14ac:dyDescent="0.25">
      <c r="A914" s="273" t="s">
        <v>2183</v>
      </c>
      <c r="B914" s="273"/>
      <c r="C914" s="274" t="s">
        <v>2184</v>
      </c>
      <c r="D914" s="274"/>
      <c r="E914" s="274"/>
      <c r="F914" s="274"/>
      <c r="G914" s="73">
        <v>1005582.08</v>
      </c>
      <c r="H914" s="73">
        <v>0</v>
      </c>
      <c r="I914" s="275">
        <v>183090.84</v>
      </c>
      <c r="J914" s="275"/>
      <c r="K914" s="275">
        <v>529383.12</v>
      </c>
      <c r="L914" s="275"/>
      <c r="M914" s="275"/>
      <c r="N914" s="275"/>
      <c r="O914" s="275">
        <v>659289.80000000005</v>
      </c>
      <c r="P914" s="275"/>
      <c r="Q914" s="73">
        <v>0</v>
      </c>
    </row>
    <row r="915" spans="1:17" ht="12.75" customHeight="1" x14ac:dyDescent="0.25">
      <c r="A915" s="273" t="s">
        <v>2185</v>
      </c>
      <c r="B915" s="273"/>
      <c r="C915" s="274" t="s">
        <v>2186</v>
      </c>
      <c r="D915" s="274"/>
      <c r="E915" s="274"/>
      <c r="F915" s="274"/>
      <c r="G915" s="73">
        <v>3090.94</v>
      </c>
      <c r="H915" s="73">
        <v>0</v>
      </c>
      <c r="I915" s="275">
        <v>0</v>
      </c>
      <c r="J915" s="275"/>
      <c r="K915" s="275">
        <v>0</v>
      </c>
      <c r="L915" s="275"/>
      <c r="M915" s="275"/>
      <c r="N915" s="275"/>
      <c r="O915" s="275">
        <v>3090.94</v>
      </c>
      <c r="P915" s="275"/>
      <c r="Q915" s="73">
        <v>0</v>
      </c>
    </row>
    <row r="916" spans="1:17" ht="12.1" customHeight="1" x14ac:dyDescent="0.25">
      <c r="A916" s="273" t="s">
        <v>2187</v>
      </c>
      <c r="B916" s="273"/>
      <c r="C916" s="274" t="s">
        <v>2188</v>
      </c>
      <c r="D916" s="274"/>
      <c r="E916" s="274"/>
      <c r="F916" s="274"/>
      <c r="G916" s="73">
        <v>4181.8599999999997</v>
      </c>
      <c r="H916" s="73">
        <v>0</v>
      </c>
      <c r="I916" s="275">
        <v>0</v>
      </c>
      <c r="J916" s="275"/>
      <c r="K916" s="275">
        <v>0</v>
      </c>
      <c r="L916" s="275"/>
      <c r="M916" s="275"/>
      <c r="N916" s="275"/>
      <c r="O916" s="275">
        <v>4181.8599999999997</v>
      </c>
      <c r="P916" s="275"/>
      <c r="Q916" s="73">
        <v>0</v>
      </c>
    </row>
    <row r="917" spans="1:17" ht="12.1" customHeight="1" x14ac:dyDescent="0.25">
      <c r="A917" s="273" t="s">
        <v>2189</v>
      </c>
      <c r="B917" s="273"/>
      <c r="C917" s="274" t="s">
        <v>2190</v>
      </c>
      <c r="D917" s="274"/>
      <c r="E917" s="274"/>
      <c r="F917" s="274"/>
      <c r="G917" s="73">
        <v>2636.3</v>
      </c>
      <c r="H917" s="73">
        <v>0</v>
      </c>
      <c r="I917" s="275">
        <v>0</v>
      </c>
      <c r="J917" s="275"/>
      <c r="K917" s="275">
        <v>0</v>
      </c>
      <c r="L917" s="275"/>
      <c r="M917" s="275"/>
      <c r="N917" s="275"/>
      <c r="O917" s="275">
        <v>2636.3</v>
      </c>
      <c r="P917" s="275"/>
      <c r="Q917" s="73">
        <v>0</v>
      </c>
    </row>
    <row r="918" spans="1:17" ht="12.75" customHeight="1" x14ac:dyDescent="0.25">
      <c r="A918" s="273" t="s">
        <v>2191</v>
      </c>
      <c r="B918" s="273"/>
      <c r="C918" s="274" t="s">
        <v>2192</v>
      </c>
      <c r="D918" s="274"/>
      <c r="E918" s="274"/>
      <c r="F918" s="274"/>
      <c r="G918" s="73">
        <v>25000</v>
      </c>
      <c r="H918" s="73">
        <v>0</v>
      </c>
      <c r="I918" s="275">
        <v>0</v>
      </c>
      <c r="J918" s="275"/>
      <c r="K918" s="275">
        <v>0</v>
      </c>
      <c r="L918" s="275"/>
      <c r="M918" s="275"/>
      <c r="N918" s="275"/>
      <c r="O918" s="275">
        <v>25000</v>
      </c>
      <c r="P918" s="275"/>
      <c r="Q918" s="73">
        <v>0</v>
      </c>
    </row>
    <row r="919" spans="1:17" ht="12.1" customHeight="1" x14ac:dyDescent="0.25">
      <c r="A919" s="273" t="s">
        <v>2193</v>
      </c>
      <c r="B919" s="273"/>
      <c r="C919" s="274" t="s">
        <v>2194</v>
      </c>
      <c r="D919" s="274"/>
      <c r="E919" s="274"/>
      <c r="F919" s="274"/>
      <c r="G919" s="73">
        <v>30000</v>
      </c>
      <c r="H919" s="73">
        <v>0</v>
      </c>
      <c r="I919" s="275">
        <v>0</v>
      </c>
      <c r="J919" s="275"/>
      <c r="K919" s="275">
        <v>0</v>
      </c>
      <c r="L919" s="275"/>
      <c r="M919" s="275"/>
      <c r="N919" s="275"/>
      <c r="O919" s="275">
        <v>30000</v>
      </c>
      <c r="P919" s="275"/>
      <c r="Q919" s="73">
        <v>0</v>
      </c>
    </row>
    <row r="920" spans="1:17" ht="12.1" customHeight="1" x14ac:dyDescent="0.25">
      <c r="A920" s="273" t="s">
        <v>2195</v>
      </c>
      <c r="B920" s="273"/>
      <c r="C920" s="274" t="s">
        <v>2196</v>
      </c>
      <c r="D920" s="274"/>
      <c r="E920" s="274"/>
      <c r="F920" s="274"/>
      <c r="G920" s="73">
        <v>5017.68</v>
      </c>
      <c r="H920" s="73">
        <v>0</v>
      </c>
      <c r="I920" s="275">
        <v>0</v>
      </c>
      <c r="J920" s="275"/>
      <c r="K920" s="275">
        <v>0</v>
      </c>
      <c r="L920" s="275"/>
      <c r="M920" s="275"/>
      <c r="N920" s="275"/>
      <c r="O920" s="275">
        <v>5017.68</v>
      </c>
      <c r="P920" s="275"/>
      <c r="Q920" s="73">
        <v>0</v>
      </c>
    </row>
    <row r="921" spans="1:17" ht="12.75" customHeight="1" x14ac:dyDescent="0.25">
      <c r="A921" s="273" t="s">
        <v>2197</v>
      </c>
      <c r="B921" s="273"/>
      <c r="C921" s="274" t="s">
        <v>2198</v>
      </c>
      <c r="D921" s="274"/>
      <c r="E921" s="274"/>
      <c r="F921" s="274"/>
      <c r="G921" s="73">
        <v>39090.9</v>
      </c>
      <c r="H921" s="73">
        <v>0</v>
      </c>
      <c r="I921" s="275">
        <v>0</v>
      </c>
      <c r="J921" s="275"/>
      <c r="K921" s="275">
        <v>0</v>
      </c>
      <c r="L921" s="275"/>
      <c r="M921" s="275"/>
      <c r="N921" s="275"/>
      <c r="O921" s="275">
        <v>39090.9</v>
      </c>
      <c r="P921" s="275"/>
      <c r="Q921" s="73">
        <v>0</v>
      </c>
    </row>
    <row r="922" spans="1:17" ht="12.1" customHeight="1" x14ac:dyDescent="0.25">
      <c r="A922" s="273" t="s">
        <v>2199</v>
      </c>
      <c r="B922" s="273"/>
      <c r="C922" s="274" t="s">
        <v>2200</v>
      </c>
      <c r="D922" s="274"/>
      <c r="E922" s="274"/>
      <c r="F922" s="274"/>
      <c r="G922" s="73">
        <v>13833.58</v>
      </c>
      <c r="H922" s="73">
        <v>0</v>
      </c>
      <c r="I922" s="275">
        <v>0</v>
      </c>
      <c r="J922" s="275"/>
      <c r="K922" s="275">
        <v>0</v>
      </c>
      <c r="L922" s="275"/>
      <c r="M922" s="275"/>
      <c r="N922" s="275"/>
      <c r="O922" s="275">
        <v>13833.58</v>
      </c>
      <c r="P922" s="275"/>
      <c r="Q922" s="73">
        <v>0</v>
      </c>
    </row>
    <row r="923" spans="1:17" ht="12.1" customHeight="1" x14ac:dyDescent="0.25">
      <c r="A923" s="273" t="s">
        <v>2201</v>
      </c>
      <c r="B923" s="273"/>
      <c r="C923" s="274" t="s">
        <v>2202</v>
      </c>
      <c r="D923" s="274"/>
      <c r="E923" s="274"/>
      <c r="F923" s="274"/>
      <c r="G923" s="73">
        <v>6545.41</v>
      </c>
      <c r="H923" s="73">
        <v>0</v>
      </c>
      <c r="I923" s="275">
        <v>909.09</v>
      </c>
      <c r="J923" s="275"/>
      <c r="K923" s="275">
        <v>1636.37</v>
      </c>
      <c r="L923" s="275"/>
      <c r="M923" s="275"/>
      <c r="N923" s="275"/>
      <c r="O923" s="275">
        <v>5818.13</v>
      </c>
      <c r="P923" s="275"/>
      <c r="Q923" s="73">
        <v>0</v>
      </c>
    </row>
    <row r="924" spans="1:17" ht="12.75" customHeight="1" x14ac:dyDescent="0.25">
      <c r="A924" s="273" t="s">
        <v>2203</v>
      </c>
      <c r="B924" s="273"/>
      <c r="C924" s="274" t="s">
        <v>2204</v>
      </c>
      <c r="D924" s="274"/>
      <c r="E924" s="274"/>
      <c r="F924" s="274"/>
      <c r="G924" s="73">
        <v>63180</v>
      </c>
      <c r="H924" s="73">
        <v>0</v>
      </c>
      <c r="I924" s="275">
        <v>0</v>
      </c>
      <c r="J924" s="275"/>
      <c r="K924" s="275">
        <v>0</v>
      </c>
      <c r="L924" s="275"/>
      <c r="M924" s="275"/>
      <c r="N924" s="275"/>
      <c r="O924" s="275">
        <v>63180</v>
      </c>
      <c r="P924" s="275"/>
      <c r="Q924" s="73">
        <v>0</v>
      </c>
    </row>
    <row r="925" spans="1:17" ht="12.1" customHeight="1" x14ac:dyDescent="0.25">
      <c r="A925" s="273" t="s">
        <v>2205</v>
      </c>
      <c r="B925" s="273"/>
      <c r="C925" s="274" t="s">
        <v>2206</v>
      </c>
      <c r="D925" s="274"/>
      <c r="E925" s="274"/>
      <c r="F925" s="274"/>
      <c r="G925" s="73">
        <v>212552.9</v>
      </c>
      <c r="H925" s="73">
        <v>0</v>
      </c>
      <c r="I925" s="275">
        <v>581818.06999999995</v>
      </c>
      <c r="J925" s="275"/>
      <c r="K925" s="275">
        <v>655534.47</v>
      </c>
      <c r="L925" s="275"/>
      <c r="M925" s="275"/>
      <c r="N925" s="275"/>
      <c r="O925" s="275">
        <v>138836.5</v>
      </c>
      <c r="P925" s="275"/>
      <c r="Q925" s="73">
        <v>0</v>
      </c>
    </row>
    <row r="926" spans="1:17" ht="12.1" customHeight="1" x14ac:dyDescent="0.25">
      <c r="A926" s="273" t="s">
        <v>2207</v>
      </c>
      <c r="B926" s="273"/>
      <c r="C926" s="274" t="s">
        <v>2208</v>
      </c>
      <c r="D926" s="274"/>
      <c r="E926" s="274"/>
      <c r="F926" s="274"/>
      <c r="G926" s="73">
        <v>2727.29</v>
      </c>
      <c r="H926" s="73">
        <v>0</v>
      </c>
      <c r="I926" s="275">
        <v>0</v>
      </c>
      <c r="J926" s="275"/>
      <c r="K926" s="275">
        <v>545.46</v>
      </c>
      <c r="L926" s="275"/>
      <c r="M926" s="275"/>
      <c r="N926" s="275"/>
      <c r="O926" s="275">
        <v>2181.83</v>
      </c>
      <c r="P926" s="275"/>
      <c r="Q926" s="73">
        <v>0</v>
      </c>
    </row>
    <row r="927" spans="1:17" ht="12.75" customHeight="1" x14ac:dyDescent="0.25">
      <c r="A927" s="273" t="s">
        <v>2209</v>
      </c>
      <c r="B927" s="273"/>
      <c r="C927" s="274" t="s">
        <v>2210</v>
      </c>
      <c r="D927" s="274"/>
      <c r="E927" s="274"/>
      <c r="F927" s="274"/>
      <c r="G927" s="73">
        <v>25740.77</v>
      </c>
      <c r="H927" s="73">
        <v>0</v>
      </c>
      <c r="I927" s="275">
        <v>0</v>
      </c>
      <c r="J927" s="275"/>
      <c r="K927" s="275">
        <v>3418.05</v>
      </c>
      <c r="L927" s="275"/>
      <c r="M927" s="275"/>
      <c r="N927" s="275"/>
      <c r="O927" s="275">
        <v>22322.720000000001</v>
      </c>
      <c r="P927" s="275"/>
      <c r="Q927" s="73">
        <v>0</v>
      </c>
    </row>
    <row r="928" spans="1:17" ht="12.1" customHeight="1" x14ac:dyDescent="0.25">
      <c r="A928" s="273" t="s">
        <v>2211</v>
      </c>
      <c r="B928" s="273"/>
      <c r="C928" s="274" t="s">
        <v>2212</v>
      </c>
      <c r="D928" s="274"/>
      <c r="E928" s="274"/>
      <c r="F928" s="274"/>
      <c r="G928" s="73">
        <v>7327.21</v>
      </c>
      <c r="H928" s="73">
        <v>0</v>
      </c>
      <c r="I928" s="275">
        <v>0</v>
      </c>
      <c r="J928" s="275"/>
      <c r="K928" s="275">
        <v>7145.4</v>
      </c>
      <c r="L928" s="275"/>
      <c r="M928" s="275"/>
      <c r="N928" s="275"/>
      <c r="O928" s="275">
        <v>181.81</v>
      </c>
      <c r="P928" s="275"/>
      <c r="Q928" s="73">
        <v>0</v>
      </c>
    </row>
    <row r="929" spans="1:17" ht="12.1" customHeight="1" x14ac:dyDescent="0.25">
      <c r="A929" s="273" t="s">
        <v>2213</v>
      </c>
      <c r="B929" s="273"/>
      <c r="C929" s="274" t="s">
        <v>2100</v>
      </c>
      <c r="D929" s="274"/>
      <c r="E929" s="274"/>
      <c r="F929" s="274"/>
      <c r="G929" s="73">
        <v>10723223.74</v>
      </c>
      <c r="H929" s="73">
        <v>0</v>
      </c>
      <c r="I929" s="275">
        <v>24715608.699999999</v>
      </c>
      <c r="J929" s="275"/>
      <c r="K929" s="275">
        <v>14108362.310000001</v>
      </c>
      <c r="L929" s="275"/>
      <c r="M929" s="275"/>
      <c r="N929" s="275"/>
      <c r="O929" s="275">
        <v>21330470.129999999</v>
      </c>
      <c r="P929" s="275"/>
      <c r="Q929" s="73">
        <v>0</v>
      </c>
    </row>
    <row r="930" spans="1:17" ht="12.75" customHeight="1" x14ac:dyDescent="0.25">
      <c r="A930" s="273" t="s">
        <v>2214</v>
      </c>
      <c r="B930" s="273"/>
      <c r="C930" s="274" t="s">
        <v>2215</v>
      </c>
      <c r="D930" s="274"/>
      <c r="E930" s="274"/>
      <c r="F930" s="274"/>
      <c r="G930" s="73">
        <v>818.18</v>
      </c>
      <c r="H930" s="73">
        <v>0</v>
      </c>
      <c r="I930" s="275">
        <v>0</v>
      </c>
      <c r="J930" s="275"/>
      <c r="K930" s="275">
        <v>0</v>
      </c>
      <c r="L930" s="275"/>
      <c r="M930" s="275"/>
      <c r="N930" s="275"/>
      <c r="O930" s="275">
        <v>818.18</v>
      </c>
      <c r="P930" s="275"/>
      <c r="Q930" s="73">
        <v>0</v>
      </c>
    </row>
    <row r="931" spans="1:17" ht="12.1" customHeight="1" x14ac:dyDescent="0.25">
      <c r="A931" s="273" t="s">
        <v>2216</v>
      </c>
      <c r="B931" s="273"/>
      <c r="C931" s="274" t="s">
        <v>2217</v>
      </c>
      <c r="D931" s="274"/>
      <c r="E931" s="274"/>
      <c r="F931" s="274"/>
      <c r="G931" s="73">
        <v>35363.61</v>
      </c>
      <c r="H931" s="73">
        <v>0</v>
      </c>
      <c r="I931" s="275">
        <v>572727.27</v>
      </c>
      <c r="J931" s="275"/>
      <c r="K931" s="275">
        <v>191000</v>
      </c>
      <c r="L931" s="275"/>
      <c r="M931" s="275"/>
      <c r="N931" s="275"/>
      <c r="O931" s="275">
        <v>417090.88</v>
      </c>
      <c r="P931" s="275"/>
      <c r="Q931" s="73">
        <v>0</v>
      </c>
    </row>
    <row r="932" spans="1:17" ht="12.1" customHeight="1" x14ac:dyDescent="0.25">
      <c r="A932" s="273" t="s">
        <v>2218</v>
      </c>
      <c r="B932" s="273"/>
      <c r="C932" s="274" t="s">
        <v>2219</v>
      </c>
      <c r="D932" s="274"/>
      <c r="E932" s="274"/>
      <c r="F932" s="274"/>
      <c r="G932" s="73">
        <v>4818.18</v>
      </c>
      <c r="H932" s="73">
        <v>0</v>
      </c>
      <c r="I932" s="275">
        <v>59999.98</v>
      </c>
      <c r="J932" s="275"/>
      <c r="K932" s="275">
        <v>54399.98</v>
      </c>
      <c r="L932" s="275"/>
      <c r="M932" s="275"/>
      <c r="N932" s="275"/>
      <c r="O932" s="275">
        <v>10418.18</v>
      </c>
      <c r="P932" s="275"/>
      <c r="Q932" s="73">
        <v>0</v>
      </c>
    </row>
    <row r="933" spans="1:17" ht="12.75" customHeight="1" x14ac:dyDescent="0.25">
      <c r="A933" s="273" t="s">
        <v>2220</v>
      </c>
      <c r="B933" s="273"/>
      <c r="C933" s="274" t="s">
        <v>2083</v>
      </c>
      <c r="D933" s="274"/>
      <c r="E933" s="274"/>
      <c r="F933" s="274"/>
      <c r="G933" s="73">
        <v>497636.36</v>
      </c>
      <c r="H933" s="73">
        <v>0</v>
      </c>
      <c r="I933" s="275">
        <v>0</v>
      </c>
      <c r="J933" s="275"/>
      <c r="K933" s="275">
        <v>0</v>
      </c>
      <c r="L933" s="275"/>
      <c r="M933" s="275"/>
      <c r="N933" s="275"/>
      <c r="O933" s="275">
        <v>497636.36</v>
      </c>
      <c r="P933" s="275"/>
      <c r="Q933" s="73">
        <v>0</v>
      </c>
    </row>
    <row r="934" spans="1:17" ht="12.1" customHeight="1" x14ac:dyDescent="0.25">
      <c r="A934" s="273" t="s">
        <v>2221</v>
      </c>
      <c r="B934" s="273"/>
      <c r="C934" s="274" t="s">
        <v>2222</v>
      </c>
      <c r="D934" s="274"/>
      <c r="E934" s="274"/>
      <c r="F934" s="274"/>
      <c r="G934" s="73">
        <v>90.91</v>
      </c>
      <c r="H934" s="73">
        <v>0</v>
      </c>
      <c r="I934" s="275">
        <v>0</v>
      </c>
      <c r="J934" s="275"/>
      <c r="K934" s="275">
        <v>0</v>
      </c>
      <c r="L934" s="275"/>
      <c r="M934" s="275"/>
      <c r="N934" s="275"/>
      <c r="O934" s="275">
        <v>90.91</v>
      </c>
      <c r="P934" s="275"/>
      <c r="Q934" s="73">
        <v>0</v>
      </c>
    </row>
    <row r="935" spans="1:17" ht="12.1" customHeight="1" x14ac:dyDescent="0.25">
      <c r="A935" s="273" t="s">
        <v>2223</v>
      </c>
      <c r="B935" s="273"/>
      <c r="C935" s="274" t="s">
        <v>2224</v>
      </c>
      <c r="D935" s="274"/>
      <c r="E935" s="274"/>
      <c r="F935" s="274"/>
      <c r="G935" s="73">
        <v>42345.45</v>
      </c>
      <c r="H935" s="73">
        <v>0</v>
      </c>
      <c r="I935" s="275">
        <v>0</v>
      </c>
      <c r="J935" s="275"/>
      <c r="K935" s="275">
        <v>363.64</v>
      </c>
      <c r="L935" s="275"/>
      <c r="M935" s="275"/>
      <c r="N935" s="275"/>
      <c r="O935" s="275">
        <v>41981.81</v>
      </c>
      <c r="P935" s="275"/>
      <c r="Q935" s="73">
        <v>0</v>
      </c>
    </row>
    <row r="936" spans="1:17" ht="12.75" customHeight="1" x14ac:dyDescent="0.25">
      <c r="A936" s="273" t="s">
        <v>2225</v>
      </c>
      <c r="B936" s="273"/>
      <c r="C936" s="274" t="s">
        <v>2226</v>
      </c>
      <c r="D936" s="274"/>
      <c r="E936" s="274"/>
      <c r="F936" s="274"/>
      <c r="G936" s="73">
        <v>20589599.66</v>
      </c>
      <c r="H936" s="73">
        <v>0</v>
      </c>
      <c r="I936" s="275">
        <v>42990228.07</v>
      </c>
      <c r="J936" s="275"/>
      <c r="K936" s="275">
        <v>22597501.469999999</v>
      </c>
      <c r="L936" s="275"/>
      <c r="M936" s="275"/>
      <c r="N936" s="275"/>
      <c r="O936" s="275">
        <v>40982326.259999998</v>
      </c>
      <c r="P936" s="275"/>
      <c r="Q936" s="73">
        <v>0</v>
      </c>
    </row>
    <row r="937" spans="1:17" ht="12.1" customHeight="1" x14ac:dyDescent="0.25">
      <c r="A937" s="273" t="s">
        <v>2227</v>
      </c>
      <c r="B937" s="273"/>
      <c r="C937" s="274" t="s">
        <v>2228</v>
      </c>
      <c r="D937" s="274"/>
      <c r="E937" s="274"/>
      <c r="F937" s="274"/>
      <c r="G937" s="73">
        <v>8363.6</v>
      </c>
      <c r="H937" s="73">
        <v>0</v>
      </c>
      <c r="I937" s="275">
        <v>0</v>
      </c>
      <c r="J937" s="275"/>
      <c r="K937" s="275">
        <v>0</v>
      </c>
      <c r="L937" s="275"/>
      <c r="M937" s="275"/>
      <c r="N937" s="275"/>
      <c r="O937" s="275">
        <v>8363.6</v>
      </c>
      <c r="P937" s="275"/>
      <c r="Q937" s="73">
        <v>0</v>
      </c>
    </row>
    <row r="938" spans="1:17" ht="12.1" customHeight="1" x14ac:dyDescent="0.25">
      <c r="A938" s="273" t="s">
        <v>2229</v>
      </c>
      <c r="B938" s="273"/>
      <c r="C938" s="274" t="s">
        <v>2230</v>
      </c>
      <c r="D938" s="274"/>
      <c r="E938" s="274"/>
      <c r="F938" s="274"/>
      <c r="G938" s="73">
        <v>4267520.1900000004</v>
      </c>
      <c r="H938" s="73">
        <v>0</v>
      </c>
      <c r="I938" s="275">
        <v>0</v>
      </c>
      <c r="J938" s="275"/>
      <c r="K938" s="275">
        <v>3830141.14</v>
      </c>
      <c r="L938" s="275"/>
      <c r="M938" s="275"/>
      <c r="N938" s="275"/>
      <c r="O938" s="275">
        <v>437379.05</v>
      </c>
      <c r="P938" s="275"/>
      <c r="Q938" s="73">
        <v>0</v>
      </c>
    </row>
    <row r="939" spans="1:17" ht="12.1" customHeight="1" x14ac:dyDescent="0.25">
      <c r="A939" s="273" t="s">
        <v>2231</v>
      </c>
      <c r="B939" s="273"/>
      <c r="C939" s="274" t="s">
        <v>2232</v>
      </c>
      <c r="D939" s="274"/>
      <c r="E939" s="274"/>
      <c r="F939" s="274"/>
      <c r="G939" s="73">
        <v>7272.76</v>
      </c>
      <c r="H939" s="73">
        <v>0</v>
      </c>
      <c r="I939" s="275">
        <v>0</v>
      </c>
      <c r="J939" s="275"/>
      <c r="K939" s="275">
        <v>0</v>
      </c>
      <c r="L939" s="275"/>
      <c r="M939" s="275"/>
      <c r="N939" s="275"/>
      <c r="O939" s="275">
        <v>7272.76</v>
      </c>
      <c r="P939" s="275"/>
      <c r="Q939" s="73">
        <v>0</v>
      </c>
    </row>
    <row r="940" spans="1:17" ht="12.75" customHeight="1" x14ac:dyDescent="0.25">
      <c r="A940" s="273" t="s">
        <v>2233</v>
      </c>
      <c r="B940" s="273"/>
      <c r="C940" s="274" t="s">
        <v>2234</v>
      </c>
      <c r="D940" s="274"/>
      <c r="E940" s="274"/>
      <c r="F940" s="274"/>
      <c r="G940" s="73">
        <v>214000</v>
      </c>
      <c r="H940" s="73">
        <v>0</v>
      </c>
      <c r="I940" s="275">
        <v>0</v>
      </c>
      <c r="J940" s="275"/>
      <c r="K940" s="275">
        <v>67000</v>
      </c>
      <c r="L940" s="275"/>
      <c r="M940" s="275"/>
      <c r="N940" s="275"/>
      <c r="O940" s="275">
        <v>147000</v>
      </c>
      <c r="P940" s="275"/>
      <c r="Q940" s="73">
        <v>0</v>
      </c>
    </row>
    <row r="941" spans="1:17" ht="12.1" customHeight="1" x14ac:dyDescent="0.25">
      <c r="A941" s="273" t="s">
        <v>2235</v>
      </c>
      <c r="B941" s="273"/>
      <c r="C941" s="274" t="s">
        <v>2236</v>
      </c>
      <c r="D941" s="274"/>
      <c r="E941" s="274"/>
      <c r="F941" s="274"/>
      <c r="G941" s="73">
        <v>15636.48</v>
      </c>
      <c r="H941" s="73">
        <v>0</v>
      </c>
      <c r="I941" s="275">
        <v>0</v>
      </c>
      <c r="J941" s="275"/>
      <c r="K941" s="275">
        <v>0</v>
      </c>
      <c r="L941" s="275"/>
      <c r="M941" s="275"/>
      <c r="N941" s="275"/>
      <c r="O941" s="275">
        <v>15636.48</v>
      </c>
      <c r="P941" s="275"/>
      <c r="Q941" s="73">
        <v>0</v>
      </c>
    </row>
    <row r="942" spans="1:17" ht="12.1" customHeight="1" x14ac:dyDescent="0.25">
      <c r="A942" s="273" t="s">
        <v>2237</v>
      </c>
      <c r="B942" s="273"/>
      <c r="C942" s="274" t="s">
        <v>2238</v>
      </c>
      <c r="D942" s="274"/>
      <c r="E942" s="274"/>
      <c r="F942" s="274"/>
      <c r="G942" s="73">
        <v>380899.97</v>
      </c>
      <c r="H942" s="73">
        <v>0</v>
      </c>
      <c r="I942" s="275">
        <v>750599.97</v>
      </c>
      <c r="J942" s="275"/>
      <c r="K942" s="275">
        <v>501190.88</v>
      </c>
      <c r="L942" s="275"/>
      <c r="M942" s="275"/>
      <c r="N942" s="275"/>
      <c r="O942" s="275">
        <v>630309.06000000006</v>
      </c>
      <c r="P942" s="275"/>
      <c r="Q942" s="73">
        <v>0</v>
      </c>
    </row>
    <row r="943" spans="1:17" ht="12.75" customHeight="1" x14ac:dyDescent="0.25">
      <c r="A943" s="273" t="s">
        <v>2239</v>
      </c>
      <c r="B943" s="273"/>
      <c r="C943" s="274" t="s">
        <v>2240</v>
      </c>
      <c r="D943" s="274"/>
      <c r="E943" s="274"/>
      <c r="F943" s="274"/>
      <c r="G943" s="73">
        <v>0</v>
      </c>
      <c r="H943" s="73">
        <v>0</v>
      </c>
      <c r="I943" s="275">
        <v>653636.36</v>
      </c>
      <c r="J943" s="275"/>
      <c r="K943" s="275">
        <v>0</v>
      </c>
      <c r="L943" s="275"/>
      <c r="M943" s="275"/>
      <c r="N943" s="275"/>
      <c r="O943" s="275">
        <v>653636.36</v>
      </c>
      <c r="P943" s="275"/>
      <c r="Q943" s="73">
        <v>0</v>
      </c>
    </row>
    <row r="944" spans="1:17" ht="12.1" customHeight="1" x14ac:dyDescent="0.25">
      <c r="A944" s="273" t="s">
        <v>2241</v>
      </c>
      <c r="B944" s="273"/>
      <c r="C944" s="274" t="s">
        <v>2242</v>
      </c>
      <c r="D944" s="274"/>
      <c r="E944" s="274"/>
      <c r="F944" s="274"/>
      <c r="G944" s="73">
        <v>0</v>
      </c>
      <c r="H944" s="73">
        <v>0</v>
      </c>
      <c r="I944" s="275">
        <v>572727.27</v>
      </c>
      <c r="J944" s="275"/>
      <c r="K944" s="275">
        <v>0</v>
      </c>
      <c r="L944" s="275"/>
      <c r="M944" s="275"/>
      <c r="N944" s="275"/>
      <c r="O944" s="275">
        <v>572727.27</v>
      </c>
      <c r="P944" s="275"/>
      <c r="Q944" s="73">
        <v>0</v>
      </c>
    </row>
    <row r="945" spans="1:17" ht="12.1" customHeight="1" x14ac:dyDescent="0.25">
      <c r="A945" s="273" t="s">
        <v>2243</v>
      </c>
      <c r="B945" s="273"/>
      <c r="C945" s="274" t="s">
        <v>2244</v>
      </c>
      <c r="D945" s="274"/>
      <c r="E945" s="274"/>
      <c r="F945" s="274"/>
      <c r="G945" s="73">
        <v>0</v>
      </c>
      <c r="H945" s="73">
        <v>0</v>
      </c>
      <c r="I945" s="275">
        <v>572727.27</v>
      </c>
      <c r="J945" s="275"/>
      <c r="K945" s="275">
        <v>0</v>
      </c>
      <c r="L945" s="275"/>
      <c r="M945" s="275"/>
      <c r="N945" s="275"/>
      <c r="O945" s="275">
        <v>572727.27</v>
      </c>
      <c r="P945" s="275"/>
      <c r="Q945" s="73">
        <v>0</v>
      </c>
    </row>
    <row r="946" spans="1:17" ht="12.75" customHeight="1" x14ac:dyDescent="0.25">
      <c r="A946" s="273" t="s">
        <v>2245</v>
      </c>
      <c r="B946" s="273"/>
      <c r="C946" s="274" t="s">
        <v>2246</v>
      </c>
      <c r="D946" s="274"/>
      <c r="E946" s="274"/>
      <c r="F946" s="274"/>
      <c r="G946" s="73">
        <v>12519130.630000001</v>
      </c>
      <c r="H946" s="73">
        <v>0</v>
      </c>
      <c r="I946" s="275">
        <v>43674198.350000001</v>
      </c>
      <c r="J946" s="275"/>
      <c r="K946" s="275">
        <v>33371856</v>
      </c>
      <c r="L946" s="275"/>
      <c r="M946" s="275"/>
      <c r="N946" s="275"/>
      <c r="O946" s="275">
        <v>22821472.98</v>
      </c>
      <c r="P946" s="275"/>
      <c r="Q946" s="73">
        <v>0</v>
      </c>
    </row>
    <row r="947" spans="1:17" ht="12.1" customHeight="1" x14ac:dyDescent="0.25">
      <c r="A947" s="273" t="s">
        <v>2247</v>
      </c>
      <c r="B947" s="273"/>
      <c r="C947" s="274" t="s">
        <v>2248</v>
      </c>
      <c r="D947" s="274"/>
      <c r="E947" s="274"/>
      <c r="F947" s="274"/>
      <c r="G947" s="73">
        <v>3818.22</v>
      </c>
      <c r="H947" s="73">
        <v>0</v>
      </c>
      <c r="I947" s="275">
        <v>572727.27</v>
      </c>
      <c r="J947" s="275"/>
      <c r="K947" s="275">
        <v>191636.37</v>
      </c>
      <c r="L947" s="275"/>
      <c r="M947" s="275"/>
      <c r="N947" s="275"/>
      <c r="O947" s="275">
        <v>384909.12</v>
      </c>
      <c r="P947" s="275"/>
      <c r="Q947" s="73">
        <v>0</v>
      </c>
    </row>
    <row r="948" spans="1:17" ht="12.1" customHeight="1" x14ac:dyDescent="0.25">
      <c r="A948" s="273" t="s">
        <v>2249</v>
      </c>
      <c r="B948" s="273"/>
      <c r="C948" s="274" t="s">
        <v>2250</v>
      </c>
      <c r="D948" s="274"/>
      <c r="E948" s="274"/>
      <c r="F948" s="274"/>
      <c r="G948" s="73">
        <v>100975.12</v>
      </c>
      <c r="H948" s="73">
        <v>0</v>
      </c>
      <c r="I948" s="275">
        <v>546034.09</v>
      </c>
      <c r="J948" s="275"/>
      <c r="K948" s="275">
        <v>574632.25</v>
      </c>
      <c r="L948" s="275"/>
      <c r="M948" s="275"/>
      <c r="N948" s="275"/>
      <c r="O948" s="275">
        <v>72376.960000000006</v>
      </c>
      <c r="P948" s="275"/>
      <c r="Q948" s="73">
        <v>0</v>
      </c>
    </row>
    <row r="949" spans="1:17" ht="12.75" customHeight="1" x14ac:dyDescent="0.25">
      <c r="A949" s="273" t="s">
        <v>2251</v>
      </c>
      <c r="B949" s="273"/>
      <c r="C949" s="274" t="s">
        <v>2252</v>
      </c>
      <c r="D949" s="274"/>
      <c r="E949" s="274"/>
      <c r="F949" s="274"/>
      <c r="G949" s="73">
        <v>398098.16</v>
      </c>
      <c r="H949" s="73">
        <v>0</v>
      </c>
      <c r="I949" s="275">
        <v>970547.27</v>
      </c>
      <c r="J949" s="275"/>
      <c r="K949" s="275">
        <v>1059274.55</v>
      </c>
      <c r="L949" s="275"/>
      <c r="M949" s="275"/>
      <c r="N949" s="275"/>
      <c r="O949" s="275">
        <v>309370.88</v>
      </c>
      <c r="P949" s="275"/>
      <c r="Q949" s="73">
        <v>0</v>
      </c>
    </row>
    <row r="950" spans="1:17" ht="12.1" customHeight="1" x14ac:dyDescent="0.25">
      <c r="A950" s="273" t="s">
        <v>2253</v>
      </c>
      <c r="B950" s="273"/>
      <c r="C950" s="274" t="s">
        <v>2254</v>
      </c>
      <c r="D950" s="274"/>
      <c r="E950" s="274"/>
      <c r="F950" s="274"/>
      <c r="G950" s="73">
        <v>0</v>
      </c>
      <c r="H950" s="73">
        <v>0</v>
      </c>
      <c r="I950" s="275">
        <v>572727.27</v>
      </c>
      <c r="J950" s="275"/>
      <c r="K950" s="275">
        <v>0</v>
      </c>
      <c r="L950" s="275"/>
      <c r="M950" s="275"/>
      <c r="N950" s="275"/>
      <c r="O950" s="275">
        <v>572727.27</v>
      </c>
      <c r="P950" s="275"/>
      <c r="Q950" s="73">
        <v>0</v>
      </c>
    </row>
    <row r="951" spans="1:17" ht="12.1" customHeight="1" x14ac:dyDescent="0.25">
      <c r="A951" s="273" t="s">
        <v>2255</v>
      </c>
      <c r="B951" s="273"/>
      <c r="C951" s="274" t="s">
        <v>2256</v>
      </c>
      <c r="D951" s="274"/>
      <c r="E951" s="274"/>
      <c r="F951" s="274"/>
      <c r="G951" s="73">
        <v>2802568.33</v>
      </c>
      <c r="H951" s="73">
        <v>0</v>
      </c>
      <c r="I951" s="275">
        <v>3924918.51</v>
      </c>
      <c r="J951" s="275"/>
      <c r="K951" s="275">
        <v>3498105.54</v>
      </c>
      <c r="L951" s="275"/>
      <c r="M951" s="275"/>
      <c r="N951" s="275"/>
      <c r="O951" s="275">
        <v>3229381.3</v>
      </c>
      <c r="P951" s="275"/>
      <c r="Q951" s="73">
        <v>0</v>
      </c>
    </row>
    <row r="952" spans="1:17" ht="12.75" customHeight="1" x14ac:dyDescent="0.25">
      <c r="A952" s="273" t="s">
        <v>2257</v>
      </c>
      <c r="B952" s="273"/>
      <c r="C952" s="274" t="s">
        <v>2258</v>
      </c>
      <c r="D952" s="274"/>
      <c r="E952" s="274"/>
      <c r="F952" s="274"/>
      <c r="G952" s="73">
        <v>340773.13</v>
      </c>
      <c r="H952" s="73">
        <v>0</v>
      </c>
      <c r="I952" s="275">
        <v>815454.54</v>
      </c>
      <c r="J952" s="275"/>
      <c r="K952" s="275">
        <v>475286.36</v>
      </c>
      <c r="L952" s="275"/>
      <c r="M952" s="275"/>
      <c r="N952" s="275"/>
      <c r="O952" s="275">
        <v>680941.31</v>
      </c>
      <c r="P952" s="275"/>
      <c r="Q952" s="73">
        <v>0</v>
      </c>
    </row>
    <row r="953" spans="1:17" ht="12.1" customHeight="1" x14ac:dyDescent="0.25">
      <c r="A953" s="273" t="s">
        <v>2259</v>
      </c>
      <c r="B953" s="273"/>
      <c r="C953" s="274" t="s">
        <v>2260</v>
      </c>
      <c r="D953" s="274"/>
      <c r="E953" s="274"/>
      <c r="F953" s="274"/>
      <c r="G953" s="73">
        <v>1007852.48</v>
      </c>
      <c r="H953" s="73">
        <v>0</v>
      </c>
      <c r="I953" s="275">
        <v>12911709.789999999</v>
      </c>
      <c r="J953" s="275"/>
      <c r="K953" s="275">
        <v>12205406.9</v>
      </c>
      <c r="L953" s="275"/>
      <c r="M953" s="275"/>
      <c r="N953" s="275"/>
      <c r="O953" s="275">
        <v>1714155.37</v>
      </c>
      <c r="P953" s="275"/>
      <c r="Q953" s="73">
        <v>0</v>
      </c>
    </row>
    <row r="954" spans="1:17" ht="12.1" customHeight="1" x14ac:dyDescent="0.25">
      <c r="A954" s="273" t="s">
        <v>2261</v>
      </c>
      <c r="B954" s="273"/>
      <c r="C954" s="274" t="s">
        <v>2262</v>
      </c>
      <c r="D954" s="274"/>
      <c r="E954" s="274"/>
      <c r="F954" s="274"/>
      <c r="G954" s="73">
        <v>0</v>
      </c>
      <c r="H954" s="73">
        <v>0</v>
      </c>
      <c r="I954" s="275">
        <v>89909.09</v>
      </c>
      <c r="J954" s="275"/>
      <c r="K954" s="275">
        <v>89909.09</v>
      </c>
      <c r="L954" s="275"/>
      <c r="M954" s="275"/>
      <c r="N954" s="275"/>
      <c r="O954" s="275">
        <v>0</v>
      </c>
      <c r="P954" s="275"/>
      <c r="Q954" s="73">
        <v>0</v>
      </c>
    </row>
    <row r="955" spans="1:17" ht="12.75" customHeight="1" x14ac:dyDescent="0.25">
      <c r="A955" s="273" t="s">
        <v>2263</v>
      </c>
      <c r="B955" s="273"/>
      <c r="C955" s="274" t="s">
        <v>2264</v>
      </c>
      <c r="D955" s="274"/>
      <c r="E955" s="274"/>
      <c r="F955" s="274"/>
      <c r="G955" s="73">
        <v>0</v>
      </c>
      <c r="H955" s="73">
        <v>0</v>
      </c>
      <c r="I955" s="275">
        <v>572727.27</v>
      </c>
      <c r="J955" s="275"/>
      <c r="K955" s="275">
        <v>0</v>
      </c>
      <c r="L955" s="275"/>
      <c r="M955" s="275"/>
      <c r="N955" s="275"/>
      <c r="O955" s="275">
        <v>572727.27</v>
      </c>
      <c r="P955" s="275"/>
      <c r="Q955" s="73">
        <v>0</v>
      </c>
    </row>
    <row r="956" spans="1:17" ht="12.1" customHeight="1" x14ac:dyDescent="0.25">
      <c r="A956" s="273" t="s">
        <v>2265</v>
      </c>
      <c r="B956" s="273"/>
      <c r="C956" s="274" t="s">
        <v>2266</v>
      </c>
      <c r="D956" s="274"/>
      <c r="E956" s="274"/>
      <c r="F956" s="274"/>
      <c r="G956" s="73">
        <v>0</v>
      </c>
      <c r="H956" s="73">
        <v>0</v>
      </c>
      <c r="I956" s="275">
        <v>572727.27</v>
      </c>
      <c r="J956" s="275"/>
      <c r="K956" s="275">
        <v>0</v>
      </c>
      <c r="L956" s="275"/>
      <c r="M956" s="275"/>
      <c r="N956" s="275"/>
      <c r="O956" s="275">
        <v>572727.27</v>
      </c>
      <c r="P956" s="275"/>
      <c r="Q956" s="73">
        <v>0</v>
      </c>
    </row>
    <row r="957" spans="1:17" ht="12.1" customHeight="1" x14ac:dyDescent="0.25">
      <c r="A957" s="273" t="s">
        <v>2267</v>
      </c>
      <c r="B957" s="273"/>
      <c r="C957" s="274" t="s">
        <v>2268</v>
      </c>
      <c r="D957" s="274"/>
      <c r="E957" s="274"/>
      <c r="F957" s="274"/>
      <c r="G957" s="73">
        <v>633068.89</v>
      </c>
      <c r="H957" s="73">
        <v>0</v>
      </c>
      <c r="I957" s="275">
        <v>0</v>
      </c>
      <c r="J957" s="275"/>
      <c r="K957" s="275">
        <v>0</v>
      </c>
      <c r="L957" s="275"/>
      <c r="M957" s="275"/>
      <c r="N957" s="275"/>
      <c r="O957" s="275">
        <v>633068.89</v>
      </c>
      <c r="P957" s="275"/>
      <c r="Q957" s="73">
        <v>0</v>
      </c>
    </row>
    <row r="958" spans="1:17" ht="12.75" customHeight="1" x14ac:dyDescent="0.25">
      <c r="A958" s="273" t="s">
        <v>2269</v>
      </c>
      <c r="B958" s="273"/>
      <c r="C958" s="274" t="s">
        <v>2270</v>
      </c>
      <c r="D958" s="274"/>
      <c r="E958" s="274"/>
      <c r="F958" s="274"/>
      <c r="G958" s="73">
        <v>23414655.77</v>
      </c>
      <c r="H958" s="73">
        <v>0</v>
      </c>
      <c r="I958" s="275">
        <v>68698543.409999996</v>
      </c>
      <c r="J958" s="275"/>
      <c r="K958" s="275">
        <v>39223958.740000002</v>
      </c>
      <c r="L958" s="275"/>
      <c r="M958" s="275"/>
      <c r="N958" s="275"/>
      <c r="O958" s="275">
        <v>52889240.439999998</v>
      </c>
      <c r="P958" s="275"/>
      <c r="Q958" s="73">
        <v>0</v>
      </c>
    </row>
    <row r="959" spans="1:17" ht="12.1" customHeight="1" x14ac:dyDescent="0.25">
      <c r="A959" s="273" t="s">
        <v>2271</v>
      </c>
      <c r="B959" s="273"/>
      <c r="C959" s="274" t="s">
        <v>2272</v>
      </c>
      <c r="D959" s="274"/>
      <c r="E959" s="274"/>
      <c r="F959" s="274"/>
      <c r="G959" s="73">
        <v>190.91</v>
      </c>
      <c r="H959" s="73">
        <v>0</v>
      </c>
      <c r="I959" s="275">
        <v>0</v>
      </c>
      <c r="J959" s="275"/>
      <c r="K959" s="275">
        <v>0</v>
      </c>
      <c r="L959" s="275"/>
      <c r="M959" s="275"/>
      <c r="N959" s="275"/>
      <c r="O959" s="275">
        <v>190.91</v>
      </c>
      <c r="P959" s="275"/>
      <c r="Q959" s="73">
        <v>0</v>
      </c>
    </row>
    <row r="960" spans="1:17" ht="12.1" customHeight="1" x14ac:dyDescent="0.25">
      <c r="A960" s="273" t="s">
        <v>2273</v>
      </c>
      <c r="B960" s="273"/>
      <c r="C960" s="274" t="s">
        <v>2274</v>
      </c>
      <c r="D960" s="274"/>
      <c r="E960" s="274"/>
      <c r="F960" s="274"/>
      <c r="G960" s="73">
        <v>597666.36</v>
      </c>
      <c r="H960" s="73">
        <v>0</v>
      </c>
      <c r="I960" s="275">
        <v>729.8</v>
      </c>
      <c r="J960" s="275"/>
      <c r="K960" s="275">
        <v>14769.8</v>
      </c>
      <c r="L960" s="275"/>
      <c r="M960" s="275"/>
      <c r="N960" s="275"/>
      <c r="O960" s="275">
        <v>583626.36</v>
      </c>
      <c r="P960" s="275"/>
      <c r="Q960" s="73">
        <v>0</v>
      </c>
    </row>
    <row r="961" spans="1:17" ht="12.75" customHeight="1" x14ac:dyDescent="0.25">
      <c r="A961" s="273" t="s">
        <v>2275</v>
      </c>
      <c r="B961" s="273"/>
      <c r="C961" s="274" t="s">
        <v>2276</v>
      </c>
      <c r="D961" s="274"/>
      <c r="E961" s="274"/>
      <c r="F961" s="274"/>
      <c r="G961" s="73">
        <v>100162.73</v>
      </c>
      <c r="H961" s="73">
        <v>0</v>
      </c>
      <c r="I961" s="275">
        <v>282581.82</v>
      </c>
      <c r="J961" s="275"/>
      <c r="K961" s="275">
        <v>382654.55</v>
      </c>
      <c r="L961" s="275"/>
      <c r="M961" s="275"/>
      <c r="N961" s="275"/>
      <c r="O961" s="275">
        <v>90</v>
      </c>
      <c r="P961" s="275"/>
      <c r="Q961" s="73">
        <v>0</v>
      </c>
    </row>
    <row r="962" spans="1:17" ht="12.1" customHeight="1" x14ac:dyDescent="0.25">
      <c r="A962" s="273" t="s">
        <v>2277</v>
      </c>
      <c r="B962" s="273"/>
      <c r="C962" s="274" t="s">
        <v>2278</v>
      </c>
      <c r="D962" s="274"/>
      <c r="E962" s="274"/>
      <c r="F962" s="274"/>
      <c r="G962" s="73">
        <v>50252.73</v>
      </c>
      <c r="H962" s="73">
        <v>0</v>
      </c>
      <c r="I962" s="275">
        <v>422218.17</v>
      </c>
      <c r="J962" s="275"/>
      <c r="K962" s="275">
        <v>214225.45</v>
      </c>
      <c r="L962" s="275"/>
      <c r="M962" s="275"/>
      <c r="N962" s="275"/>
      <c r="O962" s="275">
        <v>258245.45</v>
      </c>
      <c r="P962" s="275"/>
      <c r="Q962" s="73">
        <v>0</v>
      </c>
    </row>
    <row r="963" spans="1:17" ht="12.1" customHeight="1" x14ac:dyDescent="0.25">
      <c r="A963" s="273" t="s">
        <v>2279</v>
      </c>
      <c r="B963" s="273"/>
      <c r="C963" s="274" t="s">
        <v>2280</v>
      </c>
      <c r="D963" s="274"/>
      <c r="E963" s="274"/>
      <c r="F963" s="274"/>
      <c r="G963" s="73">
        <v>133909.10999999999</v>
      </c>
      <c r="H963" s="73">
        <v>0</v>
      </c>
      <c r="I963" s="275">
        <v>0</v>
      </c>
      <c r="J963" s="275"/>
      <c r="K963" s="275">
        <v>126272.73</v>
      </c>
      <c r="L963" s="275"/>
      <c r="M963" s="275"/>
      <c r="N963" s="275"/>
      <c r="O963" s="275">
        <v>7636.38</v>
      </c>
      <c r="P963" s="275"/>
      <c r="Q963" s="73">
        <v>0</v>
      </c>
    </row>
    <row r="964" spans="1:17" ht="12.1" customHeight="1" x14ac:dyDescent="0.25">
      <c r="A964" s="273" t="s">
        <v>2281</v>
      </c>
      <c r="B964" s="273"/>
      <c r="C964" s="274" t="s">
        <v>2282</v>
      </c>
      <c r="D964" s="274"/>
      <c r="E964" s="274"/>
      <c r="F964" s="274"/>
      <c r="G964" s="73">
        <v>12628045.970000001</v>
      </c>
      <c r="H964" s="73">
        <v>0</v>
      </c>
      <c r="I964" s="275">
        <v>25135455.02</v>
      </c>
      <c r="J964" s="275"/>
      <c r="K964" s="275">
        <v>14902084.66</v>
      </c>
      <c r="L964" s="275"/>
      <c r="M964" s="275"/>
      <c r="N964" s="275"/>
      <c r="O964" s="275">
        <v>22861416.329999998</v>
      </c>
      <c r="P964" s="275"/>
      <c r="Q964" s="73">
        <v>0</v>
      </c>
    </row>
    <row r="965" spans="1:17" ht="12.75" customHeight="1" x14ac:dyDescent="0.25">
      <c r="A965" s="273" t="s">
        <v>2283</v>
      </c>
      <c r="B965" s="273"/>
      <c r="C965" s="274" t="s">
        <v>2284</v>
      </c>
      <c r="D965" s="274"/>
      <c r="E965" s="274"/>
      <c r="F965" s="274"/>
      <c r="G965" s="73">
        <v>12734032.32</v>
      </c>
      <c r="H965" s="73">
        <v>0</v>
      </c>
      <c r="I965" s="275">
        <v>12646490.859999999</v>
      </c>
      <c r="J965" s="275"/>
      <c r="K965" s="275">
        <v>7216776.0199999996</v>
      </c>
      <c r="L965" s="275"/>
      <c r="M965" s="275"/>
      <c r="N965" s="275"/>
      <c r="O965" s="275">
        <v>18163747.16</v>
      </c>
      <c r="P965" s="275"/>
      <c r="Q965" s="73">
        <v>0</v>
      </c>
    </row>
    <row r="966" spans="1:17" ht="12.1" customHeight="1" x14ac:dyDescent="0.25">
      <c r="A966" s="273" t="s">
        <v>2285</v>
      </c>
      <c r="B966" s="273"/>
      <c r="C966" s="274" t="s">
        <v>2083</v>
      </c>
      <c r="D966" s="274"/>
      <c r="E966" s="274"/>
      <c r="F966" s="274"/>
      <c r="G966" s="73">
        <v>11556327.1</v>
      </c>
      <c r="H966" s="73">
        <v>0</v>
      </c>
      <c r="I966" s="275">
        <v>12367068.99</v>
      </c>
      <c r="J966" s="275"/>
      <c r="K966" s="275">
        <v>9183822.5399999991</v>
      </c>
      <c r="L966" s="275"/>
      <c r="M966" s="275"/>
      <c r="N966" s="275"/>
      <c r="O966" s="275">
        <v>14739573.550000001</v>
      </c>
      <c r="P966" s="275"/>
      <c r="Q966" s="73">
        <v>0</v>
      </c>
    </row>
    <row r="967" spans="1:17" ht="12.1" customHeight="1" x14ac:dyDescent="0.25">
      <c r="A967" s="273" t="s">
        <v>2286</v>
      </c>
      <c r="B967" s="273"/>
      <c r="C967" s="274" t="s">
        <v>2287</v>
      </c>
      <c r="D967" s="274"/>
      <c r="E967" s="274"/>
      <c r="F967" s="274"/>
      <c r="G967" s="73">
        <v>10872.9</v>
      </c>
      <c r="H967" s="73">
        <v>0</v>
      </c>
      <c r="I967" s="275">
        <v>0</v>
      </c>
      <c r="J967" s="275"/>
      <c r="K967" s="275">
        <v>0</v>
      </c>
      <c r="L967" s="275"/>
      <c r="M967" s="275"/>
      <c r="N967" s="275"/>
      <c r="O967" s="275">
        <v>10872.9</v>
      </c>
      <c r="P967" s="275"/>
      <c r="Q967" s="73">
        <v>0</v>
      </c>
    </row>
    <row r="968" spans="1:17" ht="12.75" customHeight="1" x14ac:dyDescent="0.25">
      <c r="A968" s="273" t="s">
        <v>2288</v>
      </c>
      <c r="B968" s="273"/>
      <c r="C968" s="274" t="s">
        <v>2289</v>
      </c>
      <c r="D968" s="274"/>
      <c r="E968" s="274"/>
      <c r="F968" s="274"/>
      <c r="G968" s="73">
        <v>905954.42</v>
      </c>
      <c r="H968" s="73">
        <v>0</v>
      </c>
      <c r="I968" s="275">
        <v>0</v>
      </c>
      <c r="J968" s="275"/>
      <c r="K968" s="275">
        <v>53254.54</v>
      </c>
      <c r="L968" s="275"/>
      <c r="M968" s="275"/>
      <c r="N968" s="275"/>
      <c r="O968" s="275">
        <v>852699.88</v>
      </c>
      <c r="P968" s="275"/>
      <c r="Q968" s="73">
        <v>0</v>
      </c>
    </row>
    <row r="969" spans="1:17" ht="12.1" customHeight="1" x14ac:dyDescent="0.25">
      <c r="A969" s="273" t="s">
        <v>2290</v>
      </c>
      <c r="B969" s="273"/>
      <c r="C969" s="274" t="s">
        <v>2291</v>
      </c>
      <c r="D969" s="274"/>
      <c r="E969" s="274"/>
      <c r="F969" s="274"/>
      <c r="G969" s="73">
        <v>287659.53999999998</v>
      </c>
      <c r="H969" s="73">
        <v>0</v>
      </c>
      <c r="I969" s="275">
        <v>0</v>
      </c>
      <c r="J969" s="275"/>
      <c r="K969" s="275">
        <v>34545</v>
      </c>
      <c r="L969" s="275"/>
      <c r="M969" s="275"/>
      <c r="N969" s="275"/>
      <c r="O969" s="275">
        <v>253114.54</v>
      </c>
      <c r="P969" s="275"/>
      <c r="Q969" s="73">
        <v>0</v>
      </c>
    </row>
    <row r="970" spans="1:17" ht="12.1" customHeight="1" x14ac:dyDescent="0.25">
      <c r="A970" s="273" t="s">
        <v>2292</v>
      </c>
      <c r="B970" s="273"/>
      <c r="C970" s="274" t="s">
        <v>2293</v>
      </c>
      <c r="D970" s="274"/>
      <c r="E970" s="274"/>
      <c r="F970" s="274"/>
      <c r="G970" s="73">
        <v>267799.99</v>
      </c>
      <c r="H970" s="73">
        <v>0</v>
      </c>
      <c r="I970" s="275">
        <v>161818.18</v>
      </c>
      <c r="J970" s="275"/>
      <c r="K970" s="275">
        <v>80909.09</v>
      </c>
      <c r="L970" s="275"/>
      <c r="M970" s="275"/>
      <c r="N970" s="275"/>
      <c r="O970" s="275">
        <v>348709.08</v>
      </c>
      <c r="P970" s="275"/>
      <c r="Q970" s="73">
        <v>0</v>
      </c>
    </row>
    <row r="971" spans="1:17" ht="12.75" customHeight="1" x14ac:dyDescent="0.25">
      <c r="A971" s="273" t="s">
        <v>2294</v>
      </c>
      <c r="B971" s="273"/>
      <c r="C971" s="274" t="s">
        <v>2295</v>
      </c>
      <c r="D971" s="274"/>
      <c r="E971" s="274"/>
      <c r="F971" s="274"/>
      <c r="G971" s="73">
        <v>0</v>
      </c>
      <c r="H971" s="73">
        <v>0</v>
      </c>
      <c r="I971" s="275">
        <v>137662.23000000001</v>
      </c>
      <c r="J971" s="275"/>
      <c r="K971" s="275">
        <v>85466.1</v>
      </c>
      <c r="L971" s="275"/>
      <c r="M971" s="275"/>
      <c r="N971" s="275"/>
      <c r="O971" s="275">
        <v>52196.13</v>
      </c>
      <c r="P971" s="275"/>
      <c r="Q971" s="73">
        <v>0</v>
      </c>
    </row>
    <row r="972" spans="1:17" ht="12.1" customHeight="1" x14ac:dyDescent="0.25">
      <c r="A972" s="273" t="s">
        <v>2296</v>
      </c>
      <c r="B972" s="273"/>
      <c r="C972" s="274" t="s">
        <v>2297</v>
      </c>
      <c r="D972" s="274"/>
      <c r="E972" s="274"/>
      <c r="F972" s="274"/>
      <c r="G972" s="73">
        <v>1.76</v>
      </c>
      <c r="H972" s="73">
        <v>0</v>
      </c>
      <c r="I972" s="275">
        <v>1039496.3</v>
      </c>
      <c r="J972" s="275"/>
      <c r="K972" s="275">
        <v>298741.76000000001</v>
      </c>
      <c r="L972" s="275"/>
      <c r="M972" s="275"/>
      <c r="N972" s="275"/>
      <c r="O972" s="275">
        <v>740756.3</v>
      </c>
      <c r="P972" s="275"/>
      <c r="Q972" s="73">
        <v>0</v>
      </c>
    </row>
    <row r="973" spans="1:17" ht="12.1" customHeight="1" x14ac:dyDescent="0.25">
      <c r="A973" s="273" t="s">
        <v>2298</v>
      </c>
      <c r="B973" s="273"/>
      <c r="C973" s="274" t="s">
        <v>2299</v>
      </c>
      <c r="D973" s="274"/>
      <c r="E973" s="274"/>
      <c r="F973" s="274"/>
      <c r="G973" s="73">
        <v>0</v>
      </c>
      <c r="H973" s="73">
        <v>0</v>
      </c>
      <c r="I973" s="275">
        <v>20999.88</v>
      </c>
      <c r="J973" s="275"/>
      <c r="K973" s="275">
        <v>20999.88</v>
      </c>
      <c r="L973" s="275"/>
      <c r="M973" s="275"/>
      <c r="N973" s="275"/>
      <c r="O973" s="275">
        <v>0</v>
      </c>
      <c r="P973" s="275"/>
      <c r="Q973" s="73">
        <v>0</v>
      </c>
    </row>
    <row r="974" spans="1:17" ht="12.75" customHeight="1" x14ac:dyDescent="0.25">
      <c r="A974" s="273" t="s">
        <v>2300</v>
      </c>
      <c r="B974" s="273"/>
      <c r="C974" s="274" t="s">
        <v>2301</v>
      </c>
      <c r="D974" s="274"/>
      <c r="E974" s="274"/>
      <c r="F974" s="274"/>
      <c r="G974" s="73">
        <v>41928.410000000003</v>
      </c>
      <c r="H974" s="73">
        <v>0</v>
      </c>
      <c r="I974" s="275">
        <v>1480497.02</v>
      </c>
      <c r="J974" s="275"/>
      <c r="K974" s="275">
        <v>629912.88</v>
      </c>
      <c r="L974" s="275"/>
      <c r="M974" s="275"/>
      <c r="N974" s="275"/>
      <c r="O974" s="275">
        <v>892512.55</v>
      </c>
      <c r="P974" s="275"/>
      <c r="Q974" s="73">
        <v>0</v>
      </c>
    </row>
    <row r="975" spans="1:17" ht="12.1" customHeight="1" x14ac:dyDescent="0.25">
      <c r="A975" s="273" t="s">
        <v>2302</v>
      </c>
      <c r="B975" s="273"/>
      <c r="C975" s="274" t="s">
        <v>2303</v>
      </c>
      <c r="D975" s="274"/>
      <c r="E975" s="274"/>
      <c r="F975" s="274"/>
      <c r="G975" s="73">
        <v>90.91</v>
      </c>
      <c r="H975" s="73">
        <v>0</v>
      </c>
      <c r="I975" s="275">
        <v>636.37</v>
      </c>
      <c r="J975" s="275"/>
      <c r="K975" s="275">
        <v>454.55</v>
      </c>
      <c r="L975" s="275"/>
      <c r="M975" s="275"/>
      <c r="N975" s="275"/>
      <c r="O975" s="275">
        <v>272.73</v>
      </c>
      <c r="P975" s="275"/>
      <c r="Q975" s="73">
        <v>0</v>
      </c>
    </row>
    <row r="976" spans="1:17" ht="12.1" customHeight="1" x14ac:dyDescent="0.25">
      <c r="A976" s="273" t="s">
        <v>2304</v>
      </c>
      <c r="B976" s="273"/>
      <c r="C976" s="274" t="s">
        <v>2305</v>
      </c>
      <c r="D976" s="274"/>
      <c r="E976" s="274"/>
      <c r="F976" s="274"/>
      <c r="G976" s="73">
        <v>0</v>
      </c>
      <c r="H976" s="73">
        <v>0</v>
      </c>
      <c r="I976" s="275">
        <v>572727.27</v>
      </c>
      <c r="J976" s="275"/>
      <c r="K976" s="275">
        <v>0</v>
      </c>
      <c r="L976" s="275"/>
      <c r="M976" s="275"/>
      <c r="N976" s="275"/>
      <c r="O976" s="275">
        <v>572727.27</v>
      </c>
      <c r="P976" s="275"/>
      <c r="Q976" s="73">
        <v>0</v>
      </c>
    </row>
    <row r="977" spans="1:17" ht="12.75" customHeight="1" x14ac:dyDescent="0.25">
      <c r="A977" s="273" t="s">
        <v>2306</v>
      </c>
      <c r="B977" s="273"/>
      <c r="C977" s="274" t="s">
        <v>2307</v>
      </c>
      <c r="D977" s="274"/>
      <c r="E977" s="274"/>
      <c r="F977" s="274"/>
      <c r="G977" s="73">
        <v>15975656.689999999</v>
      </c>
      <c r="H977" s="73">
        <v>0</v>
      </c>
      <c r="I977" s="275">
        <v>19643173.260000002</v>
      </c>
      <c r="J977" s="275"/>
      <c r="K977" s="275">
        <v>15180256.689999999</v>
      </c>
      <c r="L977" s="275"/>
      <c r="M977" s="275"/>
      <c r="N977" s="275"/>
      <c r="O977" s="275">
        <v>20438573.260000002</v>
      </c>
      <c r="P977" s="275"/>
      <c r="Q977" s="73">
        <v>0</v>
      </c>
    </row>
    <row r="978" spans="1:17" ht="12.1" customHeight="1" x14ac:dyDescent="0.25">
      <c r="A978" s="273" t="s">
        <v>2308</v>
      </c>
      <c r="B978" s="273"/>
      <c r="C978" s="274" t="s">
        <v>2100</v>
      </c>
      <c r="D978" s="274"/>
      <c r="E978" s="274"/>
      <c r="F978" s="274"/>
      <c r="G978" s="73">
        <v>29669609.199999999</v>
      </c>
      <c r="H978" s="73">
        <v>0</v>
      </c>
      <c r="I978" s="275">
        <v>2476027.23</v>
      </c>
      <c r="J978" s="275"/>
      <c r="K978" s="275">
        <v>9598236.6600000001</v>
      </c>
      <c r="L978" s="275"/>
      <c r="M978" s="275"/>
      <c r="N978" s="275"/>
      <c r="O978" s="275">
        <v>22547399.77</v>
      </c>
      <c r="P978" s="275"/>
      <c r="Q978" s="73">
        <v>0</v>
      </c>
    </row>
    <row r="979" spans="1:17" ht="12.1" customHeight="1" x14ac:dyDescent="0.25">
      <c r="A979" s="273" t="s">
        <v>2309</v>
      </c>
      <c r="B979" s="273"/>
      <c r="C979" s="274" t="s">
        <v>2310</v>
      </c>
      <c r="D979" s="274"/>
      <c r="E979" s="274"/>
      <c r="F979" s="274"/>
      <c r="G979" s="73">
        <v>129136.69</v>
      </c>
      <c r="H979" s="73">
        <v>0</v>
      </c>
      <c r="I979" s="275">
        <v>317669.87</v>
      </c>
      <c r="J979" s="275"/>
      <c r="K979" s="275">
        <v>296661.68</v>
      </c>
      <c r="L979" s="275"/>
      <c r="M979" s="275"/>
      <c r="N979" s="275"/>
      <c r="O979" s="275">
        <v>150144.88</v>
      </c>
      <c r="P979" s="275"/>
      <c r="Q979" s="73">
        <v>0</v>
      </c>
    </row>
    <row r="980" spans="1:17" ht="12.75" customHeight="1" x14ac:dyDescent="0.25">
      <c r="A980" s="273" t="s">
        <v>2311</v>
      </c>
      <c r="B980" s="273"/>
      <c r="C980" s="274" t="s">
        <v>2312</v>
      </c>
      <c r="D980" s="274"/>
      <c r="E980" s="274"/>
      <c r="F980" s="274"/>
      <c r="G980" s="73">
        <v>374164.73</v>
      </c>
      <c r="H980" s="73">
        <v>0</v>
      </c>
      <c r="I980" s="275">
        <v>640634.80000000005</v>
      </c>
      <c r="J980" s="275"/>
      <c r="K980" s="275">
        <v>438880.71</v>
      </c>
      <c r="L980" s="275"/>
      <c r="M980" s="275"/>
      <c r="N980" s="275"/>
      <c r="O980" s="275">
        <v>575918.81999999995</v>
      </c>
      <c r="P980" s="275"/>
      <c r="Q980" s="73">
        <v>0</v>
      </c>
    </row>
    <row r="981" spans="1:17" ht="12.1" customHeight="1" x14ac:dyDescent="0.25">
      <c r="A981" s="273" t="s">
        <v>2313</v>
      </c>
      <c r="B981" s="273"/>
      <c r="C981" s="274" t="s">
        <v>2314</v>
      </c>
      <c r="D981" s="274"/>
      <c r="E981" s="274"/>
      <c r="F981" s="274"/>
      <c r="G981" s="73">
        <v>1170</v>
      </c>
      <c r="H981" s="73">
        <v>0</v>
      </c>
      <c r="I981" s="275">
        <v>0</v>
      </c>
      <c r="J981" s="275"/>
      <c r="K981" s="275">
        <v>0</v>
      </c>
      <c r="L981" s="275"/>
      <c r="M981" s="275"/>
      <c r="N981" s="275"/>
      <c r="O981" s="275">
        <v>1170</v>
      </c>
      <c r="P981" s="275"/>
      <c r="Q981" s="73">
        <v>0</v>
      </c>
    </row>
    <row r="982" spans="1:17" ht="12.1" customHeight="1" x14ac:dyDescent="0.25">
      <c r="A982" s="273" t="s">
        <v>2315</v>
      </c>
      <c r="B982" s="273"/>
      <c r="C982" s="274" t="s">
        <v>2316</v>
      </c>
      <c r="D982" s="274"/>
      <c r="E982" s="274"/>
      <c r="F982" s="274"/>
      <c r="G982" s="73">
        <v>3606466.1</v>
      </c>
      <c r="H982" s="73">
        <v>0</v>
      </c>
      <c r="I982" s="275">
        <v>0</v>
      </c>
      <c r="J982" s="275"/>
      <c r="K982" s="275">
        <v>342534.40000000002</v>
      </c>
      <c r="L982" s="275"/>
      <c r="M982" s="275"/>
      <c r="N982" s="275"/>
      <c r="O982" s="275">
        <v>3263931.7</v>
      </c>
      <c r="P982" s="275"/>
      <c r="Q982" s="73">
        <v>0</v>
      </c>
    </row>
    <row r="983" spans="1:17" ht="12.75" customHeight="1" x14ac:dyDescent="0.25">
      <c r="A983" s="273" t="s">
        <v>2317</v>
      </c>
      <c r="B983" s="273"/>
      <c r="C983" s="274" t="s">
        <v>2083</v>
      </c>
      <c r="D983" s="274"/>
      <c r="E983" s="274"/>
      <c r="F983" s="274"/>
      <c r="G983" s="73">
        <v>36431382.880000003</v>
      </c>
      <c r="H983" s="73">
        <v>0</v>
      </c>
      <c r="I983" s="275">
        <v>63364631.560000002</v>
      </c>
      <c r="J983" s="275"/>
      <c r="K983" s="275">
        <v>16534897.49</v>
      </c>
      <c r="L983" s="275"/>
      <c r="M983" s="275"/>
      <c r="N983" s="275"/>
      <c r="O983" s="275">
        <v>83261116.950000003</v>
      </c>
      <c r="P983" s="275"/>
      <c r="Q983" s="73">
        <v>0</v>
      </c>
    </row>
    <row r="984" spans="1:17" ht="12.1" customHeight="1" x14ac:dyDescent="0.25">
      <c r="A984" s="273" t="s">
        <v>2318</v>
      </c>
      <c r="B984" s="273"/>
      <c r="C984" s="274" t="s">
        <v>2319</v>
      </c>
      <c r="D984" s="274"/>
      <c r="E984" s="274"/>
      <c r="F984" s="274"/>
      <c r="G984" s="73">
        <v>97605</v>
      </c>
      <c r="H984" s="73">
        <v>0</v>
      </c>
      <c r="I984" s="275">
        <v>108450</v>
      </c>
      <c r="J984" s="275"/>
      <c r="K984" s="275">
        <v>195210</v>
      </c>
      <c r="L984" s="275"/>
      <c r="M984" s="275"/>
      <c r="N984" s="275"/>
      <c r="O984" s="275">
        <v>10845</v>
      </c>
      <c r="P984" s="275"/>
      <c r="Q984" s="73">
        <v>0</v>
      </c>
    </row>
    <row r="985" spans="1:17" ht="12.1" customHeight="1" x14ac:dyDescent="0.25">
      <c r="A985" s="273" t="s">
        <v>2320</v>
      </c>
      <c r="B985" s="273"/>
      <c r="C985" s="274" t="s">
        <v>2321</v>
      </c>
      <c r="D985" s="274"/>
      <c r="E985" s="274"/>
      <c r="F985" s="274"/>
      <c r="G985" s="73">
        <v>83856.820000000007</v>
      </c>
      <c r="H985" s="73">
        <v>0</v>
      </c>
      <c r="I985" s="275">
        <v>0</v>
      </c>
      <c r="J985" s="275"/>
      <c r="K985" s="275">
        <v>0</v>
      </c>
      <c r="L985" s="275"/>
      <c r="M985" s="275"/>
      <c r="N985" s="275"/>
      <c r="O985" s="275">
        <v>83856.820000000007</v>
      </c>
      <c r="P985" s="275"/>
      <c r="Q985" s="73">
        <v>0</v>
      </c>
    </row>
    <row r="986" spans="1:17" ht="12.75" customHeight="1" x14ac:dyDescent="0.25">
      <c r="A986" s="273" t="s">
        <v>2322</v>
      </c>
      <c r="B986" s="273"/>
      <c r="C986" s="274" t="s">
        <v>2323</v>
      </c>
      <c r="D986" s="274"/>
      <c r="E986" s="274"/>
      <c r="F986" s="274"/>
      <c r="G986" s="73">
        <v>47272.800000000003</v>
      </c>
      <c r="H986" s="73">
        <v>0</v>
      </c>
      <c r="I986" s="275">
        <v>0</v>
      </c>
      <c r="J986" s="275"/>
      <c r="K986" s="275">
        <v>0</v>
      </c>
      <c r="L986" s="275"/>
      <c r="M986" s="275"/>
      <c r="N986" s="275"/>
      <c r="O986" s="275">
        <v>47272.800000000003</v>
      </c>
      <c r="P986" s="275"/>
      <c r="Q986" s="73">
        <v>0</v>
      </c>
    </row>
    <row r="987" spans="1:17" ht="12.1" customHeight="1" x14ac:dyDescent="0.25">
      <c r="A987" s="273" t="s">
        <v>2324</v>
      </c>
      <c r="B987" s="273"/>
      <c r="C987" s="274" t="s">
        <v>2325</v>
      </c>
      <c r="D987" s="274"/>
      <c r="E987" s="274"/>
      <c r="F987" s="274"/>
      <c r="G987" s="73">
        <v>18000</v>
      </c>
      <c r="H987" s="73">
        <v>0</v>
      </c>
      <c r="I987" s="275">
        <v>610818.09</v>
      </c>
      <c r="J987" s="275"/>
      <c r="K987" s="275">
        <v>0</v>
      </c>
      <c r="L987" s="275"/>
      <c r="M987" s="275"/>
      <c r="N987" s="275"/>
      <c r="O987" s="275">
        <v>628818.09</v>
      </c>
      <c r="P987" s="275"/>
      <c r="Q987" s="73">
        <v>0</v>
      </c>
    </row>
    <row r="988" spans="1:17" ht="12.1" customHeight="1" x14ac:dyDescent="0.25">
      <c r="A988" s="273" t="s">
        <v>2326</v>
      </c>
      <c r="B988" s="273"/>
      <c r="C988" s="274" t="s">
        <v>2327</v>
      </c>
      <c r="D988" s="274"/>
      <c r="E988" s="274"/>
      <c r="F988" s="274"/>
      <c r="G988" s="73">
        <v>78700</v>
      </c>
      <c r="H988" s="73">
        <v>0</v>
      </c>
      <c r="I988" s="275">
        <v>0</v>
      </c>
      <c r="J988" s="275"/>
      <c r="K988" s="275">
        <v>0</v>
      </c>
      <c r="L988" s="275"/>
      <c r="M988" s="275"/>
      <c r="N988" s="275"/>
      <c r="O988" s="275">
        <v>78700</v>
      </c>
      <c r="P988" s="275"/>
      <c r="Q988" s="73">
        <v>0</v>
      </c>
    </row>
    <row r="989" spans="1:17" ht="12.1" customHeight="1" x14ac:dyDescent="0.25">
      <c r="A989" s="273" t="s">
        <v>2328</v>
      </c>
      <c r="B989" s="273"/>
      <c r="C989" s="274" t="s">
        <v>2329</v>
      </c>
      <c r="D989" s="274"/>
      <c r="E989" s="274"/>
      <c r="F989" s="274"/>
      <c r="G989" s="73">
        <v>107952.4</v>
      </c>
      <c r="H989" s="73">
        <v>0</v>
      </c>
      <c r="I989" s="275">
        <v>0</v>
      </c>
      <c r="J989" s="275"/>
      <c r="K989" s="275">
        <v>0</v>
      </c>
      <c r="L989" s="275"/>
      <c r="M989" s="275"/>
      <c r="N989" s="275"/>
      <c r="O989" s="275">
        <v>107952.4</v>
      </c>
      <c r="P989" s="275"/>
      <c r="Q989" s="73">
        <v>0</v>
      </c>
    </row>
    <row r="990" spans="1:17" ht="12.75" customHeight="1" x14ac:dyDescent="0.25">
      <c r="A990" s="273" t="s">
        <v>2330</v>
      </c>
      <c r="B990" s="273"/>
      <c r="C990" s="274" t="s">
        <v>682</v>
      </c>
      <c r="D990" s="274"/>
      <c r="E990" s="274"/>
      <c r="F990" s="274"/>
      <c r="G990" s="73">
        <v>12658189.84</v>
      </c>
      <c r="H990" s="73">
        <v>0</v>
      </c>
      <c r="I990" s="275">
        <v>1263000</v>
      </c>
      <c r="J990" s="275"/>
      <c r="K990" s="275">
        <v>6760788.2400000002</v>
      </c>
      <c r="L990" s="275"/>
      <c r="M990" s="275"/>
      <c r="N990" s="275"/>
      <c r="O990" s="275">
        <v>7160401.5999999996</v>
      </c>
      <c r="P990" s="275"/>
      <c r="Q990" s="73">
        <v>0</v>
      </c>
    </row>
    <row r="991" spans="1:17" ht="12.1" customHeight="1" x14ac:dyDescent="0.25">
      <c r="A991" s="273" t="s">
        <v>2331</v>
      </c>
      <c r="B991" s="273"/>
      <c r="C991" s="274" t="s">
        <v>2332</v>
      </c>
      <c r="D991" s="274"/>
      <c r="E991" s="274"/>
      <c r="F991" s="274"/>
      <c r="G991" s="73">
        <v>77001.13</v>
      </c>
      <c r="H991" s="73">
        <v>0</v>
      </c>
      <c r="I991" s="275">
        <v>0</v>
      </c>
      <c r="J991" s="275"/>
      <c r="K991" s="275">
        <v>0</v>
      </c>
      <c r="L991" s="275"/>
      <c r="M991" s="275"/>
      <c r="N991" s="275"/>
      <c r="O991" s="275">
        <v>77001.13</v>
      </c>
      <c r="P991" s="275"/>
      <c r="Q991" s="73">
        <v>0</v>
      </c>
    </row>
    <row r="992" spans="1:17" ht="12.1" customHeight="1" x14ac:dyDescent="0.25">
      <c r="A992" s="273" t="s">
        <v>2333</v>
      </c>
      <c r="B992" s="273"/>
      <c r="C992" s="274" t="s">
        <v>2334</v>
      </c>
      <c r="D992" s="274"/>
      <c r="E992" s="274"/>
      <c r="F992" s="274"/>
      <c r="G992" s="73">
        <v>2543.61</v>
      </c>
      <c r="H992" s="73">
        <v>0</v>
      </c>
      <c r="I992" s="275">
        <v>0</v>
      </c>
      <c r="J992" s="275"/>
      <c r="K992" s="275">
        <v>0</v>
      </c>
      <c r="L992" s="275"/>
      <c r="M992" s="275"/>
      <c r="N992" s="275"/>
      <c r="O992" s="275">
        <v>2543.61</v>
      </c>
      <c r="P992" s="275"/>
      <c r="Q992" s="73">
        <v>0</v>
      </c>
    </row>
    <row r="993" spans="1:17" ht="12.75" customHeight="1" x14ac:dyDescent="0.25">
      <c r="A993" s="273" t="s">
        <v>2335</v>
      </c>
      <c r="B993" s="273"/>
      <c r="C993" s="274" t="s">
        <v>2336</v>
      </c>
      <c r="D993" s="274"/>
      <c r="E993" s="274"/>
      <c r="F993" s="274"/>
      <c r="G993" s="73">
        <v>104873.92</v>
      </c>
      <c r="H993" s="73">
        <v>0</v>
      </c>
      <c r="I993" s="275">
        <v>0</v>
      </c>
      <c r="J993" s="275"/>
      <c r="K993" s="275">
        <v>0</v>
      </c>
      <c r="L993" s="275"/>
      <c r="M993" s="275"/>
      <c r="N993" s="275"/>
      <c r="O993" s="275">
        <v>104873.92</v>
      </c>
      <c r="P993" s="275"/>
      <c r="Q993" s="73">
        <v>0</v>
      </c>
    </row>
    <row r="994" spans="1:17" ht="12.1" customHeight="1" x14ac:dyDescent="0.25">
      <c r="A994" s="273" t="s">
        <v>2337</v>
      </c>
      <c r="B994" s="273"/>
      <c r="C994" s="274" t="s">
        <v>2338</v>
      </c>
      <c r="D994" s="274"/>
      <c r="E994" s="274"/>
      <c r="F994" s="274"/>
      <c r="G994" s="73">
        <v>4454.54</v>
      </c>
      <c r="H994" s="73">
        <v>0</v>
      </c>
      <c r="I994" s="275">
        <v>0</v>
      </c>
      <c r="J994" s="275"/>
      <c r="K994" s="275">
        <v>0</v>
      </c>
      <c r="L994" s="275"/>
      <c r="M994" s="275"/>
      <c r="N994" s="275"/>
      <c r="O994" s="275">
        <v>4454.54</v>
      </c>
      <c r="P994" s="275"/>
      <c r="Q994" s="73">
        <v>0</v>
      </c>
    </row>
    <row r="995" spans="1:17" ht="12.1" customHeight="1" x14ac:dyDescent="0.25">
      <c r="A995" s="273" t="s">
        <v>2339</v>
      </c>
      <c r="B995" s="273"/>
      <c r="C995" s="274" t="s">
        <v>2276</v>
      </c>
      <c r="D995" s="274"/>
      <c r="E995" s="274"/>
      <c r="F995" s="274"/>
      <c r="G995" s="73">
        <v>0</v>
      </c>
      <c r="H995" s="73">
        <v>0</v>
      </c>
      <c r="I995" s="275">
        <v>19565772.620000001</v>
      </c>
      <c r="J995" s="275"/>
      <c r="K995" s="275">
        <v>5717701.7699999996</v>
      </c>
      <c r="L995" s="275"/>
      <c r="M995" s="275"/>
      <c r="N995" s="275"/>
      <c r="O995" s="275">
        <v>13848070.85</v>
      </c>
      <c r="P995" s="275"/>
      <c r="Q995" s="73">
        <v>0</v>
      </c>
    </row>
    <row r="996" spans="1:17" ht="12.75" customHeight="1" x14ac:dyDescent="0.25">
      <c r="A996" s="273" t="s">
        <v>2340</v>
      </c>
      <c r="B996" s="273"/>
      <c r="C996" s="274" t="s">
        <v>2341</v>
      </c>
      <c r="D996" s="274"/>
      <c r="E996" s="274"/>
      <c r="F996" s="274"/>
      <c r="G996" s="73">
        <v>2105541.23</v>
      </c>
      <c r="H996" s="73">
        <v>0</v>
      </c>
      <c r="I996" s="275">
        <v>0</v>
      </c>
      <c r="J996" s="275"/>
      <c r="K996" s="275">
        <v>387780.85</v>
      </c>
      <c r="L996" s="275"/>
      <c r="M996" s="275"/>
      <c r="N996" s="275"/>
      <c r="O996" s="275">
        <v>1717760.38</v>
      </c>
      <c r="P996" s="275"/>
      <c r="Q996" s="73">
        <v>0</v>
      </c>
    </row>
    <row r="997" spans="1:17" ht="12.1" customHeight="1" x14ac:dyDescent="0.25">
      <c r="A997" s="273" t="s">
        <v>2342</v>
      </c>
      <c r="B997" s="273"/>
      <c r="C997" s="274" t="s">
        <v>2276</v>
      </c>
      <c r="D997" s="274"/>
      <c r="E997" s="274"/>
      <c r="F997" s="274"/>
      <c r="G997" s="73">
        <v>783485.36</v>
      </c>
      <c r="H997" s="73">
        <v>0</v>
      </c>
      <c r="I997" s="275">
        <v>1189066.2</v>
      </c>
      <c r="J997" s="275"/>
      <c r="K997" s="275">
        <v>1509265.23</v>
      </c>
      <c r="L997" s="275"/>
      <c r="M997" s="275"/>
      <c r="N997" s="275"/>
      <c r="O997" s="275">
        <v>463286.33</v>
      </c>
      <c r="P997" s="275"/>
      <c r="Q997" s="73">
        <v>0</v>
      </c>
    </row>
    <row r="998" spans="1:17" ht="12.1" customHeight="1" x14ac:dyDescent="0.25">
      <c r="A998" s="273" t="s">
        <v>2343</v>
      </c>
      <c r="B998" s="273"/>
      <c r="C998" s="274" t="s">
        <v>2083</v>
      </c>
      <c r="D998" s="274"/>
      <c r="E998" s="274"/>
      <c r="F998" s="274"/>
      <c r="G998" s="73">
        <v>26722226.129999999</v>
      </c>
      <c r="H998" s="73">
        <v>0</v>
      </c>
      <c r="I998" s="275">
        <v>19152599.829999998</v>
      </c>
      <c r="J998" s="275"/>
      <c r="K998" s="275">
        <v>16019616.18</v>
      </c>
      <c r="L998" s="275"/>
      <c r="M998" s="275"/>
      <c r="N998" s="275"/>
      <c r="O998" s="275">
        <v>29855209.780000001</v>
      </c>
      <c r="P998" s="275"/>
      <c r="Q998" s="73">
        <v>0</v>
      </c>
    </row>
    <row r="999" spans="1:17" ht="12.75" customHeight="1" x14ac:dyDescent="0.25">
      <c r="A999" s="273" t="s">
        <v>2344</v>
      </c>
      <c r="B999" s="273"/>
      <c r="C999" s="274" t="s">
        <v>2345</v>
      </c>
      <c r="D999" s="274"/>
      <c r="E999" s="274"/>
      <c r="F999" s="274"/>
      <c r="G999" s="73">
        <v>3870</v>
      </c>
      <c r="H999" s="73">
        <v>0</v>
      </c>
      <c r="I999" s="275">
        <v>0</v>
      </c>
      <c r="J999" s="275"/>
      <c r="K999" s="275">
        <v>0</v>
      </c>
      <c r="L999" s="275"/>
      <c r="M999" s="275"/>
      <c r="N999" s="275"/>
      <c r="O999" s="275">
        <v>3870</v>
      </c>
      <c r="P999" s="275"/>
      <c r="Q999" s="73">
        <v>0</v>
      </c>
    </row>
    <row r="1000" spans="1:17" ht="12.1" customHeight="1" x14ac:dyDescent="0.25">
      <c r="A1000" s="273" t="s">
        <v>2346</v>
      </c>
      <c r="B1000" s="273"/>
      <c r="C1000" s="274" t="s">
        <v>2347</v>
      </c>
      <c r="D1000" s="274"/>
      <c r="E1000" s="274"/>
      <c r="F1000" s="274"/>
      <c r="G1000" s="73">
        <v>272259.27</v>
      </c>
      <c r="H1000" s="73">
        <v>0</v>
      </c>
      <c r="I1000" s="275">
        <v>0</v>
      </c>
      <c r="J1000" s="275"/>
      <c r="K1000" s="275">
        <v>51232</v>
      </c>
      <c r="L1000" s="275"/>
      <c r="M1000" s="275"/>
      <c r="N1000" s="275"/>
      <c r="O1000" s="275">
        <v>221027.27</v>
      </c>
      <c r="P1000" s="275"/>
      <c r="Q1000" s="73">
        <v>0</v>
      </c>
    </row>
    <row r="1001" spans="1:17" ht="12.1" customHeight="1" x14ac:dyDescent="0.25">
      <c r="A1001" s="273" t="s">
        <v>2348</v>
      </c>
      <c r="B1001" s="273"/>
      <c r="C1001" s="274" t="s">
        <v>2349</v>
      </c>
      <c r="D1001" s="274"/>
      <c r="E1001" s="274"/>
      <c r="F1001" s="274"/>
      <c r="G1001" s="73">
        <v>157652.46</v>
      </c>
      <c r="H1001" s="73">
        <v>0</v>
      </c>
      <c r="I1001" s="275">
        <v>1658357.81</v>
      </c>
      <c r="J1001" s="275"/>
      <c r="K1001" s="275">
        <v>388882.41</v>
      </c>
      <c r="L1001" s="275"/>
      <c r="M1001" s="275"/>
      <c r="N1001" s="275"/>
      <c r="O1001" s="275">
        <v>1427127.86</v>
      </c>
      <c r="P1001" s="275"/>
      <c r="Q1001" s="73">
        <v>0</v>
      </c>
    </row>
    <row r="1002" spans="1:17" ht="12.75" customHeight="1" x14ac:dyDescent="0.25">
      <c r="A1002" s="273" t="s">
        <v>2350</v>
      </c>
      <c r="B1002" s="273"/>
      <c r="C1002" s="274" t="s">
        <v>2351</v>
      </c>
      <c r="D1002" s="274"/>
      <c r="E1002" s="274"/>
      <c r="F1002" s="274"/>
      <c r="G1002" s="73">
        <v>585356.17000000004</v>
      </c>
      <c r="H1002" s="73">
        <v>0</v>
      </c>
      <c r="I1002" s="275">
        <v>560909.09</v>
      </c>
      <c r="J1002" s="275"/>
      <c r="K1002" s="275">
        <v>724581.82</v>
      </c>
      <c r="L1002" s="275"/>
      <c r="M1002" s="275"/>
      <c r="N1002" s="275"/>
      <c r="O1002" s="275">
        <v>421683.44</v>
      </c>
      <c r="P1002" s="275"/>
      <c r="Q1002" s="73">
        <v>0</v>
      </c>
    </row>
    <row r="1003" spans="1:17" ht="12.1" customHeight="1" x14ac:dyDescent="0.25">
      <c r="A1003" s="273" t="s">
        <v>2352</v>
      </c>
      <c r="B1003" s="273"/>
      <c r="C1003" s="274" t="s">
        <v>2353</v>
      </c>
      <c r="D1003" s="274"/>
      <c r="E1003" s="274"/>
      <c r="F1003" s="274"/>
      <c r="G1003" s="73">
        <v>391530.41</v>
      </c>
      <c r="H1003" s="73">
        <v>0</v>
      </c>
      <c r="I1003" s="275">
        <v>289254.53999999998</v>
      </c>
      <c r="J1003" s="275"/>
      <c r="K1003" s="275">
        <v>296663.63</v>
      </c>
      <c r="L1003" s="275"/>
      <c r="M1003" s="275"/>
      <c r="N1003" s="275"/>
      <c r="O1003" s="275">
        <v>384121.32</v>
      </c>
      <c r="P1003" s="275"/>
      <c r="Q1003" s="73">
        <v>0</v>
      </c>
    </row>
    <row r="1004" spans="1:17" ht="12.1" customHeight="1" x14ac:dyDescent="0.25">
      <c r="A1004" s="273" t="s">
        <v>2354</v>
      </c>
      <c r="B1004" s="273"/>
      <c r="C1004" s="274" t="s">
        <v>2355</v>
      </c>
      <c r="D1004" s="274"/>
      <c r="E1004" s="274"/>
      <c r="F1004" s="274"/>
      <c r="G1004" s="73">
        <v>3120.16</v>
      </c>
      <c r="H1004" s="73">
        <v>0</v>
      </c>
      <c r="I1004" s="275">
        <v>0</v>
      </c>
      <c r="J1004" s="275"/>
      <c r="K1004" s="275">
        <v>0</v>
      </c>
      <c r="L1004" s="275"/>
      <c r="M1004" s="275"/>
      <c r="N1004" s="275"/>
      <c r="O1004" s="275">
        <v>3120.16</v>
      </c>
      <c r="P1004" s="275"/>
      <c r="Q1004" s="73">
        <v>0</v>
      </c>
    </row>
    <row r="1005" spans="1:17" ht="12.75" customHeight="1" x14ac:dyDescent="0.25">
      <c r="A1005" s="273" t="s">
        <v>2356</v>
      </c>
      <c r="B1005" s="273"/>
      <c r="C1005" s="274" t="s">
        <v>2083</v>
      </c>
      <c r="D1005" s="274"/>
      <c r="E1005" s="274"/>
      <c r="F1005" s="274"/>
      <c r="G1005" s="73">
        <v>8719982.3300000001</v>
      </c>
      <c r="H1005" s="73">
        <v>0</v>
      </c>
      <c r="I1005" s="275">
        <v>37026846.149999999</v>
      </c>
      <c r="J1005" s="275"/>
      <c r="K1005" s="275">
        <v>30689399.16</v>
      </c>
      <c r="L1005" s="275"/>
      <c r="M1005" s="275"/>
      <c r="N1005" s="275"/>
      <c r="O1005" s="275">
        <v>15057429.32</v>
      </c>
      <c r="P1005" s="275"/>
      <c r="Q1005" s="73">
        <v>0</v>
      </c>
    </row>
    <row r="1006" spans="1:17" ht="12.1" customHeight="1" x14ac:dyDescent="0.25">
      <c r="A1006" s="273" t="s">
        <v>2357</v>
      </c>
      <c r="B1006" s="273"/>
      <c r="C1006" s="274" t="s">
        <v>2358</v>
      </c>
      <c r="D1006" s="274"/>
      <c r="E1006" s="274"/>
      <c r="F1006" s="274"/>
      <c r="G1006" s="73">
        <v>4272.72</v>
      </c>
      <c r="H1006" s="73">
        <v>0</v>
      </c>
      <c r="I1006" s="275">
        <v>7418187.0999999996</v>
      </c>
      <c r="J1006" s="275"/>
      <c r="K1006" s="275">
        <v>6110712.5999999996</v>
      </c>
      <c r="L1006" s="275"/>
      <c r="M1006" s="275"/>
      <c r="N1006" s="275"/>
      <c r="O1006" s="275">
        <v>1311747.22</v>
      </c>
      <c r="P1006" s="275"/>
      <c r="Q1006" s="73">
        <v>0</v>
      </c>
    </row>
    <row r="1007" spans="1:17" ht="12.1" customHeight="1" x14ac:dyDescent="0.25">
      <c r="A1007" s="273" t="s">
        <v>2359</v>
      </c>
      <c r="B1007" s="273"/>
      <c r="C1007" s="274" t="s">
        <v>2083</v>
      </c>
      <c r="D1007" s="274"/>
      <c r="E1007" s="274"/>
      <c r="F1007" s="274"/>
      <c r="G1007" s="73">
        <v>11887889.859999999</v>
      </c>
      <c r="H1007" s="73">
        <v>0</v>
      </c>
      <c r="I1007" s="275">
        <v>38347521.030000001</v>
      </c>
      <c r="J1007" s="275"/>
      <c r="K1007" s="275">
        <v>27734643.870000001</v>
      </c>
      <c r="L1007" s="275"/>
      <c r="M1007" s="275"/>
      <c r="N1007" s="275"/>
      <c r="O1007" s="275">
        <v>22500767.02</v>
      </c>
      <c r="P1007" s="275"/>
      <c r="Q1007" s="73">
        <v>0</v>
      </c>
    </row>
    <row r="1008" spans="1:17" ht="12.75" customHeight="1" x14ac:dyDescent="0.25">
      <c r="A1008" s="273" t="s">
        <v>2360</v>
      </c>
      <c r="B1008" s="273"/>
      <c r="C1008" s="274" t="s">
        <v>2361</v>
      </c>
      <c r="D1008" s="274"/>
      <c r="E1008" s="274"/>
      <c r="F1008" s="274"/>
      <c r="G1008" s="73">
        <v>0</v>
      </c>
      <c r="H1008" s="73">
        <v>0</v>
      </c>
      <c r="I1008" s="275">
        <v>4312059.0199999996</v>
      </c>
      <c r="J1008" s="275"/>
      <c r="K1008" s="275">
        <v>4312059.0199999996</v>
      </c>
      <c r="L1008" s="275"/>
      <c r="M1008" s="275"/>
      <c r="N1008" s="275"/>
      <c r="O1008" s="275">
        <v>0</v>
      </c>
      <c r="P1008" s="275"/>
      <c r="Q1008" s="73">
        <v>0</v>
      </c>
    </row>
    <row r="1009" spans="1:17" ht="12.1" customHeight="1" x14ac:dyDescent="0.25">
      <c r="A1009" s="273" t="s">
        <v>2362</v>
      </c>
      <c r="B1009" s="273"/>
      <c r="C1009" s="274" t="s">
        <v>2363</v>
      </c>
      <c r="D1009" s="274"/>
      <c r="E1009" s="274"/>
      <c r="F1009" s="274"/>
      <c r="G1009" s="73">
        <v>344684.49</v>
      </c>
      <c r="H1009" s="73">
        <v>0</v>
      </c>
      <c r="I1009" s="275">
        <v>3081838.81</v>
      </c>
      <c r="J1009" s="275"/>
      <c r="K1009" s="275">
        <v>3370597.85</v>
      </c>
      <c r="L1009" s="275"/>
      <c r="M1009" s="275"/>
      <c r="N1009" s="275"/>
      <c r="O1009" s="275">
        <v>55925.45</v>
      </c>
      <c r="P1009" s="275"/>
      <c r="Q1009" s="73">
        <v>0</v>
      </c>
    </row>
    <row r="1010" spans="1:17" ht="12.1" customHeight="1" x14ac:dyDescent="0.25">
      <c r="A1010" s="273" t="s">
        <v>2364</v>
      </c>
      <c r="B1010" s="273"/>
      <c r="C1010" s="274" t="s">
        <v>2365</v>
      </c>
      <c r="D1010" s="274"/>
      <c r="E1010" s="274"/>
      <c r="F1010" s="274"/>
      <c r="G1010" s="73">
        <v>286153.32</v>
      </c>
      <c r="H1010" s="73">
        <v>0</v>
      </c>
      <c r="I1010" s="275">
        <v>5375910.7000000002</v>
      </c>
      <c r="J1010" s="275"/>
      <c r="K1010" s="275">
        <v>5404766.0999999996</v>
      </c>
      <c r="L1010" s="275"/>
      <c r="M1010" s="275"/>
      <c r="N1010" s="275"/>
      <c r="O1010" s="275">
        <v>257297.92000000001</v>
      </c>
      <c r="P1010" s="275"/>
      <c r="Q1010" s="73">
        <v>0</v>
      </c>
    </row>
    <row r="1011" spans="1:17" ht="12.75" customHeight="1" x14ac:dyDescent="0.25">
      <c r="A1011" s="273" t="s">
        <v>2366</v>
      </c>
      <c r="B1011" s="273"/>
      <c r="C1011" s="274" t="s">
        <v>2367</v>
      </c>
      <c r="D1011" s="274"/>
      <c r="E1011" s="274"/>
      <c r="F1011" s="274"/>
      <c r="G1011" s="73">
        <v>0</v>
      </c>
      <c r="H1011" s="73">
        <v>0</v>
      </c>
      <c r="I1011" s="275">
        <v>12709493.199999999</v>
      </c>
      <c r="J1011" s="275"/>
      <c r="K1011" s="275">
        <v>12709493.199999999</v>
      </c>
      <c r="L1011" s="275"/>
      <c r="M1011" s="275"/>
      <c r="N1011" s="275"/>
      <c r="O1011" s="275">
        <v>0</v>
      </c>
      <c r="P1011" s="275"/>
      <c r="Q1011" s="73">
        <v>0</v>
      </c>
    </row>
    <row r="1012" spans="1:17" ht="12.1" customHeight="1" x14ac:dyDescent="0.25">
      <c r="A1012" s="273" t="s">
        <v>2368</v>
      </c>
      <c r="B1012" s="273"/>
      <c r="C1012" s="274" t="s">
        <v>2276</v>
      </c>
      <c r="D1012" s="274"/>
      <c r="E1012" s="274"/>
      <c r="F1012" s="274"/>
      <c r="G1012" s="73">
        <v>25451252.52</v>
      </c>
      <c r="H1012" s="73">
        <v>0</v>
      </c>
      <c r="I1012" s="275">
        <v>20299327.190000001</v>
      </c>
      <c r="J1012" s="275"/>
      <c r="K1012" s="275">
        <v>21123310.109999999</v>
      </c>
      <c r="L1012" s="275"/>
      <c r="M1012" s="275"/>
      <c r="N1012" s="275"/>
      <c r="O1012" s="275">
        <v>24627269.600000001</v>
      </c>
      <c r="P1012" s="275"/>
      <c r="Q1012" s="73">
        <v>0</v>
      </c>
    </row>
    <row r="1013" spans="1:17" ht="12.1" customHeight="1" x14ac:dyDescent="0.25">
      <c r="A1013" s="273" t="s">
        <v>2369</v>
      </c>
      <c r="B1013" s="273"/>
      <c r="C1013" s="274" t="s">
        <v>2276</v>
      </c>
      <c r="D1013" s="274"/>
      <c r="E1013" s="274"/>
      <c r="F1013" s="274"/>
      <c r="G1013" s="73">
        <v>410530.8</v>
      </c>
      <c r="H1013" s="73">
        <v>0</v>
      </c>
      <c r="I1013" s="275">
        <v>0</v>
      </c>
      <c r="J1013" s="275"/>
      <c r="K1013" s="275">
        <v>256000</v>
      </c>
      <c r="L1013" s="275"/>
      <c r="M1013" s="275"/>
      <c r="N1013" s="275"/>
      <c r="O1013" s="275">
        <v>154530.79999999999</v>
      </c>
      <c r="P1013" s="275"/>
      <c r="Q1013" s="73">
        <v>0</v>
      </c>
    </row>
    <row r="1014" spans="1:17" ht="12.1" customHeight="1" x14ac:dyDescent="0.25">
      <c r="A1014" s="273" t="s">
        <v>2370</v>
      </c>
      <c r="B1014" s="273"/>
      <c r="C1014" s="274" t="s">
        <v>2371</v>
      </c>
      <c r="D1014" s="274"/>
      <c r="E1014" s="274"/>
      <c r="F1014" s="274"/>
      <c r="G1014" s="73">
        <v>13812396.67</v>
      </c>
      <c r="H1014" s="73">
        <v>0</v>
      </c>
      <c r="I1014" s="275">
        <v>18696252.960000001</v>
      </c>
      <c r="J1014" s="275"/>
      <c r="K1014" s="275">
        <v>19547140.050000001</v>
      </c>
      <c r="L1014" s="275"/>
      <c r="M1014" s="275"/>
      <c r="N1014" s="275"/>
      <c r="O1014" s="275">
        <v>12961509.58</v>
      </c>
      <c r="P1014" s="275"/>
      <c r="Q1014" s="73">
        <v>0</v>
      </c>
    </row>
    <row r="1015" spans="1:17" ht="12.75" customHeight="1" x14ac:dyDescent="0.25">
      <c r="A1015" s="273" t="s">
        <v>2372</v>
      </c>
      <c r="B1015" s="273"/>
      <c r="C1015" s="274" t="s">
        <v>2373</v>
      </c>
      <c r="D1015" s="274"/>
      <c r="E1015" s="274"/>
      <c r="F1015" s="274"/>
      <c r="G1015" s="73">
        <v>0</v>
      </c>
      <c r="H1015" s="73">
        <v>0</v>
      </c>
      <c r="I1015" s="275">
        <v>49007727.270000003</v>
      </c>
      <c r="J1015" s="275"/>
      <c r="K1015" s="275">
        <v>0</v>
      </c>
      <c r="L1015" s="275"/>
      <c r="M1015" s="275"/>
      <c r="N1015" s="275"/>
      <c r="O1015" s="275">
        <v>49007727.270000003</v>
      </c>
      <c r="P1015" s="275"/>
      <c r="Q1015" s="73">
        <v>0</v>
      </c>
    </row>
    <row r="1016" spans="1:17" ht="12.1" customHeight="1" x14ac:dyDescent="0.25">
      <c r="A1016" s="273" t="s">
        <v>2374</v>
      </c>
      <c r="B1016" s="273"/>
      <c r="C1016" s="274" t="s">
        <v>2375</v>
      </c>
      <c r="D1016" s="274"/>
      <c r="E1016" s="274"/>
      <c r="F1016" s="274"/>
      <c r="G1016" s="73">
        <v>90215646.780000001</v>
      </c>
      <c r="H1016" s="73">
        <v>0</v>
      </c>
      <c r="I1016" s="275">
        <v>71588567.140000001</v>
      </c>
      <c r="J1016" s="275"/>
      <c r="K1016" s="275">
        <v>52822353.289999999</v>
      </c>
      <c r="L1016" s="275"/>
      <c r="M1016" s="275"/>
      <c r="N1016" s="275"/>
      <c r="O1016" s="275">
        <v>108981860.63</v>
      </c>
      <c r="P1016" s="275"/>
      <c r="Q1016" s="73">
        <v>0</v>
      </c>
    </row>
    <row r="1017" spans="1:17" ht="12.1" customHeight="1" x14ac:dyDescent="0.25">
      <c r="A1017" s="273" t="s">
        <v>2376</v>
      </c>
      <c r="B1017" s="273"/>
      <c r="C1017" s="274" t="s">
        <v>2276</v>
      </c>
      <c r="D1017" s="274"/>
      <c r="E1017" s="274"/>
      <c r="F1017" s="274"/>
      <c r="G1017" s="73">
        <v>700541276.59000003</v>
      </c>
      <c r="H1017" s="73">
        <v>0</v>
      </c>
      <c r="I1017" s="275">
        <v>461312582.25999999</v>
      </c>
      <c r="J1017" s="275"/>
      <c r="K1017" s="275">
        <v>734299289.95000005</v>
      </c>
      <c r="L1017" s="275"/>
      <c r="M1017" s="275"/>
      <c r="N1017" s="275"/>
      <c r="O1017" s="275">
        <v>427554568.89999998</v>
      </c>
      <c r="P1017" s="275"/>
      <c r="Q1017" s="73">
        <v>0</v>
      </c>
    </row>
    <row r="1018" spans="1:17" ht="12.75" customHeight="1" x14ac:dyDescent="0.25">
      <c r="A1018" s="273" t="s">
        <v>2377</v>
      </c>
      <c r="B1018" s="273"/>
      <c r="C1018" s="274" t="s">
        <v>2378</v>
      </c>
      <c r="D1018" s="274"/>
      <c r="E1018" s="274"/>
      <c r="F1018" s="274"/>
      <c r="G1018" s="73">
        <v>11789400</v>
      </c>
      <c r="H1018" s="73">
        <v>0</v>
      </c>
      <c r="I1018" s="275">
        <v>33791908.439999998</v>
      </c>
      <c r="J1018" s="275"/>
      <c r="K1018" s="275">
        <v>1177272.72</v>
      </c>
      <c r="L1018" s="275"/>
      <c r="M1018" s="275"/>
      <c r="N1018" s="275"/>
      <c r="O1018" s="275">
        <v>44404035.719999999</v>
      </c>
      <c r="P1018" s="275"/>
      <c r="Q1018" s="73">
        <v>0</v>
      </c>
    </row>
    <row r="1019" spans="1:17" ht="12.1" customHeight="1" x14ac:dyDescent="0.25">
      <c r="A1019" s="273" t="s">
        <v>2379</v>
      </c>
      <c r="B1019" s="273"/>
      <c r="C1019" s="274" t="s">
        <v>2380</v>
      </c>
      <c r="D1019" s="274"/>
      <c r="E1019" s="274"/>
      <c r="F1019" s="274"/>
      <c r="G1019" s="73">
        <v>4209.9399999999996</v>
      </c>
      <c r="H1019" s="73">
        <v>0</v>
      </c>
      <c r="I1019" s="275">
        <v>0</v>
      </c>
      <c r="J1019" s="275"/>
      <c r="K1019" s="275">
        <v>0</v>
      </c>
      <c r="L1019" s="275"/>
      <c r="M1019" s="275"/>
      <c r="N1019" s="275"/>
      <c r="O1019" s="275">
        <v>4209.9399999999996</v>
      </c>
      <c r="P1019" s="275"/>
      <c r="Q1019" s="73">
        <v>0</v>
      </c>
    </row>
    <row r="1020" spans="1:17" ht="12.1" customHeight="1" x14ac:dyDescent="0.25">
      <c r="A1020" s="273" t="s">
        <v>2381</v>
      </c>
      <c r="B1020" s="273"/>
      <c r="C1020" s="274" t="s">
        <v>2382</v>
      </c>
      <c r="D1020" s="274"/>
      <c r="E1020" s="274"/>
      <c r="F1020" s="274"/>
      <c r="G1020" s="73">
        <v>188945.44</v>
      </c>
      <c r="H1020" s="73">
        <v>0</v>
      </c>
      <c r="I1020" s="275">
        <v>144000</v>
      </c>
      <c r="J1020" s="275"/>
      <c r="K1020" s="275">
        <v>144000</v>
      </c>
      <c r="L1020" s="275"/>
      <c r="M1020" s="275"/>
      <c r="N1020" s="275"/>
      <c r="O1020" s="275">
        <v>188945.44</v>
      </c>
      <c r="P1020" s="275"/>
      <c r="Q1020" s="73">
        <v>0</v>
      </c>
    </row>
    <row r="1021" spans="1:17" ht="12.75" customHeight="1" x14ac:dyDescent="0.25">
      <c r="A1021" s="273" t="s">
        <v>2383</v>
      </c>
      <c r="B1021" s="273"/>
      <c r="C1021" s="274" t="s">
        <v>2384</v>
      </c>
      <c r="D1021" s="274"/>
      <c r="E1021" s="274"/>
      <c r="F1021" s="274"/>
      <c r="G1021" s="73">
        <v>835573.52</v>
      </c>
      <c r="H1021" s="73">
        <v>0</v>
      </c>
      <c r="I1021" s="275">
        <v>228450</v>
      </c>
      <c r="J1021" s="275"/>
      <c r="K1021" s="275">
        <v>903783.52</v>
      </c>
      <c r="L1021" s="275"/>
      <c r="M1021" s="275"/>
      <c r="N1021" s="275"/>
      <c r="O1021" s="275">
        <v>160240</v>
      </c>
      <c r="P1021" s="275"/>
      <c r="Q1021" s="73">
        <v>0</v>
      </c>
    </row>
    <row r="1022" spans="1:17" ht="12.1" customHeight="1" x14ac:dyDescent="0.25">
      <c r="A1022" s="273" t="s">
        <v>2385</v>
      </c>
      <c r="B1022" s="273"/>
      <c r="C1022" s="274" t="s">
        <v>2386</v>
      </c>
      <c r="D1022" s="274"/>
      <c r="E1022" s="274"/>
      <c r="F1022" s="274"/>
      <c r="G1022" s="73">
        <v>6665326.75</v>
      </c>
      <c r="H1022" s="73">
        <v>0</v>
      </c>
      <c r="I1022" s="275">
        <v>0</v>
      </c>
      <c r="J1022" s="275"/>
      <c r="K1022" s="275">
        <v>0</v>
      </c>
      <c r="L1022" s="275"/>
      <c r="M1022" s="275"/>
      <c r="N1022" s="275"/>
      <c r="O1022" s="275">
        <v>6665326.75</v>
      </c>
      <c r="P1022" s="275"/>
      <c r="Q1022" s="73">
        <v>0</v>
      </c>
    </row>
    <row r="1023" spans="1:17" ht="12.1" customHeight="1" x14ac:dyDescent="0.25">
      <c r="A1023" s="273" t="s">
        <v>2387</v>
      </c>
      <c r="B1023" s="273"/>
      <c r="C1023" s="274" t="s">
        <v>2388</v>
      </c>
      <c r="D1023" s="274"/>
      <c r="E1023" s="274"/>
      <c r="F1023" s="274"/>
      <c r="G1023" s="73">
        <v>2203253.96</v>
      </c>
      <c r="H1023" s="73">
        <v>0</v>
      </c>
      <c r="I1023" s="275">
        <v>137700</v>
      </c>
      <c r="J1023" s="275"/>
      <c r="K1023" s="275">
        <v>847911.08</v>
      </c>
      <c r="L1023" s="275"/>
      <c r="M1023" s="275"/>
      <c r="N1023" s="275"/>
      <c r="O1023" s="275">
        <v>1493042.88</v>
      </c>
      <c r="P1023" s="275"/>
      <c r="Q1023" s="73">
        <v>0</v>
      </c>
    </row>
    <row r="1024" spans="1:17" ht="12.75" customHeight="1" x14ac:dyDescent="0.25">
      <c r="A1024" s="273" t="s">
        <v>2389</v>
      </c>
      <c r="B1024" s="273"/>
      <c r="C1024" s="274" t="s">
        <v>2390</v>
      </c>
      <c r="D1024" s="274"/>
      <c r="E1024" s="274"/>
      <c r="F1024" s="274"/>
      <c r="G1024" s="73">
        <v>193341.36</v>
      </c>
      <c r="H1024" s="73">
        <v>0</v>
      </c>
      <c r="I1024" s="275">
        <v>0</v>
      </c>
      <c r="J1024" s="275"/>
      <c r="K1024" s="275">
        <v>545.44000000000005</v>
      </c>
      <c r="L1024" s="275"/>
      <c r="M1024" s="275"/>
      <c r="N1024" s="275"/>
      <c r="O1024" s="275">
        <v>192795.92</v>
      </c>
      <c r="P1024" s="275"/>
      <c r="Q1024" s="73">
        <v>0</v>
      </c>
    </row>
    <row r="1025" spans="1:17" ht="12.1" customHeight="1" x14ac:dyDescent="0.25">
      <c r="A1025" s="273" t="s">
        <v>2391</v>
      </c>
      <c r="B1025" s="273"/>
      <c r="C1025" s="274" t="s">
        <v>2392</v>
      </c>
      <c r="D1025" s="274"/>
      <c r="E1025" s="274"/>
      <c r="F1025" s="274"/>
      <c r="G1025" s="73">
        <v>962609</v>
      </c>
      <c r="H1025" s="73">
        <v>0</v>
      </c>
      <c r="I1025" s="275">
        <v>0</v>
      </c>
      <c r="J1025" s="275"/>
      <c r="K1025" s="275">
        <v>962609</v>
      </c>
      <c r="L1025" s="275"/>
      <c r="M1025" s="275"/>
      <c r="N1025" s="275"/>
      <c r="O1025" s="275">
        <v>0</v>
      </c>
      <c r="P1025" s="275"/>
      <c r="Q1025" s="73">
        <v>0</v>
      </c>
    </row>
    <row r="1026" spans="1:17" ht="12.1" customHeight="1" x14ac:dyDescent="0.25">
      <c r="A1026" s="273" t="s">
        <v>2393</v>
      </c>
      <c r="B1026" s="273"/>
      <c r="C1026" s="274" t="s">
        <v>2394</v>
      </c>
      <c r="D1026" s="274"/>
      <c r="E1026" s="274"/>
      <c r="F1026" s="274"/>
      <c r="G1026" s="73">
        <v>1553776.38</v>
      </c>
      <c r="H1026" s="73">
        <v>0</v>
      </c>
      <c r="I1026" s="275">
        <v>3285911.09</v>
      </c>
      <c r="J1026" s="275"/>
      <c r="K1026" s="275">
        <v>3901777.47</v>
      </c>
      <c r="L1026" s="275"/>
      <c r="M1026" s="275"/>
      <c r="N1026" s="275"/>
      <c r="O1026" s="275">
        <v>937910</v>
      </c>
      <c r="P1026" s="275"/>
      <c r="Q1026" s="73">
        <v>0</v>
      </c>
    </row>
    <row r="1027" spans="1:17" ht="12.75" customHeight="1" x14ac:dyDescent="0.25">
      <c r="A1027" s="273" t="s">
        <v>2395</v>
      </c>
      <c r="B1027" s="273"/>
      <c r="C1027" s="274" t="s">
        <v>2396</v>
      </c>
      <c r="D1027" s="274"/>
      <c r="E1027" s="274"/>
      <c r="F1027" s="274"/>
      <c r="G1027" s="73">
        <v>4154461.26</v>
      </c>
      <c r="H1027" s="73">
        <v>0</v>
      </c>
      <c r="I1027" s="275">
        <v>0</v>
      </c>
      <c r="J1027" s="275"/>
      <c r="K1027" s="275">
        <v>0</v>
      </c>
      <c r="L1027" s="275"/>
      <c r="M1027" s="275"/>
      <c r="N1027" s="275"/>
      <c r="O1027" s="275">
        <v>4154461.26</v>
      </c>
      <c r="P1027" s="275"/>
      <c r="Q1027" s="73">
        <v>0</v>
      </c>
    </row>
    <row r="1028" spans="1:17" ht="12.1" customHeight="1" x14ac:dyDescent="0.25">
      <c r="A1028" s="273" t="s">
        <v>2397</v>
      </c>
      <c r="B1028" s="273"/>
      <c r="C1028" s="274" t="s">
        <v>2398</v>
      </c>
      <c r="D1028" s="274"/>
      <c r="E1028" s="274"/>
      <c r="F1028" s="274"/>
      <c r="G1028" s="73">
        <v>1605881.64</v>
      </c>
      <c r="H1028" s="73">
        <v>0</v>
      </c>
      <c r="I1028" s="275">
        <v>3454814.12</v>
      </c>
      <c r="J1028" s="275"/>
      <c r="K1028" s="275">
        <v>4137379.76</v>
      </c>
      <c r="L1028" s="275"/>
      <c r="M1028" s="275"/>
      <c r="N1028" s="275"/>
      <c r="O1028" s="275">
        <v>923316</v>
      </c>
      <c r="P1028" s="275"/>
      <c r="Q1028" s="73">
        <v>0</v>
      </c>
    </row>
    <row r="1029" spans="1:17" ht="12.1" customHeight="1" x14ac:dyDescent="0.25">
      <c r="A1029" s="273" t="s">
        <v>2399</v>
      </c>
      <c r="B1029" s="273"/>
      <c r="C1029" s="274" t="s">
        <v>2400</v>
      </c>
      <c r="D1029" s="274"/>
      <c r="E1029" s="274"/>
      <c r="F1029" s="274"/>
      <c r="G1029" s="73">
        <v>32175</v>
      </c>
      <c r="H1029" s="73">
        <v>0</v>
      </c>
      <c r="I1029" s="275">
        <v>0</v>
      </c>
      <c r="J1029" s="275"/>
      <c r="K1029" s="275">
        <v>0</v>
      </c>
      <c r="L1029" s="275"/>
      <c r="M1029" s="275"/>
      <c r="N1029" s="275"/>
      <c r="O1029" s="275">
        <v>32175</v>
      </c>
      <c r="P1029" s="275"/>
      <c r="Q1029" s="73">
        <v>0</v>
      </c>
    </row>
    <row r="1030" spans="1:17" ht="12.75" customHeight="1" x14ac:dyDescent="0.25">
      <c r="A1030" s="273" t="s">
        <v>2401</v>
      </c>
      <c r="B1030" s="273"/>
      <c r="C1030" s="274" t="s">
        <v>2402</v>
      </c>
      <c r="D1030" s="274"/>
      <c r="E1030" s="274"/>
      <c r="F1030" s="274"/>
      <c r="G1030" s="73">
        <v>5316288.6500000004</v>
      </c>
      <c r="H1030" s="73">
        <v>0</v>
      </c>
      <c r="I1030" s="275">
        <v>3812155</v>
      </c>
      <c r="J1030" s="275"/>
      <c r="K1030" s="275">
        <v>502324.7</v>
      </c>
      <c r="L1030" s="275"/>
      <c r="M1030" s="275"/>
      <c r="N1030" s="275"/>
      <c r="O1030" s="275">
        <v>8626118.9499999993</v>
      </c>
      <c r="P1030" s="275"/>
      <c r="Q1030" s="73">
        <v>0</v>
      </c>
    </row>
    <row r="1031" spans="1:17" ht="12.1" customHeight="1" x14ac:dyDescent="0.25">
      <c r="A1031" s="273" t="s">
        <v>2403</v>
      </c>
      <c r="B1031" s="273"/>
      <c r="C1031" s="274" t="s">
        <v>2404</v>
      </c>
      <c r="D1031" s="274"/>
      <c r="E1031" s="274"/>
      <c r="F1031" s="274"/>
      <c r="G1031" s="73">
        <v>100145.44</v>
      </c>
      <c r="H1031" s="73">
        <v>0</v>
      </c>
      <c r="I1031" s="275">
        <v>0</v>
      </c>
      <c r="J1031" s="275"/>
      <c r="K1031" s="275">
        <v>100145.44</v>
      </c>
      <c r="L1031" s="275"/>
      <c r="M1031" s="275"/>
      <c r="N1031" s="275"/>
      <c r="O1031" s="275">
        <v>0</v>
      </c>
      <c r="P1031" s="275"/>
      <c r="Q1031" s="73">
        <v>0</v>
      </c>
    </row>
    <row r="1032" spans="1:17" ht="12.1" customHeight="1" x14ac:dyDescent="0.25">
      <c r="A1032" s="273" t="s">
        <v>2405</v>
      </c>
      <c r="B1032" s="273"/>
      <c r="C1032" s="274" t="s">
        <v>2406</v>
      </c>
      <c r="D1032" s="274"/>
      <c r="E1032" s="274"/>
      <c r="F1032" s="274"/>
      <c r="G1032" s="73">
        <v>109854.54</v>
      </c>
      <c r="H1032" s="73">
        <v>0</v>
      </c>
      <c r="I1032" s="275">
        <v>0</v>
      </c>
      <c r="J1032" s="275"/>
      <c r="K1032" s="275">
        <v>0</v>
      </c>
      <c r="L1032" s="275"/>
      <c r="M1032" s="275"/>
      <c r="N1032" s="275"/>
      <c r="O1032" s="275">
        <v>109854.54</v>
      </c>
      <c r="P1032" s="275"/>
      <c r="Q1032" s="73">
        <v>0</v>
      </c>
    </row>
    <row r="1033" spans="1:17" ht="12.75" customHeight="1" x14ac:dyDescent="0.25">
      <c r="A1033" s="273" t="s">
        <v>2407</v>
      </c>
      <c r="B1033" s="273"/>
      <c r="C1033" s="274" t="s">
        <v>2408</v>
      </c>
      <c r="D1033" s="274"/>
      <c r="E1033" s="274"/>
      <c r="F1033" s="274"/>
      <c r="G1033" s="73">
        <v>4197276.66</v>
      </c>
      <c r="H1033" s="73">
        <v>0</v>
      </c>
      <c r="I1033" s="275">
        <v>6801780.0899999999</v>
      </c>
      <c r="J1033" s="275"/>
      <c r="K1033" s="275">
        <v>6911949.1500000004</v>
      </c>
      <c r="L1033" s="275"/>
      <c r="M1033" s="275"/>
      <c r="N1033" s="275"/>
      <c r="O1033" s="275">
        <v>4087107.6</v>
      </c>
      <c r="P1033" s="275"/>
      <c r="Q1033" s="73">
        <v>0</v>
      </c>
    </row>
    <row r="1034" spans="1:17" ht="12.1" customHeight="1" x14ac:dyDescent="0.25">
      <c r="A1034" s="273" t="s">
        <v>2409</v>
      </c>
      <c r="B1034" s="273"/>
      <c r="C1034" s="274" t="s">
        <v>2410</v>
      </c>
      <c r="D1034" s="274"/>
      <c r="E1034" s="274"/>
      <c r="F1034" s="274"/>
      <c r="G1034" s="73">
        <v>947760</v>
      </c>
      <c r="H1034" s="73">
        <v>0</v>
      </c>
      <c r="I1034" s="275">
        <v>0</v>
      </c>
      <c r="J1034" s="275"/>
      <c r="K1034" s="275">
        <v>0</v>
      </c>
      <c r="L1034" s="275"/>
      <c r="M1034" s="275"/>
      <c r="N1034" s="275"/>
      <c r="O1034" s="275">
        <v>947760</v>
      </c>
      <c r="P1034" s="275"/>
      <c r="Q1034" s="73">
        <v>0</v>
      </c>
    </row>
    <row r="1035" spans="1:17" ht="12.1" customHeight="1" x14ac:dyDescent="0.25">
      <c r="A1035" s="273" t="s">
        <v>2411</v>
      </c>
      <c r="B1035" s="273"/>
      <c r="C1035" s="274" t="s">
        <v>2412</v>
      </c>
      <c r="D1035" s="274"/>
      <c r="E1035" s="274"/>
      <c r="F1035" s="274"/>
      <c r="G1035" s="73">
        <v>264208.88</v>
      </c>
      <c r="H1035" s="73">
        <v>0</v>
      </c>
      <c r="I1035" s="275">
        <v>0</v>
      </c>
      <c r="J1035" s="275"/>
      <c r="K1035" s="275">
        <v>40000</v>
      </c>
      <c r="L1035" s="275"/>
      <c r="M1035" s="275"/>
      <c r="N1035" s="275"/>
      <c r="O1035" s="275">
        <v>224208.88</v>
      </c>
      <c r="P1035" s="275"/>
      <c r="Q1035" s="73">
        <v>0</v>
      </c>
    </row>
    <row r="1036" spans="1:17" ht="12.75" customHeight="1" x14ac:dyDescent="0.25">
      <c r="A1036" s="273" t="s">
        <v>2413</v>
      </c>
      <c r="B1036" s="273"/>
      <c r="C1036" s="274" t="s">
        <v>2414</v>
      </c>
      <c r="D1036" s="274"/>
      <c r="E1036" s="274"/>
      <c r="F1036" s="274"/>
      <c r="G1036" s="73">
        <v>3556722.68</v>
      </c>
      <c r="H1036" s="73">
        <v>0</v>
      </c>
      <c r="I1036" s="275">
        <v>8064590.2000000002</v>
      </c>
      <c r="J1036" s="275"/>
      <c r="K1036" s="275">
        <v>7505527.3300000001</v>
      </c>
      <c r="L1036" s="275"/>
      <c r="M1036" s="275"/>
      <c r="N1036" s="275"/>
      <c r="O1036" s="275">
        <v>4115785.55</v>
      </c>
      <c r="P1036" s="275"/>
      <c r="Q1036" s="73">
        <v>0</v>
      </c>
    </row>
    <row r="1037" spans="1:17" ht="12.1" customHeight="1" x14ac:dyDescent="0.25">
      <c r="A1037" s="273" t="s">
        <v>2415</v>
      </c>
      <c r="B1037" s="273"/>
      <c r="C1037" s="274" t="s">
        <v>2416</v>
      </c>
      <c r="D1037" s="274"/>
      <c r="E1037" s="274"/>
      <c r="F1037" s="274"/>
      <c r="G1037" s="73">
        <v>347884.63</v>
      </c>
      <c r="H1037" s="73">
        <v>0</v>
      </c>
      <c r="I1037" s="275">
        <v>10343962.58</v>
      </c>
      <c r="J1037" s="275"/>
      <c r="K1037" s="275">
        <v>5237722.99</v>
      </c>
      <c r="L1037" s="275"/>
      <c r="M1037" s="275"/>
      <c r="N1037" s="275"/>
      <c r="O1037" s="275">
        <v>5454124.2199999997</v>
      </c>
      <c r="P1037" s="275"/>
      <c r="Q1037" s="73">
        <v>0</v>
      </c>
    </row>
    <row r="1038" spans="1:17" ht="12.1" customHeight="1" x14ac:dyDescent="0.25">
      <c r="A1038" s="273" t="s">
        <v>2417</v>
      </c>
      <c r="B1038" s="273"/>
      <c r="C1038" s="274" t="s">
        <v>2418</v>
      </c>
      <c r="D1038" s="274"/>
      <c r="E1038" s="274"/>
      <c r="F1038" s="274"/>
      <c r="G1038" s="73">
        <v>-0.01</v>
      </c>
      <c r="H1038" s="73">
        <v>0</v>
      </c>
      <c r="I1038" s="275">
        <v>0.01</v>
      </c>
      <c r="J1038" s="275"/>
      <c r="K1038" s="275">
        <v>0</v>
      </c>
      <c r="L1038" s="275"/>
      <c r="M1038" s="275"/>
      <c r="N1038" s="275"/>
      <c r="O1038" s="275">
        <v>0</v>
      </c>
      <c r="P1038" s="275"/>
      <c r="Q1038" s="73">
        <v>0</v>
      </c>
    </row>
    <row r="1039" spans="1:17" ht="12.1" customHeight="1" x14ac:dyDescent="0.25">
      <c r="A1039" s="273" t="s">
        <v>2419</v>
      </c>
      <c r="B1039" s="273"/>
      <c r="C1039" s="274" t="s">
        <v>2420</v>
      </c>
      <c r="D1039" s="274"/>
      <c r="E1039" s="274"/>
      <c r="F1039" s="274"/>
      <c r="G1039" s="73">
        <v>1482053.21</v>
      </c>
      <c r="H1039" s="73">
        <v>0</v>
      </c>
      <c r="I1039" s="275">
        <v>3665126.21</v>
      </c>
      <c r="J1039" s="275"/>
      <c r="K1039" s="275">
        <v>2949339.23</v>
      </c>
      <c r="L1039" s="275"/>
      <c r="M1039" s="275"/>
      <c r="N1039" s="275"/>
      <c r="O1039" s="275">
        <v>2197840.19</v>
      </c>
      <c r="P1039" s="275"/>
      <c r="Q1039" s="73">
        <v>0</v>
      </c>
    </row>
    <row r="1040" spans="1:17" ht="12.75" customHeight="1" x14ac:dyDescent="0.25">
      <c r="A1040" s="273" t="s">
        <v>2421</v>
      </c>
      <c r="B1040" s="273"/>
      <c r="C1040" s="274" t="s">
        <v>2422</v>
      </c>
      <c r="D1040" s="274"/>
      <c r="E1040" s="274"/>
      <c r="F1040" s="274"/>
      <c r="G1040" s="73">
        <v>105000</v>
      </c>
      <c r="H1040" s="73">
        <v>0</v>
      </c>
      <c r="I1040" s="275">
        <v>0</v>
      </c>
      <c r="J1040" s="275"/>
      <c r="K1040" s="275">
        <v>0</v>
      </c>
      <c r="L1040" s="275"/>
      <c r="M1040" s="275"/>
      <c r="N1040" s="275"/>
      <c r="O1040" s="275">
        <v>105000</v>
      </c>
      <c r="P1040" s="275"/>
      <c r="Q1040" s="73">
        <v>0</v>
      </c>
    </row>
    <row r="1041" spans="1:17" ht="12.1" customHeight="1" x14ac:dyDescent="0.25">
      <c r="A1041" s="273" t="s">
        <v>2423</v>
      </c>
      <c r="B1041" s="273"/>
      <c r="C1041" s="274" t="s">
        <v>2424</v>
      </c>
      <c r="D1041" s="274"/>
      <c r="E1041" s="274"/>
      <c r="F1041" s="274"/>
      <c r="G1041" s="73">
        <v>495597.04</v>
      </c>
      <c r="H1041" s="73">
        <v>0</v>
      </c>
      <c r="I1041" s="275">
        <v>0</v>
      </c>
      <c r="J1041" s="275"/>
      <c r="K1041" s="275">
        <v>302441.42</v>
      </c>
      <c r="L1041" s="275"/>
      <c r="M1041" s="275"/>
      <c r="N1041" s="275"/>
      <c r="O1041" s="275">
        <v>193155.62</v>
      </c>
      <c r="P1041" s="275"/>
      <c r="Q1041" s="73">
        <v>0</v>
      </c>
    </row>
    <row r="1042" spans="1:17" ht="12.1" customHeight="1" x14ac:dyDescent="0.25">
      <c r="A1042" s="273" t="s">
        <v>2425</v>
      </c>
      <c r="B1042" s="273"/>
      <c r="C1042" s="274" t="s">
        <v>2426</v>
      </c>
      <c r="D1042" s="274"/>
      <c r="E1042" s="274"/>
      <c r="F1042" s="274"/>
      <c r="G1042" s="73">
        <v>6658113.7599999998</v>
      </c>
      <c r="H1042" s="73">
        <v>0</v>
      </c>
      <c r="I1042" s="275">
        <v>3735549.05</v>
      </c>
      <c r="J1042" s="275"/>
      <c r="K1042" s="275">
        <v>3590423.96</v>
      </c>
      <c r="L1042" s="275"/>
      <c r="M1042" s="275"/>
      <c r="N1042" s="275"/>
      <c r="O1042" s="275">
        <v>6803238.8499999996</v>
      </c>
      <c r="P1042" s="275"/>
      <c r="Q1042" s="73">
        <v>0</v>
      </c>
    </row>
    <row r="1043" spans="1:17" ht="12.75" customHeight="1" x14ac:dyDescent="0.25">
      <c r="A1043" s="273" t="s">
        <v>2427</v>
      </c>
      <c r="B1043" s="273"/>
      <c r="C1043" s="274" t="s">
        <v>2428</v>
      </c>
      <c r="D1043" s="274"/>
      <c r="E1043" s="274"/>
      <c r="F1043" s="274"/>
      <c r="G1043" s="73">
        <v>23002.33</v>
      </c>
      <c r="H1043" s="73">
        <v>0</v>
      </c>
      <c r="I1043" s="275">
        <v>123818.4</v>
      </c>
      <c r="J1043" s="275"/>
      <c r="K1043" s="275">
        <v>51983.13</v>
      </c>
      <c r="L1043" s="275"/>
      <c r="M1043" s="275"/>
      <c r="N1043" s="275"/>
      <c r="O1043" s="275">
        <v>94837.6</v>
      </c>
      <c r="P1043" s="275"/>
      <c r="Q1043" s="73">
        <v>0</v>
      </c>
    </row>
    <row r="1044" spans="1:17" ht="12.1" customHeight="1" x14ac:dyDescent="0.25">
      <c r="A1044" s="273" t="s">
        <v>2429</v>
      </c>
      <c r="B1044" s="273"/>
      <c r="C1044" s="274" t="s">
        <v>2430</v>
      </c>
      <c r="D1044" s="274"/>
      <c r="E1044" s="274"/>
      <c r="F1044" s="274"/>
      <c r="G1044" s="73">
        <v>1001177.76</v>
      </c>
      <c r="H1044" s="73">
        <v>0</v>
      </c>
      <c r="I1044" s="275">
        <v>806045.42</v>
      </c>
      <c r="J1044" s="275"/>
      <c r="K1044" s="275">
        <v>1004268.14</v>
      </c>
      <c r="L1044" s="275"/>
      <c r="M1044" s="275"/>
      <c r="N1044" s="275"/>
      <c r="O1044" s="275">
        <v>802955.04</v>
      </c>
      <c r="P1044" s="275"/>
      <c r="Q1044" s="73">
        <v>0</v>
      </c>
    </row>
    <row r="1045" spans="1:17" ht="12.1" customHeight="1" x14ac:dyDescent="0.25">
      <c r="A1045" s="273" t="s">
        <v>2431</v>
      </c>
      <c r="B1045" s="273"/>
      <c r="C1045" s="274" t="s">
        <v>2432</v>
      </c>
      <c r="D1045" s="274"/>
      <c r="E1045" s="274"/>
      <c r="F1045" s="274"/>
      <c r="G1045" s="73">
        <v>30696.04</v>
      </c>
      <c r="H1045" s="73">
        <v>0</v>
      </c>
      <c r="I1045" s="275">
        <v>853454.54</v>
      </c>
      <c r="J1045" s="275"/>
      <c r="K1045" s="275">
        <v>884150.58</v>
      </c>
      <c r="L1045" s="275"/>
      <c r="M1045" s="275"/>
      <c r="N1045" s="275"/>
      <c r="O1045" s="275">
        <v>0</v>
      </c>
      <c r="P1045" s="275"/>
      <c r="Q1045" s="73">
        <v>0</v>
      </c>
    </row>
    <row r="1046" spans="1:17" ht="12.75" customHeight="1" x14ac:dyDescent="0.25">
      <c r="A1046" s="273" t="s">
        <v>2433</v>
      </c>
      <c r="B1046" s="273"/>
      <c r="C1046" s="274" t="s">
        <v>2434</v>
      </c>
      <c r="D1046" s="274"/>
      <c r="E1046" s="274"/>
      <c r="F1046" s="274"/>
      <c r="G1046" s="73">
        <v>2170397.84</v>
      </c>
      <c r="H1046" s="73">
        <v>0</v>
      </c>
      <c r="I1046" s="275">
        <v>0</v>
      </c>
      <c r="J1046" s="275"/>
      <c r="K1046" s="275">
        <v>2170397.84</v>
      </c>
      <c r="L1046" s="275"/>
      <c r="M1046" s="275"/>
      <c r="N1046" s="275"/>
      <c r="O1046" s="275">
        <v>0</v>
      </c>
      <c r="P1046" s="275"/>
      <c r="Q1046" s="73">
        <v>0</v>
      </c>
    </row>
    <row r="1047" spans="1:17" ht="12.1" customHeight="1" x14ac:dyDescent="0.25">
      <c r="A1047" s="273" t="s">
        <v>2435</v>
      </c>
      <c r="B1047" s="273"/>
      <c r="C1047" s="274" t="s">
        <v>2436</v>
      </c>
      <c r="D1047" s="274"/>
      <c r="E1047" s="274"/>
      <c r="F1047" s="274"/>
      <c r="G1047" s="73">
        <v>4059531.46</v>
      </c>
      <c r="H1047" s="73">
        <v>0</v>
      </c>
      <c r="I1047" s="275">
        <v>34484.5</v>
      </c>
      <c r="J1047" s="275"/>
      <c r="K1047" s="275">
        <v>4092015.96</v>
      </c>
      <c r="L1047" s="275"/>
      <c r="M1047" s="275"/>
      <c r="N1047" s="275"/>
      <c r="O1047" s="275">
        <v>2000</v>
      </c>
      <c r="P1047" s="275"/>
      <c r="Q1047" s="73">
        <v>0</v>
      </c>
    </row>
    <row r="1048" spans="1:17" ht="12.1" customHeight="1" x14ac:dyDescent="0.25">
      <c r="A1048" s="273" t="s">
        <v>2437</v>
      </c>
      <c r="B1048" s="273"/>
      <c r="C1048" s="274" t="s">
        <v>2438</v>
      </c>
      <c r="D1048" s="274"/>
      <c r="E1048" s="274"/>
      <c r="F1048" s="274"/>
      <c r="G1048" s="73">
        <v>176000</v>
      </c>
      <c r="H1048" s="73">
        <v>0</v>
      </c>
      <c r="I1048" s="275">
        <v>0</v>
      </c>
      <c r="J1048" s="275"/>
      <c r="K1048" s="275">
        <v>0</v>
      </c>
      <c r="L1048" s="275"/>
      <c r="M1048" s="275"/>
      <c r="N1048" s="275"/>
      <c r="O1048" s="275">
        <v>176000</v>
      </c>
      <c r="P1048" s="275"/>
      <c r="Q1048" s="73">
        <v>0</v>
      </c>
    </row>
    <row r="1049" spans="1:17" ht="12.75" customHeight="1" x14ac:dyDescent="0.25">
      <c r="A1049" s="273" t="s">
        <v>2439</v>
      </c>
      <c r="B1049" s="273"/>
      <c r="C1049" s="274" t="s">
        <v>2440</v>
      </c>
      <c r="D1049" s="274"/>
      <c r="E1049" s="274"/>
      <c r="F1049" s="274"/>
      <c r="G1049" s="73">
        <v>346316.31</v>
      </c>
      <c r="H1049" s="73">
        <v>0</v>
      </c>
      <c r="I1049" s="275">
        <v>0</v>
      </c>
      <c r="J1049" s="275"/>
      <c r="K1049" s="275">
        <v>152581.79999999999</v>
      </c>
      <c r="L1049" s="275"/>
      <c r="M1049" s="275"/>
      <c r="N1049" s="275"/>
      <c r="O1049" s="275">
        <v>193734.51</v>
      </c>
      <c r="P1049" s="275"/>
      <c r="Q1049" s="73">
        <v>0</v>
      </c>
    </row>
    <row r="1050" spans="1:17" ht="12.1" customHeight="1" x14ac:dyDescent="0.25">
      <c r="A1050" s="273" t="s">
        <v>2441</v>
      </c>
      <c r="B1050" s="273"/>
      <c r="C1050" s="274" t="s">
        <v>2442</v>
      </c>
      <c r="D1050" s="274"/>
      <c r="E1050" s="274"/>
      <c r="F1050" s="274"/>
      <c r="G1050" s="73">
        <v>0</v>
      </c>
      <c r="H1050" s="73">
        <v>0</v>
      </c>
      <c r="I1050" s="275">
        <v>18440546.98</v>
      </c>
      <c r="J1050" s="275"/>
      <c r="K1050" s="275">
        <v>3258477.65</v>
      </c>
      <c r="L1050" s="275"/>
      <c r="M1050" s="275"/>
      <c r="N1050" s="275"/>
      <c r="O1050" s="275">
        <v>15182069.33</v>
      </c>
      <c r="P1050" s="275"/>
      <c r="Q1050" s="73">
        <v>0</v>
      </c>
    </row>
    <row r="1051" spans="1:17" ht="12.1" customHeight="1" x14ac:dyDescent="0.25">
      <c r="A1051" s="273" t="s">
        <v>2443</v>
      </c>
      <c r="B1051" s="273"/>
      <c r="C1051" s="274" t="s">
        <v>2444</v>
      </c>
      <c r="D1051" s="274"/>
      <c r="E1051" s="274"/>
      <c r="F1051" s="274"/>
      <c r="G1051" s="73">
        <v>0</v>
      </c>
      <c r="H1051" s="73">
        <v>0</v>
      </c>
      <c r="I1051" s="275">
        <v>19506.04</v>
      </c>
      <c r="J1051" s="275"/>
      <c r="K1051" s="275">
        <v>19506.04</v>
      </c>
      <c r="L1051" s="275"/>
      <c r="M1051" s="275"/>
      <c r="N1051" s="275"/>
      <c r="O1051" s="275">
        <v>0</v>
      </c>
      <c r="P1051" s="275"/>
      <c r="Q1051" s="73">
        <v>0</v>
      </c>
    </row>
    <row r="1052" spans="1:17" ht="12.75" customHeight="1" x14ac:dyDescent="0.25">
      <c r="A1052" s="273" t="s">
        <v>2445</v>
      </c>
      <c r="B1052" s="273"/>
      <c r="C1052" s="274" t="s">
        <v>2446</v>
      </c>
      <c r="D1052" s="274"/>
      <c r="E1052" s="274"/>
      <c r="F1052" s="274"/>
      <c r="G1052" s="73">
        <v>0</v>
      </c>
      <c r="H1052" s="73">
        <v>0</v>
      </c>
      <c r="I1052" s="275">
        <v>43986.04</v>
      </c>
      <c r="J1052" s="275"/>
      <c r="K1052" s="275">
        <v>13950</v>
      </c>
      <c r="L1052" s="275"/>
      <c r="M1052" s="275"/>
      <c r="N1052" s="275"/>
      <c r="O1052" s="275">
        <v>30036.04</v>
      </c>
      <c r="P1052" s="275"/>
      <c r="Q1052" s="73">
        <v>0</v>
      </c>
    </row>
    <row r="1053" spans="1:17" ht="12.1" customHeight="1" x14ac:dyDescent="0.25">
      <c r="A1053" s="273" t="s">
        <v>2447</v>
      </c>
      <c r="B1053" s="273"/>
      <c r="C1053" s="274" t="s">
        <v>2448</v>
      </c>
      <c r="D1053" s="274"/>
      <c r="E1053" s="274"/>
      <c r="F1053" s="274"/>
      <c r="G1053" s="73">
        <v>0</v>
      </c>
      <c r="H1053" s="73">
        <v>0</v>
      </c>
      <c r="I1053" s="275">
        <v>223000</v>
      </c>
      <c r="J1053" s="275"/>
      <c r="K1053" s="275">
        <v>223000</v>
      </c>
      <c r="L1053" s="275"/>
      <c r="M1053" s="275"/>
      <c r="N1053" s="275"/>
      <c r="O1053" s="275">
        <v>0</v>
      </c>
      <c r="P1053" s="275"/>
      <c r="Q1053" s="73">
        <v>0</v>
      </c>
    </row>
    <row r="1054" spans="1:17" ht="12.1" customHeight="1" x14ac:dyDescent="0.25">
      <c r="A1054" s="273" t="s">
        <v>2449</v>
      </c>
      <c r="B1054" s="273"/>
      <c r="C1054" s="274" t="s">
        <v>2450</v>
      </c>
      <c r="D1054" s="274"/>
      <c r="E1054" s="274"/>
      <c r="F1054" s="274"/>
      <c r="G1054" s="73">
        <v>0</v>
      </c>
      <c r="H1054" s="73">
        <v>0</v>
      </c>
      <c r="I1054" s="275">
        <v>8076.64</v>
      </c>
      <c r="J1054" s="275"/>
      <c r="K1054" s="275">
        <v>0</v>
      </c>
      <c r="L1054" s="275"/>
      <c r="M1054" s="275"/>
      <c r="N1054" s="275"/>
      <c r="O1054" s="275">
        <v>8076.64</v>
      </c>
      <c r="P1054" s="275"/>
      <c r="Q1054" s="73">
        <v>0</v>
      </c>
    </row>
    <row r="1055" spans="1:17" ht="12.75" customHeight="1" x14ac:dyDescent="0.25">
      <c r="A1055" s="273" t="s">
        <v>2451</v>
      </c>
      <c r="B1055" s="273"/>
      <c r="C1055" s="274" t="s">
        <v>2452</v>
      </c>
      <c r="D1055" s="274"/>
      <c r="E1055" s="274"/>
      <c r="F1055" s="274"/>
      <c r="G1055" s="73">
        <v>134881359.81999999</v>
      </c>
      <c r="H1055" s="73">
        <v>0</v>
      </c>
      <c r="I1055" s="275">
        <v>2597600.84</v>
      </c>
      <c r="J1055" s="275"/>
      <c r="K1055" s="275">
        <v>117848368.53</v>
      </c>
      <c r="L1055" s="275"/>
      <c r="M1055" s="275"/>
      <c r="N1055" s="275"/>
      <c r="O1055" s="275">
        <v>19630592.129999999</v>
      </c>
      <c r="P1055" s="275"/>
      <c r="Q1055" s="73">
        <v>0</v>
      </c>
    </row>
    <row r="1056" spans="1:17" ht="12.1" customHeight="1" x14ac:dyDescent="0.25">
      <c r="A1056" s="273" t="s">
        <v>2453</v>
      </c>
      <c r="B1056" s="273"/>
      <c r="C1056" s="274" t="s">
        <v>2454</v>
      </c>
      <c r="D1056" s="274"/>
      <c r="E1056" s="274"/>
      <c r="F1056" s="274"/>
      <c r="G1056" s="73">
        <v>8144946.96</v>
      </c>
      <c r="H1056" s="73">
        <v>0</v>
      </c>
      <c r="I1056" s="275">
        <v>7021939.6900000004</v>
      </c>
      <c r="J1056" s="275"/>
      <c r="K1056" s="275">
        <v>2240563.2000000002</v>
      </c>
      <c r="L1056" s="275"/>
      <c r="M1056" s="275"/>
      <c r="N1056" s="275"/>
      <c r="O1056" s="275">
        <v>12926323.449999999</v>
      </c>
      <c r="P1056" s="275"/>
      <c r="Q1056" s="73">
        <v>0</v>
      </c>
    </row>
    <row r="1057" spans="1:17" ht="12.1" customHeight="1" x14ac:dyDescent="0.25">
      <c r="A1057" s="355"/>
      <c r="B1057" s="355"/>
      <c r="C1057" s="355"/>
      <c r="D1057" s="355"/>
      <c r="E1057" s="355"/>
      <c r="F1057" s="355"/>
      <c r="G1057" s="74">
        <v>1497543147.8099999</v>
      </c>
      <c r="H1057" s="74">
        <v>0</v>
      </c>
      <c r="I1057" s="356">
        <v>1509542354.3099999</v>
      </c>
      <c r="J1057" s="356"/>
      <c r="K1057" s="356">
        <v>1548654954.24</v>
      </c>
      <c r="L1057" s="356"/>
      <c r="M1057" s="356"/>
      <c r="N1057" s="356"/>
      <c r="O1057" s="356">
        <v>1458430547.8800001</v>
      </c>
      <c r="P1057" s="356"/>
      <c r="Q1057" s="74">
        <v>0</v>
      </c>
    </row>
    <row r="1058" spans="1:17" ht="6.8" customHeight="1" x14ac:dyDescent="0.25"/>
    <row r="1059" spans="1:17" ht="12.75" customHeight="1" x14ac:dyDescent="0.25">
      <c r="A1059" s="277" t="s">
        <v>578</v>
      </c>
      <c r="B1059" s="277"/>
      <c r="C1059" s="278" t="s">
        <v>302</v>
      </c>
      <c r="D1059" s="278"/>
      <c r="E1059" s="278"/>
      <c r="F1059" s="278"/>
      <c r="G1059" s="278"/>
      <c r="H1059" s="278"/>
      <c r="I1059" s="278"/>
      <c r="J1059" s="278"/>
      <c r="K1059" s="278"/>
      <c r="L1059" s="278"/>
      <c r="M1059" s="278"/>
      <c r="N1059" s="278"/>
      <c r="O1059" s="278"/>
      <c r="P1059" s="278"/>
      <c r="Q1059" s="278"/>
    </row>
    <row r="1060" spans="1:17" ht="12.1" customHeight="1" x14ac:dyDescent="0.25">
      <c r="A1060" s="273" t="s">
        <v>2455</v>
      </c>
      <c r="B1060" s="273"/>
      <c r="C1060" s="274" t="s">
        <v>2456</v>
      </c>
      <c r="D1060" s="274"/>
      <c r="E1060" s="274"/>
      <c r="F1060" s="274"/>
      <c r="G1060" s="73">
        <v>5727.32</v>
      </c>
      <c r="H1060" s="73">
        <v>0</v>
      </c>
      <c r="I1060" s="275">
        <v>165772.79999999999</v>
      </c>
      <c r="J1060" s="275"/>
      <c r="K1060" s="275">
        <v>171500.12</v>
      </c>
      <c r="L1060" s="275"/>
      <c r="M1060" s="275"/>
      <c r="N1060" s="275"/>
      <c r="O1060" s="275">
        <v>0</v>
      </c>
      <c r="P1060" s="275"/>
      <c r="Q1060" s="73">
        <v>0</v>
      </c>
    </row>
    <row r="1061" spans="1:17" ht="12.1" customHeight="1" x14ac:dyDescent="0.25">
      <c r="A1061" s="273" t="s">
        <v>2457</v>
      </c>
      <c r="B1061" s="273"/>
      <c r="C1061" s="274" t="s">
        <v>2456</v>
      </c>
      <c r="D1061" s="274"/>
      <c r="E1061" s="274"/>
      <c r="F1061" s="274"/>
      <c r="G1061" s="73">
        <v>0</v>
      </c>
      <c r="H1061" s="73">
        <v>0</v>
      </c>
      <c r="I1061" s="275">
        <v>121336.36</v>
      </c>
      <c r="J1061" s="275"/>
      <c r="K1061" s="275">
        <v>116890.91</v>
      </c>
      <c r="L1061" s="275"/>
      <c r="M1061" s="275"/>
      <c r="N1061" s="275"/>
      <c r="O1061" s="275">
        <v>4445.45</v>
      </c>
      <c r="P1061" s="275"/>
      <c r="Q1061" s="73">
        <v>0</v>
      </c>
    </row>
    <row r="1062" spans="1:17" ht="12.75" customHeight="1" x14ac:dyDescent="0.25">
      <c r="A1062" s="273" t="s">
        <v>2458</v>
      </c>
      <c r="B1062" s="273"/>
      <c r="C1062" s="274" t="s">
        <v>2456</v>
      </c>
      <c r="D1062" s="274"/>
      <c r="E1062" s="274"/>
      <c r="F1062" s="274"/>
      <c r="G1062" s="73">
        <v>81093.08</v>
      </c>
      <c r="H1062" s="73">
        <v>0</v>
      </c>
      <c r="I1062" s="275">
        <v>46272.72</v>
      </c>
      <c r="J1062" s="275"/>
      <c r="K1062" s="275">
        <v>117547.63</v>
      </c>
      <c r="L1062" s="275"/>
      <c r="M1062" s="275"/>
      <c r="N1062" s="275"/>
      <c r="O1062" s="275">
        <v>9818.17</v>
      </c>
      <c r="P1062" s="275"/>
      <c r="Q1062" s="73">
        <v>0</v>
      </c>
    </row>
    <row r="1063" spans="1:17" ht="12.1" customHeight="1" x14ac:dyDescent="0.25">
      <c r="A1063" s="273" t="s">
        <v>2459</v>
      </c>
      <c r="B1063" s="273"/>
      <c r="C1063" s="274" t="s">
        <v>2456</v>
      </c>
      <c r="D1063" s="274"/>
      <c r="E1063" s="274"/>
      <c r="F1063" s="274"/>
      <c r="G1063" s="73">
        <v>0</v>
      </c>
      <c r="H1063" s="73">
        <v>0</v>
      </c>
      <c r="I1063" s="275">
        <v>267600</v>
      </c>
      <c r="J1063" s="275"/>
      <c r="K1063" s="275">
        <v>267600</v>
      </c>
      <c r="L1063" s="275"/>
      <c r="M1063" s="275"/>
      <c r="N1063" s="275"/>
      <c r="O1063" s="275">
        <v>0</v>
      </c>
      <c r="P1063" s="275"/>
      <c r="Q1063" s="73">
        <v>0</v>
      </c>
    </row>
    <row r="1064" spans="1:17" ht="12.1" customHeight="1" x14ac:dyDescent="0.25">
      <c r="A1064" s="273" t="s">
        <v>2460</v>
      </c>
      <c r="B1064" s="273"/>
      <c r="C1064" s="274" t="s">
        <v>2456</v>
      </c>
      <c r="D1064" s="274"/>
      <c r="E1064" s="274"/>
      <c r="F1064" s="274"/>
      <c r="G1064" s="73">
        <v>16650</v>
      </c>
      <c r="H1064" s="73">
        <v>0</v>
      </c>
      <c r="I1064" s="275">
        <v>129545.49</v>
      </c>
      <c r="J1064" s="275"/>
      <c r="K1064" s="275">
        <v>87559.1</v>
      </c>
      <c r="L1064" s="275"/>
      <c r="M1064" s="275"/>
      <c r="N1064" s="275"/>
      <c r="O1064" s="275">
        <v>58636.39</v>
      </c>
      <c r="P1064" s="275"/>
      <c r="Q1064" s="73">
        <v>0</v>
      </c>
    </row>
    <row r="1065" spans="1:17" ht="12.1" customHeight="1" x14ac:dyDescent="0.25">
      <c r="A1065" s="273" t="s">
        <v>2461</v>
      </c>
      <c r="B1065" s="273"/>
      <c r="C1065" s="274" t="s">
        <v>2456</v>
      </c>
      <c r="D1065" s="274"/>
      <c r="E1065" s="274"/>
      <c r="F1065" s="274"/>
      <c r="G1065" s="73">
        <v>2999.98</v>
      </c>
      <c r="H1065" s="73">
        <v>0</v>
      </c>
      <c r="I1065" s="275">
        <v>101862.71</v>
      </c>
      <c r="J1065" s="275"/>
      <c r="K1065" s="275">
        <v>104862.69</v>
      </c>
      <c r="L1065" s="275"/>
      <c r="M1065" s="275"/>
      <c r="N1065" s="275"/>
      <c r="O1065" s="275">
        <v>0</v>
      </c>
      <c r="P1065" s="275"/>
      <c r="Q1065" s="73">
        <v>0</v>
      </c>
    </row>
    <row r="1066" spans="1:17" ht="12.75" customHeight="1" x14ac:dyDescent="0.25">
      <c r="A1066" s="273" t="s">
        <v>2462</v>
      </c>
      <c r="B1066" s="273"/>
      <c r="C1066" s="274" t="s">
        <v>2456</v>
      </c>
      <c r="D1066" s="274"/>
      <c r="E1066" s="274"/>
      <c r="F1066" s="274"/>
      <c r="G1066" s="73">
        <v>13000</v>
      </c>
      <c r="H1066" s="73">
        <v>0</v>
      </c>
      <c r="I1066" s="275">
        <v>91181.81</v>
      </c>
      <c r="J1066" s="275"/>
      <c r="K1066" s="275">
        <v>97181.81</v>
      </c>
      <c r="L1066" s="275"/>
      <c r="M1066" s="275"/>
      <c r="N1066" s="275"/>
      <c r="O1066" s="275">
        <v>7000</v>
      </c>
      <c r="P1066" s="275"/>
      <c r="Q1066" s="73">
        <v>0</v>
      </c>
    </row>
    <row r="1067" spans="1:17" ht="12.1" customHeight="1" x14ac:dyDescent="0.25">
      <c r="A1067" s="273" t="s">
        <v>2463</v>
      </c>
      <c r="B1067" s="273"/>
      <c r="C1067" s="274" t="s">
        <v>2456</v>
      </c>
      <c r="D1067" s="274"/>
      <c r="E1067" s="274"/>
      <c r="F1067" s="274"/>
      <c r="G1067" s="73">
        <v>39590.9</v>
      </c>
      <c r="H1067" s="73">
        <v>0</v>
      </c>
      <c r="I1067" s="275">
        <v>73727.27</v>
      </c>
      <c r="J1067" s="275"/>
      <c r="K1067" s="275">
        <v>62318.18</v>
      </c>
      <c r="L1067" s="275"/>
      <c r="M1067" s="275"/>
      <c r="N1067" s="275"/>
      <c r="O1067" s="275">
        <v>50999.99</v>
      </c>
      <c r="P1067" s="275"/>
      <c r="Q1067" s="73">
        <v>0</v>
      </c>
    </row>
    <row r="1068" spans="1:17" ht="12.1" customHeight="1" x14ac:dyDescent="0.25">
      <c r="A1068" s="273" t="s">
        <v>2464</v>
      </c>
      <c r="B1068" s="273"/>
      <c r="C1068" s="274" t="s">
        <v>2456</v>
      </c>
      <c r="D1068" s="274"/>
      <c r="E1068" s="274"/>
      <c r="F1068" s="274"/>
      <c r="G1068" s="73">
        <v>0</v>
      </c>
      <c r="H1068" s="73">
        <v>0</v>
      </c>
      <c r="I1068" s="275">
        <v>261300</v>
      </c>
      <c r="J1068" s="275"/>
      <c r="K1068" s="275">
        <v>261300</v>
      </c>
      <c r="L1068" s="275"/>
      <c r="M1068" s="275"/>
      <c r="N1068" s="275"/>
      <c r="O1068" s="275">
        <v>0</v>
      </c>
      <c r="P1068" s="275"/>
      <c r="Q1068" s="73">
        <v>0</v>
      </c>
    </row>
    <row r="1069" spans="1:17" ht="12.75" customHeight="1" x14ac:dyDescent="0.25">
      <c r="A1069" s="273" t="s">
        <v>2465</v>
      </c>
      <c r="B1069" s="273"/>
      <c r="C1069" s="274" t="s">
        <v>2456</v>
      </c>
      <c r="D1069" s="274"/>
      <c r="E1069" s="274"/>
      <c r="F1069" s="274"/>
      <c r="G1069" s="73">
        <v>388232.11</v>
      </c>
      <c r="H1069" s="73">
        <v>0</v>
      </c>
      <c r="I1069" s="275">
        <v>0</v>
      </c>
      <c r="J1069" s="275"/>
      <c r="K1069" s="275">
        <v>152171.95000000001</v>
      </c>
      <c r="L1069" s="275"/>
      <c r="M1069" s="275"/>
      <c r="N1069" s="275"/>
      <c r="O1069" s="275">
        <v>236060.16</v>
      </c>
      <c r="P1069" s="275"/>
      <c r="Q1069" s="73">
        <v>0</v>
      </c>
    </row>
    <row r="1070" spans="1:17" ht="12.1" customHeight="1" x14ac:dyDescent="0.25">
      <c r="A1070" s="273" t="s">
        <v>2466</v>
      </c>
      <c r="B1070" s="273"/>
      <c r="C1070" s="274" t="s">
        <v>2456</v>
      </c>
      <c r="D1070" s="274"/>
      <c r="E1070" s="274"/>
      <c r="F1070" s="274"/>
      <c r="G1070" s="73">
        <v>22954.55</v>
      </c>
      <c r="H1070" s="73">
        <v>0</v>
      </c>
      <c r="I1070" s="275">
        <v>59409.08</v>
      </c>
      <c r="J1070" s="275"/>
      <c r="K1070" s="275">
        <v>51000</v>
      </c>
      <c r="L1070" s="275"/>
      <c r="M1070" s="275"/>
      <c r="N1070" s="275"/>
      <c r="O1070" s="275">
        <v>31363.63</v>
      </c>
      <c r="P1070" s="275"/>
      <c r="Q1070" s="73">
        <v>0</v>
      </c>
    </row>
    <row r="1071" spans="1:17" ht="12.1" customHeight="1" x14ac:dyDescent="0.25">
      <c r="A1071" s="273" t="s">
        <v>2467</v>
      </c>
      <c r="B1071" s="273"/>
      <c r="C1071" s="274" t="s">
        <v>2456</v>
      </c>
      <c r="D1071" s="274"/>
      <c r="E1071" s="274"/>
      <c r="F1071" s="274"/>
      <c r="G1071" s="73">
        <v>32623</v>
      </c>
      <c r="H1071" s="73">
        <v>0</v>
      </c>
      <c r="I1071" s="275">
        <v>230687.28</v>
      </c>
      <c r="J1071" s="275"/>
      <c r="K1071" s="275">
        <v>108415.23</v>
      </c>
      <c r="L1071" s="275"/>
      <c r="M1071" s="275"/>
      <c r="N1071" s="275"/>
      <c r="O1071" s="275">
        <v>154895.04999999999</v>
      </c>
      <c r="P1071" s="275"/>
      <c r="Q1071" s="73">
        <v>0</v>
      </c>
    </row>
    <row r="1072" spans="1:17" ht="12.75" customHeight="1" x14ac:dyDescent="0.25">
      <c r="A1072" s="273" t="s">
        <v>2468</v>
      </c>
      <c r="B1072" s="273"/>
      <c r="C1072" s="274" t="s">
        <v>2456</v>
      </c>
      <c r="D1072" s="274"/>
      <c r="E1072" s="274"/>
      <c r="F1072" s="274"/>
      <c r="G1072" s="73">
        <v>50454.58</v>
      </c>
      <c r="H1072" s="73">
        <v>0</v>
      </c>
      <c r="I1072" s="275">
        <v>332727.25</v>
      </c>
      <c r="J1072" s="275"/>
      <c r="K1072" s="275">
        <v>326727.28999999998</v>
      </c>
      <c r="L1072" s="275"/>
      <c r="M1072" s="275"/>
      <c r="N1072" s="275"/>
      <c r="O1072" s="275">
        <v>56454.54</v>
      </c>
      <c r="P1072" s="275"/>
      <c r="Q1072" s="73">
        <v>0</v>
      </c>
    </row>
    <row r="1073" spans="1:17" ht="12.1" customHeight="1" x14ac:dyDescent="0.25">
      <c r="A1073" s="273" t="s">
        <v>2469</v>
      </c>
      <c r="B1073" s="273"/>
      <c r="C1073" s="274" t="s">
        <v>2456</v>
      </c>
      <c r="D1073" s="274"/>
      <c r="E1073" s="274"/>
      <c r="F1073" s="274"/>
      <c r="G1073" s="73">
        <v>0</v>
      </c>
      <c r="H1073" s="73">
        <v>0</v>
      </c>
      <c r="I1073" s="275">
        <v>197818.52</v>
      </c>
      <c r="J1073" s="275"/>
      <c r="K1073" s="275">
        <v>192636.69</v>
      </c>
      <c r="L1073" s="275"/>
      <c r="M1073" s="275"/>
      <c r="N1073" s="275"/>
      <c r="O1073" s="275">
        <v>5181.83</v>
      </c>
      <c r="P1073" s="275"/>
      <c r="Q1073" s="73">
        <v>0</v>
      </c>
    </row>
    <row r="1074" spans="1:17" ht="12.1" customHeight="1" x14ac:dyDescent="0.25">
      <c r="A1074" s="273" t="s">
        <v>2470</v>
      </c>
      <c r="B1074" s="273"/>
      <c r="C1074" s="274" t="s">
        <v>2456</v>
      </c>
      <c r="D1074" s="274"/>
      <c r="E1074" s="274"/>
      <c r="F1074" s="274"/>
      <c r="G1074" s="73">
        <v>101000</v>
      </c>
      <c r="H1074" s="73">
        <v>0</v>
      </c>
      <c r="I1074" s="275">
        <v>36090.910000000003</v>
      </c>
      <c r="J1074" s="275"/>
      <c r="K1074" s="275">
        <v>68390.91</v>
      </c>
      <c r="L1074" s="275"/>
      <c r="M1074" s="275"/>
      <c r="N1074" s="275"/>
      <c r="O1074" s="275">
        <v>68700</v>
      </c>
      <c r="P1074" s="275"/>
      <c r="Q1074" s="73">
        <v>0</v>
      </c>
    </row>
    <row r="1075" spans="1:17" ht="12.75" customHeight="1" x14ac:dyDescent="0.25">
      <c r="A1075" s="273" t="s">
        <v>2471</v>
      </c>
      <c r="B1075" s="273"/>
      <c r="C1075" s="274" t="s">
        <v>2456</v>
      </c>
      <c r="D1075" s="274"/>
      <c r="E1075" s="274"/>
      <c r="F1075" s="274"/>
      <c r="G1075" s="73">
        <v>10727.26</v>
      </c>
      <c r="H1075" s="73">
        <v>0</v>
      </c>
      <c r="I1075" s="275">
        <v>215090.91</v>
      </c>
      <c r="J1075" s="275"/>
      <c r="K1075" s="275">
        <v>191818.16</v>
      </c>
      <c r="L1075" s="275"/>
      <c r="M1075" s="275"/>
      <c r="N1075" s="275"/>
      <c r="O1075" s="275">
        <v>34000.01</v>
      </c>
      <c r="P1075" s="275"/>
      <c r="Q1075" s="73">
        <v>0</v>
      </c>
    </row>
    <row r="1076" spans="1:17" ht="12.1" customHeight="1" x14ac:dyDescent="0.25">
      <c r="A1076" s="273" t="s">
        <v>2472</v>
      </c>
      <c r="B1076" s="273"/>
      <c r="C1076" s="274" t="s">
        <v>2456</v>
      </c>
      <c r="D1076" s="274"/>
      <c r="E1076" s="274"/>
      <c r="F1076" s="274"/>
      <c r="G1076" s="73">
        <v>0</v>
      </c>
      <c r="H1076" s="73">
        <v>0</v>
      </c>
      <c r="I1076" s="275">
        <v>31590.91</v>
      </c>
      <c r="J1076" s="275"/>
      <c r="K1076" s="275">
        <v>31590.91</v>
      </c>
      <c r="L1076" s="275"/>
      <c r="M1076" s="275"/>
      <c r="N1076" s="275"/>
      <c r="O1076" s="275">
        <v>0</v>
      </c>
      <c r="P1076" s="275"/>
      <c r="Q1076" s="73">
        <v>0</v>
      </c>
    </row>
    <row r="1077" spans="1:17" ht="12.1" customHeight="1" x14ac:dyDescent="0.25">
      <c r="A1077" s="273" t="s">
        <v>2473</v>
      </c>
      <c r="B1077" s="273"/>
      <c r="C1077" s="274" t="s">
        <v>2456</v>
      </c>
      <c r="D1077" s="274"/>
      <c r="E1077" s="274"/>
      <c r="F1077" s="274"/>
      <c r="G1077" s="73">
        <v>0</v>
      </c>
      <c r="H1077" s="73">
        <v>0</v>
      </c>
      <c r="I1077" s="275">
        <v>111674.79</v>
      </c>
      <c r="J1077" s="275"/>
      <c r="K1077" s="275">
        <v>111674.79</v>
      </c>
      <c r="L1077" s="275"/>
      <c r="M1077" s="275"/>
      <c r="N1077" s="275"/>
      <c r="O1077" s="275">
        <v>0</v>
      </c>
      <c r="P1077" s="275"/>
      <c r="Q1077" s="73">
        <v>0</v>
      </c>
    </row>
    <row r="1078" spans="1:17" ht="12.75" customHeight="1" x14ac:dyDescent="0.25">
      <c r="A1078" s="273" t="s">
        <v>2474</v>
      </c>
      <c r="B1078" s="273"/>
      <c r="C1078" s="274" t="s">
        <v>2456</v>
      </c>
      <c r="D1078" s="274"/>
      <c r="E1078" s="274"/>
      <c r="F1078" s="274"/>
      <c r="G1078" s="73">
        <v>17545.439999999999</v>
      </c>
      <c r="H1078" s="73">
        <v>0</v>
      </c>
      <c r="I1078" s="275">
        <v>131309.1</v>
      </c>
      <c r="J1078" s="275"/>
      <c r="K1078" s="275">
        <v>117960.59</v>
      </c>
      <c r="L1078" s="275"/>
      <c r="M1078" s="275"/>
      <c r="N1078" s="275"/>
      <c r="O1078" s="275">
        <v>30893.95</v>
      </c>
      <c r="P1078" s="275"/>
      <c r="Q1078" s="73">
        <v>0</v>
      </c>
    </row>
    <row r="1079" spans="1:17" ht="12.1" customHeight="1" x14ac:dyDescent="0.25">
      <c r="A1079" s="273" t="s">
        <v>2475</v>
      </c>
      <c r="B1079" s="273"/>
      <c r="C1079" s="274" t="s">
        <v>2456</v>
      </c>
      <c r="D1079" s="274"/>
      <c r="E1079" s="274"/>
      <c r="F1079" s="274"/>
      <c r="G1079" s="73">
        <v>117590.94</v>
      </c>
      <c r="H1079" s="73">
        <v>0</v>
      </c>
      <c r="I1079" s="275">
        <v>91000</v>
      </c>
      <c r="J1079" s="275"/>
      <c r="K1079" s="275">
        <v>112218.2</v>
      </c>
      <c r="L1079" s="275"/>
      <c r="M1079" s="275"/>
      <c r="N1079" s="275"/>
      <c r="O1079" s="275">
        <v>96372.74</v>
      </c>
      <c r="P1079" s="275"/>
      <c r="Q1079" s="73">
        <v>0</v>
      </c>
    </row>
    <row r="1080" spans="1:17" ht="12.1" customHeight="1" x14ac:dyDescent="0.25">
      <c r="A1080" s="273" t="s">
        <v>2476</v>
      </c>
      <c r="B1080" s="273"/>
      <c r="C1080" s="274" t="s">
        <v>2456</v>
      </c>
      <c r="D1080" s="274"/>
      <c r="E1080" s="274"/>
      <c r="F1080" s="274"/>
      <c r="G1080" s="73">
        <v>0</v>
      </c>
      <c r="H1080" s="73">
        <v>0</v>
      </c>
      <c r="I1080" s="275">
        <v>80545.45</v>
      </c>
      <c r="J1080" s="275"/>
      <c r="K1080" s="275">
        <v>80545.45</v>
      </c>
      <c r="L1080" s="275"/>
      <c r="M1080" s="275"/>
      <c r="N1080" s="275"/>
      <c r="O1080" s="275">
        <v>0</v>
      </c>
      <c r="P1080" s="275"/>
      <c r="Q1080" s="73">
        <v>0</v>
      </c>
    </row>
    <row r="1081" spans="1:17" ht="12.75" customHeight="1" x14ac:dyDescent="0.25">
      <c r="A1081" s="273" t="s">
        <v>2477</v>
      </c>
      <c r="B1081" s="273"/>
      <c r="C1081" s="274" t="s">
        <v>2456</v>
      </c>
      <c r="D1081" s="274"/>
      <c r="E1081" s="274"/>
      <c r="F1081" s="274"/>
      <c r="G1081" s="73">
        <v>0</v>
      </c>
      <c r="H1081" s="73">
        <v>0</v>
      </c>
      <c r="I1081" s="275">
        <v>125534.19</v>
      </c>
      <c r="J1081" s="275"/>
      <c r="K1081" s="275">
        <v>105625.09</v>
      </c>
      <c r="L1081" s="275"/>
      <c r="M1081" s="275"/>
      <c r="N1081" s="275"/>
      <c r="O1081" s="275">
        <v>19909.099999999999</v>
      </c>
      <c r="P1081" s="275"/>
      <c r="Q1081" s="73">
        <v>0</v>
      </c>
    </row>
    <row r="1082" spans="1:17" ht="12.1" customHeight="1" x14ac:dyDescent="0.25">
      <c r="A1082" s="273" t="s">
        <v>2478</v>
      </c>
      <c r="B1082" s="273"/>
      <c r="C1082" s="274" t="s">
        <v>2456</v>
      </c>
      <c r="D1082" s="274"/>
      <c r="E1082" s="274"/>
      <c r="F1082" s="274"/>
      <c r="G1082" s="73">
        <v>12363.64</v>
      </c>
      <c r="H1082" s="73">
        <v>0</v>
      </c>
      <c r="I1082" s="275">
        <v>267454.61</v>
      </c>
      <c r="J1082" s="275"/>
      <c r="K1082" s="275">
        <v>279818.23</v>
      </c>
      <c r="L1082" s="275"/>
      <c r="M1082" s="275"/>
      <c r="N1082" s="275"/>
      <c r="O1082" s="275">
        <v>0.02</v>
      </c>
      <c r="P1082" s="275"/>
      <c r="Q1082" s="73">
        <v>0</v>
      </c>
    </row>
    <row r="1083" spans="1:17" ht="12.1" customHeight="1" x14ac:dyDescent="0.25">
      <c r="A1083" s="273" t="s">
        <v>2479</v>
      </c>
      <c r="B1083" s="273"/>
      <c r="C1083" s="274" t="s">
        <v>2480</v>
      </c>
      <c r="D1083" s="274"/>
      <c r="E1083" s="274"/>
      <c r="F1083" s="274"/>
      <c r="G1083" s="73">
        <v>3995793.79</v>
      </c>
      <c r="H1083" s="73">
        <v>0</v>
      </c>
      <c r="I1083" s="275">
        <v>8144772.7300000004</v>
      </c>
      <c r="J1083" s="275"/>
      <c r="K1083" s="275">
        <v>11167027.32</v>
      </c>
      <c r="L1083" s="275"/>
      <c r="M1083" s="275"/>
      <c r="N1083" s="275"/>
      <c r="O1083" s="275">
        <v>973539.2</v>
      </c>
      <c r="P1083" s="275"/>
      <c r="Q1083" s="73">
        <v>0</v>
      </c>
    </row>
    <row r="1084" spans="1:17" ht="12.75" customHeight="1" x14ac:dyDescent="0.25">
      <c r="A1084" s="273" t="s">
        <v>2481</v>
      </c>
      <c r="B1084" s="273"/>
      <c r="C1084" s="274" t="s">
        <v>2482</v>
      </c>
      <c r="D1084" s="274"/>
      <c r="E1084" s="274"/>
      <c r="F1084" s="274"/>
      <c r="G1084" s="73">
        <v>252363.6</v>
      </c>
      <c r="H1084" s="73">
        <v>0</v>
      </c>
      <c r="I1084" s="275">
        <v>412636.36</v>
      </c>
      <c r="J1084" s="275"/>
      <c r="K1084" s="275">
        <v>460909.06</v>
      </c>
      <c r="L1084" s="275"/>
      <c r="M1084" s="275"/>
      <c r="N1084" s="275"/>
      <c r="O1084" s="275">
        <v>204090.9</v>
      </c>
      <c r="P1084" s="275"/>
      <c r="Q1084" s="73">
        <v>0</v>
      </c>
    </row>
    <row r="1085" spans="1:17" ht="12.1" customHeight="1" x14ac:dyDescent="0.25">
      <c r="A1085" s="273" t="s">
        <v>2483</v>
      </c>
      <c r="B1085" s="273"/>
      <c r="C1085" s="274" t="s">
        <v>2482</v>
      </c>
      <c r="D1085" s="274"/>
      <c r="E1085" s="274"/>
      <c r="F1085" s="274"/>
      <c r="G1085" s="73">
        <v>2183602.2000000002</v>
      </c>
      <c r="H1085" s="73">
        <v>0</v>
      </c>
      <c r="I1085" s="275">
        <v>823363.63</v>
      </c>
      <c r="J1085" s="275"/>
      <c r="K1085" s="275">
        <v>569090.93000000005</v>
      </c>
      <c r="L1085" s="275"/>
      <c r="M1085" s="275"/>
      <c r="N1085" s="275"/>
      <c r="O1085" s="275">
        <v>2437874.9</v>
      </c>
      <c r="P1085" s="275"/>
      <c r="Q1085" s="73">
        <v>0</v>
      </c>
    </row>
    <row r="1086" spans="1:17" ht="12.1" customHeight="1" x14ac:dyDescent="0.25">
      <c r="A1086" s="273" t="s">
        <v>2484</v>
      </c>
      <c r="B1086" s="273"/>
      <c r="C1086" s="274" t="s">
        <v>2482</v>
      </c>
      <c r="D1086" s="274"/>
      <c r="E1086" s="274"/>
      <c r="F1086" s="274"/>
      <c r="G1086" s="73">
        <v>358272.72</v>
      </c>
      <c r="H1086" s="73">
        <v>0</v>
      </c>
      <c r="I1086" s="275">
        <v>1072181.77</v>
      </c>
      <c r="J1086" s="275"/>
      <c r="K1086" s="275">
        <v>519545.41</v>
      </c>
      <c r="L1086" s="275"/>
      <c r="M1086" s="275"/>
      <c r="N1086" s="275"/>
      <c r="O1086" s="275">
        <v>910909.08</v>
      </c>
      <c r="P1086" s="275"/>
      <c r="Q1086" s="73">
        <v>0</v>
      </c>
    </row>
    <row r="1087" spans="1:17" ht="12.75" customHeight="1" x14ac:dyDescent="0.25">
      <c r="A1087" s="273" t="s">
        <v>2485</v>
      </c>
      <c r="B1087" s="273"/>
      <c r="C1087" s="274" t="s">
        <v>2482</v>
      </c>
      <c r="D1087" s="274"/>
      <c r="E1087" s="274"/>
      <c r="F1087" s="274"/>
      <c r="G1087" s="73">
        <v>1081999.5</v>
      </c>
      <c r="H1087" s="73">
        <v>0</v>
      </c>
      <c r="I1087" s="275">
        <v>549072.68999999994</v>
      </c>
      <c r="J1087" s="275"/>
      <c r="K1087" s="275">
        <v>454527.19</v>
      </c>
      <c r="L1087" s="275"/>
      <c r="M1087" s="275"/>
      <c r="N1087" s="275"/>
      <c r="O1087" s="275">
        <v>1176545</v>
      </c>
      <c r="P1087" s="275"/>
      <c r="Q1087" s="73">
        <v>0</v>
      </c>
    </row>
    <row r="1088" spans="1:17" ht="12.1" customHeight="1" x14ac:dyDescent="0.25">
      <c r="A1088" s="273" t="s">
        <v>2486</v>
      </c>
      <c r="B1088" s="273"/>
      <c r="C1088" s="274" t="s">
        <v>2482</v>
      </c>
      <c r="D1088" s="274"/>
      <c r="E1088" s="274"/>
      <c r="F1088" s="274"/>
      <c r="G1088" s="73">
        <v>342033</v>
      </c>
      <c r="H1088" s="73">
        <v>0</v>
      </c>
      <c r="I1088" s="275">
        <v>855727.14</v>
      </c>
      <c r="J1088" s="275"/>
      <c r="K1088" s="275">
        <v>632227.16</v>
      </c>
      <c r="L1088" s="275"/>
      <c r="M1088" s="275"/>
      <c r="N1088" s="275"/>
      <c r="O1088" s="275">
        <v>565532.98</v>
      </c>
      <c r="P1088" s="275"/>
      <c r="Q1088" s="73">
        <v>0</v>
      </c>
    </row>
    <row r="1089" spans="1:17" ht="12.1" customHeight="1" x14ac:dyDescent="0.25">
      <c r="A1089" s="273" t="s">
        <v>2487</v>
      </c>
      <c r="B1089" s="273"/>
      <c r="C1089" s="274" t="s">
        <v>2482</v>
      </c>
      <c r="D1089" s="274"/>
      <c r="E1089" s="274"/>
      <c r="F1089" s="274"/>
      <c r="G1089" s="73">
        <v>1013270.2</v>
      </c>
      <c r="H1089" s="73">
        <v>0</v>
      </c>
      <c r="I1089" s="275">
        <v>1103636.31</v>
      </c>
      <c r="J1089" s="275"/>
      <c r="K1089" s="275">
        <v>1145272.04</v>
      </c>
      <c r="L1089" s="275"/>
      <c r="M1089" s="275"/>
      <c r="N1089" s="275"/>
      <c r="O1089" s="275">
        <v>971634.47</v>
      </c>
      <c r="P1089" s="275"/>
      <c r="Q1089" s="73">
        <v>0</v>
      </c>
    </row>
    <row r="1090" spans="1:17" ht="12.1" customHeight="1" x14ac:dyDescent="0.25">
      <c r="A1090" s="273" t="s">
        <v>2488</v>
      </c>
      <c r="B1090" s="273"/>
      <c r="C1090" s="274" t="s">
        <v>2482</v>
      </c>
      <c r="D1090" s="274"/>
      <c r="E1090" s="274"/>
      <c r="F1090" s="274"/>
      <c r="G1090" s="73">
        <v>1046881.74</v>
      </c>
      <c r="H1090" s="73">
        <v>0</v>
      </c>
      <c r="I1090" s="275">
        <v>589681.77</v>
      </c>
      <c r="J1090" s="275"/>
      <c r="K1090" s="275">
        <v>478118.17</v>
      </c>
      <c r="L1090" s="275"/>
      <c r="M1090" s="275"/>
      <c r="N1090" s="275"/>
      <c r="O1090" s="275">
        <v>1158445.3400000001</v>
      </c>
      <c r="P1090" s="275"/>
      <c r="Q1090" s="73">
        <v>0</v>
      </c>
    </row>
    <row r="1091" spans="1:17" ht="12.75" customHeight="1" x14ac:dyDescent="0.25">
      <c r="A1091" s="273" t="s">
        <v>2489</v>
      </c>
      <c r="B1091" s="273"/>
      <c r="C1091" s="274" t="s">
        <v>2482</v>
      </c>
      <c r="D1091" s="274"/>
      <c r="E1091" s="274"/>
      <c r="F1091" s="274"/>
      <c r="G1091" s="73">
        <v>348795.49</v>
      </c>
      <c r="H1091" s="73">
        <v>0</v>
      </c>
      <c r="I1091" s="275">
        <v>387090.81</v>
      </c>
      <c r="J1091" s="275"/>
      <c r="K1091" s="275">
        <v>440590.94</v>
      </c>
      <c r="L1091" s="275"/>
      <c r="M1091" s="275"/>
      <c r="N1091" s="275"/>
      <c r="O1091" s="275">
        <v>295295.35999999999</v>
      </c>
      <c r="P1091" s="275"/>
      <c r="Q1091" s="73">
        <v>0</v>
      </c>
    </row>
    <row r="1092" spans="1:17" ht="12.1" customHeight="1" x14ac:dyDescent="0.25">
      <c r="A1092" s="273" t="s">
        <v>2490</v>
      </c>
      <c r="B1092" s="273"/>
      <c r="C1092" s="274" t="s">
        <v>2482</v>
      </c>
      <c r="D1092" s="274"/>
      <c r="E1092" s="274"/>
      <c r="F1092" s="274"/>
      <c r="G1092" s="73">
        <v>370965.2</v>
      </c>
      <c r="H1092" s="73">
        <v>0</v>
      </c>
      <c r="I1092" s="275">
        <v>630645.38</v>
      </c>
      <c r="J1092" s="275"/>
      <c r="K1092" s="275">
        <v>593556.31999999995</v>
      </c>
      <c r="L1092" s="275"/>
      <c r="M1092" s="275"/>
      <c r="N1092" s="275"/>
      <c r="O1092" s="275">
        <v>408054.26</v>
      </c>
      <c r="P1092" s="275"/>
      <c r="Q1092" s="73">
        <v>0</v>
      </c>
    </row>
    <row r="1093" spans="1:17" ht="12.1" customHeight="1" x14ac:dyDescent="0.25">
      <c r="A1093" s="273" t="s">
        <v>2491</v>
      </c>
      <c r="B1093" s="273"/>
      <c r="C1093" s="274" t="s">
        <v>2482</v>
      </c>
      <c r="D1093" s="274"/>
      <c r="E1093" s="274"/>
      <c r="F1093" s="274"/>
      <c r="G1093" s="73">
        <v>506648.05</v>
      </c>
      <c r="H1093" s="73">
        <v>0</v>
      </c>
      <c r="I1093" s="275">
        <v>1751817.97</v>
      </c>
      <c r="J1093" s="275"/>
      <c r="K1093" s="275">
        <v>1313817.71</v>
      </c>
      <c r="L1093" s="275"/>
      <c r="M1093" s="275"/>
      <c r="N1093" s="275"/>
      <c r="O1093" s="275">
        <v>944648.31</v>
      </c>
      <c r="P1093" s="275"/>
      <c r="Q1093" s="73">
        <v>0</v>
      </c>
    </row>
    <row r="1094" spans="1:17" ht="12.75" customHeight="1" x14ac:dyDescent="0.25">
      <c r="A1094" s="273" t="s">
        <v>2492</v>
      </c>
      <c r="B1094" s="273"/>
      <c r="C1094" s="274" t="s">
        <v>2482</v>
      </c>
      <c r="D1094" s="274"/>
      <c r="E1094" s="274"/>
      <c r="F1094" s="274"/>
      <c r="G1094" s="73">
        <v>332864.46999999997</v>
      </c>
      <c r="H1094" s="73">
        <v>0</v>
      </c>
      <c r="I1094" s="275">
        <v>1403181.62</v>
      </c>
      <c r="J1094" s="275"/>
      <c r="K1094" s="275">
        <v>1197363.5900000001</v>
      </c>
      <c r="L1094" s="275"/>
      <c r="M1094" s="275"/>
      <c r="N1094" s="275"/>
      <c r="O1094" s="275">
        <v>538682.5</v>
      </c>
      <c r="P1094" s="275"/>
      <c r="Q1094" s="73">
        <v>0</v>
      </c>
    </row>
    <row r="1095" spans="1:17" ht="12.1" customHeight="1" x14ac:dyDescent="0.25">
      <c r="A1095" s="273" t="s">
        <v>2493</v>
      </c>
      <c r="B1095" s="273"/>
      <c r="C1095" s="274" t="s">
        <v>2482</v>
      </c>
      <c r="D1095" s="274"/>
      <c r="E1095" s="274"/>
      <c r="F1095" s="274"/>
      <c r="G1095" s="73">
        <v>268249.14</v>
      </c>
      <c r="H1095" s="73">
        <v>0</v>
      </c>
      <c r="I1095" s="275">
        <v>467090.89</v>
      </c>
      <c r="J1095" s="275"/>
      <c r="K1095" s="275">
        <v>274363.62</v>
      </c>
      <c r="L1095" s="275"/>
      <c r="M1095" s="275"/>
      <c r="N1095" s="275"/>
      <c r="O1095" s="275">
        <v>460976.41</v>
      </c>
      <c r="P1095" s="275"/>
      <c r="Q1095" s="73">
        <v>0</v>
      </c>
    </row>
    <row r="1096" spans="1:17" ht="12.1" customHeight="1" x14ac:dyDescent="0.25">
      <c r="A1096" s="273" t="s">
        <v>2494</v>
      </c>
      <c r="B1096" s="273"/>
      <c r="C1096" s="274" t="s">
        <v>2482</v>
      </c>
      <c r="D1096" s="274"/>
      <c r="E1096" s="274"/>
      <c r="F1096" s="274"/>
      <c r="G1096" s="73">
        <v>278818.17</v>
      </c>
      <c r="H1096" s="73">
        <v>0</v>
      </c>
      <c r="I1096" s="275">
        <v>1051318.03</v>
      </c>
      <c r="J1096" s="275"/>
      <c r="K1096" s="275">
        <v>613772.68000000005</v>
      </c>
      <c r="L1096" s="275"/>
      <c r="M1096" s="275"/>
      <c r="N1096" s="275"/>
      <c r="O1096" s="275">
        <v>716363.52</v>
      </c>
      <c r="P1096" s="275"/>
      <c r="Q1096" s="73">
        <v>0</v>
      </c>
    </row>
    <row r="1097" spans="1:17" ht="12.75" customHeight="1" x14ac:dyDescent="0.25">
      <c r="A1097" s="273" t="s">
        <v>2495</v>
      </c>
      <c r="B1097" s="273"/>
      <c r="C1097" s="274" t="s">
        <v>2482</v>
      </c>
      <c r="D1097" s="274"/>
      <c r="E1097" s="274"/>
      <c r="F1097" s="274"/>
      <c r="G1097" s="73">
        <v>1080333.6100000001</v>
      </c>
      <c r="H1097" s="73">
        <v>0</v>
      </c>
      <c r="I1097" s="275">
        <v>371363.65</v>
      </c>
      <c r="J1097" s="275"/>
      <c r="K1097" s="275">
        <v>479909.18</v>
      </c>
      <c r="L1097" s="275"/>
      <c r="M1097" s="275"/>
      <c r="N1097" s="275"/>
      <c r="O1097" s="275">
        <v>971788.08</v>
      </c>
      <c r="P1097" s="275"/>
      <c r="Q1097" s="73">
        <v>0</v>
      </c>
    </row>
    <row r="1098" spans="1:17" ht="12.1" customHeight="1" x14ac:dyDescent="0.25">
      <c r="A1098" s="273" t="s">
        <v>2496</v>
      </c>
      <c r="B1098" s="273"/>
      <c r="C1098" s="274" t="s">
        <v>2482</v>
      </c>
      <c r="D1098" s="274"/>
      <c r="E1098" s="274"/>
      <c r="F1098" s="274"/>
      <c r="G1098" s="73">
        <v>1111893.6200000001</v>
      </c>
      <c r="H1098" s="73">
        <v>0</v>
      </c>
      <c r="I1098" s="275">
        <v>126454.54</v>
      </c>
      <c r="J1098" s="275"/>
      <c r="K1098" s="275">
        <v>360454.54</v>
      </c>
      <c r="L1098" s="275"/>
      <c r="M1098" s="275"/>
      <c r="N1098" s="275"/>
      <c r="O1098" s="275">
        <v>877893.62</v>
      </c>
      <c r="P1098" s="275"/>
      <c r="Q1098" s="73">
        <v>0</v>
      </c>
    </row>
    <row r="1099" spans="1:17" ht="12.1" customHeight="1" x14ac:dyDescent="0.25">
      <c r="A1099" s="273" t="s">
        <v>2497</v>
      </c>
      <c r="B1099" s="273"/>
      <c r="C1099" s="274" t="s">
        <v>2482</v>
      </c>
      <c r="D1099" s="274"/>
      <c r="E1099" s="274"/>
      <c r="F1099" s="274"/>
      <c r="G1099" s="73">
        <v>1410195.86</v>
      </c>
      <c r="H1099" s="73">
        <v>0</v>
      </c>
      <c r="I1099" s="275">
        <v>829308.98</v>
      </c>
      <c r="J1099" s="275"/>
      <c r="K1099" s="275">
        <v>671199.9</v>
      </c>
      <c r="L1099" s="275"/>
      <c r="M1099" s="275"/>
      <c r="N1099" s="275"/>
      <c r="O1099" s="275">
        <v>1568304.94</v>
      </c>
      <c r="P1099" s="275"/>
      <c r="Q1099" s="73">
        <v>0</v>
      </c>
    </row>
    <row r="1100" spans="1:17" ht="12.75" customHeight="1" x14ac:dyDescent="0.25">
      <c r="A1100" s="273" t="s">
        <v>2498</v>
      </c>
      <c r="B1100" s="273"/>
      <c r="C1100" s="274" t="s">
        <v>2482</v>
      </c>
      <c r="D1100" s="274"/>
      <c r="E1100" s="274"/>
      <c r="F1100" s="274"/>
      <c r="G1100" s="73">
        <v>784308.71</v>
      </c>
      <c r="H1100" s="73">
        <v>0</v>
      </c>
      <c r="I1100" s="275">
        <v>942954.4</v>
      </c>
      <c r="J1100" s="275"/>
      <c r="K1100" s="275">
        <v>831354.13</v>
      </c>
      <c r="L1100" s="275"/>
      <c r="M1100" s="275"/>
      <c r="N1100" s="275"/>
      <c r="O1100" s="275">
        <v>895908.98</v>
      </c>
      <c r="P1100" s="275"/>
      <c r="Q1100" s="73">
        <v>0</v>
      </c>
    </row>
    <row r="1101" spans="1:17" ht="12.1" customHeight="1" x14ac:dyDescent="0.25">
      <c r="A1101" s="273" t="s">
        <v>2499</v>
      </c>
      <c r="B1101" s="273"/>
      <c r="C1101" s="274" t="s">
        <v>2482</v>
      </c>
      <c r="D1101" s="274"/>
      <c r="E1101" s="274"/>
      <c r="F1101" s="274"/>
      <c r="G1101" s="73">
        <v>1174454.5900000001</v>
      </c>
      <c r="H1101" s="73">
        <v>0</v>
      </c>
      <c r="I1101" s="275">
        <v>687418.64</v>
      </c>
      <c r="J1101" s="275"/>
      <c r="K1101" s="275">
        <v>651782.30000000005</v>
      </c>
      <c r="L1101" s="275"/>
      <c r="M1101" s="275"/>
      <c r="N1101" s="275"/>
      <c r="O1101" s="275">
        <v>1210090.93</v>
      </c>
      <c r="P1101" s="275"/>
      <c r="Q1101" s="73">
        <v>0</v>
      </c>
    </row>
    <row r="1102" spans="1:17" ht="12.1" customHeight="1" x14ac:dyDescent="0.25">
      <c r="A1102" s="273" t="s">
        <v>2500</v>
      </c>
      <c r="B1102" s="273"/>
      <c r="C1102" s="274" t="s">
        <v>2482</v>
      </c>
      <c r="D1102" s="274"/>
      <c r="E1102" s="274"/>
      <c r="F1102" s="274"/>
      <c r="G1102" s="73">
        <v>1936763.12</v>
      </c>
      <c r="H1102" s="73">
        <v>0</v>
      </c>
      <c r="I1102" s="275">
        <v>1842908.97</v>
      </c>
      <c r="J1102" s="275"/>
      <c r="K1102" s="275">
        <v>1690185.95</v>
      </c>
      <c r="L1102" s="275"/>
      <c r="M1102" s="275"/>
      <c r="N1102" s="275"/>
      <c r="O1102" s="275">
        <v>2089486.14</v>
      </c>
      <c r="P1102" s="275"/>
      <c r="Q1102" s="73">
        <v>0</v>
      </c>
    </row>
    <row r="1103" spans="1:17" ht="12.75" customHeight="1" x14ac:dyDescent="0.25">
      <c r="A1103" s="273" t="s">
        <v>2501</v>
      </c>
      <c r="B1103" s="273"/>
      <c r="C1103" s="274" t="s">
        <v>2482</v>
      </c>
      <c r="D1103" s="274"/>
      <c r="E1103" s="274"/>
      <c r="F1103" s="274"/>
      <c r="G1103" s="73">
        <v>366903.01</v>
      </c>
      <c r="H1103" s="73">
        <v>0</v>
      </c>
      <c r="I1103" s="275">
        <v>356818.08</v>
      </c>
      <c r="J1103" s="275"/>
      <c r="K1103" s="275">
        <v>493181.73</v>
      </c>
      <c r="L1103" s="275"/>
      <c r="M1103" s="275"/>
      <c r="N1103" s="275"/>
      <c r="O1103" s="275">
        <v>230539.36</v>
      </c>
      <c r="P1103" s="275"/>
      <c r="Q1103" s="73">
        <v>0</v>
      </c>
    </row>
    <row r="1104" spans="1:17" ht="12.1" customHeight="1" x14ac:dyDescent="0.25">
      <c r="A1104" s="273" t="s">
        <v>2502</v>
      </c>
      <c r="B1104" s="273"/>
      <c r="C1104" s="274" t="s">
        <v>2482</v>
      </c>
      <c r="D1104" s="274"/>
      <c r="E1104" s="274"/>
      <c r="F1104" s="274"/>
      <c r="G1104" s="73">
        <v>688454.2</v>
      </c>
      <c r="H1104" s="73">
        <v>0</v>
      </c>
      <c r="I1104" s="275">
        <v>1113545.26</v>
      </c>
      <c r="J1104" s="275"/>
      <c r="K1104" s="275">
        <v>825954.27</v>
      </c>
      <c r="L1104" s="275"/>
      <c r="M1104" s="275"/>
      <c r="N1104" s="275"/>
      <c r="O1104" s="275">
        <v>976045.19</v>
      </c>
      <c r="P1104" s="275"/>
      <c r="Q1104" s="73">
        <v>0</v>
      </c>
    </row>
    <row r="1105" spans="1:17" ht="12.1" customHeight="1" x14ac:dyDescent="0.25">
      <c r="A1105" s="273" t="s">
        <v>2503</v>
      </c>
      <c r="B1105" s="273"/>
      <c r="C1105" s="274" t="s">
        <v>2482</v>
      </c>
      <c r="D1105" s="274"/>
      <c r="E1105" s="274"/>
      <c r="F1105" s="274"/>
      <c r="G1105" s="73">
        <v>377527.39</v>
      </c>
      <c r="H1105" s="73">
        <v>0</v>
      </c>
      <c r="I1105" s="275">
        <v>1673673.1</v>
      </c>
      <c r="J1105" s="275"/>
      <c r="K1105" s="275">
        <v>862327.32</v>
      </c>
      <c r="L1105" s="275"/>
      <c r="M1105" s="275"/>
      <c r="N1105" s="275"/>
      <c r="O1105" s="275">
        <v>1188873.17</v>
      </c>
      <c r="P1105" s="275"/>
      <c r="Q1105" s="73">
        <v>0</v>
      </c>
    </row>
    <row r="1106" spans="1:17" ht="12.75" customHeight="1" x14ac:dyDescent="0.25">
      <c r="A1106" s="273" t="s">
        <v>2504</v>
      </c>
      <c r="B1106" s="273"/>
      <c r="C1106" s="274" t="s">
        <v>2482</v>
      </c>
      <c r="D1106" s="274"/>
      <c r="E1106" s="274"/>
      <c r="F1106" s="274"/>
      <c r="G1106" s="73">
        <v>683090.92</v>
      </c>
      <c r="H1106" s="73">
        <v>0</v>
      </c>
      <c r="I1106" s="275">
        <v>306363.56</v>
      </c>
      <c r="J1106" s="275"/>
      <c r="K1106" s="275">
        <v>341363.65</v>
      </c>
      <c r="L1106" s="275"/>
      <c r="M1106" s="275"/>
      <c r="N1106" s="275"/>
      <c r="O1106" s="275">
        <v>648090.82999999996</v>
      </c>
      <c r="P1106" s="275"/>
      <c r="Q1106" s="73">
        <v>0</v>
      </c>
    </row>
    <row r="1107" spans="1:17" ht="12.1" customHeight="1" x14ac:dyDescent="0.25">
      <c r="A1107" s="273" t="s">
        <v>2505</v>
      </c>
      <c r="B1107" s="273"/>
      <c r="C1107" s="274" t="s">
        <v>2506</v>
      </c>
      <c r="D1107" s="274"/>
      <c r="E1107" s="274"/>
      <c r="F1107" s="274"/>
      <c r="G1107" s="73">
        <v>85454.54</v>
      </c>
      <c r="H1107" s="73">
        <v>0</v>
      </c>
      <c r="I1107" s="275">
        <v>0</v>
      </c>
      <c r="J1107" s="275"/>
      <c r="K1107" s="275">
        <v>85454.54</v>
      </c>
      <c r="L1107" s="275"/>
      <c r="M1107" s="275"/>
      <c r="N1107" s="275"/>
      <c r="O1107" s="275">
        <v>0</v>
      </c>
      <c r="P1107" s="275"/>
      <c r="Q1107" s="73">
        <v>0</v>
      </c>
    </row>
    <row r="1108" spans="1:17" ht="12.1" customHeight="1" x14ac:dyDescent="0.25">
      <c r="A1108" s="273" t="s">
        <v>2507</v>
      </c>
      <c r="B1108" s="273"/>
      <c r="C1108" s="274" t="s">
        <v>2508</v>
      </c>
      <c r="D1108" s="274"/>
      <c r="E1108" s="274"/>
      <c r="F1108" s="274"/>
      <c r="G1108" s="73">
        <v>18305976.989999998</v>
      </c>
      <c r="H1108" s="73">
        <v>0</v>
      </c>
      <c r="I1108" s="275">
        <v>51132830.57</v>
      </c>
      <c r="J1108" s="275"/>
      <c r="K1108" s="275">
        <v>50739094.189999998</v>
      </c>
      <c r="L1108" s="275"/>
      <c r="M1108" s="275"/>
      <c r="N1108" s="275"/>
      <c r="O1108" s="275">
        <v>18699713.370000001</v>
      </c>
      <c r="P1108" s="275"/>
      <c r="Q1108" s="73">
        <v>0</v>
      </c>
    </row>
    <row r="1109" spans="1:17" ht="12.75" customHeight="1" x14ac:dyDescent="0.25">
      <c r="A1109" s="273" t="s">
        <v>2509</v>
      </c>
      <c r="B1109" s="273"/>
      <c r="C1109" s="274" t="s">
        <v>2510</v>
      </c>
      <c r="D1109" s="274"/>
      <c r="E1109" s="274"/>
      <c r="F1109" s="274"/>
      <c r="G1109" s="73">
        <v>0</v>
      </c>
      <c r="H1109" s="73">
        <v>0</v>
      </c>
      <c r="I1109" s="275">
        <v>581818.18000000005</v>
      </c>
      <c r="J1109" s="275"/>
      <c r="K1109" s="275">
        <v>581818.18000000005</v>
      </c>
      <c r="L1109" s="275"/>
      <c r="M1109" s="275"/>
      <c r="N1109" s="275"/>
      <c r="O1109" s="275">
        <v>0</v>
      </c>
      <c r="P1109" s="275"/>
      <c r="Q1109" s="73">
        <v>0</v>
      </c>
    </row>
    <row r="1110" spans="1:17" ht="12.1" customHeight="1" x14ac:dyDescent="0.25">
      <c r="A1110" s="273" t="s">
        <v>2511</v>
      </c>
      <c r="B1110" s="273"/>
      <c r="C1110" s="274" t="s">
        <v>2510</v>
      </c>
      <c r="D1110" s="274"/>
      <c r="E1110" s="274"/>
      <c r="F1110" s="274"/>
      <c r="G1110" s="73">
        <v>124000</v>
      </c>
      <c r="H1110" s="73">
        <v>0</v>
      </c>
      <c r="I1110" s="275">
        <v>236363.64</v>
      </c>
      <c r="J1110" s="275"/>
      <c r="K1110" s="275">
        <v>236363.64</v>
      </c>
      <c r="L1110" s="275"/>
      <c r="M1110" s="275"/>
      <c r="N1110" s="275"/>
      <c r="O1110" s="275">
        <v>124000</v>
      </c>
      <c r="P1110" s="275"/>
      <c r="Q1110" s="73">
        <v>0</v>
      </c>
    </row>
    <row r="1111" spans="1:17" ht="12.1" customHeight="1" x14ac:dyDescent="0.25">
      <c r="A1111" s="273" t="s">
        <v>2512</v>
      </c>
      <c r="B1111" s="273"/>
      <c r="C1111" s="274" t="s">
        <v>2510</v>
      </c>
      <c r="D1111" s="274"/>
      <c r="E1111" s="274"/>
      <c r="F1111" s="274"/>
      <c r="G1111" s="73">
        <v>20500</v>
      </c>
      <c r="H1111" s="73">
        <v>0</v>
      </c>
      <c r="I1111" s="275">
        <v>0</v>
      </c>
      <c r="J1111" s="275"/>
      <c r="K1111" s="275">
        <v>0</v>
      </c>
      <c r="L1111" s="275"/>
      <c r="M1111" s="275"/>
      <c r="N1111" s="275"/>
      <c r="O1111" s="275">
        <v>20500</v>
      </c>
      <c r="P1111" s="275"/>
      <c r="Q1111" s="73">
        <v>0</v>
      </c>
    </row>
    <row r="1112" spans="1:17" ht="12.75" customHeight="1" x14ac:dyDescent="0.25">
      <c r="A1112" s="273" t="s">
        <v>2513</v>
      </c>
      <c r="B1112" s="273"/>
      <c r="C1112" s="274" t="s">
        <v>2510</v>
      </c>
      <c r="D1112" s="274"/>
      <c r="E1112" s="274"/>
      <c r="F1112" s="274"/>
      <c r="G1112" s="73">
        <v>54545.43</v>
      </c>
      <c r="H1112" s="73">
        <v>0</v>
      </c>
      <c r="I1112" s="275">
        <v>0</v>
      </c>
      <c r="J1112" s="275"/>
      <c r="K1112" s="275">
        <v>54545.43</v>
      </c>
      <c r="L1112" s="275"/>
      <c r="M1112" s="275"/>
      <c r="N1112" s="275"/>
      <c r="O1112" s="275">
        <v>0</v>
      </c>
      <c r="P1112" s="275"/>
      <c r="Q1112" s="73">
        <v>0</v>
      </c>
    </row>
    <row r="1113" spans="1:17" ht="12.1" customHeight="1" x14ac:dyDescent="0.25">
      <c r="A1113" s="273" t="s">
        <v>2514</v>
      </c>
      <c r="B1113" s="273"/>
      <c r="C1113" s="274" t="s">
        <v>2510</v>
      </c>
      <c r="D1113" s="274"/>
      <c r="E1113" s="274"/>
      <c r="F1113" s="274"/>
      <c r="G1113" s="73">
        <v>40909.089999999997</v>
      </c>
      <c r="H1113" s="73">
        <v>0</v>
      </c>
      <c r="I1113" s="275">
        <v>0</v>
      </c>
      <c r="J1113" s="275"/>
      <c r="K1113" s="275">
        <v>0</v>
      </c>
      <c r="L1113" s="275"/>
      <c r="M1113" s="275"/>
      <c r="N1113" s="275"/>
      <c r="O1113" s="275">
        <v>40909.089999999997</v>
      </c>
      <c r="P1113" s="275"/>
      <c r="Q1113" s="73">
        <v>0</v>
      </c>
    </row>
    <row r="1114" spans="1:17" ht="12.1" customHeight="1" x14ac:dyDescent="0.25">
      <c r="A1114" s="273" t="s">
        <v>2515</v>
      </c>
      <c r="B1114" s="273"/>
      <c r="C1114" s="274" t="s">
        <v>2510</v>
      </c>
      <c r="D1114" s="274"/>
      <c r="E1114" s="274"/>
      <c r="F1114" s="274"/>
      <c r="G1114" s="73">
        <v>99818.18</v>
      </c>
      <c r="H1114" s="73">
        <v>0</v>
      </c>
      <c r="I1114" s="275">
        <v>0</v>
      </c>
      <c r="J1114" s="275"/>
      <c r="K1114" s="275">
        <v>0</v>
      </c>
      <c r="L1114" s="275"/>
      <c r="M1114" s="275"/>
      <c r="N1114" s="275"/>
      <c r="O1114" s="275">
        <v>99818.18</v>
      </c>
      <c r="P1114" s="275"/>
      <c r="Q1114" s="73">
        <v>0</v>
      </c>
    </row>
    <row r="1115" spans="1:17" ht="12.1" customHeight="1" x14ac:dyDescent="0.25">
      <c r="A1115" s="273" t="s">
        <v>2516</v>
      </c>
      <c r="B1115" s="273"/>
      <c r="C1115" s="274" t="s">
        <v>2510</v>
      </c>
      <c r="D1115" s="274"/>
      <c r="E1115" s="274"/>
      <c r="F1115" s="274"/>
      <c r="G1115" s="73">
        <v>582727.44999999995</v>
      </c>
      <c r="H1115" s="73">
        <v>0</v>
      </c>
      <c r="I1115" s="275">
        <v>0</v>
      </c>
      <c r="J1115" s="275"/>
      <c r="K1115" s="275">
        <v>0</v>
      </c>
      <c r="L1115" s="275"/>
      <c r="M1115" s="275"/>
      <c r="N1115" s="275"/>
      <c r="O1115" s="275">
        <v>582727.44999999995</v>
      </c>
      <c r="P1115" s="275"/>
      <c r="Q1115" s="73">
        <v>0</v>
      </c>
    </row>
    <row r="1116" spans="1:17" ht="12.75" customHeight="1" x14ac:dyDescent="0.25">
      <c r="A1116" s="273" t="s">
        <v>2517</v>
      </c>
      <c r="B1116" s="273"/>
      <c r="C1116" s="274" t="s">
        <v>2510</v>
      </c>
      <c r="D1116" s="274"/>
      <c r="E1116" s="274"/>
      <c r="F1116" s="274"/>
      <c r="G1116" s="73">
        <v>0</v>
      </c>
      <c r="H1116" s="73">
        <v>0</v>
      </c>
      <c r="I1116" s="275">
        <v>180472.73</v>
      </c>
      <c r="J1116" s="275"/>
      <c r="K1116" s="275">
        <v>180472.73</v>
      </c>
      <c r="L1116" s="275"/>
      <c r="M1116" s="275"/>
      <c r="N1116" s="275"/>
      <c r="O1116" s="275">
        <v>0</v>
      </c>
      <c r="P1116" s="275"/>
      <c r="Q1116" s="73">
        <v>0</v>
      </c>
    </row>
    <row r="1117" spans="1:17" ht="12.1" customHeight="1" x14ac:dyDescent="0.25">
      <c r="A1117" s="273" t="s">
        <v>2518</v>
      </c>
      <c r="B1117" s="273"/>
      <c r="C1117" s="274" t="s">
        <v>2519</v>
      </c>
      <c r="D1117" s="274"/>
      <c r="E1117" s="274"/>
      <c r="F1117" s="274"/>
      <c r="G1117" s="73">
        <v>8663488.8599999994</v>
      </c>
      <c r="H1117" s="73">
        <v>0</v>
      </c>
      <c r="I1117" s="275">
        <v>0</v>
      </c>
      <c r="J1117" s="275"/>
      <c r="K1117" s="275">
        <v>245000</v>
      </c>
      <c r="L1117" s="275"/>
      <c r="M1117" s="275"/>
      <c r="N1117" s="275"/>
      <c r="O1117" s="275">
        <v>8418488.8599999994</v>
      </c>
      <c r="P1117" s="275"/>
      <c r="Q1117" s="73">
        <v>0</v>
      </c>
    </row>
    <row r="1118" spans="1:17" ht="12.1" customHeight="1" x14ac:dyDescent="0.25">
      <c r="A1118" s="273" t="s">
        <v>2520</v>
      </c>
      <c r="B1118" s="273"/>
      <c r="C1118" s="274" t="s">
        <v>2521</v>
      </c>
      <c r="D1118" s="274"/>
      <c r="E1118" s="274"/>
      <c r="F1118" s="274"/>
      <c r="G1118" s="73">
        <v>2414744.94</v>
      </c>
      <c r="H1118" s="73">
        <v>0</v>
      </c>
      <c r="I1118" s="275">
        <v>4048090.81</v>
      </c>
      <c r="J1118" s="275"/>
      <c r="K1118" s="275">
        <v>4038617.67</v>
      </c>
      <c r="L1118" s="275"/>
      <c r="M1118" s="275"/>
      <c r="N1118" s="275"/>
      <c r="O1118" s="275">
        <v>2424218.08</v>
      </c>
      <c r="P1118" s="275"/>
      <c r="Q1118" s="73">
        <v>0</v>
      </c>
    </row>
    <row r="1119" spans="1:17" ht="12.75" customHeight="1" x14ac:dyDescent="0.25">
      <c r="A1119" s="273" t="s">
        <v>2522</v>
      </c>
      <c r="B1119" s="273"/>
      <c r="C1119" s="274" t="s">
        <v>2521</v>
      </c>
      <c r="D1119" s="274"/>
      <c r="E1119" s="274"/>
      <c r="F1119" s="274"/>
      <c r="G1119" s="73">
        <v>1648852.24</v>
      </c>
      <c r="H1119" s="73">
        <v>0</v>
      </c>
      <c r="I1119" s="275">
        <v>878136.1</v>
      </c>
      <c r="J1119" s="275"/>
      <c r="K1119" s="275">
        <v>991225.75</v>
      </c>
      <c r="L1119" s="275"/>
      <c r="M1119" s="275"/>
      <c r="N1119" s="275"/>
      <c r="O1119" s="275">
        <v>1535762.59</v>
      </c>
      <c r="P1119" s="275"/>
      <c r="Q1119" s="73">
        <v>0</v>
      </c>
    </row>
    <row r="1120" spans="1:17" ht="12.1" customHeight="1" x14ac:dyDescent="0.25">
      <c r="A1120" s="273" t="s">
        <v>2523</v>
      </c>
      <c r="B1120" s="273"/>
      <c r="C1120" s="274" t="s">
        <v>2521</v>
      </c>
      <c r="D1120" s="274"/>
      <c r="E1120" s="274"/>
      <c r="F1120" s="274"/>
      <c r="G1120" s="73">
        <v>379968.07</v>
      </c>
      <c r="H1120" s="73">
        <v>0</v>
      </c>
      <c r="I1120" s="275">
        <v>856776.38</v>
      </c>
      <c r="J1120" s="275"/>
      <c r="K1120" s="275">
        <v>913599.08</v>
      </c>
      <c r="L1120" s="275"/>
      <c r="M1120" s="275"/>
      <c r="N1120" s="275"/>
      <c r="O1120" s="275">
        <v>323145.37</v>
      </c>
      <c r="P1120" s="275"/>
      <c r="Q1120" s="73">
        <v>0</v>
      </c>
    </row>
    <row r="1121" spans="1:17" ht="12.1" customHeight="1" x14ac:dyDescent="0.25">
      <c r="A1121" s="273" t="s">
        <v>2524</v>
      </c>
      <c r="B1121" s="273"/>
      <c r="C1121" s="274" t="s">
        <v>2521</v>
      </c>
      <c r="D1121" s="274"/>
      <c r="E1121" s="274"/>
      <c r="F1121" s="274"/>
      <c r="G1121" s="73">
        <v>5189276.09</v>
      </c>
      <c r="H1121" s="73">
        <v>0</v>
      </c>
      <c r="I1121" s="275">
        <v>467227.29</v>
      </c>
      <c r="J1121" s="275"/>
      <c r="K1121" s="275">
        <v>1208064.28</v>
      </c>
      <c r="L1121" s="275"/>
      <c r="M1121" s="275"/>
      <c r="N1121" s="275"/>
      <c r="O1121" s="275">
        <v>4448439.0999999996</v>
      </c>
      <c r="P1121" s="275"/>
      <c r="Q1121" s="73">
        <v>0</v>
      </c>
    </row>
    <row r="1122" spans="1:17" ht="12.75" customHeight="1" x14ac:dyDescent="0.25">
      <c r="A1122" s="273" t="s">
        <v>2525</v>
      </c>
      <c r="B1122" s="273"/>
      <c r="C1122" s="274" t="s">
        <v>2521</v>
      </c>
      <c r="D1122" s="274"/>
      <c r="E1122" s="274"/>
      <c r="F1122" s="274"/>
      <c r="G1122" s="73">
        <v>821616.66</v>
      </c>
      <c r="H1122" s="73">
        <v>0</v>
      </c>
      <c r="I1122" s="275">
        <v>1430500.01</v>
      </c>
      <c r="J1122" s="275"/>
      <c r="K1122" s="275">
        <v>1395727.27</v>
      </c>
      <c r="L1122" s="275"/>
      <c r="M1122" s="275"/>
      <c r="N1122" s="275"/>
      <c r="O1122" s="275">
        <v>856389.4</v>
      </c>
      <c r="P1122" s="275"/>
      <c r="Q1122" s="73">
        <v>0</v>
      </c>
    </row>
    <row r="1123" spans="1:17" ht="12.1" customHeight="1" x14ac:dyDescent="0.25">
      <c r="A1123" s="273" t="s">
        <v>2526</v>
      </c>
      <c r="B1123" s="273"/>
      <c r="C1123" s="274" t="s">
        <v>2521</v>
      </c>
      <c r="D1123" s="274"/>
      <c r="E1123" s="274"/>
      <c r="F1123" s="274"/>
      <c r="G1123" s="73">
        <v>2270398.0499999998</v>
      </c>
      <c r="H1123" s="73">
        <v>0</v>
      </c>
      <c r="I1123" s="275">
        <v>2124511.94</v>
      </c>
      <c r="J1123" s="275"/>
      <c r="K1123" s="275">
        <v>1928297.05</v>
      </c>
      <c r="L1123" s="275"/>
      <c r="M1123" s="275"/>
      <c r="N1123" s="275"/>
      <c r="O1123" s="275">
        <v>2466612.94</v>
      </c>
      <c r="P1123" s="275"/>
      <c r="Q1123" s="73">
        <v>0</v>
      </c>
    </row>
    <row r="1124" spans="1:17" ht="12.1" customHeight="1" x14ac:dyDescent="0.25">
      <c r="A1124" s="273" t="s">
        <v>2527</v>
      </c>
      <c r="B1124" s="273"/>
      <c r="C1124" s="274" t="s">
        <v>2521</v>
      </c>
      <c r="D1124" s="274"/>
      <c r="E1124" s="274"/>
      <c r="F1124" s="274"/>
      <c r="G1124" s="73">
        <v>837872.54</v>
      </c>
      <c r="H1124" s="73">
        <v>0</v>
      </c>
      <c r="I1124" s="275">
        <v>1161817.83</v>
      </c>
      <c r="J1124" s="275"/>
      <c r="K1124" s="275">
        <v>1258363.18</v>
      </c>
      <c r="L1124" s="275"/>
      <c r="M1124" s="275"/>
      <c r="N1124" s="275"/>
      <c r="O1124" s="275">
        <v>741327.19</v>
      </c>
      <c r="P1124" s="275"/>
      <c r="Q1124" s="73">
        <v>0</v>
      </c>
    </row>
    <row r="1125" spans="1:17" ht="12.75" customHeight="1" x14ac:dyDescent="0.25">
      <c r="A1125" s="273" t="s">
        <v>2528</v>
      </c>
      <c r="B1125" s="273"/>
      <c r="C1125" s="274" t="s">
        <v>2521</v>
      </c>
      <c r="D1125" s="274"/>
      <c r="E1125" s="274"/>
      <c r="F1125" s="274"/>
      <c r="G1125" s="73">
        <v>2301598.8199999998</v>
      </c>
      <c r="H1125" s="73">
        <v>0</v>
      </c>
      <c r="I1125" s="275">
        <v>1507798.17</v>
      </c>
      <c r="J1125" s="275"/>
      <c r="K1125" s="275">
        <v>1852875.36</v>
      </c>
      <c r="L1125" s="275"/>
      <c r="M1125" s="275"/>
      <c r="N1125" s="275"/>
      <c r="O1125" s="275">
        <v>1956521.63</v>
      </c>
      <c r="P1125" s="275"/>
      <c r="Q1125" s="73">
        <v>0</v>
      </c>
    </row>
    <row r="1126" spans="1:17" ht="12.1" customHeight="1" x14ac:dyDescent="0.25">
      <c r="A1126" s="273" t="s">
        <v>2529</v>
      </c>
      <c r="B1126" s="273"/>
      <c r="C1126" s="274" t="s">
        <v>2521</v>
      </c>
      <c r="D1126" s="274"/>
      <c r="E1126" s="274"/>
      <c r="F1126" s="274"/>
      <c r="G1126" s="73">
        <v>55000</v>
      </c>
      <c r="H1126" s="73">
        <v>0</v>
      </c>
      <c r="I1126" s="275">
        <v>2251022.7799999998</v>
      </c>
      <c r="J1126" s="275"/>
      <c r="K1126" s="275">
        <v>2251022.7799999998</v>
      </c>
      <c r="L1126" s="275"/>
      <c r="M1126" s="275"/>
      <c r="N1126" s="275"/>
      <c r="O1126" s="275">
        <v>55000</v>
      </c>
      <c r="P1126" s="275"/>
      <c r="Q1126" s="73">
        <v>0</v>
      </c>
    </row>
    <row r="1127" spans="1:17" ht="12.1" customHeight="1" x14ac:dyDescent="0.25">
      <c r="A1127" s="273" t="s">
        <v>2530</v>
      </c>
      <c r="B1127" s="273"/>
      <c r="C1127" s="274" t="s">
        <v>2521</v>
      </c>
      <c r="D1127" s="274"/>
      <c r="E1127" s="274"/>
      <c r="F1127" s="274"/>
      <c r="G1127" s="73">
        <v>729242.89</v>
      </c>
      <c r="H1127" s="73">
        <v>0</v>
      </c>
      <c r="I1127" s="275">
        <v>908572.73</v>
      </c>
      <c r="J1127" s="275"/>
      <c r="K1127" s="275">
        <v>1155254.81</v>
      </c>
      <c r="L1127" s="275"/>
      <c r="M1127" s="275"/>
      <c r="N1127" s="275"/>
      <c r="O1127" s="275">
        <v>482560.81</v>
      </c>
      <c r="P1127" s="275"/>
      <c r="Q1127" s="73">
        <v>0</v>
      </c>
    </row>
    <row r="1128" spans="1:17" ht="12.75" customHeight="1" x14ac:dyDescent="0.25">
      <c r="A1128" s="273" t="s">
        <v>2531</v>
      </c>
      <c r="B1128" s="273"/>
      <c r="C1128" s="274" t="s">
        <v>2521</v>
      </c>
      <c r="D1128" s="274"/>
      <c r="E1128" s="274"/>
      <c r="F1128" s="274"/>
      <c r="G1128" s="73">
        <v>1602995.82</v>
      </c>
      <c r="H1128" s="73">
        <v>0</v>
      </c>
      <c r="I1128" s="275">
        <v>1159722.77</v>
      </c>
      <c r="J1128" s="275"/>
      <c r="K1128" s="275">
        <v>1161358.83</v>
      </c>
      <c r="L1128" s="275"/>
      <c r="M1128" s="275"/>
      <c r="N1128" s="275"/>
      <c r="O1128" s="275">
        <v>1601359.76</v>
      </c>
      <c r="P1128" s="275"/>
      <c r="Q1128" s="73">
        <v>0</v>
      </c>
    </row>
    <row r="1129" spans="1:17" ht="12.1" customHeight="1" x14ac:dyDescent="0.25">
      <c r="A1129" s="273" t="s">
        <v>2532</v>
      </c>
      <c r="B1129" s="273"/>
      <c r="C1129" s="274" t="s">
        <v>2521</v>
      </c>
      <c r="D1129" s="274"/>
      <c r="E1129" s="274"/>
      <c r="F1129" s="274"/>
      <c r="G1129" s="73">
        <v>594000</v>
      </c>
      <c r="H1129" s="73">
        <v>0</v>
      </c>
      <c r="I1129" s="275">
        <v>963069.72</v>
      </c>
      <c r="J1129" s="275"/>
      <c r="K1129" s="275">
        <v>928433.36</v>
      </c>
      <c r="L1129" s="275"/>
      <c r="M1129" s="275"/>
      <c r="N1129" s="275"/>
      <c r="O1129" s="275">
        <v>628636.36</v>
      </c>
      <c r="P1129" s="275"/>
      <c r="Q1129" s="73">
        <v>0</v>
      </c>
    </row>
    <row r="1130" spans="1:17" ht="12.1" customHeight="1" x14ac:dyDescent="0.25">
      <c r="A1130" s="273" t="s">
        <v>2533</v>
      </c>
      <c r="B1130" s="273"/>
      <c r="C1130" s="274" t="s">
        <v>2521</v>
      </c>
      <c r="D1130" s="274"/>
      <c r="E1130" s="274"/>
      <c r="F1130" s="274"/>
      <c r="G1130" s="73">
        <v>0</v>
      </c>
      <c r="H1130" s="73">
        <v>0</v>
      </c>
      <c r="I1130" s="275">
        <v>2604863.66</v>
      </c>
      <c r="J1130" s="275"/>
      <c r="K1130" s="275">
        <v>1490318.2</v>
      </c>
      <c r="L1130" s="275"/>
      <c r="M1130" s="275"/>
      <c r="N1130" s="275"/>
      <c r="O1130" s="275">
        <v>1114545.46</v>
      </c>
      <c r="P1130" s="275"/>
      <c r="Q1130" s="73">
        <v>0</v>
      </c>
    </row>
    <row r="1131" spans="1:17" ht="12.75" customHeight="1" x14ac:dyDescent="0.25">
      <c r="A1131" s="273" t="s">
        <v>2534</v>
      </c>
      <c r="B1131" s="273"/>
      <c r="C1131" s="274" t="s">
        <v>2521</v>
      </c>
      <c r="D1131" s="274"/>
      <c r="E1131" s="274"/>
      <c r="F1131" s="274"/>
      <c r="G1131" s="73">
        <v>1949154.53</v>
      </c>
      <c r="H1131" s="73">
        <v>0</v>
      </c>
      <c r="I1131" s="275">
        <v>861636.38</v>
      </c>
      <c r="J1131" s="275"/>
      <c r="K1131" s="275">
        <v>861636.38</v>
      </c>
      <c r="L1131" s="275"/>
      <c r="M1131" s="275"/>
      <c r="N1131" s="275"/>
      <c r="O1131" s="275">
        <v>1949154.53</v>
      </c>
      <c r="P1131" s="275"/>
      <c r="Q1131" s="73">
        <v>0</v>
      </c>
    </row>
    <row r="1132" spans="1:17" ht="12.1" customHeight="1" x14ac:dyDescent="0.25">
      <c r="A1132" s="273" t="s">
        <v>2535</v>
      </c>
      <c r="B1132" s="273"/>
      <c r="C1132" s="274" t="s">
        <v>2521</v>
      </c>
      <c r="D1132" s="274"/>
      <c r="E1132" s="274"/>
      <c r="F1132" s="274"/>
      <c r="G1132" s="73">
        <v>2494869.69</v>
      </c>
      <c r="H1132" s="73">
        <v>0</v>
      </c>
      <c r="I1132" s="275">
        <v>554158.93000000005</v>
      </c>
      <c r="J1132" s="275"/>
      <c r="K1132" s="275">
        <v>845686.17</v>
      </c>
      <c r="L1132" s="275"/>
      <c r="M1132" s="275"/>
      <c r="N1132" s="275"/>
      <c r="O1132" s="275">
        <v>2203342.4500000002</v>
      </c>
      <c r="P1132" s="275"/>
      <c r="Q1132" s="73">
        <v>0</v>
      </c>
    </row>
    <row r="1133" spans="1:17" ht="12.1" customHeight="1" x14ac:dyDescent="0.25">
      <c r="A1133" s="273" t="s">
        <v>2536</v>
      </c>
      <c r="B1133" s="273"/>
      <c r="C1133" s="274" t="s">
        <v>2521</v>
      </c>
      <c r="D1133" s="274"/>
      <c r="E1133" s="274"/>
      <c r="F1133" s="274"/>
      <c r="G1133" s="73">
        <v>7073245.2699999996</v>
      </c>
      <c r="H1133" s="73">
        <v>0</v>
      </c>
      <c r="I1133" s="275">
        <v>563127.28</v>
      </c>
      <c r="J1133" s="275"/>
      <c r="K1133" s="275">
        <v>1066001.6599999999</v>
      </c>
      <c r="L1133" s="275"/>
      <c r="M1133" s="275"/>
      <c r="N1133" s="275"/>
      <c r="O1133" s="275">
        <v>6570370.8899999997</v>
      </c>
      <c r="P1133" s="275"/>
      <c r="Q1133" s="73">
        <v>0</v>
      </c>
    </row>
    <row r="1134" spans="1:17" ht="12.75" customHeight="1" x14ac:dyDescent="0.25">
      <c r="A1134" s="273" t="s">
        <v>2537</v>
      </c>
      <c r="B1134" s="273"/>
      <c r="C1134" s="274" t="s">
        <v>2521</v>
      </c>
      <c r="D1134" s="274"/>
      <c r="E1134" s="274"/>
      <c r="F1134" s="274"/>
      <c r="G1134" s="73">
        <v>6607044.6399999997</v>
      </c>
      <c r="H1134" s="73">
        <v>0</v>
      </c>
      <c r="I1134" s="275">
        <v>318372.74</v>
      </c>
      <c r="J1134" s="275"/>
      <c r="K1134" s="275">
        <v>354554.34</v>
      </c>
      <c r="L1134" s="275"/>
      <c r="M1134" s="275"/>
      <c r="N1134" s="275"/>
      <c r="O1134" s="275">
        <v>6570863.04</v>
      </c>
      <c r="P1134" s="275"/>
      <c r="Q1134" s="73">
        <v>0</v>
      </c>
    </row>
    <row r="1135" spans="1:17" ht="12.1" customHeight="1" x14ac:dyDescent="0.25">
      <c r="A1135" s="273" t="s">
        <v>2538</v>
      </c>
      <c r="B1135" s="273"/>
      <c r="C1135" s="274" t="s">
        <v>2521</v>
      </c>
      <c r="D1135" s="274"/>
      <c r="E1135" s="274"/>
      <c r="F1135" s="274"/>
      <c r="G1135" s="73">
        <v>486908.77</v>
      </c>
      <c r="H1135" s="73">
        <v>0</v>
      </c>
      <c r="I1135" s="275">
        <v>437984.71</v>
      </c>
      <c r="J1135" s="275"/>
      <c r="K1135" s="275">
        <v>493075.31</v>
      </c>
      <c r="L1135" s="275"/>
      <c r="M1135" s="275"/>
      <c r="N1135" s="275"/>
      <c r="O1135" s="275">
        <v>431818.17</v>
      </c>
      <c r="P1135" s="275"/>
      <c r="Q1135" s="73">
        <v>0</v>
      </c>
    </row>
    <row r="1136" spans="1:17" ht="12.1" customHeight="1" x14ac:dyDescent="0.25">
      <c r="A1136" s="273" t="s">
        <v>2539</v>
      </c>
      <c r="B1136" s="273"/>
      <c r="C1136" s="274" t="s">
        <v>2521</v>
      </c>
      <c r="D1136" s="274"/>
      <c r="E1136" s="274"/>
      <c r="F1136" s="274"/>
      <c r="G1136" s="73">
        <v>811192.15</v>
      </c>
      <c r="H1136" s="73">
        <v>0</v>
      </c>
      <c r="I1136" s="275">
        <v>438963.09</v>
      </c>
      <c r="J1136" s="275"/>
      <c r="K1136" s="275">
        <v>423508.56</v>
      </c>
      <c r="L1136" s="275"/>
      <c r="M1136" s="275"/>
      <c r="N1136" s="275"/>
      <c r="O1136" s="275">
        <v>826646.68</v>
      </c>
      <c r="P1136" s="275"/>
      <c r="Q1136" s="73">
        <v>0</v>
      </c>
    </row>
    <row r="1137" spans="1:17" ht="12.75" customHeight="1" x14ac:dyDescent="0.25">
      <c r="A1137" s="273" t="s">
        <v>2540</v>
      </c>
      <c r="B1137" s="273"/>
      <c r="C1137" s="274" t="s">
        <v>2521</v>
      </c>
      <c r="D1137" s="274"/>
      <c r="E1137" s="274"/>
      <c r="F1137" s="274"/>
      <c r="G1137" s="73">
        <v>363190.63</v>
      </c>
      <c r="H1137" s="73">
        <v>0</v>
      </c>
      <c r="I1137" s="275">
        <v>551977.22</v>
      </c>
      <c r="J1137" s="275"/>
      <c r="K1137" s="275">
        <v>580386.21</v>
      </c>
      <c r="L1137" s="275"/>
      <c r="M1137" s="275"/>
      <c r="N1137" s="275"/>
      <c r="O1137" s="275">
        <v>334781.64</v>
      </c>
      <c r="P1137" s="275"/>
      <c r="Q1137" s="73">
        <v>0</v>
      </c>
    </row>
    <row r="1138" spans="1:17" ht="12.1" customHeight="1" x14ac:dyDescent="0.25">
      <c r="A1138" s="273" t="s">
        <v>2541</v>
      </c>
      <c r="B1138" s="273"/>
      <c r="C1138" s="274" t="s">
        <v>2521</v>
      </c>
      <c r="D1138" s="274"/>
      <c r="E1138" s="274"/>
      <c r="F1138" s="274"/>
      <c r="G1138" s="73">
        <v>67636.350000000006</v>
      </c>
      <c r="H1138" s="73">
        <v>0</v>
      </c>
      <c r="I1138" s="275">
        <v>845272.75</v>
      </c>
      <c r="J1138" s="275"/>
      <c r="K1138" s="275">
        <v>858636.39</v>
      </c>
      <c r="L1138" s="275"/>
      <c r="M1138" s="275"/>
      <c r="N1138" s="275"/>
      <c r="O1138" s="275">
        <v>54272.71</v>
      </c>
      <c r="P1138" s="275"/>
      <c r="Q1138" s="73">
        <v>0</v>
      </c>
    </row>
    <row r="1139" spans="1:17" ht="12.1" customHeight="1" x14ac:dyDescent="0.25">
      <c r="A1139" s="273" t="s">
        <v>2542</v>
      </c>
      <c r="B1139" s="273"/>
      <c r="C1139" s="274" t="s">
        <v>2521</v>
      </c>
      <c r="D1139" s="274"/>
      <c r="E1139" s="274"/>
      <c r="F1139" s="274"/>
      <c r="G1139" s="73">
        <v>35000</v>
      </c>
      <c r="H1139" s="73">
        <v>0</v>
      </c>
      <c r="I1139" s="275">
        <v>32000</v>
      </c>
      <c r="J1139" s="275"/>
      <c r="K1139" s="275">
        <v>54272.72</v>
      </c>
      <c r="L1139" s="275"/>
      <c r="M1139" s="275"/>
      <c r="N1139" s="275"/>
      <c r="O1139" s="275">
        <v>12727.28</v>
      </c>
      <c r="P1139" s="275"/>
      <c r="Q1139" s="73">
        <v>0</v>
      </c>
    </row>
    <row r="1140" spans="1:17" ht="12.1" customHeight="1" x14ac:dyDescent="0.25">
      <c r="A1140" s="273" t="s">
        <v>2543</v>
      </c>
      <c r="B1140" s="273"/>
      <c r="C1140" s="274" t="s">
        <v>2521</v>
      </c>
      <c r="D1140" s="274"/>
      <c r="E1140" s="274"/>
      <c r="F1140" s="274"/>
      <c r="G1140" s="73">
        <v>2722537.46</v>
      </c>
      <c r="H1140" s="73">
        <v>0</v>
      </c>
      <c r="I1140" s="275">
        <v>1497363.4</v>
      </c>
      <c r="J1140" s="275"/>
      <c r="K1140" s="275">
        <v>1561572.41</v>
      </c>
      <c r="L1140" s="275"/>
      <c r="M1140" s="275"/>
      <c r="N1140" s="275"/>
      <c r="O1140" s="275">
        <v>2658328.4500000002</v>
      </c>
      <c r="P1140" s="275"/>
      <c r="Q1140" s="73">
        <v>0</v>
      </c>
    </row>
    <row r="1141" spans="1:17" ht="12.75" customHeight="1" x14ac:dyDescent="0.25">
      <c r="A1141" s="273" t="s">
        <v>2544</v>
      </c>
      <c r="B1141" s="273"/>
      <c r="C1141" s="274" t="s">
        <v>2521</v>
      </c>
      <c r="D1141" s="274"/>
      <c r="E1141" s="274"/>
      <c r="F1141" s="274"/>
      <c r="G1141" s="73">
        <v>420711.23</v>
      </c>
      <c r="H1141" s="73">
        <v>0</v>
      </c>
      <c r="I1141" s="275">
        <v>415090.89</v>
      </c>
      <c r="J1141" s="275"/>
      <c r="K1141" s="275">
        <v>441393.06</v>
      </c>
      <c r="L1141" s="275"/>
      <c r="M1141" s="275"/>
      <c r="N1141" s="275"/>
      <c r="O1141" s="275">
        <v>394409.06</v>
      </c>
      <c r="P1141" s="275"/>
      <c r="Q1141" s="73">
        <v>0</v>
      </c>
    </row>
    <row r="1142" spans="1:17" ht="12.1" customHeight="1" x14ac:dyDescent="0.25">
      <c r="A1142" s="273" t="s">
        <v>2545</v>
      </c>
      <c r="B1142" s="273"/>
      <c r="C1142" s="274" t="s">
        <v>2546</v>
      </c>
      <c r="D1142" s="274"/>
      <c r="E1142" s="274"/>
      <c r="F1142" s="274"/>
      <c r="G1142" s="73">
        <v>12460420.52</v>
      </c>
      <c r="H1142" s="73">
        <v>0</v>
      </c>
      <c r="I1142" s="275">
        <v>3019903.63</v>
      </c>
      <c r="J1142" s="275"/>
      <c r="K1142" s="275">
        <v>2135861.79</v>
      </c>
      <c r="L1142" s="275"/>
      <c r="M1142" s="275"/>
      <c r="N1142" s="275"/>
      <c r="O1142" s="275">
        <v>13344462.359999999</v>
      </c>
      <c r="P1142" s="275"/>
      <c r="Q1142" s="73">
        <v>0</v>
      </c>
    </row>
    <row r="1143" spans="1:17" ht="12.1" customHeight="1" x14ac:dyDescent="0.25">
      <c r="A1143" s="273" t="s">
        <v>2547</v>
      </c>
      <c r="B1143" s="273"/>
      <c r="C1143" s="274" t="s">
        <v>2548</v>
      </c>
      <c r="D1143" s="274"/>
      <c r="E1143" s="274"/>
      <c r="F1143" s="274"/>
      <c r="G1143" s="73">
        <v>6335283.0800000001</v>
      </c>
      <c r="H1143" s="73">
        <v>0</v>
      </c>
      <c r="I1143" s="275">
        <v>32439661.890000001</v>
      </c>
      <c r="J1143" s="275"/>
      <c r="K1143" s="275">
        <v>30426550.77</v>
      </c>
      <c r="L1143" s="275"/>
      <c r="M1143" s="275"/>
      <c r="N1143" s="275"/>
      <c r="O1143" s="275">
        <v>8348394.2000000002</v>
      </c>
      <c r="P1143" s="275"/>
      <c r="Q1143" s="73">
        <v>0</v>
      </c>
    </row>
    <row r="1144" spans="1:17" ht="12.75" customHeight="1" x14ac:dyDescent="0.25">
      <c r="A1144" s="273" t="s">
        <v>2549</v>
      </c>
      <c r="B1144" s="273"/>
      <c r="C1144" s="274" t="s">
        <v>2550</v>
      </c>
      <c r="D1144" s="274"/>
      <c r="E1144" s="274"/>
      <c r="F1144" s="274"/>
      <c r="G1144" s="73">
        <v>130272.45</v>
      </c>
      <c r="H1144" s="73">
        <v>0</v>
      </c>
      <c r="I1144" s="275">
        <v>194090.91</v>
      </c>
      <c r="J1144" s="275"/>
      <c r="K1144" s="275">
        <v>148909.34</v>
      </c>
      <c r="L1144" s="275"/>
      <c r="M1144" s="275"/>
      <c r="N1144" s="275"/>
      <c r="O1144" s="275">
        <v>175454.02</v>
      </c>
      <c r="P1144" s="275"/>
      <c r="Q1144" s="73">
        <v>0</v>
      </c>
    </row>
    <row r="1145" spans="1:17" ht="12.1" customHeight="1" x14ac:dyDescent="0.25">
      <c r="A1145" s="273" t="s">
        <v>2551</v>
      </c>
      <c r="B1145" s="273"/>
      <c r="C1145" s="274" t="s">
        <v>2550</v>
      </c>
      <c r="D1145" s="274"/>
      <c r="E1145" s="274"/>
      <c r="F1145" s="274"/>
      <c r="G1145" s="73">
        <v>0</v>
      </c>
      <c r="H1145" s="73">
        <v>0</v>
      </c>
      <c r="I1145" s="275">
        <v>14090.9</v>
      </c>
      <c r="J1145" s="275"/>
      <c r="K1145" s="275">
        <v>14090.9</v>
      </c>
      <c r="L1145" s="275"/>
      <c r="M1145" s="275"/>
      <c r="N1145" s="275"/>
      <c r="O1145" s="275">
        <v>0</v>
      </c>
      <c r="P1145" s="275"/>
      <c r="Q1145" s="73">
        <v>0</v>
      </c>
    </row>
    <row r="1146" spans="1:17" ht="12.1" customHeight="1" x14ac:dyDescent="0.25">
      <c r="A1146" s="273" t="s">
        <v>2552</v>
      </c>
      <c r="B1146" s="273"/>
      <c r="C1146" s="274" t="s">
        <v>2550</v>
      </c>
      <c r="D1146" s="274"/>
      <c r="E1146" s="274"/>
      <c r="F1146" s="274"/>
      <c r="G1146" s="73">
        <v>2000</v>
      </c>
      <c r="H1146" s="73">
        <v>0</v>
      </c>
      <c r="I1146" s="275">
        <v>7500</v>
      </c>
      <c r="J1146" s="275"/>
      <c r="K1146" s="275">
        <v>7500</v>
      </c>
      <c r="L1146" s="275"/>
      <c r="M1146" s="275"/>
      <c r="N1146" s="275"/>
      <c r="O1146" s="275">
        <v>2000</v>
      </c>
      <c r="P1146" s="275"/>
      <c r="Q1146" s="73">
        <v>0</v>
      </c>
    </row>
    <row r="1147" spans="1:17" ht="12.75" customHeight="1" x14ac:dyDescent="0.25">
      <c r="A1147" s="273" t="s">
        <v>2553</v>
      </c>
      <c r="B1147" s="273"/>
      <c r="C1147" s="274" t="s">
        <v>2550</v>
      </c>
      <c r="D1147" s="274"/>
      <c r="E1147" s="274"/>
      <c r="F1147" s="274"/>
      <c r="G1147" s="73">
        <v>222214.93</v>
      </c>
      <c r="H1147" s="73">
        <v>0</v>
      </c>
      <c r="I1147" s="275">
        <v>19500</v>
      </c>
      <c r="J1147" s="275"/>
      <c r="K1147" s="275">
        <v>66772.73</v>
      </c>
      <c r="L1147" s="275"/>
      <c r="M1147" s="275"/>
      <c r="N1147" s="275"/>
      <c r="O1147" s="275">
        <v>174942.2</v>
      </c>
      <c r="P1147" s="275"/>
      <c r="Q1147" s="73">
        <v>0</v>
      </c>
    </row>
    <row r="1148" spans="1:17" ht="12.1" customHeight="1" x14ac:dyDescent="0.25">
      <c r="A1148" s="273" t="s">
        <v>2554</v>
      </c>
      <c r="B1148" s="273"/>
      <c r="C1148" s="274" t="s">
        <v>2550</v>
      </c>
      <c r="D1148" s="274"/>
      <c r="E1148" s="274"/>
      <c r="F1148" s="274"/>
      <c r="G1148" s="73">
        <v>157441.5</v>
      </c>
      <c r="H1148" s="73">
        <v>0</v>
      </c>
      <c r="I1148" s="275">
        <v>5000</v>
      </c>
      <c r="J1148" s="275"/>
      <c r="K1148" s="275">
        <v>5000</v>
      </c>
      <c r="L1148" s="275"/>
      <c r="M1148" s="275"/>
      <c r="N1148" s="275"/>
      <c r="O1148" s="275">
        <v>157441.5</v>
      </c>
      <c r="P1148" s="275"/>
      <c r="Q1148" s="73">
        <v>0</v>
      </c>
    </row>
    <row r="1149" spans="1:17" ht="12.1" customHeight="1" x14ac:dyDescent="0.25">
      <c r="A1149" s="273" t="s">
        <v>2555</v>
      </c>
      <c r="B1149" s="273"/>
      <c r="C1149" s="274" t="s">
        <v>2550</v>
      </c>
      <c r="D1149" s="274"/>
      <c r="E1149" s="274"/>
      <c r="F1149" s="274"/>
      <c r="G1149" s="73">
        <v>620628.41</v>
      </c>
      <c r="H1149" s="73">
        <v>0</v>
      </c>
      <c r="I1149" s="275">
        <v>40000</v>
      </c>
      <c r="J1149" s="275"/>
      <c r="K1149" s="275">
        <v>40000</v>
      </c>
      <c r="L1149" s="275"/>
      <c r="M1149" s="275"/>
      <c r="N1149" s="275"/>
      <c r="O1149" s="275">
        <v>620628.41</v>
      </c>
      <c r="P1149" s="275"/>
      <c r="Q1149" s="73">
        <v>0</v>
      </c>
    </row>
    <row r="1150" spans="1:17" ht="12.75" customHeight="1" x14ac:dyDescent="0.25">
      <c r="A1150" s="273" t="s">
        <v>2556</v>
      </c>
      <c r="B1150" s="273"/>
      <c r="C1150" s="274" t="s">
        <v>2550</v>
      </c>
      <c r="D1150" s="274"/>
      <c r="E1150" s="274"/>
      <c r="F1150" s="274"/>
      <c r="G1150" s="73">
        <v>24017.37</v>
      </c>
      <c r="H1150" s="73">
        <v>0</v>
      </c>
      <c r="I1150" s="275">
        <v>43000</v>
      </c>
      <c r="J1150" s="275"/>
      <c r="K1150" s="275">
        <v>43200</v>
      </c>
      <c r="L1150" s="275"/>
      <c r="M1150" s="275"/>
      <c r="N1150" s="275"/>
      <c r="O1150" s="275">
        <v>23817.37</v>
      </c>
      <c r="P1150" s="275"/>
      <c r="Q1150" s="73">
        <v>0</v>
      </c>
    </row>
    <row r="1151" spans="1:17" ht="12.1" customHeight="1" x14ac:dyDescent="0.25">
      <c r="A1151" s="273" t="s">
        <v>2557</v>
      </c>
      <c r="B1151" s="273"/>
      <c r="C1151" s="274" t="s">
        <v>2550</v>
      </c>
      <c r="D1151" s="274"/>
      <c r="E1151" s="274"/>
      <c r="F1151" s="274"/>
      <c r="G1151" s="73">
        <v>0</v>
      </c>
      <c r="H1151" s="73">
        <v>0</v>
      </c>
      <c r="I1151" s="275">
        <v>24000</v>
      </c>
      <c r="J1151" s="275"/>
      <c r="K1151" s="275">
        <v>24000</v>
      </c>
      <c r="L1151" s="275"/>
      <c r="M1151" s="275"/>
      <c r="N1151" s="275"/>
      <c r="O1151" s="275">
        <v>0</v>
      </c>
      <c r="P1151" s="275"/>
      <c r="Q1151" s="73">
        <v>0</v>
      </c>
    </row>
    <row r="1152" spans="1:17" ht="12.1" customHeight="1" x14ac:dyDescent="0.25">
      <c r="A1152" s="273" t="s">
        <v>2558</v>
      </c>
      <c r="B1152" s="273"/>
      <c r="C1152" s="274" t="s">
        <v>2550</v>
      </c>
      <c r="D1152" s="274"/>
      <c r="E1152" s="274"/>
      <c r="F1152" s="274"/>
      <c r="G1152" s="73">
        <v>4545.45</v>
      </c>
      <c r="H1152" s="73">
        <v>0</v>
      </c>
      <c r="I1152" s="275">
        <v>28181.82</v>
      </c>
      <c r="J1152" s="275"/>
      <c r="K1152" s="275">
        <v>26818.18</v>
      </c>
      <c r="L1152" s="275"/>
      <c r="M1152" s="275"/>
      <c r="N1152" s="275"/>
      <c r="O1152" s="275">
        <v>5909.09</v>
      </c>
      <c r="P1152" s="275"/>
      <c r="Q1152" s="73">
        <v>0</v>
      </c>
    </row>
    <row r="1153" spans="1:17" ht="12.75" customHeight="1" x14ac:dyDescent="0.25">
      <c r="A1153" s="273" t="s">
        <v>2559</v>
      </c>
      <c r="B1153" s="273"/>
      <c r="C1153" s="274" t="s">
        <v>2550</v>
      </c>
      <c r="D1153" s="274"/>
      <c r="E1153" s="274"/>
      <c r="F1153" s="274"/>
      <c r="G1153" s="73">
        <v>437199.82</v>
      </c>
      <c r="H1153" s="73">
        <v>0</v>
      </c>
      <c r="I1153" s="275">
        <v>10909.09</v>
      </c>
      <c r="J1153" s="275"/>
      <c r="K1153" s="275">
        <v>74711.100000000006</v>
      </c>
      <c r="L1153" s="275"/>
      <c r="M1153" s="275"/>
      <c r="N1153" s="275"/>
      <c r="O1153" s="275">
        <v>373397.81</v>
      </c>
      <c r="P1153" s="275"/>
      <c r="Q1153" s="73">
        <v>0</v>
      </c>
    </row>
    <row r="1154" spans="1:17" ht="12.1" customHeight="1" x14ac:dyDescent="0.25">
      <c r="A1154" s="273" t="s">
        <v>2560</v>
      </c>
      <c r="B1154" s="273"/>
      <c r="C1154" s="274" t="s">
        <v>2550</v>
      </c>
      <c r="D1154" s="274"/>
      <c r="E1154" s="274"/>
      <c r="F1154" s="274"/>
      <c r="G1154" s="73">
        <v>35700</v>
      </c>
      <c r="H1154" s="73">
        <v>0</v>
      </c>
      <c r="I1154" s="275">
        <v>42636.37</v>
      </c>
      <c r="J1154" s="275"/>
      <c r="K1154" s="275">
        <v>51636.37</v>
      </c>
      <c r="L1154" s="275"/>
      <c r="M1154" s="275"/>
      <c r="N1154" s="275"/>
      <c r="O1154" s="275">
        <v>26700</v>
      </c>
      <c r="P1154" s="275"/>
      <c r="Q1154" s="73">
        <v>0</v>
      </c>
    </row>
    <row r="1155" spans="1:17" ht="12.1" customHeight="1" x14ac:dyDescent="0.25">
      <c r="A1155" s="273" t="s">
        <v>2561</v>
      </c>
      <c r="B1155" s="273"/>
      <c r="C1155" s="274" t="s">
        <v>2550</v>
      </c>
      <c r="D1155" s="274"/>
      <c r="E1155" s="274"/>
      <c r="F1155" s="274"/>
      <c r="G1155" s="73">
        <v>0</v>
      </c>
      <c r="H1155" s="73">
        <v>0</v>
      </c>
      <c r="I1155" s="275">
        <v>23000</v>
      </c>
      <c r="J1155" s="275"/>
      <c r="K1155" s="275">
        <v>23000</v>
      </c>
      <c r="L1155" s="275"/>
      <c r="M1155" s="275"/>
      <c r="N1155" s="275"/>
      <c r="O1155" s="275">
        <v>0</v>
      </c>
      <c r="P1155" s="275"/>
      <c r="Q1155" s="73">
        <v>0</v>
      </c>
    </row>
    <row r="1156" spans="1:17" ht="12.75" customHeight="1" x14ac:dyDescent="0.25">
      <c r="A1156" s="273" t="s">
        <v>2562</v>
      </c>
      <c r="B1156" s="273"/>
      <c r="C1156" s="274" t="s">
        <v>2550</v>
      </c>
      <c r="D1156" s="274"/>
      <c r="E1156" s="274"/>
      <c r="F1156" s="274"/>
      <c r="G1156" s="73">
        <v>0</v>
      </c>
      <c r="H1156" s="73">
        <v>0</v>
      </c>
      <c r="I1156" s="275">
        <v>17272.72</v>
      </c>
      <c r="J1156" s="275"/>
      <c r="K1156" s="275">
        <v>17272.72</v>
      </c>
      <c r="L1156" s="275"/>
      <c r="M1156" s="275"/>
      <c r="N1156" s="275"/>
      <c r="O1156" s="275">
        <v>0</v>
      </c>
      <c r="P1156" s="275"/>
      <c r="Q1156" s="73">
        <v>0</v>
      </c>
    </row>
    <row r="1157" spans="1:17" ht="12.1" customHeight="1" x14ac:dyDescent="0.25">
      <c r="A1157" s="273" t="s">
        <v>2563</v>
      </c>
      <c r="B1157" s="273"/>
      <c r="C1157" s="274" t="s">
        <v>2550</v>
      </c>
      <c r="D1157" s="274"/>
      <c r="E1157" s="274"/>
      <c r="F1157" s="274"/>
      <c r="G1157" s="73">
        <v>26390</v>
      </c>
      <c r="H1157" s="73">
        <v>0</v>
      </c>
      <c r="I1157" s="275">
        <v>10000</v>
      </c>
      <c r="J1157" s="275"/>
      <c r="K1157" s="275">
        <v>10000</v>
      </c>
      <c r="L1157" s="275"/>
      <c r="M1157" s="275"/>
      <c r="N1157" s="275"/>
      <c r="O1157" s="275">
        <v>26390</v>
      </c>
      <c r="P1157" s="275"/>
      <c r="Q1157" s="73">
        <v>0</v>
      </c>
    </row>
    <row r="1158" spans="1:17" ht="12.1" customHeight="1" x14ac:dyDescent="0.25">
      <c r="A1158" s="273" t="s">
        <v>2564</v>
      </c>
      <c r="B1158" s="273"/>
      <c r="C1158" s="274" t="s">
        <v>2550</v>
      </c>
      <c r="D1158" s="274"/>
      <c r="E1158" s="274"/>
      <c r="F1158" s="274"/>
      <c r="G1158" s="73">
        <v>60000</v>
      </c>
      <c r="H1158" s="73">
        <v>0</v>
      </c>
      <c r="I1158" s="275">
        <v>12272.73</v>
      </c>
      <c r="J1158" s="275"/>
      <c r="K1158" s="275">
        <v>12272.73</v>
      </c>
      <c r="L1158" s="275"/>
      <c r="M1158" s="275"/>
      <c r="N1158" s="275"/>
      <c r="O1158" s="275">
        <v>60000</v>
      </c>
      <c r="P1158" s="275"/>
      <c r="Q1158" s="73">
        <v>0</v>
      </c>
    </row>
    <row r="1159" spans="1:17" ht="12.75" customHeight="1" x14ac:dyDescent="0.25">
      <c r="A1159" s="273" t="s">
        <v>2565</v>
      </c>
      <c r="B1159" s="273"/>
      <c r="C1159" s="274" t="s">
        <v>2550</v>
      </c>
      <c r="D1159" s="274"/>
      <c r="E1159" s="274"/>
      <c r="F1159" s="274"/>
      <c r="G1159" s="73">
        <v>2009802.04</v>
      </c>
      <c r="H1159" s="73">
        <v>0</v>
      </c>
      <c r="I1159" s="275">
        <v>11363.64</v>
      </c>
      <c r="J1159" s="275"/>
      <c r="K1159" s="275">
        <v>6363.64</v>
      </c>
      <c r="L1159" s="275"/>
      <c r="M1159" s="275"/>
      <c r="N1159" s="275"/>
      <c r="O1159" s="275">
        <v>2014802.04</v>
      </c>
      <c r="P1159" s="275"/>
      <c r="Q1159" s="73">
        <v>0</v>
      </c>
    </row>
    <row r="1160" spans="1:17" ht="12.1" customHeight="1" x14ac:dyDescent="0.25">
      <c r="A1160" s="273" t="s">
        <v>2566</v>
      </c>
      <c r="B1160" s="273"/>
      <c r="C1160" s="274" t="s">
        <v>2550</v>
      </c>
      <c r="D1160" s="274"/>
      <c r="E1160" s="274"/>
      <c r="F1160" s="274"/>
      <c r="G1160" s="73">
        <v>0</v>
      </c>
      <c r="H1160" s="73">
        <v>0</v>
      </c>
      <c r="I1160" s="275">
        <v>105000</v>
      </c>
      <c r="J1160" s="275"/>
      <c r="K1160" s="275">
        <v>105000</v>
      </c>
      <c r="L1160" s="275"/>
      <c r="M1160" s="275"/>
      <c r="N1160" s="275"/>
      <c r="O1160" s="275">
        <v>0</v>
      </c>
      <c r="P1160" s="275"/>
      <c r="Q1160" s="73">
        <v>0</v>
      </c>
    </row>
    <row r="1161" spans="1:17" ht="12.1" customHeight="1" x14ac:dyDescent="0.25">
      <c r="A1161" s="273" t="s">
        <v>2567</v>
      </c>
      <c r="B1161" s="273"/>
      <c r="C1161" s="274" t="s">
        <v>2550</v>
      </c>
      <c r="D1161" s="274"/>
      <c r="E1161" s="274"/>
      <c r="F1161" s="274"/>
      <c r="G1161" s="73">
        <v>76436.47</v>
      </c>
      <c r="H1161" s="73">
        <v>0</v>
      </c>
      <c r="I1161" s="275">
        <v>105254.56</v>
      </c>
      <c r="J1161" s="275"/>
      <c r="K1161" s="275">
        <v>109145.46</v>
      </c>
      <c r="L1161" s="275"/>
      <c r="M1161" s="275"/>
      <c r="N1161" s="275"/>
      <c r="O1161" s="275">
        <v>72545.570000000007</v>
      </c>
      <c r="P1161" s="275"/>
      <c r="Q1161" s="73">
        <v>0</v>
      </c>
    </row>
    <row r="1162" spans="1:17" ht="12.75" customHeight="1" x14ac:dyDescent="0.25">
      <c r="A1162" s="273" t="s">
        <v>2568</v>
      </c>
      <c r="B1162" s="273"/>
      <c r="C1162" s="274" t="s">
        <v>2550</v>
      </c>
      <c r="D1162" s="274"/>
      <c r="E1162" s="274"/>
      <c r="F1162" s="274"/>
      <c r="G1162" s="73">
        <v>19000</v>
      </c>
      <c r="H1162" s="73">
        <v>0</v>
      </c>
      <c r="I1162" s="275">
        <v>18181.82</v>
      </c>
      <c r="J1162" s="275"/>
      <c r="K1162" s="275">
        <v>17436.36</v>
      </c>
      <c r="L1162" s="275"/>
      <c r="M1162" s="275"/>
      <c r="N1162" s="275"/>
      <c r="O1162" s="275">
        <v>19745.46</v>
      </c>
      <c r="P1162" s="275"/>
      <c r="Q1162" s="73">
        <v>0</v>
      </c>
    </row>
    <row r="1163" spans="1:17" ht="12.1" customHeight="1" x14ac:dyDescent="0.25">
      <c r="A1163" s="273" t="s">
        <v>2569</v>
      </c>
      <c r="B1163" s="273"/>
      <c r="C1163" s="274" t="s">
        <v>2550</v>
      </c>
      <c r="D1163" s="274"/>
      <c r="E1163" s="274"/>
      <c r="F1163" s="274"/>
      <c r="G1163" s="73">
        <v>8400</v>
      </c>
      <c r="H1163" s="73">
        <v>0</v>
      </c>
      <c r="I1163" s="275">
        <v>4090.91</v>
      </c>
      <c r="J1163" s="275"/>
      <c r="K1163" s="275">
        <v>4090.91</v>
      </c>
      <c r="L1163" s="275"/>
      <c r="M1163" s="275"/>
      <c r="N1163" s="275"/>
      <c r="O1163" s="275">
        <v>8400</v>
      </c>
      <c r="P1163" s="275"/>
      <c r="Q1163" s="73">
        <v>0</v>
      </c>
    </row>
    <row r="1164" spans="1:17" ht="12.1" customHeight="1" x14ac:dyDescent="0.25">
      <c r="A1164" s="273" t="s">
        <v>2570</v>
      </c>
      <c r="B1164" s="273"/>
      <c r="C1164" s="274" t="s">
        <v>2550</v>
      </c>
      <c r="D1164" s="274"/>
      <c r="E1164" s="274"/>
      <c r="F1164" s="274"/>
      <c r="G1164" s="73">
        <v>31276.48</v>
      </c>
      <c r="H1164" s="73">
        <v>0</v>
      </c>
      <c r="I1164" s="275">
        <v>16363.64</v>
      </c>
      <c r="J1164" s="275"/>
      <c r="K1164" s="275">
        <v>13684.49</v>
      </c>
      <c r="L1164" s="275"/>
      <c r="M1164" s="275"/>
      <c r="N1164" s="275"/>
      <c r="O1164" s="275">
        <v>33955.629999999997</v>
      </c>
      <c r="P1164" s="275"/>
      <c r="Q1164" s="73">
        <v>0</v>
      </c>
    </row>
    <row r="1165" spans="1:17" ht="12.1" customHeight="1" x14ac:dyDescent="0.25">
      <c r="A1165" s="273" t="s">
        <v>2571</v>
      </c>
      <c r="B1165" s="273"/>
      <c r="C1165" s="274" t="s">
        <v>2550</v>
      </c>
      <c r="D1165" s="274"/>
      <c r="E1165" s="274"/>
      <c r="F1165" s="274"/>
      <c r="G1165" s="73">
        <v>0</v>
      </c>
      <c r="H1165" s="73">
        <v>0</v>
      </c>
      <c r="I1165" s="275">
        <v>34545.440000000002</v>
      </c>
      <c r="J1165" s="275"/>
      <c r="K1165" s="275">
        <v>34545.440000000002</v>
      </c>
      <c r="L1165" s="275"/>
      <c r="M1165" s="275"/>
      <c r="N1165" s="275"/>
      <c r="O1165" s="275">
        <v>0</v>
      </c>
      <c r="P1165" s="275"/>
      <c r="Q1165" s="73">
        <v>0</v>
      </c>
    </row>
    <row r="1166" spans="1:17" ht="12.75" customHeight="1" x14ac:dyDescent="0.25">
      <c r="A1166" s="355"/>
      <c r="B1166" s="355"/>
      <c r="C1166" s="355"/>
      <c r="D1166" s="355"/>
      <c r="E1166" s="355"/>
      <c r="F1166" s="355"/>
      <c r="G1166" s="74">
        <v>115422541</v>
      </c>
      <c r="H1166" s="74">
        <v>0</v>
      </c>
      <c r="I1166" s="356">
        <v>145917921.21000001</v>
      </c>
      <c r="J1166" s="356"/>
      <c r="K1166" s="356">
        <v>143939741.50999999</v>
      </c>
      <c r="L1166" s="356"/>
      <c r="M1166" s="356"/>
      <c r="N1166" s="356"/>
      <c r="O1166" s="356">
        <v>117400720.7</v>
      </c>
      <c r="P1166" s="356"/>
      <c r="Q1166" s="74">
        <v>0</v>
      </c>
    </row>
    <row r="1167" spans="1:17" ht="6.8" customHeight="1" x14ac:dyDescent="0.25"/>
    <row r="1168" spans="1:17" ht="12.1" customHeight="1" x14ac:dyDescent="0.25">
      <c r="A1168" s="277" t="s">
        <v>578</v>
      </c>
      <c r="B1168" s="277"/>
      <c r="C1168" s="278" t="s">
        <v>685</v>
      </c>
      <c r="D1168" s="278"/>
      <c r="E1168" s="278"/>
      <c r="F1168" s="278"/>
      <c r="G1168" s="278"/>
      <c r="H1168" s="278"/>
      <c r="I1168" s="278"/>
      <c r="J1168" s="278"/>
      <c r="K1168" s="278"/>
      <c r="L1168" s="278"/>
      <c r="M1168" s="278"/>
      <c r="N1168" s="278"/>
      <c r="O1168" s="278"/>
      <c r="P1168" s="278"/>
      <c r="Q1168" s="278"/>
    </row>
    <row r="1169" spans="1:17" ht="12.1" customHeight="1" x14ac:dyDescent="0.25">
      <c r="A1169" s="273" t="s">
        <v>2572</v>
      </c>
      <c r="B1169" s="273"/>
      <c r="C1169" s="274" t="s">
        <v>2573</v>
      </c>
      <c r="D1169" s="274"/>
      <c r="E1169" s="274"/>
      <c r="F1169" s="274"/>
      <c r="G1169" s="73">
        <v>143090.87</v>
      </c>
      <c r="H1169" s="73">
        <v>0</v>
      </c>
      <c r="I1169" s="275">
        <v>932633.24</v>
      </c>
      <c r="J1169" s="275"/>
      <c r="K1169" s="275">
        <v>626272.66</v>
      </c>
      <c r="L1169" s="275"/>
      <c r="M1169" s="275"/>
      <c r="N1169" s="275"/>
      <c r="O1169" s="275">
        <v>449451.45</v>
      </c>
      <c r="P1169" s="275"/>
      <c r="Q1169" s="73">
        <v>0</v>
      </c>
    </row>
    <row r="1170" spans="1:17" ht="12.75" customHeight="1" x14ac:dyDescent="0.25">
      <c r="A1170" s="273" t="s">
        <v>2574</v>
      </c>
      <c r="B1170" s="273"/>
      <c r="C1170" s="274" t="s">
        <v>2573</v>
      </c>
      <c r="D1170" s="274"/>
      <c r="E1170" s="274"/>
      <c r="F1170" s="274"/>
      <c r="G1170" s="73">
        <v>231818.1</v>
      </c>
      <c r="H1170" s="73">
        <v>0</v>
      </c>
      <c r="I1170" s="275">
        <v>3328272.54</v>
      </c>
      <c r="J1170" s="275"/>
      <c r="K1170" s="275">
        <v>2922182.08</v>
      </c>
      <c r="L1170" s="275"/>
      <c r="M1170" s="275"/>
      <c r="N1170" s="275"/>
      <c r="O1170" s="275">
        <v>637908.56000000006</v>
      </c>
      <c r="P1170" s="275"/>
      <c r="Q1170" s="73">
        <v>0</v>
      </c>
    </row>
    <row r="1171" spans="1:17" ht="12.1" customHeight="1" x14ac:dyDescent="0.25">
      <c r="A1171" s="273" t="s">
        <v>2575</v>
      </c>
      <c r="B1171" s="273"/>
      <c r="C1171" s="274" t="s">
        <v>2573</v>
      </c>
      <c r="D1171" s="274"/>
      <c r="E1171" s="274"/>
      <c r="F1171" s="274"/>
      <c r="G1171" s="73">
        <v>0</v>
      </c>
      <c r="H1171" s="73">
        <v>0</v>
      </c>
      <c r="I1171" s="275">
        <v>580000</v>
      </c>
      <c r="J1171" s="275"/>
      <c r="K1171" s="275">
        <v>580000</v>
      </c>
      <c r="L1171" s="275"/>
      <c r="M1171" s="275"/>
      <c r="N1171" s="275"/>
      <c r="O1171" s="275">
        <v>0</v>
      </c>
      <c r="P1171" s="275"/>
      <c r="Q1171" s="73">
        <v>0</v>
      </c>
    </row>
    <row r="1172" spans="1:17" ht="12.1" customHeight="1" x14ac:dyDescent="0.25">
      <c r="A1172" s="273" t="s">
        <v>2576</v>
      </c>
      <c r="B1172" s="273"/>
      <c r="C1172" s="274" t="s">
        <v>2573</v>
      </c>
      <c r="D1172" s="274"/>
      <c r="E1172" s="274"/>
      <c r="F1172" s="274"/>
      <c r="G1172" s="73">
        <v>1595848.46</v>
      </c>
      <c r="H1172" s="73">
        <v>0</v>
      </c>
      <c r="I1172" s="275">
        <v>1668818.17</v>
      </c>
      <c r="J1172" s="275"/>
      <c r="K1172" s="275">
        <v>1411545.46</v>
      </c>
      <c r="L1172" s="275"/>
      <c r="M1172" s="275"/>
      <c r="N1172" s="275"/>
      <c r="O1172" s="275">
        <v>1853121.17</v>
      </c>
      <c r="P1172" s="275"/>
      <c r="Q1172" s="73">
        <v>0</v>
      </c>
    </row>
    <row r="1173" spans="1:17" ht="12.75" customHeight="1" x14ac:dyDescent="0.25">
      <c r="A1173" s="273" t="s">
        <v>2577</v>
      </c>
      <c r="B1173" s="273"/>
      <c r="C1173" s="274" t="s">
        <v>2573</v>
      </c>
      <c r="D1173" s="274"/>
      <c r="E1173" s="274"/>
      <c r="F1173" s="274"/>
      <c r="G1173" s="73">
        <v>511909.1</v>
      </c>
      <c r="H1173" s="73">
        <v>0</v>
      </c>
      <c r="I1173" s="275">
        <v>1360509.09</v>
      </c>
      <c r="J1173" s="275"/>
      <c r="K1173" s="275">
        <v>512872.73</v>
      </c>
      <c r="L1173" s="275"/>
      <c r="M1173" s="275"/>
      <c r="N1173" s="275"/>
      <c r="O1173" s="275">
        <v>1359545.46</v>
      </c>
      <c r="P1173" s="275"/>
      <c r="Q1173" s="73">
        <v>0</v>
      </c>
    </row>
    <row r="1174" spans="1:17" ht="12.1" customHeight="1" x14ac:dyDescent="0.25">
      <c r="A1174" s="273" t="s">
        <v>2578</v>
      </c>
      <c r="B1174" s="273"/>
      <c r="C1174" s="274" t="s">
        <v>2573</v>
      </c>
      <c r="D1174" s="274"/>
      <c r="E1174" s="274"/>
      <c r="F1174" s="274"/>
      <c r="G1174" s="73">
        <v>582727.28</v>
      </c>
      <c r="H1174" s="73">
        <v>0</v>
      </c>
      <c r="I1174" s="275">
        <v>617818.17000000004</v>
      </c>
      <c r="J1174" s="275"/>
      <c r="K1174" s="275">
        <v>735327.28</v>
      </c>
      <c r="L1174" s="275"/>
      <c r="M1174" s="275"/>
      <c r="N1174" s="275"/>
      <c r="O1174" s="275">
        <v>465218.17</v>
      </c>
      <c r="P1174" s="275"/>
      <c r="Q1174" s="73">
        <v>0</v>
      </c>
    </row>
    <row r="1175" spans="1:17" ht="12.1" customHeight="1" x14ac:dyDescent="0.25">
      <c r="A1175" s="273" t="s">
        <v>2579</v>
      </c>
      <c r="B1175" s="273"/>
      <c r="C1175" s="274" t="s">
        <v>2573</v>
      </c>
      <c r="D1175" s="274"/>
      <c r="E1175" s="274"/>
      <c r="F1175" s="274"/>
      <c r="G1175" s="73">
        <v>333590.89</v>
      </c>
      <c r="H1175" s="73">
        <v>0</v>
      </c>
      <c r="I1175" s="275">
        <v>1284272.53</v>
      </c>
      <c r="J1175" s="275"/>
      <c r="K1175" s="275">
        <v>1284272.53</v>
      </c>
      <c r="L1175" s="275"/>
      <c r="M1175" s="275"/>
      <c r="N1175" s="275"/>
      <c r="O1175" s="275">
        <v>333590.89</v>
      </c>
      <c r="P1175" s="275"/>
      <c r="Q1175" s="73">
        <v>0</v>
      </c>
    </row>
    <row r="1176" spans="1:17" ht="12.75" customHeight="1" x14ac:dyDescent="0.25">
      <c r="A1176" s="273" t="s">
        <v>2580</v>
      </c>
      <c r="B1176" s="273"/>
      <c r="C1176" s="274" t="s">
        <v>2573</v>
      </c>
      <c r="D1176" s="274"/>
      <c r="E1176" s="274"/>
      <c r="F1176" s="274"/>
      <c r="G1176" s="73">
        <v>862181.8</v>
      </c>
      <c r="H1176" s="73">
        <v>0</v>
      </c>
      <c r="I1176" s="275">
        <v>111363.63</v>
      </c>
      <c r="J1176" s="275"/>
      <c r="K1176" s="275">
        <v>72999.95</v>
      </c>
      <c r="L1176" s="275"/>
      <c r="M1176" s="275"/>
      <c r="N1176" s="275"/>
      <c r="O1176" s="275">
        <v>900545.48</v>
      </c>
      <c r="P1176" s="275"/>
      <c r="Q1176" s="73">
        <v>0</v>
      </c>
    </row>
    <row r="1177" spans="1:17" ht="12.1" customHeight="1" x14ac:dyDescent="0.25">
      <c r="A1177" s="273" t="s">
        <v>2581</v>
      </c>
      <c r="B1177" s="273"/>
      <c r="C1177" s="274" t="s">
        <v>2573</v>
      </c>
      <c r="D1177" s="274"/>
      <c r="E1177" s="274"/>
      <c r="F1177" s="274"/>
      <c r="G1177" s="73">
        <v>72727.25</v>
      </c>
      <c r="H1177" s="73">
        <v>0</v>
      </c>
      <c r="I1177" s="275">
        <v>921268.18</v>
      </c>
      <c r="J1177" s="275"/>
      <c r="K1177" s="275">
        <v>744904.55</v>
      </c>
      <c r="L1177" s="275"/>
      <c r="M1177" s="275"/>
      <c r="N1177" s="275"/>
      <c r="O1177" s="275">
        <v>249090.88</v>
      </c>
      <c r="P1177" s="275"/>
      <c r="Q1177" s="73">
        <v>0</v>
      </c>
    </row>
    <row r="1178" spans="1:17" ht="12.1" customHeight="1" x14ac:dyDescent="0.25">
      <c r="A1178" s="273" t="s">
        <v>2582</v>
      </c>
      <c r="B1178" s="273"/>
      <c r="C1178" s="274" t="s">
        <v>2573</v>
      </c>
      <c r="D1178" s="274"/>
      <c r="E1178" s="274"/>
      <c r="F1178" s="274"/>
      <c r="G1178" s="73">
        <v>55636.35</v>
      </c>
      <c r="H1178" s="73">
        <v>0</v>
      </c>
      <c r="I1178" s="275">
        <v>1971381.81</v>
      </c>
      <c r="J1178" s="275"/>
      <c r="K1178" s="275">
        <v>1046909.07</v>
      </c>
      <c r="L1178" s="275"/>
      <c r="M1178" s="275"/>
      <c r="N1178" s="275"/>
      <c r="O1178" s="275">
        <v>980109.09</v>
      </c>
      <c r="P1178" s="275"/>
      <c r="Q1178" s="73">
        <v>0</v>
      </c>
    </row>
    <row r="1179" spans="1:17" ht="12.75" customHeight="1" x14ac:dyDescent="0.25">
      <c r="A1179" s="273" t="s">
        <v>2583</v>
      </c>
      <c r="B1179" s="273"/>
      <c r="C1179" s="274" t="s">
        <v>2573</v>
      </c>
      <c r="D1179" s="274"/>
      <c r="E1179" s="274"/>
      <c r="F1179" s="274"/>
      <c r="G1179" s="73">
        <v>197000</v>
      </c>
      <c r="H1179" s="73">
        <v>0</v>
      </c>
      <c r="I1179" s="275">
        <v>534545.46</v>
      </c>
      <c r="J1179" s="275"/>
      <c r="K1179" s="275">
        <v>90000</v>
      </c>
      <c r="L1179" s="275"/>
      <c r="M1179" s="275"/>
      <c r="N1179" s="275"/>
      <c r="O1179" s="275">
        <v>641545.46</v>
      </c>
      <c r="P1179" s="275"/>
      <c r="Q1179" s="73">
        <v>0</v>
      </c>
    </row>
    <row r="1180" spans="1:17" ht="12.1" customHeight="1" x14ac:dyDescent="0.25">
      <c r="A1180" s="273" t="s">
        <v>2584</v>
      </c>
      <c r="B1180" s="273"/>
      <c r="C1180" s="274" t="s">
        <v>2573</v>
      </c>
      <c r="D1180" s="274"/>
      <c r="E1180" s="274"/>
      <c r="F1180" s="274"/>
      <c r="G1180" s="73">
        <v>5727.27</v>
      </c>
      <c r="H1180" s="73">
        <v>0</v>
      </c>
      <c r="I1180" s="275">
        <v>610272.24</v>
      </c>
      <c r="J1180" s="275"/>
      <c r="K1180" s="275">
        <v>11727.27</v>
      </c>
      <c r="L1180" s="275"/>
      <c r="M1180" s="275"/>
      <c r="N1180" s="275"/>
      <c r="O1180" s="275">
        <v>604272.24</v>
      </c>
      <c r="P1180" s="275"/>
      <c r="Q1180" s="73">
        <v>0</v>
      </c>
    </row>
    <row r="1181" spans="1:17" ht="12.1" customHeight="1" x14ac:dyDescent="0.25">
      <c r="A1181" s="273" t="s">
        <v>2585</v>
      </c>
      <c r="B1181" s="273"/>
      <c r="C1181" s="274" t="s">
        <v>2573</v>
      </c>
      <c r="D1181" s="274"/>
      <c r="E1181" s="274"/>
      <c r="F1181" s="274"/>
      <c r="G1181" s="73">
        <v>1115818.17</v>
      </c>
      <c r="H1181" s="73">
        <v>0</v>
      </c>
      <c r="I1181" s="275">
        <v>873872.73</v>
      </c>
      <c r="J1181" s="275"/>
      <c r="K1181" s="275">
        <v>26600</v>
      </c>
      <c r="L1181" s="275"/>
      <c r="M1181" s="275"/>
      <c r="N1181" s="275"/>
      <c r="O1181" s="275">
        <v>1963090.9</v>
      </c>
      <c r="P1181" s="275"/>
      <c r="Q1181" s="73">
        <v>0</v>
      </c>
    </row>
    <row r="1182" spans="1:17" ht="12.75" customHeight="1" x14ac:dyDescent="0.25">
      <c r="A1182" s="273" t="s">
        <v>2586</v>
      </c>
      <c r="B1182" s="273"/>
      <c r="C1182" s="274" t="s">
        <v>2573</v>
      </c>
      <c r="D1182" s="274"/>
      <c r="E1182" s="274"/>
      <c r="F1182" s="274"/>
      <c r="G1182" s="73">
        <v>145454.54999999999</v>
      </c>
      <c r="H1182" s="73">
        <v>0</v>
      </c>
      <c r="I1182" s="275">
        <v>99091.25</v>
      </c>
      <c r="J1182" s="275"/>
      <c r="K1182" s="275">
        <v>69227.59</v>
      </c>
      <c r="L1182" s="275"/>
      <c r="M1182" s="275"/>
      <c r="N1182" s="275"/>
      <c r="O1182" s="275">
        <v>175318.21</v>
      </c>
      <c r="P1182" s="275"/>
      <c r="Q1182" s="73">
        <v>0</v>
      </c>
    </row>
    <row r="1183" spans="1:17" ht="12.1" customHeight="1" x14ac:dyDescent="0.25">
      <c r="A1183" s="273" t="s">
        <v>2587</v>
      </c>
      <c r="B1183" s="273"/>
      <c r="C1183" s="274" t="s">
        <v>2573</v>
      </c>
      <c r="D1183" s="274"/>
      <c r="E1183" s="274"/>
      <c r="F1183" s="274"/>
      <c r="G1183" s="73">
        <v>2111936.4500000002</v>
      </c>
      <c r="H1183" s="73">
        <v>0</v>
      </c>
      <c r="I1183" s="275">
        <v>937545.46</v>
      </c>
      <c r="J1183" s="275"/>
      <c r="K1183" s="275">
        <v>879600.01</v>
      </c>
      <c r="L1183" s="275"/>
      <c r="M1183" s="275"/>
      <c r="N1183" s="275"/>
      <c r="O1183" s="275">
        <v>2169881.9</v>
      </c>
      <c r="P1183" s="275"/>
      <c r="Q1183" s="73">
        <v>0</v>
      </c>
    </row>
    <row r="1184" spans="1:17" ht="12.1" customHeight="1" x14ac:dyDescent="0.25">
      <c r="A1184" s="273" t="s">
        <v>2588</v>
      </c>
      <c r="B1184" s="273"/>
      <c r="C1184" s="274" t="s">
        <v>2573</v>
      </c>
      <c r="D1184" s="274"/>
      <c r="E1184" s="274"/>
      <c r="F1184" s="274"/>
      <c r="G1184" s="73">
        <v>127909.09</v>
      </c>
      <c r="H1184" s="73">
        <v>0</v>
      </c>
      <c r="I1184" s="275">
        <v>666090.9</v>
      </c>
      <c r="J1184" s="275"/>
      <c r="K1184" s="275">
        <v>752454.54</v>
      </c>
      <c r="L1184" s="275"/>
      <c r="M1184" s="275"/>
      <c r="N1184" s="275"/>
      <c r="O1184" s="275">
        <v>41545.449999999997</v>
      </c>
      <c r="P1184" s="275"/>
      <c r="Q1184" s="73">
        <v>0</v>
      </c>
    </row>
    <row r="1185" spans="1:17" ht="12.75" customHeight="1" x14ac:dyDescent="0.25">
      <c r="A1185" s="273" t="s">
        <v>2589</v>
      </c>
      <c r="B1185" s="273"/>
      <c r="C1185" s="274" t="s">
        <v>2573</v>
      </c>
      <c r="D1185" s="274"/>
      <c r="E1185" s="274"/>
      <c r="F1185" s="274"/>
      <c r="G1185" s="73">
        <v>891545.81</v>
      </c>
      <c r="H1185" s="73">
        <v>0</v>
      </c>
      <c r="I1185" s="275">
        <v>1260725.6599999999</v>
      </c>
      <c r="J1185" s="275"/>
      <c r="K1185" s="275">
        <v>1665271.12</v>
      </c>
      <c r="L1185" s="275"/>
      <c r="M1185" s="275"/>
      <c r="N1185" s="275"/>
      <c r="O1185" s="275">
        <v>487000.35</v>
      </c>
      <c r="P1185" s="275"/>
      <c r="Q1185" s="73">
        <v>0</v>
      </c>
    </row>
    <row r="1186" spans="1:17" ht="12.1" customHeight="1" x14ac:dyDescent="0.25">
      <c r="A1186" s="273" t="s">
        <v>2590</v>
      </c>
      <c r="B1186" s="273"/>
      <c r="C1186" s="274" t="s">
        <v>2573</v>
      </c>
      <c r="D1186" s="274"/>
      <c r="E1186" s="274"/>
      <c r="F1186" s="274"/>
      <c r="G1186" s="73">
        <v>503090.99</v>
      </c>
      <c r="H1186" s="73">
        <v>0</v>
      </c>
      <c r="I1186" s="275">
        <v>948090.91</v>
      </c>
      <c r="J1186" s="275"/>
      <c r="K1186" s="275">
        <v>472818.26</v>
      </c>
      <c r="L1186" s="275"/>
      <c r="M1186" s="275"/>
      <c r="N1186" s="275"/>
      <c r="O1186" s="275">
        <v>978363.64</v>
      </c>
      <c r="P1186" s="275"/>
      <c r="Q1186" s="73">
        <v>0</v>
      </c>
    </row>
    <row r="1187" spans="1:17" ht="12.1" customHeight="1" x14ac:dyDescent="0.25">
      <c r="A1187" s="273" t="s">
        <v>2591</v>
      </c>
      <c r="B1187" s="273"/>
      <c r="C1187" s="274" t="s">
        <v>2573</v>
      </c>
      <c r="D1187" s="274"/>
      <c r="E1187" s="274"/>
      <c r="F1187" s="274"/>
      <c r="G1187" s="73">
        <v>450000</v>
      </c>
      <c r="H1187" s="73">
        <v>0</v>
      </c>
      <c r="I1187" s="275">
        <v>80454.600000000006</v>
      </c>
      <c r="J1187" s="275"/>
      <c r="K1187" s="275">
        <v>45181.86</v>
      </c>
      <c r="L1187" s="275"/>
      <c r="M1187" s="275"/>
      <c r="N1187" s="275"/>
      <c r="O1187" s="275">
        <v>485272.74</v>
      </c>
      <c r="P1187" s="275"/>
      <c r="Q1187" s="73">
        <v>0</v>
      </c>
    </row>
    <row r="1188" spans="1:17" ht="12.75" customHeight="1" x14ac:dyDescent="0.25">
      <c r="A1188" s="273" t="s">
        <v>2592</v>
      </c>
      <c r="B1188" s="273"/>
      <c r="C1188" s="274" t="s">
        <v>2573</v>
      </c>
      <c r="D1188" s="274"/>
      <c r="E1188" s="274"/>
      <c r="F1188" s="274"/>
      <c r="G1188" s="73">
        <v>0</v>
      </c>
      <c r="H1188" s="73">
        <v>0</v>
      </c>
      <c r="I1188" s="275">
        <v>853636.37</v>
      </c>
      <c r="J1188" s="275"/>
      <c r="K1188" s="275">
        <v>677272.74</v>
      </c>
      <c r="L1188" s="275"/>
      <c r="M1188" s="275"/>
      <c r="N1188" s="275"/>
      <c r="O1188" s="275">
        <v>176363.63</v>
      </c>
      <c r="P1188" s="275"/>
      <c r="Q1188" s="73">
        <v>0</v>
      </c>
    </row>
    <row r="1189" spans="1:17" ht="12.1" customHeight="1" x14ac:dyDescent="0.25">
      <c r="A1189" s="273" t="s">
        <v>2593</v>
      </c>
      <c r="B1189" s="273"/>
      <c r="C1189" s="274" t="s">
        <v>2573</v>
      </c>
      <c r="D1189" s="274"/>
      <c r="E1189" s="274"/>
      <c r="F1189" s="274"/>
      <c r="G1189" s="73">
        <v>0</v>
      </c>
      <c r="H1189" s="73">
        <v>0</v>
      </c>
      <c r="I1189" s="275">
        <v>878454.53</v>
      </c>
      <c r="J1189" s="275"/>
      <c r="K1189" s="275">
        <v>871181.8</v>
      </c>
      <c r="L1189" s="275"/>
      <c r="M1189" s="275"/>
      <c r="N1189" s="275"/>
      <c r="O1189" s="275">
        <v>7272.73</v>
      </c>
      <c r="P1189" s="275"/>
      <c r="Q1189" s="73">
        <v>0</v>
      </c>
    </row>
    <row r="1190" spans="1:17" ht="12.1" customHeight="1" x14ac:dyDescent="0.25">
      <c r="A1190" s="273" t="s">
        <v>2594</v>
      </c>
      <c r="B1190" s="273"/>
      <c r="C1190" s="274" t="s">
        <v>2573</v>
      </c>
      <c r="D1190" s="274"/>
      <c r="E1190" s="274"/>
      <c r="F1190" s="274"/>
      <c r="G1190" s="73">
        <v>672727.28</v>
      </c>
      <c r="H1190" s="73">
        <v>0</v>
      </c>
      <c r="I1190" s="275">
        <v>119999.9</v>
      </c>
      <c r="J1190" s="275"/>
      <c r="K1190" s="275">
        <v>221090.88</v>
      </c>
      <c r="L1190" s="275"/>
      <c r="M1190" s="275"/>
      <c r="N1190" s="275"/>
      <c r="O1190" s="275">
        <v>571636.30000000005</v>
      </c>
      <c r="P1190" s="275"/>
      <c r="Q1190" s="73">
        <v>0</v>
      </c>
    </row>
    <row r="1191" spans="1:17" ht="12.1" customHeight="1" x14ac:dyDescent="0.25">
      <c r="A1191" s="273" t="s">
        <v>2595</v>
      </c>
      <c r="B1191" s="273"/>
      <c r="C1191" s="274" t="s">
        <v>2596</v>
      </c>
      <c r="D1191" s="274"/>
      <c r="E1191" s="274"/>
      <c r="F1191" s="274"/>
      <c r="G1191" s="73">
        <v>3533999.74</v>
      </c>
      <c r="H1191" s="73">
        <v>0</v>
      </c>
      <c r="I1191" s="275">
        <v>38188290.909999996</v>
      </c>
      <c r="J1191" s="275"/>
      <c r="K1191" s="275">
        <v>37849345.189999998</v>
      </c>
      <c r="L1191" s="275"/>
      <c r="M1191" s="275"/>
      <c r="N1191" s="275"/>
      <c r="O1191" s="275">
        <v>3872945.46</v>
      </c>
      <c r="P1191" s="275"/>
      <c r="Q1191" s="73">
        <v>0</v>
      </c>
    </row>
    <row r="1192" spans="1:17" ht="12.75" customHeight="1" x14ac:dyDescent="0.25">
      <c r="A1192" s="273" t="s">
        <v>2597</v>
      </c>
      <c r="B1192" s="273"/>
      <c r="C1192" s="274" t="s">
        <v>2598</v>
      </c>
      <c r="D1192" s="274"/>
      <c r="E1192" s="274"/>
      <c r="F1192" s="274"/>
      <c r="G1192" s="73">
        <v>965636.36</v>
      </c>
      <c r="H1192" s="73">
        <v>0</v>
      </c>
      <c r="I1192" s="275">
        <v>778636.36</v>
      </c>
      <c r="J1192" s="275"/>
      <c r="K1192" s="275">
        <v>180636.36</v>
      </c>
      <c r="L1192" s="275"/>
      <c r="M1192" s="275"/>
      <c r="N1192" s="275"/>
      <c r="O1192" s="275">
        <v>1563636.36</v>
      </c>
      <c r="P1192" s="275"/>
      <c r="Q1192" s="73">
        <v>0</v>
      </c>
    </row>
    <row r="1193" spans="1:17" ht="12.1" customHeight="1" x14ac:dyDescent="0.25">
      <c r="A1193" s="273" t="s">
        <v>2599</v>
      </c>
      <c r="B1193" s="273"/>
      <c r="C1193" s="274" t="s">
        <v>2598</v>
      </c>
      <c r="D1193" s="274"/>
      <c r="E1193" s="274"/>
      <c r="F1193" s="274"/>
      <c r="G1193" s="73">
        <v>2365109.09</v>
      </c>
      <c r="H1193" s="73">
        <v>0</v>
      </c>
      <c r="I1193" s="275">
        <v>27272.75</v>
      </c>
      <c r="J1193" s="275"/>
      <c r="K1193" s="275">
        <v>27272.75</v>
      </c>
      <c r="L1193" s="275"/>
      <c r="M1193" s="275"/>
      <c r="N1193" s="275"/>
      <c r="O1193" s="275">
        <v>2365109.09</v>
      </c>
      <c r="P1193" s="275"/>
      <c r="Q1193" s="73">
        <v>0</v>
      </c>
    </row>
    <row r="1194" spans="1:17" ht="12.1" customHeight="1" x14ac:dyDescent="0.25">
      <c r="A1194" s="273" t="s">
        <v>2600</v>
      </c>
      <c r="B1194" s="273"/>
      <c r="C1194" s="274" t="s">
        <v>2598</v>
      </c>
      <c r="D1194" s="274"/>
      <c r="E1194" s="274"/>
      <c r="F1194" s="274"/>
      <c r="G1194" s="73">
        <v>1835616.96</v>
      </c>
      <c r="H1194" s="73">
        <v>0</v>
      </c>
      <c r="I1194" s="275">
        <v>100818.19</v>
      </c>
      <c r="J1194" s="275"/>
      <c r="K1194" s="275">
        <v>662656.16</v>
      </c>
      <c r="L1194" s="275"/>
      <c r="M1194" s="275"/>
      <c r="N1194" s="275"/>
      <c r="O1194" s="275">
        <v>1273778.99</v>
      </c>
      <c r="P1194" s="275"/>
      <c r="Q1194" s="73">
        <v>0</v>
      </c>
    </row>
    <row r="1195" spans="1:17" ht="12.75" customHeight="1" x14ac:dyDescent="0.25">
      <c r="A1195" s="273" t="s">
        <v>2601</v>
      </c>
      <c r="B1195" s="273"/>
      <c r="C1195" s="274" t="s">
        <v>2598</v>
      </c>
      <c r="D1195" s="274"/>
      <c r="E1195" s="274"/>
      <c r="F1195" s="274"/>
      <c r="G1195" s="73">
        <v>345000</v>
      </c>
      <c r="H1195" s="73">
        <v>0</v>
      </c>
      <c r="I1195" s="275">
        <v>9818.16</v>
      </c>
      <c r="J1195" s="275"/>
      <c r="K1195" s="275">
        <v>0</v>
      </c>
      <c r="L1195" s="275"/>
      <c r="M1195" s="275"/>
      <c r="N1195" s="275"/>
      <c r="O1195" s="275">
        <v>354818.16</v>
      </c>
      <c r="P1195" s="275"/>
      <c r="Q1195" s="73">
        <v>0</v>
      </c>
    </row>
    <row r="1196" spans="1:17" ht="12.1" customHeight="1" x14ac:dyDescent="0.25">
      <c r="A1196" s="273" t="s">
        <v>2602</v>
      </c>
      <c r="B1196" s="273"/>
      <c r="C1196" s="274" t="s">
        <v>2598</v>
      </c>
      <c r="D1196" s="274"/>
      <c r="E1196" s="274"/>
      <c r="F1196" s="274"/>
      <c r="G1196" s="73">
        <v>1175136.3600000001</v>
      </c>
      <c r="H1196" s="73">
        <v>0</v>
      </c>
      <c r="I1196" s="275">
        <v>167954.55</v>
      </c>
      <c r="J1196" s="275"/>
      <c r="K1196" s="275">
        <v>167954.55</v>
      </c>
      <c r="L1196" s="275"/>
      <c r="M1196" s="275"/>
      <c r="N1196" s="275"/>
      <c r="O1196" s="275">
        <v>1175136.3600000001</v>
      </c>
      <c r="P1196" s="275"/>
      <c r="Q1196" s="73">
        <v>0</v>
      </c>
    </row>
    <row r="1197" spans="1:17" ht="12.1" customHeight="1" x14ac:dyDescent="0.25">
      <c r="A1197" s="273" t="s">
        <v>2603</v>
      </c>
      <c r="B1197" s="273"/>
      <c r="C1197" s="274" t="s">
        <v>2598</v>
      </c>
      <c r="D1197" s="274"/>
      <c r="E1197" s="274"/>
      <c r="F1197" s="274"/>
      <c r="G1197" s="73">
        <v>348545.31</v>
      </c>
      <c r="H1197" s="73">
        <v>0</v>
      </c>
      <c r="I1197" s="275">
        <v>463999.99</v>
      </c>
      <c r="J1197" s="275"/>
      <c r="K1197" s="275">
        <v>542734.63</v>
      </c>
      <c r="L1197" s="275"/>
      <c r="M1197" s="275"/>
      <c r="N1197" s="275"/>
      <c r="O1197" s="275">
        <v>269810.67</v>
      </c>
      <c r="P1197" s="275"/>
      <c r="Q1197" s="73">
        <v>0</v>
      </c>
    </row>
    <row r="1198" spans="1:17" ht="12.75" customHeight="1" x14ac:dyDescent="0.25">
      <c r="A1198" s="273" t="s">
        <v>2604</v>
      </c>
      <c r="B1198" s="273"/>
      <c r="C1198" s="274" t="s">
        <v>2598</v>
      </c>
      <c r="D1198" s="274"/>
      <c r="E1198" s="274"/>
      <c r="F1198" s="274"/>
      <c r="G1198" s="73">
        <v>2480312.73</v>
      </c>
      <c r="H1198" s="73">
        <v>0</v>
      </c>
      <c r="I1198" s="275">
        <v>529091.13</v>
      </c>
      <c r="J1198" s="275"/>
      <c r="K1198" s="275">
        <v>1057954.6200000001</v>
      </c>
      <c r="L1198" s="275"/>
      <c r="M1198" s="275"/>
      <c r="N1198" s="275"/>
      <c r="O1198" s="275">
        <v>1951449.24</v>
      </c>
      <c r="P1198" s="275"/>
      <c r="Q1198" s="73">
        <v>0</v>
      </c>
    </row>
    <row r="1199" spans="1:17" ht="12.1" customHeight="1" x14ac:dyDescent="0.25">
      <c r="A1199" s="273" t="s">
        <v>2605</v>
      </c>
      <c r="B1199" s="273"/>
      <c r="C1199" s="274" t="s">
        <v>2598</v>
      </c>
      <c r="D1199" s="274"/>
      <c r="E1199" s="274"/>
      <c r="F1199" s="274"/>
      <c r="G1199" s="73">
        <v>563636.36</v>
      </c>
      <c r="H1199" s="73">
        <v>0</v>
      </c>
      <c r="I1199" s="275">
        <v>197450</v>
      </c>
      <c r="J1199" s="275"/>
      <c r="K1199" s="275">
        <v>197450</v>
      </c>
      <c r="L1199" s="275"/>
      <c r="M1199" s="275"/>
      <c r="N1199" s="275"/>
      <c r="O1199" s="275">
        <v>563636.36</v>
      </c>
      <c r="P1199" s="275"/>
      <c r="Q1199" s="73">
        <v>0</v>
      </c>
    </row>
    <row r="1200" spans="1:17" ht="12.1" customHeight="1" x14ac:dyDescent="0.25">
      <c r="A1200" s="273" t="s">
        <v>2606</v>
      </c>
      <c r="B1200" s="273"/>
      <c r="C1200" s="274" t="s">
        <v>2598</v>
      </c>
      <c r="D1200" s="274"/>
      <c r="E1200" s="274"/>
      <c r="F1200" s="274"/>
      <c r="G1200" s="73">
        <v>74563.64</v>
      </c>
      <c r="H1200" s="73">
        <v>0</v>
      </c>
      <c r="I1200" s="275">
        <v>16818.18</v>
      </c>
      <c r="J1200" s="275"/>
      <c r="K1200" s="275">
        <v>16818.18</v>
      </c>
      <c r="L1200" s="275"/>
      <c r="M1200" s="275"/>
      <c r="N1200" s="275"/>
      <c r="O1200" s="275">
        <v>74563.64</v>
      </c>
      <c r="P1200" s="275"/>
      <c r="Q1200" s="73">
        <v>0</v>
      </c>
    </row>
    <row r="1201" spans="1:17" ht="12.75" customHeight="1" x14ac:dyDescent="0.25">
      <c r="A1201" s="273" t="s">
        <v>2607</v>
      </c>
      <c r="B1201" s="273"/>
      <c r="C1201" s="274" t="s">
        <v>2598</v>
      </c>
      <c r="D1201" s="274"/>
      <c r="E1201" s="274"/>
      <c r="F1201" s="274"/>
      <c r="G1201" s="73">
        <v>412345.98</v>
      </c>
      <c r="H1201" s="73">
        <v>0</v>
      </c>
      <c r="I1201" s="275">
        <v>22000</v>
      </c>
      <c r="J1201" s="275"/>
      <c r="K1201" s="275">
        <v>77000</v>
      </c>
      <c r="L1201" s="275"/>
      <c r="M1201" s="275"/>
      <c r="N1201" s="275"/>
      <c r="O1201" s="275">
        <v>357345.98</v>
      </c>
      <c r="P1201" s="275"/>
      <c r="Q1201" s="73">
        <v>0</v>
      </c>
    </row>
    <row r="1202" spans="1:17" ht="12.1" customHeight="1" x14ac:dyDescent="0.25">
      <c r="A1202" s="273" t="s">
        <v>2608</v>
      </c>
      <c r="B1202" s="273"/>
      <c r="C1202" s="274" t="s">
        <v>2598</v>
      </c>
      <c r="D1202" s="274"/>
      <c r="E1202" s="274"/>
      <c r="F1202" s="274"/>
      <c r="G1202" s="73">
        <v>125000</v>
      </c>
      <c r="H1202" s="73">
        <v>0</v>
      </c>
      <c r="I1202" s="275">
        <v>269813.71999999997</v>
      </c>
      <c r="J1202" s="275"/>
      <c r="K1202" s="275">
        <v>269813.71999999997</v>
      </c>
      <c r="L1202" s="275"/>
      <c r="M1202" s="275"/>
      <c r="N1202" s="275"/>
      <c r="O1202" s="275">
        <v>125000</v>
      </c>
      <c r="P1202" s="275"/>
      <c r="Q1202" s="73">
        <v>0</v>
      </c>
    </row>
    <row r="1203" spans="1:17" ht="12.1" customHeight="1" x14ac:dyDescent="0.25">
      <c r="A1203" s="273" t="s">
        <v>2609</v>
      </c>
      <c r="B1203" s="273"/>
      <c r="C1203" s="274" t="s">
        <v>2598</v>
      </c>
      <c r="D1203" s="274"/>
      <c r="E1203" s="274"/>
      <c r="F1203" s="274"/>
      <c r="G1203" s="73">
        <v>1075272.72</v>
      </c>
      <c r="H1203" s="73">
        <v>0</v>
      </c>
      <c r="I1203" s="275">
        <v>45590.57</v>
      </c>
      <c r="J1203" s="275"/>
      <c r="K1203" s="275">
        <v>609226.93000000005</v>
      </c>
      <c r="L1203" s="275"/>
      <c r="M1203" s="275"/>
      <c r="N1203" s="275"/>
      <c r="O1203" s="275">
        <v>511636.36</v>
      </c>
      <c r="P1203" s="275"/>
      <c r="Q1203" s="73">
        <v>0</v>
      </c>
    </row>
    <row r="1204" spans="1:17" ht="12.75" customHeight="1" x14ac:dyDescent="0.25">
      <c r="A1204" s="273" t="s">
        <v>2610</v>
      </c>
      <c r="B1204" s="273"/>
      <c r="C1204" s="274" t="s">
        <v>2598</v>
      </c>
      <c r="D1204" s="274"/>
      <c r="E1204" s="274"/>
      <c r="F1204" s="274"/>
      <c r="G1204" s="73">
        <v>822727.27</v>
      </c>
      <c r="H1204" s="73">
        <v>0</v>
      </c>
      <c r="I1204" s="275">
        <v>4636.3599999999997</v>
      </c>
      <c r="J1204" s="275"/>
      <c r="K1204" s="275">
        <v>545545.44999999995</v>
      </c>
      <c r="L1204" s="275"/>
      <c r="M1204" s="275"/>
      <c r="N1204" s="275"/>
      <c r="O1204" s="275">
        <v>281818.18</v>
      </c>
      <c r="P1204" s="275"/>
      <c r="Q1204" s="73">
        <v>0</v>
      </c>
    </row>
    <row r="1205" spans="1:17" ht="12.1" customHeight="1" x14ac:dyDescent="0.25">
      <c r="A1205" s="273" t="s">
        <v>2611</v>
      </c>
      <c r="B1205" s="273"/>
      <c r="C1205" s="274" t="s">
        <v>2598</v>
      </c>
      <c r="D1205" s="274"/>
      <c r="E1205" s="274"/>
      <c r="F1205" s="274"/>
      <c r="G1205" s="73">
        <v>1416936.37</v>
      </c>
      <c r="H1205" s="73">
        <v>0</v>
      </c>
      <c r="I1205" s="275">
        <v>10000</v>
      </c>
      <c r="J1205" s="275"/>
      <c r="K1205" s="275">
        <v>15000</v>
      </c>
      <c r="L1205" s="275"/>
      <c r="M1205" s="275"/>
      <c r="N1205" s="275"/>
      <c r="O1205" s="275">
        <v>1411936.37</v>
      </c>
      <c r="P1205" s="275"/>
      <c r="Q1205" s="73">
        <v>0</v>
      </c>
    </row>
    <row r="1206" spans="1:17" ht="12.1" customHeight="1" x14ac:dyDescent="0.25">
      <c r="A1206" s="273" t="s">
        <v>2612</v>
      </c>
      <c r="B1206" s="273"/>
      <c r="C1206" s="274" t="s">
        <v>2598</v>
      </c>
      <c r="D1206" s="274"/>
      <c r="E1206" s="274"/>
      <c r="F1206" s="274"/>
      <c r="G1206" s="73">
        <v>2517383.13</v>
      </c>
      <c r="H1206" s="73">
        <v>0</v>
      </c>
      <c r="I1206" s="275">
        <v>143636.35999999999</v>
      </c>
      <c r="J1206" s="275"/>
      <c r="K1206" s="275">
        <v>459090.91</v>
      </c>
      <c r="L1206" s="275"/>
      <c r="M1206" s="275"/>
      <c r="N1206" s="275"/>
      <c r="O1206" s="275">
        <v>2201928.58</v>
      </c>
      <c r="P1206" s="275"/>
      <c r="Q1206" s="73">
        <v>0</v>
      </c>
    </row>
    <row r="1207" spans="1:17" ht="12.75" customHeight="1" x14ac:dyDescent="0.25">
      <c r="A1207" s="273" t="s">
        <v>2613</v>
      </c>
      <c r="B1207" s="273"/>
      <c r="C1207" s="274" t="s">
        <v>2598</v>
      </c>
      <c r="D1207" s="274"/>
      <c r="E1207" s="274"/>
      <c r="F1207" s="274"/>
      <c r="G1207" s="73">
        <v>2204384.27</v>
      </c>
      <c r="H1207" s="73">
        <v>0</v>
      </c>
      <c r="I1207" s="275">
        <v>102316.74</v>
      </c>
      <c r="J1207" s="275"/>
      <c r="K1207" s="275">
        <v>814139.02</v>
      </c>
      <c r="L1207" s="275"/>
      <c r="M1207" s="275"/>
      <c r="N1207" s="275"/>
      <c r="O1207" s="275">
        <v>1492561.99</v>
      </c>
      <c r="P1207" s="275"/>
      <c r="Q1207" s="73">
        <v>0</v>
      </c>
    </row>
    <row r="1208" spans="1:17" ht="12.1" customHeight="1" x14ac:dyDescent="0.25">
      <c r="A1208" s="273" t="s">
        <v>2614</v>
      </c>
      <c r="B1208" s="273"/>
      <c r="C1208" s="274" t="s">
        <v>2598</v>
      </c>
      <c r="D1208" s="274"/>
      <c r="E1208" s="274"/>
      <c r="F1208" s="274"/>
      <c r="G1208" s="73">
        <v>1956698.78</v>
      </c>
      <c r="H1208" s="73">
        <v>0</v>
      </c>
      <c r="I1208" s="275">
        <v>50000</v>
      </c>
      <c r="J1208" s="275"/>
      <c r="K1208" s="275">
        <v>50000</v>
      </c>
      <c r="L1208" s="275"/>
      <c r="M1208" s="275"/>
      <c r="N1208" s="275"/>
      <c r="O1208" s="275">
        <v>1956698.78</v>
      </c>
      <c r="P1208" s="275"/>
      <c r="Q1208" s="73">
        <v>0</v>
      </c>
    </row>
    <row r="1209" spans="1:17" ht="12.1" customHeight="1" x14ac:dyDescent="0.25">
      <c r="A1209" s="273" t="s">
        <v>2615</v>
      </c>
      <c r="B1209" s="273"/>
      <c r="C1209" s="274" t="s">
        <v>2598</v>
      </c>
      <c r="D1209" s="274"/>
      <c r="E1209" s="274"/>
      <c r="F1209" s="274"/>
      <c r="G1209" s="73">
        <v>442272.73</v>
      </c>
      <c r="H1209" s="73">
        <v>0</v>
      </c>
      <c r="I1209" s="275">
        <v>556363.64</v>
      </c>
      <c r="J1209" s="275"/>
      <c r="K1209" s="275">
        <v>540000</v>
      </c>
      <c r="L1209" s="275"/>
      <c r="M1209" s="275"/>
      <c r="N1209" s="275"/>
      <c r="O1209" s="275">
        <v>458636.37</v>
      </c>
      <c r="P1209" s="275"/>
      <c r="Q1209" s="73">
        <v>0</v>
      </c>
    </row>
    <row r="1210" spans="1:17" ht="12.75" customHeight="1" x14ac:dyDescent="0.25">
      <c r="A1210" s="273" t="s">
        <v>2616</v>
      </c>
      <c r="B1210" s="273"/>
      <c r="C1210" s="274" t="s">
        <v>2598</v>
      </c>
      <c r="D1210" s="274"/>
      <c r="E1210" s="274"/>
      <c r="F1210" s="274"/>
      <c r="G1210" s="73">
        <v>31636.36</v>
      </c>
      <c r="H1210" s="73">
        <v>0</v>
      </c>
      <c r="I1210" s="275">
        <v>379090.91</v>
      </c>
      <c r="J1210" s="275"/>
      <c r="K1210" s="275">
        <v>360000.01</v>
      </c>
      <c r="L1210" s="275"/>
      <c r="M1210" s="275"/>
      <c r="N1210" s="275"/>
      <c r="O1210" s="275">
        <v>50727.26</v>
      </c>
      <c r="P1210" s="275"/>
      <c r="Q1210" s="73">
        <v>0</v>
      </c>
    </row>
    <row r="1211" spans="1:17" ht="12.1" customHeight="1" x14ac:dyDescent="0.25">
      <c r="A1211" s="273" t="s">
        <v>2617</v>
      </c>
      <c r="B1211" s="273"/>
      <c r="C1211" s="274" t="s">
        <v>2598</v>
      </c>
      <c r="D1211" s="274"/>
      <c r="E1211" s="274"/>
      <c r="F1211" s="274"/>
      <c r="G1211" s="73">
        <v>816025</v>
      </c>
      <c r="H1211" s="73">
        <v>0</v>
      </c>
      <c r="I1211" s="275">
        <v>6181.8</v>
      </c>
      <c r="J1211" s="275"/>
      <c r="K1211" s="275">
        <v>6181.8</v>
      </c>
      <c r="L1211" s="275"/>
      <c r="M1211" s="275"/>
      <c r="N1211" s="275"/>
      <c r="O1211" s="275">
        <v>816025</v>
      </c>
      <c r="P1211" s="275"/>
      <c r="Q1211" s="73">
        <v>0</v>
      </c>
    </row>
    <row r="1212" spans="1:17" ht="12.1" customHeight="1" x14ac:dyDescent="0.25">
      <c r="A1212" s="273" t="s">
        <v>2618</v>
      </c>
      <c r="B1212" s="273"/>
      <c r="C1212" s="274" t="s">
        <v>2598</v>
      </c>
      <c r="D1212" s="274"/>
      <c r="E1212" s="274"/>
      <c r="F1212" s="274"/>
      <c r="G1212" s="73">
        <v>1234090.9099999999</v>
      </c>
      <c r="H1212" s="73">
        <v>0</v>
      </c>
      <c r="I1212" s="275">
        <v>185482.53</v>
      </c>
      <c r="J1212" s="275"/>
      <c r="K1212" s="275">
        <v>456300.82</v>
      </c>
      <c r="L1212" s="275"/>
      <c r="M1212" s="275"/>
      <c r="N1212" s="275"/>
      <c r="O1212" s="275">
        <v>963272.62</v>
      </c>
      <c r="P1212" s="275"/>
      <c r="Q1212" s="73">
        <v>0</v>
      </c>
    </row>
    <row r="1213" spans="1:17" ht="12.75" customHeight="1" x14ac:dyDescent="0.25">
      <c r="A1213" s="273" t="s">
        <v>2619</v>
      </c>
      <c r="B1213" s="273"/>
      <c r="C1213" s="274" t="s">
        <v>2620</v>
      </c>
      <c r="D1213" s="274"/>
      <c r="E1213" s="274"/>
      <c r="F1213" s="274"/>
      <c r="G1213" s="73">
        <v>21806199.52</v>
      </c>
      <c r="H1213" s="73">
        <v>0</v>
      </c>
      <c r="I1213" s="275">
        <v>3165423.12</v>
      </c>
      <c r="J1213" s="275"/>
      <c r="K1213" s="275">
        <v>3702867.98</v>
      </c>
      <c r="L1213" s="275"/>
      <c r="M1213" s="275"/>
      <c r="N1213" s="275"/>
      <c r="O1213" s="275">
        <v>21268754.66</v>
      </c>
      <c r="P1213" s="275"/>
      <c r="Q1213" s="73">
        <v>0</v>
      </c>
    </row>
    <row r="1214" spans="1:17" ht="12.1" customHeight="1" x14ac:dyDescent="0.25">
      <c r="A1214" s="273" t="s">
        <v>2621</v>
      </c>
      <c r="B1214" s="273"/>
      <c r="C1214" s="274" t="s">
        <v>2622</v>
      </c>
      <c r="D1214" s="274"/>
      <c r="E1214" s="274"/>
      <c r="F1214" s="274"/>
      <c r="G1214" s="73">
        <v>1377727.42</v>
      </c>
      <c r="H1214" s="73">
        <v>0</v>
      </c>
      <c r="I1214" s="275">
        <v>0</v>
      </c>
      <c r="J1214" s="275"/>
      <c r="K1214" s="275">
        <v>1377727.42</v>
      </c>
      <c r="L1214" s="275"/>
      <c r="M1214" s="275"/>
      <c r="N1214" s="275"/>
      <c r="O1214" s="275">
        <v>0</v>
      </c>
      <c r="P1214" s="275"/>
      <c r="Q1214" s="73">
        <v>0</v>
      </c>
    </row>
    <row r="1215" spans="1:17" ht="12.1" customHeight="1" x14ac:dyDescent="0.25">
      <c r="A1215" s="355"/>
      <c r="B1215" s="355"/>
      <c r="C1215" s="355"/>
      <c r="D1215" s="355"/>
      <c r="E1215" s="355"/>
      <c r="F1215" s="355"/>
      <c r="G1215" s="74">
        <v>60536996.719999999</v>
      </c>
      <c r="H1215" s="74">
        <v>0</v>
      </c>
      <c r="I1215" s="356">
        <v>66059803.340000004</v>
      </c>
      <c r="J1215" s="356"/>
      <c r="K1215" s="356">
        <v>65705428.880000003</v>
      </c>
      <c r="L1215" s="356"/>
      <c r="M1215" s="356"/>
      <c r="N1215" s="356"/>
      <c r="O1215" s="356">
        <v>60891371.18</v>
      </c>
      <c r="P1215" s="356"/>
      <c r="Q1215" s="74">
        <v>0</v>
      </c>
    </row>
    <row r="1216" spans="1:17" ht="6.8" customHeight="1" x14ac:dyDescent="0.25"/>
    <row r="1217" spans="1:17" ht="12.1" customHeight="1" x14ac:dyDescent="0.25">
      <c r="A1217" s="277" t="s">
        <v>578</v>
      </c>
      <c r="B1217" s="277"/>
      <c r="C1217" s="278" t="s">
        <v>687</v>
      </c>
      <c r="D1217" s="278"/>
      <c r="E1217" s="278"/>
      <c r="F1217" s="278"/>
      <c r="G1217" s="278"/>
      <c r="H1217" s="278"/>
      <c r="I1217" s="278"/>
      <c r="J1217" s="278"/>
      <c r="K1217" s="278"/>
      <c r="L1217" s="278"/>
      <c r="M1217" s="278"/>
      <c r="N1217" s="278"/>
      <c r="O1217" s="278"/>
      <c r="P1217" s="278"/>
      <c r="Q1217" s="278"/>
    </row>
    <row r="1218" spans="1:17" ht="12.75" customHeight="1" x14ac:dyDescent="0.25">
      <c r="A1218" s="273" t="s">
        <v>2623</v>
      </c>
      <c r="B1218" s="273"/>
      <c r="C1218" s="274" t="s">
        <v>2624</v>
      </c>
      <c r="D1218" s="274"/>
      <c r="E1218" s="274"/>
      <c r="F1218" s="274"/>
      <c r="G1218" s="73">
        <v>3657087.28</v>
      </c>
      <c r="H1218" s="73">
        <v>0</v>
      </c>
      <c r="I1218" s="275">
        <v>812363.8</v>
      </c>
      <c r="J1218" s="275"/>
      <c r="K1218" s="275">
        <v>1458534.51</v>
      </c>
      <c r="L1218" s="275"/>
      <c r="M1218" s="275"/>
      <c r="N1218" s="275"/>
      <c r="O1218" s="275">
        <v>3010916.57</v>
      </c>
      <c r="P1218" s="275"/>
      <c r="Q1218" s="73">
        <v>0</v>
      </c>
    </row>
    <row r="1219" spans="1:17" ht="12.1" customHeight="1" x14ac:dyDescent="0.25">
      <c r="A1219" s="273" t="s">
        <v>2625</v>
      </c>
      <c r="B1219" s="273"/>
      <c r="C1219" s="274" t="s">
        <v>2626</v>
      </c>
      <c r="D1219" s="274"/>
      <c r="E1219" s="274"/>
      <c r="F1219" s="274"/>
      <c r="G1219" s="73">
        <v>621357</v>
      </c>
      <c r="H1219" s="73">
        <v>0</v>
      </c>
      <c r="I1219" s="275">
        <v>396909.08</v>
      </c>
      <c r="J1219" s="275"/>
      <c r="K1219" s="275">
        <v>0</v>
      </c>
      <c r="L1219" s="275"/>
      <c r="M1219" s="275"/>
      <c r="N1219" s="275"/>
      <c r="O1219" s="275">
        <v>1018266.08</v>
      </c>
      <c r="P1219" s="275"/>
      <c r="Q1219" s="73">
        <v>0</v>
      </c>
    </row>
    <row r="1220" spans="1:17" ht="12.1" customHeight="1" x14ac:dyDescent="0.25">
      <c r="A1220" s="273" t="s">
        <v>2627</v>
      </c>
      <c r="B1220" s="273"/>
      <c r="C1220" s="274" t="s">
        <v>2626</v>
      </c>
      <c r="D1220" s="274"/>
      <c r="E1220" s="274"/>
      <c r="F1220" s="274"/>
      <c r="G1220" s="73">
        <v>2355554.5499999998</v>
      </c>
      <c r="H1220" s="73">
        <v>0</v>
      </c>
      <c r="I1220" s="275">
        <v>2815090.88</v>
      </c>
      <c r="J1220" s="275"/>
      <c r="K1220" s="275">
        <v>2090909.1</v>
      </c>
      <c r="L1220" s="275"/>
      <c r="M1220" s="275"/>
      <c r="N1220" s="275"/>
      <c r="O1220" s="275">
        <v>3079736.33</v>
      </c>
      <c r="P1220" s="275"/>
      <c r="Q1220" s="73">
        <v>0</v>
      </c>
    </row>
    <row r="1221" spans="1:17" ht="12.75" customHeight="1" x14ac:dyDescent="0.25">
      <c r="A1221" s="273" t="s">
        <v>2628</v>
      </c>
      <c r="B1221" s="273"/>
      <c r="C1221" s="274" t="s">
        <v>2626</v>
      </c>
      <c r="D1221" s="274"/>
      <c r="E1221" s="274"/>
      <c r="F1221" s="274"/>
      <c r="G1221" s="73">
        <v>7451176.6200000001</v>
      </c>
      <c r="H1221" s="73">
        <v>0</v>
      </c>
      <c r="I1221" s="275">
        <v>419454.53</v>
      </c>
      <c r="J1221" s="275"/>
      <c r="K1221" s="275">
        <v>1330762.27</v>
      </c>
      <c r="L1221" s="275"/>
      <c r="M1221" s="275"/>
      <c r="N1221" s="275"/>
      <c r="O1221" s="275">
        <v>6539868.8799999999</v>
      </c>
      <c r="P1221" s="275"/>
      <c r="Q1221" s="73">
        <v>0</v>
      </c>
    </row>
    <row r="1222" spans="1:17" ht="12.1" customHeight="1" x14ac:dyDescent="0.25">
      <c r="A1222" s="273" t="s">
        <v>2629</v>
      </c>
      <c r="B1222" s="273"/>
      <c r="C1222" s="274" t="s">
        <v>2626</v>
      </c>
      <c r="D1222" s="274"/>
      <c r="E1222" s="274"/>
      <c r="F1222" s="274"/>
      <c r="G1222" s="73">
        <v>2989272.64</v>
      </c>
      <c r="H1222" s="73">
        <v>0</v>
      </c>
      <c r="I1222" s="275">
        <v>1089977.24</v>
      </c>
      <c r="J1222" s="275"/>
      <c r="K1222" s="275">
        <v>396909.08</v>
      </c>
      <c r="L1222" s="275"/>
      <c r="M1222" s="275"/>
      <c r="N1222" s="275"/>
      <c r="O1222" s="275">
        <v>3682340.8</v>
      </c>
      <c r="P1222" s="275"/>
      <c r="Q1222" s="73">
        <v>0</v>
      </c>
    </row>
    <row r="1223" spans="1:17" ht="12.1" customHeight="1" x14ac:dyDescent="0.25">
      <c r="A1223" s="273" t="s">
        <v>2630</v>
      </c>
      <c r="B1223" s="273"/>
      <c r="C1223" s="274" t="s">
        <v>2631</v>
      </c>
      <c r="D1223" s="274"/>
      <c r="E1223" s="274"/>
      <c r="F1223" s="274"/>
      <c r="G1223" s="73">
        <v>416363.62</v>
      </c>
      <c r="H1223" s="73">
        <v>0</v>
      </c>
      <c r="I1223" s="275">
        <v>2657363.63</v>
      </c>
      <c r="J1223" s="275"/>
      <c r="K1223" s="275">
        <v>2184999.98</v>
      </c>
      <c r="L1223" s="275"/>
      <c r="M1223" s="275"/>
      <c r="N1223" s="275"/>
      <c r="O1223" s="275">
        <v>888727.27</v>
      </c>
      <c r="P1223" s="275"/>
      <c r="Q1223" s="73">
        <v>0</v>
      </c>
    </row>
    <row r="1224" spans="1:17" ht="12.75" customHeight="1" x14ac:dyDescent="0.25">
      <c r="A1224" s="273" t="s">
        <v>2632</v>
      </c>
      <c r="B1224" s="273"/>
      <c r="C1224" s="274" t="s">
        <v>2626</v>
      </c>
      <c r="D1224" s="274"/>
      <c r="E1224" s="274"/>
      <c r="F1224" s="274"/>
      <c r="G1224" s="73">
        <v>1031636.35</v>
      </c>
      <c r="H1224" s="73">
        <v>0</v>
      </c>
      <c r="I1224" s="275">
        <v>821090.9</v>
      </c>
      <c r="J1224" s="275"/>
      <c r="K1224" s="275">
        <v>1075636.33</v>
      </c>
      <c r="L1224" s="275"/>
      <c r="M1224" s="275"/>
      <c r="N1224" s="275"/>
      <c r="O1224" s="275">
        <v>777090.92</v>
      </c>
      <c r="P1224" s="275"/>
      <c r="Q1224" s="73">
        <v>0</v>
      </c>
    </row>
    <row r="1225" spans="1:17" ht="12.1" customHeight="1" x14ac:dyDescent="0.25">
      <c r="A1225" s="273" t="s">
        <v>2633</v>
      </c>
      <c r="B1225" s="273"/>
      <c r="C1225" s="274" t="s">
        <v>2626</v>
      </c>
      <c r="D1225" s="274"/>
      <c r="E1225" s="274"/>
      <c r="F1225" s="274"/>
      <c r="G1225" s="73">
        <v>38454.54</v>
      </c>
      <c r="H1225" s="73">
        <v>0</v>
      </c>
      <c r="I1225" s="275">
        <v>619272.72</v>
      </c>
      <c r="J1225" s="275"/>
      <c r="K1225" s="275">
        <v>0</v>
      </c>
      <c r="L1225" s="275"/>
      <c r="M1225" s="275"/>
      <c r="N1225" s="275"/>
      <c r="O1225" s="275">
        <v>657727.26</v>
      </c>
      <c r="P1225" s="275"/>
      <c r="Q1225" s="73">
        <v>0</v>
      </c>
    </row>
    <row r="1226" spans="1:17" ht="12.1" customHeight="1" x14ac:dyDescent="0.25">
      <c r="A1226" s="273" t="s">
        <v>2634</v>
      </c>
      <c r="B1226" s="273"/>
      <c r="C1226" s="274" t="s">
        <v>2626</v>
      </c>
      <c r="D1226" s="274"/>
      <c r="E1226" s="274"/>
      <c r="F1226" s="274"/>
      <c r="G1226" s="73">
        <v>0</v>
      </c>
      <c r="H1226" s="73">
        <v>0</v>
      </c>
      <c r="I1226" s="275">
        <v>396909.08</v>
      </c>
      <c r="J1226" s="275"/>
      <c r="K1226" s="275">
        <v>0</v>
      </c>
      <c r="L1226" s="275"/>
      <c r="M1226" s="275"/>
      <c r="N1226" s="275"/>
      <c r="O1226" s="275">
        <v>396909.08</v>
      </c>
      <c r="P1226" s="275"/>
      <c r="Q1226" s="73">
        <v>0</v>
      </c>
    </row>
    <row r="1227" spans="1:17" ht="12.75" customHeight="1" x14ac:dyDescent="0.25">
      <c r="A1227" s="273" t="s">
        <v>2635</v>
      </c>
      <c r="B1227" s="273"/>
      <c r="C1227" s="274" t="s">
        <v>2626</v>
      </c>
      <c r="D1227" s="274"/>
      <c r="E1227" s="274"/>
      <c r="F1227" s="274"/>
      <c r="G1227" s="73">
        <v>0</v>
      </c>
      <c r="H1227" s="73">
        <v>0</v>
      </c>
      <c r="I1227" s="275">
        <v>796909.08</v>
      </c>
      <c r="J1227" s="275"/>
      <c r="K1227" s="275">
        <v>596909.07999999996</v>
      </c>
      <c r="L1227" s="275"/>
      <c r="M1227" s="275"/>
      <c r="N1227" s="275"/>
      <c r="O1227" s="275">
        <v>200000</v>
      </c>
      <c r="P1227" s="275"/>
      <c r="Q1227" s="73">
        <v>0</v>
      </c>
    </row>
    <row r="1228" spans="1:17" ht="12.1" customHeight="1" x14ac:dyDescent="0.25">
      <c r="A1228" s="273" t="s">
        <v>2636</v>
      </c>
      <c r="B1228" s="273"/>
      <c r="C1228" s="274" t="s">
        <v>2626</v>
      </c>
      <c r="D1228" s="274"/>
      <c r="E1228" s="274"/>
      <c r="F1228" s="274"/>
      <c r="G1228" s="73">
        <v>3117190.92</v>
      </c>
      <c r="H1228" s="73">
        <v>0</v>
      </c>
      <c r="I1228" s="275">
        <v>227272.73</v>
      </c>
      <c r="J1228" s="275"/>
      <c r="K1228" s="275">
        <v>888781.81</v>
      </c>
      <c r="L1228" s="275"/>
      <c r="M1228" s="275"/>
      <c r="N1228" s="275"/>
      <c r="O1228" s="275">
        <v>2455681.84</v>
      </c>
      <c r="P1228" s="275"/>
      <c r="Q1228" s="73">
        <v>0</v>
      </c>
    </row>
    <row r="1229" spans="1:17" ht="12.1" customHeight="1" x14ac:dyDescent="0.25">
      <c r="A1229" s="273" t="s">
        <v>2637</v>
      </c>
      <c r="B1229" s="273"/>
      <c r="C1229" s="274" t="s">
        <v>2626</v>
      </c>
      <c r="D1229" s="274"/>
      <c r="E1229" s="274"/>
      <c r="F1229" s="274"/>
      <c r="G1229" s="73">
        <v>1442181.84</v>
      </c>
      <c r="H1229" s="73">
        <v>0</v>
      </c>
      <c r="I1229" s="275">
        <v>2659410.63</v>
      </c>
      <c r="J1229" s="275"/>
      <c r="K1229" s="275">
        <v>3761545.48</v>
      </c>
      <c r="L1229" s="275"/>
      <c r="M1229" s="275"/>
      <c r="N1229" s="275"/>
      <c r="O1229" s="275">
        <v>340046.99</v>
      </c>
      <c r="P1229" s="275"/>
      <c r="Q1229" s="73">
        <v>0</v>
      </c>
    </row>
    <row r="1230" spans="1:17" ht="12.75" customHeight="1" x14ac:dyDescent="0.25">
      <c r="A1230" s="273" t="s">
        <v>2638</v>
      </c>
      <c r="B1230" s="273"/>
      <c r="C1230" s="274" t="s">
        <v>2626</v>
      </c>
      <c r="D1230" s="274"/>
      <c r="E1230" s="274"/>
      <c r="F1230" s="274"/>
      <c r="G1230" s="73">
        <v>0</v>
      </c>
      <c r="H1230" s="73">
        <v>0</v>
      </c>
      <c r="I1230" s="275">
        <v>942363.69</v>
      </c>
      <c r="J1230" s="275"/>
      <c r="K1230" s="275">
        <v>942363.69</v>
      </c>
      <c r="L1230" s="275"/>
      <c r="M1230" s="275"/>
      <c r="N1230" s="275"/>
      <c r="O1230" s="275">
        <v>0</v>
      </c>
      <c r="P1230" s="275"/>
      <c r="Q1230" s="73">
        <v>0</v>
      </c>
    </row>
    <row r="1231" spans="1:17" ht="12.1" customHeight="1" x14ac:dyDescent="0.25">
      <c r="A1231" s="273" t="s">
        <v>2639</v>
      </c>
      <c r="B1231" s="273"/>
      <c r="C1231" s="274" t="s">
        <v>2626</v>
      </c>
      <c r="D1231" s="274"/>
      <c r="E1231" s="274"/>
      <c r="F1231" s="274"/>
      <c r="G1231" s="73">
        <v>6488750.1299999999</v>
      </c>
      <c r="H1231" s="73">
        <v>0</v>
      </c>
      <c r="I1231" s="275">
        <v>650477.25</v>
      </c>
      <c r="J1231" s="275"/>
      <c r="K1231" s="275">
        <v>1387479.93</v>
      </c>
      <c r="L1231" s="275"/>
      <c r="M1231" s="275"/>
      <c r="N1231" s="275"/>
      <c r="O1231" s="275">
        <v>5751747.4500000002</v>
      </c>
      <c r="P1231" s="275"/>
      <c r="Q1231" s="73">
        <v>0</v>
      </c>
    </row>
    <row r="1232" spans="1:17" ht="12.1" customHeight="1" x14ac:dyDescent="0.25">
      <c r="A1232" s="273" t="s">
        <v>2640</v>
      </c>
      <c r="B1232" s="273"/>
      <c r="C1232" s="274" t="s">
        <v>2626</v>
      </c>
      <c r="D1232" s="274"/>
      <c r="E1232" s="274"/>
      <c r="F1232" s="274"/>
      <c r="G1232" s="73">
        <v>844156.93</v>
      </c>
      <c r="H1232" s="73">
        <v>0</v>
      </c>
      <c r="I1232" s="275">
        <v>615090.9</v>
      </c>
      <c r="J1232" s="275"/>
      <c r="K1232" s="275">
        <v>852181.82</v>
      </c>
      <c r="L1232" s="275"/>
      <c r="M1232" s="275"/>
      <c r="N1232" s="275"/>
      <c r="O1232" s="275">
        <v>607066.01</v>
      </c>
      <c r="P1232" s="275"/>
      <c r="Q1232" s="73">
        <v>0</v>
      </c>
    </row>
    <row r="1233" spans="1:17" ht="12.75" customHeight="1" x14ac:dyDescent="0.25">
      <c r="A1233" s="273" t="s">
        <v>2641</v>
      </c>
      <c r="B1233" s="273"/>
      <c r="C1233" s="274" t="s">
        <v>2626</v>
      </c>
      <c r="D1233" s="274"/>
      <c r="E1233" s="274"/>
      <c r="F1233" s="274"/>
      <c r="G1233" s="73">
        <v>399771.72</v>
      </c>
      <c r="H1233" s="73">
        <v>0</v>
      </c>
      <c r="I1233" s="275">
        <v>2911909</v>
      </c>
      <c r="J1233" s="275"/>
      <c r="K1233" s="275">
        <v>2029050.76</v>
      </c>
      <c r="L1233" s="275"/>
      <c r="M1233" s="275"/>
      <c r="N1233" s="275"/>
      <c r="O1233" s="275">
        <v>1282629.96</v>
      </c>
      <c r="P1233" s="275"/>
      <c r="Q1233" s="73">
        <v>0</v>
      </c>
    </row>
    <row r="1234" spans="1:17" ht="12.1" customHeight="1" x14ac:dyDescent="0.25">
      <c r="A1234" s="273" t="s">
        <v>2642</v>
      </c>
      <c r="B1234" s="273"/>
      <c r="C1234" s="274" t="s">
        <v>2626</v>
      </c>
      <c r="D1234" s="274"/>
      <c r="E1234" s="274"/>
      <c r="F1234" s="274"/>
      <c r="G1234" s="73">
        <v>6810352.1699999999</v>
      </c>
      <c r="H1234" s="73">
        <v>0</v>
      </c>
      <c r="I1234" s="275">
        <v>4257272.72</v>
      </c>
      <c r="J1234" s="275"/>
      <c r="K1234" s="275">
        <v>5221204.9000000004</v>
      </c>
      <c r="L1234" s="275"/>
      <c r="M1234" s="275"/>
      <c r="N1234" s="275"/>
      <c r="O1234" s="275">
        <v>5846419.9900000002</v>
      </c>
      <c r="P1234" s="275"/>
      <c r="Q1234" s="73">
        <v>0</v>
      </c>
    </row>
    <row r="1235" spans="1:17" ht="12.1" customHeight="1" x14ac:dyDescent="0.25">
      <c r="A1235" s="273" t="s">
        <v>2643</v>
      </c>
      <c r="B1235" s="273"/>
      <c r="C1235" s="274" t="s">
        <v>2626</v>
      </c>
      <c r="D1235" s="274"/>
      <c r="E1235" s="274"/>
      <c r="F1235" s="274"/>
      <c r="G1235" s="73">
        <v>1621376.95</v>
      </c>
      <c r="H1235" s="73">
        <v>0</v>
      </c>
      <c r="I1235" s="275">
        <v>2378272.7400000002</v>
      </c>
      <c r="J1235" s="275"/>
      <c r="K1235" s="275">
        <v>2463272.71</v>
      </c>
      <c r="L1235" s="275"/>
      <c r="M1235" s="275"/>
      <c r="N1235" s="275"/>
      <c r="O1235" s="275">
        <v>1536376.98</v>
      </c>
      <c r="P1235" s="275"/>
      <c r="Q1235" s="73">
        <v>0</v>
      </c>
    </row>
    <row r="1236" spans="1:17" ht="12.75" customHeight="1" x14ac:dyDescent="0.25">
      <c r="A1236" s="273" t="s">
        <v>2644</v>
      </c>
      <c r="B1236" s="273"/>
      <c r="C1236" s="274" t="s">
        <v>2626</v>
      </c>
      <c r="D1236" s="274"/>
      <c r="E1236" s="274"/>
      <c r="F1236" s="274"/>
      <c r="G1236" s="73">
        <v>1885250.03</v>
      </c>
      <c r="H1236" s="73">
        <v>0</v>
      </c>
      <c r="I1236" s="275">
        <v>396909.08</v>
      </c>
      <c r="J1236" s="275"/>
      <c r="K1236" s="275">
        <v>1610545.46</v>
      </c>
      <c r="L1236" s="275"/>
      <c r="M1236" s="275"/>
      <c r="N1236" s="275"/>
      <c r="O1236" s="275">
        <v>671613.65</v>
      </c>
      <c r="P1236" s="275"/>
      <c r="Q1236" s="73">
        <v>0</v>
      </c>
    </row>
    <row r="1237" spans="1:17" ht="12.1" customHeight="1" x14ac:dyDescent="0.25">
      <c r="A1237" s="273" t="s">
        <v>2645</v>
      </c>
      <c r="B1237" s="273"/>
      <c r="C1237" s="274" t="s">
        <v>2626</v>
      </c>
      <c r="D1237" s="274"/>
      <c r="E1237" s="274"/>
      <c r="F1237" s="274"/>
      <c r="G1237" s="73">
        <v>1421818.14</v>
      </c>
      <c r="H1237" s="73">
        <v>0</v>
      </c>
      <c r="I1237" s="275">
        <v>0</v>
      </c>
      <c r="J1237" s="275"/>
      <c r="K1237" s="275">
        <v>123636.36</v>
      </c>
      <c r="L1237" s="275"/>
      <c r="M1237" s="275"/>
      <c r="N1237" s="275"/>
      <c r="O1237" s="275">
        <v>1298181.78</v>
      </c>
      <c r="P1237" s="275"/>
      <c r="Q1237" s="73">
        <v>0</v>
      </c>
    </row>
    <row r="1238" spans="1:17" ht="12.1" customHeight="1" x14ac:dyDescent="0.25">
      <c r="A1238" s="273" t="s">
        <v>2646</v>
      </c>
      <c r="B1238" s="273"/>
      <c r="C1238" s="274" t="s">
        <v>2626</v>
      </c>
      <c r="D1238" s="274"/>
      <c r="E1238" s="274"/>
      <c r="F1238" s="274"/>
      <c r="G1238" s="73">
        <v>0</v>
      </c>
      <c r="H1238" s="73">
        <v>0</v>
      </c>
      <c r="I1238" s="275">
        <v>396909.08</v>
      </c>
      <c r="J1238" s="275"/>
      <c r="K1238" s="275">
        <v>396909.08</v>
      </c>
      <c r="L1238" s="275"/>
      <c r="M1238" s="275"/>
      <c r="N1238" s="275"/>
      <c r="O1238" s="275">
        <v>0</v>
      </c>
      <c r="P1238" s="275"/>
      <c r="Q1238" s="73">
        <v>0</v>
      </c>
    </row>
    <row r="1239" spans="1:17" ht="12.75" customHeight="1" x14ac:dyDescent="0.25">
      <c r="A1239" s="273" t="s">
        <v>2647</v>
      </c>
      <c r="B1239" s="273"/>
      <c r="C1239" s="274" t="s">
        <v>2626</v>
      </c>
      <c r="D1239" s="274"/>
      <c r="E1239" s="274"/>
      <c r="F1239" s="274"/>
      <c r="G1239" s="73">
        <v>27000</v>
      </c>
      <c r="H1239" s="73">
        <v>0</v>
      </c>
      <c r="I1239" s="275">
        <v>422363.62</v>
      </c>
      <c r="J1239" s="275"/>
      <c r="K1239" s="275">
        <v>25454.54</v>
      </c>
      <c r="L1239" s="275"/>
      <c r="M1239" s="275"/>
      <c r="N1239" s="275"/>
      <c r="O1239" s="275">
        <v>423909.08</v>
      </c>
      <c r="P1239" s="275"/>
      <c r="Q1239" s="73">
        <v>0</v>
      </c>
    </row>
    <row r="1240" spans="1:17" ht="12.1" customHeight="1" x14ac:dyDescent="0.25">
      <c r="A1240" s="273" t="s">
        <v>2648</v>
      </c>
      <c r="B1240" s="273"/>
      <c r="C1240" s="274" t="s">
        <v>2626</v>
      </c>
      <c r="D1240" s="274"/>
      <c r="E1240" s="274"/>
      <c r="F1240" s="274"/>
      <c r="G1240" s="73">
        <v>1047818.16</v>
      </c>
      <c r="H1240" s="73">
        <v>0</v>
      </c>
      <c r="I1240" s="275">
        <v>396909.08</v>
      </c>
      <c r="J1240" s="275"/>
      <c r="K1240" s="275">
        <v>182272.72</v>
      </c>
      <c r="L1240" s="275"/>
      <c r="M1240" s="275"/>
      <c r="N1240" s="275"/>
      <c r="O1240" s="275">
        <v>1262454.52</v>
      </c>
      <c r="P1240" s="275"/>
      <c r="Q1240" s="73">
        <v>0</v>
      </c>
    </row>
    <row r="1241" spans="1:17" ht="12.1" customHeight="1" x14ac:dyDescent="0.25">
      <c r="A1241" s="273" t="s">
        <v>2649</v>
      </c>
      <c r="B1241" s="273"/>
      <c r="C1241" s="274" t="s">
        <v>2650</v>
      </c>
      <c r="D1241" s="274"/>
      <c r="E1241" s="274"/>
      <c r="F1241" s="274"/>
      <c r="G1241" s="73">
        <v>0</v>
      </c>
      <c r="H1241" s="73">
        <v>0</v>
      </c>
      <c r="I1241" s="275">
        <v>83212124.140000001</v>
      </c>
      <c r="J1241" s="275"/>
      <c r="K1241" s="275">
        <v>0</v>
      </c>
      <c r="L1241" s="275"/>
      <c r="M1241" s="275"/>
      <c r="N1241" s="275"/>
      <c r="O1241" s="275">
        <v>83212124.140000001</v>
      </c>
      <c r="P1241" s="275"/>
      <c r="Q1241" s="73">
        <v>0</v>
      </c>
    </row>
    <row r="1242" spans="1:17" ht="12.1" customHeight="1" x14ac:dyDescent="0.25">
      <c r="A1242" s="273" t="s">
        <v>2651</v>
      </c>
      <c r="B1242" s="273"/>
      <c r="C1242" s="274" t="s">
        <v>2652</v>
      </c>
      <c r="D1242" s="274"/>
      <c r="E1242" s="274"/>
      <c r="F1242" s="274"/>
      <c r="G1242" s="73">
        <v>1701818.19</v>
      </c>
      <c r="H1242" s="73">
        <v>0</v>
      </c>
      <c r="I1242" s="275">
        <v>0</v>
      </c>
      <c r="J1242" s="275"/>
      <c r="K1242" s="275">
        <v>0</v>
      </c>
      <c r="L1242" s="275"/>
      <c r="M1242" s="275"/>
      <c r="N1242" s="275"/>
      <c r="O1242" s="275">
        <v>1701818.19</v>
      </c>
      <c r="P1242" s="275"/>
      <c r="Q1242" s="73">
        <v>0</v>
      </c>
    </row>
    <row r="1243" spans="1:17" ht="12.75" customHeight="1" x14ac:dyDescent="0.25">
      <c r="A1243" s="273" t="s">
        <v>2653</v>
      </c>
      <c r="B1243" s="273"/>
      <c r="C1243" s="274" t="s">
        <v>2652</v>
      </c>
      <c r="D1243" s="274"/>
      <c r="E1243" s="274"/>
      <c r="F1243" s="274"/>
      <c r="G1243" s="73">
        <v>715000</v>
      </c>
      <c r="H1243" s="73">
        <v>0</v>
      </c>
      <c r="I1243" s="275">
        <v>0</v>
      </c>
      <c r="J1243" s="275"/>
      <c r="K1243" s="275">
        <v>0</v>
      </c>
      <c r="L1243" s="275"/>
      <c r="M1243" s="275"/>
      <c r="N1243" s="275"/>
      <c r="O1243" s="275">
        <v>715000</v>
      </c>
      <c r="P1243" s="275"/>
      <c r="Q1243" s="73">
        <v>0</v>
      </c>
    </row>
    <row r="1244" spans="1:17" ht="12.1" customHeight="1" x14ac:dyDescent="0.25">
      <c r="A1244" s="273" t="s">
        <v>2654</v>
      </c>
      <c r="B1244" s="273"/>
      <c r="C1244" s="274" t="s">
        <v>2652</v>
      </c>
      <c r="D1244" s="274"/>
      <c r="E1244" s="274"/>
      <c r="F1244" s="274"/>
      <c r="G1244" s="73">
        <v>3681418.18</v>
      </c>
      <c r="H1244" s="73">
        <v>0</v>
      </c>
      <c r="I1244" s="275">
        <v>0</v>
      </c>
      <c r="J1244" s="275"/>
      <c r="K1244" s="275">
        <v>600000</v>
      </c>
      <c r="L1244" s="275"/>
      <c r="M1244" s="275"/>
      <c r="N1244" s="275"/>
      <c r="O1244" s="275">
        <v>3081418.18</v>
      </c>
      <c r="P1244" s="275"/>
      <c r="Q1244" s="73">
        <v>0</v>
      </c>
    </row>
    <row r="1245" spans="1:17" ht="12.1" customHeight="1" x14ac:dyDescent="0.25">
      <c r="A1245" s="273" t="s">
        <v>2655</v>
      </c>
      <c r="B1245" s="273"/>
      <c r="C1245" s="274" t="s">
        <v>2652</v>
      </c>
      <c r="D1245" s="274"/>
      <c r="E1245" s="274"/>
      <c r="F1245" s="274"/>
      <c r="G1245" s="73">
        <v>453500</v>
      </c>
      <c r="H1245" s="73">
        <v>0</v>
      </c>
      <c r="I1245" s="275">
        <v>110000</v>
      </c>
      <c r="J1245" s="275"/>
      <c r="K1245" s="275">
        <v>308000</v>
      </c>
      <c r="L1245" s="275"/>
      <c r="M1245" s="275"/>
      <c r="N1245" s="275"/>
      <c r="O1245" s="275">
        <v>255500</v>
      </c>
      <c r="P1245" s="275"/>
      <c r="Q1245" s="73">
        <v>0</v>
      </c>
    </row>
    <row r="1246" spans="1:17" ht="12.75" customHeight="1" x14ac:dyDescent="0.25">
      <c r="A1246" s="273" t="s">
        <v>2656</v>
      </c>
      <c r="B1246" s="273"/>
      <c r="C1246" s="274" t="s">
        <v>2652</v>
      </c>
      <c r="D1246" s="274"/>
      <c r="E1246" s="274"/>
      <c r="F1246" s="274"/>
      <c r="G1246" s="73">
        <v>2537499.2999999998</v>
      </c>
      <c r="H1246" s="73">
        <v>0</v>
      </c>
      <c r="I1246" s="275">
        <v>424181.82</v>
      </c>
      <c r="J1246" s="275"/>
      <c r="K1246" s="275">
        <v>2344181.2200000002</v>
      </c>
      <c r="L1246" s="275"/>
      <c r="M1246" s="275"/>
      <c r="N1246" s="275"/>
      <c r="O1246" s="275">
        <v>617499.9</v>
      </c>
      <c r="P1246" s="275"/>
      <c r="Q1246" s="73">
        <v>0</v>
      </c>
    </row>
    <row r="1247" spans="1:17" ht="12.1" customHeight="1" x14ac:dyDescent="0.25">
      <c r="A1247" s="273" t="s">
        <v>2657</v>
      </c>
      <c r="B1247" s="273"/>
      <c r="C1247" s="274" t="s">
        <v>2652</v>
      </c>
      <c r="D1247" s="274"/>
      <c r="E1247" s="274"/>
      <c r="F1247" s="274"/>
      <c r="G1247" s="73">
        <v>313636.34999999998</v>
      </c>
      <c r="H1247" s="73">
        <v>0</v>
      </c>
      <c r="I1247" s="275">
        <v>90909.09</v>
      </c>
      <c r="J1247" s="275"/>
      <c r="K1247" s="275">
        <v>0</v>
      </c>
      <c r="L1247" s="275"/>
      <c r="M1247" s="275"/>
      <c r="N1247" s="275"/>
      <c r="O1247" s="275">
        <v>404545.44</v>
      </c>
      <c r="P1247" s="275"/>
      <c r="Q1247" s="73">
        <v>0</v>
      </c>
    </row>
    <row r="1248" spans="1:17" ht="12.1" customHeight="1" x14ac:dyDescent="0.25">
      <c r="A1248" s="273" t="s">
        <v>2658</v>
      </c>
      <c r="B1248" s="273"/>
      <c r="C1248" s="274" t="s">
        <v>2652</v>
      </c>
      <c r="D1248" s="274"/>
      <c r="E1248" s="274"/>
      <c r="F1248" s="274"/>
      <c r="G1248" s="73">
        <v>795000</v>
      </c>
      <c r="H1248" s="73">
        <v>0</v>
      </c>
      <c r="I1248" s="275">
        <v>0</v>
      </c>
      <c r="J1248" s="275"/>
      <c r="K1248" s="275">
        <v>390000</v>
      </c>
      <c r="L1248" s="275"/>
      <c r="M1248" s="275"/>
      <c r="N1248" s="275"/>
      <c r="O1248" s="275">
        <v>405000</v>
      </c>
      <c r="P1248" s="275"/>
      <c r="Q1248" s="73">
        <v>0</v>
      </c>
    </row>
    <row r="1249" spans="1:17" ht="12.75" customHeight="1" x14ac:dyDescent="0.25">
      <c r="A1249" s="273" t="s">
        <v>2659</v>
      </c>
      <c r="B1249" s="273"/>
      <c r="C1249" s="274" t="s">
        <v>2652</v>
      </c>
      <c r="D1249" s="274"/>
      <c r="E1249" s="274"/>
      <c r="F1249" s="274"/>
      <c r="G1249" s="73">
        <v>846000</v>
      </c>
      <c r="H1249" s="73">
        <v>0</v>
      </c>
      <c r="I1249" s="275">
        <v>0</v>
      </c>
      <c r="J1249" s="275"/>
      <c r="K1249" s="275">
        <v>0</v>
      </c>
      <c r="L1249" s="275"/>
      <c r="M1249" s="275"/>
      <c r="N1249" s="275"/>
      <c r="O1249" s="275">
        <v>846000</v>
      </c>
      <c r="P1249" s="275"/>
      <c r="Q1249" s="73">
        <v>0</v>
      </c>
    </row>
    <row r="1250" spans="1:17" ht="12.1" customHeight="1" x14ac:dyDescent="0.25">
      <c r="A1250" s="273" t="s">
        <v>2660</v>
      </c>
      <c r="B1250" s="273"/>
      <c r="C1250" s="274" t="s">
        <v>2652</v>
      </c>
      <c r="D1250" s="274"/>
      <c r="E1250" s="274"/>
      <c r="F1250" s="274"/>
      <c r="G1250" s="73">
        <v>1200000</v>
      </c>
      <c r="H1250" s="73">
        <v>0</v>
      </c>
      <c r="I1250" s="275">
        <v>0</v>
      </c>
      <c r="J1250" s="275"/>
      <c r="K1250" s="275">
        <v>0</v>
      </c>
      <c r="L1250" s="275"/>
      <c r="M1250" s="275"/>
      <c r="N1250" s="275"/>
      <c r="O1250" s="275">
        <v>1200000</v>
      </c>
      <c r="P1250" s="275"/>
      <c r="Q1250" s="73">
        <v>0</v>
      </c>
    </row>
    <row r="1251" spans="1:17" ht="12.1" customHeight="1" x14ac:dyDescent="0.25">
      <c r="A1251" s="273" t="s">
        <v>2661</v>
      </c>
      <c r="B1251" s="273"/>
      <c r="C1251" s="274" t="s">
        <v>2652</v>
      </c>
      <c r="D1251" s="274"/>
      <c r="E1251" s="274"/>
      <c r="F1251" s="274"/>
      <c r="G1251" s="73">
        <v>4725000</v>
      </c>
      <c r="H1251" s="73">
        <v>0</v>
      </c>
      <c r="I1251" s="275">
        <v>2084090.9</v>
      </c>
      <c r="J1251" s="275"/>
      <c r="K1251" s="275">
        <v>1115908.97</v>
      </c>
      <c r="L1251" s="275"/>
      <c r="M1251" s="275"/>
      <c r="N1251" s="275"/>
      <c r="O1251" s="275">
        <v>5693181.9299999997</v>
      </c>
      <c r="P1251" s="275"/>
      <c r="Q1251" s="73">
        <v>0</v>
      </c>
    </row>
    <row r="1252" spans="1:17" ht="12.75" customHeight="1" x14ac:dyDescent="0.25">
      <c r="A1252" s="273" t="s">
        <v>2662</v>
      </c>
      <c r="B1252" s="273"/>
      <c r="C1252" s="274" t="s">
        <v>2652</v>
      </c>
      <c r="D1252" s="274"/>
      <c r="E1252" s="274"/>
      <c r="F1252" s="274"/>
      <c r="G1252" s="73">
        <v>2007688.87</v>
      </c>
      <c r="H1252" s="73">
        <v>0</v>
      </c>
      <c r="I1252" s="275">
        <v>0</v>
      </c>
      <c r="J1252" s="275"/>
      <c r="K1252" s="275">
        <v>0</v>
      </c>
      <c r="L1252" s="275"/>
      <c r="M1252" s="275"/>
      <c r="N1252" s="275"/>
      <c r="O1252" s="275">
        <v>2007688.87</v>
      </c>
      <c r="P1252" s="275"/>
      <c r="Q1252" s="73">
        <v>0</v>
      </c>
    </row>
    <row r="1253" spans="1:17" ht="12.1" customHeight="1" x14ac:dyDescent="0.25">
      <c r="A1253" s="273" t="s">
        <v>2663</v>
      </c>
      <c r="B1253" s="273"/>
      <c r="C1253" s="274" t="s">
        <v>2652</v>
      </c>
      <c r="D1253" s="274"/>
      <c r="E1253" s="274"/>
      <c r="F1253" s="274"/>
      <c r="G1253" s="73">
        <v>1226400</v>
      </c>
      <c r="H1253" s="73">
        <v>0</v>
      </c>
      <c r="I1253" s="275">
        <v>0</v>
      </c>
      <c r="J1253" s="275"/>
      <c r="K1253" s="275">
        <v>0</v>
      </c>
      <c r="L1253" s="275"/>
      <c r="M1253" s="275"/>
      <c r="N1253" s="275"/>
      <c r="O1253" s="275">
        <v>1226400</v>
      </c>
      <c r="P1253" s="275"/>
      <c r="Q1253" s="73">
        <v>0</v>
      </c>
    </row>
    <row r="1254" spans="1:17" ht="12.1" customHeight="1" x14ac:dyDescent="0.25">
      <c r="A1254" s="273" t="s">
        <v>2664</v>
      </c>
      <c r="B1254" s="273"/>
      <c r="C1254" s="274" t="s">
        <v>2652</v>
      </c>
      <c r="D1254" s="274"/>
      <c r="E1254" s="274"/>
      <c r="F1254" s="274"/>
      <c r="G1254" s="73">
        <v>632000</v>
      </c>
      <c r="H1254" s="73">
        <v>0</v>
      </c>
      <c r="I1254" s="275">
        <v>0</v>
      </c>
      <c r="J1254" s="275"/>
      <c r="K1254" s="275">
        <v>0</v>
      </c>
      <c r="L1254" s="275"/>
      <c r="M1254" s="275"/>
      <c r="N1254" s="275"/>
      <c r="O1254" s="275">
        <v>632000</v>
      </c>
      <c r="P1254" s="275"/>
      <c r="Q1254" s="73">
        <v>0</v>
      </c>
    </row>
    <row r="1255" spans="1:17" ht="12.75" customHeight="1" x14ac:dyDescent="0.25">
      <c r="A1255" s="273" t="s">
        <v>2665</v>
      </c>
      <c r="B1255" s="273"/>
      <c r="C1255" s="274" t="s">
        <v>2652</v>
      </c>
      <c r="D1255" s="274"/>
      <c r="E1255" s="274"/>
      <c r="F1255" s="274"/>
      <c r="G1255" s="73">
        <v>4028273.71</v>
      </c>
      <c r="H1255" s="73">
        <v>0</v>
      </c>
      <c r="I1255" s="275">
        <v>0</v>
      </c>
      <c r="J1255" s="275"/>
      <c r="K1255" s="275">
        <v>0</v>
      </c>
      <c r="L1255" s="275"/>
      <c r="M1255" s="275"/>
      <c r="N1255" s="275"/>
      <c r="O1255" s="275">
        <v>4028273.71</v>
      </c>
      <c r="P1255" s="275"/>
      <c r="Q1255" s="73">
        <v>0</v>
      </c>
    </row>
    <row r="1256" spans="1:17" ht="12.1" customHeight="1" x14ac:dyDescent="0.25">
      <c r="A1256" s="273" t="s">
        <v>2666</v>
      </c>
      <c r="B1256" s="273"/>
      <c r="C1256" s="274" t="s">
        <v>2652</v>
      </c>
      <c r="D1256" s="274"/>
      <c r="E1256" s="274"/>
      <c r="F1256" s="274"/>
      <c r="G1256" s="73">
        <v>3172846.74</v>
      </c>
      <c r="H1256" s="73">
        <v>0</v>
      </c>
      <c r="I1256" s="275">
        <v>0</v>
      </c>
      <c r="J1256" s="275"/>
      <c r="K1256" s="275">
        <v>538000</v>
      </c>
      <c r="L1256" s="275"/>
      <c r="M1256" s="275"/>
      <c r="N1256" s="275"/>
      <c r="O1256" s="275">
        <v>2634846.7400000002</v>
      </c>
      <c r="P1256" s="275"/>
      <c r="Q1256" s="73">
        <v>0</v>
      </c>
    </row>
    <row r="1257" spans="1:17" ht="12.1" customHeight="1" x14ac:dyDescent="0.25">
      <c r="A1257" s="273" t="s">
        <v>2667</v>
      </c>
      <c r="B1257" s="273"/>
      <c r="C1257" s="274" t="s">
        <v>2652</v>
      </c>
      <c r="D1257" s="274"/>
      <c r="E1257" s="274"/>
      <c r="F1257" s="274"/>
      <c r="G1257" s="73">
        <v>389037.66</v>
      </c>
      <c r="H1257" s="73">
        <v>0</v>
      </c>
      <c r="I1257" s="275">
        <v>0</v>
      </c>
      <c r="J1257" s="275"/>
      <c r="K1257" s="275">
        <v>0</v>
      </c>
      <c r="L1257" s="275"/>
      <c r="M1257" s="275"/>
      <c r="N1257" s="275"/>
      <c r="O1257" s="275">
        <v>389037.66</v>
      </c>
      <c r="P1257" s="275"/>
      <c r="Q1257" s="73">
        <v>0</v>
      </c>
    </row>
    <row r="1258" spans="1:17" ht="12.75" customHeight="1" x14ac:dyDescent="0.25">
      <c r="A1258" s="273" t="s">
        <v>2668</v>
      </c>
      <c r="B1258" s="273"/>
      <c r="C1258" s="274" t="s">
        <v>2652</v>
      </c>
      <c r="D1258" s="274"/>
      <c r="E1258" s="274"/>
      <c r="F1258" s="274"/>
      <c r="G1258" s="73">
        <v>390000</v>
      </c>
      <c r="H1258" s="73">
        <v>0</v>
      </c>
      <c r="I1258" s="275">
        <v>0</v>
      </c>
      <c r="J1258" s="275"/>
      <c r="K1258" s="275">
        <v>0</v>
      </c>
      <c r="L1258" s="275"/>
      <c r="M1258" s="275"/>
      <c r="N1258" s="275"/>
      <c r="O1258" s="275">
        <v>390000</v>
      </c>
      <c r="P1258" s="275"/>
      <c r="Q1258" s="73">
        <v>0</v>
      </c>
    </row>
    <row r="1259" spans="1:17" ht="12.1" customHeight="1" x14ac:dyDescent="0.25">
      <c r="A1259" s="273" t="s">
        <v>2669</v>
      </c>
      <c r="B1259" s="273"/>
      <c r="C1259" s="274" t="s">
        <v>2670</v>
      </c>
      <c r="D1259" s="274"/>
      <c r="E1259" s="274"/>
      <c r="F1259" s="274"/>
      <c r="G1259" s="73">
        <v>390000</v>
      </c>
      <c r="H1259" s="73">
        <v>0</v>
      </c>
      <c r="I1259" s="275">
        <v>0</v>
      </c>
      <c r="J1259" s="275"/>
      <c r="K1259" s="275">
        <v>0</v>
      </c>
      <c r="L1259" s="275"/>
      <c r="M1259" s="275"/>
      <c r="N1259" s="275"/>
      <c r="O1259" s="275">
        <v>390000</v>
      </c>
      <c r="P1259" s="275"/>
      <c r="Q1259" s="73">
        <v>0</v>
      </c>
    </row>
    <row r="1260" spans="1:17" ht="12.1" customHeight="1" x14ac:dyDescent="0.25">
      <c r="A1260" s="273" t="s">
        <v>2671</v>
      </c>
      <c r="B1260" s="273"/>
      <c r="C1260" s="274" t="s">
        <v>2672</v>
      </c>
      <c r="D1260" s="274"/>
      <c r="E1260" s="274"/>
      <c r="F1260" s="274"/>
      <c r="G1260" s="73">
        <v>1500000</v>
      </c>
      <c r="H1260" s="73">
        <v>0</v>
      </c>
      <c r="I1260" s="275">
        <v>37272.720000000001</v>
      </c>
      <c r="J1260" s="275"/>
      <c r="K1260" s="275">
        <v>37272.720000000001</v>
      </c>
      <c r="L1260" s="275"/>
      <c r="M1260" s="275"/>
      <c r="N1260" s="275"/>
      <c r="O1260" s="275">
        <v>1500000</v>
      </c>
      <c r="P1260" s="275"/>
      <c r="Q1260" s="73">
        <v>0</v>
      </c>
    </row>
    <row r="1261" spans="1:17" ht="12.75" customHeight="1" x14ac:dyDescent="0.25">
      <c r="A1261" s="273" t="s">
        <v>2673</v>
      </c>
      <c r="B1261" s="273"/>
      <c r="C1261" s="274" t="s">
        <v>2672</v>
      </c>
      <c r="D1261" s="274"/>
      <c r="E1261" s="274"/>
      <c r="F1261" s="274"/>
      <c r="G1261" s="73">
        <v>2217527.7799999998</v>
      </c>
      <c r="H1261" s="73">
        <v>0</v>
      </c>
      <c r="I1261" s="275">
        <v>0</v>
      </c>
      <c r="J1261" s="275"/>
      <c r="K1261" s="275">
        <v>0</v>
      </c>
      <c r="L1261" s="275"/>
      <c r="M1261" s="275"/>
      <c r="N1261" s="275"/>
      <c r="O1261" s="275">
        <v>2217527.7799999998</v>
      </c>
      <c r="P1261" s="275"/>
      <c r="Q1261" s="73">
        <v>0</v>
      </c>
    </row>
    <row r="1262" spans="1:17" ht="12.1" customHeight="1" x14ac:dyDescent="0.25">
      <c r="A1262" s="273" t="s">
        <v>2674</v>
      </c>
      <c r="B1262" s="273"/>
      <c r="C1262" s="274" t="s">
        <v>2672</v>
      </c>
      <c r="D1262" s="274"/>
      <c r="E1262" s="274"/>
      <c r="F1262" s="274"/>
      <c r="G1262" s="73">
        <v>1975524.56</v>
      </c>
      <c r="H1262" s="73">
        <v>0</v>
      </c>
      <c r="I1262" s="275">
        <v>0</v>
      </c>
      <c r="J1262" s="275"/>
      <c r="K1262" s="275">
        <v>0</v>
      </c>
      <c r="L1262" s="275"/>
      <c r="M1262" s="275"/>
      <c r="N1262" s="275"/>
      <c r="O1262" s="275">
        <v>1975524.56</v>
      </c>
      <c r="P1262" s="275"/>
      <c r="Q1262" s="73">
        <v>0</v>
      </c>
    </row>
    <row r="1263" spans="1:17" ht="12.1" customHeight="1" x14ac:dyDescent="0.25">
      <c r="A1263" s="273" t="s">
        <v>2675</v>
      </c>
      <c r="B1263" s="273"/>
      <c r="C1263" s="274" t="s">
        <v>2672</v>
      </c>
      <c r="D1263" s="274"/>
      <c r="E1263" s="274"/>
      <c r="F1263" s="274"/>
      <c r="G1263" s="73">
        <v>458990</v>
      </c>
      <c r="H1263" s="73">
        <v>0</v>
      </c>
      <c r="I1263" s="275">
        <v>0</v>
      </c>
      <c r="J1263" s="275"/>
      <c r="K1263" s="275">
        <v>0</v>
      </c>
      <c r="L1263" s="275"/>
      <c r="M1263" s="275"/>
      <c r="N1263" s="275"/>
      <c r="O1263" s="275">
        <v>458990</v>
      </c>
      <c r="P1263" s="275"/>
      <c r="Q1263" s="73">
        <v>0</v>
      </c>
    </row>
    <row r="1264" spans="1:17" ht="12.75" customHeight="1" x14ac:dyDescent="0.25">
      <c r="A1264" s="273" t="s">
        <v>2676</v>
      </c>
      <c r="B1264" s="273"/>
      <c r="C1264" s="274" t="s">
        <v>2672</v>
      </c>
      <c r="D1264" s="274"/>
      <c r="E1264" s="274"/>
      <c r="F1264" s="274"/>
      <c r="G1264" s="73">
        <v>465090.9</v>
      </c>
      <c r="H1264" s="73">
        <v>0</v>
      </c>
      <c r="I1264" s="275">
        <v>0</v>
      </c>
      <c r="J1264" s="275"/>
      <c r="K1264" s="275">
        <v>0</v>
      </c>
      <c r="L1264" s="275"/>
      <c r="M1264" s="275"/>
      <c r="N1264" s="275"/>
      <c r="O1264" s="275">
        <v>465090.9</v>
      </c>
      <c r="P1264" s="275"/>
      <c r="Q1264" s="73">
        <v>0</v>
      </c>
    </row>
    <row r="1265" spans="1:17" ht="12.1" customHeight="1" x14ac:dyDescent="0.25">
      <c r="A1265" s="273" t="s">
        <v>2677</v>
      </c>
      <c r="B1265" s="273"/>
      <c r="C1265" s="274" t="s">
        <v>2672</v>
      </c>
      <c r="D1265" s="274"/>
      <c r="E1265" s="274"/>
      <c r="F1265" s="274"/>
      <c r="G1265" s="73">
        <v>4300</v>
      </c>
      <c r="H1265" s="73">
        <v>0</v>
      </c>
      <c r="I1265" s="275">
        <v>0</v>
      </c>
      <c r="J1265" s="275"/>
      <c r="K1265" s="275">
        <v>0</v>
      </c>
      <c r="L1265" s="275"/>
      <c r="M1265" s="275"/>
      <c r="N1265" s="275"/>
      <c r="O1265" s="275">
        <v>4300</v>
      </c>
      <c r="P1265" s="275"/>
      <c r="Q1265" s="73">
        <v>0</v>
      </c>
    </row>
    <row r="1266" spans="1:17" ht="12.1" customHeight="1" x14ac:dyDescent="0.25">
      <c r="A1266" s="273" t="s">
        <v>2678</v>
      </c>
      <c r="B1266" s="273"/>
      <c r="C1266" s="274" t="s">
        <v>2672</v>
      </c>
      <c r="D1266" s="274"/>
      <c r="E1266" s="274"/>
      <c r="F1266" s="274"/>
      <c r="G1266" s="73">
        <v>144545.46</v>
      </c>
      <c r="H1266" s="73">
        <v>0</v>
      </c>
      <c r="I1266" s="275">
        <v>0</v>
      </c>
      <c r="J1266" s="275"/>
      <c r="K1266" s="275">
        <v>0</v>
      </c>
      <c r="L1266" s="275"/>
      <c r="M1266" s="275"/>
      <c r="N1266" s="275"/>
      <c r="O1266" s="275">
        <v>144545.46</v>
      </c>
      <c r="P1266" s="275"/>
      <c r="Q1266" s="73">
        <v>0</v>
      </c>
    </row>
    <row r="1267" spans="1:17" ht="12.1" customHeight="1" x14ac:dyDescent="0.25">
      <c r="A1267" s="273" t="s">
        <v>2679</v>
      </c>
      <c r="B1267" s="273"/>
      <c r="C1267" s="274" t="s">
        <v>2672</v>
      </c>
      <c r="D1267" s="274"/>
      <c r="E1267" s="274"/>
      <c r="F1267" s="274"/>
      <c r="G1267" s="73">
        <v>191164.32</v>
      </c>
      <c r="H1267" s="73">
        <v>0</v>
      </c>
      <c r="I1267" s="275">
        <v>200000</v>
      </c>
      <c r="J1267" s="275"/>
      <c r="K1267" s="275">
        <v>200000</v>
      </c>
      <c r="L1267" s="275"/>
      <c r="M1267" s="275"/>
      <c r="N1267" s="275"/>
      <c r="O1267" s="275">
        <v>191164.32</v>
      </c>
      <c r="P1267" s="275"/>
      <c r="Q1267" s="73">
        <v>0</v>
      </c>
    </row>
    <row r="1268" spans="1:17" ht="12.75" customHeight="1" x14ac:dyDescent="0.25">
      <c r="A1268" s="273" t="s">
        <v>2680</v>
      </c>
      <c r="B1268" s="273"/>
      <c r="C1268" s="274" t="s">
        <v>2672</v>
      </c>
      <c r="D1268" s="274"/>
      <c r="E1268" s="274"/>
      <c r="F1268" s="274"/>
      <c r="G1268" s="73">
        <v>525444.44999999995</v>
      </c>
      <c r="H1268" s="73">
        <v>0</v>
      </c>
      <c r="I1268" s="275">
        <v>0</v>
      </c>
      <c r="J1268" s="275"/>
      <c r="K1268" s="275">
        <v>40000</v>
      </c>
      <c r="L1268" s="275"/>
      <c r="M1268" s="275"/>
      <c r="N1268" s="275"/>
      <c r="O1268" s="275">
        <v>485444.45</v>
      </c>
      <c r="P1268" s="275"/>
      <c r="Q1268" s="73">
        <v>0</v>
      </c>
    </row>
    <row r="1269" spans="1:17" ht="12.1" customHeight="1" x14ac:dyDescent="0.25">
      <c r="A1269" s="273" t="s">
        <v>2681</v>
      </c>
      <c r="B1269" s="273"/>
      <c r="C1269" s="274" t="s">
        <v>2682</v>
      </c>
      <c r="D1269" s="274"/>
      <c r="E1269" s="274"/>
      <c r="F1269" s="274"/>
      <c r="G1269" s="73">
        <v>0.08</v>
      </c>
      <c r="H1269" s="73">
        <v>0</v>
      </c>
      <c r="I1269" s="275">
        <v>3077454.54</v>
      </c>
      <c r="J1269" s="275"/>
      <c r="K1269" s="275">
        <v>2860181.81</v>
      </c>
      <c r="L1269" s="275"/>
      <c r="M1269" s="275"/>
      <c r="N1269" s="275"/>
      <c r="O1269" s="275">
        <v>217272.81</v>
      </c>
      <c r="P1269" s="275"/>
      <c r="Q1269" s="73">
        <v>0</v>
      </c>
    </row>
    <row r="1270" spans="1:17" ht="12.1" customHeight="1" x14ac:dyDescent="0.25">
      <c r="A1270" s="273" t="s">
        <v>2683</v>
      </c>
      <c r="B1270" s="273"/>
      <c r="C1270" s="274" t="s">
        <v>2684</v>
      </c>
      <c r="D1270" s="274"/>
      <c r="E1270" s="274"/>
      <c r="F1270" s="274"/>
      <c r="G1270" s="73">
        <v>380452.76</v>
      </c>
      <c r="H1270" s="73">
        <v>0</v>
      </c>
      <c r="I1270" s="275">
        <v>0</v>
      </c>
      <c r="J1270" s="275"/>
      <c r="K1270" s="275">
        <v>0</v>
      </c>
      <c r="L1270" s="275"/>
      <c r="M1270" s="275"/>
      <c r="N1270" s="275"/>
      <c r="O1270" s="275">
        <v>380452.76</v>
      </c>
      <c r="P1270" s="275"/>
      <c r="Q1270" s="73">
        <v>0</v>
      </c>
    </row>
    <row r="1271" spans="1:17" ht="12.75" customHeight="1" x14ac:dyDescent="0.25">
      <c r="A1271" s="273" t="s">
        <v>2685</v>
      </c>
      <c r="B1271" s="273"/>
      <c r="C1271" s="274" t="s">
        <v>2684</v>
      </c>
      <c r="D1271" s="274"/>
      <c r="E1271" s="274"/>
      <c r="F1271" s="274"/>
      <c r="G1271" s="73">
        <v>0</v>
      </c>
      <c r="H1271" s="73">
        <v>0</v>
      </c>
      <c r="I1271" s="275">
        <v>7272.73</v>
      </c>
      <c r="J1271" s="275"/>
      <c r="K1271" s="275">
        <v>7272.73</v>
      </c>
      <c r="L1271" s="275"/>
      <c r="M1271" s="275"/>
      <c r="N1271" s="275"/>
      <c r="O1271" s="275">
        <v>0</v>
      </c>
      <c r="P1271" s="275"/>
      <c r="Q1271" s="73">
        <v>0</v>
      </c>
    </row>
    <row r="1272" spans="1:17" ht="12.1" customHeight="1" x14ac:dyDescent="0.25">
      <c r="A1272" s="273" t="s">
        <v>2686</v>
      </c>
      <c r="B1272" s="273"/>
      <c r="C1272" s="274" t="s">
        <v>2684</v>
      </c>
      <c r="D1272" s="274"/>
      <c r="E1272" s="274"/>
      <c r="F1272" s="274"/>
      <c r="G1272" s="73">
        <v>121264.01</v>
      </c>
      <c r="H1272" s="73">
        <v>0</v>
      </c>
      <c r="I1272" s="275">
        <v>0</v>
      </c>
      <c r="J1272" s="275"/>
      <c r="K1272" s="275">
        <v>2745</v>
      </c>
      <c r="L1272" s="275"/>
      <c r="M1272" s="275"/>
      <c r="N1272" s="275"/>
      <c r="O1272" s="275">
        <v>118519.01</v>
      </c>
      <c r="P1272" s="275"/>
      <c r="Q1272" s="73">
        <v>0</v>
      </c>
    </row>
    <row r="1273" spans="1:17" ht="12.1" customHeight="1" x14ac:dyDescent="0.25">
      <c r="A1273" s="273" t="s">
        <v>2687</v>
      </c>
      <c r="B1273" s="273"/>
      <c r="C1273" s="274" t="s">
        <v>2684</v>
      </c>
      <c r="D1273" s="274"/>
      <c r="E1273" s="274"/>
      <c r="F1273" s="274"/>
      <c r="G1273" s="73">
        <v>0</v>
      </c>
      <c r="H1273" s="73">
        <v>0</v>
      </c>
      <c r="I1273" s="275">
        <v>71818.179999999993</v>
      </c>
      <c r="J1273" s="275"/>
      <c r="K1273" s="275">
        <v>71818.179999999993</v>
      </c>
      <c r="L1273" s="275"/>
      <c r="M1273" s="275"/>
      <c r="N1273" s="275"/>
      <c r="O1273" s="275">
        <v>0</v>
      </c>
      <c r="P1273" s="275"/>
      <c r="Q1273" s="73">
        <v>0</v>
      </c>
    </row>
    <row r="1274" spans="1:17" ht="12.75" customHeight="1" x14ac:dyDescent="0.25">
      <c r="A1274" s="273" t="s">
        <v>2688</v>
      </c>
      <c r="B1274" s="273"/>
      <c r="C1274" s="274" t="s">
        <v>2684</v>
      </c>
      <c r="D1274" s="274"/>
      <c r="E1274" s="274"/>
      <c r="F1274" s="274"/>
      <c r="G1274" s="73">
        <v>18000</v>
      </c>
      <c r="H1274" s="73">
        <v>0</v>
      </c>
      <c r="I1274" s="275">
        <v>0</v>
      </c>
      <c r="J1274" s="275"/>
      <c r="K1274" s="275">
        <v>0</v>
      </c>
      <c r="L1274" s="275"/>
      <c r="M1274" s="275"/>
      <c r="N1274" s="275"/>
      <c r="O1274" s="275">
        <v>18000</v>
      </c>
      <c r="P1274" s="275"/>
      <c r="Q1274" s="73">
        <v>0</v>
      </c>
    </row>
    <row r="1275" spans="1:17" ht="12.1" customHeight="1" x14ac:dyDescent="0.25">
      <c r="A1275" s="273" t="s">
        <v>2689</v>
      </c>
      <c r="B1275" s="273"/>
      <c r="C1275" s="274" t="s">
        <v>2690</v>
      </c>
      <c r="D1275" s="274"/>
      <c r="E1275" s="274"/>
      <c r="F1275" s="274"/>
      <c r="G1275" s="73">
        <v>86004</v>
      </c>
      <c r="H1275" s="73">
        <v>0</v>
      </c>
      <c r="I1275" s="275">
        <v>1512272.86</v>
      </c>
      <c r="J1275" s="275"/>
      <c r="K1275" s="275">
        <v>1512272.86</v>
      </c>
      <c r="L1275" s="275"/>
      <c r="M1275" s="275"/>
      <c r="N1275" s="275"/>
      <c r="O1275" s="275">
        <v>86004</v>
      </c>
      <c r="P1275" s="275"/>
      <c r="Q1275" s="73">
        <v>0</v>
      </c>
    </row>
    <row r="1276" spans="1:17" ht="12.1" customHeight="1" x14ac:dyDescent="0.25">
      <c r="A1276" s="273" t="s">
        <v>2691</v>
      </c>
      <c r="B1276" s="273"/>
      <c r="C1276" s="274" t="s">
        <v>2692</v>
      </c>
      <c r="D1276" s="274"/>
      <c r="E1276" s="274"/>
      <c r="F1276" s="274"/>
      <c r="G1276" s="73">
        <v>168642.04</v>
      </c>
      <c r="H1276" s="73">
        <v>0</v>
      </c>
      <c r="I1276" s="275">
        <v>26000</v>
      </c>
      <c r="J1276" s="275"/>
      <c r="K1276" s="275">
        <v>38945.449999999997</v>
      </c>
      <c r="L1276" s="275"/>
      <c r="M1276" s="275"/>
      <c r="N1276" s="275"/>
      <c r="O1276" s="275">
        <v>155696.59</v>
      </c>
      <c r="P1276" s="275"/>
      <c r="Q1276" s="73">
        <v>0</v>
      </c>
    </row>
    <row r="1277" spans="1:17" ht="12.75" customHeight="1" x14ac:dyDescent="0.25">
      <c r="A1277" s="273" t="s">
        <v>2693</v>
      </c>
      <c r="B1277" s="273"/>
      <c r="C1277" s="274" t="s">
        <v>2690</v>
      </c>
      <c r="D1277" s="274"/>
      <c r="E1277" s="274"/>
      <c r="F1277" s="274"/>
      <c r="G1277" s="73">
        <v>189152</v>
      </c>
      <c r="H1277" s="73">
        <v>0</v>
      </c>
      <c r="I1277" s="275">
        <v>0</v>
      </c>
      <c r="J1277" s="275"/>
      <c r="K1277" s="275">
        <v>0</v>
      </c>
      <c r="L1277" s="275"/>
      <c r="M1277" s="275"/>
      <c r="N1277" s="275"/>
      <c r="O1277" s="275">
        <v>189152</v>
      </c>
      <c r="P1277" s="275"/>
      <c r="Q1277" s="73">
        <v>0</v>
      </c>
    </row>
    <row r="1278" spans="1:17" ht="12.1" customHeight="1" x14ac:dyDescent="0.25">
      <c r="A1278" s="273" t="s">
        <v>2694</v>
      </c>
      <c r="B1278" s="273"/>
      <c r="C1278" s="274" t="s">
        <v>2695</v>
      </c>
      <c r="D1278" s="274"/>
      <c r="E1278" s="274"/>
      <c r="F1278" s="274"/>
      <c r="G1278" s="73">
        <v>11000</v>
      </c>
      <c r="H1278" s="73">
        <v>0</v>
      </c>
      <c r="I1278" s="275">
        <v>0</v>
      </c>
      <c r="J1278" s="275"/>
      <c r="K1278" s="275">
        <v>0</v>
      </c>
      <c r="L1278" s="275"/>
      <c r="M1278" s="275"/>
      <c r="N1278" s="275"/>
      <c r="O1278" s="275">
        <v>11000</v>
      </c>
      <c r="P1278" s="275"/>
      <c r="Q1278" s="73">
        <v>0</v>
      </c>
    </row>
    <row r="1279" spans="1:17" ht="12.1" customHeight="1" x14ac:dyDescent="0.25">
      <c r="A1279" s="273" t="s">
        <v>2696</v>
      </c>
      <c r="B1279" s="273"/>
      <c r="C1279" s="274" t="s">
        <v>2690</v>
      </c>
      <c r="D1279" s="274"/>
      <c r="E1279" s="274"/>
      <c r="F1279" s="274"/>
      <c r="G1279" s="73">
        <v>0</v>
      </c>
      <c r="H1279" s="73">
        <v>0</v>
      </c>
      <c r="I1279" s="275">
        <v>1363.64</v>
      </c>
      <c r="J1279" s="275"/>
      <c r="K1279" s="275">
        <v>1363.64</v>
      </c>
      <c r="L1279" s="275"/>
      <c r="M1279" s="275"/>
      <c r="N1279" s="275"/>
      <c r="O1279" s="275">
        <v>0</v>
      </c>
      <c r="P1279" s="275"/>
      <c r="Q1279" s="73">
        <v>0</v>
      </c>
    </row>
    <row r="1280" spans="1:17" ht="12.75" customHeight="1" x14ac:dyDescent="0.25">
      <c r="A1280" s="273" t="s">
        <v>2697</v>
      </c>
      <c r="B1280" s="273"/>
      <c r="C1280" s="274" t="s">
        <v>2698</v>
      </c>
      <c r="D1280" s="274"/>
      <c r="E1280" s="274"/>
      <c r="F1280" s="274"/>
      <c r="G1280" s="73">
        <v>0</v>
      </c>
      <c r="H1280" s="73">
        <v>0</v>
      </c>
      <c r="I1280" s="275">
        <v>10909.09</v>
      </c>
      <c r="J1280" s="275"/>
      <c r="K1280" s="275">
        <v>10909.09</v>
      </c>
      <c r="L1280" s="275"/>
      <c r="M1280" s="275"/>
      <c r="N1280" s="275"/>
      <c r="O1280" s="275">
        <v>0</v>
      </c>
      <c r="P1280" s="275"/>
      <c r="Q1280" s="73">
        <v>0</v>
      </c>
    </row>
    <row r="1281" spans="1:17" ht="12.1" customHeight="1" x14ac:dyDescent="0.25">
      <c r="A1281" s="273" t="s">
        <v>2699</v>
      </c>
      <c r="B1281" s="273"/>
      <c r="C1281" s="274" t="s">
        <v>2690</v>
      </c>
      <c r="D1281" s="274"/>
      <c r="E1281" s="274"/>
      <c r="F1281" s="274"/>
      <c r="G1281" s="73">
        <v>2949.64</v>
      </c>
      <c r="H1281" s="73">
        <v>0</v>
      </c>
      <c r="I1281" s="275">
        <v>0</v>
      </c>
      <c r="J1281" s="275"/>
      <c r="K1281" s="275">
        <v>0</v>
      </c>
      <c r="L1281" s="275"/>
      <c r="M1281" s="275"/>
      <c r="N1281" s="275"/>
      <c r="O1281" s="275">
        <v>2949.64</v>
      </c>
      <c r="P1281" s="275"/>
      <c r="Q1281" s="73">
        <v>0</v>
      </c>
    </row>
    <row r="1282" spans="1:17" ht="12.1" customHeight="1" x14ac:dyDescent="0.25">
      <c r="A1282" s="273" t="s">
        <v>2700</v>
      </c>
      <c r="B1282" s="273"/>
      <c r="C1282" s="274" t="s">
        <v>2701</v>
      </c>
      <c r="D1282" s="274"/>
      <c r="E1282" s="274"/>
      <c r="F1282" s="274"/>
      <c r="G1282" s="73">
        <v>71918.67</v>
      </c>
      <c r="H1282" s="73">
        <v>0</v>
      </c>
      <c r="I1282" s="275">
        <v>0</v>
      </c>
      <c r="J1282" s="275"/>
      <c r="K1282" s="275">
        <v>0</v>
      </c>
      <c r="L1282" s="275"/>
      <c r="M1282" s="275"/>
      <c r="N1282" s="275"/>
      <c r="O1282" s="275">
        <v>71918.67</v>
      </c>
      <c r="P1282" s="275"/>
      <c r="Q1282" s="73">
        <v>0</v>
      </c>
    </row>
    <row r="1283" spans="1:17" ht="12.75" customHeight="1" x14ac:dyDescent="0.25">
      <c r="A1283" s="273" t="s">
        <v>2702</v>
      </c>
      <c r="B1283" s="273"/>
      <c r="C1283" s="274" t="s">
        <v>2703</v>
      </c>
      <c r="D1283" s="274"/>
      <c r="E1283" s="274"/>
      <c r="F1283" s="274"/>
      <c r="G1283" s="73">
        <v>0</v>
      </c>
      <c r="H1283" s="73">
        <v>0</v>
      </c>
      <c r="I1283" s="275">
        <v>37272.720000000001</v>
      </c>
      <c r="J1283" s="275"/>
      <c r="K1283" s="275">
        <v>37272.720000000001</v>
      </c>
      <c r="L1283" s="275"/>
      <c r="M1283" s="275"/>
      <c r="N1283" s="275"/>
      <c r="O1283" s="275">
        <v>0</v>
      </c>
      <c r="P1283" s="275"/>
      <c r="Q1283" s="73">
        <v>0</v>
      </c>
    </row>
    <row r="1284" spans="1:17" ht="12.1" customHeight="1" x14ac:dyDescent="0.25">
      <c r="A1284" s="273" t="s">
        <v>2704</v>
      </c>
      <c r="B1284" s="273"/>
      <c r="C1284" s="274" t="s">
        <v>2684</v>
      </c>
      <c r="D1284" s="274"/>
      <c r="E1284" s="274"/>
      <c r="F1284" s="274"/>
      <c r="G1284" s="73">
        <v>0</v>
      </c>
      <c r="H1284" s="73">
        <v>0</v>
      </c>
      <c r="I1284" s="275">
        <v>152400</v>
      </c>
      <c r="J1284" s="275"/>
      <c r="K1284" s="275">
        <v>152400</v>
      </c>
      <c r="L1284" s="275"/>
      <c r="M1284" s="275"/>
      <c r="N1284" s="275"/>
      <c r="O1284" s="275">
        <v>0</v>
      </c>
      <c r="P1284" s="275"/>
      <c r="Q1284" s="73">
        <v>0</v>
      </c>
    </row>
    <row r="1285" spans="1:17" ht="12.1" customHeight="1" x14ac:dyDescent="0.25">
      <c r="A1285" s="273" t="s">
        <v>2705</v>
      </c>
      <c r="B1285" s="273"/>
      <c r="C1285" s="274" t="s">
        <v>2690</v>
      </c>
      <c r="D1285" s="274"/>
      <c r="E1285" s="274"/>
      <c r="F1285" s="274"/>
      <c r="G1285" s="73">
        <v>63000</v>
      </c>
      <c r="H1285" s="73">
        <v>0</v>
      </c>
      <c r="I1285" s="275">
        <v>0</v>
      </c>
      <c r="J1285" s="275"/>
      <c r="K1285" s="275">
        <v>39900</v>
      </c>
      <c r="L1285" s="275"/>
      <c r="M1285" s="275"/>
      <c r="N1285" s="275"/>
      <c r="O1285" s="275">
        <v>23100</v>
      </c>
      <c r="P1285" s="275"/>
      <c r="Q1285" s="73">
        <v>0</v>
      </c>
    </row>
    <row r="1286" spans="1:17" ht="12.75" customHeight="1" x14ac:dyDescent="0.25">
      <c r="A1286" s="273" t="s">
        <v>2706</v>
      </c>
      <c r="B1286" s="273"/>
      <c r="C1286" s="274" t="s">
        <v>2707</v>
      </c>
      <c r="D1286" s="274"/>
      <c r="E1286" s="274"/>
      <c r="F1286" s="274"/>
      <c r="G1286" s="73">
        <v>17637609.460000001</v>
      </c>
      <c r="H1286" s="73">
        <v>0</v>
      </c>
      <c r="I1286" s="275">
        <v>5350545.45</v>
      </c>
      <c r="J1286" s="275"/>
      <c r="K1286" s="275">
        <v>4590317.6500000004</v>
      </c>
      <c r="L1286" s="275"/>
      <c r="M1286" s="275"/>
      <c r="N1286" s="275"/>
      <c r="O1286" s="275">
        <v>18397837.260000002</v>
      </c>
      <c r="P1286" s="275"/>
      <c r="Q1286" s="73">
        <v>0</v>
      </c>
    </row>
    <row r="1287" spans="1:17" ht="12.1" customHeight="1" x14ac:dyDescent="0.25">
      <c r="A1287" s="273" t="s">
        <v>2708</v>
      </c>
      <c r="B1287" s="273"/>
      <c r="C1287" s="274" t="s">
        <v>2709</v>
      </c>
      <c r="D1287" s="274"/>
      <c r="E1287" s="274"/>
      <c r="F1287" s="274"/>
      <c r="G1287" s="73">
        <v>0</v>
      </c>
      <c r="H1287" s="73">
        <v>0</v>
      </c>
      <c r="I1287" s="275">
        <v>522000</v>
      </c>
      <c r="J1287" s="275"/>
      <c r="K1287" s="275">
        <v>522000</v>
      </c>
      <c r="L1287" s="275"/>
      <c r="M1287" s="275"/>
      <c r="N1287" s="275"/>
      <c r="O1287" s="275">
        <v>0</v>
      </c>
      <c r="P1287" s="275"/>
      <c r="Q1287" s="73">
        <v>0</v>
      </c>
    </row>
    <row r="1288" spans="1:17" ht="12.1" customHeight="1" x14ac:dyDescent="0.25">
      <c r="A1288" s="273" t="s">
        <v>2710</v>
      </c>
      <c r="B1288" s="273"/>
      <c r="C1288" s="274" t="s">
        <v>2709</v>
      </c>
      <c r="D1288" s="274"/>
      <c r="E1288" s="274"/>
      <c r="F1288" s="274"/>
      <c r="G1288" s="73">
        <v>50000</v>
      </c>
      <c r="H1288" s="73">
        <v>0</v>
      </c>
      <c r="I1288" s="275">
        <v>0</v>
      </c>
      <c r="J1288" s="275"/>
      <c r="K1288" s="275">
        <v>0</v>
      </c>
      <c r="L1288" s="275"/>
      <c r="M1288" s="275"/>
      <c r="N1288" s="275"/>
      <c r="O1288" s="275">
        <v>50000</v>
      </c>
      <c r="P1288" s="275"/>
      <c r="Q1288" s="73">
        <v>0</v>
      </c>
    </row>
    <row r="1289" spans="1:17" ht="12.75" customHeight="1" x14ac:dyDescent="0.25">
      <c r="A1289" s="273" t="s">
        <v>2711</v>
      </c>
      <c r="B1289" s="273"/>
      <c r="C1289" s="274" t="s">
        <v>2709</v>
      </c>
      <c r="D1289" s="274"/>
      <c r="E1289" s="274"/>
      <c r="F1289" s="274"/>
      <c r="G1289" s="73">
        <v>0</v>
      </c>
      <c r="H1289" s="73">
        <v>0</v>
      </c>
      <c r="I1289" s="275">
        <v>100000</v>
      </c>
      <c r="J1289" s="275"/>
      <c r="K1289" s="275">
        <v>100000</v>
      </c>
      <c r="L1289" s="275"/>
      <c r="M1289" s="275"/>
      <c r="N1289" s="275"/>
      <c r="O1289" s="275">
        <v>0</v>
      </c>
      <c r="P1289" s="275"/>
      <c r="Q1289" s="73">
        <v>0</v>
      </c>
    </row>
    <row r="1290" spans="1:17" ht="12.1" customHeight="1" x14ac:dyDescent="0.25">
      <c r="A1290" s="273" t="s">
        <v>2712</v>
      </c>
      <c r="B1290" s="273"/>
      <c r="C1290" s="274" t="s">
        <v>2709</v>
      </c>
      <c r="D1290" s="274"/>
      <c r="E1290" s="274"/>
      <c r="F1290" s="274"/>
      <c r="G1290" s="73">
        <v>385000</v>
      </c>
      <c r="H1290" s="73">
        <v>0</v>
      </c>
      <c r="I1290" s="275">
        <v>67800</v>
      </c>
      <c r="J1290" s="275"/>
      <c r="K1290" s="275">
        <v>452800</v>
      </c>
      <c r="L1290" s="275"/>
      <c r="M1290" s="275"/>
      <c r="N1290" s="275"/>
      <c r="O1290" s="275">
        <v>0</v>
      </c>
      <c r="P1290" s="275"/>
      <c r="Q1290" s="73">
        <v>0</v>
      </c>
    </row>
    <row r="1291" spans="1:17" ht="12.1" customHeight="1" x14ac:dyDescent="0.25">
      <c r="A1291" s="273" t="s">
        <v>2713</v>
      </c>
      <c r="B1291" s="273"/>
      <c r="C1291" s="274" t="s">
        <v>2709</v>
      </c>
      <c r="D1291" s="274"/>
      <c r="E1291" s="274"/>
      <c r="F1291" s="274"/>
      <c r="G1291" s="73">
        <v>384568.4</v>
      </c>
      <c r="H1291" s="73">
        <v>0</v>
      </c>
      <c r="I1291" s="275">
        <v>352000</v>
      </c>
      <c r="J1291" s="275"/>
      <c r="K1291" s="275">
        <v>352000</v>
      </c>
      <c r="L1291" s="275"/>
      <c r="M1291" s="275"/>
      <c r="N1291" s="275"/>
      <c r="O1291" s="275">
        <v>384568.4</v>
      </c>
      <c r="P1291" s="275"/>
      <c r="Q1291" s="73">
        <v>0</v>
      </c>
    </row>
    <row r="1292" spans="1:17" ht="12.1" customHeight="1" x14ac:dyDescent="0.25">
      <c r="A1292" s="273" t="s">
        <v>2714</v>
      </c>
      <c r="B1292" s="273"/>
      <c r="C1292" s="274" t="s">
        <v>2709</v>
      </c>
      <c r="D1292" s="274"/>
      <c r="E1292" s="274"/>
      <c r="F1292" s="274"/>
      <c r="G1292" s="73">
        <v>28000</v>
      </c>
      <c r="H1292" s="73">
        <v>0</v>
      </c>
      <c r="I1292" s="275">
        <v>10000</v>
      </c>
      <c r="J1292" s="275"/>
      <c r="K1292" s="275">
        <v>38000</v>
      </c>
      <c r="L1292" s="275"/>
      <c r="M1292" s="275"/>
      <c r="N1292" s="275"/>
      <c r="O1292" s="275">
        <v>0</v>
      </c>
      <c r="P1292" s="275"/>
      <c r="Q1292" s="73">
        <v>0</v>
      </c>
    </row>
    <row r="1293" spans="1:17" ht="12.75" customHeight="1" x14ac:dyDescent="0.25">
      <c r="A1293" s="273" t="s">
        <v>2715</v>
      </c>
      <c r="B1293" s="273"/>
      <c r="C1293" s="274" t="s">
        <v>2709</v>
      </c>
      <c r="D1293" s="274"/>
      <c r="E1293" s="274"/>
      <c r="F1293" s="274"/>
      <c r="G1293" s="73">
        <v>0</v>
      </c>
      <c r="H1293" s="73">
        <v>0</v>
      </c>
      <c r="I1293" s="275">
        <v>835000</v>
      </c>
      <c r="J1293" s="275"/>
      <c r="K1293" s="275">
        <v>835000</v>
      </c>
      <c r="L1293" s="275"/>
      <c r="M1293" s="275"/>
      <c r="N1293" s="275"/>
      <c r="O1293" s="275">
        <v>0</v>
      </c>
      <c r="P1293" s="275"/>
      <c r="Q1293" s="73">
        <v>0</v>
      </c>
    </row>
    <row r="1294" spans="1:17" ht="12.1" customHeight="1" x14ac:dyDescent="0.25">
      <c r="A1294" s="273" t="s">
        <v>2716</v>
      </c>
      <c r="B1294" s="273"/>
      <c r="C1294" s="274" t="s">
        <v>2709</v>
      </c>
      <c r="D1294" s="274"/>
      <c r="E1294" s="274"/>
      <c r="F1294" s="274"/>
      <c r="G1294" s="73">
        <v>0</v>
      </c>
      <c r="H1294" s="73">
        <v>0</v>
      </c>
      <c r="I1294" s="275">
        <v>1010500</v>
      </c>
      <c r="J1294" s="275"/>
      <c r="K1294" s="275">
        <v>1010500</v>
      </c>
      <c r="L1294" s="275"/>
      <c r="M1294" s="275"/>
      <c r="N1294" s="275"/>
      <c r="O1294" s="275">
        <v>0</v>
      </c>
      <c r="P1294" s="275"/>
      <c r="Q1294" s="73">
        <v>0</v>
      </c>
    </row>
    <row r="1295" spans="1:17" ht="12.1" customHeight="1" x14ac:dyDescent="0.25">
      <c r="A1295" s="273" t="s">
        <v>2717</v>
      </c>
      <c r="B1295" s="273"/>
      <c r="C1295" s="274" t="s">
        <v>2709</v>
      </c>
      <c r="D1295" s="274"/>
      <c r="E1295" s="274"/>
      <c r="F1295" s="274"/>
      <c r="G1295" s="73">
        <v>0</v>
      </c>
      <c r="H1295" s="73">
        <v>0</v>
      </c>
      <c r="I1295" s="275">
        <v>15000</v>
      </c>
      <c r="J1295" s="275"/>
      <c r="K1295" s="275">
        <v>15000</v>
      </c>
      <c r="L1295" s="275"/>
      <c r="M1295" s="275"/>
      <c r="N1295" s="275"/>
      <c r="O1295" s="275">
        <v>0</v>
      </c>
      <c r="P1295" s="275"/>
      <c r="Q1295" s="73">
        <v>0</v>
      </c>
    </row>
    <row r="1296" spans="1:17" ht="12.75" customHeight="1" x14ac:dyDescent="0.25">
      <c r="A1296" s="273" t="s">
        <v>2718</v>
      </c>
      <c r="B1296" s="273"/>
      <c r="C1296" s="274" t="s">
        <v>2709</v>
      </c>
      <c r="D1296" s="274"/>
      <c r="E1296" s="274"/>
      <c r="F1296" s="274"/>
      <c r="G1296" s="73">
        <v>0</v>
      </c>
      <c r="H1296" s="73">
        <v>0</v>
      </c>
      <c r="I1296" s="275">
        <v>150000</v>
      </c>
      <c r="J1296" s="275"/>
      <c r="K1296" s="275">
        <v>150000</v>
      </c>
      <c r="L1296" s="275"/>
      <c r="M1296" s="275"/>
      <c r="N1296" s="275"/>
      <c r="O1296" s="275">
        <v>0</v>
      </c>
      <c r="P1296" s="275"/>
      <c r="Q1296" s="73">
        <v>0</v>
      </c>
    </row>
    <row r="1297" spans="1:17" ht="12.1" customHeight="1" x14ac:dyDescent="0.25">
      <c r="A1297" s="273" t="s">
        <v>2719</v>
      </c>
      <c r="B1297" s="273"/>
      <c r="C1297" s="274" t="s">
        <v>2709</v>
      </c>
      <c r="D1297" s="274"/>
      <c r="E1297" s="274"/>
      <c r="F1297" s="274"/>
      <c r="G1297" s="73">
        <v>22500</v>
      </c>
      <c r="H1297" s="73">
        <v>0</v>
      </c>
      <c r="I1297" s="275">
        <v>0</v>
      </c>
      <c r="J1297" s="275"/>
      <c r="K1297" s="275">
        <v>0</v>
      </c>
      <c r="L1297" s="275"/>
      <c r="M1297" s="275"/>
      <c r="N1297" s="275"/>
      <c r="O1297" s="275">
        <v>22500</v>
      </c>
      <c r="P1297" s="275"/>
      <c r="Q1297" s="73">
        <v>0</v>
      </c>
    </row>
    <row r="1298" spans="1:17" ht="12.1" customHeight="1" x14ac:dyDescent="0.25">
      <c r="A1298" s="273" t="s">
        <v>2720</v>
      </c>
      <c r="B1298" s="273"/>
      <c r="C1298" s="274" t="s">
        <v>2709</v>
      </c>
      <c r="D1298" s="274"/>
      <c r="E1298" s="274"/>
      <c r="F1298" s="274"/>
      <c r="G1298" s="73">
        <v>180000</v>
      </c>
      <c r="H1298" s="73">
        <v>0</v>
      </c>
      <c r="I1298" s="275">
        <v>0</v>
      </c>
      <c r="J1298" s="275"/>
      <c r="K1298" s="275">
        <v>0</v>
      </c>
      <c r="L1298" s="275"/>
      <c r="M1298" s="275"/>
      <c r="N1298" s="275"/>
      <c r="O1298" s="275">
        <v>180000</v>
      </c>
      <c r="P1298" s="275"/>
      <c r="Q1298" s="73">
        <v>0</v>
      </c>
    </row>
    <row r="1299" spans="1:17" ht="12.75" customHeight="1" x14ac:dyDescent="0.25">
      <c r="A1299" s="273" t="s">
        <v>2721</v>
      </c>
      <c r="B1299" s="273"/>
      <c r="C1299" s="274" t="s">
        <v>2709</v>
      </c>
      <c r="D1299" s="274"/>
      <c r="E1299" s="274"/>
      <c r="F1299" s="274"/>
      <c r="G1299" s="73">
        <v>0</v>
      </c>
      <c r="H1299" s="73">
        <v>0</v>
      </c>
      <c r="I1299" s="275">
        <v>105863.64</v>
      </c>
      <c r="J1299" s="275"/>
      <c r="K1299" s="275">
        <v>105863.64</v>
      </c>
      <c r="L1299" s="275"/>
      <c r="M1299" s="275"/>
      <c r="N1299" s="275"/>
      <c r="O1299" s="275">
        <v>0</v>
      </c>
      <c r="P1299" s="275"/>
      <c r="Q1299" s="73">
        <v>0</v>
      </c>
    </row>
    <row r="1300" spans="1:17" ht="12.1" customHeight="1" x14ac:dyDescent="0.25">
      <c r="A1300" s="273" t="s">
        <v>2722</v>
      </c>
      <c r="B1300" s="273"/>
      <c r="C1300" s="274" t="s">
        <v>2709</v>
      </c>
      <c r="D1300" s="274"/>
      <c r="E1300" s="274"/>
      <c r="F1300" s="274"/>
      <c r="G1300" s="73">
        <v>0</v>
      </c>
      <c r="H1300" s="73">
        <v>0</v>
      </c>
      <c r="I1300" s="275">
        <v>642000</v>
      </c>
      <c r="J1300" s="275"/>
      <c r="K1300" s="275">
        <v>642000</v>
      </c>
      <c r="L1300" s="275"/>
      <c r="M1300" s="275"/>
      <c r="N1300" s="275"/>
      <c r="O1300" s="275">
        <v>0</v>
      </c>
      <c r="P1300" s="275"/>
      <c r="Q1300" s="73">
        <v>0</v>
      </c>
    </row>
    <row r="1301" spans="1:17" ht="12.1" customHeight="1" x14ac:dyDescent="0.25">
      <c r="A1301" s="273" t="s">
        <v>2723</v>
      </c>
      <c r="B1301" s="273"/>
      <c r="C1301" s="274" t="s">
        <v>2709</v>
      </c>
      <c r="D1301" s="274"/>
      <c r="E1301" s="274"/>
      <c r="F1301" s="274"/>
      <c r="G1301" s="73">
        <v>0</v>
      </c>
      <c r="H1301" s="73">
        <v>0</v>
      </c>
      <c r="I1301" s="275">
        <v>620000</v>
      </c>
      <c r="J1301" s="275"/>
      <c r="K1301" s="275">
        <v>620000</v>
      </c>
      <c r="L1301" s="275"/>
      <c r="M1301" s="275"/>
      <c r="N1301" s="275"/>
      <c r="O1301" s="275">
        <v>0</v>
      </c>
      <c r="P1301" s="275"/>
      <c r="Q1301" s="73">
        <v>0</v>
      </c>
    </row>
    <row r="1302" spans="1:17" ht="12.75" customHeight="1" x14ac:dyDescent="0.25">
      <c r="A1302" s="273" t="s">
        <v>2724</v>
      </c>
      <c r="B1302" s="273"/>
      <c r="C1302" s="274" t="s">
        <v>2709</v>
      </c>
      <c r="D1302" s="274"/>
      <c r="E1302" s="274"/>
      <c r="F1302" s="274"/>
      <c r="G1302" s="73">
        <v>0</v>
      </c>
      <c r="H1302" s="73">
        <v>0</v>
      </c>
      <c r="I1302" s="275">
        <v>60000</v>
      </c>
      <c r="J1302" s="275"/>
      <c r="K1302" s="275">
        <v>60000</v>
      </c>
      <c r="L1302" s="275"/>
      <c r="M1302" s="275"/>
      <c r="N1302" s="275"/>
      <c r="O1302" s="275">
        <v>0</v>
      </c>
      <c r="P1302" s="275"/>
      <c r="Q1302" s="73">
        <v>0</v>
      </c>
    </row>
    <row r="1303" spans="1:17" ht="12.1" customHeight="1" x14ac:dyDescent="0.25">
      <c r="A1303" s="273" t="s">
        <v>2725</v>
      </c>
      <c r="B1303" s="273"/>
      <c r="C1303" s="274" t="s">
        <v>2726</v>
      </c>
      <c r="D1303" s="274"/>
      <c r="E1303" s="274"/>
      <c r="F1303" s="274"/>
      <c r="G1303" s="73">
        <v>-0.05</v>
      </c>
      <c r="H1303" s="73">
        <v>0</v>
      </c>
      <c r="I1303" s="275">
        <v>28045381.809999999</v>
      </c>
      <c r="J1303" s="275"/>
      <c r="K1303" s="275">
        <v>25270000</v>
      </c>
      <c r="L1303" s="275"/>
      <c r="M1303" s="275"/>
      <c r="N1303" s="275"/>
      <c r="O1303" s="275">
        <v>2775381.76</v>
      </c>
      <c r="P1303" s="275"/>
      <c r="Q1303" s="73">
        <v>0</v>
      </c>
    </row>
    <row r="1304" spans="1:17" ht="12.1" customHeight="1" x14ac:dyDescent="0.25">
      <c r="A1304" s="273" t="s">
        <v>2727</v>
      </c>
      <c r="B1304" s="273"/>
      <c r="C1304" s="274" t="s">
        <v>2728</v>
      </c>
      <c r="D1304" s="274"/>
      <c r="E1304" s="274"/>
      <c r="F1304" s="274"/>
      <c r="G1304" s="73">
        <v>57913.05</v>
      </c>
      <c r="H1304" s="73">
        <v>0</v>
      </c>
      <c r="I1304" s="275">
        <v>130000</v>
      </c>
      <c r="J1304" s="275"/>
      <c r="K1304" s="275">
        <v>130000</v>
      </c>
      <c r="L1304" s="275"/>
      <c r="M1304" s="275"/>
      <c r="N1304" s="275"/>
      <c r="O1304" s="275">
        <v>57913.05</v>
      </c>
      <c r="P1304" s="275"/>
      <c r="Q1304" s="73">
        <v>0</v>
      </c>
    </row>
    <row r="1305" spans="1:17" ht="12.75" customHeight="1" x14ac:dyDescent="0.25">
      <c r="A1305" s="273" t="s">
        <v>2729</v>
      </c>
      <c r="B1305" s="273"/>
      <c r="C1305" s="274" t="s">
        <v>2728</v>
      </c>
      <c r="D1305" s="274"/>
      <c r="E1305" s="274"/>
      <c r="F1305" s="274"/>
      <c r="G1305" s="73">
        <v>129500</v>
      </c>
      <c r="H1305" s="73">
        <v>0</v>
      </c>
      <c r="I1305" s="275">
        <v>0</v>
      </c>
      <c r="J1305" s="275"/>
      <c r="K1305" s="275">
        <v>0</v>
      </c>
      <c r="L1305" s="275"/>
      <c r="M1305" s="275"/>
      <c r="N1305" s="275"/>
      <c r="O1305" s="275">
        <v>129500</v>
      </c>
      <c r="P1305" s="275"/>
      <c r="Q1305" s="73">
        <v>0</v>
      </c>
    </row>
    <row r="1306" spans="1:17" ht="12.1" customHeight="1" x14ac:dyDescent="0.25">
      <c r="A1306" s="273" t="s">
        <v>2730</v>
      </c>
      <c r="B1306" s="273"/>
      <c r="C1306" s="274" t="s">
        <v>2728</v>
      </c>
      <c r="D1306" s="274"/>
      <c r="E1306" s="274"/>
      <c r="F1306" s="274"/>
      <c r="G1306" s="73">
        <v>30000</v>
      </c>
      <c r="H1306" s="73">
        <v>0</v>
      </c>
      <c r="I1306" s="275">
        <v>0</v>
      </c>
      <c r="J1306" s="275"/>
      <c r="K1306" s="275">
        <v>0</v>
      </c>
      <c r="L1306" s="275"/>
      <c r="M1306" s="275"/>
      <c r="N1306" s="275"/>
      <c r="O1306" s="275">
        <v>30000</v>
      </c>
      <c r="P1306" s="275"/>
      <c r="Q1306" s="73">
        <v>0</v>
      </c>
    </row>
    <row r="1307" spans="1:17" ht="12.1" customHeight="1" x14ac:dyDescent="0.25">
      <c r="A1307" s="273" t="s">
        <v>2731</v>
      </c>
      <c r="B1307" s="273"/>
      <c r="C1307" s="274" t="s">
        <v>2732</v>
      </c>
      <c r="D1307" s="274"/>
      <c r="E1307" s="274"/>
      <c r="F1307" s="274"/>
      <c r="G1307" s="73">
        <v>17605265.149999999</v>
      </c>
      <c r="H1307" s="73">
        <v>0</v>
      </c>
      <c r="I1307" s="275">
        <v>0</v>
      </c>
      <c r="J1307" s="275"/>
      <c r="K1307" s="275">
        <v>0</v>
      </c>
      <c r="L1307" s="275"/>
      <c r="M1307" s="275"/>
      <c r="N1307" s="275"/>
      <c r="O1307" s="275">
        <v>17605265.149999999</v>
      </c>
      <c r="P1307" s="275"/>
      <c r="Q1307" s="73">
        <v>0</v>
      </c>
    </row>
    <row r="1308" spans="1:17" ht="12.75" customHeight="1" x14ac:dyDescent="0.25">
      <c r="A1308" s="273" t="s">
        <v>2733</v>
      </c>
      <c r="B1308" s="273"/>
      <c r="C1308" s="274" t="s">
        <v>2734</v>
      </c>
      <c r="D1308" s="274"/>
      <c r="E1308" s="274"/>
      <c r="F1308" s="274"/>
      <c r="G1308" s="73">
        <v>69399875.900000006</v>
      </c>
      <c r="H1308" s="73">
        <v>0</v>
      </c>
      <c r="I1308" s="275">
        <v>0</v>
      </c>
      <c r="J1308" s="275"/>
      <c r="K1308" s="275">
        <v>0</v>
      </c>
      <c r="L1308" s="275"/>
      <c r="M1308" s="275"/>
      <c r="N1308" s="275"/>
      <c r="O1308" s="275">
        <v>69399875.900000006</v>
      </c>
      <c r="P1308" s="275"/>
      <c r="Q1308" s="73">
        <v>0</v>
      </c>
    </row>
    <row r="1309" spans="1:17" ht="12.1" customHeight="1" x14ac:dyDescent="0.25">
      <c r="A1309" s="355"/>
      <c r="B1309" s="355"/>
      <c r="C1309" s="355"/>
      <c r="D1309" s="355"/>
      <c r="E1309" s="355"/>
      <c r="F1309" s="355"/>
      <c r="G1309" s="74">
        <v>187376891.16999999</v>
      </c>
      <c r="H1309" s="74">
        <v>0</v>
      </c>
      <c r="I1309" s="356">
        <v>156151934.78999999</v>
      </c>
      <c r="J1309" s="356"/>
      <c r="K1309" s="356">
        <v>74221285.290000007</v>
      </c>
      <c r="L1309" s="356"/>
      <c r="M1309" s="356"/>
      <c r="N1309" s="356"/>
      <c r="O1309" s="356">
        <v>269307540.67000002</v>
      </c>
      <c r="P1309" s="356"/>
      <c r="Q1309" s="74">
        <v>0</v>
      </c>
    </row>
    <row r="1310" spans="1:17" ht="6.8" customHeight="1" x14ac:dyDescent="0.25"/>
    <row r="1311" spans="1:17" ht="12.1" customHeight="1" x14ac:dyDescent="0.25">
      <c r="A1311" s="277" t="s">
        <v>578</v>
      </c>
      <c r="B1311" s="277"/>
      <c r="C1311" s="278" t="s">
        <v>689</v>
      </c>
      <c r="D1311" s="278"/>
      <c r="E1311" s="278"/>
      <c r="F1311" s="278"/>
      <c r="G1311" s="278"/>
      <c r="H1311" s="278"/>
      <c r="I1311" s="278"/>
      <c r="J1311" s="278"/>
      <c r="K1311" s="278"/>
      <c r="L1311" s="278"/>
      <c r="M1311" s="278"/>
      <c r="N1311" s="278"/>
      <c r="O1311" s="278"/>
      <c r="P1311" s="278"/>
      <c r="Q1311" s="278"/>
    </row>
    <row r="1312" spans="1:17" ht="12.75" customHeight="1" x14ac:dyDescent="0.25">
      <c r="A1312" s="273" t="s">
        <v>2735</v>
      </c>
      <c r="B1312" s="273"/>
      <c r="C1312" s="274" t="s">
        <v>2736</v>
      </c>
      <c r="D1312" s="274"/>
      <c r="E1312" s="274"/>
      <c r="F1312" s="274"/>
      <c r="G1312" s="73">
        <v>362857.13</v>
      </c>
      <c r="H1312" s="73">
        <v>0</v>
      </c>
      <c r="I1312" s="275">
        <v>0</v>
      </c>
      <c r="J1312" s="275"/>
      <c r="K1312" s="275">
        <v>362857.13</v>
      </c>
      <c r="L1312" s="275"/>
      <c r="M1312" s="275"/>
      <c r="N1312" s="275"/>
      <c r="O1312" s="275">
        <v>0</v>
      </c>
      <c r="P1312" s="275"/>
      <c r="Q1312" s="73">
        <v>0</v>
      </c>
    </row>
    <row r="1313" spans="1:17" ht="12.1" customHeight="1" x14ac:dyDescent="0.25">
      <c r="A1313" s="273" t="s">
        <v>2737</v>
      </c>
      <c r="B1313" s="273"/>
      <c r="C1313" s="274" t="s">
        <v>2738</v>
      </c>
      <c r="D1313" s="274"/>
      <c r="E1313" s="274"/>
      <c r="F1313" s="274"/>
      <c r="G1313" s="73">
        <v>450000</v>
      </c>
      <c r="H1313" s="73">
        <v>0</v>
      </c>
      <c r="I1313" s="275">
        <v>0</v>
      </c>
      <c r="J1313" s="275"/>
      <c r="K1313" s="275">
        <v>450000</v>
      </c>
      <c r="L1313" s="275"/>
      <c r="M1313" s="275"/>
      <c r="N1313" s="275"/>
      <c r="O1313" s="275">
        <v>0</v>
      </c>
      <c r="P1313" s="275"/>
      <c r="Q1313" s="73">
        <v>0</v>
      </c>
    </row>
    <row r="1314" spans="1:17" ht="12.1" customHeight="1" x14ac:dyDescent="0.25">
      <c r="A1314" s="273" t="s">
        <v>2739</v>
      </c>
      <c r="B1314" s="273"/>
      <c r="C1314" s="274" t="s">
        <v>2740</v>
      </c>
      <c r="D1314" s="274"/>
      <c r="E1314" s="274"/>
      <c r="F1314" s="274"/>
      <c r="G1314" s="73">
        <v>1020000</v>
      </c>
      <c r="H1314" s="73">
        <v>0</v>
      </c>
      <c r="I1314" s="275">
        <v>300000</v>
      </c>
      <c r="J1314" s="275"/>
      <c r="K1314" s="275">
        <v>1320000</v>
      </c>
      <c r="L1314" s="275"/>
      <c r="M1314" s="275"/>
      <c r="N1314" s="275"/>
      <c r="O1314" s="275">
        <v>0</v>
      </c>
      <c r="P1314" s="275"/>
      <c r="Q1314" s="73">
        <v>0</v>
      </c>
    </row>
    <row r="1315" spans="1:17" ht="12.75" customHeight="1" x14ac:dyDescent="0.25">
      <c r="A1315" s="273" t="s">
        <v>2741</v>
      </c>
      <c r="B1315" s="273"/>
      <c r="C1315" s="274" t="s">
        <v>2742</v>
      </c>
      <c r="D1315" s="274"/>
      <c r="E1315" s="274"/>
      <c r="F1315" s="274"/>
      <c r="G1315" s="73">
        <v>575000</v>
      </c>
      <c r="H1315" s="73">
        <v>0</v>
      </c>
      <c r="I1315" s="275">
        <v>0</v>
      </c>
      <c r="J1315" s="275"/>
      <c r="K1315" s="275">
        <v>575000</v>
      </c>
      <c r="L1315" s="275"/>
      <c r="M1315" s="275"/>
      <c r="N1315" s="275"/>
      <c r="O1315" s="275">
        <v>0</v>
      </c>
      <c r="P1315" s="275"/>
      <c r="Q1315" s="73">
        <v>0</v>
      </c>
    </row>
    <row r="1316" spans="1:17" ht="12.1" customHeight="1" x14ac:dyDescent="0.25">
      <c r="A1316" s="273" t="s">
        <v>2743</v>
      </c>
      <c r="B1316" s="273"/>
      <c r="C1316" s="274" t="s">
        <v>2736</v>
      </c>
      <c r="D1316" s="274"/>
      <c r="E1316" s="274"/>
      <c r="F1316" s="274"/>
      <c r="G1316" s="73">
        <v>469000</v>
      </c>
      <c r="H1316" s="73">
        <v>0</v>
      </c>
      <c r="I1316" s="275">
        <v>0</v>
      </c>
      <c r="J1316" s="275"/>
      <c r="K1316" s="275">
        <v>469000</v>
      </c>
      <c r="L1316" s="275"/>
      <c r="M1316" s="275"/>
      <c r="N1316" s="275"/>
      <c r="O1316" s="275">
        <v>0</v>
      </c>
      <c r="P1316" s="275"/>
      <c r="Q1316" s="73">
        <v>0</v>
      </c>
    </row>
    <row r="1317" spans="1:17" ht="12.1" customHeight="1" x14ac:dyDescent="0.25">
      <c r="A1317" s="273" t="s">
        <v>2744</v>
      </c>
      <c r="B1317" s="273"/>
      <c r="C1317" s="274" t="s">
        <v>2736</v>
      </c>
      <c r="D1317" s="274"/>
      <c r="E1317" s="274"/>
      <c r="F1317" s="274"/>
      <c r="G1317" s="73">
        <v>2527879.2000000002</v>
      </c>
      <c r="H1317" s="73">
        <v>0</v>
      </c>
      <c r="I1317" s="275">
        <v>0</v>
      </c>
      <c r="J1317" s="275"/>
      <c r="K1317" s="275">
        <v>1638804.88</v>
      </c>
      <c r="L1317" s="275"/>
      <c r="M1317" s="275"/>
      <c r="N1317" s="275"/>
      <c r="O1317" s="275">
        <v>889074.32</v>
      </c>
      <c r="P1317" s="275"/>
      <c r="Q1317" s="73">
        <v>0</v>
      </c>
    </row>
    <row r="1318" spans="1:17" ht="12.1" customHeight="1" x14ac:dyDescent="0.25">
      <c r="A1318" s="273" t="s">
        <v>2745</v>
      </c>
      <c r="B1318" s="273"/>
      <c r="C1318" s="274" t="s">
        <v>2736</v>
      </c>
      <c r="D1318" s="274"/>
      <c r="E1318" s="274"/>
      <c r="F1318" s="274"/>
      <c r="G1318" s="73">
        <v>300000</v>
      </c>
      <c r="H1318" s="73">
        <v>0</v>
      </c>
      <c r="I1318" s="275">
        <v>0</v>
      </c>
      <c r="J1318" s="275"/>
      <c r="K1318" s="275">
        <v>300000</v>
      </c>
      <c r="L1318" s="275"/>
      <c r="M1318" s="275"/>
      <c r="N1318" s="275"/>
      <c r="O1318" s="275">
        <v>0</v>
      </c>
      <c r="P1318" s="275"/>
      <c r="Q1318" s="73">
        <v>0</v>
      </c>
    </row>
    <row r="1319" spans="1:17" ht="12.75" customHeight="1" x14ac:dyDescent="0.25">
      <c r="A1319" s="273" t="s">
        <v>2746</v>
      </c>
      <c r="B1319" s="273"/>
      <c r="C1319" s="274" t="s">
        <v>2736</v>
      </c>
      <c r="D1319" s="274"/>
      <c r="E1319" s="274"/>
      <c r="F1319" s="274"/>
      <c r="G1319" s="73">
        <v>210000</v>
      </c>
      <c r="H1319" s="73">
        <v>0</v>
      </c>
      <c r="I1319" s="275">
        <v>0</v>
      </c>
      <c r="J1319" s="275"/>
      <c r="K1319" s="275">
        <v>210000</v>
      </c>
      <c r="L1319" s="275"/>
      <c r="M1319" s="275"/>
      <c r="N1319" s="275"/>
      <c r="O1319" s="275">
        <v>0</v>
      </c>
      <c r="P1319" s="275"/>
      <c r="Q1319" s="73">
        <v>0</v>
      </c>
    </row>
    <row r="1320" spans="1:17" ht="12.1" customHeight="1" x14ac:dyDescent="0.25">
      <c r="A1320" s="355"/>
      <c r="B1320" s="355"/>
      <c r="C1320" s="355"/>
      <c r="D1320" s="355"/>
      <c r="E1320" s="355"/>
      <c r="F1320" s="355"/>
      <c r="G1320" s="74">
        <v>5914736.3300000001</v>
      </c>
      <c r="H1320" s="74">
        <v>0</v>
      </c>
      <c r="I1320" s="356">
        <v>300000</v>
      </c>
      <c r="J1320" s="356"/>
      <c r="K1320" s="356">
        <v>5325662.01</v>
      </c>
      <c r="L1320" s="356"/>
      <c r="M1320" s="356"/>
      <c r="N1320" s="356"/>
      <c r="O1320" s="356">
        <v>889074.32</v>
      </c>
      <c r="P1320" s="356"/>
      <c r="Q1320" s="74">
        <v>0</v>
      </c>
    </row>
    <row r="1321" spans="1:17" ht="6.8" customHeight="1" x14ac:dyDescent="0.25"/>
    <row r="1322" spans="1:17" ht="12.1" customHeight="1" x14ac:dyDescent="0.25">
      <c r="A1322" s="277" t="s">
        <v>578</v>
      </c>
      <c r="B1322" s="277"/>
      <c r="C1322" s="278" t="s">
        <v>691</v>
      </c>
      <c r="D1322" s="278"/>
      <c r="E1322" s="278"/>
      <c r="F1322" s="278"/>
      <c r="G1322" s="278"/>
      <c r="H1322" s="278"/>
      <c r="I1322" s="278"/>
      <c r="J1322" s="278"/>
      <c r="K1322" s="278"/>
      <c r="L1322" s="278"/>
      <c r="M1322" s="278"/>
      <c r="N1322" s="278"/>
      <c r="O1322" s="278"/>
      <c r="P1322" s="278"/>
      <c r="Q1322" s="278"/>
    </row>
    <row r="1323" spans="1:17" ht="12.75" customHeight="1" x14ac:dyDescent="0.25">
      <c r="A1323" s="273" t="s">
        <v>2747</v>
      </c>
      <c r="B1323" s="273"/>
      <c r="C1323" s="274" t="s">
        <v>2748</v>
      </c>
      <c r="D1323" s="274"/>
      <c r="E1323" s="274"/>
      <c r="F1323" s="274"/>
      <c r="G1323" s="73">
        <v>0</v>
      </c>
      <c r="H1323" s="73">
        <v>0</v>
      </c>
      <c r="I1323" s="275">
        <v>4893465.47</v>
      </c>
      <c r="J1323" s="275"/>
      <c r="K1323" s="275">
        <v>4864743.1900000004</v>
      </c>
      <c r="L1323" s="275"/>
      <c r="M1323" s="275"/>
      <c r="N1323" s="275"/>
      <c r="O1323" s="275">
        <v>28722.28</v>
      </c>
      <c r="P1323" s="275"/>
      <c r="Q1323" s="73">
        <v>0</v>
      </c>
    </row>
    <row r="1324" spans="1:17" ht="12.1" customHeight="1" x14ac:dyDescent="0.25">
      <c r="A1324" s="273" t="s">
        <v>2749</v>
      </c>
      <c r="B1324" s="273"/>
      <c r="C1324" s="274" t="s">
        <v>691</v>
      </c>
      <c r="D1324" s="274"/>
      <c r="E1324" s="274"/>
      <c r="F1324" s="274"/>
      <c r="G1324" s="73">
        <v>0</v>
      </c>
      <c r="H1324" s="73">
        <v>0</v>
      </c>
      <c r="I1324" s="275">
        <v>1755547.28</v>
      </c>
      <c r="J1324" s="275"/>
      <c r="K1324" s="275">
        <v>1755547.28</v>
      </c>
      <c r="L1324" s="275"/>
      <c r="M1324" s="275"/>
      <c r="N1324" s="275"/>
      <c r="O1324" s="275">
        <v>0</v>
      </c>
      <c r="P1324" s="275"/>
      <c r="Q1324" s="73">
        <v>0</v>
      </c>
    </row>
    <row r="1325" spans="1:17" ht="12.1" customHeight="1" x14ac:dyDescent="0.25">
      <c r="A1325" s="273" t="s">
        <v>2750</v>
      </c>
      <c r="B1325" s="273"/>
      <c r="C1325" s="274" t="s">
        <v>2751</v>
      </c>
      <c r="D1325" s="274"/>
      <c r="E1325" s="274"/>
      <c r="F1325" s="274"/>
      <c r="G1325" s="73">
        <v>0</v>
      </c>
      <c r="H1325" s="73">
        <v>0</v>
      </c>
      <c r="I1325" s="275">
        <v>465027.29</v>
      </c>
      <c r="J1325" s="275"/>
      <c r="K1325" s="275">
        <v>465027.29</v>
      </c>
      <c r="L1325" s="275"/>
      <c r="M1325" s="275"/>
      <c r="N1325" s="275"/>
      <c r="O1325" s="275">
        <v>0</v>
      </c>
      <c r="P1325" s="275"/>
      <c r="Q1325" s="73">
        <v>0</v>
      </c>
    </row>
    <row r="1326" spans="1:17" ht="12.75" customHeight="1" x14ac:dyDescent="0.25">
      <c r="A1326" s="273" t="s">
        <v>2752</v>
      </c>
      <c r="B1326" s="273"/>
      <c r="C1326" s="274" t="s">
        <v>2753</v>
      </c>
      <c r="D1326" s="274"/>
      <c r="E1326" s="274"/>
      <c r="F1326" s="274"/>
      <c r="G1326" s="73">
        <v>0</v>
      </c>
      <c r="H1326" s="73">
        <v>0</v>
      </c>
      <c r="I1326" s="275">
        <v>775117.46</v>
      </c>
      <c r="J1326" s="275"/>
      <c r="K1326" s="275">
        <v>775117.46</v>
      </c>
      <c r="L1326" s="275"/>
      <c r="M1326" s="275"/>
      <c r="N1326" s="275"/>
      <c r="O1326" s="275">
        <v>0</v>
      </c>
      <c r="P1326" s="275"/>
      <c r="Q1326" s="73">
        <v>0</v>
      </c>
    </row>
    <row r="1327" spans="1:17" ht="12.1" customHeight="1" x14ac:dyDescent="0.25">
      <c r="A1327" s="273" t="s">
        <v>2754</v>
      </c>
      <c r="B1327" s="273"/>
      <c r="C1327" s="274" t="s">
        <v>2755</v>
      </c>
      <c r="D1327" s="274"/>
      <c r="E1327" s="274"/>
      <c r="F1327" s="274"/>
      <c r="G1327" s="73">
        <v>0</v>
      </c>
      <c r="H1327" s="73">
        <v>0</v>
      </c>
      <c r="I1327" s="275">
        <v>329091</v>
      </c>
      <c r="J1327" s="275"/>
      <c r="K1327" s="275">
        <v>329091</v>
      </c>
      <c r="L1327" s="275"/>
      <c r="M1327" s="275"/>
      <c r="N1327" s="275"/>
      <c r="O1327" s="275">
        <v>0</v>
      </c>
      <c r="P1327" s="275"/>
      <c r="Q1327" s="73">
        <v>0</v>
      </c>
    </row>
    <row r="1328" spans="1:17" ht="12.1" customHeight="1" x14ac:dyDescent="0.25">
      <c r="A1328" s="273" t="s">
        <v>2756</v>
      </c>
      <c r="B1328" s="273"/>
      <c r="C1328" s="274" t="s">
        <v>2748</v>
      </c>
      <c r="D1328" s="274"/>
      <c r="E1328" s="274"/>
      <c r="F1328" s="274"/>
      <c r="G1328" s="73">
        <v>0</v>
      </c>
      <c r="H1328" s="73">
        <v>0</v>
      </c>
      <c r="I1328" s="275">
        <v>672238.37</v>
      </c>
      <c r="J1328" s="275"/>
      <c r="K1328" s="275">
        <v>626783.81999999995</v>
      </c>
      <c r="L1328" s="275"/>
      <c r="M1328" s="275"/>
      <c r="N1328" s="275"/>
      <c r="O1328" s="275">
        <v>45454.55</v>
      </c>
      <c r="P1328" s="275"/>
      <c r="Q1328" s="73">
        <v>0</v>
      </c>
    </row>
    <row r="1329" spans="1:17" ht="12.75" customHeight="1" x14ac:dyDescent="0.25">
      <c r="A1329" s="273" t="s">
        <v>2757</v>
      </c>
      <c r="B1329" s="273"/>
      <c r="C1329" s="274" t="s">
        <v>2758</v>
      </c>
      <c r="D1329" s="274"/>
      <c r="E1329" s="274"/>
      <c r="F1329" s="274"/>
      <c r="G1329" s="73">
        <v>0</v>
      </c>
      <c r="H1329" s="73">
        <v>0</v>
      </c>
      <c r="I1329" s="275">
        <v>6453484.7800000003</v>
      </c>
      <c r="J1329" s="275"/>
      <c r="K1329" s="275">
        <v>6453484.7800000003</v>
      </c>
      <c r="L1329" s="275"/>
      <c r="M1329" s="275"/>
      <c r="N1329" s="275"/>
      <c r="O1329" s="275">
        <v>0</v>
      </c>
      <c r="P1329" s="275"/>
      <c r="Q1329" s="73">
        <v>0</v>
      </c>
    </row>
    <row r="1330" spans="1:17" ht="12.1" customHeight="1" x14ac:dyDescent="0.25">
      <c r="A1330" s="273" t="s">
        <v>2759</v>
      </c>
      <c r="B1330" s="273"/>
      <c r="C1330" s="274" t="s">
        <v>2748</v>
      </c>
      <c r="D1330" s="274"/>
      <c r="E1330" s="274"/>
      <c r="F1330" s="274"/>
      <c r="G1330" s="73">
        <v>0</v>
      </c>
      <c r="H1330" s="73">
        <v>0</v>
      </c>
      <c r="I1330" s="275">
        <v>3112530.5</v>
      </c>
      <c r="J1330" s="275"/>
      <c r="K1330" s="275">
        <v>3112530.5</v>
      </c>
      <c r="L1330" s="275"/>
      <c r="M1330" s="275"/>
      <c r="N1330" s="275"/>
      <c r="O1330" s="275">
        <v>0</v>
      </c>
      <c r="P1330" s="275"/>
      <c r="Q1330" s="73">
        <v>0</v>
      </c>
    </row>
    <row r="1331" spans="1:17" ht="12.1" customHeight="1" x14ac:dyDescent="0.25">
      <c r="A1331" s="273" t="s">
        <v>2760</v>
      </c>
      <c r="B1331" s="273"/>
      <c r="C1331" s="274" t="s">
        <v>2761</v>
      </c>
      <c r="D1331" s="274"/>
      <c r="E1331" s="274"/>
      <c r="F1331" s="274"/>
      <c r="G1331" s="73">
        <v>0</v>
      </c>
      <c r="H1331" s="73">
        <v>0</v>
      </c>
      <c r="I1331" s="275">
        <v>547546.81000000006</v>
      </c>
      <c r="J1331" s="275"/>
      <c r="K1331" s="275">
        <v>547546.81000000006</v>
      </c>
      <c r="L1331" s="275"/>
      <c r="M1331" s="275"/>
      <c r="N1331" s="275"/>
      <c r="O1331" s="275">
        <v>0</v>
      </c>
      <c r="P1331" s="275"/>
      <c r="Q1331" s="73">
        <v>0</v>
      </c>
    </row>
    <row r="1332" spans="1:17" ht="12.75" customHeight="1" x14ac:dyDescent="0.25">
      <c r="A1332" s="273" t="s">
        <v>2762</v>
      </c>
      <c r="B1332" s="273"/>
      <c r="C1332" s="274" t="s">
        <v>2748</v>
      </c>
      <c r="D1332" s="274"/>
      <c r="E1332" s="274"/>
      <c r="F1332" s="274"/>
      <c r="G1332" s="73">
        <v>0</v>
      </c>
      <c r="H1332" s="73">
        <v>0</v>
      </c>
      <c r="I1332" s="275">
        <v>3455151.42</v>
      </c>
      <c r="J1332" s="275"/>
      <c r="K1332" s="275">
        <v>3455151.42</v>
      </c>
      <c r="L1332" s="275"/>
      <c r="M1332" s="275"/>
      <c r="N1332" s="275"/>
      <c r="O1332" s="275">
        <v>0</v>
      </c>
      <c r="P1332" s="275"/>
      <c r="Q1332" s="73">
        <v>0</v>
      </c>
    </row>
    <row r="1333" spans="1:17" ht="12.1" customHeight="1" x14ac:dyDescent="0.25">
      <c r="A1333" s="273" t="s">
        <v>2763</v>
      </c>
      <c r="B1333" s="273"/>
      <c r="C1333" s="274" t="s">
        <v>2748</v>
      </c>
      <c r="D1333" s="274"/>
      <c r="E1333" s="274"/>
      <c r="F1333" s="274"/>
      <c r="G1333" s="73">
        <v>0</v>
      </c>
      <c r="H1333" s="73">
        <v>0</v>
      </c>
      <c r="I1333" s="275">
        <v>4722956.82</v>
      </c>
      <c r="J1333" s="275"/>
      <c r="K1333" s="275">
        <v>4722956.82</v>
      </c>
      <c r="L1333" s="275"/>
      <c r="M1333" s="275"/>
      <c r="N1333" s="275"/>
      <c r="O1333" s="275">
        <v>0</v>
      </c>
      <c r="P1333" s="275"/>
      <c r="Q1333" s="73">
        <v>0</v>
      </c>
    </row>
    <row r="1334" spans="1:17" ht="12.1" customHeight="1" x14ac:dyDescent="0.25">
      <c r="A1334" s="273" t="s">
        <v>2764</v>
      </c>
      <c r="B1334" s="273"/>
      <c r="C1334" s="274" t="s">
        <v>2748</v>
      </c>
      <c r="D1334" s="274"/>
      <c r="E1334" s="274"/>
      <c r="F1334" s="274"/>
      <c r="G1334" s="73">
        <v>0</v>
      </c>
      <c r="H1334" s="73">
        <v>0</v>
      </c>
      <c r="I1334" s="275">
        <v>465041.89</v>
      </c>
      <c r="J1334" s="275"/>
      <c r="K1334" s="275">
        <v>465041.89</v>
      </c>
      <c r="L1334" s="275"/>
      <c r="M1334" s="275"/>
      <c r="N1334" s="275"/>
      <c r="O1334" s="275">
        <v>0</v>
      </c>
      <c r="P1334" s="275"/>
      <c r="Q1334" s="73">
        <v>0</v>
      </c>
    </row>
    <row r="1335" spans="1:17" ht="12.75" customHeight="1" x14ac:dyDescent="0.25">
      <c r="A1335" s="273" t="s">
        <v>2765</v>
      </c>
      <c r="B1335" s="273"/>
      <c r="C1335" s="274" t="s">
        <v>2748</v>
      </c>
      <c r="D1335" s="274"/>
      <c r="E1335" s="274"/>
      <c r="F1335" s="274"/>
      <c r="G1335" s="73">
        <v>0</v>
      </c>
      <c r="H1335" s="73">
        <v>0</v>
      </c>
      <c r="I1335" s="275">
        <v>439131.64</v>
      </c>
      <c r="J1335" s="275"/>
      <c r="K1335" s="275">
        <v>439131.64</v>
      </c>
      <c r="L1335" s="275"/>
      <c r="M1335" s="275"/>
      <c r="N1335" s="275"/>
      <c r="O1335" s="275">
        <v>0</v>
      </c>
      <c r="P1335" s="275"/>
      <c r="Q1335" s="73">
        <v>0</v>
      </c>
    </row>
    <row r="1336" spans="1:17" ht="12.1" customHeight="1" x14ac:dyDescent="0.25">
      <c r="A1336" s="273" t="s">
        <v>2766</v>
      </c>
      <c r="B1336" s="273"/>
      <c r="C1336" s="274" t="s">
        <v>2767</v>
      </c>
      <c r="D1336" s="274"/>
      <c r="E1336" s="274"/>
      <c r="F1336" s="274"/>
      <c r="G1336" s="73">
        <v>0</v>
      </c>
      <c r="H1336" s="73">
        <v>0</v>
      </c>
      <c r="I1336" s="275">
        <v>4643464.49</v>
      </c>
      <c r="J1336" s="275"/>
      <c r="K1336" s="275">
        <v>4643464.49</v>
      </c>
      <c r="L1336" s="275"/>
      <c r="M1336" s="275"/>
      <c r="N1336" s="275"/>
      <c r="O1336" s="275">
        <v>0</v>
      </c>
      <c r="P1336" s="275"/>
      <c r="Q1336" s="73">
        <v>0</v>
      </c>
    </row>
    <row r="1337" spans="1:17" ht="12.1" customHeight="1" x14ac:dyDescent="0.25">
      <c r="A1337" s="273" t="s">
        <v>2768</v>
      </c>
      <c r="B1337" s="273"/>
      <c r="C1337" s="274" t="s">
        <v>2769</v>
      </c>
      <c r="D1337" s="274"/>
      <c r="E1337" s="274"/>
      <c r="F1337" s="274"/>
      <c r="G1337" s="73">
        <v>38278.74</v>
      </c>
      <c r="H1337" s="73">
        <v>0</v>
      </c>
      <c r="I1337" s="275">
        <v>2151438.69</v>
      </c>
      <c r="J1337" s="275"/>
      <c r="K1337" s="275">
        <v>2151438.69</v>
      </c>
      <c r="L1337" s="275"/>
      <c r="M1337" s="275"/>
      <c r="N1337" s="275"/>
      <c r="O1337" s="275">
        <v>38278.74</v>
      </c>
      <c r="P1337" s="275"/>
      <c r="Q1337" s="73">
        <v>0</v>
      </c>
    </row>
    <row r="1338" spans="1:17" ht="12.75" customHeight="1" x14ac:dyDescent="0.25">
      <c r="A1338" s="273" t="s">
        <v>2770</v>
      </c>
      <c r="B1338" s="273"/>
      <c r="C1338" s="274" t="s">
        <v>2771</v>
      </c>
      <c r="D1338" s="274"/>
      <c r="E1338" s="274"/>
      <c r="F1338" s="274"/>
      <c r="G1338" s="73">
        <v>0</v>
      </c>
      <c r="H1338" s="73">
        <v>0</v>
      </c>
      <c r="I1338" s="275">
        <v>96690.91</v>
      </c>
      <c r="J1338" s="275"/>
      <c r="K1338" s="275">
        <v>96690.91</v>
      </c>
      <c r="L1338" s="275"/>
      <c r="M1338" s="275"/>
      <c r="N1338" s="275"/>
      <c r="O1338" s="275">
        <v>0</v>
      </c>
      <c r="P1338" s="275"/>
      <c r="Q1338" s="73">
        <v>0</v>
      </c>
    </row>
    <row r="1339" spans="1:17" ht="12.1" customHeight="1" x14ac:dyDescent="0.25">
      <c r="A1339" s="273" t="s">
        <v>2772</v>
      </c>
      <c r="B1339" s="273"/>
      <c r="C1339" s="274" t="s">
        <v>2748</v>
      </c>
      <c r="D1339" s="274"/>
      <c r="E1339" s="274"/>
      <c r="F1339" s="274"/>
      <c r="G1339" s="73">
        <v>0</v>
      </c>
      <c r="H1339" s="73">
        <v>0</v>
      </c>
      <c r="I1339" s="275">
        <v>2169925.4300000002</v>
      </c>
      <c r="J1339" s="275"/>
      <c r="K1339" s="275">
        <v>2169925.4300000002</v>
      </c>
      <c r="L1339" s="275"/>
      <c r="M1339" s="275"/>
      <c r="N1339" s="275"/>
      <c r="O1339" s="275">
        <v>0</v>
      </c>
      <c r="P1339" s="275"/>
      <c r="Q1339" s="73">
        <v>0</v>
      </c>
    </row>
    <row r="1340" spans="1:17" ht="12.1" customHeight="1" x14ac:dyDescent="0.25">
      <c r="A1340" s="273" t="s">
        <v>2773</v>
      </c>
      <c r="B1340" s="273"/>
      <c r="C1340" s="274" t="s">
        <v>2774</v>
      </c>
      <c r="D1340" s="274"/>
      <c r="E1340" s="274"/>
      <c r="F1340" s="274"/>
      <c r="G1340" s="73">
        <v>0</v>
      </c>
      <c r="H1340" s="73">
        <v>0</v>
      </c>
      <c r="I1340" s="275">
        <v>465027.3</v>
      </c>
      <c r="J1340" s="275"/>
      <c r="K1340" s="275">
        <v>465027.3</v>
      </c>
      <c r="L1340" s="275"/>
      <c r="M1340" s="275"/>
      <c r="N1340" s="275"/>
      <c r="O1340" s="275">
        <v>0</v>
      </c>
      <c r="P1340" s="275"/>
      <c r="Q1340" s="73">
        <v>0</v>
      </c>
    </row>
    <row r="1341" spans="1:17" ht="12.75" customHeight="1" x14ac:dyDescent="0.25">
      <c r="A1341" s="273" t="s">
        <v>2775</v>
      </c>
      <c r="B1341" s="273"/>
      <c r="C1341" s="274" t="s">
        <v>2748</v>
      </c>
      <c r="D1341" s="274"/>
      <c r="E1341" s="274"/>
      <c r="F1341" s="274"/>
      <c r="G1341" s="73">
        <v>0</v>
      </c>
      <c r="H1341" s="73">
        <v>0</v>
      </c>
      <c r="I1341" s="275">
        <v>686549.88</v>
      </c>
      <c r="J1341" s="275"/>
      <c r="K1341" s="275">
        <v>686549.88</v>
      </c>
      <c r="L1341" s="275"/>
      <c r="M1341" s="275"/>
      <c r="N1341" s="275"/>
      <c r="O1341" s="275">
        <v>0</v>
      </c>
      <c r="P1341" s="275"/>
      <c r="Q1341" s="73">
        <v>0</v>
      </c>
    </row>
    <row r="1342" spans="1:17" ht="12.1" customHeight="1" x14ac:dyDescent="0.25">
      <c r="A1342" s="273" t="s">
        <v>2776</v>
      </c>
      <c r="B1342" s="273"/>
      <c r="C1342" s="274" t="s">
        <v>2777</v>
      </c>
      <c r="D1342" s="274"/>
      <c r="E1342" s="274"/>
      <c r="F1342" s="274"/>
      <c r="G1342" s="73">
        <v>0</v>
      </c>
      <c r="H1342" s="73">
        <v>0</v>
      </c>
      <c r="I1342" s="275">
        <v>482261.17</v>
      </c>
      <c r="J1342" s="275"/>
      <c r="K1342" s="275">
        <v>482261.17</v>
      </c>
      <c r="L1342" s="275"/>
      <c r="M1342" s="275"/>
      <c r="N1342" s="275"/>
      <c r="O1342" s="275">
        <v>0</v>
      </c>
      <c r="P1342" s="275"/>
      <c r="Q1342" s="73">
        <v>0</v>
      </c>
    </row>
    <row r="1343" spans="1:17" ht="12.1" customHeight="1" x14ac:dyDescent="0.25">
      <c r="A1343" s="273" t="s">
        <v>2778</v>
      </c>
      <c r="B1343" s="273"/>
      <c r="C1343" s="274" t="s">
        <v>2748</v>
      </c>
      <c r="D1343" s="274"/>
      <c r="E1343" s="274"/>
      <c r="F1343" s="274"/>
      <c r="G1343" s="73">
        <v>0</v>
      </c>
      <c r="H1343" s="73">
        <v>0</v>
      </c>
      <c r="I1343" s="275">
        <v>479833.76</v>
      </c>
      <c r="J1343" s="275"/>
      <c r="K1343" s="275">
        <v>479833.76</v>
      </c>
      <c r="L1343" s="275"/>
      <c r="M1343" s="275"/>
      <c r="N1343" s="275"/>
      <c r="O1343" s="275">
        <v>0</v>
      </c>
      <c r="P1343" s="275"/>
      <c r="Q1343" s="73">
        <v>0</v>
      </c>
    </row>
    <row r="1344" spans="1:17" ht="12.1" customHeight="1" x14ac:dyDescent="0.25">
      <c r="A1344" s="273" t="s">
        <v>2779</v>
      </c>
      <c r="B1344" s="273"/>
      <c r="C1344" s="274" t="s">
        <v>2780</v>
      </c>
      <c r="D1344" s="274"/>
      <c r="E1344" s="274"/>
      <c r="F1344" s="274"/>
      <c r="G1344" s="73">
        <v>0</v>
      </c>
      <c r="H1344" s="73">
        <v>0</v>
      </c>
      <c r="I1344" s="275">
        <v>1479839.97</v>
      </c>
      <c r="J1344" s="275"/>
      <c r="K1344" s="275">
        <v>1479839.97</v>
      </c>
      <c r="L1344" s="275"/>
      <c r="M1344" s="275"/>
      <c r="N1344" s="275"/>
      <c r="O1344" s="275">
        <v>0</v>
      </c>
      <c r="P1344" s="275"/>
      <c r="Q1344" s="73">
        <v>0</v>
      </c>
    </row>
    <row r="1345" spans="1:17" ht="12.75" customHeight="1" x14ac:dyDescent="0.25">
      <c r="A1345" s="273" t="s">
        <v>2781</v>
      </c>
      <c r="B1345" s="273"/>
      <c r="C1345" s="274" t="s">
        <v>2782</v>
      </c>
      <c r="D1345" s="274"/>
      <c r="E1345" s="274"/>
      <c r="F1345" s="274"/>
      <c r="G1345" s="73">
        <v>7787203.1500000004</v>
      </c>
      <c r="H1345" s="73">
        <v>0</v>
      </c>
      <c r="I1345" s="275">
        <v>195520000</v>
      </c>
      <c r="J1345" s="275"/>
      <c r="K1345" s="275">
        <v>201972678.81999999</v>
      </c>
      <c r="L1345" s="275"/>
      <c r="M1345" s="275"/>
      <c r="N1345" s="275"/>
      <c r="O1345" s="275">
        <v>1334524.33</v>
      </c>
      <c r="P1345" s="275"/>
      <c r="Q1345" s="73">
        <v>0</v>
      </c>
    </row>
    <row r="1346" spans="1:17" ht="12.1" customHeight="1" x14ac:dyDescent="0.25">
      <c r="A1346" s="273" t="s">
        <v>2783</v>
      </c>
      <c r="B1346" s="273"/>
      <c r="C1346" s="274" t="s">
        <v>2784</v>
      </c>
      <c r="D1346" s="274"/>
      <c r="E1346" s="274"/>
      <c r="F1346" s="274"/>
      <c r="G1346" s="73">
        <v>0</v>
      </c>
      <c r="H1346" s="73">
        <v>0</v>
      </c>
      <c r="I1346" s="275">
        <v>4561813.6500000004</v>
      </c>
      <c r="J1346" s="275"/>
      <c r="K1346" s="275">
        <v>4561813.6500000004</v>
      </c>
      <c r="L1346" s="275"/>
      <c r="M1346" s="275"/>
      <c r="N1346" s="275"/>
      <c r="O1346" s="275">
        <v>0</v>
      </c>
      <c r="P1346" s="275"/>
      <c r="Q1346" s="73">
        <v>0</v>
      </c>
    </row>
    <row r="1347" spans="1:17" ht="12.1" customHeight="1" x14ac:dyDescent="0.25">
      <c r="A1347" s="273" t="s">
        <v>2785</v>
      </c>
      <c r="B1347" s="273"/>
      <c r="C1347" s="274" t="s">
        <v>2786</v>
      </c>
      <c r="D1347" s="274"/>
      <c r="E1347" s="274"/>
      <c r="F1347" s="274"/>
      <c r="G1347" s="73">
        <v>21993.59</v>
      </c>
      <c r="H1347" s="73">
        <v>0</v>
      </c>
      <c r="I1347" s="275">
        <v>3966110.96</v>
      </c>
      <c r="J1347" s="275"/>
      <c r="K1347" s="275">
        <v>3956559.09</v>
      </c>
      <c r="L1347" s="275"/>
      <c r="M1347" s="275"/>
      <c r="N1347" s="275"/>
      <c r="O1347" s="275">
        <v>31545.46</v>
      </c>
      <c r="P1347" s="275"/>
      <c r="Q1347" s="73">
        <v>0</v>
      </c>
    </row>
    <row r="1348" spans="1:17" ht="12.75" customHeight="1" x14ac:dyDescent="0.25">
      <c r="A1348" s="273" t="s">
        <v>2787</v>
      </c>
      <c r="B1348" s="273"/>
      <c r="C1348" s="274" t="s">
        <v>2784</v>
      </c>
      <c r="D1348" s="274"/>
      <c r="E1348" s="274"/>
      <c r="F1348" s="274"/>
      <c r="G1348" s="73">
        <v>0</v>
      </c>
      <c r="H1348" s="73">
        <v>0</v>
      </c>
      <c r="I1348" s="275">
        <v>2791335.83</v>
      </c>
      <c r="J1348" s="275"/>
      <c r="K1348" s="275">
        <v>2791335.83</v>
      </c>
      <c r="L1348" s="275"/>
      <c r="M1348" s="275"/>
      <c r="N1348" s="275"/>
      <c r="O1348" s="275">
        <v>0</v>
      </c>
      <c r="P1348" s="275"/>
      <c r="Q1348" s="73">
        <v>0</v>
      </c>
    </row>
    <row r="1349" spans="1:17" ht="12.1" customHeight="1" x14ac:dyDescent="0.25">
      <c r="A1349" s="273" t="s">
        <v>2788</v>
      </c>
      <c r="B1349" s="273"/>
      <c r="C1349" s="274" t="s">
        <v>2789</v>
      </c>
      <c r="D1349" s="274"/>
      <c r="E1349" s="274"/>
      <c r="F1349" s="274"/>
      <c r="G1349" s="73">
        <v>452259.69</v>
      </c>
      <c r="H1349" s="73">
        <v>0</v>
      </c>
      <c r="I1349" s="275">
        <v>5340435.5</v>
      </c>
      <c r="J1349" s="275"/>
      <c r="K1349" s="275">
        <v>5657430.7999999998</v>
      </c>
      <c r="L1349" s="275"/>
      <c r="M1349" s="275"/>
      <c r="N1349" s="275"/>
      <c r="O1349" s="275">
        <v>135264.39000000001</v>
      </c>
      <c r="P1349" s="275"/>
      <c r="Q1349" s="73">
        <v>0</v>
      </c>
    </row>
    <row r="1350" spans="1:17" ht="12.1" customHeight="1" x14ac:dyDescent="0.25">
      <c r="A1350" s="273" t="s">
        <v>2790</v>
      </c>
      <c r="B1350" s="273"/>
      <c r="C1350" s="274" t="s">
        <v>2791</v>
      </c>
      <c r="D1350" s="274"/>
      <c r="E1350" s="274"/>
      <c r="F1350" s="274"/>
      <c r="G1350" s="73">
        <v>0</v>
      </c>
      <c r="H1350" s="73">
        <v>0</v>
      </c>
      <c r="I1350" s="275">
        <v>3119676.52</v>
      </c>
      <c r="J1350" s="275"/>
      <c r="K1350" s="275">
        <v>3119676.52</v>
      </c>
      <c r="L1350" s="275"/>
      <c r="M1350" s="275"/>
      <c r="N1350" s="275"/>
      <c r="O1350" s="275">
        <v>0</v>
      </c>
      <c r="P1350" s="275"/>
      <c r="Q1350" s="73">
        <v>0</v>
      </c>
    </row>
    <row r="1351" spans="1:17" ht="12.75" customHeight="1" x14ac:dyDescent="0.25">
      <c r="A1351" s="273" t="s">
        <v>2792</v>
      </c>
      <c r="B1351" s="273"/>
      <c r="C1351" s="274" t="s">
        <v>2780</v>
      </c>
      <c r="D1351" s="274"/>
      <c r="E1351" s="274"/>
      <c r="F1351" s="274"/>
      <c r="G1351" s="73">
        <v>0</v>
      </c>
      <c r="H1351" s="73">
        <v>0</v>
      </c>
      <c r="I1351" s="275">
        <v>4355078.6900000004</v>
      </c>
      <c r="J1351" s="275"/>
      <c r="K1351" s="275">
        <v>4355078.6900000004</v>
      </c>
      <c r="L1351" s="275"/>
      <c r="M1351" s="275"/>
      <c r="N1351" s="275"/>
      <c r="O1351" s="275">
        <v>0</v>
      </c>
      <c r="P1351" s="275"/>
      <c r="Q1351" s="73">
        <v>0</v>
      </c>
    </row>
    <row r="1352" spans="1:17" ht="12.1" customHeight="1" x14ac:dyDescent="0.25">
      <c r="A1352" s="273" t="s">
        <v>2793</v>
      </c>
      <c r="B1352" s="273"/>
      <c r="C1352" s="274" t="s">
        <v>2748</v>
      </c>
      <c r="D1352" s="274"/>
      <c r="E1352" s="274"/>
      <c r="F1352" s="274"/>
      <c r="G1352" s="73">
        <v>6327.27</v>
      </c>
      <c r="H1352" s="73">
        <v>0</v>
      </c>
      <c r="I1352" s="275">
        <v>1357588.76</v>
      </c>
      <c r="J1352" s="275"/>
      <c r="K1352" s="275">
        <v>1363916.03</v>
      </c>
      <c r="L1352" s="275"/>
      <c r="M1352" s="275"/>
      <c r="N1352" s="275"/>
      <c r="O1352" s="275">
        <v>0</v>
      </c>
      <c r="P1352" s="275"/>
      <c r="Q1352" s="73">
        <v>0</v>
      </c>
    </row>
    <row r="1353" spans="1:17" ht="12.1" customHeight="1" x14ac:dyDescent="0.25">
      <c r="A1353" s="273" t="s">
        <v>2794</v>
      </c>
      <c r="B1353" s="273"/>
      <c r="C1353" s="274" t="s">
        <v>2795</v>
      </c>
      <c r="D1353" s="274"/>
      <c r="E1353" s="274"/>
      <c r="F1353" s="274"/>
      <c r="G1353" s="73">
        <v>390140.55</v>
      </c>
      <c r="H1353" s="73">
        <v>0</v>
      </c>
      <c r="I1353" s="275">
        <v>3362725.28</v>
      </c>
      <c r="J1353" s="275"/>
      <c r="K1353" s="275">
        <v>3560683.87</v>
      </c>
      <c r="L1353" s="275"/>
      <c r="M1353" s="275"/>
      <c r="N1353" s="275"/>
      <c r="O1353" s="275">
        <v>192181.96</v>
      </c>
      <c r="P1353" s="275"/>
      <c r="Q1353" s="73">
        <v>0</v>
      </c>
    </row>
    <row r="1354" spans="1:17" ht="12.75" customHeight="1" x14ac:dyDescent="0.25">
      <c r="A1354" s="273" t="s">
        <v>2796</v>
      </c>
      <c r="B1354" s="273"/>
      <c r="C1354" s="274" t="s">
        <v>2795</v>
      </c>
      <c r="D1354" s="274"/>
      <c r="E1354" s="274"/>
      <c r="F1354" s="274"/>
      <c r="G1354" s="73">
        <v>2166.44</v>
      </c>
      <c r="H1354" s="73">
        <v>0</v>
      </c>
      <c r="I1354" s="275">
        <v>2633999.25</v>
      </c>
      <c r="J1354" s="275"/>
      <c r="K1354" s="275">
        <v>2633999.25</v>
      </c>
      <c r="L1354" s="275"/>
      <c r="M1354" s="275"/>
      <c r="N1354" s="275"/>
      <c r="O1354" s="275">
        <v>2166.44</v>
      </c>
      <c r="P1354" s="275"/>
      <c r="Q1354" s="73">
        <v>0</v>
      </c>
    </row>
    <row r="1355" spans="1:17" ht="12.1" customHeight="1" x14ac:dyDescent="0.25">
      <c r="A1355" s="273" t="s">
        <v>2797</v>
      </c>
      <c r="B1355" s="273"/>
      <c r="C1355" s="274" t="s">
        <v>2784</v>
      </c>
      <c r="D1355" s="274"/>
      <c r="E1355" s="274"/>
      <c r="F1355" s="274"/>
      <c r="G1355" s="73">
        <v>0</v>
      </c>
      <c r="H1355" s="73">
        <v>0</v>
      </c>
      <c r="I1355" s="275">
        <v>3692297.15</v>
      </c>
      <c r="J1355" s="275"/>
      <c r="K1355" s="275">
        <v>3692297.15</v>
      </c>
      <c r="L1355" s="275"/>
      <c r="M1355" s="275"/>
      <c r="N1355" s="275"/>
      <c r="O1355" s="275">
        <v>0</v>
      </c>
      <c r="P1355" s="275"/>
      <c r="Q1355" s="73">
        <v>0</v>
      </c>
    </row>
    <row r="1356" spans="1:17" ht="12.1" customHeight="1" x14ac:dyDescent="0.25">
      <c r="A1356" s="273" t="s">
        <v>2798</v>
      </c>
      <c r="B1356" s="273"/>
      <c r="C1356" s="274" t="s">
        <v>2795</v>
      </c>
      <c r="D1356" s="274"/>
      <c r="E1356" s="274"/>
      <c r="F1356" s="274"/>
      <c r="G1356" s="73">
        <v>0</v>
      </c>
      <c r="H1356" s="73">
        <v>0</v>
      </c>
      <c r="I1356" s="275">
        <v>5099637.2699999996</v>
      </c>
      <c r="J1356" s="275"/>
      <c r="K1356" s="275">
        <v>5099637.2699999996</v>
      </c>
      <c r="L1356" s="275"/>
      <c r="M1356" s="275"/>
      <c r="N1356" s="275"/>
      <c r="O1356" s="275">
        <v>0</v>
      </c>
      <c r="P1356" s="275"/>
      <c r="Q1356" s="73">
        <v>0</v>
      </c>
    </row>
    <row r="1357" spans="1:17" ht="12.75" customHeight="1" x14ac:dyDescent="0.25">
      <c r="A1357" s="273" t="s">
        <v>2799</v>
      </c>
      <c r="B1357" s="273"/>
      <c r="C1357" s="274" t="s">
        <v>2795</v>
      </c>
      <c r="D1357" s="274"/>
      <c r="E1357" s="274"/>
      <c r="F1357" s="274"/>
      <c r="G1357" s="73">
        <v>0</v>
      </c>
      <c r="H1357" s="73">
        <v>0</v>
      </c>
      <c r="I1357" s="275">
        <v>3950855.35</v>
      </c>
      <c r="J1357" s="275"/>
      <c r="K1357" s="275">
        <v>3950855.35</v>
      </c>
      <c r="L1357" s="275"/>
      <c r="M1357" s="275"/>
      <c r="N1357" s="275"/>
      <c r="O1357" s="275">
        <v>0</v>
      </c>
      <c r="P1357" s="275"/>
      <c r="Q1357" s="73">
        <v>0</v>
      </c>
    </row>
    <row r="1358" spans="1:17" ht="12.1" customHeight="1" x14ac:dyDescent="0.25">
      <c r="A1358" s="273" t="s">
        <v>2800</v>
      </c>
      <c r="B1358" s="273"/>
      <c r="C1358" s="274" t="s">
        <v>2767</v>
      </c>
      <c r="D1358" s="274"/>
      <c r="E1358" s="274"/>
      <c r="F1358" s="274"/>
      <c r="G1358" s="73">
        <v>7629.45</v>
      </c>
      <c r="H1358" s="73">
        <v>0</v>
      </c>
      <c r="I1358" s="275">
        <v>3252481.06</v>
      </c>
      <c r="J1358" s="275"/>
      <c r="K1358" s="275">
        <v>3202888.33</v>
      </c>
      <c r="L1358" s="275"/>
      <c r="M1358" s="275"/>
      <c r="N1358" s="275"/>
      <c r="O1358" s="275">
        <v>57222.18</v>
      </c>
      <c r="P1358" s="275"/>
      <c r="Q1358" s="73">
        <v>0</v>
      </c>
    </row>
    <row r="1359" spans="1:17" ht="12.1" customHeight="1" x14ac:dyDescent="0.25">
      <c r="A1359" s="273" t="s">
        <v>2801</v>
      </c>
      <c r="B1359" s="273"/>
      <c r="C1359" s="274" t="s">
        <v>2748</v>
      </c>
      <c r="D1359" s="274"/>
      <c r="E1359" s="274"/>
      <c r="F1359" s="274"/>
      <c r="G1359" s="73">
        <v>0</v>
      </c>
      <c r="H1359" s="73">
        <v>0</v>
      </c>
      <c r="I1359" s="275">
        <v>1108686.24</v>
      </c>
      <c r="J1359" s="275"/>
      <c r="K1359" s="275">
        <v>1108686.24</v>
      </c>
      <c r="L1359" s="275"/>
      <c r="M1359" s="275"/>
      <c r="N1359" s="275"/>
      <c r="O1359" s="275">
        <v>0</v>
      </c>
      <c r="P1359" s="275"/>
      <c r="Q1359" s="73">
        <v>0</v>
      </c>
    </row>
    <row r="1360" spans="1:17" ht="12.75" customHeight="1" x14ac:dyDescent="0.25">
      <c r="A1360" s="273" t="s">
        <v>2802</v>
      </c>
      <c r="B1360" s="273"/>
      <c r="C1360" s="274" t="s">
        <v>2786</v>
      </c>
      <c r="D1360" s="274"/>
      <c r="E1360" s="274"/>
      <c r="F1360" s="274"/>
      <c r="G1360" s="73">
        <v>16333.57</v>
      </c>
      <c r="H1360" s="73">
        <v>0</v>
      </c>
      <c r="I1360" s="275">
        <v>1181502.6599999999</v>
      </c>
      <c r="J1360" s="275"/>
      <c r="K1360" s="275">
        <v>1197836.23</v>
      </c>
      <c r="L1360" s="275"/>
      <c r="M1360" s="275"/>
      <c r="N1360" s="275"/>
      <c r="O1360" s="275">
        <v>0</v>
      </c>
      <c r="P1360" s="275"/>
      <c r="Q1360" s="73">
        <v>0</v>
      </c>
    </row>
    <row r="1361" spans="1:17" ht="12.1" customHeight="1" x14ac:dyDescent="0.25">
      <c r="A1361" s="273" t="s">
        <v>2803</v>
      </c>
      <c r="B1361" s="273"/>
      <c r="C1361" s="274" t="s">
        <v>2804</v>
      </c>
      <c r="D1361" s="274"/>
      <c r="E1361" s="274"/>
      <c r="F1361" s="274"/>
      <c r="G1361" s="73">
        <v>-0.01</v>
      </c>
      <c r="H1361" s="73">
        <v>0</v>
      </c>
      <c r="I1361" s="275">
        <v>4299091.37</v>
      </c>
      <c r="J1361" s="275"/>
      <c r="K1361" s="275">
        <v>3480909.05</v>
      </c>
      <c r="L1361" s="275"/>
      <c r="M1361" s="275"/>
      <c r="N1361" s="275"/>
      <c r="O1361" s="275">
        <v>818182.31</v>
      </c>
      <c r="P1361" s="275"/>
      <c r="Q1361" s="73">
        <v>0</v>
      </c>
    </row>
    <row r="1362" spans="1:17" ht="12.1" customHeight="1" x14ac:dyDescent="0.25">
      <c r="A1362" s="273" t="s">
        <v>2805</v>
      </c>
      <c r="B1362" s="273"/>
      <c r="C1362" s="274" t="s">
        <v>2806</v>
      </c>
      <c r="D1362" s="274"/>
      <c r="E1362" s="274"/>
      <c r="F1362" s="274"/>
      <c r="G1362" s="73">
        <v>2021604.51</v>
      </c>
      <c r="H1362" s="73">
        <v>0</v>
      </c>
      <c r="I1362" s="275">
        <v>0</v>
      </c>
      <c r="J1362" s="275"/>
      <c r="K1362" s="275">
        <v>0</v>
      </c>
      <c r="L1362" s="275"/>
      <c r="M1362" s="275"/>
      <c r="N1362" s="275"/>
      <c r="O1362" s="275">
        <v>2021604.51</v>
      </c>
      <c r="P1362" s="275"/>
      <c r="Q1362" s="73">
        <v>0</v>
      </c>
    </row>
    <row r="1363" spans="1:17" ht="12.75" customHeight="1" x14ac:dyDescent="0.25">
      <c r="A1363" s="355"/>
      <c r="B1363" s="355"/>
      <c r="C1363" s="355"/>
      <c r="D1363" s="355"/>
      <c r="E1363" s="355"/>
      <c r="F1363" s="355"/>
      <c r="G1363" s="74">
        <v>10743936.949999999</v>
      </c>
      <c r="H1363" s="74">
        <v>0</v>
      </c>
      <c r="I1363" s="356">
        <v>290334677.87</v>
      </c>
      <c r="J1363" s="356"/>
      <c r="K1363" s="356">
        <v>296373467.67000002</v>
      </c>
      <c r="L1363" s="356"/>
      <c r="M1363" s="356"/>
      <c r="N1363" s="356"/>
      <c r="O1363" s="356">
        <v>4705147.1500000004</v>
      </c>
      <c r="P1363" s="356"/>
      <c r="Q1363" s="74">
        <v>0</v>
      </c>
    </row>
    <row r="1364" spans="1:17" ht="6.8" customHeight="1" x14ac:dyDescent="0.25"/>
    <row r="1365" spans="1:17" ht="12.1" customHeight="1" x14ac:dyDescent="0.25">
      <c r="A1365" s="277" t="s">
        <v>578</v>
      </c>
      <c r="B1365" s="277"/>
      <c r="C1365" s="278" t="s">
        <v>693</v>
      </c>
      <c r="D1365" s="278"/>
      <c r="E1365" s="278"/>
      <c r="F1365" s="278"/>
      <c r="G1365" s="278"/>
      <c r="H1365" s="278"/>
      <c r="I1365" s="278"/>
      <c r="J1365" s="278"/>
      <c r="K1365" s="278"/>
      <c r="L1365" s="278"/>
      <c r="M1365" s="278"/>
      <c r="N1365" s="278"/>
      <c r="O1365" s="278"/>
      <c r="P1365" s="278"/>
      <c r="Q1365" s="278"/>
    </row>
    <row r="1366" spans="1:17" ht="12.1" customHeight="1" x14ac:dyDescent="0.25">
      <c r="A1366" s="273" t="s">
        <v>2807</v>
      </c>
      <c r="B1366" s="273"/>
      <c r="C1366" s="274" t="s">
        <v>2808</v>
      </c>
      <c r="D1366" s="274"/>
      <c r="E1366" s="274"/>
      <c r="F1366" s="274"/>
      <c r="G1366" s="73">
        <v>10455000</v>
      </c>
      <c r="H1366" s="73">
        <v>0</v>
      </c>
      <c r="I1366" s="275">
        <v>6280000</v>
      </c>
      <c r="J1366" s="275"/>
      <c r="K1366" s="275">
        <v>4455000</v>
      </c>
      <c r="L1366" s="275"/>
      <c r="M1366" s="275"/>
      <c r="N1366" s="275"/>
      <c r="O1366" s="275">
        <v>12280000</v>
      </c>
      <c r="P1366" s="275"/>
      <c r="Q1366" s="73">
        <v>0</v>
      </c>
    </row>
    <row r="1367" spans="1:17" ht="12.75" customHeight="1" x14ac:dyDescent="0.25">
      <c r="A1367" s="355"/>
      <c r="B1367" s="355"/>
      <c r="C1367" s="355"/>
      <c r="D1367" s="355"/>
      <c r="E1367" s="355"/>
      <c r="F1367" s="355"/>
      <c r="G1367" s="74">
        <v>10455000</v>
      </c>
      <c r="H1367" s="74">
        <v>0</v>
      </c>
      <c r="I1367" s="356">
        <v>6280000</v>
      </c>
      <c r="J1367" s="356"/>
      <c r="K1367" s="356">
        <v>4455000</v>
      </c>
      <c r="L1367" s="356"/>
      <c r="M1367" s="356"/>
      <c r="N1367" s="356"/>
      <c r="O1367" s="356">
        <v>12280000</v>
      </c>
      <c r="P1367" s="356"/>
      <c r="Q1367" s="74">
        <v>0</v>
      </c>
    </row>
    <row r="1368" spans="1:17" ht="6.8" customHeight="1" x14ac:dyDescent="0.25"/>
    <row r="1369" spans="1:17" ht="12.1" customHeight="1" x14ac:dyDescent="0.25">
      <c r="A1369" s="277" t="s">
        <v>578</v>
      </c>
      <c r="B1369" s="277"/>
      <c r="C1369" s="278" t="s">
        <v>695</v>
      </c>
      <c r="D1369" s="278"/>
      <c r="E1369" s="278"/>
      <c r="F1369" s="278"/>
      <c r="G1369" s="278"/>
      <c r="H1369" s="278"/>
      <c r="I1369" s="278"/>
      <c r="J1369" s="278"/>
      <c r="K1369" s="278"/>
      <c r="L1369" s="278"/>
      <c r="M1369" s="278"/>
      <c r="N1369" s="278"/>
      <c r="O1369" s="278"/>
      <c r="P1369" s="278"/>
      <c r="Q1369" s="278"/>
    </row>
    <row r="1370" spans="1:17" ht="12.1" customHeight="1" x14ac:dyDescent="0.25">
      <c r="A1370" s="273" t="s">
        <v>2809</v>
      </c>
      <c r="B1370" s="273"/>
      <c r="C1370" s="274" t="s">
        <v>2810</v>
      </c>
      <c r="D1370" s="274"/>
      <c r="E1370" s="274"/>
      <c r="F1370" s="274"/>
      <c r="G1370" s="73">
        <v>0</v>
      </c>
      <c r="H1370" s="73">
        <v>0</v>
      </c>
      <c r="I1370" s="275">
        <v>10127550</v>
      </c>
      <c r="J1370" s="275"/>
      <c r="K1370" s="275">
        <v>10127550</v>
      </c>
      <c r="L1370" s="275"/>
      <c r="M1370" s="275"/>
      <c r="N1370" s="275"/>
      <c r="O1370" s="275">
        <v>0</v>
      </c>
      <c r="P1370" s="275"/>
      <c r="Q1370" s="73">
        <v>0</v>
      </c>
    </row>
    <row r="1371" spans="1:17" ht="12.1" customHeight="1" x14ac:dyDescent="0.25">
      <c r="A1371" s="273" t="s">
        <v>2811</v>
      </c>
      <c r="B1371" s="273"/>
      <c r="C1371" s="274" t="s">
        <v>2810</v>
      </c>
      <c r="D1371" s="274"/>
      <c r="E1371" s="274"/>
      <c r="F1371" s="274"/>
      <c r="G1371" s="73">
        <v>0</v>
      </c>
      <c r="H1371" s="73">
        <v>0</v>
      </c>
      <c r="I1371" s="275">
        <v>14740480</v>
      </c>
      <c r="J1371" s="275"/>
      <c r="K1371" s="275">
        <v>14740480</v>
      </c>
      <c r="L1371" s="275"/>
      <c r="M1371" s="275"/>
      <c r="N1371" s="275"/>
      <c r="O1371" s="275">
        <v>0</v>
      </c>
      <c r="P1371" s="275"/>
      <c r="Q1371" s="73">
        <v>0</v>
      </c>
    </row>
    <row r="1372" spans="1:17" ht="12.75" customHeight="1" x14ac:dyDescent="0.25">
      <c r="A1372" s="273" t="s">
        <v>2812</v>
      </c>
      <c r="B1372" s="273"/>
      <c r="C1372" s="274" t="s">
        <v>2810</v>
      </c>
      <c r="D1372" s="274"/>
      <c r="E1372" s="274"/>
      <c r="F1372" s="274"/>
      <c r="G1372" s="73">
        <v>0</v>
      </c>
      <c r="H1372" s="73">
        <v>0</v>
      </c>
      <c r="I1372" s="275">
        <v>12670990</v>
      </c>
      <c r="J1372" s="275"/>
      <c r="K1372" s="275">
        <v>12670990</v>
      </c>
      <c r="L1372" s="275"/>
      <c r="M1372" s="275"/>
      <c r="N1372" s="275"/>
      <c r="O1372" s="275">
        <v>0</v>
      </c>
      <c r="P1372" s="275"/>
      <c r="Q1372" s="73">
        <v>0</v>
      </c>
    </row>
    <row r="1373" spans="1:17" ht="12.1" customHeight="1" x14ac:dyDescent="0.25">
      <c r="A1373" s="273" t="s">
        <v>2813</v>
      </c>
      <c r="B1373" s="273"/>
      <c r="C1373" s="274" t="s">
        <v>2810</v>
      </c>
      <c r="D1373" s="274"/>
      <c r="E1373" s="274"/>
      <c r="F1373" s="274"/>
      <c r="G1373" s="73">
        <v>0</v>
      </c>
      <c r="H1373" s="73">
        <v>0</v>
      </c>
      <c r="I1373" s="275">
        <v>18685823</v>
      </c>
      <c r="J1373" s="275"/>
      <c r="K1373" s="275">
        <v>18685823</v>
      </c>
      <c r="L1373" s="275"/>
      <c r="M1373" s="275"/>
      <c r="N1373" s="275"/>
      <c r="O1373" s="275">
        <v>0</v>
      </c>
      <c r="P1373" s="275"/>
      <c r="Q1373" s="73">
        <v>0</v>
      </c>
    </row>
    <row r="1374" spans="1:17" ht="12.1" customHeight="1" x14ac:dyDescent="0.25">
      <c r="A1374" s="273" t="s">
        <v>2814</v>
      </c>
      <c r="B1374" s="273"/>
      <c r="C1374" s="274" t="s">
        <v>2810</v>
      </c>
      <c r="D1374" s="274"/>
      <c r="E1374" s="274"/>
      <c r="F1374" s="274"/>
      <c r="G1374" s="73">
        <v>0</v>
      </c>
      <c r="H1374" s="73">
        <v>0</v>
      </c>
      <c r="I1374" s="275">
        <v>8562850</v>
      </c>
      <c r="J1374" s="275"/>
      <c r="K1374" s="275">
        <v>8562850</v>
      </c>
      <c r="L1374" s="275"/>
      <c r="M1374" s="275"/>
      <c r="N1374" s="275"/>
      <c r="O1374" s="275">
        <v>0</v>
      </c>
      <c r="P1374" s="275"/>
      <c r="Q1374" s="73">
        <v>0</v>
      </c>
    </row>
    <row r="1375" spans="1:17" ht="12.75" customHeight="1" x14ac:dyDescent="0.25">
      <c r="A1375" s="273" t="s">
        <v>2815</v>
      </c>
      <c r="B1375" s="273"/>
      <c r="C1375" s="274" t="s">
        <v>2810</v>
      </c>
      <c r="D1375" s="274"/>
      <c r="E1375" s="274"/>
      <c r="F1375" s="274"/>
      <c r="G1375" s="73">
        <v>0</v>
      </c>
      <c r="H1375" s="73">
        <v>0</v>
      </c>
      <c r="I1375" s="275">
        <v>8368750</v>
      </c>
      <c r="J1375" s="275"/>
      <c r="K1375" s="275">
        <v>8368750</v>
      </c>
      <c r="L1375" s="275"/>
      <c r="M1375" s="275"/>
      <c r="N1375" s="275"/>
      <c r="O1375" s="275">
        <v>0</v>
      </c>
      <c r="P1375" s="275"/>
      <c r="Q1375" s="73">
        <v>0</v>
      </c>
    </row>
    <row r="1376" spans="1:17" ht="12.1" customHeight="1" x14ac:dyDescent="0.25">
      <c r="A1376" s="273" t="s">
        <v>2816</v>
      </c>
      <c r="B1376" s="273"/>
      <c r="C1376" s="274" t="s">
        <v>2810</v>
      </c>
      <c r="D1376" s="274"/>
      <c r="E1376" s="274"/>
      <c r="F1376" s="274"/>
      <c r="G1376" s="73">
        <v>0</v>
      </c>
      <c r="H1376" s="73">
        <v>0</v>
      </c>
      <c r="I1376" s="275">
        <v>29137360</v>
      </c>
      <c r="J1376" s="275"/>
      <c r="K1376" s="275">
        <v>29137360</v>
      </c>
      <c r="L1376" s="275"/>
      <c r="M1376" s="275"/>
      <c r="N1376" s="275"/>
      <c r="O1376" s="275">
        <v>0</v>
      </c>
      <c r="P1376" s="275"/>
      <c r="Q1376" s="73">
        <v>0</v>
      </c>
    </row>
    <row r="1377" spans="1:17" ht="12.1" customHeight="1" x14ac:dyDescent="0.25">
      <c r="A1377" s="273" t="s">
        <v>2817</v>
      </c>
      <c r="B1377" s="273"/>
      <c r="C1377" s="274" t="s">
        <v>2810</v>
      </c>
      <c r="D1377" s="274"/>
      <c r="E1377" s="274"/>
      <c r="F1377" s="274"/>
      <c r="G1377" s="73">
        <v>0</v>
      </c>
      <c r="H1377" s="73">
        <v>0</v>
      </c>
      <c r="I1377" s="275">
        <v>9064340</v>
      </c>
      <c r="J1377" s="275"/>
      <c r="K1377" s="275">
        <v>9064340</v>
      </c>
      <c r="L1377" s="275"/>
      <c r="M1377" s="275"/>
      <c r="N1377" s="275"/>
      <c r="O1377" s="275">
        <v>0</v>
      </c>
      <c r="P1377" s="275"/>
      <c r="Q1377" s="73">
        <v>0</v>
      </c>
    </row>
    <row r="1378" spans="1:17" ht="12.75" customHeight="1" x14ac:dyDescent="0.25">
      <c r="A1378" s="273" t="s">
        <v>2818</v>
      </c>
      <c r="B1378" s="273"/>
      <c r="C1378" s="274" t="s">
        <v>2810</v>
      </c>
      <c r="D1378" s="274"/>
      <c r="E1378" s="274"/>
      <c r="F1378" s="274"/>
      <c r="G1378" s="73">
        <v>0</v>
      </c>
      <c r="H1378" s="73">
        <v>0</v>
      </c>
      <c r="I1378" s="275">
        <v>9199040</v>
      </c>
      <c r="J1378" s="275"/>
      <c r="K1378" s="275">
        <v>9199040</v>
      </c>
      <c r="L1378" s="275"/>
      <c r="M1378" s="275"/>
      <c r="N1378" s="275"/>
      <c r="O1378" s="275">
        <v>0</v>
      </c>
      <c r="P1378" s="275"/>
      <c r="Q1378" s="73">
        <v>0</v>
      </c>
    </row>
    <row r="1379" spans="1:17" ht="12.1" customHeight="1" x14ac:dyDescent="0.25">
      <c r="A1379" s="273" t="s">
        <v>2819</v>
      </c>
      <c r="B1379" s="273"/>
      <c r="C1379" s="274" t="s">
        <v>2810</v>
      </c>
      <c r="D1379" s="274"/>
      <c r="E1379" s="274"/>
      <c r="F1379" s="274"/>
      <c r="G1379" s="73">
        <v>0</v>
      </c>
      <c r="H1379" s="73">
        <v>0</v>
      </c>
      <c r="I1379" s="275">
        <v>17134650</v>
      </c>
      <c r="J1379" s="275"/>
      <c r="K1379" s="275">
        <v>17134650</v>
      </c>
      <c r="L1379" s="275"/>
      <c r="M1379" s="275"/>
      <c r="N1379" s="275"/>
      <c r="O1379" s="275">
        <v>0</v>
      </c>
      <c r="P1379" s="275"/>
      <c r="Q1379" s="73">
        <v>0</v>
      </c>
    </row>
    <row r="1380" spans="1:17" ht="12.1" customHeight="1" x14ac:dyDescent="0.25">
      <c r="A1380" s="273" t="s">
        <v>2820</v>
      </c>
      <c r="B1380" s="273"/>
      <c r="C1380" s="274" t="s">
        <v>2810</v>
      </c>
      <c r="D1380" s="274"/>
      <c r="E1380" s="274"/>
      <c r="F1380" s="274"/>
      <c r="G1380" s="73">
        <v>0</v>
      </c>
      <c r="H1380" s="73">
        <v>0</v>
      </c>
      <c r="I1380" s="275">
        <v>12311730</v>
      </c>
      <c r="J1380" s="275"/>
      <c r="K1380" s="275">
        <v>12311730</v>
      </c>
      <c r="L1380" s="275"/>
      <c r="M1380" s="275"/>
      <c r="N1380" s="275"/>
      <c r="O1380" s="275">
        <v>0</v>
      </c>
      <c r="P1380" s="275"/>
      <c r="Q1380" s="73">
        <v>0</v>
      </c>
    </row>
    <row r="1381" spans="1:17" ht="12.75" customHeight="1" x14ac:dyDescent="0.25">
      <c r="A1381" s="273" t="s">
        <v>2821</v>
      </c>
      <c r="B1381" s="273"/>
      <c r="C1381" s="274" t="s">
        <v>2810</v>
      </c>
      <c r="D1381" s="274"/>
      <c r="E1381" s="274"/>
      <c r="F1381" s="274"/>
      <c r="G1381" s="73">
        <v>0</v>
      </c>
      <c r="H1381" s="73">
        <v>0</v>
      </c>
      <c r="I1381" s="275">
        <v>7926100</v>
      </c>
      <c r="J1381" s="275"/>
      <c r="K1381" s="275">
        <v>7926100</v>
      </c>
      <c r="L1381" s="275"/>
      <c r="M1381" s="275"/>
      <c r="N1381" s="275"/>
      <c r="O1381" s="275">
        <v>0</v>
      </c>
      <c r="P1381" s="275"/>
      <c r="Q1381" s="73">
        <v>0</v>
      </c>
    </row>
    <row r="1382" spans="1:17" ht="12.1" customHeight="1" x14ac:dyDescent="0.25">
      <c r="A1382" s="273" t="s">
        <v>2822</v>
      </c>
      <c r="B1382" s="273"/>
      <c r="C1382" s="274" t="s">
        <v>2810</v>
      </c>
      <c r="D1382" s="274"/>
      <c r="E1382" s="274"/>
      <c r="F1382" s="274"/>
      <c r="G1382" s="73">
        <v>0</v>
      </c>
      <c r="H1382" s="73">
        <v>0</v>
      </c>
      <c r="I1382" s="275">
        <v>5723190.8200000003</v>
      </c>
      <c r="J1382" s="275"/>
      <c r="K1382" s="275">
        <v>5723190.8200000003</v>
      </c>
      <c r="L1382" s="275"/>
      <c r="M1382" s="275"/>
      <c r="N1382" s="275"/>
      <c r="O1382" s="275">
        <v>0</v>
      </c>
      <c r="P1382" s="275"/>
      <c r="Q1382" s="73">
        <v>0</v>
      </c>
    </row>
    <row r="1383" spans="1:17" ht="12.1" customHeight="1" x14ac:dyDescent="0.25">
      <c r="A1383" s="273" t="s">
        <v>2823</v>
      </c>
      <c r="B1383" s="273"/>
      <c r="C1383" s="274" t="s">
        <v>2810</v>
      </c>
      <c r="D1383" s="274"/>
      <c r="E1383" s="274"/>
      <c r="F1383" s="274"/>
      <c r="G1383" s="73">
        <v>0</v>
      </c>
      <c r="H1383" s="73">
        <v>0</v>
      </c>
      <c r="I1383" s="275">
        <v>6325800</v>
      </c>
      <c r="J1383" s="275"/>
      <c r="K1383" s="275">
        <v>6325800</v>
      </c>
      <c r="L1383" s="275"/>
      <c r="M1383" s="275"/>
      <c r="N1383" s="275"/>
      <c r="O1383" s="275">
        <v>0</v>
      </c>
      <c r="P1383" s="275"/>
      <c r="Q1383" s="73">
        <v>0</v>
      </c>
    </row>
    <row r="1384" spans="1:17" ht="12.75" customHeight="1" x14ac:dyDescent="0.25">
      <c r="A1384" s="273" t="s">
        <v>2824</v>
      </c>
      <c r="B1384" s="273"/>
      <c r="C1384" s="274" t="s">
        <v>2810</v>
      </c>
      <c r="D1384" s="274"/>
      <c r="E1384" s="274"/>
      <c r="F1384" s="274"/>
      <c r="G1384" s="73">
        <v>0</v>
      </c>
      <c r="H1384" s="73">
        <v>0</v>
      </c>
      <c r="I1384" s="275">
        <v>8898423</v>
      </c>
      <c r="J1384" s="275"/>
      <c r="K1384" s="275">
        <v>8898423</v>
      </c>
      <c r="L1384" s="275"/>
      <c r="M1384" s="275"/>
      <c r="N1384" s="275"/>
      <c r="O1384" s="275">
        <v>0</v>
      </c>
      <c r="P1384" s="275"/>
      <c r="Q1384" s="73">
        <v>0</v>
      </c>
    </row>
    <row r="1385" spans="1:17" ht="12.1" customHeight="1" x14ac:dyDescent="0.25">
      <c r="A1385" s="273" t="s">
        <v>2825</v>
      </c>
      <c r="B1385" s="273"/>
      <c r="C1385" s="274" t="s">
        <v>2810</v>
      </c>
      <c r="D1385" s="274"/>
      <c r="E1385" s="274"/>
      <c r="F1385" s="274"/>
      <c r="G1385" s="73">
        <v>0</v>
      </c>
      <c r="H1385" s="73">
        <v>0</v>
      </c>
      <c r="I1385" s="275">
        <v>4720751</v>
      </c>
      <c r="J1385" s="275"/>
      <c r="K1385" s="275">
        <v>4720751</v>
      </c>
      <c r="L1385" s="275"/>
      <c r="M1385" s="275"/>
      <c r="N1385" s="275"/>
      <c r="O1385" s="275">
        <v>0</v>
      </c>
      <c r="P1385" s="275"/>
      <c r="Q1385" s="73">
        <v>0</v>
      </c>
    </row>
    <row r="1386" spans="1:17" ht="12.1" customHeight="1" x14ac:dyDescent="0.25">
      <c r="A1386" s="273" t="s">
        <v>2826</v>
      </c>
      <c r="B1386" s="273"/>
      <c r="C1386" s="274" t="s">
        <v>2810</v>
      </c>
      <c r="D1386" s="274"/>
      <c r="E1386" s="274"/>
      <c r="F1386" s="274"/>
      <c r="G1386" s="73">
        <v>0</v>
      </c>
      <c r="H1386" s="73">
        <v>0</v>
      </c>
      <c r="I1386" s="275">
        <v>13739040</v>
      </c>
      <c r="J1386" s="275"/>
      <c r="K1386" s="275">
        <v>13739040</v>
      </c>
      <c r="L1386" s="275"/>
      <c r="M1386" s="275"/>
      <c r="N1386" s="275"/>
      <c r="O1386" s="275">
        <v>0</v>
      </c>
      <c r="P1386" s="275"/>
      <c r="Q1386" s="73">
        <v>0</v>
      </c>
    </row>
    <row r="1387" spans="1:17" ht="12.75" customHeight="1" x14ac:dyDescent="0.25">
      <c r="A1387" s="273" t="s">
        <v>2827</v>
      </c>
      <c r="B1387" s="273"/>
      <c r="C1387" s="274" t="s">
        <v>2810</v>
      </c>
      <c r="D1387" s="274"/>
      <c r="E1387" s="274"/>
      <c r="F1387" s="274"/>
      <c r="G1387" s="73">
        <v>0</v>
      </c>
      <c r="H1387" s="73">
        <v>0</v>
      </c>
      <c r="I1387" s="275">
        <v>3087010</v>
      </c>
      <c r="J1387" s="275"/>
      <c r="K1387" s="275">
        <v>3087010</v>
      </c>
      <c r="L1387" s="275"/>
      <c r="M1387" s="275"/>
      <c r="N1387" s="275"/>
      <c r="O1387" s="275">
        <v>0</v>
      </c>
      <c r="P1387" s="275"/>
      <c r="Q1387" s="73">
        <v>0</v>
      </c>
    </row>
    <row r="1388" spans="1:17" ht="12.1" customHeight="1" x14ac:dyDescent="0.25">
      <c r="A1388" s="273" t="s">
        <v>2828</v>
      </c>
      <c r="B1388" s="273"/>
      <c r="C1388" s="274" t="s">
        <v>2810</v>
      </c>
      <c r="D1388" s="274"/>
      <c r="E1388" s="274"/>
      <c r="F1388" s="274"/>
      <c r="G1388" s="73">
        <v>0</v>
      </c>
      <c r="H1388" s="73">
        <v>0</v>
      </c>
      <c r="I1388" s="275">
        <v>14958900</v>
      </c>
      <c r="J1388" s="275"/>
      <c r="K1388" s="275">
        <v>14958900</v>
      </c>
      <c r="L1388" s="275"/>
      <c r="M1388" s="275"/>
      <c r="N1388" s="275"/>
      <c r="O1388" s="275">
        <v>0</v>
      </c>
      <c r="P1388" s="275"/>
      <c r="Q1388" s="73">
        <v>0</v>
      </c>
    </row>
    <row r="1389" spans="1:17" ht="12.1" customHeight="1" x14ac:dyDescent="0.25">
      <c r="A1389" s="273" t="s">
        <v>2829</v>
      </c>
      <c r="B1389" s="273"/>
      <c r="C1389" s="274" t="s">
        <v>2810</v>
      </c>
      <c r="D1389" s="274"/>
      <c r="E1389" s="274"/>
      <c r="F1389" s="274"/>
      <c r="G1389" s="73">
        <v>0</v>
      </c>
      <c r="H1389" s="73">
        <v>0</v>
      </c>
      <c r="I1389" s="275">
        <v>16879940</v>
      </c>
      <c r="J1389" s="275"/>
      <c r="K1389" s="275">
        <v>16879940</v>
      </c>
      <c r="L1389" s="275"/>
      <c r="M1389" s="275"/>
      <c r="N1389" s="275"/>
      <c r="O1389" s="275">
        <v>0</v>
      </c>
      <c r="P1389" s="275"/>
      <c r="Q1389" s="73">
        <v>0</v>
      </c>
    </row>
    <row r="1390" spans="1:17" ht="12.75" customHeight="1" x14ac:dyDescent="0.25">
      <c r="A1390" s="273" t="s">
        <v>2830</v>
      </c>
      <c r="B1390" s="273"/>
      <c r="C1390" s="274" t="s">
        <v>2810</v>
      </c>
      <c r="D1390" s="274"/>
      <c r="E1390" s="274"/>
      <c r="F1390" s="274"/>
      <c r="G1390" s="73">
        <v>0</v>
      </c>
      <c r="H1390" s="73">
        <v>0</v>
      </c>
      <c r="I1390" s="275">
        <v>18049787.100000001</v>
      </c>
      <c r="J1390" s="275"/>
      <c r="K1390" s="275">
        <v>18049787.100000001</v>
      </c>
      <c r="L1390" s="275"/>
      <c r="M1390" s="275"/>
      <c r="N1390" s="275"/>
      <c r="O1390" s="275">
        <v>0</v>
      </c>
      <c r="P1390" s="275"/>
      <c r="Q1390" s="73">
        <v>0</v>
      </c>
    </row>
    <row r="1391" spans="1:17" ht="12.1" customHeight="1" x14ac:dyDescent="0.25">
      <c r="A1391" s="273" t="s">
        <v>2831</v>
      </c>
      <c r="B1391" s="273"/>
      <c r="C1391" s="274" t="s">
        <v>2810</v>
      </c>
      <c r="D1391" s="274"/>
      <c r="E1391" s="274"/>
      <c r="F1391" s="274"/>
      <c r="G1391" s="73">
        <v>0</v>
      </c>
      <c r="H1391" s="73">
        <v>0</v>
      </c>
      <c r="I1391" s="275">
        <v>17543219.91</v>
      </c>
      <c r="J1391" s="275"/>
      <c r="K1391" s="275">
        <v>17543219.91</v>
      </c>
      <c r="L1391" s="275"/>
      <c r="M1391" s="275"/>
      <c r="N1391" s="275"/>
      <c r="O1391" s="275">
        <v>0</v>
      </c>
      <c r="P1391" s="275"/>
      <c r="Q1391" s="73">
        <v>0</v>
      </c>
    </row>
    <row r="1392" spans="1:17" ht="12.1" customHeight="1" x14ac:dyDescent="0.25">
      <c r="A1392" s="273" t="s">
        <v>2832</v>
      </c>
      <c r="B1392" s="273"/>
      <c r="C1392" s="274" t="s">
        <v>2810</v>
      </c>
      <c r="D1392" s="274"/>
      <c r="E1392" s="274"/>
      <c r="F1392" s="274"/>
      <c r="G1392" s="73">
        <v>0</v>
      </c>
      <c r="H1392" s="73">
        <v>0</v>
      </c>
      <c r="I1392" s="275">
        <v>9531900</v>
      </c>
      <c r="J1392" s="275"/>
      <c r="K1392" s="275">
        <v>9531900</v>
      </c>
      <c r="L1392" s="275"/>
      <c r="M1392" s="275"/>
      <c r="N1392" s="275"/>
      <c r="O1392" s="275">
        <v>0</v>
      </c>
      <c r="P1392" s="275"/>
      <c r="Q1392" s="73">
        <v>0</v>
      </c>
    </row>
    <row r="1393" spans="1:17" ht="12.75" customHeight="1" x14ac:dyDescent="0.25">
      <c r="A1393" s="273" t="s">
        <v>2833</v>
      </c>
      <c r="B1393" s="273"/>
      <c r="C1393" s="274" t="s">
        <v>2834</v>
      </c>
      <c r="D1393" s="274"/>
      <c r="E1393" s="274"/>
      <c r="F1393" s="274"/>
      <c r="G1393" s="73">
        <v>0</v>
      </c>
      <c r="H1393" s="73">
        <v>0</v>
      </c>
      <c r="I1393" s="275">
        <v>6975751.2000000002</v>
      </c>
      <c r="J1393" s="275"/>
      <c r="K1393" s="275">
        <v>6975751.2000000002</v>
      </c>
      <c r="L1393" s="275"/>
      <c r="M1393" s="275"/>
      <c r="N1393" s="275"/>
      <c r="O1393" s="275">
        <v>0</v>
      </c>
      <c r="P1393" s="275"/>
      <c r="Q1393" s="73">
        <v>0</v>
      </c>
    </row>
    <row r="1394" spans="1:17" ht="12.1" customHeight="1" x14ac:dyDescent="0.25">
      <c r="A1394" s="273" t="s">
        <v>2835</v>
      </c>
      <c r="B1394" s="273"/>
      <c r="C1394" s="274" t="s">
        <v>2836</v>
      </c>
      <c r="D1394" s="274"/>
      <c r="E1394" s="274"/>
      <c r="F1394" s="274"/>
      <c r="G1394" s="73">
        <v>0</v>
      </c>
      <c r="H1394" s="73">
        <v>0</v>
      </c>
      <c r="I1394" s="275">
        <v>3287750.6</v>
      </c>
      <c r="J1394" s="275"/>
      <c r="K1394" s="275">
        <v>3287750.6</v>
      </c>
      <c r="L1394" s="275"/>
      <c r="M1394" s="275"/>
      <c r="N1394" s="275"/>
      <c r="O1394" s="275">
        <v>0</v>
      </c>
      <c r="P1394" s="275"/>
      <c r="Q1394" s="73">
        <v>0</v>
      </c>
    </row>
    <row r="1395" spans="1:17" ht="12.1" customHeight="1" x14ac:dyDescent="0.25">
      <c r="A1395" s="273" t="s">
        <v>2837</v>
      </c>
      <c r="B1395" s="273"/>
      <c r="C1395" s="274" t="s">
        <v>2838</v>
      </c>
      <c r="D1395" s="274"/>
      <c r="E1395" s="274"/>
      <c r="F1395" s="274"/>
      <c r="G1395" s="73">
        <v>0</v>
      </c>
      <c r="H1395" s="73">
        <v>0</v>
      </c>
      <c r="I1395" s="275">
        <v>4154852.6</v>
      </c>
      <c r="J1395" s="275"/>
      <c r="K1395" s="275">
        <v>4154852.6</v>
      </c>
      <c r="L1395" s="275"/>
      <c r="M1395" s="275"/>
      <c r="N1395" s="275"/>
      <c r="O1395" s="275">
        <v>0</v>
      </c>
      <c r="P1395" s="275"/>
      <c r="Q1395" s="73">
        <v>0</v>
      </c>
    </row>
    <row r="1396" spans="1:17" ht="12.1" customHeight="1" x14ac:dyDescent="0.25">
      <c r="A1396" s="273" t="s">
        <v>2839</v>
      </c>
      <c r="B1396" s="273"/>
      <c r="C1396" s="274" t="s">
        <v>2840</v>
      </c>
      <c r="D1396" s="274"/>
      <c r="E1396" s="274"/>
      <c r="F1396" s="274"/>
      <c r="G1396" s="73">
        <v>0</v>
      </c>
      <c r="H1396" s="73">
        <v>0</v>
      </c>
      <c r="I1396" s="275">
        <v>5884253.5999999996</v>
      </c>
      <c r="J1396" s="275"/>
      <c r="K1396" s="275">
        <v>5884253.5999999996</v>
      </c>
      <c r="L1396" s="275"/>
      <c r="M1396" s="275"/>
      <c r="N1396" s="275"/>
      <c r="O1396" s="275">
        <v>0</v>
      </c>
      <c r="P1396" s="275"/>
      <c r="Q1396" s="73">
        <v>0</v>
      </c>
    </row>
    <row r="1397" spans="1:17" ht="12.75" customHeight="1" x14ac:dyDescent="0.25">
      <c r="A1397" s="273" t="s">
        <v>2841</v>
      </c>
      <c r="B1397" s="273"/>
      <c r="C1397" s="274" t="s">
        <v>2842</v>
      </c>
      <c r="D1397" s="274"/>
      <c r="E1397" s="274"/>
      <c r="F1397" s="274"/>
      <c r="G1397" s="73">
        <v>0</v>
      </c>
      <c r="H1397" s="73">
        <v>0</v>
      </c>
      <c r="I1397" s="275">
        <v>1849000</v>
      </c>
      <c r="J1397" s="275"/>
      <c r="K1397" s="275">
        <v>1849000</v>
      </c>
      <c r="L1397" s="275"/>
      <c r="M1397" s="275"/>
      <c r="N1397" s="275"/>
      <c r="O1397" s="275">
        <v>0</v>
      </c>
      <c r="P1397" s="275"/>
      <c r="Q1397" s="73">
        <v>0</v>
      </c>
    </row>
    <row r="1398" spans="1:17" ht="12.1" customHeight="1" x14ac:dyDescent="0.25">
      <c r="A1398" s="273" t="s">
        <v>2843</v>
      </c>
      <c r="B1398" s="273"/>
      <c r="C1398" s="274" t="s">
        <v>2844</v>
      </c>
      <c r="D1398" s="274"/>
      <c r="E1398" s="274"/>
      <c r="F1398" s="274"/>
      <c r="G1398" s="73">
        <v>0</v>
      </c>
      <c r="H1398" s="73">
        <v>0</v>
      </c>
      <c r="I1398" s="275">
        <v>1170000</v>
      </c>
      <c r="J1398" s="275"/>
      <c r="K1398" s="275">
        <v>1170000</v>
      </c>
      <c r="L1398" s="275"/>
      <c r="M1398" s="275"/>
      <c r="N1398" s="275"/>
      <c r="O1398" s="275">
        <v>0</v>
      </c>
      <c r="P1398" s="275"/>
      <c r="Q1398" s="73">
        <v>0</v>
      </c>
    </row>
    <row r="1399" spans="1:17" ht="12.1" customHeight="1" x14ac:dyDescent="0.25">
      <c r="A1399" s="273" t="s">
        <v>2845</v>
      </c>
      <c r="B1399" s="273"/>
      <c r="C1399" s="274" t="s">
        <v>2846</v>
      </c>
      <c r="D1399" s="274"/>
      <c r="E1399" s="274"/>
      <c r="F1399" s="274"/>
      <c r="G1399" s="73">
        <v>0</v>
      </c>
      <c r="H1399" s="73">
        <v>0</v>
      </c>
      <c r="I1399" s="275">
        <v>879340</v>
      </c>
      <c r="J1399" s="275"/>
      <c r="K1399" s="275">
        <v>879340</v>
      </c>
      <c r="L1399" s="275"/>
      <c r="M1399" s="275"/>
      <c r="N1399" s="275"/>
      <c r="O1399" s="275">
        <v>0</v>
      </c>
      <c r="P1399" s="275"/>
      <c r="Q1399" s="73">
        <v>0</v>
      </c>
    </row>
    <row r="1400" spans="1:17" ht="12.75" customHeight="1" x14ac:dyDescent="0.25">
      <c r="A1400" s="273" t="s">
        <v>2847</v>
      </c>
      <c r="B1400" s="273"/>
      <c r="C1400" s="274" t="s">
        <v>2848</v>
      </c>
      <c r="D1400" s="274"/>
      <c r="E1400" s="274"/>
      <c r="F1400" s="274"/>
      <c r="G1400" s="73">
        <v>0</v>
      </c>
      <c r="H1400" s="73">
        <v>0</v>
      </c>
      <c r="I1400" s="275">
        <v>418000</v>
      </c>
      <c r="J1400" s="275"/>
      <c r="K1400" s="275">
        <v>418000</v>
      </c>
      <c r="L1400" s="275"/>
      <c r="M1400" s="275"/>
      <c r="N1400" s="275"/>
      <c r="O1400" s="275">
        <v>0</v>
      </c>
      <c r="P1400" s="275"/>
      <c r="Q1400" s="73">
        <v>0</v>
      </c>
    </row>
    <row r="1401" spans="1:17" ht="12.1" customHeight="1" x14ac:dyDescent="0.25">
      <c r="A1401" s="355"/>
      <c r="B1401" s="355"/>
      <c r="C1401" s="355"/>
      <c r="D1401" s="355"/>
      <c r="E1401" s="355"/>
      <c r="F1401" s="355"/>
      <c r="G1401" s="74">
        <v>0</v>
      </c>
      <c r="H1401" s="74">
        <v>0</v>
      </c>
      <c r="I1401" s="356">
        <v>302006572.82999998</v>
      </c>
      <c r="J1401" s="356"/>
      <c r="K1401" s="356">
        <v>302006572.82999998</v>
      </c>
      <c r="L1401" s="356"/>
      <c r="M1401" s="356"/>
      <c r="N1401" s="356"/>
      <c r="O1401" s="356">
        <v>0</v>
      </c>
      <c r="P1401" s="356"/>
      <c r="Q1401" s="74">
        <v>0</v>
      </c>
    </row>
    <row r="1402" spans="1:17" ht="6.8" customHeight="1" x14ac:dyDescent="0.25"/>
    <row r="1403" spans="1:17" ht="12.1" customHeight="1" x14ac:dyDescent="0.25">
      <c r="A1403" s="277" t="s">
        <v>578</v>
      </c>
      <c r="B1403" s="277"/>
      <c r="C1403" s="278" t="s">
        <v>697</v>
      </c>
      <c r="D1403" s="278"/>
      <c r="E1403" s="278"/>
      <c r="F1403" s="278"/>
      <c r="G1403" s="278"/>
      <c r="H1403" s="278"/>
      <c r="I1403" s="278"/>
      <c r="J1403" s="278"/>
      <c r="K1403" s="278"/>
      <c r="L1403" s="278"/>
      <c r="M1403" s="278"/>
      <c r="N1403" s="278"/>
      <c r="O1403" s="278"/>
      <c r="P1403" s="278"/>
      <c r="Q1403" s="278"/>
    </row>
    <row r="1404" spans="1:17" ht="12.75" customHeight="1" x14ac:dyDescent="0.25">
      <c r="A1404" s="273" t="s">
        <v>2849</v>
      </c>
      <c r="B1404" s="273"/>
      <c r="C1404" s="274" t="s">
        <v>2850</v>
      </c>
      <c r="D1404" s="274"/>
      <c r="E1404" s="274"/>
      <c r="F1404" s="274"/>
      <c r="G1404" s="73">
        <v>0</v>
      </c>
      <c r="H1404" s="73">
        <v>0</v>
      </c>
      <c r="I1404" s="275">
        <v>1540497479</v>
      </c>
      <c r="J1404" s="275"/>
      <c r="K1404" s="275">
        <v>1540497479</v>
      </c>
      <c r="L1404" s="275"/>
      <c r="M1404" s="275"/>
      <c r="N1404" s="275"/>
      <c r="O1404" s="275">
        <v>0</v>
      </c>
      <c r="P1404" s="275"/>
      <c r="Q1404" s="73">
        <v>0</v>
      </c>
    </row>
    <row r="1405" spans="1:17" ht="12.1" customHeight="1" x14ac:dyDescent="0.25">
      <c r="A1405" s="273" t="s">
        <v>2851</v>
      </c>
      <c r="B1405" s="273"/>
      <c r="C1405" s="274" t="s">
        <v>2852</v>
      </c>
      <c r="D1405" s="274"/>
      <c r="E1405" s="274"/>
      <c r="F1405" s="274"/>
      <c r="G1405" s="73">
        <v>0</v>
      </c>
      <c r="H1405" s="73">
        <v>0</v>
      </c>
      <c r="I1405" s="275">
        <v>11009829.199999999</v>
      </c>
      <c r="J1405" s="275"/>
      <c r="K1405" s="275">
        <v>11009829.199999999</v>
      </c>
      <c r="L1405" s="275"/>
      <c r="M1405" s="275"/>
      <c r="N1405" s="275"/>
      <c r="O1405" s="275">
        <v>0</v>
      </c>
      <c r="P1405" s="275"/>
      <c r="Q1405" s="73">
        <v>0</v>
      </c>
    </row>
    <row r="1406" spans="1:17" ht="12.1" customHeight="1" x14ac:dyDescent="0.25">
      <c r="A1406" s="355"/>
      <c r="B1406" s="355"/>
      <c r="C1406" s="355"/>
      <c r="D1406" s="355"/>
      <c r="E1406" s="355"/>
      <c r="F1406" s="355"/>
      <c r="G1406" s="74">
        <v>0</v>
      </c>
      <c r="H1406" s="74">
        <v>0</v>
      </c>
      <c r="I1406" s="356">
        <v>1551507308.2</v>
      </c>
      <c r="J1406" s="356"/>
      <c r="K1406" s="356">
        <v>1551507308.2</v>
      </c>
      <c r="L1406" s="356"/>
      <c r="M1406" s="356"/>
      <c r="N1406" s="356"/>
      <c r="O1406" s="356">
        <v>0</v>
      </c>
      <c r="P1406" s="356"/>
      <c r="Q1406" s="74">
        <v>0</v>
      </c>
    </row>
    <row r="1407" spans="1:17" ht="6.8" customHeight="1" x14ac:dyDescent="0.25"/>
    <row r="1408" spans="1:17" ht="12.75" customHeight="1" x14ac:dyDescent="0.25">
      <c r="A1408" s="277" t="s">
        <v>578</v>
      </c>
      <c r="B1408" s="277"/>
      <c r="C1408" s="278" t="s">
        <v>699</v>
      </c>
      <c r="D1408" s="278"/>
      <c r="E1408" s="278"/>
      <c r="F1408" s="278"/>
      <c r="G1408" s="278"/>
      <c r="H1408" s="278"/>
      <c r="I1408" s="278"/>
      <c r="J1408" s="278"/>
      <c r="K1408" s="278"/>
      <c r="L1408" s="278"/>
      <c r="M1408" s="278"/>
      <c r="N1408" s="278"/>
      <c r="O1408" s="278"/>
      <c r="P1408" s="278"/>
      <c r="Q1408" s="278"/>
    </row>
    <row r="1409" spans="1:17" ht="12.1" customHeight="1" x14ac:dyDescent="0.25">
      <c r="A1409" s="273" t="s">
        <v>2853</v>
      </c>
      <c r="B1409" s="273"/>
      <c r="C1409" s="274" t="s">
        <v>2854</v>
      </c>
      <c r="D1409" s="274"/>
      <c r="E1409" s="274"/>
      <c r="F1409" s="274"/>
      <c r="G1409" s="73">
        <v>1500000000</v>
      </c>
      <c r="H1409" s="73">
        <v>0</v>
      </c>
      <c r="I1409" s="275">
        <v>0</v>
      </c>
      <c r="J1409" s="275"/>
      <c r="K1409" s="275">
        <v>0</v>
      </c>
      <c r="L1409" s="275"/>
      <c r="M1409" s="275"/>
      <c r="N1409" s="275"/>
      <c r="O1409" s="275">
        <v>1500000000</v>
      </c>
      <c r="P1409" s="275"/>
      <c r="Q1409" s="73">
        <v>0</v>
      </c>
    </row>
    <row r="1410" spans="1:17" ht="12.1" customHeight="1" x14ac:dyDescent="0.25">
      <c r="A1410" s="355"/>
      <c r="B1410" s="355"/>
      <c r="C1410" s="355"/>
      <c r="D1410" s="355"/>
      <c r="E1410" s="355"/>
      <c r="F1410" s="355"/>
      <c r="G1410" s="74">
        <v>1500000000</v>
      </c>
      <c r="H1410" s="74">
        <v>0</v>
      </c>
      <c r="I1410" s="356">
        <v>0</v>
      </c>
      <c r="J1410" s="356"/>
      <c r="K1410" s="356">
        <v>0</v>
      </c>
      <c r="L1410" s="356"/>
      <c r="M1410" s="356"/>
      <c r="N1410" s="356"/>
      <c r="O1410" s="356">
        <v>1500000000</v>
      </c>
      <c r="P1410" s="356"/>
      <c r="Q1410" s="74">
        <v>0</v>
      </c>
    </row>
    <row r="1411" spans="1:17" ht="6.8" customHeight="1" x14ac:dyDescent="0.25"/>
    <row r="1412" spans="1:17" ht="12.75" customHeight="1" x14ac:dyDescent="0.25">
      <c r="A1412" s="277" t="s">
        <v>578</v>
      </c>
      <c r="B1412" s="277"/>
      <c r="C1412" s="278" t="s">
        <v>701</v>
      </c>
      <c r="D1412" s="278"/>
      <c r="E1412" s="278"/>
      <c r="F1412" s="278"/>
      <c r="G1412" s="278"/>
      <c r="H1412" s="278"/>
      <c r="I1412" s="278"/>
      <c r="J1412" s="278"/>
      <c r="K1412" s="278"/>
      <c r="L1412" s="278"/>
      <c r="M1412" s="278"/>
      <c r="N1412" s="278"/>
      <c r="O1412" s="278"/>
      <c r="P1412" s="278"/>
      <c r="Q1412" s="278"/>
    </row>
    <row r="1413" spans="1:17" ht="12.1" customHeight="1" x14ac:dyDescent="0.25">
      <c r="A1413" s="273" t="s">
        <v>2855</v>
      </c>
      <c r="B1413" s="273"/>
      <c r="C1413" s="274" t="s">
        <v>2856</v>
      </c>
      <c r="D1413" s="274"/>
      <c r="E1413" s="274"/>
      <c r="F1413" s="274"/>
      <c r="G1413" s="73">
        <v>0</v>
      </c>
      <c r="H1413" s="73">
        <v>0</v>
      </c>
      <c r="I1413" s="275">
        <v>545000000</v>
      </c>
      <c r="J1413" s="275"/>
      <c r="K1413" s="275">
        <v>514000100</v>
      </c>
      <c r="L1413" s="275"/>
      <c r="M1413" s="275"/>
      <c r="N1413" s="275"/>
      <c r="O1413" s="275">
        <v>30999900</v>
      </c>
      <c r="P1413" s="275"/>
      <c r="Q1413" s="73">
        <v>0</v>
      </c>
    </row>
    <row r="1414" spans="1:17" ht="12.1" customHeight="1" x14ac:dyDescent="0.25">
      <c r="A1414" s="355"/>
      <c r="B1414" s="355"/>
      <c r="C1414" s="355"/>
      <c r="D1414" s="355"/>
      <c r="E1414" s="355"/>
      <c r="F1414" s="355"/>
      <c r="G1414" s="74">
        <v>0</v>
      </c>
      <c r="H1414" s="74">
        <v>0</v>
      </c>
      <c r="I1414" s="356">
        <v>545000000</v>
      </c>
      <c r="J1414" s="356"/>
      <c r="K1414" s="356">
        <v>514000100</v>
      </c>
      <c r="L1414" s="356"/>
      <c r="M1414" s="356"/>
      <c r="N1414" s="356"/>
      <c r="O1414" s="356">
        <v>30999900</v>
      </c>
      <c r="P1414" s="356"/>
      <c r="Q1414" s="74">
        <v>0</v>
      </c>
    </row>
    <row r="1415" spans="1:17" ht="6.8" customHeight="1" x14ac:dyDescent="0.25"/>
    <row r="1416" spans="1:17" ht="12.75" customHeight="1" x14ac:dyDescent="0.25">
      <c r="A1416" s="277" t="s">
        <v>578</v>
      </c>
      <c r="B1416" s="277"/>
      <c r="C1416" s="278" t="s">
        <v>703</v>
      </c>
      <c r="D1416" s="278"/>
      <c r="E1416" s="278"/>
      <c r="F1416" s="278"/>
      <c r="G1416" s="278"/>
      <c r="H1416" s="278"/>
      <c r="I1416" s="278"/>
      <c r="J1416" s="278"/>
      <c r="K1416" s="278"/>
      <c r="L1416" s="278"/>
      <c r="M1416" s="278"/>
      <c r="N1416" s="278"/>
      <c r="O1416" s="278"/>
      <c r="P1416" s="278"/>
      <c r="Q1416" s="278"/>
    </row>
    <row r="1417" spans="1:17" ht="12.1" customHeight="1" x14ac:dyDescent="0.25">
      <c r="A1417" s="273" t="s">
        <v>2857</v>
      </c>
      <c r="B1417" s="273"/>
      <c r="C1417" s="274" t="s">
        <v>2858</v>
      </c>
      <c r="D1417" s="274"/>
      <c r="E1417" s="274"/>
      <c r="F1417" s="274"/>
      <c r="G1417" s="73">
        <v>0</v>
      </c>
      <c r="H1417" s="73">
        <v>0</v>
      </c>
      <c r="I1417" s="275">
        <v>1676200</v>
      </c>
      <c r="J1417" s="275"/>
      <c r="K1417" s="275">
        <v>1676200</v>
      </c>
      <c r="L1417" s="275"/>
      <c r="M1417" s="275"/>
      <c r="N1417" s="275"/>
      <c r="O1417" s="275">
        <v>0</v>
      </c>
      <c r="P1417" s="275"/>
      <c r="Q1417" s="73">
        <v>0</v>
      </c>
    </row>
    <row r="1418" spans="1:17" ht="12.1" customHeight="1" x14ac:dyDescent="0.25">
      <c r="A1418" s="273" t="s">
        <v>2859</v>
      </c>
      <c r="B1418" s="273"/>
      <c r="C1418" s="274" t="s">
        <v>2858</v>
      </c>
      <c r="D1418" s="274"/>
      <c r="E1418" s="274"/>
      <c r="F1418" s="274"/>
      <c r="G1418" s="73">
        <v>0</v>
      </c>
      <c r="H1418" s="73">
        <v>0</v>
      </c>
      <c r="I1418" s="275">
        <v>1590000</v>
      </c>
      <c r="J1418" s="275"/>
      <c r="K1418" s="275">
        <v>1590000</v>
      </c>
      <c r="L1418" s="275"/>
      <c r="M1418" s="275"/>
      <c r="N1418" s="275"/>
      <c r="O1418" s="275">
        <v>0</v>
      </c>
      <c r="P1418" s="275"/>
      <c r="Q1418" s="73">
        <v>0</v>
      </c>
    </row>
    <row r="1419" spans="1:17" ht="12.75" customHeight="1" x14ac:dyDescent="0.25">
      <c r="A1419" s="273" t="s">
        <v>2860</v>
      </c>
      <c r="B1419" s="273"/>
      <c r="C1419" s="274" t="s">
        <v>2858</v>
      </c>
      <c r="D1419" s="274"/>
      <c r="E1419" s="274"/>
      <c r="F1419" s="274"/>
      <c r="G1419" s="73">
        <v>0</v>
      </c>
      <c r="H1419" s="73">
        <v>0</v>
      </c>
      <c r="I1419" s="275">
        <v>1307381.82</v>
      </c>
      <c r="J1419" s="275"/>
      <c r="K1419" s="275">
        <v>1307381.82</v>
      </c>
      <c r="L1419" s="275"/>
      <c r="M1419" s="275"/>
      <c r="N1419" s="275"/>
      <c r="O1419" s="275">
        <v>0</v>
      </c>
      <c r="P1419" s="275"/>
      <c r="Q1419" s="73">
        <v>0</v>
      </c>
    </row>
    <row r="1420" spans="1:17" ht="12.1" customHeight="1" x14ac:dyDescent="0.25">
      <c r="A1420" s="273" t="s">
        <v>2861</v>
      </c>
      <c r="B1420" s="273"/>
      <c r="C1420" s="274" t="s">
        <v>2858</v>
      </c>
      <c r="D1420" s="274"/>
      <c r="E1420" s="274"/>
      <c r="F1420" s="274"/>
      <c r="G1420" s="73">
        <v>0</v>
      </c>
      <c r="H1420" s="73">
        <v>0</v>
      </c>
      <c r="I1420" s="275">
        <v>889000</v>
      </c>
      <c r="J1420" s="275"/>
      <c r="K1420" s="275">
        <v>889000</v>
      </c>
      <c r="L1420" s="275"/>
      <c r="M1420" s="275"/>
      <c r="N1420" s="275"/>
      <c r="O1420" s="275">
        <v>0</v>
      </c>
      <c r="P1420" s="275"/>
      <c r="Q1420" s="73">
        <v>0</v>
      </c>
    </row>
    <row r="1421" spans="1:17" ht="12.1" customHeight="1" x14ac:dyDescent="0.25">
      <c r="A1421" s="273" t="s">
        <v>2862</v>
      </c>
      <c r="B1421" s="273"/>
      <c r="C1421" s="274" t="s">
        <v>2858</v>
      </c>
      <c r="D1421" s="274"/>
      <c r="E1421" s="274"/>
      <c r="F1421" s="274"/>
      <c r="G1421" s="73">
        <v>0</v>
      </c>
      <c r="H1421" s="73">
        <v>0</v>
      </c>
      <c r="I1421" s="275">
        <v>2071000</v>
      </c>
      <c r="J1421" s="275"/>
      <c r="K1421" s="275">
        <v>2071000</v>
      </c>
      <c r="L1421" s="275"/>
      <c r="M1421" s="275"/>
      <c r="N1421" s="275"/>
      <c r="O1421" s="275">
        <v>0</v>
      </c>
      <c r="P1421" s="275"/>
      <c r="Q1421" s="73">
        <v>0</v>
      </c>
    </row>
    <row r="1422" spans="1:17" ht="12.75" customHeight="1" x14ac:dyDescent="0.25">
      <c r="A1422" s="273" t="s">
        <v>2863</v>
      </c>
      <c r="B1422" s="273"/>
      <c r="C1422" s="274" t="s">
        <v>2858</v>
      </c>
      <c r="D1422" s="274"/>
      <c r="E1422" s="274"/>
      <c r="F1422" s="274"/>
      <c r="G1422" s="73">
        <v>0</v>
      </c>
      <c r="H1422" s="73">
        <v>0</v>
      </c>
      <c r="I1422" s="275">
        <v>1979200</v>
      </c>
      <c r="J1422" s="275"/>
      <c r="K1422" s="275">
        <v>1979200</v>
      </c>
      <c r="L1422" s="275"/>
      <c r="M1422" s="275"/>
      <c r="N1422" s="275"/>
      <c r="O1422" s="275">
        <v>0</v>
      </c>
      <c r="P1422" s="275"/>
      <c r="Q1422" s="73">
        <v>0</v>
      </c>
    </row>
    <row r="1423" spans="1:17" ht="12.1" customHeight="1" x14ac:dyDescent="0.25">
      <c r="A1423" s="273" t="s">
        <v>2864</v>
      </c>
      <c r="B1423" s="273"/>
      <c r="C1423" s="274" t="s">
        <v>2858</v>
      </c>
      <c r="D1423" s="274"/>
      <c r="E1423" s="274"/>
      <c r="F1423" s="274"/>
      <c r="G1423" s="73">
        <v>0</v>
      </c>
      <c r="H1423" s="73">
        <v>0</v>
      </c>
      <c r="I1423" s="275">
        <v>5374400</v>
      </c>
      <c r="J1423" s="275"/>
      <c r="K1423" s="275">
        <v>5374400</v>
      </c>
      <c r="L1423" s="275"/>
      <c r="M1423" s="275"/>
      <c r="N1423" s="275"/>
      <c r="O1423" s="275">
        <v>0</v>
      </c>
      <c r="P1423" s="275"/>
      <c r="Q1423" s="73">
        <v>0</v>
      </c>
    </row>
    <row r="1424" spans="1:17" ht="12.1" customHeight="1" x14ac:dyDescent="0.25">
      <c r="A1424" s="273" t="s">
        <v>2865</v>
      </c>
      <c r="B1424" s="273"/>
      <c r="C1424" s="274" t="s">
        <v>2858</v>
      </c>
      <c r="D1424" s="274"/>
      <c r="E1424" s="274"/>
      <c r="F1424" s="274"/>
      <c r="G1424" s="73">
        <v>0</v>
      </c>
      <c r="H1424" s="73">
        <v>0</v>
      </c>
      <c r="I1424" s="275">
        <v>1687890.9</v>
      </c>
      <c r="J1424" s="275"/>
      <c r="K1424" s="275">
        <v>1687890.9</v>
      </c>
      <c r="L1424" s="275"/>
      <c r="M1424" s="275"/>
      <c r="N1424" s="275"/>
      <c r="O1424" s="275">
        <v>0</v>
      </c>
      <c r="P1424" s="275"/>
      <c r="Q1424" s="73">
        <v>0</v>
      </c>
    </row>
    <row r="1425" spans="1:17" ht="12.1" customHeight="1" x14ac:dyDescent="0.25">
      <c r="A1425" s="273" t="s">
        <v>2866</v>
      </c>
      <c r="B1425" s="273"/>
      <c r="C1425" s="274" t="s">
        <v>2858</v>
      </c>
      <c r="D1425" s="274"/>
      <c r="E1425" s="274"/>
      <c r="F1425" s="274"/>
      <c r="G1425" s="73">
        <v>0</v>
      </c>
      <c r="H1425" s="73">
        <v>0</v>
      </c>
      <c r="I1425" s="275">
        <v>2498800</v>
      </c>
      <c r="J1425" s="275"/>
      <c r="K1425" s="275">
        <v>2498800</v>
      </c>
      <c r="L1425" s="275"/>
      <c r="M1425" s="275"/>
      <c r="N1425" s="275"/>
      <c r="O1425" s="275">
        <v>0</v>
      </c>
      <c r="P1425" s="275"/>
      <c r="Q1425" s="73">
        <v>0</v>
      </c>
    </row>
    <row r="1426" spans="1:17" ht="12.75" customHeight="1" x14ac:dyDescent="0.25">
      <c r="A1426" s="273" t="s">
        <v>2867</v>
      </c>
      <c r="B1426" s="273"/>
      <c r="C1426" s="274" t="s">
        <v>2858</v>
      </c>
      <c r="D1426" s="274"/>
      <c r="E1426" s="274"/>
      <c r="F1426" s="274"/>
      <c r="G1426" s="73">
        <v>0</v>
      </c>
      <c r="H1426" s="73">
        <v>0</v>
      </c>
      <c r="I1426" s="275">
        <v>3687200</v>
      </c>
      <c r="J1426" s="275"/>
      <c r="K1426" s="275">
        <v>3687200</v>
      </c>
      <c r="L1426" s="275"/>
      <c r="M1426" s="275"/>
      <c r="N1426" s="275"/>
      <c r="O1426" s="275">
        <v>0</v>
      </c>
      <c r="P1426" s="275"/>
      <c r="Q1426" s="73">
        <v>0</v>
      </c>
    </row>
    <row r="1427" spans="1:17" ht="12.1" customHeight="1" x14ac:dyDescent="0.25">
      <c r="A1427" s="273" t="s">
        <v>2868</v>
      </c>
      <c r="B1427" s="273"/>
      <c r="C1427" s="274" t="s">
        <v>2858</v>
      </c>
      <c r="D1427" s="274"/>
      <c r="E1427" s="274"/>
      <c r="F1427" s="274"/>
      <c r="G1427" s="73">
        <v>0</v>
      </c>
      <c r="H1427" s="73">
        <v>0</v>
      </c>
      <c r="I1427" s="275">
        <v>2785400</v>
      </c>
      <c r="J1427" s="275"/>
      <c r="K1427" s="275">
        <v>2785400</v>
      </c>
      <c r="L1427" s="275"/>
      <c r="M1427" s="275"/>
      <c r="N1427" s="275"/>
      <c r="O1427" s="275">
        <v>0</v>
      </c>
      <c r="P1427" s="275"/>
      <c r="Q1427" s="73">
        <v>0</v>
      </c>
    </row>
    <row r="1428" spans="1:17" ht="12.1" customHeight="1" x14ac:dyDescent="0.25">
      <c r="A1428" s="273" t="s">
        <v>2869</v>
      </c>
      <c r="B1428" s="273"/>
      <c r="C1428" s="274" t="s">
        <v>2858</v>
      </c>
      <c r="D1428" s="274"/>
      <c r="E1428" s="274"/>
      <c r="F1428" s="274"/>
      <c r="G1428" s="73">
        <v>0</v>
      </c>
      <c r="H1428" s="73">
        <v>0</v>
      </c>
      <c r="I1428" s="275">
        <v>1959000</v>
      </c>
      <c r="J1428" s="275"/>
      <c r="K1428" s="275">
        <v>1959000</v>
      </c>
      <c r="L1428" s="275"/>
      <c r="M1428" s="275"/>
      <c r="N1428" s="275"/>
      <c r="O1428" s="275">
        <v>0</v>
      </c>
      <c r="P1428" s="275"/>
      <c r="Q1428" s="73">
        <v>0</v>
      </c>
    </row>
    <row r="1429" spans="1:17" ht="12.75" customHeight="1" x14ac:dyDescent="0.25">
      <c r="A1429" s="273" t="s">
        <v>2870</v>
      </c>
      <c r="B1429" s="273"/>
      <c r="C1429" s="274" t="s">
        <v>2858</v>
      </c>
      <c r="D1429" s="274"/>
      <c r="E1429" s="274"/>
      <c r="F1429" s="274"/>
      <c r="G1429" s="73">
        <v>0</v>
      </c>
      <c r="H1429" s="73">
        <v>0</v>
      </c>
      <c r="I1429" s="275">
        <v>2222000</v>
      </c>
      <c r="J1429" s="275"/>
      <c r="K1429" s="275">
        <v>2222000</v>
      </c>
      <c r="L1429" s="275"/>
      <c r="M1429" s="275"/>
      <c r="N1429" s="275"/>
      <c r="O1429" s="275">
        <v>0</v>
      </c>
      <c r="P1429" s="275"/>
      <c r="Q1429" s="73">
        <v>0</v>
      </c>
    </row>
    <row r="1430" spans="1:17" ht="12.1" customHeight="1" x14ac:dyDescent="0.25">
      <c r="A1430" s="273" t="s">
        <v>2871</v>
      </c>
      <c r="B1430" s="273"/>
      <c r="C1430" s="274" t="s">
        <v>2858</v>
      </c>
      <c r="D1430" s="274"/>
      <c r="E1430" s="274"/>
      <c r="F1430" s="274"/>
      <c r="G1430" s="73">
        <v>0</v>
      </c>
      <c r="H1430" s="73">
        <v>0</v>
      </c>
      <c r="I1430" s="275">
        <v>540000</v>
      </c>
      <c r="J1430" s="275"/>
      <c r="K1430" s="275">
        <v>540000</v>
      </c>
      <c r="L1430" s="275"/>
      <c r="M1430" s="275"/>
      <c r="N1430" s="275"/>
      <c r="O1430" s="275">
        <v>0</v>
      </c>
      <c r="P1430" s="275"/>
      <c r="Q1430" s="73">
        <v>0</v>
      </c>
    </row>
    <row r="1431" spans="1:17" ht="12.1" customHeight="1" x14ac:dyDescent="0.25">
      <c r="A1431" s="273" t="s">
        <v>2872</v>
      </c>
      <c r="B1431" s="273"/>
      <c r="C1431" s="274" t="s">
        <v>2858</v>
      </c>
      <c r="D1431" s="274"/>
      <c r="E1431" s="274"/>
      <c r="F1431" s="274"/>
      <c r="G1431" s="73">
        <v>0</v>
      </c>
      <c r="H1431" s="73">
        <v>0</v>
      </c>
      <c r="I1431" s="275">
        <v>1413000</v>
      </c>
      <c r="J1431" s="275"/>
      <c r="K1431" s="275">
        <v>1413000</v>
      </c>
      <c r="L1431" s="275"/>
      <c r="M1431" s="275"/>
      <c r="N1431" s="275"/>
      <c r="O1431" s="275">
        <v>0</v>
      </c>
      <c r="P1431" s="275"/>
      <c r="Q1431" s="73">
        <v>0</v>
      </c>
    </row>
    <row r="1432" spans="1:17" ht="12.75" customHeight="1" x14ac:dyDescent="0.25">
      <c r="A1432" s="273" t="s">
        <v>2873</v>
      </c>
      <c r="B1432" s="273"/>
      <c r="C1432" s="274" t="s">
        <v>2858</v>
      </c>
      <c r="D1432" s="274"/>
      <c r="E1432" s="274"/>
      <c r="F1432" s="274"/>
      <c r="G1432" s="73">
        <v>0</v>
      </c>
      <c r="H1432" s="73">
        <v>0</v>
      </c>
      <c r="I1432" s="275">
        <v>2146000</v>
      </c>
      <c r="J1432" s="275"/>
      <c r="K1432" s="275">
        <v>2146000</v>
      </c>
      <c r="L1432" s="275"/>
      <c r="M1432" s="275"/>
      <c r="N1432" s="275"/>
      <c r="O1432" s="275">
        <v>0</v>
      </c>
      <c r="P1432" s="275"/>
      <c r="Q1432" s="73">
        <v>0</v>
      </c>
    </row>
    <row r="1433" spans="1:17" ht="12.1" customHeight="1" x14ac:dyDescent="0.25">
      <c r="A1433" s="273" t="s">
        <v>2874</v>
      </c>
      <c r="B1433" s="273"/>
      <c r="C1433" s="274" t="s">
        <v>2858</v>
      </c>
      <c r="D1433" s="274"/>
      <c r="E1433" s="274"/>
      <c r="F1433" s="274"/>
      <c r="G1433" s="73">
        <v>0</v>
      </c>
      <c r="H1433" s="73">
        <v>0</v>
      </c>
      <c r="I1433" s="275">
        <v>4765200</v>
      </c>
      <c r="J1433" s="275"/>
      <c r="K1433" s="275">
        <v>4765200</v>
      </c>
      <c r="L1433" s="275"/>
      <c r="M1433" s="275"/>
      <c r="N1433" s="275"/>
      <c r="O1433" s="275">
        <v>0</v>
      </c>
      <c r="P1433" s="275"/>
      <c r="Q1433" s="73">
        <v>0</v>
      </c>
    </row>
    <row r="1434" spans="1:17" ht="12.1" customHeight="1" x14ac:dyDescent="0.25">
      <c r="A1434" s="273" t="s">
        <v>2875</v>
      </c>
      <c r="B1434" s="273"/>
      <c r="C1434" s="274" t="s">
        <v>2858</v>
      </c>
      <c r="D1434" s="274"/>
      <c r="E1434" s="274"/>
      <c r="F1434" s="274"/>
      <c r="G1434" s="73">
        <v>0</v>
      </c>
      <c r="H1434" s="73">
        <v>0</v>
      </c>
      <c r="I1434" s="275">
        <v>1687800</v>
      </c>
      <c r="J1434" s="275"/>
      <c r="K1434" s="275">
        <v>1687800</v>
      </c>
      <c r="L1434" s="275"/>
      <c r="M1434" s="275"/>
      <c r="N1434" s="275"/>
      <c r="O1434" s="275">
        <v>0</v>
      </c>
      <c r="P1434" s="275"/>
      <c r="Q1434" s="73">
        <v>0</v>
      </c>
    </row>
    <row r="1435" spans="1:17" ht="12.75" customHeight="1" x14ac:dyDescent="0.25">
      <c r="A1435" s="273" t="s">
        <v>2876</v>
      </c>
      <c r="B1435" s="273"/>
      <c r="C1435" s="274" t="s">
        <v>2858</v>
      </c>
      <c r="D1435" s="274"/>
      <c r="E1435" s="274"/>
      <c r="F1435" s="274"/>
      <c r="G1435" s="73">
        <v>0</v>
      </c>
      <c r="H1435" s="73">
        <v>0</v>
      </c>
      <c r="I1435" s="275">
        <v>1214200</v>
      </c>
      <c r="J1435" s="275"/>
      <c r="K1435" s="275">
        <v>1214200</v>
      </c>
      <c r="L1435" s="275"/>
      <c r="M1435" s="275"/>
      <c r="N1435" s="275"/>
      <c r="O1435" s="275">
        <v>0</v>
      </c>
      <c r="P1435" s="275"/>
      <c r="Q1435" s="73">
        <v>0</v>
      </c>
    </row>
    <row r="1436" spans="1:17" ht="12.1" customHeight="1" x14ac:dyDescent="0.25">
      <c r="A1436" s="273" t="s">
        <v>2877</v>
      </c>
      <c r="B1436" s="273"/>
      <c r="C1436" s="274" t="s">
        <v>2858</v>
      </c>
      <c r="D1436" s="274"/>
      <c r="E1436" s="274"/>
      <c r="F1436" s="274"/>
      <c r="G1436" s="73">
        <v>0</v>
      </c>
      <c r="H1436" s="73">
        <v>0</v>
      </c>
      <c r="I1436" s="275">
        <v>1568000</v>
      </c>
      <c r="J1436" s="275"/>
      <c r="K1436" s="275">
        <v>1568000</v>
      </c>
      <c r="L1436" s="275"/>
      <c r="M1436" s="275"/>
      <c r="N1436" s="275"/>
      <c r="O1436" s="275">
        <v>0</v>
      </c>
      <c r="P1436" s="275"/>
      <c r="Q1436" s="73">
        <v>0</v>
      </c>
    </row>
    <row r="1437" spans="1:17" ht="12.1" customHeight="1" x14ac:dyDescent="0.25">
      <c r="A1437" s="273" t="s">
        <v>2878</v>
      </c>
      <c r="B1437" s="273"/>
      <c r="C1437" s="274" t="s">
        <v>2858</v>
      </c>
      <c r="D1437" s="274"/>
      <c r="E1437" s="274"/>
      <c r="F1437" s="274"/>
      <c r="G1437" s="73">
        <v>0</v>
      </c>
      <c r="H1437" s="73">
        <v>0</v>
      </c>
      <c r="I1437" s="275">
        <v>845809.1</v>
      </c>
      <c r="J1437" s="275"/>
      <c r="K1437" s="275">
        <v>845809.1</v>
      </c>
      <c r="L1437" s="275"/>
      <c r="M1437" s="275"/>
      <c r="N1437" s="275"/>
      <c r="O1437" s="275">
        <v>0</v>
      </c>
      <c r="P1437" s="275"/>
      <c r="Q1437" s="73">
        <v>0</v>
      </c>
    </row>
    <row r="1438" spans="1:17" ht="12.75" customHeight="1" x14ac:dyDescent="0.25">
      <c r="A1438" s="273" t="s">
        <v>2879</v>
      </c>
      <c r="B1438" s="273"/>
      <c r="C1438" s="274" t="s">
        <v>2858</v>
      </c>
      <c r="D1438" s="274"/>
      <c r="E1438" s="274"/>
      <c r="F1438" s="274"/>
      <c r="G1438" s="73">
        <v>0</v>
      </c>
      <c r="H1438" s="73">
        <v>0</v>
      </c>
      <c r="I1438" s="275">
        <v>724000</v>
      </c>
      <c r="J1438" s="275"/>
      <c r="K1438" s="275">
        <v>724000</v>
      </c>
      <c r="L1438" s="275"/>
      <c r="M1438" s="275"/>
      <c r="N1438" s="275"/>
      <c r="O1438" s="275">
        <v>0</v>
      </c>
      <c r="P1438" s="275"/>
      <c r="Q1438" s="73">
        <v>0</v>
      </c>
    </row>
    <row r="1439" spans="1:17" ht="12.1" customHeight="1" x14ac:dyDescent="0.25">
      <c r="A1439" s="273" t="s">
        <v>2880</v>
      </c>
      <c r="B1439" s="273"/>
      <c r="C1439" s="274" t="s">
        <v>2858</v>
      </c>
      <c r="D1439" s="274"/>
      <c r="E1439" s="274"/>
      <c r="F1439" s="274"/>
      <c r="G1439" s="73">
        <v>0</v>
      </c>
      <c r="H1439" s="73">
        <v>0</v>
      </c>
      <c r="I1439" s="275">
        <v>847000</v>
      </c>
      <c r="J1439" s="275"/>
      <c r="K1439" s="275">
        <v>847000</v>
      </c>
      <c r="L1439" s="275"/>
      <c r="M1439" s="275"/>
      <c r="N1439" s="275"/>
      <c r="O1439" s="275">
        <v>0</v>
      </c>
      <c r="P1439" s="275"/>
      <c r="Q1439" s="73">
        <v>0</v>
      </c>
    </row>
    <row r="1440" spans="1:17" ht="12.1" customHeight="1" x14ac:dyDescent="0.25">
      <c r="A1440" s="273" t="s">
        <v>2881</v>
      </c>
      <c r="B1440" s="273"/>
      <c r="C1440" s="274" t="s">
        <v>2882</v>
      </c>
      <c r="D1440" s="274"/>
      <c r="E1440" s="274"/>
      <c r="F1440" s="274"/>
      <c r="G1440" s="73">
        <v>0</v>
      </c>
      <c r="H1440" s="73">
        <v>0</v>
      </c>
      <c r="I1440" s="275">
        <v>27272.73</v>
      </c>
      <c r="J1440" s="275"/>
      <c r="K1440" s="275">
        <v>27272.73</v>
      </c>
      <c r="L1440" s="275"/>
      <c r="M1440" s="275"/>
      <c r="N1440" s="275"/>
      <c r="O1440" s="275">
        <v>0</v>
      </c>
      <c r="P1440" s="275"/>
      <c r="Q1440" s="73">
        <v>0</v>
      </c>
    </row>
    <row r="1441" spans="1:17" ht="12.75" customHeight="1" x14ac:dyDescent="0.25">
      <c r="A1441" s="273" t="s">
        <v>2883</v>
      </c>
      <c r="B1441" s="273"/>
      <c r="C1441" s="274" t="s">
        <v>2882</v>
      </c>
      <c r="D1441" s="274"/>
      <c r="E1441" s="274"/>
      <c r="F1441" s="274"/>
      <c r="G1441" s="73">
        <v>731046</v>
      </c>
      <c r="H1441" s="73">
        <v>0</v>
      </c>
      <c r="I1441" s="275">
        <v>0</v>
      </c>
      <c r="J1441" s="275"/>
      <c r="K1441" s="275">
        <v>0</v>
      </c>
      <c r="L1441" s="275"/>
      <c r="M1441" s="275"/>
      <c r="N1441" s="275"/>
      <c r="O1441" s="275">
        <v>731046</v>
      </c>
      <c r="P1441" s="275"/>
      <c r="Q1441" s="73">
        <v>0</v>
      </c>
    </row>
    <row r="1442" spans="1:17" ht="12.1" customHeight="1" x14ac:dyDescent="0.25">
      <c r="A1442" s="273" t="s">
        <v>2884</v>
      </c>
      <c r="B1442" s="273"/>
      <c r="C1442" s="274" t="s">
        <v>2882</v>
      </c>
      <c r="D1442" s="274"/>
      <c r="E1442" s="274"/>
      <c r="F1442" s="274"/>
      <c r="G1442" s="73">
        <v>0</v>
      </c>
      <c r="H1442" s="73">
        <v>0</v>
      </c>
      <c r="I1442" s="275">
        <v>852100</v>
      </c>
      <c r="J1442" s="275"/>
      <c r="K1442" s="275">
        <v>852100</v>
      </c>
      <c r="L1442" s="275"/>
      <c r="M1442" s="275"/>
      <c r="N1442" s="275"/>
      <c r="O1442" s="275">
        <v>0</v>
      </c>
      <c r="P1442" s="275"/>
      <c r="Q1442" s="73">
        <v>0</v>
      </c>
    </row>
    <row r="1443" spans="1:17" ht="12.1" customHeight="1" x14ac:dyDescent="0.25">
      <c r="A1443" s="273" t="s">
        <v>2885</v>
      </c>
      <c r="B1443" s="273"/>
      <c r="C1443" s="274" t="s">
        <v>2882</v>
      </c>
      <c r="D1443" s="274"/>
      <c r="E1443" s="274"/>
      <c r="F1443" s="274"/>
      <c r="G1443" s="73">
        <v>0</v>
      </c>
      <c r="H1443" s="73">
        <v>0</v>
      </c>
      <c r="I1443" s="275">
        <v>84000</v>
      </c>
      <c r="J1443" s="275"/>
      <c r="K1443" s="275">
        <v>84000</v>
      </c>
      <c r="L1443" s="275"/>
      <c r="M1443" s="275"/>
      <c r="N1443" s="275"/>
      <c r="O1443" s="275">
        <v>0</v>
      </c>
      <c r="P1443" s="275"/>
      <c r="Q1443" s="73">
        <v>0</v>
      </c>
    </row>
    <row r="1444" spans="1:17" ht="12.75" customHeight="1" x14ac:dyDescent="0.25">
      <c r="A1444" s="273" t="s">
        <v>2886</v>
      </c>
      <c r="B1444" s="273"/>
      <c r="C1444" s="274" t="s">
        <v>703</v>
      </c>
      <c r="D1444" s="274"/>
      <c r="E1444" s="274"/>
      <c r="F1444" s="274"/>
      <c r="G1444" s="73">
        <v>112473001.20999999</v>
      </c>
      <c r="H1444" s="73">
        <v>0</v>
      </c>
      <c r="I1444" s="275">
        <v>885599239.38</v>
      </c>
      <c r="J1444" s="275"/>
      <c r="K1444" s="275">
        <v>54696552.460000001</v>
      </c>
      <c r="L1444" s="275"/>
      <c r="M1444" s="275"/>
      <c r="N1444" s="275"/>
      <c r="O1444" s="275">
        <v>943375688.13</v>
      </c>
      <c r="P1444" s="275"/>
      <c r="Q1444" s="73">
        <v>0</v>
      </c>
    </row>
    <row r="1445" spans="1:17" ht="12.1" customHeight="1" x14ac:dyDescent="0.25">
      <c r="A1445" s="273" t="s">
        <v>2887</v>
      </c>
      <c r="B1445" s="273"/>
      <c r="C1445" s="274" t="s">
        <v>2888</v>
      </c>
      <c r="D1445" s="274"/>
      <c r="E1445" s="274"/>
      <c r="F1445" s="274"/>
      <c r="G1445" s="73">
        <v>3869681.82</v>
      </c>
      <c r="H1445" s="73">
        <v>0</v>
      </c>
      <c r="I1445" s="275">
        <v>12668708.91</v>
      </c>
      <c r="J1445" s="275"/>
      <c r="K1445" s="275">
        <v>3869681.82</v>
      </c>
      <c r="L1445" s="275"/>
      <c r="M1445" s="275"/>
      <c r="N1445" s="275"/>
      <c r="O1445" s="275">
        <v>12668708.91</v>
      </c>
      <c r="P1445" s="275"/>
      <c r="Q1445" s="73">
        <v>0</v>
      </c>
    </row>
    <row r="1446" spans="1:17" ht="12.1" customHeight="1" x14ac:dyDescent="0.25">
      <c r="A1446" s="355"/>
      <c r="B1446" s="355"/>
      <c r="C1446" s="355"/>
      <c r="D1446" s="355"/>
      <c r="E1446" s="355"/>
      <c r="F1446" s="355"/>
      <c r="G1446" s="74">
        <v>117073729.03</v>
      </c>
      <c r="H1446" s="74">
        <v>0</v>
      </c>
      <c r="I1446" s="356">
        <v>944709802.84000003</v>
      </c>
      <c r="J1446" s="356"/>
      <c r="K1446" s="356">
        <v>105008088.83</v>
      </c>
      <c r="L1446" s="356"/>
      <c r="M1446" s="356"/>
      <c r="N1446" s="356"/>
      <c r="O1446" s="356">
        <v>956775443.03999996</v>
      </c>
      <c r="P1446" s="356"/>
      <c r="Q1446" s="74">
        <v>0</v>
      </c>
    </row>
    <row r="1447" spans="1:17" ht="6.8" customHeight="1" x14ac:dyDescent="0.25"/>
    <row r="1448" spans="1:17" ht="12.75" customHeight="1" x14ac:dyDescent="0.25">
      <c r="A1448" s="277" t="s">
        <v>578</v>
      </c>
      <c r="B1448" s="277"/>
      <c r="C1448" s="278" t="s">
        <v>705</v>
      </c>
      <c r="D1448" s="278"/>
      <c r="E1448" s="278"/>
      <c r="F1448" s="278"/>
      <c r="G1448" s="278"/>
      <c r="H1448" s="278"/>
      <c r="I1448" s="278"/>
      <c r="J1448" s="278"/>
      <c r="K1448" s="278"/>
      <c r="L1448" s="278"/>
      <c r="M1448" s="278"/>
      <c r="N1448" s="278"/>
      <c r="O1448" s="278"/>
      <c r="P1448" s="278"/>
      <c r="Q1448" s="278"/>
    </row>
    <row r="1449" spans="1:17" ht="12.1" customHeight="1" x14ac:dyDescent="0.25">
      <c r="A1449" s="273" t="s">
        <v>2889</v>
      </c>
      <c r="B1449" s="273"/>
      <c r="C1449" s="274" t="s">
        <v>2890</v>
      </c>
      <c r="D1449" s="274"/>
      <c r="E1449" s="274"/>
      <c r="F1449" s="274"/>
      <c r="G1449" s="73">
        <v>60800</v>
      </c>
      <c r="H1449" s="73">
        <v>0</v>
      </c>
      <c r="I1449" s="275">
        <v>0</v>
      </c>
      <c r="J1449" s="275"/>
      <c r="K1449" s="275">
        <v>0</v>
      </c>
      <c r="L1449" s="275"/>
      <c r="M1449" s="275"/>
      <c r="N1449" s="275"/>
      <c r="O1449" s="275">
        <v>60800</v>
      </c>
      <c r="P1449" s="275"/>
      <c r="Q1449" s="73">
        <v>0</v>
      </c>
    </row>
    <row r="1450" spans="1:17" ht="12.1" customHeight="1" x14ac:dyDescent="0.25">
      <c r="A1450" s="273" t="s">
        <v>2891</v>
      </c>
      <c r="B1450" s="273"/>
      <c r="C1450" s="274" t="s">
        <v>2892</v>
      </c>
      <c r="D1450" s="274"/>
      <c r="E1450" s="274"/>
      <c r="F1450" s="274"/>
      <c r="G1450" s="73">
        <v>896843.45</v>
      </c>
      <c r="H1450" s="73">
        <v>0</v>
      </c>
      <c r="I1450" s="275">
        <v>0</v>
      </c>
      <c r="J1450" s="275"/>
      <c r="K1450" s="275">
        <v>0</v>
      </c>
      <c r="L1450" s="275"/>
      <c r="M1450" s="275"/>
      <c r="N1450" s="275"/>
      <c r="O1450" s="275">
        <v>896843.45</v>
      </c>
      <c r="P1450" s="275"/>
      <c r="Q1450" s="73">
        <v>0</v>
      </c>
    </row>
    <row r="1451" spans="1:17" ht="12.1" customHeight="1" x14ac:dyDescent="0.25">
      <c r="A1451" s="273" t="s">
        <v>2893</v>
      </c>
      <c r="B1451" s="273"/>
      <c r="C1451" s="274" t="s">
        <v>2894</v>
      </c>
      <c r="D1451" s="274"/>
      <c r="E1451" s="274"/>
      <c r="F1451" s="274"/>
      <c r="G1451" s="73">
        <v>1448944</v>
      </c>
      <c r="H1451" s="73">
        <v>0</v>
      </c>
      <c r="I1451" s="275">
        <v>0</v>
      </c>
      <c r="J1451" s="275"/>
      <c r="K1451" s="275">
        <v>0</v>
      </c>
      <c r="L1451" s="275"/>
      <c r="M1451" s="275"/>
      <c r="N1451" s="275"/>
      <c r="O1451" s="275">
        <v>1448944</v>
      </c>
      <c r="P1451" s="275"/>
      <c r="Q1451" s="73">
        <v>0</v>
      </c>
    </row>
    <row r="1452" spans="1:17" ht="12.75" customHeight="1" x14ac:dyDescent="0.25">
      <c r="A1452" s="273" t="s">
        <v>2895</v>
      </c>
      <c r="B1452" s="273"/>
      <c r="C1452" s="274" t="s">
        <v>2896</v>
      </c>
      <c r="D1452" s="274"/>
      <c r="E1452" s="274"/>
      <c r="F1452" s="274"/>
      <c r="G1452" s="73">
        <v>400000</v>
      </c>
      <c r="H1452" s="73">
        <v>0</v>
      </c>
      <c r="I1452" s="275">
        <v>0</v>
      </c>
      <c r="J1452" s="275"/>
      <c r="K1452" s="275">
        <v>0</v>
      </c>
      <c r="L1452" s="275"/>
      <c r="M1452" s="275"/>
      <c r="N1452" s="275"/>
      <c r="O1452" s="275">
        <v>400000</v>
      </c>
      <c r="P1452" s="275"/>
      <c r="Q1452" s="73">
        <v>0</v>
      </c>
    </row>
    <row r="1453" spans="1:17" ht="12.1" customHeight="1" x14ac:dyDescent="0.25">
      <c r="A1453" s="273" t="s">
        <v>2897</v>
      </c>
      <c r="B1453" s="273"/>
      <c r="C1453" s="274" t="s">
        <v>2894</v>
      </c>
      <c r="D1453" s="274"/>
      <c r="E1453" s="274"/>
      <c r="F1453" s="274"/>
      <c r="G1453" s="73">
        <v>6079300</v>
      </c>
      <c r="H1453" s="73">
        <v>0</v>
      </c>
      <c r="I1453" s="275">
        <v>0</v>
      </c>
      <c r="J1453" s="275"/>
      <c r="K1453" s="275">
        <v>0</v>
      </c>
      <c r="L1453" s="275"/>
      <c r="M1453" s="275"/>
      <c r="N1453" s="275"/>
      <c r="O1453" s="275">
        <v>6079300</v>
      </c>
      <c r="P1453" s="275"/>
      <c r="Q1453" s="73">
        <v>0</v>
      </c>
    </row>
    <row r="1454" spans="1:17" ht="12.1" customHeight="1" x14ac:dyDescent="0.25">
      <c r="A1454" s="273" t="s">
        <v>2898</v>
      </c>
      <c r="B1454" s="273"/>
      <c r="C1454" s="274" t="s">
        <v>2899</v>
      </c>
      <c r="D1454" s="274"/>
      <c r="E1454" s="274"/>
      <c r="F1454" s="274"/>
      <c r="G1454" s="73">
        <v>26930</v>
      </c>
      <c r="H1454" s="73">
        <v>0</v>
      </c>
      <c r="I1454" s="275">
        <v>0</v>
      </c>
      <c r="J1454" s="275"/>
      <c r="K1454" s="275">
        <v>0</v>
      </c>
      <c r="L1454" s="275"/>
      <c r="M1454" s="275"/>
      <c r="N1454" s="275"/>
      <c r="O1454" s="275">
        <v>26930</v>
      </c>
      <c r="P1454" s="275"/>
      <c r="Q1454" s="73">
        <v>0</v>
      </c>
    </row>
    <row r="1455" spans="1:17" ht="12.75" customHeight="1" x14ac:dyDescent="0.25">
      <c r="A1455" s="273" t="s">
        <v>2900</v>
      </c>
      <c r="B1455" s="273"/>
      <c r="C1455" s="274" t="s">
        <v>2901</v>
      </c>
      <c r="D1455" s="274"/>
      <c r="E1455" s="274"/>
      <c r="F1455" s="274"/>
      <c r="G1455" s="73">
        <v>911010</v>
      </c>
      <c r="H1455" s="73">
        <v>0</v>
      </c>
      <c r="I1455" s="275">
        <v>0</v>
      </c>
      <c r="J1455" s="275"/>
      <c r="K1455" s="275">
        <v>0</v>
      </c>
      <c r="L1455" s="275"/>
      <c r="M1455" s="275"/>
      <c r="N1455" s="275"/>
      <c r="O1455" s="275">
        <v>911010</v>
      </c>
      <c r="P1455" s="275"/>
      <c r="Q1455" s="73">
        <v>0</v>
      </c>
    </row>
    <row r="1456" spans="1:17" ht="12.1" customHeight="1" x14ac:dyDescent="0.25">
      <c r="A1456" s="273" t="s">
        <v>2902</v>
      </c>
      <c r="B1456" s="273"/>
      <c r="C1456" s="274" t="s">
        <v>2903</v>
      </c>
      <c r="D1456" s="274"/>
      <c r="E1456" s="274"/>
      <c r="F1456" s="274"/>
      <c r="G1456" s="73">
        <v>799090.91</v>
      </c>
      <c r="H1456" s="73">
        <v>0</v>
      </c>
      <c r="I1456" s="275">
        <v>0</v>
      </c>
      <c r="J1456" s="275"/>
      <c r="K1456" s="275">
        <v>0</v>
      </c>
      <c r="L1456" s="275"/>
      <c r="M1456" s="275"/>
      <c r="N1456" s="275"/>
      <c r="O1456" s="275">
        <v>799090.91</v>
      </c>
      <c r="P1456" s="275"/>
      <c r="Q1456" s="73">
        <v>0</v>
      </c>
    </row>
    <row r="1457" spans="1:17" ht="12.1" customHeight="1" x14ac:dyDescent="0.25">
      <c r="A1457" s="273" t="s">
        <v>2904</v>
      </c>
      <c r="B1457" s="273"/>
      <c r="C1457" s="274" t="s">
        <v>2894</v>
      </c>
      <c r="D1457" s="274"/>
      <c r="E1457" s="274"/>
      <c r="F1457" s="274"/>
      <c r="G1457" s="73">
        <v>15745850</v>
      </c>
      <c r="H1457" s="73">
        <v>0</v>
      </c>
      <c r="I1457" s="275">
        <v>0</v>
      </c>
      <c r="J1457" s="275"/>
      <c r="K1457" s="275">
        <v>0</v>
      </c>
      <c r="L1457" s="275"/>
      <c r="M1457" s="275"/>
      <c r="N1457" s="275"/>
      <c r="O1457" s="275">
        <v>15745850</v>
      </c>
      <c r="P1457" s="275"/>
      <c r="Q1457" s="73">
        <v>0</v>
      </c>
    </row>
    <row r="1458" spans="1:17" ht="12.75" customHeight="1" x14ac:dyDescent="0.25">
      <c r="A1458" s="273" t="s">
        <v>2905</v>
      </c>
      <c r="B1458" s="273"/>
      <c r="C1458" s="274" t="s">
        <v>2906</v>
      </c>
      <c r="D1458" s="274"/>
      <c r="E1458" s="274"/>
      <c r="F1458" s="274"/>
      <c r="G1458" s="73">
        <v>0</v>
      </c>
      <c r="H1458" s="73">
        <v>0</v>
      </c>
      <c r="I1458" s="275">
        <v>33738919.689999998</v>
      </c>
      <c r="J1458" s="275"/>
      <c r="K1458" s="275">
        <v>0</v>
      </c>
      <c r="L1458" s="275"/>
      <c r="M1458" s="275"/>
      <c r="N1458" s="275"/>
      <c r="O1458" s="275">
        <v>33738919.689999998</v>
      </c>
      <c r="P1458" s="275"/>
      <c r="Q1458" s="73">
        <v>0</v>
      </c>
    </row>
    <row r="1459" spans="1:17" ht="12.1" customHeight="1" x14ac:dyDescent="0.25">
      <c r="A1459" s="273" t="s">
        <v>2907</v>
      </c>
      <c r="B1459" s="273"/>
      <c r="C1459" s="274" t="s">
        <v>2908</v>
      </c>
      <c r="D1459" s="274"/>
      <c r="E1459" s="274"/>
      <c r="F1459" s="274"/>
      <c r="G1459" s="73">
        <v>33200000</v>
      </c>
      <c r="H1459" s="73">
        <v>0</v>
      </c>
      <c r="I1459" s="275">
        <v>0</v>
      </c>
      <c r="J1459" s="275"/>
      <c r="K1459" s="275">
        <v>0</v>
      </c>
      <c r="L1459" s="275"/>
      <c r="M1459" s="275"/>
      <c r="N1459" s="275"/>
      <c r="O1459" s="275">
        <v>33200000</v>
      </c>
      <c r="P1459" s="275"/>
      <c r="Q1459" s="73">
        <v>0</v>
      </c>
    </row>
    <row r="1460" spans="1:17" ht="12.1" customHeight="1" x14ac:dyDescent="0.25">
      <c r="A1460" s="273" t="s">
        <v>2909</v>
      </c>
      <c r="B1460" s="273"/>
      <c r="C1460" s="274" t="s">
        <v>2910</v>
      </c>
      <c r="D1460" s="274"/>
      <c r="E1460" s="274"/>
      <c r="F1460" s="274"/>
      <c r="G1460" s="73">
        <v>28180000</v>
      </c>
      <c r="H1460" s="73">
        <v>0</v>
      </c>
      <c r="I1460" s="275">
        <v>0</v>
      </c>
      <c r="J1460" s="275"/>
      <c r="K1460" s="275">
        <v>0</v>
      </c>
      <c r="L1460" s="275"/>
      <c r="M1460" s="275"/>
      <c r="N1460" s="275"/>
      <c r="O1460" s="275">
        <v>28180000</v>
      </c>
      <c r="P1460" s="275"/>
      <c r="Q1460" s="73">
        <v>0</v>
      </c>
    </row>
    <row r="1461" spans="1:17" ht="12.75" customHeight="1" x14ac:dyDescent="0.25">
      <c r="A1461" s="273" t="s">
        <v>2911</v>
      </c>
      <c r="B1461" s="273"/>
      <c r="C1461" s="274" t="s">
        <v>2912</v>
      </c>
      <c r="D1461" s="274"/>
      <c r="E1461" s="274"/>
      <c r="F1461" s="274"/>
      <c r="G1461" s="73">
        <v>0</v>
      </c>
      <c r="H1461" s="73">
        <v>60607015.119999997</v>
      </c>
      <c r="I1461" s="275">
        <v>37705747.880000003</v>
      </c>
      <c r="J1461" s="275"/>
      <c r="K1461" s="275">
        <v>1107734.19</v>
      </c>
      <c r="L1461" s="275"/>
      <c r="M1461" s="275"/>
      <c r="N1461" s="275"/>
      <c r="O1461" s="275">
        <v>0</v>
      </c>
      <c r="P1461" s="275"/>
      <c r="Q1461" s="73">
        <v>24009001.43</v>
      </c>
    </row>
    <row r="1462" spans="1:17" ht="12.1" customHeight="1" x14ac:dyDescent="0.25">
      <c r="A1462" s="355"/>
      <c r="B1462" s="355"/>
      <c r="C1462" s="355"/>
      <c r="D1462" s="355"/>
      <c r="E1462" s="355"/>
      <c r="F1462" s="355"/>
      <c r="G1462" s="74">
        <v>87748768.359999999</v>
      </c>
      <c r="H1462" s="74">
        <v>60607015.119999997</v>
      </c>
      <c r="I1462" s="356">
        <v>71444667.569999993</v>
      </c>
      <c r="J1462" s="356"/>
      <c r="K1462" s="356">
        <v>1107734.19</v>
      </c>
      <c r="L1462" s="356"/>
      <c r="M1462" s="356"/>
      <c r="N1462" s="356"/>
      <c r="O1462" s="356">
        <v>121487688.05</v>
      </c>
      <c r="P1462" s="356"/>
      <c r="Q1462" s="74">
        <v>24009001.43</v>
      </c>
    </row>
    <row r="1463" spans="1:17" ht="6.8" customHeight="1" x14ac:dyDescent="0.25"/>
    <row r="1464" spans="1:17" ht="12.1" customHeight="1" x14ac:dyDescent="0.25">
      <c r="A1464" s="277" t="s">
        <v>578</v>
      </c>
      <c r="B1464" s="277"/>
      <c r="C1464" s="278" t="s">
        <v>707</v>
      </c>
      <c r="D1464" s="278"/>
      <c r="E1464" s="278"/>
      <c r="F1464" s="278"/>
      <c r="G1464" s="278"/>
      <c r="H1464" s="278"/>
      <c r="I1464" s="278"/>
      <c r="J1464" s="278"/>
      <c r="K1464" s="278"/>
      <c r="L1464" s="278"/>
      <c r="M1464" s="278"/>
      <c r="N1464" s="278"/>
      <c r="O1464" s="278"/>
      <c r="P1464" s="278"/>
      <c r="Q1464" s="278"/>
    </row>
    <row r="1465" spans="1:17" ht="12.75" customHeight="1" x14ac:dyDescent="0.25">
      <c r="A1465" s="273" t="s">
        <v>2913</v>
      </c>
      <c r="B1465" s="273"/>
      <c r="C1465" s="274" t="s">
        <v>2914</v>
      </c>
      <c r="D1465" s="274"/>
      <c r="E1465" s="274"/>
      <c r="F1465" s="274"/>
      <c r="G1465" s="73">
        <v>7351400</v>
      </c>
      <c r="H1465" s="73">
        <v>0</v>
      </c>
      <c r="I1465" s="275">
        <v>0</v>
      </c>
      <c r="J1465" s="275"/>
      <c r="K1465" s="275">
        <v>0</v>
      </c>
      <c r="L1465" s="275"/>
      <c r="M1465" s="275"/>
      <c r="N1465" s="275"/>
      <c r="O1465" s="275">
        <v>7351400</v>
      </c>
      <c r="P1465" s="275"/>
      <c r="Q1465" s="73">
        <v>0</v>
      </c>
    </row>
    <row r="1466" spans="1:17" ht="12.1" customHeight="1" x14ac:dyDescent="0.25">
      <c r="A1466" s="273" t="s">
        <v>2915</v>
      </c>
      <c r="B1466" s="273"/>
      <c r="C1466" s="274" t="s">
        <v>2916</v>
      </c>
      <c r="D1466" s="274"/>
      <c r="E1466" s="274"/>
      <c r="F1466" s="274"/>
      <c r="G1466" s="73">
        <v>9586000</v>
      </c>
      <c r="H1466" s="73">
        <v>0</v>
      </c>
      <c r="I1466" s="275">
        <v>0</v>
      </c>
      <c r="J1466" s="275"/>
      <c r="K1466" s="275">
        <v>0</v>
      </c>
      <c r="L1466" s="275"/>
      <c r="M1466" s="275"/>
      <c r="N1466" s="275"/>
      <c r="O1466" s="275">
        <v>9586000</v>
      </c>
      <c r="P1466" s="275"/>
      <c r="Q1466" s="73">
        <v>0</v>
      </c>
    </row>
    <row r="1467" spans="1:17" ht="12.1" customHeight="1" x14ac:dyDescent="0.25">
      <c r="A1467" s="273" t="s">
        <v>2917</v>
      </c>
      <c r="B1467" s="273"/>
      <c r="C1467" s="274" t="s">
        <v>2918</v>
      </c>
      <c r="D1467" s="274"/>
      <c r="E1467" s="274"/>
      <c r="F1467" s="274"/>
      <c r="G1467" s="73">
        <v>7798400</v>
      </c>
      <c r="H1467" s="73">
        <v>0</v>
      </c>
      <c r="I1467" s="275">
        <v>0</v>
      </c>
      <c r="J1467" s="275"/>
      <c r="K1467" s="275">
        <v>0</v>
      </c>
      <c r="L1467" s="275"/>
      <c r="M1467" s="275"/>
      <c r="N1467" s="275"/>
      <c r="O1467" s="275">
        <v>7798400</v>
      </c>
      <c r="P1467" s="275"/>
      <c r="Q1467" s="73">
        <v>0</v>
      </c>
    </row>
    <row r="1468" spans="1:17" ht="12.75" customHeight="1" x14ac:dyDescent="0.25">
      <c r="A1468" s="273" t="s">
        <v>2919</v>
      </c>
      <c r="B1468" s="273"/>
      <c r="C1468" s="274" t="s">
        <v>2920</v>
      </c>
      <c r="D1468" s="274"/>
      <c r="E1468" s="274"/>
      <c r="F1468" s="274"/>
      <c r="G1468" s="73">
        <v>39050900</v>
      </c>
      <c r="H1468" s="73">
        <v>0</v>
      </c>
      <c r="I1468" s="275">
        <v>0</v>
      </c>
      <c r="J1468" s="275"/>
      <c r="K1468" s="275">
        <v>0</v>
      </c>
      <c r="L1468" s="275"/>
      <c r="M1468" s="275"/>
      <c r="N1468" s="275"/>
      <c r="O1468" s="275">
        <v>39050900</v>
      </c>
      <c r="P1468" s="275"/>
      <c r="Q1468" s="73">
        <v>0</v>
      </c>
    </row>
    <row r="1469" spans="1:17" ht="12.1" customHeight="1" x14ac:dyDescent="0.25">
      <c r="A1469" s="273" t="s">
        <v>2921</v>
      </c>
      <c r="B1469" s="273"/>
      <c r="C1469" s="274" t="s">
        <v>2922</v>
      </c>
      <c r="D1469" s="274"/>
      <c r="E1469" s="274"/>
      <c r="F1469" s="274"/>
      <c r="G1469" s="73">
        <v>9933300</v>
      </c>
      <c r="H1469" s="73">
        <v>0</v>
      </c>
      <c r="I1469" s="275">
        <v>0</v>
      </c>
      <c r="J1469" s="275"/>
      <c r="K1469" s="275">
        <v>0</v>
      </c>
      <c r="L1469" s="275"/>
      <c r="M1469" s="275"/>
      <c r="N1469" s="275"/>
      <c r="O1469" s="275">
        <v>9933300</v>
      </c>
      <c r="P1469" s="275"/>
      <c r="Q1469" s="73">
        <v>0</v>
      </c>
    </row>
    <row r="1470" spans="1:17" ht="12.1" customHeight="1" x14ac:dyDescent="0.25">
      <c r="A1470" s="273" t="s">
        <v>2923</v>
      </c>
      <c r="B1470" s="273"/>
      <c r="C1470" s="274" t="s">
        <v>2924</v>
      </c>
      <c r="D1470" s="274"/>
      <c r="E1470" s="274"/>
      <c r="F1470" s="274"/>
      <c r="G1470" s="73">
        <v>38780300</v>
      </c>
      <c r="H1470" s="73">
        <v>0</v>
      </c>
      <c r="I1470" s="275">
        <v>0</v>
      </c>
      <c r="J1470" s="275"/>
      <c r="K1470" s="275">
        <v>0</v>
      </c>
      <c r="L1470" s="275"/>
      <c r="M1470" s="275"/>
      <c r="N1470" s="275"/>
      <c r="O1470" s="275">
        <v>38780300</v>
      </c>
      <c r="P1470" s="275"/>
      <c r="Q1470" s="73">
        <v>0</v>
      </c>
    </row>
    <row r="1471" spans="1:17" ht="12.75" customHeight="1" x14ac:dyDescent="0.25">
      <c r="A1471" s="273" t="s">
        <v>2925</v>
      </c>
      <c r="B1471" s="273"/>
      <c r="C1471" s="274" t="s">
        <v>2926</v>
      </c>
      <c r="D1471" s="274"/>
      <c r="E1471" s="274"/>
      <c r="F1471" s="274"/>
      <c r="G1471" s="73">
        <v>18217800</v>
      </c>
      <c r="H1471" s="73">
        <v>0</v>
      </c>
      <c r="I1471" s="275">
        <v>0</v>
      </c>
      <c r="J1471" s="275"/>
      <c r="K1471" s="275">
        <v>0</v>
      </c>
      <c r="L1471" s="275"/>
      <c r="M1471" s="275"/>
      <c r="N1471" s="275"/>
      <c r="O1471" s="275">
        <v>18217800</v>
      </c>
      <c r="P1471" s="275"/>
      <c r="Q1471" s="73">
        <v>0</v>
      </c>
    </row>
    <row r="1472" spans="1:17" ht="12.1" customHeight="1" x14ac:dyDescent="0.25">
      <c r="A1472" s="273" t="s">
        <v>2927</v>
      </c>
      <c r="B1472" s="273"/>
      <c r="C1472" s="274" t="s">
        <v>2928</v>
      </c>
      <c r="D1472" s="274"/>
      <c r="E1472" s="274"/>
      <c r="F1472" s="274"/>
      <c r="G1472" s="73">
        <v>9026100</v>
      </c>
      <c r="H1472" s="73">
        <v>0</v>
      </c>
      <c r="I1472" s="275">
        <v>0</v>
      </c>
      <c r="J1472" s="275"/>
      <c r="K1472" s="275">
        <v>0</v>
      </c>
      <c r="L1472" s="275"/>
      <c r="M1472" s="275"/>
      <c r="N1472" s="275"/>
      <c r="O1472" s="275">
        <v>9026100</v>
      </c>
      <c r="P1472" s="275"/>
      <c r="Q1472" s="73">
        <v>0</v>
      </c>
    </row>
    <row r="1473" spans="1:17" ht="12.1" customHeight="1" x14ac:dyDescent="0.25">
      <c r="A1473" s="273" t="s">
        <v>2929</v>
      </c>
      <c r="B1473" s="273"/>
      <c r="C1473" s="274" t="s">
        <v>2930</v>
      </c>
      <c r="D1473" s="274"/>
      <c r="E1473" s="274"/>
      <c r="F1473" s="274"/>
      <c r="G1473" s="73">
        <v>4307300</v>
      </c>
      <c r="H1473" s="73">
        <v>0</v>
      </c>
      <c r="I1473" s="275">
        <v>0</v>
      </c>
      <c r="J1473" s="275"/>
      <c r="K1473" s="275">
        <v>0</v>
      </c>
      <c r="L1473" s="275"/>
      <c r="M1473" s="275"/>
      <c r="N1473" s="275"/>
      <c r="O1473" s="275">
        <v>4307300</v>
      </c>
      <c r="P1473" s="275"/>
      <c r="Q1473" s="73">
        <v>0</v>
      </c>
    </row>
    <row r="1474" spans="1:17" ht="12.75" customHeight="1" x14ac:dyDescent="0.25">
      <c r="A1474" s="273" t="s">
        <v>2931</v>
      </c>
      <c r="B1474" s="273"/>
      <c r="C1474" s="274" t="s">
        <v>2920</v>
      </c>
      <c r="D1474" s="274"/>
      <c r="E1474" s="274"/>
      <c r="F1474" s="274"/>
      <c r="G1474" s="73">
        <v>20631700</v>
      </c>
      <c r="H1474" s="73">
        <v>0</v>
      </c>
      <c r="I1474" s="275">
        <v>0</v>
      </c>
      <c r="J1474" s="275"/>
      <c r="K1474" s="275">
        <v>0</v>
      </c>
      <c r="L1474" s="275"/>
      <c r="M1474" s="275"/>
      <c r="N1474" s="275"/>
      <c r="O1474" s="275">
        <v>20631700</v>
      </c>
      <c r="P1474" s="275"/>
      <c r="Q1474" s="73">
        <v>0</v>
      </c>
    </row>
    <row r="1475" spans="1:17" ht="12.1" customHeight="1" x14ac:dyDescent="0.25">
      <c r="A1475" s="273" t="s">
        <v>2932</v>
      </c>
      <c r="B1475" s="273"/>
      <c r="C1475" s="274" t="s">
        <v>2933</v>
      </c>
      <c r="D1475" s="274"/>
      <c r="E1475" s="274"/>
      <c r="F1475" s="274"/>
      <c r="G1475" s="73">
        <v>3091800</v>
      </c>
      <c r="H1475" s="73">
        <v>0</v>
      </c>
      <c r="I1475" s="275">
        <v>0</v>
      </c>
      <c r="J1475" s="275"/>
      <c r="K1475" s="275">
        <v>0</v>
      </c>
      <c r="L1475" s="275"/>
      <c r="M1475" s="275"/>
      <c r="N1475" s="275"/>
      <c r="O1475" s="275">
        <v>3091800</v>
      </c>
      <c r="P1475" s="275"/>
      <c r="Q1475" s="73">
        <v>0</v>
      </c>
    </row>
    <row r="1476" spans="1:17" ht="12.1" customHeight="1" x14ac:dyDescent="0.25">
      <c r="A1476" s="273" t="s">
        <v>2934</v>
      </c>
      <c r="B1476" s="273"/>
      <c r="C1476" s="274" t="s">
        <v>2935</v>
      </c>
      <c r="D1476" s="274"/>
      <c r="E1476" s="274"/>
      <c r="F1476" s="274"/>
      <c r="G1476" s="73">
        <v>9801100</v>
      </c>
      <c r="H1476" s="73">
        <v>0</v>
      </c>
      <c r="I1476" s="275">
        <v>0</v>
      </c>
      <c r="J1476" s="275"/>
      <c r="K1476" s="275">
        <v>0</v>
      </c>
      <c r="L1476" s="275"/>
      <c r="M1476" s="275"/>
      <c r="N1476" s="275"/>
      <c r="O1476" s="275">
        <v>9801100</v>
      </c>
      <c r="P1476" s="275"/>
      <c r="Q1476" s="73">
        <v>0</v>
      </c>
    </row>
    <row r="1477" spans="1:17" ht="12.1" customHeight="1" x14ac:dyDescent="0.25">
      <c r="A1477" s="273" t="s">
        <v>2936</v>
      </c>
      <c r="B1477" s="273"/>
      <c r="C1477" s="274" t="s">
        <v>2933</v>
      </c>
      <c r="D1477" s="274"/>
      <c r="E1477" s="274"/>
      <c r="F1477" s="274"/>
      <c r="G1477" s="73">
        <v>10048976</v>
      </c>
      <c r="H1477" s="73">
        <v>0</v>
      </c>
      <c r="I1477" s="275">
        <v>0</v>
      </c>
      <c r="J1477" s="275"/>
      <c r="K1477" s="275">
        <v>0</v>
      </c>
      <c r="L1477" s="275"/>
      <c r="M1477" s="275"/>
      <c r="N1477" s="275"/>
      <c r="O1477" s="275">
        <v>10048976</v>
      </c>
      <c r="P1477" s="275"/>
      <c r="Q1477" s="73">
        <v>0</v>
      </c>
    </row>
    <row r="1478" spans="1:17" ht="12.75" customHeight="1" x14ac:dyDescent="0.25">
      <c r="A1478" s="273" t="s">
        <v>2937</v>
      </c>
      <c r="B1478" s="273"/>
      <c r="C1478" s="274" t="s">
        <v>2938</v>
      </c>
      <c r="D1478" s="274"/>
      <c r="E1478" s="274"/>
      <c r="F1478" s="274"/>
      <c r="G1478" s="73">
        <v>2128300</v>
      </c>
      <c r="H1478" s="73">
        <v>0</v>
      </c>
      <c r="I1478" s="275">
        <v>0</v>
      </c>
      <c r="J1478" s="275"/>
      <c r="K1478" s="275">
        <v>0</v>
      </c>
      <c r="L1478" s="275"/>
      <c r="M1478" s="275"/>
      <c r="N1478" s="275"/>
      <c r="O1478" s="275">
        <v>2128300</v>
      </c>
      <c r="P1478" s="275"/>
      <c r="Q1478" s="73">
        <v>0</v>
      </c>
    </row>
    <row r="1479" spans="1:17" ht="12.1" customHeight="1" x14ac:dyDescent="0.25">
      <c r="A1479" s="273" t="s">
        <v>2939</v>
      </c>
      <c r="B1479" s="273"/>
      <c r="C1479" s="274" t="s">
        <v>2940</v>
      </c>
      <c r="D1479" s="274"/>
      <c r="E1479" s="274"/>
      <c r="F1479" s="274"/>
      <c r="G1479" s="73">
        <v>3240500</v>
      </c>
      <c r="H1479" s="73">
        <v>0</v>
      </c>
      <c r="I1479" s="275">
        <v>0</v>
      </c>
      <c r="J1479" s="275"/>
      <c r="K1479" s="275">
        <v>0</v>
      </c>
      <c r="L1479" s="275"/>
      <c r="M1479" s="275"/>
      <c r="N1479" s="275"/>
      <c r="O1479" s="275">
        <v>3240500</v>
      </c>
      <c r="P1479" s="275"/>
      <c r="Q1479" s="73">
        <v>0</v>
      </c>
    </row>
    <row r="1480" spans="1:17" ht="12.1" customHeight="1" x14ac:dyDescent="0.25">
      <c r="A1480" s="273" t="s">
        <v>2941</v>
      </c>
      <c r="B1480" s="273"/>
      <c r="C1480" s="274" t="s">
        <v>2942</v>
      </c>
      <c r="D1480" s="274"/>
      <c r="E1480" s="274"/>
      <c r="F1480" s="274"/>
      <c r="G1480" s="73">
        <v>14849209.09</v>
      </c>
      <c r="H1480" s="73">
        <v>0</v>
      </c>
      <c r="I1480" s="275">
        <v>0</v>
      </c>
      <c r="J1480" s="275"/>
      <c r="K1480" s="275">
        <v>0</v>
      </c>
      <c r="L1480" s="275"/>
      <c r="M1480" s="275"/>
      <c r="N1480" s="275"/>
      <c r="O1480" s="275">
        <v>14849209.09</v>
      </c>
      <c r="P1480" s="275"/>
      <c r="Q1480" s="73">
        <v>0</v>
      </c>
    </row>
    <row r="1481" spans="1:17" ht="12.75" customHeight="1" x14ac:dyDescent="0.25">
      <c r="A1481" s="273" t="s">
        <v>2943</v>
      </c>
      <c r="B1481" s="273"/>
      <c r="C1481" s="274" t="s">
        <v>2944</v>
      </c>
      <c r="D1481" s="274"/>
      <c r="E1481" s="274"/>
      <c r="F1481" s="274"/>
      <c r="G1481" s="73">
        <v>7262800</v>
      </c>
      <c r="H1481" s="73">
        <v>0</v>
      </c>
      <c r="I1481" s="275">
        <v>0</v>
      </c>
      <c r="J1481" s="275"/>
      <c r="K1481" s="275">
        <v>0</v>
      </c>
      <c r="L1481" s="275"/>
      <c r="M1481" s="275"/>
      <c r="N1481" s="275"/>
      <c r="O1481" s="275">
        <v>7262800</v>
      </c>
      <c r="P1481" s="275"/>
      <c r="Q1481" s="73">
        <v>0</v>
      </c>
    </row>
    <row r="1482" spans="1:17" ht="12.1" customHeight="1" x14ac:dyDescent="0.25">
      <c r="A1482" s="273" t="s">
        <v>2945</v>
      </c>
      <c r="B1482" s="273"/>
      <c r="C1482" s="274" t="s">
        <v>2946</v>
      </c>
      <c r="D1482" s="274"/>
      <c r="E1482" s="274"/>
      <c r="F1482" s="274"/>
      <c r="G1482" s="73">
        <v>2257400</v>
      </c>
      <c r="H1482" s="73">
        <v>0</v>
      </c>
      <c r="I1482" s="275">
        <v>0</v>
      </c>
      <c r="J1482" s="275"/>
      <c r="K1482" s="275">
        <v>0</v>
      </c>
      <c r="L1482" s="275"/>
      <c r="M1482" s="275"/>
      <c r="N1482" s="275"/>
      <c r="O1482" s="275">
        <v>2257400</v>
      </c>
      <c r="P1482" s="275"/>
      <c r="Q1482" s="73">
        <v>0</v>
      </c>
    </row>
    <row r="1483" spans="1:17" ht="12.1" customHeight="1" x14ac:dyDescent="0.25">
      <c r="A1483" s="273" t="s">
        <v>2947</v>
      </c>
      <c r="B1483" s="273"/>
      <c r="C1483" s="274" t="s">
        <v>2948</v>
      </c>
      <c r="D1483" s="274"/>
      <c r="E1483" s="274"/>
      <c r="F1483" s="274"/>
      <c r="G1483" s="73">
        <v>6621000</v>
      </c>
      <c r="H1483" s="73">
        <v>0</v>
      </c>
      <c r="I1483" s="275">
        <v>0</v>
      </c>
      <c r="J1483" s="275"/>
      <c r="K1483" s="275">
        <v>0</v>
      </c>
      <c r="L1483" s="275"/>
      <c r="M1483" s="275"/>
      <c r="N1483" s="275"/>
      <c r="O1483" s="275">
        <v>6621000</v>
      </c>
      <c r="P1483" s="275"/>
      <c r="Q1483" s="73">
        <v>0</v>
      </c>
    </row>
    <row r="1484" spans="1:17" ht="12.75" customHeight="1" x14ac:dyDescent="0.25">
      <c r="A1484" s="273" t="s">
        <v>2949</v>
      </c>
      <c r="B1484" s="273"/>
      <c r="C1484" s="274" t="s">
        <v>2950</v>
      </c>
      <c r="D1484" s="274"/>
      <c r="E1484" s="274"/>
      <c r="F1484" s="274"/>
      <c r="G1484" s="73">
        <v>457200</v>
      </c>
      <c r="H1484" s="73">
        <v>0</v>
      </c>
      <c r="I1484" s="275">
        <v>0</v>
      </c>
      <c r="J1484" s="275"/>
      <c r="K1484" s="275">
        <v>0</v>
      </c>
      <c r="L1484" s="275"/>
      <c r="M1484" s="275"/>
      <c r="N1484" s="275"/>
      <c r="O1484" s="275">
        <v>457200</v>
      </c>
      <c r="P1484" s="275"/>
      <c r="Q1484" s="73">
        <v>0</v>
      </c>
    </row>
    <row r="1485" spans="1:17" ht="12.1" customHeight="1" x14ac:dyDescent="0.25">
      <c r="A1485" s="273" t="s">
        <v>2951</v>
      </c>
      <c r="B1485" s="273"/>
      <c r="C1485" s="274" t="s">
        <v>2952</v>
      </c>
      <c r="D1485" s="274"/>
      <c r="E1485" s="274"/>
      <c r="F1485" s="274"/>
      <c r="G1485" s="73">
        <v>10877300</v>
      </c>
      <c r="H1485" s="73">
        <v>0</v>
      </c>
      <c r="I1485" s="275">
        <v>0</v>
      </c>
      <c r="J1485" s="275"/>
      <c r="K1485" s="275">
        <v>0</v>
      </c>
      <c r="L1485" s="275"/>
      <c r="M1485" s="275"/>
      <c r="N1485" s="275"/>
      <c r="O1485" s="275">
        <v>10877300</v>
      </c>
      <c r="P1485" s="275"/>
      <c r="Q1485" s="73">
        <v>0</v>
      </c>
    </row>
    <row r="1486" spans="1:17" ht="12.1" customHeight="1" x14ac:dyDescent="0.25">
      <c r="A1486" s="273" t="s">
        <v>2953</v>
      </c>
      <c r="B1486" s="273"/>
      <c r="C1486" s="274" t="s">
        <v>2954</v>
      </c>
      <c r="D1486" s="274"/>
      <c r="E1486" s="274"/>
      <c r="F1486" s="274"/>
      <c r="G1486" s="73">
        <v>13892000</v>
      </c>
      <c r="H1486" s="73">
        <v>0</v>
      </c>
      <c r="I1486" s="275">
        <v>0</v>
      </c>
      <c r="J1486" s="275"/>
      <c r="K1486" s="275">
        <v>0</v>
      </c>
      <c r="L1486" s="275"/>
      <c r="M1486" s="275"/>
      <c r="N1486" s="275"/>
      <c r="O1486" s="275">
        <v>13892000</v>
      </c>
      <c r="P1486" s="275"/>
      <c r="Q1486" s="73">
        <v>0</v>
      </c>
    </row>
    <row r="1487" spans="1:17" ht="12.75" customHeight="1" x14ac:dyDescent="0.25">
      <c r="A1487" s="273" t="s">
        <v>2955</v>
      </c>
      <c r="B1487" s="273"/>
      <c r="C1487" s="274" t="s">
        <v>2956</v>
      </c>
      <c r="D1487" s="274"/>
      <c r="E1487" s="274"/>
      <c r="F1487" s="274"/>
      <c r="G1487" s="73">
        <v>13093000</v>
      </c>
      <c r="H1487" s="73">
        <v>0</v>
      </c>
      <c r="I1487" s="275">
        <v>0</v>
      </c>
      <c r="J1487" s="275"/>
      <c r="K1487" s="275">
        <v>0</v>
      </c>
      <c r="L1487" s="275"/>
      <c r="M1487" s="275"/>
      <c r="N1487" s="275"/>
      <c r="O1487" s="275">
        <v>13093000</v>
      </c>
      <c r="P1487" s="275"/>
      <c r="Q1487" s="73">
        <v>0</v>
      </c>
    </row>
    <row r="1488" spans="1:17" ht="12.1" customHeight="1" x14ac:dyDescent="0.25">
      <c r="A1488" s="273" t="s">
        <v>2957</v>
      </c>
      <c r="B1488" s="273"/>
      <c r="C1488" s="274" t="s">
        <v>2933</v>
      </c>
      <c r="D1488" s="274"/>
      <c r="E1488" s="274"/>
      <c r="F1488" s="274"/>
      <c r="G1488" s="73">
        <v>601400</v>
      </c>
      <c r="H1488" s="73">
        <v>0</v>
      </c>
      <c r="I1488" s="275">
        <v>0</v>
      </c>
      <c r="J1488" s="275"/>
      <c r="K1488" s="275">
        <v>0</v>
      </c>
      <c r="L1488" s="275"/>
      <c r="M1488" s="275"/>
      <c r="N1488" s="275"/>
      <c r="O1488" s="275">
        <v>601400</v>
      </c>
      <c r="P1488" s="275"/>
      <c r="Q1488" s="73">
        <v>0</v>
      </c>
    </row>
    <row r="1489" spans="1:17" ht="12.1" customHeight="1" x14ac:dyDescent="0.25">
      <c r="A1489" s="273" t="s">
        <v>2958</v>
      </c>
      <c r="B1489" s="273"/>
      <c r="C1489" s="274" t="s">
        <v>2959</v>
      </c>
      <c r="D1489" s="274"/>
      <c r="E1489" s="274"/>
      <c r="F1489" s="274"/>
      <c r="G1489" s="73">
        <v>115000</v>
      </c>
      <c r="H1489" s="73">
        <v>0</v>
      </c>
      <c r="I1489" s="275">
        <v>0</v>
      </c>
      <c r="J1489" s="275"/>
      <c r="K1489" s="275">
        <v>0</v>
      </c>
      <c r="L1489" s="275"/>
      <c r="M1489" s="275"/>
      <c r="N1489" s="275"/>
      <c r="O1489" s="275">
        <v>115000</v>
      </c>
      <c r="P1489" s="275"/>
      <c r="Q1489" s="73">
        <v>0</v>
      </c>
    </row>
    <row r="1490" spans="1:17" ht="12.75" customHeight="1" x14ac:dyDescent="0.25">
      <c r="A1490" s="273" t="s">
        <v>2960</v>
      </c>
      <c r="B1490" s="273"/>
      <c r="C1490" s="274" t="s">
        <v>2961</v>
      </c>
      <c r="D1490" s="274"/>
      <c r="E1490" s="274"/>
      <c r="F1490" s="274"/>
      <c r="G1490" s="73">
        <v>18973000</v>
      </c>
      <c r="H1490" s="73">
        <v>0</v>
      </c>
      <c r="I1490" s="275">
        <v>0</v>
      </c>
      <c r="J1490" s="275"/>
      <c r="K1490" s="275">
        <v>0</v>
      </c>
      <c r="L1490" s="275"/>
      <c r="M1490" s="275"/>
      <c r="N1490" s="275"/>
      <c r="O1490" s="275">
        <v>18973000</v>
      </c>
      <c r="P1490" s="275"/>
      <c r="Q1490" s="73">
        <v>0</v>
      </c>
    </row>
    <row r="1491" spans="1:17" ht="12.1" customHeight="1" x14ac:dyDescent="0.25">
      <c r="A1491" s="273" t="s">
        <v>2962</v>
      </c>
      <c r="B1491" s="273"/>
      <c r="C1491" s="274" t="s">
        <v>2963</v>
      </c>
      <c r="D1491" s="274"/>
      <c r="E1491" s="274"/>
      <c r="F1491" s="274"/>
      <c r="G1491" s="73">
        <v>11515500</v>
      </c>
      <c r="H1491" s="73">
        <v>0</v>
      </c>
      <c r="I1491" s="275">
        <v>0</v>
      </c>
      <c r="J1491" s="275"/>
      <c r="K1491" s="275">
        <v>0</v>
      </c>
      <c r="L1491" s="275"/>
      <c r="M1491" s="275"/>
      <c r="N1491" s="275"/>
      <c r="O1491" s="275">
        <v>11515500</v>
      </c>
      <c r="P1491" s="275"/>
      <c r="Q1491" s="73">
        <v>0</v>
      </c>
    </row>
    <row r="1492" spans="1:17" ht="12.1" customHeight="1" x14ac:dyDescent="0.25">
      <c r="A1492" s="273" t="s">
        <v>2964</v>
      </c>
      <c r="B1492" s="273"/>
      <c r="C1492" s="274" t="s">
        <v>2933</v>
      </c>
      <c r="D1492" s="274"/>
      <c r="E1492" s="274"/>
      <c r="F1492" s="274"/>
      <c r="G1492" s="73">
        <v>48990450</v>
      </c>
      <c r="H1492" s="73">
        <v>0</v>
      </c>
      <c r="I1492" s="275">
        <v>0</v>
      </c>
      <c r="J1492" s="275"/>
      <c r="K1492" s="275">
        <v>0</v>
      </c>
      <c r="L1492" s="275"/>
      <c r="M1492" s="275"/>
      <c r="N1492" s="275"/>
      <c r="O1492" s="275">
        <v>48990450</v>
      </c>
      <c r="P1492" s="275"/>
      <c r="Q1492" s="73">
        <v>0</v>
      </c>
    </row>
    <row r="1493" spans="1:17" ht="12.75" customHeight="1" x14ac:dyDescent="0.25">
      <c r="A1493" s="273" t="s">
        <v>2965</v>
      </c>
      <c r="B1493" s="273"/>
      <c r="C1493" s="274" t="s">
        <v>2966</v>
      </c>
      <c r="D1493" s="274"/>
      <c r="E1493" s="274"/>
      <c r="F1493" s="274"/>
      <c r="G1493" s="73">
        <v>12655450</v>
      </c>
      <c r="H1493" s="73">
        <v>0</v>
      </c>
      <c r="I1493" s="275">
        <v>0</v>
      </c>
      <c r="J1493" s="275"/>
      <c r="K1493" s="275">
        <v>0</v>
      </c>
      <c r="L1493" s="275"/>
      <c r="M1493" s="275"/>
      <c r="N1493" s="275"/>
      <c r="O1493" s="275">
        <v>12655450</v>
      </c>
      <c r="P1493" s="275"/>
      <c r="Q1493" s="73">
        <v>0</v>
      </c>
    </row>
    <row r="1494" spans="1:17" ht="12.1" customHeight="1" x14ac:dyDescent="0.25">
      <c r="A1494" s="273" t="s">
        <v>2967</v>
      </c>
      <c r="B1494" s="273"/>
      <c r="C1494" s="274" t="s">
        <v>2920</v>
      </c>
      <c r="D1494" s="274"/>
      <c r="E1494" s="274"/>
      <c r="F1494" s="274"/>
      <c r="G1494" s="73">
        <v>30665200</v>
      </c>
      <c r="H1494" s="73">
        <v>0</v>
      </c>
      <c r="I1494" s="275">
        <v>0</v>
      </c>
      <c r="J1494" s="275"/>
      <c r="K1494" s="275">
        <v>0</v>
      </c>
      <c r="L1494" s="275"/>
      <c r="M1494" s="275"/>
      <c r="N1494" s="275"/>
      <c r="O1494" s="275">
        <v>30665200</v>
      </c>
      <c r="P1494" s="275"/>
      <c r="Q1494" s="73">
        <v>0</v>
      </c>
    </row>
    <row r="1495" spans="1:17" ht="12.1" customHeight="1" x14ac:dyDescent="0.25">
      <c r="A1495" s="273" t="s">
        <v>2968</v>
      </c>
      <c r="B1495" s="273"/>
      <c r="C1495" s="274" t="s">
        <v>2969</v>
      </c>
      <c r="D1495" s="274"/>
      <c r="E1495" s="274"/>
      <c r="F1495" s="274"/>
      <c r="G1495" s="73">
        <v>16538700</v>
      </c>
      <c r="H1495" s="73">
        <v>0</v>
      </c>
      <c r="I1495" s="275">
        <v>0</v>
      </c>
      <c r="J1495" s="275"/>
      <c r="K1495" s="275">
        <v>0</v>
      </c>
      <c r="L1495" s="275"/>
      <c r="M1495" s="275"/>
      <c r="N1495" s="275"/>
      <c r="O1495" s="275">
        <v>16538700</v>
      </c>
      <c r="P1495" s="275"/>
      <c r="Q1495" s="73">
        <v>0</v>
      </c>
    </row>
    <row r="1496" spans="1:17" ht="12.75" customHeight="1" x14ac:dyDescent="0.25">
      <c r="A1496" s="273" t="s">
        <v>2970</v>
      </c>
      <c r="B1496" s="273"/>
      <c r="C1496" s="274" t="s">
        <v>2971</v>
      </c>
      <c r="D1496" s="274"/>
      <c r="E1496" s="274"/>
      <c r="F1496" s="274"/>
      <c r="G1496" s="73">
        <v>15963300</v>
      </c>
      <c r="H1496" s="73">
        <v>0</v>
      </c>
      <c r="I1496" s="275">
        <v>0</v>
      </c>
      <c r="J1496" s="275"/>
      <c r="K1496" s="275">
        <v>0</v>
      </c>
      <c r="L1496" s="275"/>
      <c r="M1496" s="275"/>
      <c r="N1496" s="275"/>
      <c r="O1496" s="275">
        <v>15963300</v>
      </c>
      <c r="P1496" s="275"/>
      <c r="Q1496" s="73">
        <v>0</v>
      </c>
    </row>
    <row r="1497" spans="1:17" ht="12.1" customHeight="1" x14ac:dyDescent="0.25">
      <c r="A1497" s="273" t="s">
        <v>2972</v>
      </c>
      <c r="B1497" s="273"/>
      <c r="C1497" s="274" t="s">
        <v>2973</v>
      </c>
      <c r="D1497" s="274"/>
      <c r="E1497" s="274"/>
      <c r="F1497" s="274"/>
      <c r="G1497" s="73">
        <v>11559100</v>
      </c>
      <c r="H1497" s="73">
        <v>0</v>
      </c>
      <c r="I1497" s="275">
        <v>0</v>
      </c>
      <c r="J1497" s="275"/>
      <c r="K1497" s="275">
        <v>0</v>
      </c>
      <c r="L1497" s="275"/>
      <c r="M1497" s="275"/>
      <c r="N1497" s="275"/>
      <c r="O1497" s="275">
        <v>11559100</v>
      </c>
      <c r="P1497" s="275"/>
      <c r="Q1497" s="73">
        <v>0</v>
      </c>
    </row>
    <row r="1498" spans="1:17" ht="12.1" customHeight="1" x14ac:dyDescent="0.25">
      <c r="A1498" s="273" t="s">
        <v>2974</v>
      </c>
      <c r="B1498" s="273"/>
      <c r="C1498" s="274" t="s">
        <v>2975</v>
      </c>
      <c r="D1498" s="274"/>
      <c r="E1498" s="274"/>
      <c r="F1498" s="274"/>
      <c r="G1498" s="73">
        <v>18291700</v>
      </c>
      <c r="H1498" s="73">
        <v>0</v>
      </c>
      <c r="I1498" s="275">
        <v>0</v>
      </c>
      <c r="J1498" s="275"/>
      <c r="K1498" s="275">
        <v>0</v>
      </c>
      <c r="L1498" s="275"/>
      <c r="M1498" s="275"/>
      <c r="N1498" s="275"/>
      <c r="O1498" s="275">
        <v>18291700</v>
      </c>
      <c r="P1498" s="275"/>
      <c r="Q1498" s="73">
        <v>0</v>
      </c>
    </row>
    <row r="1499" spans="1:17" ht="12.75" customHeight="1" x14ac:dyDescent="0.25">
      <c r="A1499" s="273" t="s">
        <v>2976</v>
      </c>
      <c r="B1499" s="273"/>
      <c r="C1499" s="274" t="s">
        <v>2977</v>
      </c>
      <c r="D1499" s="274"/>
      <c r="E1499" s="274"/>
      <c r="F1499" s="274"/>
      <c r="G1499" s="73">
        <v>4927700</v>
      </c>
      <c r="H1499" s="73">
        <v>0</v>
      </c>
      <c r="I1499" s="275">
        <v>0</v>
      </c>
      <c r="J1499" s="275"/>
      <c r="K1499" s="275">
        <v>0</v>
      </c>
      <c r="L1499" s="275"/>
      <c r="M1499" s="275"/>
      <c r="N1499" s="275"/>
      <c r="O1499" s="275">
        <v>4927700</v>
      </c>
      <c r="P1499" s="275"/>
      <c r="Q1499" s="73">
        <v>0</v>
      </c>
    </row>
    <row r="1500" spans="1:17" ht="12.1" customHeight="1" x14ac:dyDescent="0.25">
      <c r="A1500" s="273" t="s">
        <v>2978</v>
      </c>
      <c r="B1500" s="273"/>
      <c r="C1500" s="274" t="s">
        <v>2933</v>
      </c>
      <c r="D1500" s="274"/>
      <c r="E1500" s="274"/>
      <c r="F1500" s="274"/>
      <c r="G1500" s="73">
        <v>1839200</v>
      </c>
      <c r="H1500" s="73">
        <v>0</v>
      </c>
      <c r="I1500" s="275">
        <v>0</v>
      </c>
      <c r="J1500" s="275"/>
      <c r="K1500" s="275">
        <v>0</v>
      </c>
      <c r="L1500" s="275"/>
      <c r="M1500" s="275"/>
      <c r="N1500" s="275"/>
      <c r="O1500" s="275">
        <v>1839200</v>
      </c>
      <c r="P1500" s="275"/>
      <c r="Q1500" s="73">
        <v>0</v>
      </c>
    </row>
    <row r="1501" spans="1:17" ht="12.1" customHeight="1" x14ac:dyDescent="0.25">
      <c r="A1501" s="273" t="s">
        <v>2979</v>
      </c>
      <c r="B1501" s="273"/>
      <c r="C1501" s="274" t="s">
        <v>2980</v>
      </c>
      <c r="D1501" s="274"/>
      <c r="E1501" s="274"/>
      <c r="F1501" s="274"/>
      <c r="G1501" s="73">
        <v>1194300</v>
      </c>
      <c r="H1501" s="73">
        <v>0</v>
      </c>
      <c r="I1501" s="275">
        <v>0</v>
      </c>
      <c r="J1501" s="275"/>
      <c r="K1501" s="275">
        <v>0</v>
      </c>
      <c r="L1501" s="275"/>
      <c r="M1501" s="275"/>
      <c r="N1501" s="275"/>
      <c r="O1501" s="275">
        <v>1194300</v>
      </c>
      <c r="P1501" s="275"/>
      <c r="Q1501" s="73">
        <v>0</v>
      </c>
    </row>
    <row r="1502" spans="1:17" ht="12.1" customHeight="1" x14ac:dyDescent="0.25">
      <c r="A1502" s="273" t="s">
        <v>2981</v>
      </c>
      <c r="B1502" s="273"/>
      <c r="C1502" s="274" t="s">
        <v>2982</v>
      </c>
      <c r="D1502" s="274"/>
      <c r="E1502" s="274"/>
      <c r="F1502" s="274"/>
      <c r="G1502" s="73">
        <v>17590400</v>
      </c>
      <c r="H1502" s="73">
        <v>0</v>
      </c>
      <c r="I1502" s="275">
        <v>0</v>
      </c>
      <c r="J1502" s="275"/>
      <c r="K1502" s="275">
        <v>0</v>
      </c>
      <c r="L1502" s="275"/>
      <c r="M1502" s="275"/>
      <c r="N1502" s="275"/>
      <c r="O1502" s="275">
        <v>17590400</v>
      </c>
      <c r="P1502" s="275"/>
      <c r="Q1502" s="73">
        <v>0</v>
      </c>
    </row>
    <row r="1503" spans="1:17" ht="12.75" customHeight="1" x14ac:dyDescent="0.25">
      <c r="A1503" s="273" t="s">
        <v>2983</v>
      </c>
      <c r="B1503" s="273"/>
      <c r="C1503" s="274" t="s">
        <v>2984</v>
      </c>
      <c r="D1503" s="274"/>
      <c r="E1503" s="274"/>
      <c r="F1503" s="274"/>
      <c r="G1503" s="73">
        <v>1304100</v>
      </c>
      <c r="H1503" s="73">
        <v>0</v>
      </c>
      <c r="I1503" s="275">
        <v>0</v>
      </c>
      <c r="J1503" s="275"/>
      <c r="K1503" s="275">
        <v>0</v>
      </c>
      <c r="L1503" s="275"/>
      <c r="M1503" s="275"/>
      <c r="N1503" s="275"/>
      <c r="O1503" s="275">
        <v>1304100</v>
      </c>
      <c r="P1503" s="275"/>
      <c r="Q1503" s="73">
        <v>0</v>
      </c>
    </row>
    <row r="1504" spans="1:17" ht="12.1" customHeight="1" x14ac:dyDescent="0.25">
      <c r="A1504" s="273" t="s">
        <v>2985</v>
      </c>
      <c r="B1504" s="273"/>
      <c r="C1504" s="274" t="s">
        <v>2933</v>
      </c>
      <c r="D1504" s="274"/>
      <c r="E1504" s="274"/>
      <c r="F1504" s="274"/>
      <c r="G1504" s="73">
        <v>16055200</v>
      </c>
      <c r="H1504" s="73">
        <v>0</v>
      </c>
      <c r="I1504" s="275">
        <v>0</v>
      </c>
      <c r="J1504" s="275"/>
      <c r="K1504" s="275">
        <v>0</v>
      </c>
      <c r="L1504" s="275"/>
      <c r="M1504" s="275"/>
      <c r="N1504" s="275"/>
      <c r="O1504" s="275">
        <v>16055200</v>
      </c>
      <c r="P1504" s="275"/>
      <c r="Q1504" s="73">
        <v>0</v>
      </c>
    </row>
    <row r="1505" spans="1:17" ht="12.1" customHeight="1" x14ac:dyDescent="0.25">
      <c r="A1505" s="273" t="s">
        <v>2986</v>
      </c>
      <c r="B1505" s="273"/>
      <c r="C1505" s="274" t="s">
        <v>2987</v>
      </c>
      <c r="D1505" s="274"/>
      <c r="E1505" s="274"/>
      <c r="F1505" s="274"/>
      <c r="G1505" s="73">
        <v>13526600</v>
      </c>
      <c r="H1505" s="73">
        <v>0</v>
      </c>
      <c r="I1505" s="275">
        <v>0</v>
      </c>
      <c r="J1505" s="275"/>
      <c r="K1505" s="275">
        <v>0</v>
      </c>
      <c r="L1505" s="275"/>
      <c r="M1505" s="275"/>
      <c r="N1505" s="275"/>
      <c r="O1505" s="275">
        <v>13526600</v>
      </c>
      <c r="P1505" s="275"/>
      <c r="Q1505" s="73">
        <v>0</v>
      </c>
    </row>
    <row r="1506" spans="1:17" ht="12.75" customHeight="1" x14ac:dyDescent="0.25">
      <c r="A1506" s="273" t="s">
        <v>2988</v>
      </c>
      <c r="B1506" s="273"/>
      <c r="C1506" s="274" t="s">
        <v>2989</v>
      </c>
      <c r="D1506" s="274"/>
      <c r="E1506" s="274"/>
      <c r="F1506" s="274"/>
      <c r="G1506" s="73">
        <v>15889200</v>
      </c>
      <c r="H1506" s="73">
        <v>0</v>
      </c>
      <c r="I1506" s="275">
        <v>0</v>
      </c>
      <c r="J1506" s="275"/>
      <c r="K1506" s="275">
        <v>0</v>
      </c>
      <c r="L1506" s="275"/>
      <c r="M1506" s="275"/>
      <c r="N1506" s="275"/>
      <c r="O1506" s="275">
        <v>15889200</v>
      </c>
      <c r="P1506" s="275"/>
      <c r="Q1506" s="73">
        <v>0</v>
      </c>
    </row>
    <row r="1507" spans="1:17" ht="12.1" customHeight="1" x14ac:dyDescent="0.25">
      <c r="A1507" s="273" t="s">
        <v>2990</v>
      </c>
      <c r="B1507" s="273"/>
      <c r="C1507" s="274" t="s">
        <v>2991</v>
      </c>
      <c r="D1507" s="274"/>
      <c r="E1507" s="274"/>
      <c r="F1507" s="274"/>
      <c r="G1507" s="73">
        <v>3974500</v>
      </c>
      <c r="H1507" s="73">
        <v>0</v>
      </c>
      <c r="I1507" s="275">
        <v>0</v>
      </c>
      <c r="J1507" s="275"/>
      <c r="K1507" s="275">
        <v>0</v>
      </c>
      <c r="L1507" s="275"/>
      <c r="M1507" s="275"/>
      <c r="N1507" s="275"/>
      <c r="O1507" s="275">
        <v>3974500</v>
      </c>
      <c r="P1507" s="275"/>
      <c r="Q1507" s="73">
        <v>0</v>
      </c>
    </row>
    <row r="1508" spans="1:17" ht="12.1" customHeight="1" x14ac:dyDescent="0.25">
      <c r="A1508" s="273" t="s">
        <v>2992</v>
      </c>
      <c r="B1508" s="273"/>
      <c r="C1508" s="274" t="s">
        <v>2933</v>
      </c>
      <c r="D1508" s="274"/>
      <c r="E1508" s="274"/>
      <c r="F1508" s="274"/>
      <c r="G1508" s="73">
        <v>9138512.7400000002</v>
      </c>
      <c r="H1508" s="73">
        <v>0</v>
      </c>
      <c r="I1508" s="275">
        <v>0</v>
      </c>
      <c r="J1508" s="275"/>
      <c r="K1508" s="275">
        <v>0</v>
      </c>
      <c r="L1508" s="275"/>
      <c r="M1508" s="275"/>
      <c r="N1508" s="275"/>
      <c r="O1508" s="275">
        <v>9138512.7400000002</v>
      </c>
      <c r="P1508" s="275"/>
      <c r="Q1508" s="73">
        <v>0</v>
      </c>
    </row>
    <row r="1509" spans="1:17" ht="12.75" customHeight="1" x14ac:dyDescent="0.25">
      <c r="A1509" s="273" t="s">
        <v>2993</v>
      </c>
      <c r="B1509" s="273"/>
      <c r="C1509" s="274" t="s">
        <v>2994</v>
      </c>
      <c r="D1509" s="274"/>
      <c r="E1509" s="274"/>
      <c r="F1509" s="274"/>
      <c r="G1509" s="73">
        <v>20121100</v>
      </c>
      <c r="H1509" s="73">
        <v>0</v>
      </c>
      <c r="I1509" s="275">
        <v>0</v>
      </c>
      <c r="J1509" s="275"/>
      <c r="K1509" s="275">
        <v>0</v>
      </c>
      <c r="L1509" s="275"/>
      <c r="M1509" s="275"/>
      <c r="N1509" s="275"/>
      <c r="O1509" s="275">
        <v>20121100</v>
      </c>
      <c r="P1509" s="275"/>
      <c r="Q1509" s="73">
        <v>0</v>
      </c>
    </row>
    <row r="1510" spans="1:17" ht="12.1" customHeight="1" x14ac:dyDescent="0.25">
      <c r="A1510" s="273" t="s">
        <v>2995</v>
      </c>
      <c r="B1510" s="273"/>
      <c r="C1510" s="274" t="s">
        <v>2996</v>
      </c>
      <c r="D1510" s="274"/>
      <c r="E1510" s="274"/>
      <c r="F1510" s="274"/>
      <c r="G1510" s="73">
        <v>13725600</v>
      </c>
      <c r="H1510" s="73">
        <v>0</v>
      </c>
      <c r="I1510" s="275">
        <v>0</v>
      </c>
      <c r="J1510" s="275"/>
      <c r="K1510" s="275">
        <v>0</v>
      </c>
      <c r="L1510" s="275"/>
      <c r="M1510" s="275"/>
      <c r="N1510" s="275"/>
      <c r="O1510" s="275">
        <v>13725600</v>
      </c>
      <c r="P1510" s="275"/>
      <c r="Q1510" s="73">
        <v>0</v>
      </c>
    </row>
    <row r="1511" spans="1:17" ht="12.1" customHeight="1" x14ac:dyDescent="0.25">
      <c r="A1511" s="273" t="s">
        <v>2997</v>
      </c>
      <c r="B1511" s="273"/>
      <c r="C1511" s="274" t="s">
        <v>2998</v>
      </c>
      <c r="D1511" s="274"/>
      <c r="E1511" s="274"/>
      <c r="F1511" s="274"/>
      <c r="G1511" s="73">
        <v>17489000</v>
      </c>
      <c r="H1511" s="73">
        <v>0</v>
      </c>
      <c r="I1511" s="275">
        <v>0</v>
      </c>
      <c r="J1511" s="275"/>
      <c r="K1511" s="275">
        <v>0</v>
      </c>
      <c r="L1511" s="275"/>
      <c r="M1511" s="275"/>
      <c r="N1511" s="275"/>
      <c r="O1511" s="275">
        <v>17489000</v>
      </c>
      <c r="P1511" s="275"/>
      <c r="Q1511" s="73">
        <v>0</v>
      </c>
    </row>
    <row r="1512" spans="1:17" ht="12.75" customHeight="1" x14ac:dyDescent="0.25">
      <c r="A1512" s="273" t="s">
        <v>2999</v>
      </c>
      <c r="B1512" s="273"/>
      <c r="C1512" s="274" t="s">
        <v>2933</v>
      </c>
      <c r="D1512" s="274"/>
      <c r="E1512" s="274"/>
      <c r="F1512" s="274"/>
      <c r="G1512" s="73">
        <v>36547955.450000003</v>
      </c>
      <c r="H1512" s="73">
        <v>0</v>
      </c>
      <c r="I1512" s="275">
        <v>0</v>
      </c>
      <c r="J1512" s="275"/>
      <c r="K1512" s="275">
        <v>0</v>
      </c>
      <c r="L1512" s="275"/>
      <c r="M1512" s="275"/>
      <c r="N1512" s="275"/>
      <c r="O1512" s="275">
        <v>36547955.450000003</v>
      </c>
      <c r="P1512" s="275"/>
      <c r="Q1512" s="73">
        <v>0</v>
      </c>
    </row>
    <row r="1513" spans="1:17" ht="12.1" customHeight="1" x14ac:dyDescent="0.25">
      <c r="A1513" s="273" t="s">
        <v>3000</v>
      </c>
      <c r="B1513" s="273"/>
      <c r="C1513" s="274" t="s">
        <v>3001</v>
      </c>
      <c r="D1513" s="274"/>
      <c r="E1513" s="274"/>
      <c r="F1513" s="274"/>
      <c r="G1513" s="73">
        <v>18109800</v>
      </c>
      <c r="H1513" s="73">
        <v>0</v>
      </c>
      <c r="I1513" s="275">
        <v>0</v>
      </c>
      <c r="J1513" s="275"/>
      <c r="K1513" s="275">
        <v>0</v>
      </c>
      <c r="L1513" s="275"/>
      <c r="M1513" s="275"/>
      <c r="N1513" s="275"/>
      <c r="O1513" s="275">
        <v>18109800</v>
      </c>
      <c r="P1513" s="275"/>
      <c r="Q1513" s="73">
        <v>0</v>
      </c>
    </row>
    <row r="1514" spans="1:17" ht="12.1" customHeight="1" x14ac:dyDescent="0.25">
      <c r="A1514" s="273" t="s">
        <v>3002</v>
      </c>
      <c r="B1514" s="273"/>
      <c r="C1514" s="274" t="s">
        <v>3003</v>
      </c>
      <c r="D1514" s="274"/>
      <c r="E1514" s="274"/>
      <c r="F1514" s="274"/>
      <c r="G1514" s="73">
        <v>15675300</v>
      </c>
      <c r="H1514" s="73">
        <v>0</v>
      </c>
      <c r="I1514" s="275">
        <v>0</v>
      </c>
      <c r="J1514" s="275"/>
      <c r="K1514" s="275">
        <v>0</v>
      </c>
      <c r="L1514" s="275"/>
      <c r="M1514" s="275"/>
      <c r="N1514" s="275"/>
      <c r="O1514" s="275">
        <v>15675300</v>
      </c>
      <c r="P1514" s="275"/>
      <c r="Q1514" s="73">
        <v>0</v>
      </c>
    </row>
    <row r="1515" spans="1:17" ht="12.75" customHeight="1" x14ac:dyDescent="0.25">
      <c r="A1515" s="273" t="s">
        <v>3004</v>
      </c>
      <c r="B1515" s="273"/>
      <c r="C1515" s="274" t="s">
        <v>3005</v>
      </c>
      <c r="D1515" s="274"/>
      <c r="E1515" s="274"/>
      <c r="F1515" s="274"/>
      <c r="G1515" s="73">
        <v>3261200</v>
      </c>
      <c r="H1515" s="73">
        <v>0</v>
      </c>
      <c r="I1515" s="275">
        <v>0</v>
      </c>
      <c r="J1515" s="275"/>
      <c r="K1515" s="275">
        <v>0</v>
      </c>
      <c r="L1515" s="275"/>
      <c r="M1515" s="275"/>
      <c r="N1515" s="275"/>
      <c r="O1515" s="275">
        <v>3261200</v>
      </c>
      <c r="P1515" s="275"/>
      <c r="Q1515" s="73">
        <v>0</v>
      </c>
    </row>
    <row r="1516" spans="1:17" ht="12.1" customHeight="1" x14ac:dyDescent="0.25">
      <c r="A1516" s="273" t="s">
        <v>3006</v>
      </c>
      <c r="B1516" s="273"/>
      <c r="C1516" s="274" t="s">
        <v>3007</v>
      </c>
      <c r="D1516" s="274"/>
      <c r="E1516" s="274"/>
      <c r="F1516" s="274"/>
      <c r="G1516" s="73">
        <v>16387290</v>
      </c>
      <c r="H1516" s="73">
        <v>0</v>
      </c>
      <c r="I1516" s="275">
        <v>0</v>
      </c>
      <c r="J1516" s="275"/>
      <c r="K1516" s="275">
        <v>0</v>
      </c>
      <c r="L1516" s="275"/>
      <c r="M1516" s="275"/>
      <c r="N1516" s="275"/>
      <c r="O1516" s="275">
        <v>16387290</v>
      </c>
      <c r="P1516" s="275"/>
      <c r="Q1516" s="73">
        <v>0</v>
      </c>
    </row>
    <row r="1517" spans="1:17" ht="12.1" customHeight="1" x14ac:dyDescent="0.25">
      <c r="A1517" s="273" t="s">
        <v>3008</v>
      </c>
      <c r="B1517" s="273"/>
      <c r="C1517" s="274" t="s">
        <v>3009</v>
      </c>
      <c r="D1517" s="274"/>
      <c r="E1517" s="274"/>
      <c r="F1517" s="274"/>
      <c r="G1517" s="73">
        <v>9036000</v>
      </c>
      <c r="H1517" s="73">
        <v>0</v>
      </c>
      <c r="I1517" s="275">
        <v>0</v>
      </c>
      <c r="J1517" s="275"/>
      <c r="K1517" s="275">
        <v>0</v>
      </c>
      <c r="L1517" s="275"/>
      <c r="M1517" s="275"/>
      <c r="N1517" s="275"/>
      <c r="O1517" s="275">
        <v>9036000</v>
      </c>
      <c r="P1517" s="275"/>
      <c r="Q1517" s="73">
        <v>0</v>
      </c>
    </row>
    <row r="1518" spans="1:17" ht="12.75" customHeight="1" x14ac:dyDescent="0.25">
      <c r="A1518" s="273" t="s">
        <v>3010</v>
      </c>
      <c r="B1518" s="273"/>
      <c r="C1518" s="274" t="s">
        <v>3011</v>
      </c>
      <c r="D1518" s="274"/>
      <c r="E1518" s="274"/>
      <c r="F1518" s="274"/>
      <c r="G1518" s="73">
        <v>18365245</v>
      </c>
      <c r="H1518" s="73">
        <v>0</v>
      </c>
      <c r="I1518" s="275">
        <v>0</v>
      </c>
      <c r="J1518" s="275"/>
      <c r="K1518" s="275">
        <v>0</v>
      </c>
      <c r="L1518" s="275"/>
      <c r="M1518" s="275"/>
      <c r="N1518" s="275"/>
      <c r="O1518" s="275">
        <v>18365245</v>
      </c>
      <c r="P1518" s="275"/>
      <c r="Q1518" s="73">
        <v>0</v>
      </c>
    </row>
    <row r="1519" spans="1:17" ht="12.1" customHeight="1" x14ac:dyDescent="0.25">
      <c r="A1519" s="273" t="s">
        <v>3012</v>
      </c>
      <c r="B1519" s="273"/>
      <c r="C1519" s="274" t="s">
        <v>3013</v>
      </c>
      <c r="D1519" s="274"/>
      <c r="E1519" s="274"/>
      <c r="F1519" s="274"/>
      <c r="G1519" s="73">
        <v>15676390</v>
      </c>
      <c r="H1519" s="73">
        <v>0</v>
      </c>
      <c r="I1519" s="275">
        <v>0</v>
      </c>
      <c r="J1519" s="275"/>
      <c r="K1519" s="275">
        <v>0</v>
      </c>
      <c r="L1519" s="275"/>
      <c r="M1519" s="275"/>
      <c r="N1519" s="275"/>
      <c r="O1519" s="275">
        <v>15676390</v>
      </c>
      <c r="P1519" s="275"/>
      <c r="Q1519" s="73">
        <v>0</v>
      </c>
    </row>
    <row r="1520" spans="1:17" ht="12.1" customHeight="1" x14ac:dyDescent="0.25">
      <c r="A1520" s="273" t="s">
        <v>3014</v>
      </c>
      <c r="B1520" s="273"/>
      <c r="C1520" s="274" t="s">
        <v>2933</v>
      </c>
      <c r="D1520" s="274"/>
      <c r="E1520" s="274"/>
      <c r="F1520" s="274"/>
      <c r="G1520" s="73">
        <v>10791000</v>
      </c>
      <c r="H1520" s="73">
        <v>0</v>
      </c>
      <c r="I1520" s="275">
        <v>0</v>
      </c>
      <c r="J1520" s="275"/>
      <c r="K1520" s="275">
        <v>0</v>
      </c>
      <c r="L1520" s="275"/>
      <c r="M1520" s="275"/>
      <c r="N1520" s="275"/>
      <c r="O1520" s="275">
        <v>10791000</v>
      </c>
      <c r="P1520" s="275"/>
      <c r="Q1520" s="73">
        <v>0</v>
      </c>
    </row>
    <row r="1521" spans="1:17" ht="12.75" customHeight="1" x14ac:dyDescent="0.25">
      <c r="A1521" s="273" t="s">
        <v>3015</v>
      </c>
      <c r="B1521" s="273"/>
      <c r="C1521" s="274" t="s">
        <v>3016</v>
      </c>
      <c r="D1521" s="274"/>
      <c r="E1521" s="274"/>
      <c r="F1521" s="274"/>
      <c r="G1521" s="73">
        <v>9963000</v>
      </c>
      <c r="H1521" s="73">
        <v>0</v>
      </c>
      <c r="I1521" s="275">
        <v>0</v>
      </c>
      <c r="J1521" s="275"/>
      <c r="K1521" s="275">
        <v>0</v>
      </c>
      <c r="L1521" s="275"/>
      <c r="M1521" s="275"/>
      <c r="N1521" s="275"/>
      <c r="O1521" s="275">
        <v>9963000</v>
      </c>
      <c r="P1521" s="275"/>
      <c r="Q1521" s="73">
        <v>0</v>
      </c>
    </row>
    <row r="1522" spans="1:17" ht="12.1" customHeight="1" x14ac:dyDescent="0.25">
      <c r="A1522" s="273" t="s">
        <v>3017</v>
      </c>
      <c r="B1522" s="273"/>
      <c r="C1522" s="274" t="s">
        <v>3018</v>
      </c>
      <c r="D1522" s="274"/>
      <c r="E1522" s="274"/>
      <c r="F1522" s="274"/>
      <c r="G1522" s="73">
        <v>6887100</v>
      </c>
      <c r="H1522" s="73">
        <v>0</v>
      </c>
      <c r="I1522" s="275">
        <v>0</v>
      </c>
      <c r="J1522" s="275"/>
      <c r="K1522" s="275">
        <v>0</v>
      </c>
      <c r="L1522" s="275"/>
      <c r="M1522" s="275"/>
      <c r="N1522" s="275"/>
      <c r="O1522" s="275">
        <v>6887100</v>
      </c>
      <c r="P1522" s="275"/>
      <c r="Q1522" s="73">
        <v>0</v>
      </c>
    </row>
    <row r="1523" spans="1:17" ht="12.1" customHeight="1" x14ac:dyDescent="0.25">
      <c r="A1523" s="273" t="s">
        <v>3019</v>
      </c>
      <c r="B1523" s="273"/>
      <c r="C1523" s="274" t="s">
        <v>3020</v>
      </c>
      <c r="D1523" s="274"/>
      <c r="E1523" s="274"/>
      <c r="F1523" s="274"/>
      <c r="G1523" s="73">
        <v>52170600</v>
      </c>
      <c r="H1523" s="73">
        <v>0</v>
      </c>
      <c r="I1523" s="275">
        <v>0</v>
      </c>
      <c r="J1523" s="275"/>
      <c r="K1523" s="275">
        <v>0</v>
      </c>
      <c r="L1523" s="275"/>
      <c r="M1523" s="275"/>
      <c r="N1523" s="275"/>
      <c r="O1523" s="275">
        <v>52170600</v>
      </c>
      <c r="P1523" s="275"/>
      <c r="Q1523" s="73">
        <v>0</v>
      </c>
    </row>
    <row r="1524" spans="1:17" ht="12.75" customHeight="1" x14ac:dyDescent="0.25">
      <c r="A1524" s="273" t="s">
        <v>3021</v>
      </c>
      <c r="B1524" s="273"/>
      <c r="C1524" s="274" t="s">
        <v>3022</v>
      </c>
      <c r="D1524" s="274"/>
      <c r="E1524" s="274"/>
      <c r="F1524" s="274"/>
      <c r="G1524" s="73">
        <v>8053700</v>
      </c>
      <c r="H1524" s="73">
        <v>0</v>
      </c>
      <c r="I1524" s="275">
        <v>0</v>
      </c>
      <c r="J1524" s="275"/>
      <c r="K1524" s="275">
        <v>0</v>
      </c>
      <c r="L1524" s="275"/>
      <c r="M1524" s="275"/>
      <c r="N1524" s="275"/>
      <c r="O1524" s="275">
        <v>8053700</v>
      </c>
      <c r="P1524" s="275"/>
      <c r="Q1524" s="73">
        <v>0</v>
      </c>
    </row>
    <row r="1525" spans="1:17" ht="12.1" customHeight="1" x14ac:dyDescent="0.25">
      <c r="A1525" s="273" t="s">
        <v>3023</v>
      </c>
      <c r="B1525" s="273"/>
      <c r="C1525" s="274" t="s">
        <v>3024</v>
      </c>
      <c r="D1525" s="274"/>
      <c r="E1525" s="274"/>
      <c r="F1525" s="274"/>
      <c r="G1525" s="73">
        <v>8917732</v>
      </c>
      <c r="H1525" s="73">
        <v>0</v>
      </c>
      <c r="I1525" s="275">
        <v>0</v>
      </c>
      <c r="J1525" s="275"/>
      <c r="K1525" s="275">
        <v>0</v>
      </c>
      <c r="L1525" s="275"/>
      <c r="M1525" s="275"/>
      <c r="N1525" s="275"/>
      <c r="O1525" s="275">
        <v>8917732</v>
      </c>
      <c r="P1525" s="275"/>
      <c r="Q1525" s="73">
        <v>0</v>
      </c>
    </row>
    <row r="1526" spans="1:17" ht="12.1" customHeight="1" x14ac:dyDescent="0.25">
      <c r="A1526" s="273" t="s">
        <v>3025</v>
      </c>
      <c r="B1526" s="273"/>
      <c r="C1526" s="274" t="s">
        <v>3026</v>
      </c>
      <c r="D1526" s="274"/>
      <c r="E1526" s="274"/>
      <c r="F1526" s="274"/>
      <c r="G1526" s="73">
        <v>19416500</v>
      </c>
      <c r="H1526" s="73">
        <v>0</v>
      </c>
      <c r="I1526" s="275">
        <v>0</v>
      </c>
      <c r="J1526" s="275"/>
      <c r="K1526" s="275">
        <v>0</v>
      </c>
      <c r="L1526" s="275"/>
      <c r="M1526" s="275"/>
      <c r="N1526" s="275"/>
      <c r="O1526" s="275">
        <v>19416500</v>
      </c>
      <c r="P1526" s="275"/>
      <c r="Q1526" s="73">
        <v>0</v>
      </c>
    </row>
    <row r="1527" spans="1:17" ht="12.1" customHeight="1" x14ac:dyDescent="0.25">
      <c r="A1527" s="273" t="s">
        <v>3027</v>
      </c>
      <c r="B1527" s="273"/>
      <c r="C1527" s="274" t="s">
        <v>3028</v>
      </c>
      <c r="D1527" s="274"/>
      <c r="E1527" s="274"/>
      <c r="F1527" s="274"/>
      <c r="G1527" s="73">
        <v>14395700</v>
      </c>
      <c r="H1527" s="73">
        <v>0</v>
      </c>
      <c r="I1527" s="275">
        <v>0</v>
      </c>
      <c r="J1527" s="275"/>
      <c r="K1527" s="275">
        <v>0</v>
      </c>
      <c r="L1527" s="275"/>
      <c r="M1527" s="275"/>
      <c r="N1527" s="275"/>
      <c r="O1527" s="275">
        <v>14395700</v>
      </c>
      <c r="P1527" s="275"/>
      <c r="Q1527" s="73">
        <v>0</v>
      </c>
    </row>
    <row r="1528" spans="1:17" ht="12.75" customHeight="1" x14ac:dyDescent="0.25">
      <c r="A1528" s="273" t="s">
        <v>3029</v>
      </c>
      <c r="B1528" s="273"/>
      <c r="C1528" s="274" t="s">
        <v>3030</v>
      </c>
      <c r="D1528" s="274"/>
      <c r="E1528" s="274"/>
      <c r="F1528" s="274"/>
      <c r="G1528" s="73">
        <v>18240200</v>
      </c>
      <c r="H1528" s="73">
        <v>0</v>
      </c>
      <c r="I1528" s="275">
        <v>0</v>
      </c>
      <c r="J1528" s="275"/>
      <c r="K1528" s="275">
        <v>0</v>
      </c>
      <c r="L1528" s="275"/>
      <c r="M1528" s="275"/>
      <c r="N1528" s="275"/>
      <c r="O1528" s="275">
        <v>18240200</v>
      </c>
      <c r="P1528" s="275"/>
      <c r="Q1528" s="73">
        <v>0</v>
      </c>
    </row>
    <row r="1529" spans="1:17" ht="12.1" customHeight="1" x14ac:dyDescent="0.25">
      <c r="A1529" s="273" t="s">
        <v>3031</v>
      </c>
      <c r="B1529" s="273"/>
      <c r="C1529" s="274" t="s">
        <v>3032</v>
      </c>
      <c r="D1529" s="274"/>
      <c r="E1529" s="274"/>
      <c r="F1529" s="274"/>
      <c r="G1529" s="73">
        <v>10580300</v>
      </c>
      <c r="H1529" s="73">
        <v>0</v>
      </c>
      <c r="I1529" s="275">
        <v>0</v>
      </c>
      <c r="J1529" s="275"/>
      <c r="K1529" s="275">
        <v>0</v>
      </c>
      <c r="L1529" s="275"/>
      <c r="M1529" s="275"/>
      <c r="N1529" s="275"/>
      <c r="O1529" s="275">
        <v>10580300</v>
      </c>
      <c r="P1529" s="275"/>
      <c r="Q1529" s="73">
        <v>0</v>
      </c>
    </row>
    <row r="1530" spans="1:17" ht="12.1" customHeight="1" x14ac:dyDescent="0.25">
      <c r="A1530" s="273" t="s">
        <v>3033</v>
      </c>
      <c r="B1530" s="273"/>
      <c r="C1530" s="274" t="s">
        <v>3034</v>
      </c>
      <c r="D1530" s="274"/>
      <c r="E1530" s="274"/>
      <c r="F1530" s="274"/>
      <c r="G1530" s="73">
        <v>7801700</v>
      </c>
      <c r="H1530" s="73">
        <v>0</v>
      </c>
      <c r="I1530" s="275">
        <v>0</v>
      </c>
      <c r="J1530" s="275"/>
      <c r="K1530" s="275">
        <v>0</v>
      </c>
      <c r="L1530" s="275"/>
      <c r="M1530" s="275"/>
      <c r="N1530" s="275"/>
      <c r="O1530" s="275">
        <v>7801700</v>
      </c>
      <c r="P1530" s="275"/>
      <c r="Q1530" s="73">
        <v>0</v>
      </c>
    </row>
    <row r="1531" spans="1:17" ht="12.75" customHeight="1" x14ac:dyDescent="0.25">
      <c r="A1531" s="273" t="s">
        <v>3035</v>
      </c>
      <c r="B1531" s="273"/>
      <c r="C1531" s="274" t="s">
        <v>3036</v>
      </c>
      <c r="D1531" s="274"/>
      <c r="E1531" s="274"/>
      <c r="F1531" s="274"/>
      <c r="G1531" s="73">
        <v>653300</v>
      </c>
      <c r="H1531" s="73">
        <v>0</v>
      </c>
      <c r="I1531" s="275">
        <v>0</v>
      </c>
      <c r="J1531" s="275"/>
      <c r="K1531" s="275">
        <v>0</v>
      </c>
      <c r="L1531" s="275"/>
      <c r="M1531" s="275"/>
      <c r="N1531" s="275"/>
      <c r="O1531" s="275">
        <v>653300</v>
      </c>
      <c r="P1531" s="275"/>
      <c r="Q1531" s="73">
        <v>0</v>
      </c>
    </row>
    <row r="1532" spans="1:17" ht="12.1" customHeight="1" x14ac:dyDescent="0.25">
      <c r="A1532" s="273" t="s">
        <v>3037</v>
      </c>
      <c r="B1532" s="273"/>
      <c r="C1532" s="274" t="s">
        <v>3038</v>
      </c>
      <c r="D1532" s="274"/>
      <c r="E1532" s="274"/>
      <c r="F1532" s="274"/>
      <c r="G1532" s="73">
        <v>9560900</v>
      </c>
      <c r="H1532" s="73">
        <v>0</v>
      </c>
      <c r="I1532" s="275">
        <v>0</v>
      </c>
      <c r="J1532" s="275"/>
      <c r="K1532" s="275">
        <v>0</v>
      </c>
      <c r="L1532" s="275"/>
      <c r="M1532" s="275"/>
      <c r="N1532" s="275"/>
      <c r="O1532" s="275">
        <v>9560900</v>
      </c>
      <c r="P1532" s="275"/>
      <c r="Q1532" s="73">
        <v>0</v>
      </c>
    </row>
    <row r="1533" spans="1:17" ht="12.1" customHeight="1" x14ac:dyDescent="0.25">
      <c r="A1533" s="273" t="s">
        <v>3039</v>
      </c>
      <c r="B1533" s="273"/>
      <c r="C1533" s="274" t="s">
        <v>3040</v>
      </c>
      <c r="D1533" s="274"/>
      <c r="E1533" s="274"/>
      <c r="F1533" s="274"/>
      <c r="G1533" s="73">
        <v>12375000</v>
      </c>
      <c r="H1533" s="73">
        <v>0</v>
      </c>
      <c r="I1533" s="275">
        <v>0</v>
      </c>
      <c r="J1533" s="275"/>
      <c r="K1533" s="275">
        <v>0</v>
      </c>
      <c r="L1533" s="275"/>
      <c r="M1533" s="275"/>
      <c r="N1533" s="275"/>
      <c r="O1533" s="275">
        <v>12375000</v>
      </c>
      <c r="P1533" s="275"/>
      <c r="Q1533" s="73">
        <v>0</v>
      </c>
    </row>
    <row r="1534" spans="1:17" ht="12.75" customHeight="1" x14ac:dyDescent="0.25">
      <c r="A1534" s="273" t="s">
        <v>3041</v>
      </c>
      <c r="B1534" s="273"/>
      <c r="C1534" s="274" t="s">
        <v>3042</v>
      </c>
      <c r="D1534" s="274"/>
      <c r="E1534" s="274"/>
      <c r="F1534" s="274"/>
      <c r="G1534" s="73">
        <v>12040600</v>
      </c>
      <c r="H1534" s="73">
        <v>0</v>
      </c>
      <c r="I1534" s="275">
        <v>0</v>
      </c>
      <c r="J1534" s="275"/>
      <c r="K1534" s="275">
        <v>0</v>
      </c>
      <c r="L1534" s="275"/>
      <c r="M1534" s="275"/>
      <c r="N1534" s="275"/>
      <c r="O1534" s="275">
        <v>12040600</v>
      </c>
      <c r="P1534" s="275"/>
      <c r="Q1534" s="73">
        <v>0</v>
      </c>
    </row>
    <row r="1535" spans="1:17" ht="12.1" customHeight="1" x14ac:dyDescent="0.25">
      <c r="A1535" s="273" t="s">
        <v>3043</v>
      </c>
      <c r="B1535" s="273"/>
      <c r="C1535" s="274" t="s">
        <v>3044</v>
      </c>
      <c r="D1535" s="274"/>
      <c r="E1535" s="274"/>
      <c r="F1535" s="274"/>
      <c r="G1535" s="73">
        <v>8806500</v>
      </c>
      <c r="H1535" s="73">
        <v>0</v>
      </c>
      <c r="I1535" s="275">
        <v>0</v>
      </c>
      <c r="J1535" s="275"/>
      <c r="K1535" s="275">
        <v>0</v>
      </c>
      <c r="L1535" s="275"/>
      <c r="M1535" s="275"/>
      <c r="N1535" s="275"/>
      <c r="O1535" s="275">
        <v>8806500</v>
      </c>
      <c r="P1535" s="275"/>
      <c r="Q1535" s="73">
        <v>0</v>
      </c>
    </row>
    <row r="1536" spans="1:17" ht="12.1" customHeight="1" x14ac:dyDescent="0.25">
      <c r="A1536" s="273" t="s">
        <v>3045</v>
      </c>
      <c r="B1536" s="273"/>
      <c r="C1536" s="274" t="s">
        <v>2933</v>
      </c>
      <c r="D1536" s="274"/>
      <c r="E1536" s="274"/>
      <c r="F1536" s="274"/>
      <c r="G1536" s="73">
        <v>5345700</v>
      </c>
      <c r="H1536" s="73">
        <v>0</v>
      </c>
      <c r="I1536" s="275">
        <v>0</v>
      </c>
      <c r="J1536" s="275"/>
      <c r="K1536" s="275">
        <v>0</v>
      </c>
      <c r="L1536" s="275"/>
      <c r="M1536" s="275"/>
      <c r="N1536" s="275"/>
      <c r="O1536" s="275">
        <v>5345700</v>
      </c>
      <c r="P1536" s="275"/>
      <c r="Q1536" s="73">
        <v>0</v>
      </c>
    </row>
    <row r="1537" spans="1:17" ht="12.75" customHeight="1" x14ac:dyDescent="0.25">
      <c r="A1537" s="273" t="s">
        <v>3046</v>
      </c>
      <c r="B1537" s="273"/>
      <c r="C1537" s="274" t="s">
        <v>2924</v>
      </c>
      <c r="D1537" s="274"/>
      <c r="E1537" s="274"/>
      <c r="F1537" s="274"/>
      <c r="G1537" s="73">
        <v>40221400</v>
      </c>
      <c r="H1537" s="73">
        <v>0</v>
      </c>
      <c r="I1537" s="275">
        <v>0</v>
      </c>
      <c r="J1537" s="275"/>
      <c r="K1537" s="275">
        <v>0</v>
      </c>
      <c r="L1537" s="275"/>
      <c r="M1537" s="275"/>
      <c r="N1537" s="275"/>
      <c r="O1537" s="275">
        <v>40221400</v>
      </c>
      <c r="P1537" s="275"/>
      <c r="Q1537" s="73">
        <v>0</v>
      </c>
    </row>
    <row r="1538" spans="1:17" ht="12.1" customHeight="1" x14ac:dyDescent="0.25">
      <c r="A1538" s="273" t="s">
        <v>3047</v>
      </c>
      <c r="B1538" s="273"/>
      <c r="C1538" s="274" t="s">
        <v>3048</v>
      </c>
      <c r="D1538" s="274"/>
      <c r="E1538" s="274"/>
      <c r="F1538" s="274"/>
      <c r="G1538" s="73">
        <v>24117100</v>
      </c>
      <c r="H1538" s="73">
        <v>0</v>
      </c>
      <c r="I1538" s="275">
        <v>0</v>
      </c>
      <c r="J1538" s="275"/>
      <c r="K1538" s="275">
        <v>0</v>
      </c>
      <c r="L1538" s="275"/>
      <c r="M1538" s="275"/>
      <c r="N1538" s="275"/>
      <c r="O1538" s="275">
        <v>24117100</v>
      </c>
      <c r="P1538" s="275"/>
      <c r="Q1538" s="73">
        <v>0</v>
      </c>
    </row>
    <row r="1539" spans="1:17" ht="12.1" customHeight="1" x14ac:dyDescent="0.25">
      <c r="A1539" s="273" t="s">
        <v>3049</v>
      </c>
      <c r="B1539" s="273"/>
      <c r="C1539" s="274" t="s">
        <v>3038</v>
      </c>
      <c r="D1539" s="274"/>
      <c r="E1539" s="274"/>
      <c r="F1539" s="274"/>
      <c r="G1539" s="73">
        <v>14490000</v>
      </c>
      <c r="H1539" s="73">
        <v>0</v>
      </c>
      <c r="I1539" s="275">
        <v>0</v>
      </c>
      <c r="J1539" s="275"/>
      <c r="K1539" s="275">
        <v>0</v>
      </c>
      <c r="L1539" s="275"/>
      <c r="M1539" s="275"/>
      <c r="N1539" s="275"/>
      <c r="O1539" s="275">
        <v>14490000</v>
      </c>
      <c r="P1539" s="275"/>
      <c r="Q1539" s="73">
        <v>0</v>
      </c>
    </row>
    <row r="1540" spans="1:17" ht="12.75" customHeight="1" x14ac:dyDescent="0.25">
      <c r="A1540" s="273" t="s">
        <v>3050</v>
      </c>
      <c r="B1540" s="273"/>
      <c r="C1540" s="274" t="s">
        <v>2933</v>
      </c>
      <c r="D1540" s="274"/>
      <c r="E1540" s="274"/>
      <c r="F1540" s="274"/>
      <c r="G1540" s="73">
        <v>25821900</v>
      </c>
      <c r="H1540" s="73">
        <v>0</v>
      </c>
      <c r="I1540" s="275">
        <v>0</v>
      </c>
      <c r="J1540" s="275"/>
      <c r="K1540" s="275">
        <v>0</v>
      </c>
      <c r="L1540" s="275"/>
      <c r="M1540" s="275"/>
      <c r="N1540" s="275"/>
      <c r="O1540" s="275">
        <v>25821900</v>
      </c>
      <c r="P1540" s="275"/>
      <c r="Q1540" s="73">
        <v>0</v>
      </c>
    </row>
    <row r="1541" spans="1:17" ht="12.1" customHeight="1" x14ac:dyDescent="0.25">
      <c r="A1541" s="273" t="s">
        <v>3051</v>
      </c>
      <c r="B1541" s="273"/>
      <c r="C1541" s="274" t="s">
        <v>3052</v>
      </c>
      <c r="D1541" s="274"/>
      <c r="E1541" s="274"/>
      <c r="F1541" s="274"/>
      <c r="G1541" s="73">
        <v>11500200</v>
      </c>
      <c r="H1541" s="73">
        <v>0</v>
      </c>
      <c r="I1541" s="275">
        <v>0</v>
      </c>
      <c r="J1541" s="275"/>
      <c r="K1541" s="275">
        <v>0</v>
      </c>
      <c r="L1541" s="275"/>
      <c r="M1541" s="275"/>
      <c r="N1541" s="275"/>
      <c r="O1541" s="275">
        <v>11500200</v>
      </c>
      <c r="P1541" s="275"/>
      <c r="Q1541" s="73">
        <v>0</v>
      </c>
    </row>
    <row r="1542" spans="1:17" ht="12.1" customHeight="1" x14ac:dyDescent="0.25">
      <c r="A1542" s="273" t="s">
        <v>3053</v>
      </c>
      <c r="B1542" s="273"/>
      <c r="C1542" s="274" t="s">
        <v>3054</v>
      </c>
      <c r="D1542" s="274"/>
      <c r="E1542" s="274"/>
      <c r="F1542" s="274"/>
      <c r="G1542" s="73">
        <v>8388700</v>
      </c>
      <c r="H1542" s="73">
        <v>0</v>
      </c>
      <c r="I1542" s="275">
        <v>0</v>
      </c>
      <c r="J1542" s="275"/>
      <c r="K1542" s="275">
        <v>0</v>
      </c>
      <c r="L1542" s="275"/>
      <c r="M1542" s="275"/>
      <c r="N1542" s="275"/>
      <c r="O1542" s="275">
        <v>8388700</v>
      </c>
      <c r="P1542" s="275"/>
      <c r="Q1542" s="73">
        <v>0</v>
      </c>
    </row>
    <row r="1543" spans="1:17" ht="12.75" customHeight="1" x14ac:dyDescent="0.25">
      <c r="A1543" s="273" t="s">
        <v>3055</v>
      </c>
      <c r="B1543" s="273"/>
      <c r="C1543" s="274" t="s">
        <v>3056</v>
      </c>
      <c r="D1543" s="274"/>
      <c r="E1543" s="274"/>
      <c r="F1543" s="274"/>
      <c r="G1543" s="73">
        <v>8255800</v>
      </c>
      <c r="H1543" s="73">
        <v>0</v>
      </c>
      <c r="I1543" s="275">
        <v>0</v>
      </c>
      <c r="J1543" s="275"/>
      <c r="K1543" s="275">
        <v>0</v>
      </c>
      <c r="L1543" s="275"/>
      <c r="M1543" s="275"/>
      <c r="N1543" s="275"/>
      <c r="O1543" s="275">
        <v>8255800</v>
      </c>
      <c r="P1543" s="275"/>
      <c r="Q1543" s="73">
        <v>0</v>
      </c>
    </row>
    <row r="1544" spans="1:17" ht="12.1" customHeight="1" x14ac:dyDescent="0.25">
      <c r="A1544" s="273" t="s">
        <v>3057</v>
      </c>
      <c r="B1544" s="273"/>
      <c r="C1544" s="274" t="s">
        <v>3058</v>
      </c>
      <c r="D1544" s="274"/>
      <c r="E1544" s="274"/>
      <c r="F1544" s="274"/>
      <c r="G1544" s="73">
        <v>1024200</v>
      </c>
      <c r="H1544" s="73">
        <v>0</v>
      </c>
      <c r="I1544" s="275">
        <v>0</v>
      </c>
      <c r="J1544" s="275"/>
      <c r="K1544" s="275">
        <v>0</v>
      </c>
      <c r="L1544" s="275"/>
      <c r="M1544" s="275"/>
      <c r="N1544" s="275"/>
      <c r="O1544" s="275">
        <v>1024200</v>
      </c>
      <c r="P1544" s="275"/>
      <c r="Q1544" s="73">
        <v>0</v>
      </c>
    </row>
    <row r="1545" spans="1:17" ht="12.1" customHeight="1" x14ac:dyDescent="0.25">
      <c r="A1545" s="273" t="s">
        <v>3059</v>
      </c>
      <c r="B1545" s="273"/>
      <c r="C1545" s="274" t="s">
        <v>3060</v>
      </c>
      <c r="D1545" s="274"/>
      <c r="E1545" s="274"/>
      <c r="F1545" s="274"/>
      <c r="G1545" s="73">
        <v>8351600</v>
      </c>
      <c r="H1545" s="73">
        <v>0</v>
      </c>
      <c r="I1545" s="275">
        <v>0</v>
      </c>
      <c r="J1545" s="275"/>
      <c r="K1545" s="275">
        <v>0</v>
      </c>
      <c r="L1545" s="275"/>
      <c r="M1545" s="275"/>
      <c r="N1545" s="275"/>
      <c r="O1545" s="275">
        <v>8351600</v>
      </c>
      <c r="P1545" s="275"/>
      <c r="Q1545" s="73">
        <v>0</v>
      </c>
    </row>
    <row r="1546" spans="1:17" ht="12.75" customHeight="1" x14ac:dyDescent="0.25">
      <c r="A1546" s="273" t="s">
        <v>3061</v>
      </c>
      <c r="B1546" s="273"/>
      <c r="C1546" s="274" t="s">
        <v>2933</v>
      </c>
      <c r="D1546" s="274"/>
      <c r="E1546" s="274"/>
      <c r="F1546" s="274"/>
      <c r="G1546" s="73">
        <v>42911100</v>
      </c>
      <c r="H1546" s="73">
        <v>0</v>
      </c>
      <c r="I1546" s="275">
        <v>0</v>
      </c>
      <c r="J1546" s="275"/>
      <c r="K1546" s="275">
        <v>0</v>
      </c>
      <c r="L1546" s="275"/>
      <c r="M1546" s="275"/>
      <c r="N1546" s="275"/>
      <c r="O1546" s="275">
        <v>42911100</v>
      </c>
      <c r="P1546" s="275"/>
      <c r="Q1546" s="73">
        <v>0</v>
      </c>
    </row>
    <row r="1547" spans="1:17" ht="12.1" customHeight="1" x14ac:dyDescent="0.25">
      <c r="A1547" s="273" t="s">
        <v>3062</v>
      </c>
      <c r="B1547" s="273"/>
      <c r="C1547" s="274" t="s">
        <v>3063</v>
      </c>
      <c r="D1547" s="274"/>
      <c r="E1547" s="274"/>
      <c r="F1547" s="274"/>
      <c r="G1547" s="73">
        <v>503000</v>
      </c>
      <c r="H1547" s="73">
        <v>0</v>
      </c>
      <c r="I1547" s="275">
        <v>0</v>
      </c>
      <c r="J1547" s="275"/>
      <c r="K1547" s="275">
        <v>0</v>
      </c>
      <c r="L1547" s="275"/>
      <c r="M1547" s="275"/>
      <c r="N1547" s="275"/>
      <c r="O1547" s="275">
        <v>503000</v>
      </c>
      <c r="P1547" s="275"/>
      <c r="Q1547" s="73">
        <v>0</v>
      </c>
    </row>
    <row r="1548" spans="1:17" ht="12.1" customHeight="1" x14ac:dyDescent="0.25">
      <c r="A1548" s="273" t="s">
        <v>3064</v>
      </c>
      <c r="B1548" s="273"/>
      <c r="C1548" s="274" t="s">
        <v>3065</v>
      </c>
      <c r="D1548" s="274"/>
      <c r="E1548" s="274"/>
      <c r="F1548" s="274"/>
      <c r="G1548" s="73">
        <v>7421900</v>
      </c>
      <c r="H1548" s="73">
        <v>0</v>
      </c>
      <c r="I1548" s="275">
        <v>0</v>
      </c>
      <c r="J1548" s="275"/>
      <c r="K1548" s="275">
        <v>0</v>
      </c>
      <c r="L1548" s="275"/>
      <c r="M1548" s="275"/>
      <c r="N1548" s="275"/>
      <c r="O1548" s="275">
        <v>7421900</v>
      </c>
      <c r="P1548" s="275"/>
      <c r="Q1548" s="73">
        <v>0</v>
      </c>
    </row>
    <row r="1549" spans="1:17" ht="12.75" customHeight="1" x14ac:dyDescent="0.25">
      <c r="A1549" s="273" t="s">
        <v>3066</v>
      </c>
      <c r="B1549" s="273"/>
      <c r="C1549" s="274" t="s">
        <v>3067</v>
      </c>
      <c r="D1549" s="274"/>
      <c r="E1549" s="274"/>
      <c r="F1549" s="274"/>
      <c r="G1549" s="73">
        <v>13084900</v>
      </c>
      <c r="H1549" s="73">
        <v>0</v>
      </c>
      <c r="I1549" s="275">
        <v>0</v>
      </c>
      <c r="J1549" s="275"/>
      <c r="K1549" s="275">
        <v>0</v>
      </c>
      <c r="L1549" s="275"/>
      <c r="M1549" s="275"/>
      <c r="N1549" s="275"/>
      <c r="O1549" s="275">
        <v>13084900</v>
      </c>
      <c r="P1549" s="275"/>
      <c r="Q1549" s="73">
        <v>0</v>
      </c>
    </row>
    <row r="1550" spans="1:17" ht="12.1" customHeight="1" x14ac:dyDescent="0.25">
      <c r="A1550" s="273" t="s">
        <v>3068</v>
      </c>
      <c r="B1550" s="273"/>
      <c r="C1550" s="274" t="s">
        <v>3069</v>
      </c>
      <c r="D1550" s="274"/>
      <c r="E1550" s="274"/>
      <c r="F1550" s="274"/>
      <c r="G1550" s="73">
        <v>407073</v>
      </c>
      <c r="H1550" s="73">
        <v>0</v>
      </c>
      <c r="I1550" s="275">
        <v>0</v>
      </c>
      <c r="J1550" s="275"/>
      <c r="K1550" s="275">
        <v>0</v>
      </c>
      <c r="L1550" s="275"/>
      <c r="M1550" s="275"/>
      <c r="N1550" s="275"/>
      <c r="O1550" s="275">
        <v>407073</v>
      </c>
      <c r="P1550" s="275"/>
      <c r="Q1550" s="73">
        <v>0</v>
      </c>
    </row>
    <row r="1551" spans="1:17" ht="12.1" customHeight="1" x14ac:dyDescent="0.25">
      <c r="A1551" s="273" t="s">
        <v>3070</v>
      </c>
      <c r="B1551" s="273"/>
      <c r="C1551" s="274" t="s">
        <v>3071</v>
      </c>
      <c r="D1551" s="274"/>
      <c r="E1551" s="274"/>
      <c r="F1551" s="274"/>
      <c r="G1551" s="73">
        <v>407073</v>
      </c>
      <c r="H1551" s="73">
        <v>0</v>
      </c>
      <c r="I1551" s="275">
        <v>0</v>
      </c>
      <c r="J1551" s="275"/>
      <c r="K1551" s="275">
        <v>0</v>
      </c>
      <c r="L1551" s="275"/>
      <c r="M1551" s="275"/>
      <c r="N1551" s="275"/>
      <c r="O1551" s="275">
        <v>407073</v>
      </c>
      <c r="P1551" s="275"/>
      <c r="Q1551" s="73">
        <v>0</v>
      </c>
    </row>
    <row r="1552" spans="1:17" ht="12.1" customHeight="1" x14ac:dyDescent="0.25">
      <c r="A1552" s="273" t="s">
        <v>3072</v>
      </c>
      <c r="B1552" s="273"/>
      <c r="C1552" s="274" t="s">
        <v>3073</v>
      </c>
      <c r="D1552" s="274"/>
      <c r="E1552" s="274"/>
      <c r="F1552" s="274"/>
      <c r="G1552" s="73">
        <v>9452100</v>
      </c>
      <c r="H1552" s="73">
        <v>0</v>
      </c>
      <c r="I1552" s="275">
        <v>0</v>
      </c>
      <c r="J1552" s="275"/>
      <c r="K1552" s="275">
        <v>0</v>
      </c>
      <c r="L1552" s="275"/>
      <c r="M1552" s="275"/>
      <c r="N1552" s="275"/>
      <c r="O1552" s="275">
        <v>9452100</v>
      </c>
      <c r="P1552" s="275"/>
      <c r="Q1552" s="73">
        <v>0</v>
      </c>
    </row>
    <row r="1553" spans="1:17" ht="12.75" customHeight="1" x14ac:dyDescent="0.25">
      <c r="A1553" s="273" t="s">
        <v>3074</v>
      </c>
      <c r="B1553" s="273"/>
      <c r="C1553" s="274" t="s">
        <v>3075</v>
      </c>
      <c r="D1553" s="274"/>
      <c r="E1553" s="274"/>
      <c r="F1553" s="274"/>
      <c r="G1553" s="73">
        <v>12278700</v>
      </c>
      <c r="H1553" s="73">
        <v>0</v>
      </c>
      <c r="I1553" s="275">
        <v>0</v>
      </c>
      <c r="J1553" s="275"/>
      <c r="K1553" s="275">
        <v>0</v>
      </c>
      <c r="L1553" s="275"/>
      <c r="M1553" s="275"/>
      <c r="N1553" s="275"/>
      <c r="O1553" s="275">
        <v>12278700</v>
      </c>
      <c r="P1553" s="275"/>
      <c r="Q1553" s="73">
        <v>0</v>
      </c>
    </row>
    <row r="1554" spans="1:17" ht="12.1" customHeight="1" x14ac:dyDescent="0.25">
      <c r="A1554" s="273" t="s">
        <v>3076</v>
      </c>
      <c r="B1554" s="273"/>
      <c r="C1554" s="274" t="s">
        <v>3077</v>
      </c>
      <c r="D1554" s="274"/>
      <c r="E1554" s="274"/>
      <c r="F1554" s="274"/>
      <c r="G1554" s="73">
        <v>15315500</v>
      </c>
      <c r="H1554" s="73">
        <v>0</v>
      </c>
      <c r="I1554" s="275">
        <v>0</v>
      </c>
      <c r="J1554" s="275"/>
      <c r="K1554" s="275">
        <v>0</v>
      </c>
      <c r="L1554" s="275"/>
      <c r="M1554" s="275"/>
      <c r="N1554" s="275"/>
      <c r="O1554" s="275">
        <v>15315500</v>
      </c>
      <c r="P1554" s="275"/>
      <c r="Q1554" s="73">
        <v>0</v>
      </c>
    </row>
    <row r="1555" spans="1:17" ht="12.1" customHeight="1" x14ac:dyDescent="0.25">
      <c r="A1555" s="273" t="s">
        <v>3078</v>
      </c>
      <c r="B1555" s="273"/>
      <c r="C1555" s="274" t="s">
        <v>3079</v>
      </c>
      <c r="D1555" s="274"/>
      <c r="E1555" s="274"/>
      <c r="F1555" s="274"/>
      <c r="G1555" s="73">
        <v>5266700</v>
      </c>
      <c r="H1555" s="73">
        <v>0</v>
      </c>
      <c r="I1555" s="275">
        <v>0</v>
      </c>
      <c r="J1555" s="275"/>
      <c r="K1555" s="275">
        <v>0</v>
      </c>
      <c r="L1555" s="275"/>
      <c r="M1555" s="275"/>
      <c r="N1555" s="275"/>
      <c r="O1555" s="275">
        <v>5266700</v>
      </c>
      <c r="P1555" s="275"/>
      <c r="Q1555" s="73">
        <v>0</v>
      </c>
    </row>
    <row r="1556" spans="1:17" ht="12.75" customHeight="1" x14ac:dyDescent="0.25">
      <c r="A1556" s="273" t="s">
        <v>3080</v>
      </c>
      <c r="B1556" s="273"/>
      <c r="C1556" s="274" t="s">
        <v>2933</v>
      </c>
      <c r="D1556" s="274"/>
      <c r="E1556" s="274"/>
      <c r="F1556" s="274"/>
      <c r="G1556" s="73">
        <v>15489793.91</v>
      </c>
      <c r="H1556" s="73">
        <v>0</v>
      </c>
      <c r="I1556" s="275">
        <v>0</v>
      </c>
      <c r="J1556" s="275"/>
      <c r="K1556" s="275">
        <v>0</v>
      </c>
      <c r="L1556" s="275"/>
      <c r="M1556" s="275"/>
      <c r="N1556" s="275"/>
      <c r="O1556" s="275">
        <v>15489793.91</v>
      </c>
      <c r="P1556" s="275"/>
      <c r="Q1556" s="73">
        <v>0</v>
      </c>
    </row>
    <row r="1557" spans="1:17" ht="12.1" customHeight="1" x14ac:dyDescent="0.25">
      <c r="A1557" s="273" t="s">
        <v>3081</v>
      </c>
      <c r="B1557" s="273"/>
      <c r="C1557" s="274" t="s">
        <v>3082</v>
      </c>
      <c r="D1557" s="274"/>
      <c r="E1557" s="274"/>
      <c r="F1557" s="274"/>
      <c r="G1557" s="73">
        <v>1333900</v>
      </c>
      <c r="H1557" s="73">
        <v>0</v>
      </c>
      <c r="I1557" s="275">
        <v>0</v>
      </c>
      <c r="J1557" s="275"/>
      <c r="K1557" s="275">
        <v>0</v>
      </c>
      <c r="L1557" s="275"/>
      <c r="M1557" s="275"/>
      <c r="N1557" s="275"/>
      <c r="O1557" s="275">
        <v>1333900</v>
      </c>
      <c r="P1557" s="275"/>
      <c r="Q1557" s="73">
        <v>0</v>
      </c>
    </row>
    <row r="1558" spans="1:17" ht="12.1" customHeight="1" x14ac:dyDescent="0.25">
      <c r="A1558" s="273" t="s">
        <v>3083</v>
      </c>
      <c r="B1558" s="273"/>
      <c r="C1558" s="274" t="s">
        <v>3084</v>
      </c>
      <c r="D1558" s="274"/>
      <c r="E1558" s="274"/>
      <c r="F1558" s="274"/>
      <c r="G1558" s="73">
        <v>832500</v>
      </c>
      <c r="H1558" s="73">
        <v>0</v>
      </c>
      <c r="I1558" s="275">
        <v>0</v>
      </c>
      <c r="J1558" s="275"/>
      <c r="K1558" s="275">
        <v>0</v>
      </c>
      <c r="L1558" s="275"/>
      <c r="M1558" s="275"/>
      <c r="N1558" s="275"/>
      <c r="O1558" s="275">
        <v>832500</v>
      </c>
      <c r="P1558" s="275"/>
      <c r="Q1558" s="73">
        <v>0</v>
      </c>
    </row>
    <row r="1559" spans="1:17" ht="12.75" customHeight="1" x14ac:dyDescent="0.25">
      <c r="A1559" s="273" t="s">
        <v>3085</v>
      </c>
      <c r="B1559" s="273"/>
      <c r="C1559" s="274" t="s">
        <v>2944</v>
      </c>
      <c r="D1559" s="274"/>
      <c r="E1559" s="274"/>
      <c r="F1559" s="274"/>
      <c r="G1559" s="73">
        <v>31056100</v>
      </c>
      <c r="H1559" s="73">
        <v>0</v>
      </c>
      <c r="I1559" s="275">
        <v>0</v>
      </c>
      <c r="J1559" s="275"/>
      <c r="K1559" s="275">
        <v>0</v>
      </c>
      <c r="L1559" s="275"/>
      <c r="M1559" s="275"/>
      <c r="N1559" s="275"/>
      <c r="O1559" s="275">
        <v>31056100</v>
      </c>
      <c r="P1559" s="275"/>
      <c r="Q1559" s="73">
        <v>0</v>
      </c>
    </row>
    <row r="1560" spans="1:17" ht="12.1" customHeight="1" x14ac:dyDescent="0.25">
      <c r="A1560" s="273" t="s">
        <v>3086</v>
      </c>
      <c r="B1560" s="273"/>
      <c r="C1560" s="274" t="s">
        <v>2933</v>
      </c>
      <c r="D1560" s="274"/>
      <c r="E1560" s="274"/>
      <c r="F1560" s="274"/>
      <c r="G1560" s="73">
        <v>22563477.82</v>
      </c>
      <c r="H1560" s="73">
        <v>0</v>
      </c>
      <c r="I1560" s="275">
        <v>0</v>
      </c>
      <c r="J1560" s="275"/>
      <c r="K1560" s="275">
        <v>0</v>
      </c>
      <c r="L1560" s="275"/>
      <c r="M1560" s="275"/>
      <c r="N1560" s="275"/>
      <c r="O1560" s="275">
        <v>22563477.82</v>
      </c>
      <c r="P1560" s="275"/>
      <c r="Q1560" s="73">
        <v>0</v>
      </c>
    </row>
    <row r="1561" spans="1:17" ht="12.1" customHeight="1" x14ac:dyDescent="0.25">
      <c r="A1561" s="273" t="s">
        <v>3087</v>
      </c>
      <c r="B1561" s="273"/>
      <c r="C1561" s="274" t="s">
        <v>3088</v>
      </c>
      <c r="D1561" s="274"/>
      <c r="E1561" s="274"/>
      <c r="F1561" s="274"/>
      <c r="G1561" s="73">
        <v>14422400</v>
      </c>
      <c r="H1561" s="73">
        <v>0</v>
      </c>
      <c r="I1561" s="275">
        <v>0</v>
      </c>
      <c r="J1561" s="275"/>
      <c r="K1561" s="275">
        <v>0</v>
      </c>
      <c r="L1561" s="275"/>
      <c r="M1561" s="275"/>
      <c r="N1561" s="275"/>
      <c r="O1561" s="275">
        <v>14422400</v>
      </c>
      <c r="P1561" s="275"/>
      <c r="Q1561" s="73">
        <v>0</v>
      </c>
    </row>
    <row r="1562" spans="1:17" ht="12.75" customHeight="1" x14ac:dyDescent="0.25">
      <c r="A1562" s="273" t="s">
        <v>3089</v>
      </c>
      <c r="B1562" s="273"/>
      <c r="C1562" s="274" t="s">
        <v>3090</v>
      </c>
      <c r="D1562" s="274"/>
      <c r="E1562" s="274"/>
      <c r="F1562" s="274"/>
      <c r="G1562" s="73">
        <v>2295000</v>
      </c>
      <c r="H1562" s="73">
        <v>0</v>
      </c>
      <c r="I1562" s="275">
        <v>0</v>
      </c>
      <c r="J1562" s="275"/>
      <c r="K1562" s="275">
        <v>0</v>
      </c>
      <c r="L1562" s="275"/>
      <c r="M1562" s="275"/>
      <c r="N1562" s="275"/>
      <c r="O1562" s="275">
        <v>2295000</v>
      </c>
      <c r="P1562" s="275"/>
      <c r="Q1562" s="73">
        <v>0</v>
      </c>
    </row>
    <row r="1563" spans="1:17" ht="12.1" customHeight="1" x14ac:dyDescent="0.25">
      <c r="A1563" s="273" t="s">
        <v>3091</v>
      </c>
      <c r="B1563" s="273"/>
      <c r="C1563" s="274" t="s">
        <v>2933</v>
      </c>
      <c r="D1563" s="274"/>
      <c r="E1563" s="274"/>
      <c r="F1563" s="274"/>
      <c r="G1563" s="73">
        <v>16048600</v>
      </c>
      <c r="H1563" s="73">
        <v>0</v>
      </c>
      <c r="I1563" s="275">
        <v>0</v>
      </c>
      <c r="J1563" s="275"/>
      <c r="K1563" s="275">
        <v>0</v>
      </c>
      <c r="L1563" s="275"/>
      <c r="M1563" s="275"/>
      <c r="N1563" s="275"/>
      <c r="O1563" s="275">
        <v>16048600</v>
      </c>
      <c r="P1563" s="275"/>
      <c r="Q1563" s="73">
        <v>0</v>
      </c>
    </row>
    <row r="1564" spans="1:17" ht="12.1" customHeight="1" x14ac:dyDescent="0.25">
      <c r="A1564" s="273" t="s">
        <v>3092</v>
      </c>
      <c r="B1564" s="273"/>
      <c r="C1564" s="274" t="s">
        <v>3093</v>
      </c>
      <c r="D1564" s="274"/>
      <c r="E1564" s="274"/>
      <c r="F1564" s="274"/>
      <c r="G1564" s="73">
        <v>15001245.449999999</v>
      </c>
      <c r="H1564" s="73">
        <v>0</v>
      </c>
      <c r="I1564" s="275">
        <v>0</v>
      </c>
      <c r="J1564" s="275"/>
      <c r="K1564" s="275">
        <v>0</v>
      </c>
      <c r="L1564" s="275"/>
      <c r="M1564" s="275"/>
      <c r="N1564" s="275"/>
      <c r="O1564" s="275">
        <v>15001245.449999999</v>
      </c>
      <c r="P1564" s="275"/>
      <c r="Q1564" s="73">
        <v>0</v>
      </c>
    </row>
    <row r="1565" spans="1:17" ht="12.75" customHeight="1" x14ac:dyDescent="0.25">
      <c r="A1565" s="273" t="s">
        <v>3094</v>
      </c>
      <c r="B1565" s="273"/>
      <c r="C1565" s="274" t="s">
        <v>3095</v>
      </c>
      <c r="D1565" s="274"/>
      <c r="E1565" s="274"/>
      <c r="F1565" s="274"/>
      <c r="G1565" s="73">
        <v>1204400</v>
      </c>
      <c r="H1565" s="73">
        <v>0</v>
      </c>
      <c r="I1565" s="275">
        <v>0</v>
      </c>
      <c r="J1565" s="275"/>
      <c r="K1565" s="275">
        <v>0</v>
      </c>
      <c r="L1565" s="275"/>
      <c r="M1565" s="275"/>
      <c r="N1565" s="275"/>
      <c r="O1565" s="275">
        <v>1204400</v>
      </c>
      <c r="P1565" s="275"/>
      <c r="Q1565" s="73">
        <v>0</v>
      </c>
    </row>
    <row r="1566" spans="1:17" ht="12.1" customHeight="1" x14ac:dyDescent="0.25">
      <c r="A1566" s="273" t="s">
        <v>3096</v>
      </c>
      <c r="B1566" s="273"/>
      <c r="C1566" s="274" t="s">
        <v>3097</v>
      </c>
      <c r="D1566" s="274"/>
      <c r="E1566" s="274"/>
      <c r="F1566" s="274"/>
      <c r="G1566" s="73">
        <v>698600</v>
      </c>
      <c r="H1566" s="73">
        <v>0</v>
      </c>
      <c r="I1566" s="275">
        <v>0</v>
      </c>
      <c r="J1566" s="275"/>
      <c r="K1566" s="275">
        <v>0</v>
      </c>
      <c r="L1566" s="275"/>
      <c r="M1566" s="275"/>
      <c r="N1566" s="275"/>
      <c r="O1566" s="275">
        <v>698600</v>
      </c>
      <c r="P1566" s="275"/>
      <c r="Q1566" s="73">
        <v>0</v>
      </c>
    </row>
    <row r="1567" spans="1:17" ht="12.1" customHeight="1" x14ac:dyDescent="0.25">
      <c r="A1567" s="273" t="s">
        <v>3098</v>
      </c>
      <c r="B1567" s="273"/>
      <c r="C1567" s="274" t="s">
        <v>3099</v>
      </c>
      <c r="D1567" s="274"/>
      <c r="E1567" s="274"/>
      <c r="F1567" s="274"/>
      <c r="G1567" s="73">
        <v>5882608.1500000004</v>
      </c>
      <c r="H1567" s="73">
        <v>0</v>
      </c>
      <c r="I1567" s="275">
        <v>0</v>
      </c>
      <c r="J1567" s="275"/>
      <c r="K1567" s="275">
        <v>0</v>
      </c>
      <c r="L1567" s="275"/>
      <c r="M1567" s="275"/>
      <c r="N1567" s="275"/>
      <c r="O1567" s="275">
        <v>5882608.1500000004</v>
      </c>
      <c r="P1567" s="275"/>
      <c r="Q1567" s="73">
        <v>0</v>
      </c>
    </row>
    <row r="1568" spans="1:17" ht="12.75" customHeight="1" x14ac:dyDescent="0.25">
      <c r="A1568" s="273" t="s">
        <v>3100</v>
      </c>
      <c r="B1568" s="273"/>
      <c r="C1568" s="274" t="s">
        <v>3101</v>
      </c>
      <c r="D1568" s="274"/>
      <c r="E1568" s="274"/>
      <c r="F1568" s="274"/>
      <c r="G1568" s="73">
        <v>9249700</v>
      </c>
      <c r="H1568" s="73">
        <v>0</v>
      </c>
      <c r="I1568" s="275">
        <v>0</v>
      </c>
      <c r="J1568" s="275"/>
      <c r="K1568" s="275">
        <v>0</v>
      </c>
      <c r="L1568" s="275"/>
      <c r="M1568" s="275"/>
      <c r="N1568" s="275"/>
      <c r="O1568" s="275">
        <v>9249700</v>
      </c>
      <c r="P1568" s="275"/>
      <c r="Q1568" s="73">
        <v>0</v>
      </c>
    </row>
    <row r="1569" spans="1:17" ht="12.1" customHeight="1" x14ac:dyDescent="0.25">
      <c r="A1569" s="273" t="s">
        <v>3102</v>
      </c>
      <c r="B1569" s="273"/>
      <c r="C1569" s="274" t="s">
        <v>3103</v>
      </c>
      <c r="D1569" s="274"/>
      <c r="E1569" s="274"/>
      <c r="F1569" s="274"/>
      <c r="G1569" s="73">
        <v>33124245.460000001</v>
      </c>
      <c r="H1569" s="73">
        <v>0</v>
      </c>
      <c r="I1569" s="275">
        <v>0</v>
      </c>
      <c r="J1569" s="275"/>
      <c r="K1569" s="275">
        <v>0</v>
      </c>
      <c r="L1569" s="275"/>
      <c r="M1569" s="275"/>
      <c r="N1569" s="275"/>
      <c r="O1569" s="275">
        <v>33124245.460000001</v>
      </c>
      <c r="P1569" s="275"/>
      <c r="Q1569" s="73">
        <v>0</v>
      </c>
    </row>
    <row r="1570" spans="1:17" ht="12.1" customHeight="1" x14ac:dyDescent="0.25">
      <c r="A1570" s="273" t="s">
        <v>3104</v>
      </c>
      <c r="B1570" s="273"/>
      <c r="C1570" s="274" t="s">
        <v>3105</v>
      </c>
      <c r="D1570" s="274"/>
      <c r="E1570" s="274"/>
      <c r="F1570" s="274"/>
      <c r="G1570" s="73">
        <v>14385948.380000001</v>
      </c>
      <c r="H1570" s="73">
        <v>0</v>
      </c>
      <c r="I1570" s="275">
        <v>0</v>
      </c>
      <c r="J1570" s="275"/>
      <c r="K1570" s="275">
        <v>0</v>
      </c>
      <c r="L1570" s="275"/>
      <c r="M1570" s="275"/>
      <c r="N1570" s="275"/>
      <c r="O1570" s="275">
        <v>14385948.380000001</v>
      </c>
      <c r="P1570" s="275"/>
      <c r="Q1570" s="73">
        <v>0</v>
      </c>
    </row>
    <row r="1571" spans="1:17" ht="12.75" customHeight="1" x14ac:dyDescent="0.25">
      <c r="A1571" s="273" t="s">
        <v>3106</v>
      </c>
      <c r="B1571" s="273"/>
      <c r="C1571" s="274" t="s">
        <v>3107</v>
      </c>
      <c r="D1571" s="274"/>
      <c r="E1571" s="274"/>
      <c r="F1571" s="274"/>
      <c r="G1571" s="73">
        <v>0</v>
      </c>
      <c r="H1571" s="73">
        <v>0</v>
      </c>
      <c r="I1571" s="275">
        <v>5676968457.04</v>
      </c>
      <c r="J1571" s="275"/>
      <c r="K1571" s="275">
        <v>31308171.390000001</v>
      </c>
      <c r="L1571" s="275"/>
      <c r="M1571" s="275"/>
      <c r="N1571" s="275"/>
      <c r="O1571" s="275">
        <v>5645660285.6499996</v>
      </c>
      <c r="P1571" s="275"/>
      <c r="Q1571" s="73">
        <v>0</v>
      </c>
    </row>
    <row r="1572" spans="1:17" ht="12.1" customHeight="1" x14ac:dyDescent="0.25">
      <c r="A1572" s="273" t="s">
        <v>3108</v>
      </c>
      <c r="B1572" s="273"/>
      <c r="C1572" s="274" t="s">
        <v>3109</v>
      </c>
      <c r="D1572" s="274"/>
      <c r="E1572" s="274"/>
      <c r="F1572" s="274"/>
      <c r="G1572" s="73">
        <v>54087500</v>
      </c>
      <c r="H1572" s="73">
        <v>0</v>
      </c>
      <c r="I1572" s="275">
        <v>1098000</v>
      </c>
      <c r="J1572" s="275"/>
      <c r="K1572" s="275">
        <v>0</v>
      </c>
      <c r="L1572" s="275"/>
      <c r="M1572" s="275"/>
      <c r="N1572" s="275"/>
      <c r="O1572" s="275">
        <v>55185500</v>
      </c>
      <c r="P1572" s="275"/>
      <c r="Q1572" s="73">
        <v>0</v>
      </c>
    </row>
    <row r="1573" spans="1:17" ht="12.1" customHeight="1" x14ac:dyDescent="0.25">
      <c r="A1573" s="273" t="s">
        <v>3110</v>
      </c>
      <c r="B1573" s="273"/>
      <c r="C1573" s="274" t="s">
        <v>3111</v>
      </c>
      <c r="D1573" s="274"/>
      <c r="E1573" s="274"/>
      <c r="F1573" s="274"/>
      <c r="G1573" s="73">
        <v>8475410</v>
      </c>
      <c r="H1573" s="73">
        <v>0</v>
      </c>
      <c r="I1573" s="275">
        <v>0</v>
      </c>
      <c r="J1573" s="275"/>
      <c r="K1573" s="275">
        <v>0</v>
      </c>
      <c r="L1573" s="275"/>
      <c r="M1573" s="275"/>
      <c r="N1573" s="275"/>
      <c r="O1573" s="275">
        <v>8475410</v>
      </c>
      <c r="P1573" s="275"/>
      <c r="Q1573" s="73">
        <v>0</v>
      </c>
    </row>
    <row r="1574" spans="1:17" ht="12.75" customHeight="1" x14ac:dyDescent="0.25">
      <c r="A1574" s="273" t="s">
        <v>3112</v>
      </c>
      <c r="B1574" s="273"/>
      <c r="C1574" s="274" t="s">
        <v>3113</v>
      </c>
      <c r="D1574" s="274"/>
      <c r="E1574" s="274"/>
      <c r="F1574" s="274"/>
      <c r="G1574" s="73">
        <v>2231860263.4099998</v>
      </c>
      <c r="H1574" s="73">
        <v>0</v>
      </c>
      <c r="I1574" s="275">
        <v>22076922.120000001</v>
      </c>
      <c r="J1574" s="275"/>
      <c r="K1574" s="275">
        <v>0</v>
      </c>
      <c r="L1574" s="275"/>
      <c r="M1574" s="275"/>
      <c r="N1574" s="275"/>
      <c r="O1574" s="275">
        <v>2253937185.5300002</v>
      </c>
      <c r="P1574" s="275"/>
      <c r="Q1574" s="73">
        <v>0</v>
      </c>
    </row>
    <row r="1575" spans="1:17" ht="12.1" customHeight="1" x14ac:dyDescent="0.25">
      <c r="A1575" s="273" t="s">
        <v>3114</v>
      </c>
      <c r="B1575" s="273"/>
      <c r="C1575" s="274" t="s">
        <v>3115</v>
      </c>
      <c r="D1575" s="274"/>
      <c r="E1575" s="274"/>
      <c r="F1575" s="274"/>
      <c r="G1575" s="73">
        <v>244170193.75</v>
      </c>
      <c r="H1575" s="73">
        <v>0</v>
      </c>
      <c r="I1575" s="275">
        <v>5611500</v>
      </c>
      <c r="J1575" s="275"/>
      <c r="K1575" s="275">
        <v>0</v>
      </c>
      <c r="L1575" s="275"/>
      <c r="M1575" s="275"/>
      <c r="N1575" s="275"/>
      <c r="O1575" s="275">
        <v>249781693.75</v>
      </c>
      <c r="P1575" s="275"/>
      <c r="Q1575" s="73">
        <v>0</v>
      </c>
    </row>
    <row r="1576" spans="1:17" ht="12.1" customHeight="1" x14ac:dyDescent="0.25">
      <c r="A1576" s="273" t="s">
        <v>3116</v>
      </c>
      <c r="B1576" s="273"/>
      <c r="C1576" s="274" t="s">
        <v>3117</v>
      </c>
      <c r="D1576" s="274"/>
      <c r="E1576" s="274"/>
      <c r="F1576" s="274"/>
      <c r="G1576" s="73">
        <v>0</v>
      </c>
      <c r="H1576" s="73">
        <v>665674351.70000005</v>
      </c>
      <c r="I1576" s="275">
        <v>701644713.04999995</v>
      </c>
      <c r="J1576" s="275"/>
      <c r="K1576" s="275">
        <v>108805245.12</v>
      </c>
      <c r="L1576" s="275"/>
      <c r="M1576" s="275"/>
      <c r="N1576" s="275"/>
      <c r="O1576" s="275">
        <v>0</v>
      </c>
      <c r="P1576" s="275"/>
      <c r="Q1576" s="73">
        <v>72834883.769999996</v>
      </c>
    </row>
    <row r="1577" spans="1:17" ht="12.1" customHeight="1" x14ac:dyDescent="0.25">
      <c r="A1577" s="355"/>
      <c r="B1577" s="355"/>
      <c r="C1577" s="355"/>
      <c r="D1577" s="355"/>
      <c r="E1577" s="355"/>
      <c r="F1577" s="355"/>
      <c r="G1577" s="74">
        <v>3905407542.6100001</v>
      </c>
      <c r="H1577" s="74">
        <v>665674351.70000005</v>
      </c>
      <c r="I1577" s="356">
        <v>6407399592.21</v>
      </c>
      <c r="J1577" s="356"/>
      <c r="K1577" s="356">
        <v>140113416.50999999</v>
      </c>
      <c r="L1577" s="356"/>
      <c r="M1577" s="356"/>
      <c r="N1577" s="356"/>
      <c r="O1577" s="356">
        <v>9579854250.3799992</v>
      </c>
      <c r="P1577" s="356"/>
      <c r="Q1577" s="74">
        <v>72834883.769999996</v>
      </c>
    </row>
    <row r="1578" spans="1:17" ht="6.8" customHeight="1" x14ac:dyDescent="0.25"/>
    <row r="1579" spans="1:17" ht="12.75" customHeight="1" x14ac:dyDescent="0.25">
      <c r="A1579" s="277" t="s">
        <v>578</v>
      </c>
      <c r="B1579" s="277"/>
      <c r="C1579" s="278" t="s">
        <v>709</v>
      </c>
      <c r="D1579" s="278"/>
      <c r="E1579" s="278"/>
      <c r="F1579" s="278"/>
      <c r="G1579" s="278"/>
      <c r="H1579" s="278"/>
      <c r="I1579" s="278"/>
      <c r="J1579" s="278"/>
      <c r="K1579" s="278"/>
      <c r="L1579" s="278"/>
      <c r="M1579" s="278"/>
      <c r="N1579" s="278"/>
      <c r="O1579" s="278"/>
      <c r="P1579" s="278"/>
      <c r="Q1579" s="278"/>
    </row>
    <row r="1580" spans="1:17" ht="12.1" customHeight="1" x14ac:dyDescent="0.25">
      <c r="A1580" s="273" t="s">
        <v>3118</v>
      </c>
      <c r="B1580" s="273"/>
      <c r="C1580" s="274" t="s">
        <v>3119</v>
      </c>
      <c r="D1580" s="274"/>
      <c r="E1580" s="274"/>
      <c r="F1580" s="274"/>
      <c r="G1580" s="73">
        <v>1800000</v>
      </c>
      <c r="H1580" s="73">
        <v>0</v>
      </c>
      <c r="I1580" s="275">
        <v>0</v>
      </c>
      <c r="J1580" s="275"/>
      <c r="K1580" s="275">
        <v>0</v>
      </c>
      <c r="L1580" s="275"/>
      <c r="M1580" s="275"/>
      <c r="N1580" s="275"/>
      <c r="O1580" s="275">
        <v>1800000</v>
      </c>
      <c r="P1580" s="275"/>
      <c r="Q1580" s="73">
        <v>0</v>
      </c>
    </row>
    <row r="1581" spans="1:17" ht="12.1" customHeight="1" x14ac:dyDescent="0.25">
      <c r="A1581" s="273" t="s">
        <v>3120</v>
      </c>
      <c r="B1581" s="273"/>
      <c r="C1581" s="274" t="s">
        <v>3121</v>
      </c>
      <c r="D1581" s="274"/>
      <c r="E1581" s="274"/>
      <c r="F1581" s="274"/>
      <c r="G1581" s="73">
        <v>3620000</v>
      </c>
      <c r="H1581" s="73">
        <v>0</v>
      </c>
      <c r="I1581" s="275">
        <v>0</v>
      </c>
      <c r="J1581" s="275"/>
      <c r="K1581" s="275">
        <v>0</v>
      </c>
      <c r="L1581" s="275"/>
      <c r="M1581" s="275"/>
      <c r="N1581" s="275"/>
      <c r="O1581" s="275">
        <v>3620000</v>
      </c>
      <c r="P1581" s="275"/>
      <c r="Q1581" s="73">
        <v>0</v>
      </c>
    </row>
    <row r="1582" spans="1:17" ht="12.75" customHeight="1" x14ac:dyDescent="0.25">
      <c r="A1582" s="273" t="s">
        <v>3122</v>
      </c>
      <c r="B1582" s="273"/>
      <c r="C1582" s="274" t="s">
        <v>3123</v>
      </c>
      <c r="D1582" s="274"/>
      <c r="E1582" s="274"/>
      <c r="F1582" s="274"/>
      <c r="G1582" s="73">
        <v>2954154</v>
      </c>
      <c r="H1582" s="73">
        <v>0</v>
      </c>
      <c r="I1582" s="275">
        <v>0</v>
      </c>
      <c r="J1582" s="275"/>
      <c r="K1582" s="275">
        <v>0</v>
      </c>
      <c r="L1582" s="275"/>
      <c r="M1582" s="275"/>
      <c r="N1582" s="275"/>
      <c r="O1582" s="275">
        <v>2954154</v>
      </c>
      <c r="P1582" s="275"/>
      <c r="Q1582" s="73">
        <v>0</v>
      </c>
    </row>
    <row r="1583" spans="1:17" ht="12.1" customHeight="1" x14ac:dyDescent="0.25">
      <c r="A1583" s="273" t="s">
        <v>3124</v>
      </c>
      <c r="B1583" s="273"/>
      <c r="C1583" s="274" t="s">
        <v>3125</v>
      </c>
      <c r="D1583" s="274"/>
      <c r="E1583" s="274"/>
      <c r="F1583" s="274"/>
      <c r="G1583" s="73">
        <v>2850000</v>
      </c>
      <c r="H1583" s="73">
        <v>0</v>
      </c>
      <c r="I1583" s="275">
        <v>0</v>
      </c>
      <c r="J1583" s="275"/>
      <c r="K1583" s="275">
        <v>0</v>
      </c>
      <c r="L1583" s="275"/>
      <c r="M1583" s="275"/>
      <c r="N1583" s="275"/>
      <c r="O1583" s="275">
        <v>2850000</v>
      </c>
      <c r="P1583" s="275"/>
      <c r="Q1583" s="73">
        <v>0</v>
      </c>
    </row>
    <row r="1584" spans="1:17" ht="12.1" customHeight="1" x14ac:dyDescent="0.25">
      <c r="A1584" s="273" t="s">
        <v>3126</v>
      </c>
      <c r="B1584" s="273"/>
      <c r="C1584" s="274" t="s">
        <v>3127</v>
      </c>
      <c r="D1584" s="274"/>
      <c r="E1584" s="274"/>
      <c r="F1584" s="274"/>
      <c r="G1584" s="73">
        <v>2500000</v>
      </c>
      <c r="H1584" s="73">
        <v>0</v>
      </c>
      <c r="I1584" s="275">
        <v>0</v>
      </c>
      <c r="J1584" s="275"/>
      <c r="K1584" s="275">
        <v>0</v>
      </c>
      <c r="L1584" s="275"/>
      <c r="M1584" s="275"/>
      <c r="N1584" s="275"/>
      <c r="O1584" s="275">
        <v>2500000</v>
      </c>
      <c r="P1584" s="275"/>
      <c r="Q1584" s="73">
        <v>0</v>
      </c>
    </row>
    <row r="1585" spans="1:17" ht="12.75" customHeight="1" x14ac:dyDescent="0.25">
      <c r="A1585" s="273" t="s">
        <v>3128</v>
      </c>
      <c r="B1585" s="273"/>
      <c r="C1585" s="274" t="s">
        <v>3119</v>
      </c>
      <c r="D1585" s="274"/>
      <c r="E1585" s="274"/>
      <c r="F1585" s="274"/>
      <c r="G1585" s="73">
        <v>4950000</v>
      </c>
      <c r="H1585" s="73">
        <v>0</v>
      </c>
      <c r="I1585" s="275">
        <v>0</v>
      </c>
      <c r="J1585" s="275"/>
      <c r="K1585" s="275">
        <v>0</v>
      </c>
      <c r="L1585" s="275"/>
      <c r="M1585" s="275"/>
      <c r="N1585" s="275"/>
      <c r="O1585" s="275">
        <v>4950000</v>
      </c>
      <c r="P1585" s="275"/>
      <c r="Q1585" s="73">
        <v>0</v>
      </c>
    </row>
    <row r="1586" spans="1:17" ht="12.1" customHeight="1" x14ac:dyDescent="0.25">
      <c r="A1586" s="273" t="s">
        <v>3129</v>
      </c>
      <c r="B1586" s="273"/>
      <c r="C1586" s="274" t="s">
        <v>3130</v>
      </c>
      <c r="D1586" s="274"/>
      <c r="E1586" s="274"/>
      <c r="F1586" s="274"/>
      <c r="G1586" s="73">
        <v>750000</v>
      </c>
      <c r="H1586" s="73">
        <v>0</v>
      </c>
      <c r="I1586" s="275">
        <v>0</v>
      </c>
      <c r="J1586" s="275"/>
      <c r="K1586" s="275">
        <v>0</v>
      </c>
      <c r="L1586" s="275"/>
      <c r="M1586" s="275"/>
      <c r="N1586" s="275"/>
      <c r="O1586" s="275">
        <v>750000</v>
      </c>
      <c r="P1586" s="275"/>
      <c r="Q1586" s="73">
        <v>0</v>
      </c>
    </row>
    <row r="1587" spans="1:17" ht="12.1" customHeight="1" x14ac:dyDescent="0.25">
      <c r="A1587" s="273" t="s">
        <v>3131</v>
      </c>
      <c r="B1587" s="273"/>
      <c r="C1587" s="274" t="s">
        <v>3132</v>
      </c>
      <c r="D1587" s="274"/>
      <c r="E1587" s="274"/>
      <c r="F1587" s="274"/>
      <c r="G1587" s="73">
        <v>12145890.91</v>
      </c>
      <c r="H1587" s="73">
        <v>0</v>
      </c>
      <c r="I1587" s="275">
        <v>0</v>
      </c>
      <c r="J1587" s="275"/>
      <c r="K1587" s="275">
        <v>0</v>
      </c>
      <c r="L1587" s="275"/>
      <c r="M1587" s="275"/>
      <c r="N1587" s="275"/>
      <c r="O1587" s="275">
        <v>12145890.91</v>
      </c>
      <c r="P1587" s="275"/>
      <c r="Q1587" s="73">
        <v>0</v>
      </c>
    </row>
    <row r="1588" spans="1:17" ht="12.75" customHeight="1" x14ac:dyDescent="0.25">
      <c r="A1588" s="273" t="s">
        <v>3133</v>
      </c>
      <c r="B1588" s="273"/>
      <c r="C1588" s="274" t="s">
        <v>3134</v>
      </c>
      <c r="D1588" s="274"/>
      <c r="E1588" s="274"/>
      <c r="F1588" s="274"/>
      <c r="G1588" s="73">
        <v>1722000</v>
      </c>
      <c r="H1588" s="73">
        <v>0</v>
      </c>
      <c r="I1588" s="275">
        <v>0</v>
      </c>
      <c r="J1588" s="275"/>
      <c r="K1588" s="275">
        <v>0</v>
      </c>
      <c r="L1588" s="275"/>
      <c r="M1588" s="275"/>
      <c r="N1588" s="275"/>
      <c r="O1588" s="275">
        <v>1722000</v>
      </c>
      <c r="P1588" s="275"/>
      <c r="Q1588" s="73">
        <v>0</v>
      </c>
    </row>
    <row r="1589" spans="1:17" ht="12.1" customHeight="1" x14ac:dyDescent="0.25">
      <c r="A1589" s="273" t="s">
        <v>3135</v>
      </c>
      <c r="B1589" s="273"/>
      <c r="C1589" s="274" t="s">
        <v>3136</v>
      </c>
      <c r="D1589" s="274"/>
      <c r="E1589" s="274"/>
      <c r="F1589" s="274"/>
      <c r="G1589" s="73">
        <v>6777877</v>
      </c>
      <c r="H1589" s="73">
        <v>0</v>
      </c>
      <c r="I1589" s="275">
        <v>0</v>
      </c>
      <c r="J1589" s="275"/>
      <c r="K1589" s="275">
        <v>0</v>
      </c>
      <c r="L1589" s="275"/>
      <c r="M1589" s="275"/>
      <c r="N1589" s="275"/>
      <c r="O1589" s="275">
        <v>6777877</v>
      </c>
      <c r="P1589" s="275"/>
      <c r="Q1589" s="73">
        <v>0</v>
      </c>
    </row>
    <row r="1590" spans="1:17" ht="12.1" customHeight="1" x14ac:dyDescent="0.25">
      <c r="A1590" s="273" t="s">
        <v>3137</v>
      </c>
      <c r="B1590" s="273"/>
      <c r="C1590" s="274" t="s">
        <v>3138</v>
      </c>
      <c r="D1590" s="274"/>
      <c r="E1590" s="274"/>
      <c r="F1590" s="274"/>
      <c r="G1590" s="73">
        <v>2390818.1800000002</v>
      </c>
      <c r="H1590" s="73">
        <v>0</v>
      </c>
      <c r="I1590" s="275">
        <v>0</v>
      </c>
      <c r="J1590" s="275"/>
      <c r="K1590" s="275">
        <v>0</v>
      </c>
      <c r="L1590" s="275"/>
      <c r="M1590" s="275"/>
      <c r="N1590" s="275"/>
      <c r="O1590" s="275">
        <v>2390818.1800000002</v>
      </c>
      <c r="P1590" s="275"/>
      <c r="Q1590" s="73">
        <v>0</v>
      </c>
    </row>
    <row r="1591" spans="1:17" ht="12.75" customHeight="1" x14ac:dyDescent="0.25">
      <c r="A1591" s="273" t="s">
        <v>3139</v>
      </c>
      <c r="B1591" s="273"/>
      <c r="C1591" s="274" t="s">
        <v>3127</v>
      </c>
      <c r="D1591" s="274"/>
      <c r="E1591" s="274"/>
      <c r="F1591" s="274"/>
      <c r="G1591" s="73">
        <v>4716364</v>
      </c>
      <c r="H1591" s="73">
        <v>0</v>
      </c>
      <c r="I1591" s="275">
        <v>0</v>
      </c>
      <c r="J1591" s="275"/>
      <c r="K1591" s="275">
        <v>0</v>
      </c>
      <c r="L1591" s="275"/>
      <c r="M1591" s="275"/>
      <c r="N1591" s="275"/>
      <c r="O1591" s="275">
        <v>4716364</v>
      </c>
      <c r="P1591" s="275"/>
      <c r="Q1591" s="73">
        <v>0</v>
      </c>
    </row>
    <row r="1592" spans="1:17" ht="12.1" customHeight="1" x14ac:dyDescent="0.25">
      <c r="A1592" s="273" t="s">
        <v>3140</v>
      </c>
      <c r="B1592" s="273"/>
      <c r="C1592" s="274" t="s">
        <v>3141</v>
      </c>
      <c r="D1592" s="274"/>
      <c r="E1592" s="274"/>
      <c r="F1592" s="274"/>
      <c r="G1592" s="73">
        <v>505500</v>
      </c>
      <c r="H1592" s="73">
        <v>0</v>
      </c>
      <c r="I1592" s="275">
        <v>0</v>
      </c>
      <c r="J1592" s="275"/>
      <c r="K1592" s="275">
        <v>0</v>
      </c>
      <c r="L1592" s="275"/>
      <c r="M1592" s="275"/>
      <c r="N1592" s="275"/>
      <c r="O1592" s="275">
        <v>505500</v>
      </c>
      <c r="P1592" s="275"/>
      <c r="Q1592" s="73">
        <v>0</v>
      </c>
    </row>
    <row r="1593" spans="1:17" ht="12.1" customHeight="1" x14ac:dyDescent="0.25">
      <c r="A1593" s="273" t="s">
        <v>3142</v>
      </c>
      <c r="B1593" s="273"/>
      <c r="C1593" s="274" t="s">
        <v>3143</v>
      </c>
      <c r="D1593" s="274"/>
      <c r="E1593" s="274"/>
      <c r="F1593" s="274"/>
      <c r="G1593" s="73">
        <v>210000</v>
      </c>
      <c r="H1593" s="73">
        <v>0</v>
      </c>
      <c r="I1593" s="275">
        <v>0</v>
      </c>
      <c r="J1593" s="275"/>
      <c r="K1593" s="275">
        <v>0</v>
      </c>
      <c r="L1593" s="275"/>
      <c r="M1593" s="275"/>
      <c r="N1593" s="275"/>
      <c r="O1593" s="275">
        <v>210000</v>
      </c>
      <c r="P1593" s="275"/>
      <c r="Q1593" s="73">
        <v>0</v>
      </c>
    </row>
    <row r="1594" spans="1:17" ht="12.75" customHeight="1" x14ac:dyDescent="0.25">
      <c r="A1594" s="273" t="s">
        <v>3144</v>
      </c>
      <c r="B1594" s="273"/>
      <c r="C1594" s="274" t="s">
        <v>3145</v>
      </c>
      <c r="D1594" s="274"/>
      <c r="E1594" s="274"/>
      <c r="F1594" s="274"/>
      <c r="G1594" s="73">
        <v>308000</v>
      </c>
      <c r="H1594" s="73">
        <v>0</v>
      </c>
      <c r="I1594" s="275">
        <v>0</v>
      </c>
      <c r="J1594" s="275"/>
      <c r="K1594" s="275">
        <v>0</v>
      </c>
      <c r="L1594" s="275"/>
      <c r="M1594" s="275"/>
      <c r="N1594" s="275"/>
      <c r="O1594" s="275">
        <v>308000</v>
      </c>
      <c r="P1594" s="275"/>
      <c r="Q1594" s="73">
        <v>0</v>
      </c>
    </row>
    <row r="1595" spans="1:17" ht="12.1" customHeight="1" x14ac:dyDescent="0.25">
      <c r="A1595" s="273" t="s">
        <v>3146</v>
      </c>
      <c r="B1595" s="273"/>
      <c r="C1595" s="274" t="s">
        <v>3147</v>
      </c>
      <c r="D1595" s="274"/>
      <c r="E1595" s="274"/>
      <c r="F1595" s="274"/>
      <c r="G1595" s="73">
        <v>5835560</v>
      </c>
      <c r="H1595" s="73">
        <v>0</v>
      </c>
      <c r="I1595" s="275">
        <v>0</v>
      </c>
      <c r="J1595" s="275"/>
      <c r="K1595" s="275">
        <v>0</v>
      </c>
      <c r="L1595" s="275"/>
      <c r="M1595" s="275"/>
      <c r="N1595" s="275"/>
      <c r="O1595" s="275">
        <v>5835560</v>
      </c>
      <c r="P1595" s="275"/>
      <c r="Q1595" s="73">
        <v>0</v>
      </c>
    </row>
    <row r="1596" spans="1:17" ht="12.1" customHeight="1" x14ac:dyDescent="0.25">
      <c r="A1596" s="273" t="s">
        <v>3148</v>
      </c>
      <c r="B1596" s="273"/>
      <c r="C1596" s="274" t="s">
        <v>3149</v>
      </c>
      <c r="D1596" s="274"/>
      <c r="E1596" s="274"/>
      <c r="F1596" s="274"/>
      <c r="G1596" s="73">
        <v>210000</v>
      </c>
      <c r="H1596" s="73">
        <v>0</v>
      </c>
      <c r="I1596" s="275">
        <v>0</v>
      </c>
      <c r="J1596" s="275"/>
      <c r="K1596" s="275">
        <v>0</v>
      </c>
      <c r="L1596" s="275"/>
      <c r="M1596" s="275"/>
      <c r="N1596" s="275"/>
      <c r="O1596" s="275">
        <v>210000</v>
      </c>
      <c r="P1596" s="275"/>
      <c r="Q1596" s="73">
        <v>0</v>
      </c>
    </row>
    <row r="1597" spans="1:17" ht="12.75" customHeight="1" x14ac:dyDescent="0.25">
      <c r="A1597" s="273" t="s">
        <v>3150</v>
      </c>
      <c r="B1597" s="273"/>
      <c r="C1597" s="274" t="s">
        <v>3119</v>
      </c>
      <c r="D1597" s="274"/>
      <c r="E1597" s="274"/>
      <c r="F1597" s="274"/>
      <c r="G1597" s="73">
        <v>210000</v>
      </c>
      <c r="H1597" s="73">
        <v>0</v>
      </c>
      <c r="I1597" s="275">
        <v>0</v>
      </c>
      <c r="J1597" s="275"/>
      <c r="K1597" s="275">
        <v>0</v>
      </c>
      <c r="L1597" s="275"/>
      <c r="M1597" s="275"/>
      <c r="N1597" s="275"/>
      <c r="O1597" s="275">
        <v>210000</v>
      </c>
      <c r="P1597" s="275"/>
      <c r="Q1597" s="73">
        <v>0</v>
      </c>
    </row>
    <row r="1598" spans="1:17" ht="12.1" customHeight="1" x14ac:dyDescent="0.25">
      <c r="A1598" s="273" t="s">
        <v>3151</v>
      </c>
      <c r="B1598" s="273"/>
      <c r="C1598" s="274" t="s">
        <v>3152</v>
      </c>
      <c r="D1598" s="274"/>
      <c r="E1598" s="274"/>
      <c r="F1598" s="274"/>
      <c r="G1598" s="73">
        <v>590909.09</v>
      </c>
      <c r="H1598" s="73">
        <v>0</v>
      </c>
      <c r="I1598" s="275">
        <v>0</v>
      </c>
      <c r="J1598" s="275"/>
      <c r="K1598" s="275">
        <v>0</v>
      </c>
      <c r="L1598" s="275"/>
      <c r="M1598" s="275"/>
      <c r="N1598" s="275"/>
      <c r="O1598" s="275">
        <v>590909.09</v>
      </c>
      <c r="P1598" s="275"/>
      <c r="Q1598" s="73">
        <v>0</v>
      </c>
    </row>
    <row r="1599" spans="1:17" ht="12.1" customHeight="1" x14ac:dyDescent="0.25">
      <c r="A1599" s="273" t="s">
        <v>3153</v>
      </c>
      <c r="B1599" s="273"/>
      <c r="C1599" s="274" t="s">
        <v>3119</v>
      </c>
      <c r="D1599" s="274"/>
      <c r="E1599" s="274"/>
      <c r="F1599" s="274"/>
      <c r="G1599" s="73">
        <v>1516020</v>
      </c>
      <c r="H1599" s="73">
        <v>0</v>
      </c>
      <c r="I1599" s="275">
        <v>0</v>
      </c>
      <c r="J1599" s="275"/>
      <c r="K1599" s="275">
        <v>0</v>
      </c>
      <c r="L1599" s="275"/>
      <c r="M1599" s="275"/>
      <c r="N1599" s="275"/>
      <c r="O1599" s="275">
        <v>1516020</v>
      </c>
      <c r="P1599" s="275"/>
      <c r="Q1599" s="73">
        <v>0</v>
      </c>
    </row>
    <row r="1600" spans="1:17" ht="12.75" customHeight="1" x14ac:dyDescent="0.25">
      <c r="A1600" s="273" t="s">
        <v>3154</v>
      </c>
      <c r="B1600" s="273"/>
      <c r="C1600" s="274" t="s">
        <v>3155</v>
      </c>
      <c r="D1600" s="274"/>
      <c r="E1600" s="274"/>
      <c r="F1600" s="274"/>
      <c r="G1600" s="73">
        <v>749900</v>
      </c>
      <c r="H1600" s="73">
        <v>0</v>
      </c>
      <c r="I1600" s="275">
        <v>0</v>
      </c>
      <c r="J1600" s="275"/>
      <c r="K1600" s="275">
        <v>0</v>
      </c>
      <c r="L1600" s="275"/>
      <c r="M1600" s="275"/>
      <c r="N1600" s="275"/>
      <c r="O1600" s="275">
        <v>749900</v>
      </c>
      <c r="P1600" s="275"/>
      <c r="Q1600" s="73">
        <v>0</v>
      </c>
    </row>
    <row r="1601" spans="1:17" ht="12.1" customHeight="1" x14ac:dyDescent="0.25">
      <c r="A1601" s="273" t="s">
        <v>3156</v>
      </c>
      <c r="B1601" s="273"/>
      <c r="C1601" s="274" t="s">
        <v>3157</v>
      </c>
      <c r="D1601" s="274"/>
      <c r="E1601" s="274"/>
      <c r="F1601" s="274"/>
      <c r="G1601" s="73">
        <v>1979954.54</v>
      </c>
      <c r="H1601" s="73">
        <v>0</v>
      </c>
      <c r="I1601" s="275">
        <v>0</v>
      </c>
      <c r="J1601" s="275"/>
      <c r="K1601" s="275">
        <v>0</v>
      </c>
      <c r="L1601" s="275"/>
      <c r="M1601" s="275"/>
      <c r="N1601" s="275"/>
      <c r="O1601" s="275">
        <v>1979954.54</v>
      </c>
      <c r="P1601" s="275"/>
      <c r="Q1601" s="73">
        <v>0</v>
      </c>
    </row>
    <row r="1602" spans="1:17" ht="12.1" customHeight="1" x14ac:dyDescent="0.25">
      <c r="A1602" s="273" t="s">
        <v>3158</v>
      </c>
      <c r="B1602" s="273"/>
      <c r="C1602" s="274" t="s">
        <v>3159</v>
      </c>
      <c r="D1602" s="274"/>
      <c r="E1602" s="274"/>
      <c r="F1602" s="274"/>
      <c r="G1602" s="73">
        <v>3634090.91</v>
      </c>
      <c r="H1602" s="73">
        <v>0</v>
      </c>
      <c r="I1602" s="275">
        <v>0</v>
      </c>
      <c r="J1602" s="275"/>
      <c r="K1602" s="275">
        <v>0</v>
      </c>
      <c r="L1602" s="275"/>
      <c r="M1602" s="275"/>
      <c r="N1602" s="275"/>
      <c r="O1602" s="275">
        <v>3634090.91</v>
      </c>
      <c r="P1602" s="275"/>
      <c r="Q1602" s="73">
        <v>0</v>
      </c>
    </row>
    <row r="1603" spans="1:17" ht="12.1" customHeight="1" x14ac:dyDescent="0.25">
      <c r="A1603" s="273" t="s">
        <v>3160</v>
      </c>
      <c r="B1603" s="273"/>
      <c r="C1603" s="274" t="s">
        <v>3125</v>
      </c>
      <c r="D1603" s="274"/>
      <c r="E1603" s="274"/>
      <c r="F1603" s="274"/>
      <c r="G1603" s="73">
        <v>4500000</v>
      </c>
      <c r="H1603" s="73">
        <v>0</v>
      </c>
      <c r="I1603" s="275">
        <v>0</v>
      </c>
      <c r="J1603" s="275"/>
      <c r="K1603" s="275">
        <v>0</v>
      </c>
      <c r="L1603" s="275"/>
      <c r="M1603" s="275"/>
      <c r="N1603" s="275"/>
      <c r="O1603" s="275">
        <v>4500000</v>
      </c>
      <c r="P1603" s="275"/>
      <c r="Q1603" s="73">
        <v>0</v>
      </c>
    </row>
    <row r="1604" spans="1:17" ht="12.75" customHeight="1" x14ac:dyDescent="0.25">
      <c r="A1604" s="273" t="s">
        <v>3161</v>
      </c>
      <c r="B1604" s="273"/>
      <c r="C1604" s="274" t="s">
        <v>3119</v>
      </c>
      <c r="D1604" s="274"/>
      <c r="E1604" s="274"/>
      <c r="F1604" s="274"/>
      <c r="G1604" s="73">
        <v>9571945</v>
      </c>
      <c r="H1604" s="73">
        <v>0</v>
      </c>
      <c r="I1604" s="275">
        <v>0</v>
      </c>
      <c r="J1604" s="275"/>
      <c r="K1604" s="275">
        <v>0</v>
      </c>
      <c r="L1604" s="275"/>
      <c r="M1604" s="275"/>
      <c r="N1604" s="275"/>
      <c r="O1604" s="275">
        <v>9571945</v>
      </c>
      <c r="P1604" s="275"/>
      <c r="Q1604" s="73">
        <v>0</v>
      </c>
    </row>
    <row r="1605" spans="1:17" ht="12.1" customHeight="1" x14ac:dyDescent="0.25">
      <c r="A1605" s="273" t="s">
        <v>3162</v>
      </c>
      <c r="B1605" s="273"/>
      <c r="C1605" s="274" t="s">
        <v>3163</v>
      </c>
      <c r="D1605" s="274"/>
      <c r="E1605" s="274"/>
      <c r="F1605" s="274"/>
      <c r="G1605" s="73">
        <v>7497500.7199999997</v>
      </c>
      <c r="H1605" s="73">
        <v>0</v>
      </c>
      <c r="I1605" s="275">
        <v>0</v>
      </c>
      <c r="J1605" s="275"/>
      <c r="K1605" s="275">
        <v>0</v>
      </c>
      <c r="L1605" s="275"/>
      <c r="M1605" s="275"/>
      <c r="N1605" s="275"/>
      <c r="O1605" s="275">
        <v>7497500.7199999997</v>
      </c>
      <c r="P1605" s="275"/>
      <c r="Q1605" s="73">
        <v>0</v>
      </c>
    </row>
    <row r="1606" spans="1:17" ht="12.1" customHeight="1" x14ac:dyDescent="0.25">
      <c r="A1606" s="273" t="s">
        <v>3164</v>
      </c>
      <c r="B1606" s="273"/>
      <c r="C1606" s="274" t="s">
        <v>3165</v>
      </c>
      <c r="D1606" s="274"/>
      <c r="E1606" s="274"/>
      <c r="F1606" s="274"/>
      <c r="G1606" s="73">
        <v>192423391.66</v>
      </c>
      <c r="H1606" s="73">
        <v>0</v>
      </c>
      <c r="I1606" s="275">
        <v>0</v>
      </c>
      <c r="J1606" s="275"/>
      <c r="K1606" s="275">
        <v>0</v>
      </c>
      <c r="L1606" s="275"/>
      <c r="M1606" s="275"/>
      <c r="N1606" s="275"/>
      <c r="O1606" s="275">
        <v>192423391.66</v>
      </c>
      <c r="P1606" s="275"/>
      <c r="Q1606" s="73">
        <v>0</v>
      </c>
    </row>
    <row r="1607" spans="1:17" ht="12.75" customHeight="1" x14ac:dyDescent="0.25">
      <c r="A1607" s="273" t="s">
        <v>3166</v>
      </c>
      <c r="B1607" s="273"/>
      <c r="C1607" s="274" t="s">
        <v>3167</v>
      </c>
      <c r="D1607" s="274"/>
      <c r="E1607" s="274"/>
      <c r="F1607" s="274"/>
      <c r="G1607" s="73">
        <v>6470018.1699999999</v>
      </c>
      <c r="H1607" s="73">
        <v>0</v>
      </c>
      <c r="I1607" s="275">
        <v>0</v>
      </c>
      <c r="J1607" s="275"/>
      <c r="K1607" s="275">
        <v>0</v>
      </c>
      <c r="L1607" s="275"/>
      <c r="M1607" s="275"/>
      <c r="N1607" s="275"/>
      <c r="O1607" s="275">
        <v>6470018.1699999999</v>
      </c>
      <c r="P1607" s="275"/>
      <c r="Q1607" s="73">
        <v>0</v>
      </c>
    </row>
    <row r="1608" spans="1:17" ht="12.1" customHeight="1" x14ac:dyDescent="0.25">
      <c r="A1608" s="273" t="s">
        <v>3168</v>
      </c>
      <c r="B1608" s="273"/>
      <c r="C1608" s="274" t="s">
        <v>3169</v>
      </c>
      <c r="D1608" s="274"/>
      <c r="E1608" s="274"/>
      <c r="F1608" s="274"/>
      <c r="G1608" s="73">
        <v>8424022.2699999996</v>
      </c>
      <c r="H1608" s="73">
        <v>0</v>
      </c>
      <c r="I1608" s="275">
        <v>0</v>
      </c>
      <c r="J1608" s="275"/>
      <c r="K1608" s="275">
        <v>0</v>
      </c>
      <c r="L1608" s="275"/>
      <c r="M1608" s="275"/>
      <c r="N1608" s="275"/>
      <c r="O1608" s="275">
        <v>8424022.2699999996</v>
      </c>
      <c r="P1608" s="275"/>
      <c r="Q1608" s="73">
        <v>0</v>
      </c>
    </row>
    <row r="1609" spans="1:17" ht="12.1" customHeight="1" x14ac:dyDescent="0.25">
      <c r="A1609" s="273" t="s">
        <v>3170</v>
      </c>
      <c r="B1609" s="273"/>
      <c r="C1609" s="274" t="s">
        <v>3171</v>
      </c>
      <c r="D1609" s="274"/>
      <c r="E1609" s="274"/>
      <c r="F1609" s="274"/>
      <c r="G1609" s="73">
        <v>0</v>
      </c>
      <c r="H1609" s="73">
        <v>0</v>
      </c>
      <c r="I1609" s="275">
        <v>2546591.09</v>
      </c>
      <c r="J1609" s="275"/>
      <c r="K1609" s="275">
        <v>0</v>
      </c>
      <c r="L1609" s="275"/>
      <c r="M1609" s="275"/>
      <c r="N1609" s="275"/>
      <c r="O1609" s="275">
        <v>2546591.09</v>
      </c>
      <c r="P1609" s="275"/>
      <c r="Q1609" s="73">
        <v>0</v>
      </c>
    </row>
    <row r="1610" spans="1:17" ht="12.75" customHeight="1" x14ac:dyDescent="0.25">
      <c r="A1610" s="273" t="s">
        <v>3172</v>
      </c>
      <c r="B1610" s="273"/>
      <c r="C1610" s="274" t="s">
        <v>3173</v>
      </c>
      <c r="D1610" s="274"/>
      <c r="E1610" s="274"/>
      <c r="F1610" s="274"/>
      <c r="G1610" s="73">
        <v>1120800</v>
      </c>
      <c r="H1610" s="73">
        <v>0</v>
      </c>
      <c r="I1610" s="275">
        <v>0</v>
      </c>
      <c r="J1610" s="275"/>
      <c r="K1610" s="275">
        <v>0</v>
      </c>
      <c r="L1610" s="275"/>
      <c r="M1610" s="275"/>
      <c r="N1610" s="275"/>
      <c r="O1610" s="275">
        <v>1120800</v>
      </c>
      <c r="P1610" s="275"/>
      <c r="Q1610" s="73">
        <v>0</v>
      </c>
    </row>
    <row r="1611" spans="1:17" ht="12.1" customHeight="1" x14ac:dyDescent="0.25">
      <c r="A1611" s="273" t="s">
        <v>3174</v>
      </c>
      <c r="B1611" s="273"/>
      <c r="C1611" s="274" t="s">
        <v>3175</v>
      </c>
      <c r="D1611" s="274"/>
      <c r="E1611" s="274"/>
      <c r="F1611" s="274"/>
      <c r="G1611" s="73">
        <v>2239009.27</v>
      </c>
      <c r="H1611" s="73">
        <v>0</v>
      </c>
      <c r="I1611" s="275">
        <v>0</v>
      </c>
      <c r="J1611" s="275"/>
      <c r="K1611" s="275">
        <v>0</v>
      </c>
      <c r="L1611" s="275"/>
      <c r="M1611" s="275"/>
      <c r="N1611" s="275"/>
      <c r="O1611" s="275">
        <v>2239009.27</v>
      </c>
      <c r="P1611" s="275"/>
      <c r="Q1611" s="73">
        <v>0</v>
      </c>
    </row>
    <row r="1612" spans="1:17" ht="12.1" customHeight="1" x14ac:dyDescent="0.25">
      <c r="A1612" s="273" t="s">
        <v>3176</v>
      </c>
      <c r="B1612" s="273"/>
      <c r="C1612" s="274" t="s">
        <v>3177</v>
      </c>
      <c r="D1612" s="274"/>
      <c r="E1612" s="274"/>
      <c r="F1612" s="274"/>
      <c r="G1612" s="73">
        <v>3667391.09</v>
      </c>
      <c r="H1612" s="73">
        <v>0</v>
      </c>
      <c r="I1612" s="275">
        <v>0</v>
      </c>
      <c r="J1612" s="275"/>
      <c r="K1612" s="275">
        <v>2546591.09</v>
      </c>
      <c r="L1612" s="275"/>
      <c r="M1612" s="275"/>
      <c r="N1612" s="275"/>
      <c r="O1612" s="275">
        <v>1120800</v>
      </c>
      <c r="P1612" s="275"/>
      <c r="Q1612" s="73">
        <v>0</v>
      </c>
    </row>
    <row r="1613" spans="1:17" ht="12.75" customHeight="1" x14ac:dyDescent="0.25">
      <c r="A1613" s="273" t="s">
        <v>3178</v>
      </c>
      <c r="B1613" s="273"/>
      <c r="C1613" s="274" t="s">
        <v>3179</v>
      </c>
      <c r="D1613" s="274"/>
      <c r="E1613" s="274"/>
      <c r="F1613" s="274"/>
      <c r="G1613" s="73">
        <v>2295900</v>
      </c>
      <c r="H1613" s="73">
        <v>0</v>
      </c>
      <c r="I1613" s="275">
        <v>0</v>
      </c>
      <c r="J1613" s="275"/>
      <c r="K1613" s="275">
        <v>0</v>
      </c>
      <c r="L1613" s="275"/>
      <c r="M1613" s="275"/>
      <c r="N1613" s="275"/>
      <c r="O1613" s="275">
        <v>2295900</v>
      </c>
      <c r="P1613" s="275"/>
      <c r="Q1613" s="73">
        <v>0</v>
      </c>
    </row>
    <row r="1614" spans="1:17" ht="12.1" customHeight="1" x14ac:dyDescent="0.25">
      <c r="A1614" s="273" t="s">
        <v>3180</v>
      </c>
      <c r="B1614" s="273"/>
      <c r="C1614" s="274" t="s">
        <v>3181</v>
      </c>
      <c r="D1614" s="274"/>
      <c r="E1614" s="274"/>
      <c r="F1614" s="274"/>
      <c r="G1614" s="73">
        <v>83571110.090000004</v>
      </c>
      <c r="H1614" s="73">
        <v>0</v>
      </c>
      <c r="I1614" s="275">
        <v>0</v>
      </c>
      <c r="J1614" s="275"/>
      <c r="K1614" s="275">
        <v>0</v>
      </c>
      <c r="L1614" s="275"/>
      <c r="M1614" s="275"/>
      <c r="N1614" s="275"/>
      <c r="O1614" s="275">
        <v>83571110.090000004</v>
      </c>
      <c r="P1614" s="275"/>
      <c r="Q1614" s="73">
        <v>0</v>
      </c>
    </row>
    <row r="1615" spans="1:17" ht="12.1" customHeight="1" x14ac:dyDescent="0.25">
      <c r="A1615" s="273" t="s">
        <v>3182</v>
      </c>
      <c r="B1615" s="273"/>
      <c r="C1615" s="274" t="s">
        <v>3183</v>
      </c>
      <c r="D1615" s="274"/>
      <c r="E1615" s="274"/>
      <c r="F1615" s="274"/>
      <c r="G1615" s="73">
        <v>4500000</v>
      </c>
      <c r="H1615" s="73">
        <v>0</v>
      </c>
      <c r="I1615" s="275">
        <v>0</v>
      </c>
      <c r="J1615" s="275"/>
      <c r="K1615" s="275">
        <v>0</v>
      </c>
      <c r="L1615" s="275"/>
      <c r="M1615" s="275"/>
      <c r="N1615" s="275"/>
      <c r="O1615" s="275">
        <v>4500000</v>
      </c>
      <c r="P1615" s="275"/>
      <c r="Q1615" s="73">
        <v>0</v>
      </c>
    </row>
    <row r="1616" spans="1:17" ht="12.75" customHeight="1" x14ac:dyDescent="0.25">
      <c r="A1616" s="273" t="s">
        <v>3184</v>
      </c>
      <c r="B1616" s="273"/>
      <c r="C1616" s="274" t="s">
        <v>3185</v>
      </c>
      <c r="D1616" s="274"/>
      <c r="E1616" s="274"/>
      <c r="F1616" s="274"/>
      <c r="G1616" s="73">
        <v>11220415</v>
      </c>
      <c r="H1616" s="73">
        <v>0</v>
      </c>
      <c r="I1616" s="275">
        <v>11220415</v>
      </c>
      <c r="J1616" s="275"/>
      <c r="K1616" s="275">
        <v>11220415</v>
      </c>
      <c r="L1616" s="275"/>
      <c r="M1616" s="275"/>
      <c r="N1616" s="275"/>
      <c r="O1616" s="275">
        <v>11220415</v>
      </c>
      <c r="P1616" s="275"/>
      <c r="Q1616" s="73">
        <v>0</v>
      </c>
    </row>
    <row r="1617" spans="1:17" ht="12.1" customHeight="1" x14ac:dyDescent="0.25">
      <c r="A1617" s="273" t="s">
        <v>3186</v>
      </c>
      <c r="B1617" s="273"/>
      <c r="C1617" s="274" t="s">
        <v>3187</v>
      </c>
      <c r="D1617" s="274"/>
      <c r="E1617" s="274"/>
      <c r="F1617" s="274"/>
      <c r="G1617" s="73">
        <v>0</v>
      </c>
      <c r="H1617" s="73">
        <v>356210574.93000001</v>
      </c>
      <c r="I1617" s="275">
        <v>13767006.09</v>
      </c>
      <c r="J1617" s="275"/>
      <c r="K1617" s="275">
        <v>21437868.960000001</v>
      </c>
      <c r="L1617" s="275"/>
      <c r="M1617" s="275"/>
      <c r="N1617" s="275"/>
      <c r="O1617" s="275">
        <v>0</v>
      </c>
      <c r="P1617" s="275"/>
      <c r="Q1617" s="73">
        <v>363881437.80000001</v>
      </c>
    </row>
    <row r="1618" spans="1:17" ht="12.1" customHeight="1" x14ac:dyDescent="0.25">
      <c r="A1618" s="355"/>
      <c r="B1618" s="355"/>
      <c r="C1618" s="355"/>
      <c r="D1618" s="355"/>
      <c r="E1618" s="355"/>
      <c r="F1618" s="355"/>
      <c r="G1618" s="74">
        <v>400428541.89999998</v>
      </c>
      <c r="H1618" s="74">
        <v>356210574.93000001</v>
      </c>
      <c r="I1618" s="356">
        <v>27534012.18</v>
      </c>
      <c r="J1618" s="356"/>
      <c r="K1618" s="356">
        <v>35204875.049999997</v>
      </c>
      <c r="L1618" s="356"/>
      <c r="M1618" s="356"/>
      <c r="N1618" s="356"/>
      <c r="O1618" s="356">
        <v>400428541.89999998</v>
      </c>
      <c r="P1618" s="356"/>
      <c r="Q1618" s="74">
        <v>363881437.80000001</v>
      </c>
    </row>
    <row r="1619" spans="1:17" ht="6.8" customHeight="1" x14ac:dyDescent="0.25"/>
    <row r="1620" spans="1:17" ht="12.75" customHeight="1" x14ac:dyDescent="0.25">
      <c r="A1620" s="277" t="s">
        <v>578</v>
      </c>
      <c r="B1620" s="277"/>
      <c r="C1620" s="278" t="s">
        <v>711</v>
      </c>
      <c r="D1620" s="278"/>
      <c r="E1620" s="278"/>
      <c r="F1620" s="278"/>
      <c r="G1620" s="278"/>
      <c r="H1620" s="278"/>
      <c r="I1620" s="278"/>
      <c r="J1620" s="278"/>
      <c r="K1620" s="278"/>
      <c r="L1620" s="278"/>
      <c r="M1620" s="278"/>
      <c r="N1620" s="278"/>
      <c r="O1620" s="278"/>
      <c r="P1620" s="278"/>
      <c r="Q1620" s="278"/>
    </row>
    <row r="1621" spans="1:17" ht="12.1" customHeight="1" x14ac:dyDescent="0.25">
      <c r="A1621" s="273" t="s">
        <v>3188</v>
      </c>
      <c r="B1621" s="273"/>
      <c r="C1621" s="274" t="s">
        <v>3189</v>
      </c>
      <c r="D1621" s="274"/>
      <c r="E1621" s="274"/>
      <c r="F1621" s="274"/>
      <c r="G1621" s="73">
        <v>0</v>
      </c>
      <c r="H1621" s="73">
        <v>0</v>
      </c>
      <c r="I1621" s="275">
        <v>11363636.359999999</v>
      </c>
      <c r="J1621" s="275"/>
      <c r="K1621" s="275">
        <v>0</v>
      </c>
      <c r="L1621" s="275"/>
      <c r="M1621" s="275"/>
      <c r="N1621" s="275"/>
      <c r="O1621" s="275">
        <v>11363636.359999999</v>
      </c>
      <c r="P1621" s="275"/>
      <c r="Q1621" s="73">
        <v>0</v>
      </c>
    </row>
    <row r="1622" spans="1:17" ht="12.1" customHeight="1" x14ac:dyDescent="0.25">
      <c r="A1622" s="273" t="s">
        <v>3190</v>
      </c>
      <c r="B1622" s="273"/>
      <c r="C1622" s="274" t="s">
        <v>3191</v>
      </c>
      <c r="D1622" s="274"/>
      <c r="E1622" s="274"/>
      <c r="F1622" s="274"/>
      <c r="G1622" s="73">
        <v>500712502.39999998</v>
      </c>
      <c r="H1622" s="73">
        <v>0</v>
      </c>
      <c r="I1622" s="275">
        <v>0</v>
      </c>
      <c r="J1622" s="275"/>
      <c r="K1622" s="275">
        <v>0</v>
      </c>
      <c r="L1622" s="275"/>
      <c r="M1622" s="275"/>
      <c r="N1622" s="275"/>
      <c r="O1622" s="275">
        <v>500712502.39999998</v>
      </c>
      <c r="P1622" s="275"/>
      <c r="Q1622" s="73">
        <v>0</v>
      </c>
    </row>
    <row r="1623" spans="1:17" ht="12.75" customHeight="1" x14ac:dyDescent="0.25">
      <c r="A1623" s="273" t="s">
        <v>3192</v>
      </c>
      <c r="B1623" s="273"/>
      <c r="C1623" s="274" t="s">
        <v>3193</v>
      </c>
      <c r="D1623" s="274"/>
      <c r="E1623" s="274"/>
      <c r="F1623" s="274"/>
      <c r="G1623" s="73">
        <v>600000</v>
      </c>
      <c r="H1623" s="73">
        <v>0</v>
      </c>
      <c r="I1623" s="275">
        <v>0</v>
      </c>
      <c r="J1623" s="275"/>
      <c r="K1623" s="275">
        <v>0</v>
      </c>
      <c r="L1623" s="275"/>
      <c r="M1623" s="275"/>
      <c r="N1623" s="275"/>
      <c r="O1623" s="275">
        <v>600000</v>
      </c>
      <c r="P1623" s="275"/>
      <c r="Q1623" s="73">
        <v>0</v>
      </c>
    </row>
    <row r="1624" spans="1:17" ht="12.1" customHeight="1" x14ac:dyDescent="0.25">
      <c r="A1624" s="273" t="s">
        <v>3194</v>
      </c>
      <c r="B1624" s="273"/>
      <c r="C1624" s="274" t="s">
        <v>3195</v>
      </c>
      <c r="D1624" s="274"/>
      <c r="E1624" s="274"/>
      <c r="F1624" s="274"/>
      <c r="G1624" s="73">
        <v>15000000</v>
      </c>
      <c r="H1624" s="73">
        <v>0</v>
      </c>
      <c r="I1624" s="275">
        <v>0</v>
      </c>
      <c r="J1624" s="275"/>
      <c r="K1624" s="275">
        <v>0</v>
      </c>
      <c r="L1624" s="275"/>
      <c r="M1624" s="275"/>
      <c r="N1624" s="275"/>
      <c r="O1624" s="275">
        <v>15000000</v>
      </c>
      <c r="P1624" s="275"/>
      <c r="Q1624" s="73">
        <v>0</v>
      </c>
    </row>
    <row r="1625" spans="1:17" ht="12.1" customHeight="1" x14ac:dyDescent="0.25">
      <c r="A1625" s="273" t="s">
        <v>3196</v>
      </c>
      <c r="B1625" s="273"/>
      <c r="C1625" s="274" t="s">
        <v>3197</v>
      </c>
      <c r="D1625" s="274"/>
      <c r="E1625" s="274"/>
      <c r="F1625" s="274"/>
      <c r="G1625" s="73">
        <v>623727652.65999997</v>
      </c>
      <c r="H1625" s="73">
        <v>0</v>
      </c>
      <c r="I1625" s="275">
        <v>0</v>
      </c>
      <c r="J1625" s="275"/>
      <c r="K1625" s="275">
        <v>0</v>
      </c>
      <c r="L1625" s="275"/>
      <c r="M1625" s="275"/>
      <c r="N1625" s="275"/>
      <c r="O1625" s="275">
        <v>623727652.65999997</v>
      </c>
      <c r="P1625" s="275"/>
      <c r="Q1625" s="73">
        <v>0</v>
      </c>
    </row>
    <row r="1626" spans="1:17" ht="12.75" customHeight="1" x14ac:dyDescent="0.25">
      <c r="A1626" s="273" t="s">
        <v>3198</v>
      </c>
      <c r="B1626" s="273"/>
      <c r="C1626" s="274" t="s">
        <v>3199</v>
      </c>
      <c r="D1626" s="274"/>
      <c r="E1626" s="274"/>
      <c r="F1626" s="274"/>
      <c r="G1626" s="73">
        <v>521507338.24000001</v>
      </c>
      <c r="H1626" s="73">
        <v>0</v>
      </c>
      <c r="I1626" s="275">
        <v>0</v>
      </c>
      <c r="J1626" s="275"/>
      <c r="K1626" s="275">
        <v>0</v>
      </c>
      <c r="L1626" s="275"/>
      <c r="M1626" s="275"/>
      <c r="N1626" s="275"/>
      <c r="O1626" s="275">
        <v>521507338.24000001</v>
      </c>
      <c r="P1626" s="275"/>
      <c r="Q1626" s="73">
        <v>0</v>
      </c>
    </row>
    <row r="1627" spans="1:17" ht="12.1" customHeight="1" x14ac:dyDescent="0.25">
      <c r="A1627" s="273" t="s">
        <v>3200</v>
      </c>
      <c r="B1627" s="273"/>
      <c r="C1627" s="274" t="s">
        <v>3201</v>
      </c>
      <c r="D1627" s="274"/>
      <c r="E1627" s="274"/>
      <c r="F1627" s="274"/>
      <c r="G1627" s="73">
        <v>7688051.4000000004</v>
      </c>
      <c r="H1627" s="73">
        <v>0</v>
      </c>
      <c r="I1627" s="275">
        <v>0</v>
      </c>
      <c r="J1627" s="275"/>
      <c r="K1627" s="275">
        <v>0</v>
      </c>
      <c r="L1627" s="275"/>
      <c r="M1627" s="275"/>
      <c r="N1627" s="275"/>
      <c r="O1627" s="275">
        <v>7688051.4000000004</v>
      </c>
      <c r="P1627" s="275"/>
      <c r="Q1627" s="73">
        <v>0</v>
      </c>
    </row>
    <row r="1628" spans="1:17" ht="12.1" customHeight="1" x14ac:dyDescent="0.25">
      <c r="A1628" s="273" t="s">
        <v>3202</v>
      </c>
      <c r="B1628" s="273"/>
      <c r="C1628" s="274" t="s">
        <v>3203</v>
      </c>
      <c r="D1628" s="274"/>
      <c r="E1628" s="274"/>
      <c r="F1628" s="274"/>
      <c r="G1628" s="73">
        <v>15544210.189999999</v>
      </c>
      <c r="H1628" s="73">
        <v>0</v>
      </c>
      <c r="I1628" s="275">
        <v>0</v>
      </c>
      <c r="J1628" s="275"/>
      <c r="K1628" s="275">
        <v>0</v>
      </c>
      <c r="L1628" s="275"/>
      <c r="M1628" s="275"/>
      <c r="N1628" s="275"/>
      <c r="O1628" s="275">
        <v>15544210.189999999</v>
      </c>
      <c r="P1628" s="275"/>
      <c r="Q1628" s="73">
        <v>0</v>
      </c>
    </row>
    <row r="1629" spans="1:17" ht="12.1" customHeight="1" x14ac:dyDescent="0.25">
      <c r="A1629" s="273" t="s">
        <v>3204</v>
      </c>
      <c r="B1629" s="273"/>
      <c r="C1629" s="274" t="s">
        <v>3205</v>
      </c>
      <c r="D1629" s="274"/>
      <c r="E1629" s="274"/>
      <c r="F1629" s="274"/>
      <c r="G1629" s="73">
        <v>15496210.189999999</v>
      </c>
      <c r="H1629" s="73">
        <v>0</v>
      </c>
      <c r="I1629" s="275">
        <v>0</v>
      </c>
      <c r="J1629" s="275"/>
      <c r="K1629" s="275">
        <v>0</v>
      </c>
      <c r="L1629" s="275"/>
      <c r="M1629" s="275"/>
      <c r="N1629" s="275"/>
      <c r="O1629" s="275">
        <v>15496210.189999999</v>
      </c>
      <c r="P1629" s="275"/>
      <c r="Q1629" s="73">
        <v>0</v>
      </c>
    </row>
    <row r="1630" spans="1:17" ht="12.75" customHeight="1" x14ac:dyDescent="0.25">
      <c r="A1630" s="273" t="s">
        <v>3206</v>
      </c>
      <c r="B1630" s="273"/>
      <c r="C1630" s="274" t="s">
        <v>3207</v>
      </c>
      <c r="D1630" s="274"/>
      <c r="E1630" s="274"/>
      <c r="F1630" s="274"/>
      <c r="G1630" s="73">
        <v>15501010.189999999</v>
      </c>
      <c r="H1630" s="73">
        <v>0</v>
      </c>
      <c r="I1630" s="275">
        <v>0</v>
      </c>
      <c r="J1630" s="275"/>
      <c r="K1630" s="275">
        <v>0</v>
      </c>
      <c r="L1630" s="275"/>
      <c r="M1630" s="275"/>
      <c r="N1630" s="275"/>
      <c r="O1630" s="275">
        <v>15501010.189999999</v>
      </c>
      <c r="P1630" s="275"/>
      <c r="Q1630" s="73">
        <v>0</v>
      </c>
    </row>
    <row r="1631" spans="1:17" ht="12.1" customHeight="1" x14ac:dyDescent="0.25">
      <c r="A1631" s="273" t="s">
        <v>3208</v>
      </c>
      <c r="B1631" s="273"/>
      <c r="C1631" s="274" t="s">
        <v>3209</v>
      </c>
      <c r="D1631" s="274"/>
      <c r="E1631" s="274"/>
      <c r="F1631" s="274"/>
      <c r="G1631" s="73">
        <v>48981623.259999998</v>
      </c>
      <c r="H1631" s="73">
        <v>0</v>
      </c>
      <c r="I1631" s="275">
        <v>0</v>
      </c>
      <c r="J1631" s="275"/>
      <c r="K1631" s="275">
        <v>0</v>
      </c>
      <c r="L1631" s="275"/>
      <c r="M1631" s="275"/>
      <c r="N1631" s="275"/>
      <c r="O1631" s="275">
        <v>48981623.259999998</v>
      </c>
      <c r="P1631" s="275"/>
      <c r="Q1631" s="73">
        <v>0</v>
      </c>
    </row>
    <row r="1632" spans="1:17" ht="12.1" customHeight="1" x14ac:dyDescent="0.25">
      <c r="A1632" s="273" t="s">
        <v>3210</v>
      </c>
      <c r="B1632" s="273"/>
      <c r="C1632" s="274" t="s">
        <v>3211</v>
      </c>
      <c r="D1632" s="274"/>
      <c r="E1632" s="274"/>
      <c r="F1632" s="274"/>
      <c r="G1632" s="73">
        <v>8664901.8000000007</v>
      </c>
      <c r="H1632" s="73">
        <v>0</v>
      </c>
      <c r="I1632" s="275">
        <v>0</v>
      </c>
      <c r="J1632" s="275"/>
      <c r="K1632" s="275">
        <v>0</v>
      </c>
      <c r="L1632" s="275"/>
      <c r="M1632" s="275"/>
      <c r="N1632" s="275"/>
      <c r="O1632" s="275">
        <v>8664901.8000000007</v>
      </c>
      <c r="P1632" s="275"/>
      <c r="Q1632" s="73">
        <v>0</v>
      </c>
    </row>
    <row r="1633" spans="1:17" ht="12.75" customHeight="1" x14ac:dyDescent="0.25">
      <c r="A1633" s="273" t="s">
        <v>3212</v>
      </c>
      <c r="B1633" s="273"/>
      <c r="C1633" s="274" t="s">
        <v>3213</v>
      </c>
      <c r="D1633" s="274"/>
      <c r="E1633" s="274"/>
      <c r="F1633" s="274"/>
      <c r="G1633" s="73">
        <v>7147621.4000000004</v>
      </c>
      <c r="H1633" s="73">
        <v>0</v>
      </c>
      <c r="I1633" s="275">
        <v>0</v>
      </c>
      <c r="J1633" s="275"/>
      <c r="K1633" s="275">
        <v>0</v>
      </c>
      <c r="L1633" s="275"/>
      <c r="M1633" s="275"/>
      <c r="N1633" s="275"/>
      <c r="O1633" s="275">
        <v>7147621.4000000004</v>
      </c>
      <c r="P1633" s="275"/>
      <c r="Q1633" s="73">
        <v>0</v>
      </c>
    </row>
    <row r="1634" spans="1:17" ht="12.1" customHeight="1" x14ac:dyDescent="0.25">
      <c r="A1634" s="273" t="s">
        <v>3214</v>
      </c>
      <c r="B1634" s="273"/>
      <c r="C1634" s="274" t="s">
        <v>3215</v>
      </c>
      <c r="D1634" s="274"/>
      <c r="E1634" s="274"/>
      <c r="F1634" s="274"/>
      <c r="G1634" s="73">
        <v>7147621.4000000004</v>
      </c>
      <c r="H1634" s="73">
        <v>0</v>
      </c>
      <c r="I1634" s="275">
        <v>0</v>
      </c>
      <c r="J1634" s="275"/>
      <c r="K1634" s="275">
        <v>0</v>
      </c>
      <c r="L1634" s="275"/>
      <c r="M1634" s="275"/>
      <c r="N1634" s="275"/>
      <c r="O1634" s="275">
        <v>7147621.4000000004</v>
      </c>
      <c r="P1634" s="275"/>
      <c r="Q1634" s="73">
        <v>0</v>
      </c>
    </row>
    <row r="1635" spans="1:17" ht="12.1" customHeight="1" x14ac:dyDescent="0.25">
      <c r="A1635" s="273" t="s">
        <v>3216</v>
      </c>
      <c r="B1635" s="273"/>
      <c r="C1635" s="274" t="s">
        <v>3217</v>
      </c>
      <c r="D1635" s="274"/>
      <c r="E1635" s="274"/>
      <c r="F1635" s="274"/>
      <c r="G1635" s="73">
        <v>15431710.24</v>
      </c>
      <c r="H1635" s="73">
        <v>0</v>
      </c>
      <c r="I1635" s="275">
        <v>0</v>
      </c>
      <c r="J1635" s="275"/>
      <c r="K1635" s="275">
        <v>0</v>
      </c>
      <c r="L1635" s="275"/>
      <c r="M1635" s="275"/>
      <c r="N1635" s="275"/>
      <c r="O1635" s="275">
        <v>15431710.24</v>
      </c>
      <c r="P1635" s="275"/>
      <c r="Q1635" s="73">
        <v>0</v>
      </c>
    </row>
    <row r="1636" spans="1:17" ht="12.75" customHeight="1" x14ac:dyDescent="0.25">
      <c r="A1636" s="273" t="s">
        <v>3218</v>
      </c>
      <c r="B1636" s="273"/>
      <c r="C1636" s="274" t="s">
        <v>3219</v>
      </c>
      <c r="D1636" s="274"/>
      <c r="E1636" s="274"/>
      <c r="F1636" s="274"/>
      <c r="G1636" s="73">
        <v>7747621.4000000004</v>
      </c>
      <c r="H1636" s="73">
        <v>0</v>
      </c>
      <c r="I1636" s="275">
        <v>0</v>
      </c>
      <c r="J1636" s="275"/>
      <c r="K1636" s="275">
        <v>0</v>
      </c>
      <c r="L1636" s="275"/>
      <c r="M1636" s="275"/>
      <c r="N1636" s="275"/>
      <c r="O1636" s="275">
        <v>7747621.4000000004</v>
      </c>
      <c r="P1636" s="275"/>
      <c r="Q1636" s="73">
        <v>0</v>
      </c>
    </row>
    <row r="1637" spans="1:17" ht="12.1" customHeight="1" x14ac:dyDescent="0.25">
      <c r="A1637" s="273" t="s">
        <v>3220</v>
      </c>
      <c r="B1637" s="273"/>
      <c r="C1637" s="274" t="s">
        <v>3199</v>
      </c>
      <c r="D1637" s="274"/>
      <c r="E1637" s="274"/>
      <c r="F1637" s="274"/>
      <c r="G1637" s="73">
        <v>273613348.80000001</v>
      </c>
      <c r="H1637" s="73">
        <v>0</v>
      </c>
      <c r="I1637" s="275">
        <v>0</v>
      </c>
      <c r="J1637" s="275"/>
      <c r="K1637" s="275">
        <v>0</v>
      </c>
      <c r="L1637" s="275"/>
      <c r="M1637" s="275"/>
      <c r="N1637" s="275"/>
      <c r="O1637" s="275">
        <v>273613348.80000001</v>
      </c>
      <c r="P1637" s="275"/>
      <c r="Q1637" s="73">
        <v>0</v>
      </c>
    </row>
    <row r="1638" spans="1:17" ht="12.1" customHeight="1" x14ac:dyDescent="0.25">
      <c r="A1638" s="273" t="s">
        <v>3221</v>
      </c>
      <c r="B1638" s="273"/>
      <c r="C1638" s="274" t="s">
        <v>3209</v>
      </c>
      <c r="D1638" s="274"/>
      <c r="E1638" s="274"/>
      <c r="F1638" s="274"/>
      <c r="G1638" s="73">
        <v>420000</v>
      </c>
      <c r="H1638" s="73">
        <v>0</v>
      </c>
      <c r="I1638" s="275">
        <v>0</v>
      </c>
      <c r="J1638" s="275"/>
      <c r="K1638" s="275">
        <v>0</v>
      </c>
      <c r="L1638" s="275"/>
      <c r="M1638" s="275"/>
      <c r="N1638" s="275"/>
      <c r="O1638" s="275">
        <v>420000</v>
      </c>
      <c r="P1638" s="275"/>
      <c r="Q1638" s="73">
        <v>0</v>
      </c>
    </row>
    <row r="1639" spans="1:17" ht="12.75" customHeight="1" x14ac:dyDescent="0.25">
      <c r="A1639" s="273" t="s">
        <v>3222</v>
      </c>
      <c r="B1639" s="273"/>
      <c r="C1639" s="274" t="s">
        <v>3223</v>
      </c>
      <c r="D1639" s="274"/>
      <c r="E1639" s="274"/>
      <c r="F1639" s="274"/>
      <c r="G1639" s="73">
        <v>9072425.3599999994</v>
      </c>
      <c r="H1639" s="73">
        <v>0</v>
      </c>
      <c r="I1639" s="275">
        <v>0</v>
      </c>
      <c r="J1639" s="275"/>
      <c r="K1639" s="275">
        <v>0</v>
      </c>
      <c r="L1639" s="275"/>
      <c r="M1639" s="275"/>
      <c r="N1639" s="275"/>
      <c r="O1639" s="275">
        <v>9072425.3599999994</v>
      </c>
      <c r="P1639" s="275"/>
      <c r="Q1639" s="73">
        <v>0</v>
      </c>
    </row>
    <row r="1640" spans="1:17" ht="12.1" customHeight="1" x14ac:dyDescent="0.25">
      <c r="A1640" s="273" t="s">
        <v>3224</v>
      </c>
      <c r="B1640" s="273"/>
      <c r="C1640" s="274" t="s">
        <v>3225</v>
      </c>
      <c r="D1640" s="274"/>
      <c r="E1640" s="274"/>
      <c r="F1640" s="274"/>
      <c r="G1640" s="73">
        <v>110000</v>
      </c>
      <c r="H1640" s="73">
        <v>0</v>
      </c>
      <c r="I1640" s="275">
        <v>0</v>
      </c>
      <c r="J1640" s="275"/>
      <c r="K1640" s="275">
        <v>0</v>
      </c>
      <c r="L1640" s="275"/>
      <c r="M1640" s="275"/>
      <c r="N1640" s="275"/>
      <c r="O1640" s="275">
        <v>110000</v>
      </c>
      <c r="P1640" s="275"/>
      <c r="Q1640" s="73">
        <v>0</v>
      </c>
    </row>
    <row r="1641" spans="1:17" ht="12.1" customHeight="1" x14ac:dyDescent="0.25">
      <c r="A1641" s="273" t="s">
        <v>3226</v>
      </c>
      <c r="B1641" s="273"/>
      <c r="C1641" s="274" t="s">
        <v>3227</v>
      </c>
      <c r="D1641" s="274"/>
      <c r="E1641" s="274"/>
      <c r="F1641" s="274"/>
      <c r="G1641" s="73">
        <v>10251683.140000001</v>
      </c>
      <c r="H1641" s="73">
        <v>0</v>
      </c>
      <c r="I1641" s="275">
        <v>0</v>
      </c>
      <c r="J1641" s="275"/>
      <c r="K1641" s="275">
        <v>0</v>
      </c>
      <c r="L1641" s="275"/>
      <c r="M1641" s="275"/>
      <c r="N1641" s="275"/>
      <c r="O1641" s="275">
        <v>10251683.140000001</v>
      </c>
      <c r="P1641" s="275"/>
      <c r="Q1641" s="73">
        <v>0</v>
      </c>
    </row>
    <row r="1642" spans="1:17" ht="12.75" customHeight="1" x14ac:dyDescent="0.25">
      <c r="A1642" s="273" t="s">
        <v>3228</v>
      </c>
      <c r="B1642" s="273"/>
      <c r="C1642" s="274" t="s">
        <v>3229</v>
      </c>
      <c r="D1642" s="274"/>
      <c r="E1642" s="274"/>
      <c r="F1642" s="274"/>
      <c r="G1642" s="73">
        <v>8198201.7999999998</v>
      </c>
      <c r="H1642" s="73">
        <v>0</v>
      </c>
      <c r="I1642" s="275">
        <v>0</v>
      </c>
      <c r="J1642" s="275"/>
      <c r="K1642" s="275">
        <v>0</v>
      </c>
      <c r="L1642" s="275"/>
      <c r="M1642" s="275"/>
      <c r="N1642" s="275"/>
      <c r="O1642" s="275">
        <v>8198201.7999999998</v>
      </c>
      <c r="P1642" s="275"/>
      <c r="Q1642" s="73">
        <v>0</v>
      </c>
    </row>
    <row r="1643" spans="1:17" ht="12.1" customHeight="1" x14ac:dyDescent="0.25">
      <c r="A1643" s="273" t="s">
        <v>3230</v>
      </c>
      <c r="B1643" s="273"/>
      <c r="C1643" s="274" t="s">
        <v>3231</v>
      </c>
      <c r="D1643" s="274"/>
      <c r="E1643" s="274"/>
      <c r="F1643" s="274"/>
      <c r="G1643" s="73">
        <v>6494121.4000000004</v>
      </c>
      <c r="H1643" s="73">
        <v>0</v>
      </c>
      <c r="I1643" s="275">
        <v>0</v>
      </c>
      <c r="J1643" s="275"/>
      <c r="K1643" s="275">
        <v>0</v>
      </c>
      <c r="L1643" s="275"/>
      <c r="M1643" s="275"/>
      <c r="N1643" s="275"/>
      <c r="O1643" s="275">
        <v>6494121.4000000004</v>
      </c>
      <c r="P1643" s="275"/>
      <c r="Q1643" s="73">
        <v>0</v>
      </c>
    </row>
    <row r="1644" spans="1:17" ht="12.1" customHeight="1" x14ac:dyDescent="0.25">
      <c r="A1644" s="273" t="s">
        <v>3232</v>
      </c>
      <c r="B1644" s="273"/>
      <c r="C1644" s="274" t="s">
        <v>3233</v>
      </c>
      <c r="D1644" s="274"/>
      <c r="E1644" s="274"/>
      <c r="F1644" s="274"/>
      <c r="G1644" s="73">
        <v>533271809.79000002</v>
      </c>
      <c r="H1644" s="73">
        <v>0</v>
      </c>
      <c r="I1644" s="275">
        <v>0</v>
      </c>
      <c r="J1644" s="275"/>
      <c r="K1644" s="275">
        <v>0</v>
      </c>
      <c r="L1644" s="275"/>
      <c r="M1644" s="275"/>
      <c r="N1644" s="275"/>
      <c r="O1644" s="275">
        <v>533271809.79000002</v>
      </c>
      <c r="P1644" s="275"/>
      <c r="Q1644" s="73">
        <v>0</v>
      </c>
    </row>
    <row r="1645" spans="1:17" ht="12.75" customHeight="1" x14ac:dyDescent="0.25">
      <c r="A1645" s="273" t="s">
        <v>3234</v>
      </c>
      <c r="B1645" s="273"/>
      <c r="C1645" s="274" t="s">
        <v>3209</v>
      </c>
      <c r="D1645" s="274"/>
      <c r="E1645" s="274"/>
      <c r="F1645" s="274"/>
      <c r="G1645" s="73">
        <v>2836000</v>
      </c>
      <c r="H1645" s="73">
        <v>0</v>
      </c>
      <c r="I1645" s="275">
        <v>0</v>
      </c>
      <c r="J1645" s="275"/>
      <c r="K1645" s="275">
        <v>0</v>
      </c>
      <c r="L1645" s="275"/>
      <c r="M1645" s="275"/>
      <c r="N1645" s="275"/>
      <c r="O1645" s="275">
        <v>2836000</v>
      </c>
      <c r="P1645" s="275"/>
      <c r="Q1645" s="73">
        <v>0</v>
      </c>
    </row>
    <row r="1646" spans="1:17" ht="12.1" customHeight="1" x14ac:dyDescent="0.25">
      <c r="A1646" s="273" t="s">
        <v>3235</v>
      </c>
      <c r="B1646" s="273"/>
      <c r="C1646" s="274" t="s">
        <v>3236</v>
      </c>
      <c r="D1646" s="274"/>
      <c r="E1646" s="274"/>
      <c r="F1646" s="274"/>
      <c r="G1646" s="73">
        <v>13450500</v>
      </c>
      <c r="H1646" s="73">
        <v>0</v>
      </c>
      <c r="I1646" s="275">
        <v>0</v>
      </c>
      <c r="J1646" s="275"/>
      <c r="K1646" s="275">
        <v>0</v>
      </c>
      <c r="L1646" s="275"/>
      <c r="M1646" s="275"/>
      <c r="N1646" s="275"/>
      <c r="O1646" s="275">
        <v>13450500</v>
      </c>
      <c r="P1646" s="275"/>
      <c r="Q1646" s="73">
        <v>0</v>
      </c>
    </row>
    <row r="1647" spans="1:17" ht="12.1" customHeight="1" x14ac:dyDescent="0.25">
      <c r="A1647" s="273" t="s">
        <v>3237</v>
      </c>
      <c r="B1647" s="273"/>
      <c r="C1647" s="274" t="s">
        <v>3238</v>
      </c>
      <c r="D1647" s="274"/>
      <c r="E1647" s="274"/>
      <c r="F1647" s="274"/>
      <c r="G1647" s="73">
        <v>18121958.190000001</v>
      </c>
      <c r="H1647" s="73">
        <v>0</v>
      </c>
      <c r="I1647" s="275">
        <v>0</v>
      </c>
      <c r="J1647" s="275"/>
      <c r="K1647" s="275">
        <v>0</v>
      </c>
      <c r="L1647" s="275"/>
      <c r="M1647" s="275"/>
      <c r="N1647" s="275"/>
      <c r="O1647" s="275">
        <v>18121958.190000001</v>
      </c>
      <c r="P1647" s="275"/>
      <c r="Q1647" s="73">
        <v>0</v>
      </c>
    </row>
    <row r="1648" spans="1:17" ht="12.75" customHeight="1" x14ac:dyDescent="0.25">
      <c r="A1648" s="273" t="s">
        <v>3239</v>
      </c>
      <c r="B1648" s="273"/>
      <c r="C1648" s="274" t="s">
        <v>3240</v>
      </c>
      <c r="D1648" s="274"/>
      <c r="E1648" s="274"/>
      <c r="F1648" s="274"/>
      <c r="G1648" s="73">
        <v>8679189.4000000004</v>
      </c>
      <c r="H1648" s="73">
        <v>0</v>
      </c>
      <c r="I1648" s="275">
        <v>0</v>
      </c>
      <c r="J1648" s="275"/>
      <c r="K1648" s="275">
        <v>0</v>
      </c>
      <c r="L1648" s="275"/>
      <c r="M1648" s="275"/>
      <c r="N1648" s="275"/>
      <c r="O1648" s="275">
        <v>8679189.4000000004</v>
      </c>
      <c r="P1648" s="275"/>
      <c r="Q1648" s="73">
        <v>0</v>
      </c>
    </row>
    <row r="1649" spans="1:17" ht="12.1" customHeight="1" x14ac:dyDescent="0.25">
      <c r="A1649" s="273" t="s">
        <v>3241</v>
      </c>
      <c r="B1649" s="273"/>
      <c r="C1649" s="274" t="s">
        <v>3242</v>
      </c>
      <c r="D1649" s="274"/>
      <c r="E1649" s="274"/>
      <c r="F1649" s="274"/>
      <c r="G1649" s="73">
        <v>8679190.4000000004</v>
      </c>
      <c r="H1649" s="73">
        <v>0</v>
      </c>
      <c r="I1649" s="275">
        <v>0</v>
      </c>
      <c r="J1649" s="275"/>
      <c r="K1649" s="275">
        <v>0</v>
      </c>
      <c r="L1649" s="275"/>
      <c r="M1649" s="275"/>
      <c r="N1649" s="275"/>
      <c r="O1649" s="275">
        <v>8679190.4000000004</v>
      </c>
      <c r="P1649" s="275"/>
      <c r="Q1649" s="73">
        <v>0</v>
      </c>
    </row>
    <row r="1650" spans="1:17" ht="12.1" customHeight="1" x14ac:dyDescent="0.25">
      <c r="A1650" s="273" t="s">
        <v>3243</v>
      </c>
      <c r="B1650" s="273"/>
      <c r="C1650" s="274" t="s">
        <v>3244</v>
      </c>
      <c r="D1650" s="274"/>
      <c r="E1650" s="274"/>
      <c r="F1650" s="274"/>
      <c r="G1650" s="73">
        <v>9159191.4000000004</v>
      </c>
      <c r="H1650" s="73">
        <v>0</v>
      </c>
      <c r="I1650" s="275">
        <v>0</v>
      </c>
      <c r="J1650" s="275"/>
      <c r="K1650" s="275">
        <v>0</v>
      </c>
      <c r="L1650" s="275"/>
      <c r="M1650" s="275"/>
      <c r="N1650" s="275"/>
      <c r="O1650" s="275">
        <v>9159191.4000000004</v>
      </c>
      <c r="P1650" s="275"/>
      <c r="Q1650" s="73">
        <v>0</v>
      </c>
    </row>
    <row r="1651" spans="1:17" ht="12.75" customHeight="1" x14ac:dyDescent="0.25">
      <c r="A1651" s="273" t="s">
        <v>3245</v>
      </c>
      <c r="B1651" s="273"/>
      <c r="C1651" s="274" t="s">
        <v>3246</v>
      </c>
      <c r="D1651" s="274"/>
      <c r="E1651" s="274"/>
      <c r="F1651" s="274"/>
      <c r="G1651" s="73">
        <v>52464337.509999998</v>
      </c>
      <c r="H1651" s="73">
        <v>0</v>
      </c>
      <c r="I1651" s="275">
        <v>0</v>
      </c>
      <c r="J1651" s="275"/>
      <c r="K1651" s="275">
        <v>0</v>
      </c>
      <c r="L1651" s="275"/>
      <c r="M1651" s="275"/>
      <c r="N1651" s="275"/>
      <c r="O1651" s="275">
        <v>52464337.509999998</v>
      </c>
      <c r="P1651" s="275"/>
      <c r="Q1651" s="73">
        <v>0</v>
      </c>
    </row>
    <row r="1652" spans="1:17" ht="12.1" customHeight="1" x14ac:dyDescent="0.25">
      <c r="A1652" s="273" t="s">
        <v>3247</v>
      </c>
      <c r="B1652" s="273"/>
      <c r="C1652" s="274" t="s">
        <v>3209</v>
      </c>
      <c r="D1652" s="274"/>
      <c r="E1652" s="274"/>
      <c r="F1652" s="274"/>
      <c r="G1652" s="73">
        <v>464000</v>
      </c>
      <c r="H1652" s="73">
        <v>0</v>
      </c>
      <c r="I1652" s="275">
        <v>0</v>
      </c>
      <c r="J1652" s="275"/>
      <c r="K1652" s="275">
        <v>0</v>
      </c>
      <c r="L1652" s="275"/>
      <c r="M1652" s="275"/>
      <c r="N1652" s="275"/>
      <c r="O1652" s="275">
        <v>464000</v>
      </c>
      <c r="P1652" s="275"/>
      <c r="Q1652" s="73">
        <v>0</v>
      </c>
    </row>
    <row r="1653" spans="1:17" ht="12.1" customHeight="1" x14ac:dyDescent="0.25">
      <c r="A1653" s="273" t="s">
        <v>3248</v>
      </c>
      <c r="B1653" s="273"/>
      <c r="C1653" s="274" t="s">
        <v>3233</v>
      </c>
      <c r="D1653" s="274"/>
      <c r="E1653" s="274"/>
      <c r="F1653" s="274"/>
      <c r="G1653" s="73">
        <v>569432263.60000002</v>
      </c>
      <c r="H1653" s="73">
        <v>0</v>
      </c>
      <c r="I1653" s="275">
        <v>0</v>
      </c>
      <c r="J1653" s="275"/>
      <c r="K1653" s="275">
        <v>0</v>
      </c>
      <c r="L1653" s="275"/>
      <c r="M1653" s="275"/>
      <c r="N1653" s="275"/>
      <c r="O1653" s="275">
        <v>569432263.60000002</v>
      </c>
      <c r="P1653" s="275"/>
      <c r="Q1653" s="73">
        <v>0</v>
      </c>
    </row>
    <row r="1654" spans="1:17" ht="12.1" customHeight="1" x14ac:dyDescent="0.25">
      <c r="A1654" s="273" t="s">
        <v>3249</v>
      </c>
      <c r="B1654" s="273"/>
      <c r="C1654" s="274" t="s">
        <v>3250</v>
      </c>
      <c r="D1654" s="274"/>
      <c r="E1654" s="274"/>
      <c r="F1654" s="274"/>
      <c r="G1654" s="73">
        <v>18905556.190000001</v>
      </c>
      <c r="H1654" s="73">
        <v>0</v>
      </c>
      <c r="I1654" s="275">
        <v>0</v>
      </c>
      <c r="J1654" s="275"/>
      <c r="K1654" s="275">
        <v>0</v>
      </c>
      <c r="L1654" s="275"/>
      <c r="M1654" s="275"/>
      <c r="N1654" s="275"/>
      <c r="O1654" s="275">
        <v>18905556.190000001</v>
      </c>
      <c r="P1654" s="275"/>
      <c r="Q1654" s="73">
        <v>0</v>
      </c>
    </row>
    <row r="1655" spans="1:17" ht="12.75" customHeight="1" x14ac:dyDescent="0.25">
      <c r="A1655" s="273" t="s">
        <v>3251</v>
      </c>
      <c r="B1655" s="273"/>
      <c r="C1655" s="274" t="s">
        <v>3233</v>
      </c>
      <c r="D1655" s="274"/>
      <c r="E1655" s="274"/>
      <c r="F1655" s="274"/>
      <c r="G1655" s="73">
        <v>509663358.42000002</v>
      </c>
      <c r="H1655" s="73">
        <v>0</v>
      </c>
      <c r="I1655" s="275">
        <v>0</v>
      </c>
      <c r="J1655" s="275"/>
      <c r="K1655" s="275">
        <v>0</v>
      </c>
      <c r="L1655" s="275"/>
      <c r="M1655" s="275"/>
      <c r="N1655" s="275"/>
      <c r="O1655" s="275">
        <v>509663358.42000002</v>
      </c>
      <c r="P1655" s="275"/>
      <c r="Q1655" s="73">
        <v>0</v>
      </c>
    </row>
    <row r="1656" spans="1:17" ht="12.1" customHeight="1" x14ac:dyDescent="0.25">
      <c r="A1656" s="273" t="s">
        <v>3252</v>
      </c>
      <c r="B1656" s="273"/>
      <c r="C1656" s="274" t="s">
        <v>3253</v>
      </c>
      <c r="D1656" s="274"/>
      <c r="E1656" s="274"/>
      <c r="F1656" s="274"/>
      <c r="G1656" s="73">
        <v>12438412.310000001</v>
      </c>
      <c r="H1656" s="73">
        <v>0</v>
      </c>
      <c r="I1656" s="275">
        <v>0</v>
      </c>
      <c r="J1656" s="275"/>
      <c r="K1656" s="275">
        <v>0</v>
      </c>
      <c r="L1656" s="275"/>
      <c r="M1656" s="275"/>
      <c r="N1656" s="275"/>
      <c r="O1656" s="275">
        <v>12438412.310000001</v>
      </c>
      <c r="P1656" s="275"/>
      <c r="Q1656" s="73">
        <v>0</v>
      </c>
    </row>
    <row r="1657" spans="1:17" ht="12.1" customHeight="1" x14ac:dyDescent="0.25">
      <c r="A1657" s="273" t="s">
        <v>3254</v>
      </c>
      <c r="B1657" s="273"/>
      <c r="C1657" s="274" t="s">
        <v>3255</v>
      </c>
      <c r="D1657" s="274"/>
      <c r="E1657" s="274"/>
      <c r="F1657" s="274"/>
      <c r="G1657" s="73">
        <v>16528100.189999999</v>
      </c>
      <c r="H1657" s="73">
        <v>0</v>
      </c>
      <c r="I1657" s="275">
        <v>0</v>
      </c>
      <c r="J1657" s="275"/>
      <c r="K1657" s="275">
        <v>0</v>
      </c>
      <c r="L1657" s="275"/>
      <c r="M1657" s="275"/>
      <c r="N1657" s="275"/>
      <c r="O1657" s="275">
        <v>16528100.189999999</v>
      </c>
      <c r="P1657" s="275"/>
      <c r="Q1657" s="73">
        <v>0</v>
      </c>
    </row>
    <row r="1658" spans="1:17" ht="12.75" customHeight="1" x14ac:dyDescent="0.25">
      <c r="A1658" s="273" t="s">
        <v>3256</v>
      </c>
      <c r="B1658" s="273"/>
      <c r="C1658" s="274" t="s">
        <v>3257</v>
      </c>
      <c r="D1658" s="274"/>
      <c r="E1658" s="274"/>
      <c r="F1658" s="274"/>
      <c r="G1658" s="73">
        <v>2086520</v>
      </c>
      <c r="H1658" s="73">
        <v>0</v>
      </c>
      <c r="I1658" s="275">
        <v>0</v>
      </c>
      <c r="J1658" s="275"/>
      <c r="K1658" s="275">
        <v>0</v>
      </c>
      <c r="L1658" s="275"/>
      <c r="M1658" s="275"/>
      <c r="N1658" s="275"/>
      <c r="O1658" s="275">
        <v>2086520</v>
      </c>
      <c r="P1658" s="275"/>
      <c r="Q1658" s="73">
        <v>0</v>
      </c>
    </row>
    <row r="1659" spans="1:17" ht="12.1" customHeight="1" x14ac:dyDescent="0.25">
      <c r="A1659" s="273" t="s">
        <v>3258</v>
      </c>
      <c r="B1659" s="273"/>
      <c r="C1659" s="274" t="s">
        <v>3259</v>
      </c>
      <c r="D1659" s="274"/>
      <c r="E1659" s="274"/>
      <c r="F1659" s="274"/>
      <c r="G1659" s="73">
        <v>514336239.77999997</v>
      </c>
      <c r="H1659" s="73">
        <v>0</v>
      </c>
      <c r="I1659" s="275">
        <v>0</v>
      </c>
      <c r="J1659" s="275"/>
      <c r="K1659" s="275">
        <v>0</v>
      </c>
      <c r="L1659" s="275"/>
      <c r="M1659" s="275"/>
      <c r="N1659" s="275"/>
      <c r="O1659" s="275">
        <v>514336239.77999997</v>
      </c>
      <c r="P1659" s="275"/>
      <c r="Q1659" s="73">
        <v>0</v>
      </c>
    </row>
    <row r="1660" spans="1:17" ht="12.1" customHeight="1" x14ac:dyDescent="0.25">
      <c r="A1660" s="273" t="s">
        <v>3260</v>
      </c>
      <c r="B1660" s="273"/>
      <c r="C1660" s="274" t="s">
        <v>3199</v>
      </c>
      <c r="D1660" s="274"/>
      <c r="E1660" s="274"/>
      <c r="F1660" s="274"/>
      <c r="G1660" s="73">
        <v>136500168.34999999</v>
      </c>
      <c r="H1660" s="73">
        <v>0</v>
      </c>
      <c r="I1660" s="275">
        <v>0</v>
      </c>
      <c r="J1660" s="275"/>
      <c r="K1660" s="275">
        <v>0</v>
      </c>
      <c r="L1660" s="275"/>
      <c r="M1660" s="275"/>
      <c r="N1660" s="275"/>
      <c r="O1660" s="275">
        <v>136500168.34999999</v>
      </c>
      <c r="P1660" s="275"/>
      <c r="Q1660" s="73">
        <v>0</v>
      </c>
    </row>
    <row r="1661" spans="1:17" ht="12.75" customHeight="1" x14ac:dyDescent="0.25">
      <c r="A1661" s="273" t="s">
        <v>3261</v>
      </c>
      <c r="B1661" s="273"/>
      <c r="C1661" s="274" t="s">
        <v>3262</v>
      </c>
      <c r="D1661" s="274"/>
      <c r="E1661" s="274"/>
      <c r="F1661" s="274"/>
      <c r="G1661" s="73">
        <v>6494121.21</v>
      </c>
      <c r="H1661" s="73">
        <v>0</v>
      </c>
      <c r="I1661" s="275">
        <v>0</v>
      </c>
      <c r="J1661" s="275"/>
      <c r="K1661" s="275">
        <v>0</v>
      </c>
      <c r="L1661" s="275"/>
      <c r="M1661" s="275"/>
      <c r="N1661" s="275"/>
      <c r="O1661" s="275">
        <v>6494121.21</v>
      </c>
      <c r="P1661" s="275"/>
      <c r="Q1661" s="73">
        <v>0</v>
      </c>
    </row>
    <row r="1662" spans="1:17" ht="12.1" customHeight="1" x14ac:dyDescent="0.25">
      <c r="A1662" s="273" t="s">
        <v>3263</v>
      </c>
      <c r="B1662" s="273"/>
      <c r="C1662" s="274" t="s">
        <v>3264</v>
      </c>
      <c r="D1662" s="274"/>
      <c r="E1662" s="274"/>
      <c r="F1662" s="274"/>
      <c r="G1662" s="73">
        <v>9554131.4100000001</v>
      </c>
      <c r="H1662" s="73">
        <v>0</v>
      </c>
      <c r="I1662" s="275">
        <v>0</v>
      </c>
      <c r="J1662" s="275"/>
      <c r="K1662" s="275">
        <v>0</v>
      </c>
      <c r="L1662" s="275"/>
      <c r="M1662" s="275"/>
      <c r="N1662" s="275"/>
      <c r="O1662" s="275">
        <v>9554131.4100000001</v>
      </c>
      <c r="P1662" s="275"/>
      <c r="Q1662" s="73">
        <v>0</v>
      </c>
    </row>
    <row r="1663" spans="1:17" ht="12.1" customHeight="1" x14ac:dyDescent="0.25">
      <c r="A1663" s="273" t="s">
        <v>3265</v>
      </c>
      <c r="B1663" s="273"/>
      <c r="C1663" s="274" t="s">
        <v>3266</v>
      </c>
      <c r="D1663" s="274"/>
      <c r="E1663" s="274"/>
      <c r="F1663" s="274"/>
      <c r="G1663" s="73">
        <v>6494121.21</v>
      </c>
      <c r="H1663" s="73">
        <v>0</v>
      </c>
      <c r="I1663" s="275">
        <v>0</v>
      </c>
      <c r="J1663" s="275"/>
      <c r="K1663" s="275">
        <v>0</v>
      </c>
      <c r="L1663" s="275"/>
      <c r="M1663" s="275"/>
      <c r="N1663" s="275"/>
      <c r="O1663" s="275">
        <v>6494121.21</v>
      </c>
      <c r="P1663" s="275"/>
      <c r="Q1663" s="73">
        <v>0</v>
      </c>
    </row>
    <row r="1664" spans="1:17" ht="12.75" customHeight="1" x14ac:dyDescent="0.25">
      <c r="A1664" s="273" t="s">
        <v>3267</v>
      </c>
      <c r="B1664" s="273"/>
      <c r="C1664" s="274" t="s">
        <v>3199</v>
      </c>
      <c r="D1664" s="274"/>
      <c r="E1664" s="274"/>
      <c r="F1664" s="274"/>
      <c r="G1664" s="73">
        <v>531312160.60000002</v>
      </c>
      <c r="H1664" s="73">
        <v>0</v>
      </c>
      <c r="I1664" s="275">
        <v>0</v>
      </c>
      <c r="J1664" s="275"/>
      <c r="K1664" s="275">
        <v>0</v>
      </c>
      <c r="L1664" s="275"/>
      <c r="M1664" s="275"/>
      <c r="N1664" s="275"/>
      <c r="O1664" s="275">
        <v>531312160.60000002</v>
      </c>
      <c r="P1664" s="275"/>
      <c r="Q1664" s="73">
        <v>0</v>
      </c>
    </row>
    <row r="1665" spans="1:17" ht="12.1" customHeight="1" x14ac:dyDescent="0.25">
      <c r="A1665" s="273" t="s">
        <v>3268</v>
      </c>
      <c r="B1665" s="273"/>
      <c r="C1665" s="274" t="s">
        <v>3269</v>
      </c>
      <c r="D1665" s="274"/>
      <c r="E1665" s="274"/>
      <c r="F1665" s="274"/>
      <c r="G1665" s="73">
        <v>41980689.509999998</v>
      </c>
      <c r="H1665" s="73">
        <v>0</v>
      </c>
      <c r="I1665" s="275">
        <v>0</v>
      </c>
      <c r="J1665" s="275"/>
      <c r="K1665" s="275">
        <v>0</v>
      </c>
      <c r="L1665" s="275"/>
      <c r="M1665" s="275"/>
      <c r="N1665" s="275"/>
      <c r="O1665" s="275">
        <v>41980689.509999998</v>
      </c>
      <c r="P1665" s="275"/>
      <c r="Q1665" s="73">
        <v>0</v>
      </c>
    </row>
    <row r="1666" spans="1:17" ht="12.1" customHeight="1" x14ac:dyDescent="0.25">
      <c r="A1666" s="273" t="s">
        <v>3270</v>
      </c>
      <c r="B1666" s="273"/>
      <c r="C1666" s="274" t="s">
        <v>3271</v>
      </c>
      <c r="D1666" s="274"/>
      <c r="E1666" s="274"/>
      <c r="F1666" s="274"/>
      <c r="G1666" s="73">
        <v>16080210.189999999</v>
      </c>
      <c r="H1666" s="73">
        <v>0</v>
      </c>
      <c r="I1666" s="275">
        <v>0</v>
      </c>
      <c r="J1666" s="275"/>
      <c r="K1666" s="275">
        <v>0</v>
      </c>
      <c r="L1666" s="275"/>
      <c r="M1666" s="275"/>
      <c r="N1666" s="275"/>
      <c r="O1666" s="275">
        <v>16080210.189999999</v>
      </c>
      <c r="P1666" s="275"/>
      <c r="Q1666" s="73">
        <v>0</v>
      </c>
    </row>
    <row r="1667" spans="1:17" ht="12.75" customHeight="1" x14ac:dyDescent="0.25">
      <c r="A1667" s="273" t="s">
        <v>3272</v>
      </c>
      <c r="B1667" s="273"/>
      <c r="C1667" s="274" t="s">
        <v>3273</v>
      </c>
      <c r="D1667" s="274"/>
      <c r="E1667" s="274"/>
      <c r="F1667" s="274"/>
      <c r="G1667" s="73">
        <v>16080210.189999999</v>
      </c>
      <c r="H1667" s="73">
        <v>0</v>
      </c>
      <c r="I1667" s="275">
        <v>0</v>
      </c>
      <c r="J1667" s="275"/>
      <c r="K1667" s="275">
        <v>0</v>
      </c>
      <c r="L1667" s="275"/>
      <c r="M1667" s="275"/>
      <c r="N1667" s="275"/>
      <c r="O1667" s="275">
        <v>16080210.189999999</v>
      </c>
      <c r="P1667" s="275"/>
      <c r="Q1667" s="73">
        <v>0</v>
      </c>
    </row>
    <row r="1668" spans="1:17" ht="12.1" customHeight="1" x14ac:dyDescent="0.25">
      <c r="A1668" s="273" t="s">
        <v>3274</v>
      </c>
      <c r="B1668" s="273"/>
      <c r="C1668" s="274" t="s">
        <v>3275</v>
      </c>
      <c r="D1668" s="274"/>
      <c r="E1668" s="274"/>
      <c r="F1668" s="274"/>
      <c r="G1668" s="73">
        <v>9738548.2799999993</v>
      </c>
      <c r="H1668" s="73">
        <v>0</v>
      </c>
      <c r="I1668" s="275">
        <v>0</v>
      </c>
      <c r="J1668" s="275"/>
      <c r="K1668" s="275">
        <v>0</v>
      </c>
      <c r="L1668" s="275"/>
      <c r="M1668" s="275"/>
      <c r="N1668" s="275"/>
      <c r="O1668" s="275">
        <v>9738548.2799999993</v>
      </c>
      <c r="P1668" s="275"/>
      <c r="Q1668" s="73">
        <v>0</v>
      </c>
    </row>
    <row r="1669" spans="1:17" ht="12.1" customHeight="1" x14ac:dyDescent="0.25">
      <c r="A1669" s="273" t="s">
        <v>3276</v>
      </c>
      <c r="B1669" s="273"/>
      <c r="C1669" s="274" t="s">
        <v>3277</v>
      </c>
      <c r="D1669" s="274"/>
      <c r="E1669" s="274"/>
      <c r="F1669" s="274"/>
      <c r="G1669" s="73">
        <v>16080210.189999999</v>
      </c>
      <c r="H1669" s="73">
        <v>0</v>
      </c>
      <c r="I1669" s="275">
        <v>0</v>
      </c>
      <c r="J1669" s="275"/>
      <c r="K1669" s="275">
        <v>0</v>
      </c>
      <c r="L1669" s="275"/>
      <c r="M1669" s="275"/>
      <c r="N1669" s="275"/>
      <c r="O1669" s="275">
        <v>16080210.189999999</v>
      </c>
      <c r="P1669" s="275"/>
      <c r="Q1669" s="73">
        <v>0</v>
      </c>
    </row>
    <row r="1670" spans="1:17" ht="12.75" customHeight="1" x14ac:dyDescent="0.25">
      <c r="A1670" s="273" t="s">
        <v>3278</v>
      </c>
      <c r="B1670" s="273"/>
      <c r="C1670" s="274" t="s">
        <v>3233</v>
      </c>
      <c r="D1670" s="274"/>
      <c r="E1670" s="274"/>
      <c r="F1670" s="274"/>
      <c r="G1670" s="73">
        <v>15543875.949999999</v>
      </c>
      <c r="H1670" s="73">
        <v>0</v>
      </c>
      <c r="I1670" s="275">
        <v>0</v>
      </c>
      <c r="J1670" s="275"/>
      <c r="K1670" s="275">
        <v>0</v>
      </c>
      <c r="L1670" s="275"/>
      <c r="M1670" s="275"/>
      <c r="N1670" s="275"/>
      <c r="O1670" s="275">
        <v>15543875.949999999</v>
      </c>
      <c r="P1670" s="275"/>
      <c r="Q1670" s="73">
        <v>0</v>
      </c>
    </row>
    <row r="1671" spans="1:17" ht="12.1" customHeight="1" x14ac:dyDescent="0.25">
      <c r="A1671" s="273" t="s">
        <v>3279</v>
      </c>
      <c r="B1671" s="273"/>
      <c r="C1671" s="274" t="s">
        <v>3233</v>
      </c>
      <c r="D1671" s="274"/>
      <c r="E1671" s="274"/>
      <c r="F1671" s="274"/>
      <c r="G1671" s="73">
        <v>25792436.969999999</v>
      </c>
      <c r="H1671" s="73">
        <v>0</v>
      </c>
      <c r="I1671" s="275">
        <v>0</v>
      </c>
      <c r="J1671" s="275"/>
      <c r="K1671" s="275">
        <v>0</v>
      </c>
      <c r="L1671" s="275"/>
      <c r="M1671" s="275"/>
      <c r="N1671" s="275"/>
      <c r="O1671" s="275">
        <v>25792436.969999999</v>
      </c>
      <c r="P1671" s="275"/>
      <c r="Q1671" s="73">
        <v>0</v>
      </c>
    </row>
    <row r="1672" spans="1:17" ht="12.1" customHeight="1" x14ac:dyDescent="0.25">
      <c r="A1672" s="273" t="s">
        <v>3280</v>
      </c>
      <c r="B1672" s="273"/>
      <c r="C1672" s="274" t="s">
        <v>3281</v>
      </c>
      <c r="D1672" s="274"/>
      <c r="E1672" s="274"/>
      <c r="F1672" s="274"/>
      <c r="G1672" s="73">
        <v>300000</v>
      </c>
      <c r="H1672" s="73">
        <v>0</v>
      </c>
      <c r="I1672" s="275">
        <v>0</v>
      </c>
      <c r="J1672" s="275"/>
      <c r="K1672" s="275">
        <v>0</v>
      </c>
      <c r="L1672" s="275"/>
      <c r="M1672" s="275"/>
      <c r="N1672" s="275"/>
      <c r="O1672" s="275">
        <v>300000</v>
      </c>
      <c r="P1672" s="275"/>
      <c r="Q1672" s="73">
        <v>0</v>
      </c>
    </row>
    <row r="1673" spans="1:17" ht="12.75" customHeight="1" x14ac:dyDescent="0.25">
      <c r="A1673" s="273" t="s">
        <v>3282</v>
      </c>
      <c r="B1673" s="273"/>
      <c r="C1673" s="274" t="s">
        <v>3283</v>
      </c>
      <c r="D1673" s="274"/>
      <c r="E1673" s="274"/>
      <c r="F1673" s="274"/>
      <c r="G1673" s="73">
        <v>6890521.4000000004</v>
      </c>
      <c r="H1673" s="73">
        <v>0</v>
      </c>
      <c r="I1673" s="275">
        <v>0</v>
      </c>
      <c r="J1673" s="275"/>
      <c r="K1673" s="275">
        <v>0</v>
      </c>
      <c r="L1673" s="275"/>
      <c r="M1673" s="275"/>
      <c r="N1673" s="275"/>
      <c r="O1673" s="275">
        <v>6890521.4000000004</v>
      </c>
      <c r="P1673" s="275"/>
      <c r="Q1673" s="73">
        <v>0</v>
      </c>
    </row>
    <row r="1674" spans="1:17" ht="12.1" customHeight="1" x14ac:dyDescent="0.25">
      <c r="A1674" s="273" t="s">
        <v>3284</v>
      </c>
      <c r="B1674" s="273"/>
      <c r="C1674" s="274" t="s">
        <v>3233</v>
      </c>
      <c r="D1674" s="274"/>
      <c r="E1674" s="274"/>
      <c r="F1674" s="274"/>
      <c r="G1674" s="73">
        <v>8850000</v>
      </c>
      <c r="H1674" s="73">
        <v>0</v>
      </c>
      <c r="I1674" s="275">
        <v>0</v>
      </c>
      <c r="J1674" s="275"/>
      <c r="K1674" s="275">
        <v>0</v>
      </c>
      <c r="L1674" s="275"/>
      <c r="M1674" s="275"/>
      <c r="N1674" s="275"/>
      <c r="O1674" s="275">
        <v>8850000</v>
      </c>
      <c r="P1674" s="275"/>
      <c r="Q1674" s="73">
        <v>0</v>
      </c>
    </row>
    <row r="1675" spans="1:17" ht="12.1" customHeight="1" x14ac:dyDescent="0.25">
      <c r="A1675" s="273" t="s">
        <v>3285</v>
      </c>
      <c r="B1675" s="273"/>
      <c r="C1675" s="274" t="s">
        <v>3286</v>
      </c>
      <c r="D1675" s="274"/>
      <c r="E1675" s="274"/>
      <c r="F1675" s="274"/>
      <c r="G1675" s="73">
        <v>15772310.189999999</v>
      </c>
      <c r="H1675" s="73">
        <v>0</v>
      </c>
      <c r="I1675" s="275">
        <v>0</v>
      </c>
      <c r="J1675" s="275"/>
      <c r="K1675" s="275">
        <v>0</v>
      </c>
      <c r="L1675" s="275"/>
      <c r="M1675" s="275"/>
      <c r="N1675" s="275"/>
      <c r="O1675" s="275">
        <v>15772310.189999999</v>
      </c>
      <c r="P1675" s="275"/>
      <c r="Q1675" s="73">
        <v>0</v>
      </c>
    </row>
    <row r="1676" spans="1:17" ht="12.75" customHeight="1" x14ac:dyDescent="0.25">
      <c r="A1676" s="273" t="s">
        <v>3287</v>
      </c>
      <c r="B1676" s="273"/>
      <c r="C1676" s="274" t="s">
        <v>3288</v>
      </c>
      <c r="D1676" s="274"/>
      <c r="E1676" s="274"/>
      <c r="F1676" s="274"/>
      <c r="G1676" s="73">
        <v>9618201.8000000007</v>
      </c>
      <c r="H1676" s="73">
        <v>0</v>
      </c>
      <c r="I1676" s="275">
        <v>0</v>
      </c>
      <c r="J1676" s="275"/>
      <c r="K1676" s="275">
        <v>0</v>
      </c>
      <c r="L1676" s="275"/>
      <c r="M1676" s="275"/>
      <c r="N1676" s="275"/>
      <c r="O1676" s="275">
        <v>9618201.8000000007</v>
      </c>
      <c r="P1676" s="275"/>
      <c r="Q1676" s="73">
        <v>0</v>
      </c>
    </row>
    <row r="1677" spans="1:17" ht="12.1" customHeight="1" x14ac:dyDescent="0.25">
      <c r="A1677" s="273" t="s">
        <v>3289</v>
      </c>
      <c r="B1677" s="273"/>
      <c r="C1677" s="274" t="s">
        <v>3290</v>
      </c>
      <c r="D1677" s="274"/>
      <c r="E1677" s="274"/>
      <c r="F1677" s="274"/>
      <c r="G1677" s="73">
        <v>22707611</v>
      </c>
      <c r="H1677" s="73">
        <v>0</v>
      </c>
      <c r="I1677" s="275">
        <v>0</v>
      </c>
      <c r="J1677" s="275"/>
      <c r="K1677" s="275">
        <v>0</v>
      </c>
      <c r="L1677" s="275"/>
      <c r="M1677" s="275"/>
      <c r="N1677" s="275"/>
      <c r="O1677" s="275">
        <v>22707611</v>
      </c>
      <c r="P1677" s="275"/>
      <c r="Q1677" s="73">
        <v>0</v>
      </c>
    </row>
    <row r="1678" spans="1:17" ht="12.1" customHeight="1" x14ac:dyDescent="0.25">
      <c r="A1678" s="273" t="s">
        <v>3291</v>
      </c>
      <c r="B1678" s="273"/>
      <c r="C1678" s="274" t="s">
        <v>3292</v>
      </c>
      <c r="D1678" s="274"/>
      <c r="E1678" s="274"/>
      <c r="F1678" s="274"/>
      <c r="G1678" s="73">
        <v>1472447.62</v>
      </c>
      <c r="H1678" s="73">
        <v>0</v>
      </c>
      <c r="I1678" s="275">
        <v>0</v>
      </c>
      <c r="J1678" s="275"/>
      <c r="K1678" s="275">
        <v>0</v>
      </c>
      <c r="L1678" s="275"/>
      <c r="M1678" s="275"/>
      <c r="N1678" s="275"/>
      <c r="O1678" s="275">
        <v>1472447.62</v>
      </c>
      <c r="P1678" s="275"/>
      <c r="Q1678" s="73">
        <v>0</v>
      </c>
    </row>
    <row r="1679" spans="1:17" ht="12.1" customHeight="1" x14ac:dyDescent="0.25">
      <c r="A1679" s="273" t="s">
        <v>3293</v>
      </c>
      <c r="B1679" s="273"/>
      <c r="C1679" s="274" t="s">
        <v>3294</v>
      </c>
      <c r="D1679" s="274"/>
      <c r="E1679" s="274"/>
      <c r="F1679" s="274"/>
      <c r="G1679" s="73">
        <v>90000</v>
      </c>
      <c r="H1679" s="73">
        <v>0</v>
      </c>
      <c r="I1679" s="275">
        <v>0</v>
      </c>
      <c r="J1679" s="275"/>
      <c r="K1679" s="275">
        <v>0</v>
      </c>
      <c r="L1679" s="275"/>
      <c r="M1679" s="275"/>
      <c r="N1679" s="275"/>
      <c r="O1679" s="275">
        <v>90000</v>
      </c>
      <c r="P1679" s="275"/>
      <c r="Q1679" s="73">
        <v>0</v>
      </c>
    </row>
    <row r="1680" spans="1:17" ht="12.75" customHeight="1" x14ac:dyDescent="0.25">
      <c r="A1680" s="273" t="s">
        <v>3295</v>
      </c>
      <c r="B1680" s="273"/>
      <c r="C1680" s="274" t="s">
        <v>3296</v>
      </c>
      <c r="D1680" s="274"/>
      <c r="E1680" s="274"/>
      <c r="F1680" s="274"/>
      <c r="G1680" s="73">
        <v>15602810.189999999</v>
      </c>
      <c r="H1680" s="73">
        <v>0</v>
      </c>
      <c r="I1680" s="275">
        <v>0</v>
      </c>
      <c r="J1680" s="275"/>
      <c r="K1680" s="275">
        <v>0</v>
      </c>
      <c r="L1680" s="275"/>
      <c r="M1680" s="275"/>
      <c r="N1680" s="275"/>
      <c r="O1680" s="275">
        <v>15602810.189999999</v>
      </c>
      <c r="P1680" s="275"/>
      <c r="Q1680" s="73">
        <v>0</v>
      </c>
    </row>
    <row r="1681" spans="1:17" ht="12.1" customHeight="1" x14ac:dyDescent="0.25">
      <c r="A1681" s="273" t="s">
        <v>3297</v>
      </c>
      <c r="B1681" s="273"/>
      <c r="C1681" s="274" t="s">
        <v>3233</v>
      </c>
      <c r="D1681" s="274"/>
      <c r="E1681" s="274"/>
      <c r="F1681" s="274"/>
      <c r="G1681" s="73">
        <v>12981603.800000001</v>
      </c>
      <c r="H1681" s="73">
        <v>0</v>
      </c>
      <c r="I1681" s="275">
        <v>0</v>
      </c>
      <c r="J1681" s="275"/>
      <c r="K1681" s="275">
        <v>0</v>
      </c>
      <c r="L1681" s="275"/>
      <c r="M1681" s="275"/>
      <c r="N1681" s="275"/>
      <c r="O1681" s="275">
        <v>12981603.800000001</v>
      </c>
      <c r="P1681" s="275"/>
      <c r="Q1681" s="73">
        <v>0</v>
      </c>
    </row>
    <row r="1682" spans="1:17" ht="12.1" customHeight="1" x14ac:dyDescent="0.25">
      <c r="A1682" s="273" t="s">
        <v>3298</v>
      </c>
      <c r="B1682" s="273"/>
      <c r="C1682" s="274" t="s">
        <v>3299</v>
      </c>
      <c r="D1682" s="274"/>
      <c r="E1682" s="274"/>
      <c r="F1682" s="274"/>
      <c r="G1682" s="73">
        <v>15229810.189999999</v>
      </c>
      <c r="H1682" s="73">
        <v>0</v>
      </c>
      <c r="I1682" s="275">
        <v>0</v>
      </c>
      <c r="J1682" s="275"/>
      <c r="K1682" s="275">
        <v>0</v>
      </c>
      <c r="L1682" s="275"/>
      <c r="M1682" s="275"/>
      <c r="N1682" s="275"/>
      <c r="O1682" s="275">
        <v>15229810.189999999</v>
      </c>
      <c r="P1682" s="275"/>
      <c r="Q1682" s="73">
        <v>0</v>
      </c>
    </row>
    <row r="1683" spans="1:17" ht="12.75" customHeight="1" x14ac:dyDescent="0.25">
      <c r="A1683" s="273" t="s">
        <v>3300</v>
      </c>
      <c r="B1683" s="273"/>
      <c r="C1683" s="274" t="s">
        <v>3301</v>
      </c>
      <c r="D1683" s="274"/>
      <c r="E1683" s="274"/>
      <c r="F1683" s="274"/>
      <c r="G1683" s="73">
        <v>538362224.69000006</v>
      </c>
      <c r="H1683" s="73">
        <v>0</v>
      </c>
      <c r="I1683" s="275">
        <v>0</v>
      </c>
      <c r="J1683" s="275"/>
      <c r="K1683" s="275">
        <v>0</v>
      </c>
      <c r="L1683" s="275"/>
      <c r="M1683" s="275"/>
      <c r="N1683" s="275"/>
      <c r="O1683" s="275">
        <v>538362224.69000006</v>
      </c>
      <c r="P1683" s="275"/>
      <c r="Q1683" s="73">
        <v>0</v>
      </c>
    </row>
    <row r="1684" spans="1:17" ht="12.1" customHeight="1" x14ac:dyDescent="0.25">
      <c r="A1684" s="273" t="s">
        <v>3302</v>
      </c>
      <c r="B1684" s="273"/>
      <c r="C1684" s="274" t="s">
        <v>3227</v>
      </c>
      <c r="D1684" s="274"/>
      <c r="E1684" s="274"/>
      <c r="F1684" s="274"/>
      <c r="G1684" s="73">
        <v>298749.25</v>
      </c>
      <c r="H1684" s="73">
        <v>0</v>
      </c>
      <c r="I1684" s="275">
        <v>0</v>
      </c>
      <c r="J1684" s="275"/>
      <c r="K1684" s="275">
        <v>0</v>
      </c>
      <c r="L1684" s="275"/>
      <c r="M1684" s="275"/>
      <c r="N1684" s="275"/>
      <c r="O1684" s="275">
        <v>298749.25</v>
      </c>
      <c r="P1684" s="275"/>
      <c r="Q1684" s="73">
        <v>0</v>
      </c>
    </row>
    <row r="1685" spans="1:17" ht="12.1" customHeight="1" x14ac:dyDescent="0.25">
      <c r="A1685" s="273" t="s">
        <v>3303</v>
      </c>
      <c r="B1685" s="273"/>
      <c r="C1685" s="274" t="s">
        <v>3304</v>
      </c>
      <c r="D1685" s="274"/>
      <c r="E1685" s="274"/>
      <c r="F1685" s="274"/>
      <c r="G1685" s="73">
        <v>6501161.4000000004</v>
      </c>
      <c r="H1685" s="73">
        <v>0</v>
      </c>
      <c r="I1685" s="275">
        <v>0</v>
      </c>
      <c r="J1685" s="275"/>
      <c r="K1685" s="275">
        <v>0</v>
      </c>
      <c r="L1685" s="275"/>
      <c r="M1685" s="275"/>
      <c r="N1685" s="275"/>
      <c r="O1685" s="275">
        <v>6501161.4000000004</v>
      </c>
      <c r="P1685" s="275"/>
      <c r="Q1685" s="73">
        <v>0</v>
      </c>
    </row>
    <row r="1686" spans="1:17" ht="12.75" customHeight="1" x14ac:dyDescent="0.25">
      <c r="A1686" s="273" t="s">
        <v>3305</v>
      </c>
      <c r="B1686" s="273"/>
      <c r="C1686" s="274" t="s">
        <v>3306</v>
      </c>
      <c r="D1686" s="274"/>
      <c r="E1686" s="274"/>
      <c r="F1686" s="274"/>
      <c r="G1686" s="73">
        <v>8860321.1600000001</v>
      </c>
      <c r="H1686" s="73">
        <v>0</v>
      </c>
      <c r="I1686" s="275">
        <v>0</v>
      </c>
      <c r="J1686" s="275"/>
      <c r="K1686" s="275">
        <v>0</v>
      </c>
      <c r="L1686" s="275"/>
      <c r="M1686" s="275"/>
      <c r="N1686" s="275"/>
      <c r="O1686" s="275">
        <v>8860321.1600000001</v>
      </c>
      <c r="P1686" s="275"/>
      <c r="Q1686" s="73">
        <v>0</v>
      </c>
    </row>
    <row r="1687" spans="1:17" ht="12.1" customHeight="1" x14ac:dyDescent="0.25">
      <c r="A1687" s="273" t="s">
        <v>3307</v>
      </c>
      <c r="B1687" s="273"/>
      <c r="C1687" s="274" t="s">
        <v>3308</v>
      </c>
      <c r="D1687" s="274"/>
      <c r="E1687" s="274"/>
      <c r="F1687" s="274"/>
      <c r="G1687" s="73">
        <v>5300000</v>
      </c>
      <c r="H1687" s="73">
        <v>0</v>
      </c>
      <c r="I1687" s="275">
        <v>0</v>
      </c>
      <c r="J1687" s="275"/>
      <c r="K1687" s="275">
        <v>0</v>
      </c>
      <c r="L1687" s="275"/>
      <c r="M1687" s="275"/>
      <c r="N1687" s="275"/>
      <c r="O1687" s="275">
        <v>5300000</v>
      </c>
      <c r="P1687" s="275"/>
      <c r="Q1687" s="73">
        <v>0</v>
      </c>
    </row>
    <row r="1688" spans="1:17" ht="12.1" customHeight="1" x14ac:dyDescent="0.25">
      <c r="A1688" s="273" t="s">
        <v>3309</v>
      </c>
      <c r="B1688" s="273"/>
      <c r="C1688" s="274" t="s">
        <v>3199</v>
      </c>
      <c r="D1688" s="274"/>
      <c r="E1688" s="274"/>
      <c r="F1688" s="274"/>
      <c r="G1688" s="73">
        <v>35634195.090000004</v>
      </c>
      <c r="H1688" s="73">
        <v>0</v>
      </c>
      <c r="I1688" s="275">
        <v>0</v>
      </c>
      <c r="J1688" s="275"/>
      <c r="K1688" s="275">
        <v>0</v>
      </c>
      <c r="L1688" s="275"/>
      <c r="M1688" s="275"/>
      <c r="N1688" s="275"/>
      <c r="O1688" s="275">
        <v>35634195.090000004</v>
      </c>
      <c r="P1688" s="275"/>
      <c r="Q1688" s="73">
        <v>0</v>
      </c>
    </row>
    <row r="1689" spans="1:17" ht="12.75" customHeight="1" x14ac:dyDescent="0.25">
      <c r="A1689" s="273" t="s">
        <v>3310</v>
      </c>
      <c r="B1689" s="273"/>
      <c r="C1689" s="274" t="s">
        <v>3215</v>
      </c>
      <c r="D1689" s="274"/>
      <c r="E1689" s="274"/>
      <c r="F1689" s="274"/>
      <c r="G1689" s="73">
        <v>9734975.1400000006</v>
      </c>
      <c r="H1689" s="73">
        <v>0</v>
      </c>
      <c r="I1689" s="275">
        <v>0</v>
      </c>
      <c r="J1689" s="275"/>
      <c r="K1689" s="275">
        <v>0</v>
      </c>
      <c r="L1689" s="275"/>
      <c r="M1689" s="275"/>
      <c r="N1689" s="275"/>
      <c r="O1689" s="275">
        <v>9734975.1400000006</v>
      </c>
      <c r="P1689" s="275"/>
      <c r="Q1689" s="73">
        <v>0</v>
      </c>
    </row>
    <row r="1690" spans="1:17" ht="12.1" customHeight="1" x14ac:dyDescent="0.25">
      <c r="A1690" s="273" t="s">
        <v>3311</v>
      </c>
      <c r="B1690" s="273"/>
      <c r="C1690" s="274" t="s">
        <v>3312</v>
      </c>
      <c r="D1690" s="274"/>
      <c r="E1690" s="274"/>
      <c r="F1690" s="274"/>
      <c r="G1690" s="73">
        <v>254540</v>
      </c>
      <c r="H1690" s="73">
        <v>0</v>
      </c>
      <c r="I1690" s="275">
        <v>0</v>
      </c>
      <c r="J1690" s="275"/>
      <c r="K1690" s="275">
        <v>0</v>
      </c>
      <c r="L1690" s="275"/>
      <c r="M1690" s="275"/>
      <c r="N1690" s="275"/>
      <c r="O1690" s="275">
        <v>254540</v>
      </c>
      <c r="P1690" s="275"/>
      <c r="Q1690" s="73">
        <v>0</v>
      </c>
    </row>
    <row r="1691" spans="1:17" ht="12.1" customHeight="1" x14ac:dyDescent="0.25">
      <c r="A1691" s="273" t="s">
        <v>3313</v>
      </c>
      <c r="B1691" s="273"/>
      <c r="C1691" s="274" t="s">
        <v>3314</v>
      </c>
      <c r="D1691" s="274"/>
      <c r="E1691" s="274"/>
      <c r="F1691" s="274"/>
      <c r="G1691" s="73">
        <v>9125821.1600000001</v>
      </c>
      <c r="H1691" s="73">
        <v>0</v>
      </c>
      <c r="I1691" s="275">
        <v>0</v>
      </c>
      <c r="J1691" s="275"/>
      <c r="K1691" s="275">
        <v>0</v>
      </c>
      <c r="L1691" s="275"/>
      <c r="M1691" s="275"/>
      <c r="N1691" s="275"/>
      <c r="O1691" s="275">
        <v>9125821.1600000001</v>
      </c>
      <c r="P1691" s="275"/>
      <c r="Q1691" s="73">
        <v>0</v>
      </c>
    </row>
    <row r="1692" spans="1:17" ht="12.75" customHeight="1" x14ac:dyDescent="0.25">
      <c r="A1692" s="273" t="s">
        <v>3315</v>
      </c>
      <c r="B1692" s="273"/>
      <c r="C1692" s="274" t="s">
        <v>3316</v>
      </c>
      <c r="D1692" s="274"/>
      <c r="E1692" s="274"/>
      <c r="F1692" s="274"/>
      <c r="G1692" s="73">
        <v>1507000</v>
      </c>
      <c r="H1692" s="73">
        <v>0</v>
      </c>
      <c r="I1692" s="275">
        <v>0</v>
      </c>
      <c r="J1692" s="275"/>
      <c r="K1692" s="275">
        <v>0</v>
      </c>
      <c r="L1692" s="275"/>
      <c r="M1692" s="275"/>
      <c r="N1692" s="275"/>
      <c r="O1692" s="275">
        <v>1507000</v>
      </c>
      <c r="P1692" s="275"/>
      <c r="Q1692" s="73">
        <v>0</v>
      </c>
    </row>
    <row r="1693" spans="1:17" ht="12.1" customHeight="1" x14ac:dyDescent="0.25">
      <c r="A1693" s="273" t="s">
        <v>3317</v>
      </c>
      <c r="B1693" s="273"/>
      <c r="C1693" s="274" t="s">
        <v>3318</v>
      </c>
      <c r="D1693" s="274"/>
      <c r="E1693" s="274"/>
      <c r="F1693" s="274"/>
      <c r="G1693" s="73">
        <v>8240000</v>
      </c>
      <c r="H1693" s="73">
        <v>0</v>
      </c>
      <c r="I1693" s="275">
        <v>0</v>
      </c>
      <c r="J1693" s="275"/>
      <c r="K1693" s="275">
        <v>0</v>
      </c>
      <c r="L1693" s="275"/>
      <c r="M1693" s="275"/>
      <c r="N1693" s="275"/>
      <c r="O1693" s="275">
        <v>8240000</v>
      </c>
      <c r="P1693" s="275"/>
      <c r="Q1693" s="73">
        <v>0</v>
      </c>
    </row>
    <row r="1694" spans="1:17" ht="12.1" customHeight="1" x14ac:dyDescent="0.25">
      <c r="A1694" s="273" t="s">
        <v>3319</v>
      </c>
      <c r="B1694" s="273"/>
      <c r="C1694" s="274" t="s">
        <v>3320</v>
      </c>
      <c r="D1694" s="274"/>
      <c r="E1694" s="274"/>
      <c r="F1694" s="274"/>
      <c r="G1694" s="73">
        <v>8887454</v>
      </c>
      <c r="H1694" s="73">
        <v>0</v>
      </c>
      <c r="I1694" s="275">
        <v>0</v>
      </c>
      <c r="J1694" s="275"/>
      <c r="K1694" s="275">
        <v>0</v>
      </c>
      <c r="L1694" s="275"/>
      <c r="M1694" s="275"/>
      <c r="N1694" s="275"/>
      <c r="O1694" s="275">
        <v>8887454</v>
      </c>
      <c r="P1694" s="275"/>
      <c r="Q1694" s="73">
        <v>0</v>
      </c>
    </row>
    <row r="1695" spans="1:17" ht="12.75" customHeight="1" x14ac:dyDescent="0.25">
      <c r="A1695" s="273" t="s">
        <v>3321</v>
      </c>
      <c r="B1695" s="273"/>
      <c r="C1695" s="274" t="s">
        <v>3233</v>
      </c>
      <c r="D1695" s="274"/>
      <c r="E1695" s="274"/>
      <c r="F1695" s="274"/>
      <c r="G1695" s="73">
        <v>14148450</v>
      </c>
      <c r="H1695" s="73">
        <v>0</v>
      </c>
      <c r="I1695" s="275">
        <v>0</v>
      </c>
      <c r="J1695" s="275"/>
      <c r="K1695" s="275">
        <v>0</v>
      </c>
      <c r="L1695" s="275"/>
      <c r="M1695" s="275"/>
      <c r="N1695" s="275"/>
      <c r="O1695" s="275">
        <v>14148450</v>
      </c>
      <c r="P1695" s="275"/>
      <c r="Q1695" s="73">
        <v>0</v>
      </c>
    </row>
    <row r="1696" spans="1:17" ht="12.1" customHeight="1" x14ac:dyDescent="0.25">
      <c r="A1696" s="273" t="s">
        <v>3322</v>
      </c>
      <c r="B1696" s="273"/>
      <c r="C1696" s="274" t="s">
        <v>3323</v>
      </c>
      <c r="D1696" s="274"/>
      <c r="E1696" s="274"/>
      <c r="F1696" s="274"/>
      <c r="G1696" s="73">
        <v>507375134.26999998</v>
      </c>
      <c r="H1696" s="73">
        <v>0</v>
      </c>
      <c r="I1696" s="275">
        <v>0</v>
      </c>
      <c r="J1696" s="275"/>
      <c r="K1696" s="275">
        <v>0</v>
      </c>
      <c r="L1696" s="275"/>
      <c r="M1696" s="275"/>
      <c r="N1696" s="275"/>
      <c r="O1696" s="275">
        <v>507375134.26999998</v>
      </c>
      <c r="P1696" s="275"/>
      <c r="Q1696" s="73">
        <v>0</v>
      </c>
    </row>
    <row r="1697" spans="1:17" ht="12.1" customHeight="1" x14ac:dyDescent="0.25">
      <c r="A1697" s="273" t="s">
        <v>3324</v>
      </c>
      <c r="B1697" s="273"/>
      <c r="C1697" s="274" t="s">
        <v>3325</v>
      </c>
      <c r="D1697" s="274"/>
      <c r="E1697" s="274"/>
      <c r="F1697" s="274"/>
      <c r="G1697" s="73">
        <v>6494121.4000000004</v>
      </c>
      <c r="H1697" s="73">
        <v>0</v>
      </c>
      <c r="I1697" s="275">
        <v>0</v>
      </c>
      <c r="J1697" s="275"/>
      <c r="K1697" s="275">
        <v>0</v>
      </c>
      <c r="L1697" s="275"/>
      <c r="M1697" s="275"/>
      <c r="N1697" s="275"/>
      <c r="O1697" s="275">
        <v>6494121.4000000004</v>
      </c>
      <c r="P1697" s="275"/>
      <c r="Q1697" s="73">
        <v>0</v>
      </c>
    </row>
    <row r="1698" spans="1:17" ht="12.75" customHeight="1" x14ac:dyDescent="0.25">
      <c r="A1698" s="273" t="s">
        <v>3326</v>
      </c>
      <c r="B1698" s="273"/>
      <c r="C1698" s="274" t="s">
        <v>3327</v>
      </c>
      <c r="D1698" s="274"/>
      <c r="E1698" s="274"/>
      <c r="F1698" s="274"/>
      <c r="G1698" s="73">
        <v>6494121.4000000004</v>
      </c>
      <c r="H1698" s="73">
        <v>0</v>
      </c>
      <c r="I1698" s="275">
        <v>0</v>
      </c>
      <c r="J1698" s="275"/>
      <c r="K1698" s="275">
        <v>0</v>
      </c>
      <c r="L1698" s="275"/>
      <c r="M1698" s="275"/>
      <c r="N1698" s="275"/>
      <c r="O1698" s="275">
        <v>6494121.4000000004</v>
      </c>
      <c r="P1698" s="275"/>
      <c r="Q1698" s="73">
        <v>0</v>
      </c>
    </row>
    <row r="1699" spans="1:17" ht="12.1" customHeight="1" x14ac:dyDescent="0.25">
      <c r="A1699" s="273" t="s">
        <v>3328</v>
      </c>
      <c r="B1699" s="273"/>
      <c r="C1699" s="274" t="s">
        <v>3329</v>
      </c>
      <c r="D1699" s="274"/>
      <c r="E1699" s="274"/>
      <c r="F1699" s="274"/>
      <c r="G1699" s="73">
        <v>6494121.4000000004</v>
      </c>
      <c r="H1699" s="73">
        <v>0</v>
      </c>
      <c r="I1699" s="275">
        <v>0</v>
      </c>
      <c r="J1699" s="275"/>
      <c r="K1699" s="275">
        <v>0</v>
      </c>
      <c r="L1699" s="275"/>
      <c r="M1699" s="275"/>
      <c r="N1699" s="275"/>
      <c r="O1699" s="275">
        <v>6494121.4000000004</v>
      </c>
      <c r="P1699" s="275"/>
      <c r="Q1699" s="73">
        <v>0</v>
      </c>
    </row>
    <row r="1700" spans="1:17" ht="12.1" customHeight="1" x14ac:dyDescent="0.25">
      <c r="A1700" s="273" t="s">
        <v>3330</v>
      </c>
      <c r="B1700" s="273"/>
      <c r="C1700" s="274" t="s">
        <v>3331</v>
      </c>
      <c r="D1700" s="274"/>
      <c r="E1700" s="274"/>
      <c r="F1700" s="274"/>
      <c r="G1700" s="73">
        <v>1590000</v>
      </c>
      <c r="H1700" s="73">
        <v>0</v>
      </c>
      <c r="I1700" s="275">
        <v>0</v>
      </c>
      <c r="J1700" s="275"/>
      <c r="K1700" s="275">
        <v>0</v>
      </c>
      <c r="L1700" s="275"/>
      <c r="M1700" s="275"/>
      <c r="N1700" s="275"/>
      <c r="O1700" s="275">
        <v>1590000</v>
      </c>
      <c r="P1700" s="275"/>
      <c r="Q1700" s="73">
        <v>0</v>
      </c>
    </row>
    <row r="1701" spans="1:17" ht="12.75" customHeight="1" x14ac:dyDescent="0.25">
      <c r="A1701" s="273" t="s">
        <v>3332</v>
      </c>
      <c r="B1701" s="273"/>
      <c r="C1701" s="274" t="s">
        <v>3199</v>
      </c>
      <c r="D1701" s="274"/>
      <c r="E1701" s="274"/>
      <c r="F1701" s="274"/>
      <c r="G1701" s="73">
        <v>1440962394.97</v>
      </c>
      <c r="H1701" s="73">
        <v>0</v>
      </c>
      <c r="I1701" s="275">
        <v>0</v>
      </c>
      <c r="J1701" s="275"/>
      <c r="K1701" s="275">
        <v>0</v>
      </c>
      <c r="L1701" s="275"/>
      <c r="M1701" s="275"/>
      <c r="N1701" s="275"/>
      <c r="O1701" s="275">
        <v>1440962394.97</v>
      </c>
      <c r="P1701" s="275"/>
      <c r="Q1701" s="73">
        <v>0</v>
      </c>
    </row>
    <row r="1702" spans="1:17" ht="12.1" customHeight="1" x14ac:dyDescent="0.25">
      <c r="A1702" s="273" t="s">
        <v>3333</v>
      </c>
      <c r="B1702" s="273"/>
      <c r="C1702" s="274" t="s">
        <v>3334</v>
      </c>
      <c r="D1702" s="274"/>
      <c r="E1702" s="274"/>
      <c r="F1702" s="274"/>
      <c r="G1702" s="73">
        <v>41980689.509999998</v>
      </c>
      <c r="H1702" s="73">
        <v>0</v>
      </c>
      <c r="I1702" s="275">
        <v>0</v>
      </c>
      <c r="J1702" s="275"/>
      <c r="K1702" s="275">
        <v>0</v>
      </c>
      <c r="L1702" s="275"/>
      <c r="M1702" s="275"/>
      <c r="N1702" s="275"/>
      <c r="O1702" s="275">
        <v>41980689.509999998</v>
      </c>
      <c r="P1702" s="275"/>
      <c r="Q1702" s="73">
        <v>0</v>
      </c>
    </row>
    <row r="1703" spans="1:17" ht="12.1" customHeight="1" x14ac:dyDescent="0.25">
      <c r="A1703" s="273" t="s">
        <v>3335</v>
      </c>
      <c r="B1703" s="273"/>
      <c r="C1703" s="274" t="s">
        <v>3336</v>
      </c>
      <c r="D1703" s="274"/>
      <c r="E1703" s="274"/>
      <c r="F1703" s="274"/>
      <c r="G1703" s="73">
        <v>47153320.880000003</v>
      </c>
      <c r="H1703" s="73">
        <v>0</v>
      </c>
      <c r="I1703" s="275">
        <v>0</v>
      </c>
      <c r="J1703" s="275"/>
      <c r="K1703" s="275">
        <v>0</v>
      </c>
      <c r="L1703" s="275"/>
      <c r="M1703" s="275"/>
      <c r="N1703" s="275"/>
      <c r="O1703" s="275">
        <v>47153320.880000003</v>
      </c>
      <c r="P1703" s="275"/>
      <c r="Q1703" s="73">
        <v>0</v>
      </c>
    </row>
    <row r="1704" spans="1:17" ht="12.1" customHeight="1" x14ac:dyDescent="0.25">
      <c r="A1704" s="273" t="s">
        <v>3337</v>
      </c>
      <c r="B1704" s="273"/>
      <c r="C1704" s="274" t="s">
        <v>3338</v>
      </c>
      <c r="D1704" s="274"/>
      <c r="E1704" s="274"/>
      <c r="F1704" s="274"/>
      <c r="G1704" s="73">
        <v>9151797.7300000004</v>
      </c>
      <c r="H1704" s="73">
        <v>0</v>
      </c>
      <c r="I1704" s="275">
        <v>0</v>
      </c>
      <c r="J1704" s="275"/>
      <c r="K1704" s="275">
        <v>0</v>
      </c>
      <c r="L1704" s="275"/>
      <c r="M1704" s="275"/>
      <c r="N1704" s="275"/>
      <c r="O1704" s="275">
        <v>9151797.7300000004</v>
      </c>
      <c r="P1704" s="275"/>
      <c r="Q1704" s="73">
        <v>0</v>
      </c>
    </row>
    <row r="1705" spans="1:17" ht="12.75" customHeight="1" x14ac:dyDescent="0.25">
      <c r="A1705" s="273" t="s">
        <v>3339</v>
      </c>
      <c r="B1705" s="273"/>
      <c r="C1705" s="274" t="s">
        <v>3340</v>
      </c>
      <c r="D1705" s="274"/>
      <c r="E1705" s="274"/>
      <c r="F1705" s="274"/>
      <c r="G1705" s="73">
        <v>290178156.85000002</v>
      </c>
      <c r="H1705" s="73">
        <v>0</v>
      </c>
      <c r="I1705" s="275">
        <v>0</v>
      </c>
      <c r="J1705" s="275"/>
      <c r="K1705" s="275">
        <v>0</v>
      </c>
      <c r="L1705" s="275"/>
      <c r="M1705" s="275"/>
      <c r="N1705" s="275"/>
      <c r="O1705" s="275">
        <v>290178156.85000002</v>
      </c>
      <c r="P1705" s="275"/>
      <c r="Q1705" s="73">
        <v>0</v>
      </c>
    </row>
    <row r="1706" spans="1:17" ht="12.1" customHeight="1" x14ac:dyDescent="0.25">
      <c r="A1706" s="273" t="s">
        <v>3341</v>
      </c>
      <c r="B1706" s="273"/>
      <c r="C1706" s="274" t="s">
        <v>3209</v>
      </c>
      <c r="D1706" s="274"/>
      <c r="E1706" s="274"/>
      <c r="F1706" s="274"/>
      <c r="G1706" s="73">
        <v>406666.67</v>
      </c>
      <c r="H1706" s="73">
        <v>0</v>
      </c>
      <c r="I1706" s="275">
        <v>0</v>
      </c>
      <c r="J1706" s="275"/>
      <c r="K1706" s="275">
        <v>0</v>
      </c>
      <c r="L1706" s="275"/>
      <c r="M1706" s="275"/>
      <c r="N1706" s="275"/>
      <c r="O1706" s="275">
        <v>406666.67</v>
      </c>
      <c r="P1706" s="275"/>
      <c r="Q1706" s="73">
        <v>0</v>
      </c>
    </row>
    <row r="1707" spans="1:17" ht="12.1" customHeight="1" x14ac:dyDescent="0.25">
      <c r="A1707" s="273" t="s">
        <v>3342</v>
      </c>
      <c r="B1707" s="273"/>
      <c r="C1707" s="274" t="s">
        <v>3343</v>
      </c>
      <c r="D1707" s="274"/>
      <c r="E1707" s="274"/>
      <c r="F1707" s="274"/>
      <c r="G1707" s="73">
        <v>115539194.34</v>
      </c>
      <c r="H1707" s="73">
        <v>0</v>
      </c>
      <c r="I1707" s="275">
        <v>0</v>
      </c>
      <c r="J1707" s="275"/>
      <c r="K1707" s="275">
        <v>0</v>
      </c>
      <c r="L1707" s="275"/>
      <c r="M1707" s="275"/>
      <c r="N1707" s="275"/>
      <c r="O1707" s="275">
        <v>115539194.34</v>
      </c>
      <c r="P1707" s="275"/>
      <c r="Q1707" s="73">
        <v>0</v>
      </c>
    </row>
    <row r="1708" spans="1:17" ht="12.75" customHeight="1" x14ac:dyDescent="0.25">
      <c r="A1708" s="273" t="s">
        <v>3344</v>
      </c>
      <c r="B1708" s="273"/>
      <c r="C1708" s="274" t="s">
        <v>3199</v>
      </c>
      <c r="D1708" s="274"/>
      <c r="E1708" s="274"/>
      <c r="F1708" s="274"/>
      <c r="G1708" s="73">
        <v>1627524185.8900001</v>
      </c>
      <c r="H1708" s="73">
        <v>0</v>
      </c>
      <c r="I1708" s="275">
        <v>0</v>
      </c>
      <c r="J1708" s="275"/>
      <c r="K1708" s="275">
        <v>0</v>
      </c>
      <c r="L1708" s="275"/>
      <c r="M1708" s="275"/>
      <c r="N1708" s="275"/>
      <c r="O1708" s="275">
        <v>1627524185.8900001</v>
      </c>
      <c r="P1708" s="275"/>
      <c r="Q1708" s="73">
        <v>0</v>
      </c>
    </row>
    <row r="1709" spans="1:17" ht="12.1" customHeight="1" x14ac:dyDescent="0.25">
      <c r="A1709" s="273" t="s">
        <v>3345</v>
      </c>
      <c r="B1709" s="273"/>
      <c r="C1709" s="274" t="s">
        <v>3346</v>
      </c>
      <c r="D1709" s="274"/>
      <c r="E1709" s="274"/>
      <c r="F1709" s="274"/>
      <c r="G1709" s="73">
        <v>2046410.04</v>
      </c>
      <c r="H1709" s="73">
        <v>0</v>
      </c>
      <c r="I1709" s="275">
        <v>0</v>
      </c>
      <c r="J1709" s="275"/>
      <c r="K1709" s="275">
        <v>0</v>
      </c>
      <c r="L1709" s="275"/>
      <c r="M1709" s="275"/>
      <c r="N1709" s="275"/>
      <c r="O1709" s="275">
        <v>2046410.04</v>
      </c>
      <c r="P1709" s="275"/>
      <c r="Q1709" s="73">
        <v>0</v>
      </c>
    </row>
    <row r="1710" spans="1:17" ht="12.1" customHeight="1" x14ac:dyDescent="0.25">
      <c r="A1710" s="273" t="s">
        <v>3347</v>
      </c>
      <c r="B1710" s="273"/>
      <c r="C1710" s="274" t="s">
        <v>3348</v>
      </c>
      <c r="D1710" s="274"/>
      <c r="E1710" s="274"/>
      <c r="F1710" s="274"/>
      <c r="G1710" s="73">
        <v>9554131.4100000001</v>
      </c>
      <c r="H1710" s="73">
        <v>0</v>
      </c>
      <c r="I1710" s="275">
        <v>0</v>
      </c>
      <c r="J1710" s="275"/>
      <c r="K1710" s="275">
        <v>0</v>
      </c>
      <c r="L1710" s="275"/>
      <c r="M1710" s="275"/>
      <c r="N1710" s="275"/>
      <c r="O1710" s="275">
        <v>9554131.4100000001</v>
      </c>
      <c r="P1710" s="275"/>
      <c r="Q1710" s="73">
        <v>0</v>
      </c>
    </row>
    <row r="1711" spans="1:17" ht="12.75" customHeight="1" x14ac:dyDescent="0.25">
      <c r="A1711" s="273" t="s">
        <v>3349</v>
      </c>
      <c r="B1711" s="273"/>
      <c r="C1711" s="274" t="s">
        <v>3350</v>
      </c>
      <c r="D1711" s="274"/>
      <c r="E1711" s="274"/>
      <c r="F1711" s="274"/>
      <c r="G1711" s="73">
        <v>9554131.4100000001</v>
      </c>
      <c r="H1711" s="73">
        <v>0</v>
      </c>
      <c r="I1711" s="275">
        <v>0</v>
      </c>
      <c r="J1711" s="275"/>
      <c r="K1711" s="275">
        <v>0</v>
      </c>
      <c r="L1711" s="275"/>
      <c r="M1711" s="275"/>
      <c r="N1711" s="275"/>
      <c r="O1711" s="275">
        <v>9554131.4100000001</v>
      </c>
      <c r="P1711" s="275"/>
      <c r="Q1711" s="73">
        <v>0</v>
      </c>
    </row>
    <row r="1712" spans="1:17" ht="12.1" customHeight="1" x14ac:dyDescent="0.25">
      <c r="A1712" s="273" t="s">
        <v>3351</v>
      </c>
      <c r="B1712" s="273"/>
      <c r="C1712" s="274" t="s">
        <v>3352</v>
      </c>
      <c r="D1712" s="274"/>
      <c r="E1712" s="274"/>
      <c r="F1712" s="274"/>
      <c r="G1712" s="73">
        <v>1256612.8</v>
      </c>
      <c r="H1712" s="73">
        <v>0</v>
      </c>
      <c r="I1712" s="275">
        <v>0</v>
      </c>
      <c r="J1712" s="275"/>
      <c r="K1712" s="275">
        <v>0</v>
      </c>
      <c r="L1712" s="275"/>
      <c r="M1712" s="275"/>
      <c r="N1712" s="275"/>
      <c r="O1712" s="275">
        <v>1256612.8</v>
      </c>
      <c r="P1712" s="275"/>
      <c r="Q1712" s="73">
        <v>0</v>
      </c>
    </row>
    <row r="1713" spans="1:17" ht="12.1" customHeight="1" x14ac:dyDescent="0.25">
      <c r="A1713" s="273" t="s">
        <v>3353</v>
      </c>
      <c r="B1713" s="273"/>
      <c r="C1713" s="274" t="s">
        <v>3199</v>
      </c>
      <c r="D1713" s="274"/>
      <c r="E1713" s="274"/>
      <c r="F1713" s="274"/>
      <c r="G1713" s="73">
        <v>678338279.39999998</v>
      </c>
      <c r="H1713" s="73">
        <v>0</v>
      </c>
      <c r="I1713" s="275">
        <v>0</v>
      </c>
      <c r="J1713" s="275"/>
      <c r="K1713" s="275">
        <v>0</v>
      </c>
      <c r="L1713" s="275"/>
      <c r="M1713" s="275"/>
      <c r="N1713" s="275"/>
      <c r="O1713" s="275">
        <v>678338279.39999998</v>
      </c>
      <c r="P1713" s="275"/>
      <c r="Q1713" s="73">
        <v>0</v>
      </c>
    </row>
    <row r="1714" spans="1:17" ht="12.75" customHeight="1" x14ac:dyDescent="0.25">
      <c r="A1714" s="273" t="s">
        <v>3354</v>
      </c>
      <c r="B1714" s="273"/>
      <c r="C1714" s="274" t="s">
        <v>3355</v>
      </c>
      <c r="D1714" s="274"/>
      <c r="E1714" s="274"/>
      <c r="F1714" s="274"/>
      <c r="G1714" s="73">
        <v>12012400</v>
      </c>
      <c r="H1714" s="73">
        <v>0</v>
      </c>
      <c r="I1714" s="275">
        <v>0</v>
      </c>
      <c r="J1714" s="275"/>
      <c r="K1714" s="275">
        <v>0</v>
      </c>
      <c r="L1714" s="275"/>
      <c r="M1714" s="275"/>
      <c r="N1714" s="275"/>
      <c r="O1714" s="275">
        <v>12012400</v>
      </c>
      <c r="P1714" s="275"/>
      <c r="Q1714" s="73">
        <v>0</v>
      </c>
    </row>
    <row r="1715" spans="1:17" ht="12.1" customHeight="1" x14ac:dyDescent="0.25">
      <c r="A1715" s="273" t="s">
        <v>3356</v>
      </c>
      <c r="B1715" s="273"/>
      <c r="C1715" s="274" t="s">
        <v>3357</v>
      </c>
      <c r="D1715" s="274"/>
      <c r="E1715" s="274"/>
      <c r="F1715" s="274"/>
      <c r="G1715" s="73">
        <v>31300863.890000001</v>
      </c>
      <c r="H1715" s="73">
        <v>0</v>
      </c>
      <c r="I1715" s="275">
        <v>0</v>
      </c>
      <c r="J1715" s="275"/>
      <c r="K1715" s="275">
        <v>0</v>
      </c>
      <c r="L1715" s="275"/>
      <c r="M1715" s="275"/>
      <c r="N1715" s="275"/>
      <c r="O1715" s="275">
        <v>31300863.890000001</v>
      </c>
      <c r="P1715" s="275"/>
      <c r="Q1715" s="73">
        <v>0</v>
      </c>
    </row>
    <row r="1716" spans="1:17" ht="12.1" customHeight="1" x14ac:dyDescent="0.25">
      <c r="A1716" s="273" t="s">
        <v>3358</v>
      </c>
      <c r="B1716" s="273"/>
      <c r="C1716" s="274" t="s">
        <v>3359</v>
      </c>
      <c r="D1716" s="274"/>
      <c r="E1716" s="274"/>
      <c r="F1716" s="274"/>
      <c r="G1716" s="73">
        <v>11555097639.59</v>
      </c>
      <c r="H1716" s="73">
        <v>0</v>
      </c>
      <c r="I1716" s="275">
        <v>0</v>
      </c>
      <c r="J1716" s="275"/>
      <c r="K1716" s="275">
        <v>0</v>
      </c>
      <c r="L1716" s="275"/>
      <c r="M1716" s="275"/>
      <c r="N1716" s="275"/>
      <c r="O1716" s="275">
        <v>11555097639.59</v>
      </c>
      <c r="P1716" s="275"/>
      <c r="Q1716" s="73">
        <v>0</v>
      </c>
    </row>
    <row r="1717" spans="1:17" ht="12.75" customHeight="1" x14ac:dyDescent="0.25">
      <c r="A1717" s="273" t="s">
        <v>3360</v>
      </c>
      <c r="B1717" s="273"/>
      <c r="C1717" s="274" t="s">
        <v>3361</v>
      </c>
      <c r="D1717" s="274"/>
      <c r="E1717" s="274"/>
      <c r="F1717" s="274"/>
      <c r="G1717" s="73">
        <v>123439658.20999999</v>
      </c>
      <c r="H1717" s="73">
        <v>0</v>
      </c>
      <c r="I1717" s="275">
        <v>0</v>
      </c>
      <c r="J1717" s="275"/>
      <c r="K1717" s="275">
        <v>0</v>
      </c>
      <c r="L1717" s="275"/>
      <c r="M1717" s="275"/>
      <c r="N1717" s="275"/>
      <c r="O1717" s="275">
        <v>123439658.20999999</v>
      </c>
      <c r="P1717" s="275"/>
      <c r="Q1717" s="73">
        <v>0</v>
      </c>
    </row>
    <row r="1718" spans="1:17" ht="12.1" customHeight="1" x14ac:dyDescent="0.25">
      <c r="A1718" s="273" t="s">
        <v>3362</v>
      </c>
      <c r="B1718" s="273"/>
      <c r="C1718" s="274" t="s">
        <v>3363</v>
      </c>
      <c r="D1718" s="274"/>
      <c r="E1718" s="274"/>
      <c r="F1718" s="274"/>
      <c r="G1718" s="73">
        <v>6958675.2699999996</v>
      </c>
      <c r="H1718" s="73">
        <v>0</v>
      </c>
      <c r="I1718" s="275">
        <v>0</v>
      </c>
      <c r="J1718" s="275"/>
      <c r="K1718" s="275">
        <v>0</v>
      </c>
      <c r="L1718" s="275"/>
      <c r="M1718" s="275"/>
      <c r="N1718" s="275"/>
      <c r="O1718" s="275">
        <v>6958675.2699999996</v>
      </c>
      <c r="P1718" s="275"/>
      <c r="Q1718" s="73">
        <v>0</v>
      </c>
    </row>
    <row r="1719" spans="1:17" ht="12.1" customHeight="1" x14ac:dyDescent="0.25">
      <c r="A1719" s="273" t="s">
        <v>3364</v>
      </c>
      <c r="B1719" s="273"/>
      <c r="C1719" s="274" t="s">
        <v>3365</v>
      </c>
      <c r="D1719" s="274"/>
      <c r="E1719" s="274"/>
      <c r="F1719" s="274"/>
      <c r="G1719" s="73">
        <v>692504595.36000001</v>
      </c>
      <c r="H1719" s="73">
        <v>0</v>
      </c>
      <c r="I1719" s="275">
        <v>0</v>
      </c>
      <c r="J1719" s="275"/>
      <c r="K1719" s="275">
        <v>0</v>
      </c>
      <c r="L1719" s="275"/>
      <c r="M1719" s="275"/>
      <c r="N1719" s="275"/>
      <c r="O1719" s="275">
        <v>692504595.36000001</v>
      </c>
      <c r="P1719" s="275"/>
      <c r="Q1719" s="73">
        <v>0</v>
      </c>
    </row>
    <row r="1720" spans="1:17" ht="12.75" customHeight="1" x14ac:dyDescent="0.25">
      <c r="A1720" s="273" t="s">
        <v>3366</v>
      </c>
      <c r="B1720" s="273"/>
      <c r="C1720" s="274" t="s">
        <v>3367</v>
      </c>
      <c r="D1720" s="274"/>
      <c r="E1720" s="274"/>
      <c r="F1720" s="274"/>
      <c r="G1720" s="73">
        <v>41138283.409999996</v>
      </c>
      <c r="H1720" s="73">
        <v>0</v>
      </c>
      <c r="I1720" s="275">
        <v>14000000</v>
      </c>
      <c r="J1720" s="275"/>
      <c r="K1720" s="275">
        <v>0</v>
      </c>
      <c r="L1720" s="275"/>
      <c r="M1720" s="275"/>
      <c r="N1720" s="275"/>
      <c r="O1720" s="275">
        <v>55138283.409999996</v>
      </c>
      <c r="P1720" s="275"/>
      <c r="Q1720" s="73">
        <v>0</v>
      </c>
    </row>
    <row r="1721" spans="1:17" ht="12.1" customHeight="1" x14ac:dyDescent="0.25">
      <c r="A1721" s="273" t="s">
        <v>3368</v>
      </c>
      <c r="B1721" s="273"/>
      <c r="C1721" s="274" t="s">
        <v>3369</v>
      </c>
      <c r="D1721" s="274"/>
      <c r="E1721" s="274"/>
      <c r="F1721" s="274"/>
      <c r="G1721" s="73">
        <v>800000</v>
      </c>
      <c r="H1721" s="73">
        <v>0</v>
      </c>
      <c r="I1721" s="275">
        <v>0</v>
      </c>
      <c r="J1721" s="275"/>
      <c r="K1721" s="275">
        <v>0</v>
      </c>
      <c r="L1721" s="275"/>
      <c r="M1721" s="275"/>
      <c r="N1721" s="275"/>
      <c r="O1721" s="275">
        <v>800000</v>
      </c>
      <c r="P1721" s="275"/>
      <c r="Q1721" s="73">
        <v>0</v>
      </c>
    </row>
    <row r="1722" spans="1:17" ht="12.1" customHeight="1" x14ac:dyDescent="0.25">
      <c r="A1722" s="273" t="s">
        <v>3370</v>
      </c>
      <c r="B1722" s="273"/>
      <c r="C1722" s="274" t="s">
        <v>3371</v>
      </c>
      <c r="D1722" s="274"/>
      <c r="E1722" s="274"/>
      <c r="F1722" s="274"/>
      <c r="G1722" s="73">
        <v>18059390.190000001</v>
      </c>
      <c r="H1722" s="73">
        <v>0</v>
      </c>
      <c r="I1722" s="275">
        <v>16080210.189999999</v>
      </c>
      <c r="J1722" s="275"/>
      <c r="K1722" s="275">
        <v>16080210.189999999</v>
      </c>
      <c r="L1722" s="275"/>
      <c r="M1722" s="275"/>
      <c r="N1722" s="275"/>
      <c r="O1722" s="275">
        <v>18059390.190000001</v>
      </c>
      <c r="P1722" s="275"/>
      <c r="Q1722" s="73">
        <v>0</v>
      </c>
    </row>
    <row r="1723" spans="1:17" ht="12.75" customHeight="1" x14ac:dyDescent="0.25">
      <c r="A1723" s="273" t="s">
        <v>3372</v>
      </c>
      <c r="B1723" s="273"/>
      <c r="C1723" s="274" t="s">
        <v>3373</v>
      </c>
      <c r="D1723" s="274"/>
      <c r="E1723" s="274"/>
      <c r="F1723" s="274"/>
      <c r="G1723" s="73">
        <v>4363789.2</v>
      </c>
      <c r="H1723" s="73">
        <v>0</v>
      </c>
      <c r="I1723" s="275">
        <v>0</v>
      </c>
      <c r="J1723" s="275"/>
      <c r="K1723" s="275">
        <v>0</v>
      </c>
      <c r="L1723" s="275"/>
      <c r="M1723" s="275"/>
      <c r="N1723" s="275"/>
      <c r="O1723" s="275">
        <v>4363789.2</v>
      </c>
      <c r="P1723" s="275"/>
      <c r="Q1723" s="73">
        <v>0</v>
      </c>
    </row>
    <row r="1724" spans="1:17" ht="12.1" customHeight="1" x14ac:dyDescent="0.25">
      <c r="A1724" s="273" t="s">
        <v>3374</v>
      </c>
      <c r="B1724" s="273"/>
      <c r="C1724" s="274" t="s">
        <v>3375</v>
      </c>
      <c r="D1724" s="274"/>
      <c r="E1724" s="274"/>
      <c r="F1724" s="274"/>
      <c r="G1724" s="73">
        <v>180000</v>
      </c>
      <c r="H1724" s="73">
        <v>0</v>
      </c>
      <c r="I1724" s="275">
        <v>0</v>
      </c>
      <c r="J1724" s="275"/>
      <c r="K1724" s="275">
        <v>0</v>
      </c>
      <c r="L1724" s="275"/>
      <c r="M1724" s="275"/>
      <c r="N1724" s="275"/>
      <c r="O1724" s="275">
        <v>180000</v>
      </c>
      <c r="P1724" s="275"/>
      <c r="Q1724" s="73">
        <v>0</v>
      </c>
    </row>
    <row r="1725" spans="1:17" ht="12.1" customHeight="1" x14ac:dyDescent="0.25">
      <c r="A1725" s="273" t="s">
        <v>3376</v>
      </c>
      <c r="B1725" s="273"/>
      <c r="C1725" s="274" t="s">
        <v>3377</v>
      </c>
      <c r="D1725" s="274"/>
      <c r="E1725" s="274"/>
      <c r="F1725" s="274"/>
      <c r="G1725" s="73">
        <v>14000000</v>
      </c>
      <c r="H1725" s="73">
        <v>0</v>
      </c>
      <c r="I1725" s="275">
        <v>0</v>
      </c>
      <c r="J1725" s="275"/>
      <c r="K1725" s="275">
        <v>14000000</v>
      </c>
      <c r="L1725" s="275"/>
      <c r="M1725" s="275"/>
      <c r="N1725" s="275"/>
      <c r="O1725" s="275">
        <v>0</v>
      </c>
      <c r="P1725" s="275"/>
      <c r="Q1725" s="73">
        <v>0</v>
      </c>
    </row>
    <row r="1726" spans="1:17" ht="12.75" customHeight="1" x14ac:dyDescent="0.25">
      <c r="A1726" s="273" t="s">
        <v>3378</v>
      </c>
      <c r="B1726" s="273"/>
      <c r="C1726" s="274" t="s">
        <v>3379</v>
      </c>
      <c r="D1726" s="274"/>
      <c r="E1726" s="274"/>
      <c r="F1726" s="274"/>
      <c r="G1726" s="73">
        <v>189988117.59999999</v>
      </c>
      <c r="H1726" s="73">
        <v>0</v>
      </c>
      <c r="I1726" s="275">
        <v>0</v>
      </c>
      <c r="J1726" s="275"/>
      <c r="K1726" s="275">
        <v>0</v>
      </c>
      <c r="L1726" s="275"/>
      <c r="M1726" s="275"/>
      <c r="N1726" s="275"/>
      <c r="O1726" s="275">
        <v>189988117.59999999</v>
      </c>
      <c r="P1726" s="275"/>
      <c r="Q1726" s="73">
        <v>0</v>
      </c>
    </row>
    <row r="1727" spans="1:17" ht="12.1" customHeight="1" x14ac:dyDescent="0.25">
      <c r="A1727" s="273" t="s">
        <v>3380</v>
      </c>
      <c r="B1727" s="273"/>
      <c r="C1727" s="274" t="s">
        <v>3381</v>
      </c>
      <c r="D1727" s="274"/>
      <c r="E1727" s="274"/>
      <c r="F1727" s="274"/>
      <c r="G1727" s="73">
        <v>8022182.2699999996</v>
      </c>
      <c r="H1727" s="73">
        <v>0</v>
      </c>
      <c r="I1727" s="275">
        <v>0</v>
      </c>
      <c r="J1727" s="275"/>
      <c r="K1727" s="275">
        <v>0</v>
      </c>
      <c r="L1727" s="275"/>
      <c r="M1727" s="275"/>
      <c r="N1727" s="275"/>
      <c r="O1727" s="275">
        <v>8022182.2699999996</v>
      </c>
      <c r="P1727" s="275"/>
      <c r="Q1727" s="73">
        <v>0</v>
      </c>
    </row>
    <row r="1728" spans="1:17" ht="12.1" customHeight="1" x14ac:dyDescent="0.25">
      <c r="A1728" s="273" t="s">
        <v>3382</v>
      </c>
      <c r="B1728" s="273"/>
      <c r="C1728" s="274" t="s">
        <v>3383</v>
      </c>
      <c r="D1728" s="274"/>
      <c r="E1728" s="274"/>
      <c r="F1728" s="274"/>
      <c r="G1728" s="73">
        <v>2931515097.1700001</v>
      </c>
      <c r="H1728" s="73">
        <v>0</v>
      </c>
      <c r="I1728" s="275">
        <v>0</v>
      </c>
      <c r="J1728" s="275"/>
      <c r="K1728" s="275">
        <v>0</v>
      </c>
      <c r="L1728" s="275"/>
      <c r="M1728" s="275"/>
      <c r="N1728" s="275"/>
      <c r="O1728" s="275">
        <v>2931515097.1700001</v>
      </c>
      <c r="P1728" s="275"/>
      <c r="Q1728" s="73">
        <v>0</v>
      </c>
    </row>
    <row r="1729" spans="1:17" ht="12.1" customHeight="1" x14ac:dyDescent="0.25">
      <c r="A1729" s="273" t="s">
        <v>3384</v>
      </c>
      <c r="B1729" s="273"/>
      <c r="C1729" s="274" t="s">
        <v>3385</v>
      </c>
      <c r="D1729" s="274"/>
      <c r="E1729" s="274"/>
      <c r="F1729" s="274"/>
      <c r="G1729" s="73">
        <v>0</v>
      </c>
      <c r="H1729" s="73">
        <v>26128502089.709999</v>
      </c>
      <c r="I1729" s="275">
        <v>13947746686.459999</v>
      </c>
      <c r="J1729" s="275"/>
      <c r="K1729" s="275">
        <v>86942427.719999999</v>
      </c>
      <c r="L1729" s="275"/>
      <c r="M1729" s="275"/>
      <c r="N1729" s="275"/>
      <c r="O1729" s="275">
        <v>0</v>
      </c>
      <c r="P1729" s="275"/>
      <c r="Q1729" s="73">
        <v>12267697830.969999</v>
      </c>
    </row>
    <row r="1730" spans="1:17" ht="12.75" customHeight="1" x14ac:dyDescent="0.25">
      <c r="A1730" s="355"/>
      <c r="B1730" s="355"/>
      <c r="C1730" s="355"/>
      <c r="D1730" s="355"/>
      <c r="E1730" s="355"/>
      <c r="F1730" s="355"/>
      <c r="G1730" s="74">
        <v>26429069737.119999</v>
      </c>
      <c r="H1730" s="74">
        <v>26128502089.709999</v>
      </c>
      <c r="I1730" s="356">
        <v>13989190533.01</v>
      </c>
      <c r="J1730" s="356"/>
      <c r="K1730" s="356">
        <v>117022637.91</v>
      </c>
      <c r="L1730" s="356"/>
      <c r="M1730" s="356"/>
      <c r="N1730" s="356"/>
      <c r="O1730" s="356">
        <v>26440433373.48</v>
      </c>
      <c r="P1730" s="356"/>
      <c r="Q1730" s="74">
        <v>12267697830.969999</v>
      </c>
    </row>
    <row r="1731" spans="1:17" ht="6.8" customHeight="1" x14ac:dyDescent="0.25"/>
    <row r="1732" spans="1:17" ht="12.1" customHeight="1" x14ac:dyDescent="0.25">
      <c r="A1732" s="277" t="s">
        <v>578</v>
      </c>
      <c r="B1732" s="277"/>
      <c r="C1732" s="278" t="s">
        <v>713</v>
      </c>
      <c r="D1732" s="278"/>
      <c r="E1732" s="278"/>
      <c r="F1732" s="278"/>
      <c r="G1732" s="278"/>
      <c r="H1732" s="278"/>
      <c r="I1732" s="278"/>
      <c r="J1732" s="278"/>
      <c r="K1732" s="278"/>
      <c r="L1732" s="278"/>
      <c r="M1732" s="278"/>
      <c r="N1732" s="278"/>
      <c r="O1732" s="278"/>
      <c r="P1732" s="278"/>
      <c r="Q1732" s="278"/>
    </row>
    <row r="1733" spans="1:17" ht="12.1" customHeight="1" x14ac:dyDescent="0.25">
      <c r="A1733" s="273" t="s">
        <v>3386</v>
      </c>
      <c r="B1733" s="273"/>
      <c r="C1733" s="274" t="s">
        <v>3387</v>
      </c>
      <c r="D1733" s="274"/>
      <c r="E1733" s="274"/>
      <c r="F1733" s="274"/>
      <c r="G1733" s="73">
        <v>40987338.549999997</v>
      </c>
      <c r="H1733" s="73">
        <v>0</v>
      </c>
      <c r="I1733" s="275">
        <v>2600000</v>
      </c>
      <c r="J1733" s="275"/>
      <c r="K1733" s="275">
        <v>0</v>
      </c>
      <c r="L1733" s="275"/>
      <c r="M1733" s="275"/>
      <c r="N1733" s="275"/>
      <c r="O1733" s="275">
        <v>43587338.549999997</v>
      </c>
      <c r="P1733" s="275"/>
      <c r="Q1733" s="73">
        <v>0</v>
      </c>
    </row>
    <row r="1734" spans="1:17" ht="12.75" customHeight="1" x14ac:dyDescent="0.25">
      <c r="A1734" s="273" t="s">
        <v>3388</v>
      </c>
      <c r="B1734" s="273"/>
      <c r="C1734" s="274" t="s">
        <v>3389</v>
      </c>
      <c r="D1734" s="274"/>
      <c r="E1734" s="274"/>
      <c r="F1734" s="274"/>
      <c r="G1734" s="73">
        <v>1100000</v>
      </c>
      <c r="H1734" s="73">
        <v>0</v>
      </c>
      <c r="I1734" s="275">
        <v>0</v>
      </c>
      <c r="J1734" s="275"/>
      <c r="K1734" s="275">
        <v>0</v>
      </c>
      <c r="L1734" s="275"/>
      <c r="M1734" s="275"/>
      <c r="N1734" s="275"/>
      <c r="O1734" s="275">
        <v>1100000</v>
      </c>
      <c r="P1734" s="275"/>
      <c r="Q1734" s="73">
        <v>0</v>
      </c>
    </row>
    <row r="1735" spans="1:17" ht="12.1" customHeight="1" x14ac:dyDescent="0.25">
      <c r="A1735" s="273" t="s">
        <v>3390</v>
      </c>
      <c r="B1735" s="273"/>
      <c r="C1735" s="274" t="s">
        <v>3387</v>
      </c>
      <c r="D1735" s="274"/>
      <c r="E1735" s="274"/>
      <c r="F1735" s="274"/>
      <c r="G1735" s="73">
        <v>746667.66</v>
      </c>
      <c r="H1735" s="73">
        <v>0</v>
      </c>
      <c r="I1735" s="275">
        <v>0</v>
      </c>
      <c r="J1735" s="275"/>
      <c r="K1735" s="275">
        <v>0</v>
      </c>
      <c r="L1735" s="275"/>
      <c r="M1735" s="275"/>
      <c r="N1735" s="275"/>
      <c r="O1735" s="275">
        <v>746667.66</v>
      </c>
      <c r="P1735" s="275"/>
      <c r="Q1735" s="73">
        <v>0</v>
      </c>
    </row>
    <row r="1736" spans="1:17" ht="12.1" customHeight="1" x14ac:dyDescent="0.25">
      <c r="A1736" s="273" t="s">
        <v>3391</v>
      </c>
      <c r="B1736" s="273"/>
      <c r="C1736" s="274" t="s">
        <v>3392</v>
      </c>
      <c r="D1736" s="274"/>
      <c r="E1736" s="274"/>
      <c r="F1736" s="274"/>
      <c r="G1736" s="73">
        <v>180000</v>
      </c>
      <c r="H1736" s="73">
        <v>0</v>
      </c>
      <c r="I1736" s="275">
        <v>0</v>
      </c>
      <c r="J1736" s="275"/>
      <c r="K1736" s="275">
        <v>0</v>
      </c>
      <c r="L1736" s="275"/>
      <c r="M1736" s="275"/>
      <c r="N1736" s="275"/>
      <c r="O1736" s="275">
        <v>180000</v>
      </c>
      <c r="P1736" s="275"/>
      <c r="Q1736" s="73">
        <v>0</v>
      </c>
    </row>
    <row r="1737" spans="1:17" ht="12.75" customHeight="1" x14ac:dyDescent="0.25">
      <c r="A1737" s="273" t="s">
        <v>3393</v>
      </c>
      <c r="B1737" s="273"/>
      <c r="C1737" s="274" t="s">
        <v>3394</v>
      </c>
      <c r="D1737" s="274"/>
      <c r="E1737" s="274"/>
      <c r="F1737" s="274"/>
      <c r="G1737" s="73">
        <v>270000</v>
      </c>
      <c r="H1737" s="73">
        <v>0</v>
      </c>
      <c r="I1737" s="275">
        <v>0</v>
      </c>
      <c r="J1737" s="275"/>
      <c r="K1737" s="275">
        <v>0</v>
      </c>
      <c r="L1737" s="275"/>
      <c r="M1737" s="275"/>
      <c r="N1737" s="275"/>
      <c r="O1737" s="275">
        <v>270000</v>
      </c>
      <c r="P1737" s="275"/>
      <c r="Q1737" s="73">
        <v>0</v>
      </c>
    </row>
    <row r="1738" spans="1:17" ht="12.1" customHeight="1" x14ac:dyDescent="0.25">
      <c r="A1738" s="273" t="s">
        <v>3395</v>
      </c>
      <c r="B1738" s="273"/>
      <c r="C1738" s="274" t="s">
        <v>3396</v>
      </c>
      <c r="D1738" s="274"/>
      <c r="E1738" s="274"/>
      <c r="F1738" s="274"/>
      <c r="G1738" s="73">
        <v>2443863</v>
      </c>
      <c r="H1738" s="73">
        <v>0</v>
      </c>
      <c r="I1738" s="275">
        <v>0</v>
      </c>
      <c r="J1738" s="275"/>
      <c r="K1738" s="275">
        <v>0</v>
      </c>
      <c r="L1738" s="275"/>
      <c r="M1738" s="275"/>
      <c r="N1738" s="275"/>
      <c r="O1738" s="275">
        <v>2443863</v>
      </c>
      <c r="P1738" s="275"/>
      <c r="Q1738" s="73">
        <v>0</v>
      </c>
    </row>
    <row r="1739" spans="1:17" ht="12.1" customHeight="1" x14ac:dyDescent="0.25">
      <c r="A1739" s="273" t="s">
        <v>3397</v>
      </c>
      <c r="B1739" s="273"/>
      <c r="C1739" s="274" t="s">
        <v>3398</v>
      </c>
      <c r="D1739" s="274"/>
      <c r="E1739" s="274"/>
      <c r="F1739" s="274"/>
      <c r="G1739" s="73">
        <v>440000</v>
      </c>
      <c r="H1739" s="73">
        <v>0</v>
      </c>
      <c r="I1739" s="275">
        <v>0</v>
      </c>
      <c r="J1739" s="275"/>
      <c r="K1739" s="275">
        <v>0</v>
      </c>
      <c r="L1739" s="275"/>
      <c r="M1739" s="275"/>
      <c r="N1739" s="275"/>
      <c r="O1739" s="275">
        <v>440000</v>
      </c>
      <c r="P1739" s="275"/>
      <c r="Q1739" s="73">
        <v>0</v>
      </c>
    </row>
    <row r="1740" spans="1:17" ht="12.75" customHeight="1" x14ac:dyDescent="0.25">
      <c r="A1740" s="273" t="s">
        <v>3399</v>
      </c>
      <c r="B1740" s="273"/>
      <c r="C1740" s="274" t="s">
        <v>3400</v>
      </c>
      <c r="D1740" s="274"/>
      <c r="E1740" s="274"/>
      <c r="F1740" s="274"/>
      <c r="G1740" s="73">
        <v>1575900</v>
      </c>
      <c r="H1740" s="73">
        <v>0</v>
      </c>
      <c r="I1740" s="275">
        <v>0</v>
      </c>
      <c r="J1740" s="275"/>
      <c r="K1740" s="275">
        <v>0</v>
      </c>
      <c r="L1740" s="275"/>
      <c r="M1740" s="275"/>
      <c r="N1740" s="275"/>
      <c r="O1740" s="275">
        <v>1575900</v>
      </c>
      <c r="P1740" s="275"/>
      <c r="Q1740" s="73">
        <v>0</v>
      </c>
    </row>
    <row r="1741" spans="1:17" ht="12.1" customHeight="1" x14ac:dyDescent="0.25">
      <c r="A1741" s="273" t="s">
        <v>3401</v>
      </c>
      <c r="B1741" s="273"/>
      <c r="C1741" s="274" t="s">
        <v>3402</v>
      </c>
      <c r="D1741" s="274"/>
      <c r="E1741" s="274"/>
      <c r="F1741" s="274"/>
      <c r="G1741" s="73">
        <v>100000</v>
      </c>
      <c r="H1741" s="73">
        <v>0</v>
      </c>
      <c r="I1741" s="275">
        <v>0</v>
      </c>
      <c r="J1741" s="275"/>
      <c r="K1741" s="275">
        <v>0</v>
      </c>
      <c r="L1741" s="275"/>
      <c r="M1741" s="275"/>
      <c r="N1741" s="275"/>
      <c r="O1741" s="275">
        <v>100000</v>
      </c>
      <c r="P1741" s="275"/>
      <c r="Q1741" s="73">
        <v>0</v>
      </c>
    </row>
    <row r="1742" spans="1:17" ht="12.1" customHeight="1" x14ac:dyDescent="0.25">
      <c r="A1742" s="273" t="s">
        <v>3403</v>
      </c>
      <c r="B1742" s="273"/>
      <c r="C1742" s="274" t="s">
        <v>3404</v>
      </c>
      <c r="D1742" s="274"/>
      <c r="E1742" s="274"/>
      <c r="F1742" s="274"/>
      <c r="G1742" s="73">
        <v>630000</v>
      </c>
      <c r="H1742" s="73">
        <v>0</v>
      </c>
      <c r="I1742" s="275">
        <v>0</v>
      </c>
      <c r="J1742" s="275"/>
      <c r="K1742" s="275">
        <v>0</v>
      </c>
      <c r="L1742" s="275"/>
      <c r="M1742" s="275"/>
      <c r="N1742" s="275"/>
      <c r="O1742" s="275">
        <v>630000</v>
      </c>
      <c r="P1742" s="275"/>
      <c r="Q1742" s="73">
        <v>0</v>
      </c>
    </row>
    <row r="1743" spans="1:17" ht="12.75" customHeight="1" x14ac:dyDescent="0.25">
      <c r="A1743" s="273" t="s">
        <v>3405</v>
      </c>
      <c r="B1743" s="273"/>
      <c r="C1743" s="274" t="s">
        <v>3406</v>
      </c>
      <c r="D1743" s="274"/>
      <c r="E1743" s="274"/>
      <c r="F1743" s="274"/>
      <c r="G1743" s="73">
        <v>180000</v>
      </c>
      <c r="H1743" s="73">
        <v>0</v>
      </c>
      <c r="I1743" s="275">
        <v>0</v>
      </c>
      <c r="J1743" s="275"/>
      <c r="K1743" s="275">
        <v>0</v>
      </c>
      <c r="L1743" s="275"/>
      <c r="M1743" s="275"/>
      <c r="N1743" s="275"/>
      <c r="O1743" s="275">
        <v>180000</v>
      </c>
      <c r="P1743" s="275"/>
      <c r="Q1743" s="73">
        <v>0</v>
      </c>
    </row>
    <row r="1744" spans="1:17" ht="12.1" customHeight="1" x14ac:dyDescent="0.25">
      <c r="A1744" s="273" t="s">
        <v>3407</v>
      </c>
      <c r="B1744" s="273"/>
      <c r="C1744" s="274" t="s">
        <v>3408</v>
      </c>
      <c r="D1744" s="274"/>
      <c r="E1744" s="274"/>
      <c r="F1744" s="274"/>
      <c r="G1744" s="73">
        <v>620000</v>
      </c>
      <c r="H1744" s="73">
        <v>0</v>
      </c>
      <c r="I1744" s="275">
        <v>0</v>
      </c>
      <c r="J1744" s="275"/>
      <c r="K1744" s="275">
        <v>0</v>
      </c>
      <c r="L1744" s="275"/>
      <c r="M1744" s="275"/>
      <c r="N1744" s="275"/>
      <c r="O1744" s="275">
        <v>620000</v>
      </c>
      <c r="P1744" s="275"/>
      <c r="Q1744" s="73">
        <v>0</v>
      </c>
    </row>
    <row r="1745" spans="1:17" ht="12.1" customHeight="1" x14ac:dyDescent="0.25">
      <c r="A1745" s="273" t="s">
        <v>3409</v>
      </c>
      <c r="B1745" s="273"/>
      <c r="C1745" s="274" t="s">
        <v>3387</v>
      </c>
      <c r="D1745" s="274"/>
      <c r="E1745" s="274"/>
      <c r="F1745" s="274"/>
      <c r="G1745" s="73">
        <v>236363.63</v>
      </c>
      <c r="H1745" s="73">
        <v>0</v>
      </c>
      <c r="I1745" s="275">
        <v>0</v>
      </c>
      <c r="J1745" s="275"/>
      <c r="K1745" s="275">
        <v>0</v>
      </c>
      <c r="L1745" s="275"/>
      <c r="M1745" s="275"/>
      <c r="N1745" s="275"/>
      <c r="O1745" s="275">
        <v>236363.63</v>
      </c>
      <c r="P1745" s="275"/>
      <c r="Q1745" s="73">
        <v>0</v>
      </c>
    </row>
    <row r="1746" spans="1:17" ht="12.75" customHeight="1" x14ac:dyDescent="0.25">
      <c r="A1746" s="273" t="s">
        <v>3410</v>
      </c>
      <c r="B1746" s="273"/>
      <c r="C1746" s="274" t="s">
        <v>3411</v>
      </c>
      <c r="D1746" s="274"/>
      <c r="E1746" s="274"/>
      <c r="F1746" s="274"/>
      <c r="G1746" s="73">
        <v>225000</v>
      </c>
      <c r="H1746" s="73">
        <v>0</v>
      </c>
      <c r="I1746" s="275">
        <v>0</v>
      </c>
      <c r="J1746" s="275"/>
      <c r="K1746" s="275">
        <v>0</v>
      </c>
      <c r="L1746" s="275"/>
      <c r="M1746" s="275"/>
      <c r="N1746" s="275"/>
      <c r="O1746" s="275">
        <v>225000</v>
      </c>
      <c r="P1746" s="275"/>
      <c r="Q1746" s="73">
        <v>0</v>
      </c>
    </row>
    <row r="1747" spans="1:17" ht="12.1" customHeight="1" x14ac:dyDescent="0.25">
      <c r="A1747" s="273" t="s">
        <v>3412</v>
      </c>
      <c r="B1747" s="273"/>
      <c r="C1747" s="274" t="s">
        <v>3413</v>
      </c>
      <c r="D1747" s="274"/>
      <c r="E1747" s="274"/>
      <c r="F1747" s="274"/>
      <c r="G1747" s="73">
        <v>225000</v>
      </c>
      <c r="H1747" s="73">
        <v>0</v>
      </c>
      <c r="I1747" s="275">
        <v>0</v>
      </c>
      <c r="J1747" s="275"/>
      <c r="K1747" s="275">
        <v>0</v>
      </c>
      <c r="L1747" s="275"/>
      <c r="M1747" s="275"/>
      <c r="N1747" s="275"/>
      <c r="O1747" s="275">
        <v>225000</v>
      </c>
      <c r="P1747" s="275"/>
      <c r="Q1747" s="73">
        <v>0</v>
      </c>
    </row>
    <row r="1748" spans="1:17" ht="12.1" customHeight="1" x14ac:dyDescent="0.25">
      <c r="A1748" s="273" t="s">
        <v>3414</v>
      </c>
      <c r="B1748" s="273"/>
      <c r="C1748" s="274" t="s">
        <v>3415</v>
      </c>
      <c r="D1748" s="274"/>
      <c r="E1748" s="274"/>
      <c r="F1748" s="274"/>
      <c r="G1748" s="73">
        <v>300000</v>
      </c>
      <c r="H1748" s="73">
        <v>0</v>
      </c>
      <c r="I1748" s="275">
        <v>0</v>
      </c>
      <c r="J1748" s="275"/>
      <c r="K1748" s="275">
        <v>0</v>
      </c>
      <c r="L1748" s="275"/>
      <c r="M1748" s="275"/>
      <c r="N1748" s="275"/>
      <c r="O1748" s="275">
        <v>300000</v>
      </c>
      <c r="P1748" s="275"/>
      <c r="Q1748" s="73">
        <v>0</v>
      </c>
    </row>
    <row r="1749" spans="1:17" ht="12.75" customHeight="1" x14ac:dyDescent="0.25">
      <c r="A1749" s="273" t="s">
        <v>3416</v>
      </c>
      <c r="B1749" s="273"/>
      <c r="C1749" s="274" t="s">
        <v>3387</v>
      </c>
      <c r="D1749" s="274"/>
      <c r="E1749" s="274"/>
      <c r="F1749" s="274"/>
      <c r="G1749" s="73">
        <v>7185272.7400000002</v>
      </c>
      <c r="H1749" s="73">
        <v>0</v>
      </c>
      <c r="I1749" s="275">
        <v>0</v>
      </c>
      <c r="J1749" s="275"/>
      <c r="K1749" s="275">
        <v>0</v>
      </c>
      <c r="L1749" s="275"/>
      <c r="M1749" s="275"/>
      <c r="N1749" s="275"/>
      <c r="O1749" s="275">
        <v>7185272.7400000002</v>
      </c>
      <c r="P1749" s="275"/>
      <c r="Q1749" s="73">
        <v>0</v>
      </c>
    </row>
    <row r="1750" spans="1:17" ht="12.1" customHeight="1" x14ac:dyDescent="0.25">
      <c r="A1750" s="273" t="s">
        <v>3417</v>
      </c>
      <c r="B1750" s="273"/>
      <c r="C1750" s="274" t="s">
        <v>3418</v>
      </c>
      <c r="D1750" s="274"/>
      <c r="E1750" s="274"/>
      <c r="F1750" s="274"/>
      <c r="G1750" s="73">
        <v>240000</v>
      </c>
      <c r="H1750" s="73">
        <v>0</v>
      </c>
      <c r="I1750" s="275">
        <v>0</v>
      </c>
      <c r="J1750" s="275"/>
      <c r="K1750" s="275">
        <v>0</v>
      </c>
      <c r="L1750" s="275"/>
      <c r="M1750" s="275"/>
      <c r="N1750" s="275"/>
      <c r="O1750" s="275">
        <v>240000</v>
      </c>
      <c r="P1750" s="275"/>
      <c r="Q1750" s="73">
        <v>0</v>
      </c>
    </row>
    <row r="1751" spans="1:17" ht="12.1" customHeight="1" x14ac:dyDescent="0.25">
      <c r="A1751" s="273" t="s">
        <v>3419</v>
      </c>
      <c r="B1751" s="273"/>
      <c r="C1751" s="274" t="s">
        <v>3420</v>
      </c>
      <c r="D1751" s="274"/>
      <c r="E1751" s="274"/>
      <c r="F1751" s="274"/>
      <c r="G1751" s="73">
        <v>240000</v>
      </c>
      <c r="H1751" s="73">
        <v>0</v>
      </c>
      <c r="I1751" s="275">
        <v>0</v>
      </c>
      <c r="J1751" s="275"/>
      <c r="K1751" s="275">
        <v>0</v>
      </c>
      <c r="L1751" s="275"/>
      <c r="M1751" s="275"/>
      <c r="N1751" s="275"/>
      <c r="O1751" s="275">
        <v>240000</v>
      </c>
      <c r="P1751" s="275"/>
      <c r="Q1751" s="73">
        <v>0</v>
      </c>
    </row>
    <row r="1752" spans="1:17" ht="12.75" customHeight="1" x14ac:dyDescent="0.25">
      <c r="A1752" s="273" t="s">
        <v>3421</v>
      </c>
      <c r="B1752" s="273"/>
      <c r="C1752" s="274" t="s">
        <v>3422</v>
      </c>
      <c r="D1752" s="274"/>
      <c r="E1752" s="274"/>
      <c r="F1752" s="274"/>
      <c r="G1752" s="73">
        <v>13410000</v>
      </c>
      <c r="H1752" s="73">
        <v>0</v>
      </c>
      <c r="I1752" s="275">
        <v>0</v>
      </c>
      <c r="J1752" s="275"/>
      <c r="K1752" s="275">
        <v>0</v>
      </c>
      <c r="L1752" s="275"/>
      <c r="M1752" s="275"/>
      <c r="N1752" s="275"/>
      <c r="O1752" s="275">
        <v>13410000</v>
      </c>
      <c r="P1752" s="275"/>
      <c r="Q1752" s="73">
        <v>0</v>
      </c>
    </row>
    <row r="1753" spans="1:17" ht="12.1" customHeight="1" x14ac:dyDescent="0.25">
      <c r="A1753" s="273" t="s">
        <v>3423</v>
      </c>
      <c r="B1753" s="273"/>
      <c r="C1753" s="274" t="s">
        <v>3424</v>
      </c>
      <c r="D1753" s="274"/>
      <c r="E1753" s="274"/>
      <c r="F1753" s="274"/>
      <c r="G1753" s="73">
        <v>240000</v>
      </c>
      <c r="H1753" s="73">
        <v>0</v>
      </c>
      <c r="I1753" s="275">
        <v>0</v>
      </c>
      <c r="J1753" s="275"/>
      <c r="K1753" s="275">
        <v>0</v>
      </c>
      <c r="L1753" s="275"/>
      <c r="M1753" s="275"/>
      <c r="N1753" s="275"/>
      <c r="O1753" s="275">
        <v>240000</v>
      </c>
      <c r="P1753" s="275"/>
      <c r="Q1753" s="73">
        <v>0</v>
      </c>
    </row>
    <row r="1754" spans="1:17" ht="12.1" customHeight="1" x14ac:dyDescent="0.25">
      <c r="A1754" s="273" t="s">
        <v>3425</v>
      </c>
      <c r="B1754" s="273"/>
      <c r="C1754" s="274" t="s">
        <v>3426</v>
      </c>
      <c r="D1754" s="274"/>
      <c r="E1754" s="274"/>
      <c r="F1754" s="274"/>
      <c r="G1754" s="73">
        <v>5909090.9100000001</v>
      </c>
      <c r="H1754" s="73">
        <v>0</v>
      </c>
      <c r="I1754" s="275">
        <v>0</v>
      </c>
      <c r="J1754" s="275"/>
      <c r="K1754" s="275">
        <v>0</v>
      </c>
      <c r="L1754" s="275"/>
      <c r="M1754" s="275"/>
      <c r="N1754" s="275"/>
      <c r="O1754" s="275">
        <v>5909090.9100000001</v>
      </c>
      <c r="P1754" s="275"/>
      <c r="Q1754" s="73">
        <v>0</v>
      </c>
    </row>
    <row r="1755" spans="1:17" ht="12.1" customHeight="1" x14ac:dyDescent="0.25">
      <c r="A1755" s="273" t="s">
        <v>3427</v>
      </c>
      <c r="B1755" s="273"/>
      <c r="C1755" s="274" t="s">
        <v>713</v>
      </c>
      <c r="D1755" s="274"/>
      <c r="E1755" s="274"/>
      <c r="F1755" s="274"/>
      <c r="G1755" s="73">
        <v>240000</v>
      </c>
      <c r="H1755" s="73">
        <v>0</v>
      </c>
      <c r="I1755" s="275">
        <v>0</v>
      </c>
      <c r="J1755" s="275"/>
      <c r="K1755" s="275">
        <v>0</v>
      </c>
      <c r="L1755" s="275"/>
      <c r="M1755" s="275"/>
      <c r="N1755" s="275"/>
      <c r="O1755" s="275">
        <v>240000</v>
      </c>
      <c r="P1755" s="275"/>
      <c r="Q1755" s="73">
        <v>0</v>
      </c>
    </row>
    <row r="1756" spans="1:17" ht="12.75" customHeight="1" x14ac:dyDescent="0.25">
      <c r="A1756" s="273" t="s">
        <v>3428</v>
      </c>
      <c r="B1756" s="273"/>
      <c r="C1756" s="274" t="s">
        <v>3429</v>
      </c>
      <c r="D1756" s="274"/>
      <c r="E1756" s="274"/>
      <c r="F1756" s="274"/>
      <c r="G1756" s="73">
        <v>1636363.64</v>
      </c>
      <c r="H1756" s="73">
        <v>0</v>
      </c>
      <c r="I1756" s="275">
        <v>0</v>
      </c>
      <c r="J1756" s="275"/>
      <c r="K1756" s="275">
        <v>0</v>
      </c>
      <c r="L1756" s="275"/>
      <c r="M1756" s="275"/>
      <c r="N1756" s="275"/>
      <c r="O1756" s="275">
        <v>1636363.64</v>
      </c>
      <c r="P1756" s="275"/>
      <c r="Q1756" s="73">
        <v>0</v>
      </c>
    </row>
    <row r="1757" spans="1:17" ht="12.1" customHeight="1" x14ac:dyDescent="0.25">
      <c r="A1757" s="273" t="s">
        <v>3430</v>
      </c>
      <c r="B1757" s="273"/>
      <c r="C1757" s="274" t="s">
        <v>3431</v>
      </c>
      <c r="D1757" s="274"/>
      <c r="E1757" s="274"/>
      <c r="F1757" s="274"/>
      <c r="G1757" s="73">
        <v>406666.67</v>
      </c>
      <c r="H1757" s="73">
        <v>0</v>
      </c>
      <c r="I1757" s="275">
        <v>0</v>
      </c>
      <c r="J1757" s="275"/>
      <c r="K1757" s="275">
        <v>0</v>
      </c>
      <c r="L1757" s="275"/>
      <c r="M1757" s="275"/>
      <c r="N1757" s="275"/>
      <c r="O1757" s="275">
        <v>406666.67</v>
      </c>
      <c r="P1757" s="275"/>
      <c r="Q1757" s="73">
        <v>0</v>
      </c>
    </row>
    <row r="1758" spans="1:17" ht="12.1" customHeight="1" x14ac:dyDescent="0.25">
      <c r="A1758" s="273" t="s">
        <v>3432</v>
      </c>
      <c r="B1758" s="273"/>
      <c r="C1758" s="274" t="s">
        <v>3433</v>
      </c>
      <c r="D1758" s="274"/>
      <c r="E1758" s="274"/>
      <c r="F1758" s="274"/>
      <c r="G1758" s="73">
        <v>4352866.2</v>
      </c>
      <c r="H1758" s="73">
        <v>0</v>
      </c>
      <c r="I1758" s="275">
        <v>0</v>
      </c>
      <c r="J1758" s="275"/>
      <c r="K1758" s="275">
        <v>0</v>
      </c>
      <c r="L1758" s="275"/>
      <c r="M1758" s="275"/>
      <c r="N1758" s="275"/>
      <c r="O1758" s="275">
        <v>4352866.2</v>
      </c>
      <c r="P1758" s="275"/>
      <c r="Q1758" s="73">
        <v>0</v>
      </c>
    </row>
    <row r="1759" spans="1:17" ht="12.75" customHeight="1" x14ac:dyDescent="0.25">
      <c r="A1759" s="273" t="s">
        <v>3434</v>
      </c>
      <c r="B1759" s="273"/>
      <c r="C1759" s="274" t="s">
        <v>3435</v>
      </c>
      <c r="D1759" s="274"/>
      <c r="E1759" s="274"/>
      <c r="F1759" s="274"/>
      <c r="G1759" s="73">
        <v>3831066.66</v>
      </c>
      <c r="H1759" s="73">
        <v>0</v>
      </c>
      <c r="I1759" s="275">
        <v>0</v>
      </c>
      <c r="J1759" s="275"/>
      <c r="K1759" s="275">
        <v>0</v>
      </c>
      <c r="L1759" s="275"/>
      <c r="M1759" s="275"/>
      <c r="N1759" s="275"/>
      <c r="O1759" s="275">
        <v>3831066.66</v>
      </c>
      <c r="P1759" s="275"/>
      <c r="Q1759" s="73">
        <v>0</v>
      </c>
    </row>
    <row r="1760" spans="1:17" ht="12.1" customHeight="1" x14ac:dyDescent="0.25">
      <c r="A1760" s="273" t="s">
        <v>3436</v>
      </c>
      <c r="B1760" s="273"/>
      <c r="C1760" s="274" t="s">
        <v>3437</v>
      </c>
      <c r="D1760" s="274"/>
      <c r="E1760" s="274"/>
      <c r="F1760" s="274"/>
      <c r="G1760" s="73">
        <v>350000</v>
      </c>
      <c r="H1760" s="73">
        <v>0</v>
      </c>
      <c r="I1760" s="275">
        <v>0</v>
      </c>
      <c r="J1760" s="275"/>
      <c r="K1760" s="275">
        <v>0</v>
      </c>
      <c r="L1760" s="275"/>
      <c r="M1760" s="275"/>
      <c r="N1760" s="275"/>
      <c r="O1760" s="275">
        <v>350000</v>
      </c>
      <c r="P1760" s="275"/>
      <c r="Q1760" s="73">
        <v>0</v>
      </c>
    </row>
    <row r="1761" spans="1:17" ht="12.1" customHeight="1" x14ac:dyDescent="0.25">
      <c r="A1761" s="273" t="s">
        <v>3438</v>
      </c>
      <c r="B1761" s="273"/>
      <c r="C1761" s="274" t="s">
        <v>3439</v>
      </c>
      <c r="D1761" s="274"/>
      <c r="E1761" s="274"/>
      <c r="F1761" s="274"/>
      <c r="G1761" s="73">
        <v>1380000</v>
      </c>
      <c r="H1761" s="73">
        <v>0</v>
      </c>
      <c r="I1761" s="275">
        <v>0</v>
      </c>
      <c r="J1761" s="275"/>
      <c r="K1761" s="275">
        <v>0</v>
      </c>
      <c r="L1761" s="275"/>
      <c r="M1761" s="275"/>
      <c r="N1761" s="275"/>
      <c r="O1761" s="275">
        <v>1380000</v>
      </c>
      <c r="P1761" s="275"/>
      <c r="Q1761" s="73">
        <v>0</v>
      </c>
    </row>
    <row r="1762" spans="1:17" ht="12.75" customHeight="1" x14ac:dyDescent="0.25">
      <c r="A1762" s="273" t="s">
        <v>3440</v>
      </c>
      <c r="B1762" s="273"/>
      <c r="C1762" s="274" t="s">
        <v>3441</v>
      </c>
      <c r="D1762" s="274"/>
      <c r="E1762" s="274"/>
      <c r="F1762" s="274"/>
      <c r="G1762" s="73">
        <v>450000</v>
      </c>
      <c r="H1762" s="73">
        <v>0</v>
      </c>
      <c r="I1762" s="275">
        <v>0</v>
      </c>
      <c r="J1762" s="275"/>
      <c r="K1762" s="275">
        <v>0</v>
      </c>
      <c r="L1762" s="275"/>
      <c r="M1762" s="275"/>
      <c r="N1762" s="275"/>
      <c r="O1762" s="275">
        <v>450000</v>
      </c>
      <c r="P1762" s="275"/>
      <c r="Q1762" s="73">
        <v>0</v>
      </c>
    </row>
    <row r="1763" spans="1:17" ht="12.1" customHeight="1" x14ac:dyDescent="0.25">
      <c r="A1763" s="273" t="s">
        <v>3442</v>
      </c>
      <c r="B1763" s="273"/>
      <c r="C1763" s="274" t="s">
        <v>3443</v>
      </c>
      <c r="D1763" s="274"/>
      <c r="E1763" s="274"/>
      <c r="F1763" s="274"/>
      <c r="G1763" s="73">
        <v>990000</v>
      </c>
      <c r="H1763" s="73">
        <v>0</v>
      </c>
      <c r="I1763" s="275">
        <v>0</v>
      </c>
      <c r="J1763" s="275"/>
      <c r="K1763" s="275">
        <v>0</v>
      </c>
      <c r="L1763" s="275"/>
      <c r="M1763" s="275"/>
      <c r="N1763" s="275"/>
      <c r="O1763" s="275">
        <v>990000</v>
      </c>
      <c r="P1763" s="275"/>
      <c r="Q1763" s="73">
        <v>0</v>
      </c>
    </row>
    <row r="1764" spans="1:17" ht="12.1" customHeight="1" x14ac:dyDescent="0.25">
      <c r="A1764" s="273" t="s">
        <v>3444</v>
      </c>
      <c r="B1764" s="273"/>
      <c r="C1764" s="274" t="s">
        <v>3445</v>
      </c>
      <c r="D1764" s="274"/>
      <c r="E1764" s="274"/>
      <c r="F1764" s="274"/>
      <c r="G1764" s="73">
        <v>900000</v>
      </c>
      <c r="H1764" s="73">
        <v>0</v>
      </c>
      <c r="I1764" s="275">
        <v>0</v>
      </c>
      <c r="J1764" s="275"/>
      <c r="K1764" s="275">
        <v>0</v>
      </c>
      <c r="L1764" s="275"/>
      <c r="M1764" s="275"/>
      <c r="N1764" s="275"/>
      <c r="O1764" s="275">
        <v>900000</v>
      </c>
      <c r="P1764" s="275"/>
      <c r="Q1764" s="73">
        <v>0</v>
      </c>
    </row>
    <row r="1765" spans="1:17" ht="12.75" customHeight="1" x14ac:dyDescent="0.25">
      <c r="A1765" s="273" t="s">
        <v>3446</v>
      </c>
      <c r="B1765" s="273"/>
      <c r="C1765" s="274" t="s">
        <v>3447</v>
      </c>
      <c r="D1765" s="274"/>
      <c r="E1765" s="274"/>
      <c r="F1765" s="274"/>
      <c r="G1765" s="73">
        <v>1530000</v>
      </c>
      <c r="H1765" s="73">
        <v>0</v>
      </c>
      <c r="I1765" s="275">
        <v>0</v>
      </c>
      <c r="J1765" s="275"/>
      <c r="K1765" s="275">
        <v>0</v>
      </c>
      <c r="L1765" s="275"/>
      <c r="M1765" s="275"/>
      <c r="N1765" s="275"/>
      <c r="O1765" s="275">
        <v>1530000</v>
      </c>
      <c r="P1765" s="275"/>
      <c r="Q1765" s="73">
        <v>0</v>
      </c>
    </row>
    <row r="1766" spans="1:17" ht="12.1" customHeight="1" x14ac:dyDescent="0.25">
      <c r="A1766" s="273" t="s">
        <v>3448</v>
      </c>
      <c r="B1766" s="273"/>
      <c r="C1766" s="274" t="s">
        <v>3449</v>
      </c>
      <c r="D1766" s="274"/>
      <c r="E1766" s="274"/>
      <c r="F1766" s="274"/>
      <c r="G1766" s="73">
        <v>990000</v>
      </c>
      <c r="H1766" s="73">
        <v>0</v>
      </c>
      <c r="I1766" s="275">
        <v>0</v>
      </c>
      <c r="J1766" s="275"/>
      <c r="K1766" s="275">
        <v>0</v>
      </c>
      <c r="L1766" s="275"/>
      <c r="M1766" s="275"/>
      <c r="N1766" s="275"/>
      <c r="O1766" s="275">
        <v>990000</v>
      </c>
      <c r="P1766" s="275"/>
      <c r="Q1766" s="73">
        <v>0</v>
      </c>
    </row>
    <row r="1767" spans="1:17" ht="12.1" customHeight="1" x14ac:dyDescent="0.25">
      <c r="A1767" s="273" t="s">
        <v>3450</v>
      </c>
      <c r="B1767" s="273"/>
      <c r="C1767" s="274" t="s">
        <v>3451</v>
      </c>
      <c r="D1767" s="274"/>
      <c r="E1767" s="274"/>
      <c r="F1767" s="274"/>
      <c r="G1767" s="73">
        <v>450000</v>
      </c>
      <c r="H1767" s="73">
        <v>0</v>
      </c>
      <c r="I1767" s="275">
        <v>0</v>
      </c>
      <c r="J1767" s="275"/>
      <c r="K1767" s="275">
        <v>0</v>
      </c>
      <c r="L1767" s="275"/>
      <c r="M1767" s="275"/>
      <c r="N1767" s="275"/>
      <c r="O1767" s="275">
        <v>450000</v>
      </c>
      <c r="P1767" s="275"/>
      <c r="Q1767" s="73">
        <v>0</v>
      </c>
    </row>
    <row r="1768" spans="1:17" ht="12.75" customHeight="1" x14ac:dyDescent="0.25">
      <c r="A1768" s="273" t="s">
        <v>3452</v>
      </c>
      <c r="B1768" s="273"/>
      <c r="C1768" s="274" t="s">
        <v>3453</v>
      </c>
      <c r="D1768" s="274"/>
      <c r="E1768" s="274"/>
      <c r="F1768" s="274"/>
      <c r="G1768" s="73">
        <v>540000</v>
      </c>
      <c r="H1768" s="73">
        <v>0</v>
      </c>
      <c r="I1768" s="275">
        <v>0</v>
      </c>
      <c r="J1768" s="275"/>
      <c r="K1768" s="275">
        <v>0</v>
      </c>
      <c r="L1768" s="275"/>
      <c r="M1768" s="275"/>
      <c r="N1768" s="275"/>
      <c r="O1768" s="275">
        <v>540000</v>
      </c>
      <c r="P1768" s="275"/>
      <c r="Q1768" s="73">
        <v>0</v>
      </c>
    </row>
    <row r="1769" spans="1:17" ht="12.1" customHeight="1" x14ac:dyDescent="0.25">
      <c r="A1769" s="273" t="s">
        <v>3454</v>
      </c>
      <c r="B1769" s="273"/>
      <c r="C1769" s="274" t="s">
        <v>3455</v>
      </c>
      <c r="D1769" s="274"/>
      <c r="E1769" s="274"/>
      <c r="F1769" s="274"/>
      <c r="G1769" s="73">
        <v>420000</v>
      </c>
      <c r="H1769" s="73">
        <v>0</v>
      </c>
      <c r="I1769" s="275">
        <v>0</v>
      </c>
      <c r="J1769" s="275"/>
      <c r="K1769" s="275">
        <v>0</v>
      </c>
      <c r="L1769" s="275"/>
      <c r="M1769" s="275"/>
      <c r="N1769" s="275"/>
      <c r="O1769" s="275">
        <v>420000</v>
      </c>
      <c r="P1769" s="275"/>
      <c r="Q1769" s="73">
        <v>0</v>
      </c>
    </row>
    <row r="1770" spans="1:17" ht="12.1" customHeight="1" x14ac:dyDescent="0.25">
      <c r="A1770" s="273" t="s">
        <v>3456</v>
      </c>
      <c r="B1770" s="273"/>
      <c r="C1770" s="274" t="s">
        <v>3457</v>
      </c>
      <c r="D1770" s="274"/>
      <c r="E1770" s="274"/>
      <c r="F1770" s="274"/>
      <c r="G1770" s="73">
        <v>885000</v>
      </c>
      <c r="H1770" s="73">
        <v>0</v>
      </c>
      <c r="I1770" s="275">
        <v>0</v>
      </c>
      <c r="J1770" s="275"/>
      <c r="K1770" s="275">
        <v>0</v>
      </c>
      <c r="L1770" s="275"/>
      <c r="M1770" s="275"/>
      <c r="N1770" s="275"/>
      <c r="O1770" s="275">
        <v>885000</v>
      </c>
      <c r="P1770" s="275"/>
      <c r="Q1770" s="73">
        <v>0</v>
      </c>
    </row>
    <row r="1771" spans="1:17" ht="12.75" customHeight="1" x14ac:dyDescent="0.25">
      <c r="A1771" s="273" t="s">
        <v>3458</v>
      </c>
      <c r="B1771" s="273"/>
      <c r="C1771" s="274" t="s">
        <v>3459</v>
      </c>
      <c r="D1771" s="274"/>
      <c r="E1771" s="274"/>
      <c r="F1771" s="274"/>
      <c r="G1771" s="73">
        <v>210000</v>
      </c>
      <c r="H1771" s="73">
        <v>0</v>
      </c>
      <c r="I1771" s="275">
        <v>0</v>
      </c>
      <c r="J1771" s="275"/>
      <c r="K1771" s="275">
        <v>0</v>
      </c>
      <c r="L1771" s="275"/>
      <c r="M1771" s="275"/>
      <c r="N1771" s="275"/>
      <c r="O1771" s="275">
        <v>210000</v>
      </c>
      <c r="P1771" s="275"/>
      <c r="Q1771" s="73">
        <v>0</v>
      </c>
    </row>
    <row r="1772" spans="1:17" ht="12.1" customHeight="1" x14ac:dyDescent="0.25">
      <c r="A1772" s="273" t="s">
        <v>3460</v>
      </c>
      <c r="B1772" s="273"/>
      <c r="C1772" s="274" t="s">
        <v>3461</v>
      </c>
      <c r="D1772" s="274"/>
      <c r="E1772" s="274"/>
      <c r="F1772" s="274"/>
      <c r="G1772" s="73">
        <v>1890000</v>
      </c>
      <c r="H1772" s="73">
        <v>0</v>
      </c>
      <c r="I1772" s="275">
        <v>0</v>
      </c>
      <c r="J1772" s="275"/>
      <c r="K1772" s="275">
        <v>0</v>
      </c>
      <c r="L1772" s="275"/>
      <c r="M1772" s="275"/>
      <c r="N1772" s="275"/>
      <c r="O1772" s="275">
        <v>1890000</v>
      </c>
      <c r="P1772" s="275"/>
      <c r="Q1772" s="73">
        <v>0</v>
      </c>
    </row>
    <row r="1773" spans="1:17" ht="12.1" customHeight="1" x14ac:dyDescent="0.25">
      <c r="A1773" s="273" t="s">
        <v>3462</v>
      </c>
      <c r="B1773" s="273"/>
      <c r="C1773" s="274" t="s">
        <v>3433</v>
      </c>
      <c r="D1773" s="274"/>
      <c r="E1773" s="274"/>
      <c r="F1773" s="274"/>
      <c r="G1773" s="73">
        <v>7905327.1299999999</v>
      </c>
      <c r="H1773" s="73">
        <v>0</v>
      </c>
      <c r="I1773" s="275">
        <v>0</v>
      </c>
      <c r="J1773" s="275"/>
      <c r="K1773" s="275">
        <v>0</v>
      </c>
      <c r="L1773" s="275"/>
      <c r="M1773" s="275"/>
      <c r="N1773" s="275"/>
      <c r="O1773" s="275">
        <v>7905327.1299999999</v>
      </c>
      <c r="P1773" s="275"/>
      <c r="Q1773" s="73">
        <v>0</v>
      </c>
    </row>
    <row r="1774" spans="1:17" ht="12.75" customHeight="1" x14ac:dyDescent="0.25">
      <c r="A1774" s="273" t="s">
        <v>3463</v>
      </c>
      <c r="B1774" s="273"/>
      <c r="C1774" s="274" t="s">
        <v>3464</v>
      </c>
      <c r="D1774" s="274"/>
      <c r="E1774" s="274"/>
      <c r="F1774" s="274"/>
      <c r="G1774" s="73">
        <v>360000</v>
      </c>
      <c r="H1774" s="73">
        <v>0</v>
      </c>
      <c r="I1774" s="275">
        <v>0</v>
      </c>
      <c r="J1774" s="275"/>
      <c r="K1774" s="275">
        <v>0</v>
      </c>
      <c r="L1774" s="275"/>
      <c r="M1774" s="275"/>
      <c r="N1774" s="275"/>
      <c r="O1774" s="275">
        <v>360000</v>
      </c>
      <c r="P1774" s="275"/>
      <c r="Q1774" s="73">
        <v>0</v>
      </c>
    </row>
    <row r="1775" spans="1:17" ht="12.1" customHeight="1" x14ac:dyDescent="0.25">
      <c r="A1775" s="273" t="s">
        <v>3465</v>
      </c>
      <c r="B1775" s="273"/>
      <c r="C1775" s="274" t="s">
        <v>3466</v>
      </c>
      <c r="D1775" s="274"/>
      <c r="E1775" s="274"/>
      <c r="F1775" s="274"/>
      <c r="G1775" s="73">
        <v>480000</v>
      </c>
      <c r="H1775" s="73">
        <v>0</v>
      </c>
      <c r="I1775" s="275">
        <v>0</v>
      </c>
      <c r="J1775" s="275"/>
      <c r="K1775" s="275">
        <v>0</v>
      </c>
      <c r="L1775" s="275"/>
      <c r="M1775" s="275"/>
      <c r="N1775" s="275"/>
      <c r="O1775" s="275">
        <v>480000</v>
      </c>
      <c r="P1775" s="275"/>
      <c r="Q1775" s="73">
        <v>0</v>
      </c>
    </row>
    <row r="1776" spans="1:17" ht="12.1" customHeight="1" x14ac:dyDescent="0.25">
      <c r="A1776" s="273" t="s">
        <v>3467</v>
      </c>
      <c r="B1776" s="273"/>
      <c r="C1776" s="274" t="s">
        <v>3468</v>
      </c>
      <c r="D1776" s="274"/>
      <c r="E1776" s="274"/>
      <c r="F1776" s="274"/>
      <c r="G1776" s="73">
        <v>240000</v>
      </c>
      <c r="H1776" s="73">
        <v>0</v>
      </c>
      <c r="I1776" s="275">
        <v>0</v>
      </c>
      <c r="J1776" s="275"/>
      <c r="K1776" s="275">
        <v>0</v>
      </c>
      <c r="L1776" s="275"/>
      <c r="M1776" s="275"/>
      <c r="N1776" s="275"/>
      <c r="O1776" s="275">
        <v>240000</v>
      </c>
      <c r="P1776" s="275"/>
      <c r="Q1776" s="73">
        <v>0</v>
      </c>
    </row>
    <row r="1777" spans="1:17" ht="12.75" customHeight="1" x14ac:dyDescent="0.25">
      <c r="A1777" s="273" t="s">
        <v>3469</v>
      </c>
      <c r="B1777" s="273"/>
      <c r="C1777" s="274" t="s">
        <v>3470</v>
      </c>
      <c r="D1777" s="274"/>
      <c r="E1777" s="274"/>
      <c r="F1777" s="274"/>
      <c r="G1777" s="73">
        <v>240000</v>
      </c>
      <c r="H1777" s="73">
        <v>0</v>
      </c>
      <c r="I1777" s="275">
        <v>0</v>
      </c>
      <c r="J1777" s="275"/>
      <c r="K1777" s="275">
        <v>0</v>
      </c>
      <c r="L1777" s="275"/>
      <c r="M1777" s="275"/>
      <c r="N1777" s="275"/>
      <c r="O1777" s="275">
        <v>240000</v>
      </c>
      <c r="P1777" s="275"/>
      <c r="Q1777" s="73">
        <v>0</v>
      </c>
    </row>
    <row r="1778" spans="1:17" ht="12.1" customHeight="1" x14ac:dyDescent="0.25">
      <c r="A1778" s="273" t="s">
        <v>3471</v>
      </c>
      <c r="B1778" s="273"/>
      <c r="C1778" s="274" t="s">
        <v>3472</v>
      </c>
      <c r="D1778" s="274"/>
      <c r="E1778" s="274"/>
      <c r="F1778" s="274"/>
      <c r="G1778" s="73">
        <v>100000</v>
      </c>
      <c r="H1778" s="73">
        <v>0</v>
      </c>
      <c r="I1778" s="275">
        <v>0</v>
      </c>
      <c r="J1778" s="275"/>
      <c r="K1778" s="275">
        <v>0</v>
      </c>
      <c r="L1778" s="275"/>
      <c r="M1778" s="275"/>
      <c r="N1778" s="275"/>
      <c r="O1778" s="275">
        <v>100000</v>
      </c>
      <c r="P1778" s="275"/>
      <c r="Q1778" s="73">
        <v>0</v>
      </c>
    </row>
    <row r="1779" spans="1:17" ht="12.1" customHeight="1" x14ac:dyDescent="0.25">
      <c r="A1779" s="273" t="s">
        <v>3473</v>
      </c>
      <c r="B1779" s="273"/>
      <c r="C1779" s="274" t="s">
        <v>3474</v>
      </c>
      <c r="D1779" s="274"/>
      <c r="E1779" s="274"/>
      <c r="F1779" s="274"/>
      <c r="G1779" s="73">
        <v>480000</v>
      </c>
      <c r="H1779" s="73">
        <v>0</v>
      </c>
      <c r="I1779" s="275">
        <v>0</v>
      </c>
      <c r="J1779" s="275"/>
      <c r="K1779" s="275">
        <v>0</v>
      </c>
      <c r="L1779" s="275"/>
      <c r="M1779" s="275"/>
      <c r="N1779" s="275"/>
      <c r="O1779" s="275">
        <v>480000</v>
      </c>
      <c r="P1779" s="275"/>
      <c r="Q1779" s="73">
        <v>0</v>
      </c>
    </row>
    <row r="1780" spans="1:17" ht="12.1" customHeight="1" x14ac:dyDescent="0.25">
      <c r="A1780" s="273" t="s">
        <v>3475</v>
      </c>
      <c r="B1780" s="273"/>
      <c r="C1780" s="274" t="s">
        <v>3476</v>
      </c>
      <c r="D1780" s="274"/>
      <c r="E1780" s="274"/>
      <c r="F1780" s="274"/>
      <c r="G1780" s="73">
        <v>240000</v>
      </c>
      <c r="H1780" s="73">
        <v>0</v>
      </c>
      <c r="I1780" s="275">
        <v>0</v>
      </c>
      <c r="J1780" s="275"/>
      <c r="K1780" s="275">
        <v>0</v>
      </c>
      <c r="L1780" s="275"/>
      <c r="M1780" s="275"/>
      <c r="N1780" s="275"/>
      <c r="O1780" s="275">
        <v>240000</v>
      </c>
      <c r="P1780" s="275"/>
      <c r="Q1780" s="73">
        <v>0</v>
      </c>
    </row>
    <row r="1781" spans="1:17" ht="12.75" customHeight="1" x14ac:dyDescent="0.25">
      <c r="A1781" s="273" t="s">
        <v>3477</v>
      </c>
      <c r="B1781" s="273"/>
      <c r="C1781" s="274" t="s">
        <v>3478</v>
      </c>
      <c r="D1781" s="274"/>
      <c r="E1781" s="274"/>
      <c r="F1781" s="274"/>
      <c r="G1781" s="73">
        <v>840000</v>
      </c>
      <c r="H1781" s="73">
        <v>0</v>
      </c>
      <c r="I1781" s="275">
        <v>0</v>
      </c>
      <c r="J1781" s="275"/>
      <c r="K1781" s="275">
        <v>0</v>
      </c>
      <c r="L1781" s="275"/>
      <c r="M1781" s="275"/>
      <c r="N1781" s="275"/>
      <c r="O1781" s="275">
        <v>840000</v>
      </c>
      <c r="P1781" s="275"/>
      <c r="Q1781" s="73">
        <v>0</v>
      </c>
    </row>
    <row r="1782" spans="1:17" ht="12.1" customHeight="1" x14ac:dyDescent="0.25">
      <c r="A1782" s="273" t="s">
        <v>3479</v>
      </c>
      <c r="B1782" s="273"/>
      <c r="C1782" s="274" t="s">
        <v>3480</v>
      </c>
      <c r="D1782" s="274"/>
      <c r="E1782" s="274"/>
      <c r="F1782" s="274"/>
      <c r="G1782" s="73">
        <v>360000</v>
      </c>
      <c r="H1782" s="73">
        <v>0</v>
      </c>
      <c r="I1782" s="275">
        <v>0</v>
      </c>
      <c r="J1782" s="275"/>
      <c r="K1782" s="275">
        <v>0</v>
      </c>
      <c r="L1782" s="275"/>
      <c r="M1782" s="275"/>
      <c r="N1782" s="275"/>
      <c r="O1782" s="275">
        <v>360000</v>
      </c>
      <c r="P1782" s="275"/>
      <c r="Q1782" s="73">
        <v>0</v>
      </c>
    </row>
    <row r="1783" spans="1:17" ht="12.1" customHeight="1" x14ac:dyDescent="0.25">
      <c r="A1783" s="273" t="s">
        <v>3481</v>
      </c>
      <c r="B1783" s="273"/>
      <c r="C1783" s="274" t="s">
        <v>3482</v>
      </c>
      <c r="D1783" s="274"/>
      <c r="E1783" s="274"/>
      <c r="F1783" s="274"/>
      <c r="G1783" s="73">
        <v>2490000</v>
      </c>
      <c r="H1783" s="73">
        <v>0</v>
      </c>
      <c r="I1783" s="275">
        <v>0</v>
      </c>
      <c r="J1783" s="275"/>
      <c r="K1783" s="275">
        <v>0</v>
      </c>
      <c r="L1783" s="275"/>
      <c r="M1783" s="275"/>
      <c r="N1783" s="275"/>
      <c r="O1783" s="275">
        <v>2490000</v>
      </c>
      <c r="P1783" s="275"/>
      <c r="Q1783" s="73">
        <v>0</v>
      </c>
    </row>
    <row r="1784" spans="1:17" ht="12.75" customHeight="1" x14ac:dyDescent="0.25">
      <c r="A1784" s="273" t="s">
        <v>3483</v>
      </c>
      <c r="B1784" s="273"/>
      <c r="C1784" s="274" t="s">
        <v>3411</v>
      </c>
      <c r="D1784" s="274"/>
      <c r="E1784" s="274"/>
      <c r="F1784" s="274"/>
      <c r="G1784" s="73">
        <v>660000</v>
      </c>
      <c r="H1784" s="73">
        <v>0</v>
      </c>
      <c r="I1784" s="275">
        <v>0</v>
      </c>
      <c r="J1784" s="275"/>
      <c r="K1784" s="275">
        <v>0</v>
      </c>
      <c r="L1784" s="275"/>
      <c r="M1784" s="275"/>
      <c r="N1784" s="275"/>
      <c r="O1784" s="275">
        <v>660000</v>
      </c>
      <c r="P1784" s="275"/>
      <c r="Q1784" s="73">
        <v>0</v>
      </c>
    </row>
    <row r="1785" spans="1:17" ht="12.1" customHeight="1" x14ac:dyDescent="0.25">
      <c r="A1785" s="273" t="s">
        <v>3484</v>
      </c>
      <c r="B1785" s="273"/>
      <c r="C1785" s="274" t="s">
        <v>3387</v>
      </c>
      <c r="D1785" s="274"/>
      <c r="E1785" s="274"/>
      <c r="F1785" s="274"/>
      <c r="G1785" s="73">
        <v>2440000</v>
      </c>
      <c r="H1785" s="73">
        <v>0</v>
      </c>
      <c r="I1785" s="275">
        <v>0</v>
      </c>
      <c r="J1785" s="275"/>
      <c r="K1785" s="275">
        <v>0</v>
      </c>
      <c r="L1785" s="275"/>
      <c r="M1785" s="275"/>
      <c r="N1785" s="275"/>
      <c r="O1785" s="275">
        <v>2440000</v>
      </c>
      <c r="P1785" s="275"/>
      <c r="Q1785" s="73">
        <v>0</v>
      </c>
    </row>
    <row r="1786" spans="1:17" ht="12.1" customHeight="1" x14ac:dyDescent="0.25">
      <c r="A1786" s="273" t="s">
        <v>3485</v>
      </c>
      <c r="B1786" s="273"/>
      <c r="C1786" s="274" t="s">
        <v>3486</v>
      </c>
      <c r="D1786" s="274"/>
      <c r="E1786" s="274"/>
      <c r="F1786" s="274"/>
      <c r="G1786" s="73">
        <v>360000</v>
      </c>
      <c r="H1786" s="73">
        <v>0</v>
      </c>
      <c r="I1786" s="275">
        <v>0</v>
      </c>
      <c r="J1786" s="275"/>
      <c r="K1786" s="275">
        <v>0</v>
      </c>
      <c r="L1786" s="275"/>
      <c r="M1786" s="275"/>
      <c r="N1786" s="275"/>
      <c r="O1786" s="275">
        <v>360000</v>
      </c>
      <c r="P1786" s="275"/>
      <c r="Q1786" s="73">
        <v>0</v>
      </c>
    </row>
    <row r="1787" spans="1:17" ht="12.75" customHeight="1" x14ac:dyDescent="0.25">
      <c r="A1787" s="273" t="s">
        <v>3487</v>
      </c>
      <c r="B1787" s="273"/>
      <c r="C1787" s="274" t="s">
        <v>3488</v>
      </c>
      <c r="D1787" s="274"/>
      <c r="E1787" s="274"/>
      <c r="F1787" s="274"/>
      <c r="G1787" s="73">
        <v>110000</v>
      </c>
      <c r="H1787" s="73">
        <v>0</v>
      </c>
      <c r="I1787" s="275">
        <v>0</v>
      </c>
      <c r="J1787" s="275"/>
      <c r="K1787" s="275">
        <v>0</v>
      </c>
      <c r="L1787" s="275"/>
      <c r="M1787" s="275"/>
      <c r="N1787" s="275"/>
      <c r="O1787" s="275">
        <v>110000</v>
      </c>
      <c r="P1787" s="275"/>
      <c r="Q1787" s="73">
        <v>0</v>
      </c>
    </row>
    <row r="1788" spans="1:17" ht="12.1" customHeight="1" x14ac:dyDescent="0.25">
      <c r="A1788" s="273" t="s">
        <v>3489</v>
      </c>
      <c r="B1788" s="273"/>
      <c r="C1788" s="274" t="s">
        <v>3490</v>
      </c>
      <c r="D1788" s="274"/>
      <c r="E1788" s="274"/>
      <c r="F1788" s="274"/>
      <c r="G1788" s="73">
        <v>1680000</v>
      </c>
      <c r="H1788" s="73">
        <v>0</v>
      </c>
      <c r="I1788" s="275">
        <v>0</v>
      </c>
      <c r="J1788" s="275"/>
      <c r="K1788" s="275">
        <v>0</v>
      </c>
      <c r="L1788" s="275"/>
      <c r="M1788" s="275"/>
      <c r="N1788" s="275"/>
      <c r="O1788" s="275">
        <v>1680000</v>
      </c>
      <c r="P1788" s="275"/>
      <c r="Q1788" s="73">
        <v>0</v>
      </c>
    </row>
    <row r="1789" spans="1:17" ht="12.1" customHeight="1" x14ac:dyDescent="0.25">
      <c r="A1789" s="273" t="s">
        <v>3491</v>
      </c>
      <c r="B1789" s="273"/>
      <c r="C1789" s="274" t="s">
        <v>3433</v>
      </c>
      <c r="D1789" s="274"/>
      <c r="E1789" s="274"/>
      <c r="F1789" s="274"/>
      <c r="G1789" s="73">
        <v>4140000</v>
      </c>
      <c r="H1789" s="73">
        <v>0</v>
      </c>
      <c r="I1789" s="275">
        <v>0</v>
      </c>
      <c r="J1789" s="275"/>
      <c r="K1789" s="275">
        <v>0</v>
      </c>
      <c r="L1789" s="275"/>
      <c r="M1789" s="275"/>
      <c r="N1789" s="275"/>
      <c r="O1789" s="275">
        <v>4140000</v>
      </c>
      <c r="P1789" s="275"/>
      <c r="Q1789" s="73">
        <v>0</v>
      </c>
    </row>
    <row r="1790" spans="1:17" ht="12.75" customHeight="1" x14ac:dyDescent="0.25">
      <c r="A1790" s="273" t="s">
        <v>3492</v>
      </c>
      <c r="B1790" s="273"/>
      <c r="C1790" s="274" t="s">
        <v>3493</v>
      </c>
      <c r="D1790" s="274"/>
      <c r="E1790" s="274"/>
      <c r="F1790" s="274"/>
      <c r="G1790" s="73">
        <v>100000</v>
      </c>
      <c r="H1790" s="73">
        <v>0</v>
      </c>
      <c r="I1790" s="275">
        <v>0</v>
      </c>
      <c r="J1790" s="275"/>
      <c r="K1790" s="275">
        <v>0</v>
      </c>
      <c r="L1790" s="275"/>
      <c r="M1790" s="275"/>
      <c r="N1790" s="275"/>
      <c r="O1790" s="275">
        <v>100000</v>
      </c>
      <c r="P1790" s="275"/>
      <c r="Q1790" s="73">
        <v>0</v>
      </c>
    </row>
    <row r="1791" spans="1:17" ht="12.1" customHeight="1" x14ac:dyDescent="0.25">
      <c r="A1791" s="273" t="s">
        <v>3494</v>
      </c>
      <c r="B1791" s="273"/>
      <c r="C1791" s="274" t="s">
        <v>3495</v>
      </c>
      <c r="D1791" s="274"/>
      <c r="E1791" s="274"/>
      <c r="F1791" s="274"/>
      <c r="G1791" s="73">
        <v>612000</v>
      </c>
      <c r="H1791" s="73">
        <v>0</v>
      </c>
      <c r="I1791" s="275">
        <v>0</v>
      </c>
      <c r="J1791" s="275"/>
      <c r="K1791" s="275">
        <v>0</v>
      </c>
      <c r="L1791" s="275"/>
      <c r="M1791" s="275"/>
      <c r="N1791" s="275"/>
      <c r="O1791" s="275">
        <v>612000</v>
      </c>
      <c r="P1791" s="275"/>
      <c r="Q1791" s="73">
        <v>0</v>
      </c>
    </row>
    <row r="1792" spans="1:17" ht="12.1" customHeight="1" x14ac:dyDescent="0.25">
      <c r="A1792" s="273" t="s">
        <v>3496</v>
      </c>
      <c r="B1792" s="273"/>
      <c r="C1792" s="274" t="s">
        <v>3497</v>
      </c>
      <c r="D1792" s="274"/>
      <c r="E1792" s="274"/>
      <c r="F1792" s="274"/>
      <c r="G1792" s="73">
        <v>3600000</v>
      </c>
      <c r="H1792" s="73">
        <v>0</v>
      </c>
      <c r="I1792" s="275">
        <v>0</v>
      </c>
      <c r="J1792" s="275"/>
      <c r="K1792" s="275">
        <v>0</v>
      </c>
      <c r="L1792" s="275"/>
      <c r="M1792" s="275"/>
      <c r="N1792" s="275"/>
      <c r="O1792" s="275">
        <v>3600000</v>
      </c>
      <c r="P1792" s="275"/>
      <c r="Q1792" s="73">
        <v>0</v>
      </c>
    </row>
    <row r="1793" spans="1:17" ht="12.75" customHeight="1" x14ac:dyDescent="0.25">
      <c r="A1793" s="273" t="s">
        <v>3498</v>
      </c>
      <c r="B1793" s="273"/>
      <c r="C1793" s="274" t="s">
        <v>3499</v>
      </c>
      <c r="D1793" s="274"/>
      <c r="E1793" s="274"/>
      <c r="F1793" s="274"/>
      <c r="G1793" s="73">
        <v>480000</v>
      </c>
      <c r="H1793" s="73">
        <v>0</v>
      </c>
      <c r="I1793" s="275">
        <v>0</v>
      </c>
      <c r="J1793" s="275"/>
      <c r="K1793" s="275">
        <v>0</v>
      </c>
      <c r="L1793" s="275"/>
      <c r="M1793" s="275"/>
      <c r="N1793" s="275"/>
      <c r="O1793" s="275">
        <v>480000</v>
      </c>
      <c r="P1793" s="275"/>
      <c r="Q1793" s="73">
        <v>0</v>
      </c>
    </row>
    <row r="1794" spans="1:17" ht="12.1" customHeight="1" x14ac:dyDescent="0.25">
      <c r="A1794" s="273" t="s">
        <v>3500</v>
      </c>
      <c r="B1794" s="273"/>
      <c r="C1794" s="274" t="s">
        <v>3501</v>
      </c>
      <c r="D1794" s="274"/>
      <c r="E1794" s="274"/>
      <c r="F1794" s="274"/>
      <c r="G1794" s="73">
        <v>600000</v>
      </c>
      <c r="H1794" s="73">
        <v>0</v>
      </c>
      <c r="I1794" s="275">
        <v>0</v>
      </c>
      <c r="J1794" s="275"/>
      <c r="K1794" s="275">
        <v>0</v>
      </c>
      <c r="L1794" s="275"/>
      <c r="M1794" s="275"/>
      <c r="N1794" s="275"/>
      <c r="O1794" s="275">
        <v>600000</v>
      </c>
      <c r="P1794" s="275"/>
      <c r="Q1794" s="73">
        <v>0</v>
      </c>
    </row>
    <row r="1795" spans="1:17" ht="12.1" customHeight="1" x14ac:dyDescent="0.25">
      <c r="A1795" s="273" t="s">
        <v>3502</v>
      </c>
      <c r="B1795" s="273"/>
      <c r="C1795" s="274" t="s">
        <v>3503</v>
      </c>
      <c r="D1795" s="274"/>
      <c r="E1795" s="274"/>
      <c r="F1795" s="274"/>
      <c r="G1795" s="73">
        <v>4237403.2300000004</v>
      </c>
      <c r="H1795" s="73">
        <v>0</v>
      </c>
      <c r="I1795" s="275">
        <v>0</v>
      </c>
      <c r="J1795" s="275"/>
      <c r="K1795" s="275">
        <v>0</v>
      </c>
      <c r="L1795" s="275"/>
      <c r="M1795" s="275"/>
      <c r="N1795" s="275"/>
      <c r="O1795" s="275">
        <v>4237403.2300000004</v>
      </c>
      <c r="P1795" s="275"/>
      <c r="Q1795" s="73">
        <v>0</v>
      </c>
    </row>
    <row r="1796" spans="1:17" ht="12.75" customHeight="1" x14ac:dyDescent="0.25">
      <c r="A1796" s="273" t="s">
        <v>3504</v>
      </c>
      <c r="B1796" s="273"/>
      <c r="C1796" s="274" t="s">
        <v>3505</v>
      </c>
      <c r="D1796" s="274"/>
      <c r="E1796" s="274"/>
      <c r="F1796" s="274"/>
      <c r="G1796" s="73">
        <v>300000</v>
      </c>
      <c r="H1796" s="73">
        <v>0</v>
      </c>
      <c r="I1796" s="275">
        <v>0</v>
      </c>
      <c r="J1796" s="275"/>
      <c r="K1796" s="275">
        <v>0</v>
      </c>
      <c r="L1796" s="275"/>
      <c r="M1796" s="275"/>
      <c r="N1796" s="275"/>
      <c r="O1796" s="275">
        <v>300000</v>
      </c>
      <c r="P1796" s="275"/>
      <c r="Q1796" s="73">
        <v>0</v>
      </c>
    </row>
    <row r="1797" spans="1:17" ht="12.1" customHeight="1" x14ac:dyDescent="0.25">
      <c r="A1797" s="273" t="s">
        <v>3506</v>
      </c>
      <c r="B1797" s="273"/>
      <c r="C1797" s="274" t="s">
        <v>3507</v>
      </c>
      <c r="D1797" s="274"/>
      <c r="E1797" s="274"/>
      <c r="F1797" s="274"/>
      <c r="G1797" s="73">
        <v>600000</v>
      </c>
      <c r="H1797" s="73">
        <v>0</v>
      </c>
      <c r="I1797" s="275">
        <v>0</v>
      </c>
      <c r="J1797" s="275"/>
      <c r="K1797" s="275">
        <v>0</v>
      </c>
      <c r="L1797" s="275"/>
      <c r="M1797" s="275"/>
      <c r="N1797" s="275"/>
      <c r="O1797" s="275">
        <v>600000</v>
      </c>
      <c r="P1797" s="275"/>
      <c r="Q1797" s="73">
        <v>0</v>
      </c>
    </row>
    <row r="1798" spans="1:17" ht="12.1" customHeight="1" x14ac:dyDescent="0.25">
      <c r="A1798" s="273" t="s">
        <v>3508</v>
      </c>
      <c r="B1798" s="273"/>
      <c r="C1798" s="274" t="s">
        <v>3433</v>
      </c>
      <c r="D1798" s="274"/>
      <c r="E1798" s="274"/>
      <c r="F1798" s="274"/>
      <c r="G1798" s="73">
        <v>3564997</v>
      </c>
      <c r="H1798" s="73">
        <v>0</v>
      </c>
      <c r="I1798" s="275">
        <v>0</v>
      </c>
      <c r="J1798" s="275"/>
      <c r="K1798" s="275">
        <v>0</v>
      </c>
      <c r="L1798" s="275"/>
      <c r="M1798" s="275"/>
      <c r="N1798" s="275"/>
      <c r="O1798" s="275">
        <v>3564997</v>
      </c>
      <c r="P1798" s="275"/>
      <c r="Q1798" s="73">
        <v>0</v>
      </c>
    </row>
    <row r="1799" spans="1:17" ht="12.75" customHeight="1" x14ac:dyDescent="0.25">
      <c r="A1799" s="273" t="s">
        <v>3509</v>
      </c>
      <c r="B1799" s="273"/>
      <c r="C1799" s="274" t="s">
        <v>3510</v>
      </c>
      <c r="D1799" s="274"/>
      <c r="E1799" s="274"/>
      <c r="F1799" s="274"/>
      <c r="G1799" s="73">
        <v>300000</v>
      </c>
      <c r="H1799" s="73">
        <v>0</v>
      </c>
      <c r="I1799" s="275">
        <v>0</v>
      </c>
      <c r="J1799" s="275"/>
      <c r="K1799" s="275">
        <v>0</v>
      </c>
      <c r="L1799" s="275"/>
      <c r="M1799" s="275"/>
      <c r="N1799" s="275"/>
      <c r="O1799" s="275">
        <v>300000</v>
      </c>
      <c r="P1799" s="275"/>
      <c r="Q1799" s="73">
        <v>0</v>
      </c>
    </row>
    <row r="1800" spans="1:17" ht="12.1" customHeight="1" x14ac:dyDescent="0.25">
      <c r="A1800" s="273" t="s">
        <v>3511</v>
      </c>
      <c r="B1800" s="273"/>
      <c r="C1800" s="274" t="s">
        <v>3512</v>
      </c>
      <c r="D1800" s="274"/>
      <c r="E1800" s="274"/>
      <c r="F1800" s="274"/>
      <c r="G1800" s="73">
        <v>360000</v>
      </c>
      <c r="H1800" s="73">
        <v>0</v>
      </c>
      <c r="I1800" s="275">
        <v>0</v>
      </c>
      <c r="J1800" s="275"/>
      <c r="K1800" s="275">
        <v>0</v>
      </c>
      <c r="L1800" s="275"/>
      <c r="M1800" s="275"/>
      <c r="N1800" s="275"/>
      <c r="O1800" s="275">
        <v>360000</v>
      </c>
      <c r="P1800" s="275"/>
      <c r="Q1800" s="73">
        <v>0</v>
      </c>
    </row>
    <row r="1801" spans="1:17" ht="12.1" customHeight="1" x14ac:dyDescent="0.25">
      <c r="A1801" s="273" t="s">
        <v>3513</v>
      </c>
      <c r="B1801" s="273"/>
      <c r="C1801" s="274" t="s">
        <v>3514</v>
      </c>
      <c r="D1801" s="274"/>
      <c r="E1801" s="274"/>
      <c r="F1801" s="274"/>
      <c r="G1801" s="73">
        <v>480000</v>
      </c>
      <c r="H1801" s="73">
        <v>0</v>
      </c>
      <c r="I1801" s="275">
        <v>0</v>
      </c>
      <c r="J1801" s="275"/>
      <c r="K1801" s="275">
        <v>0</v>
      </c>
      <c r="L1801" s="275"/>
      <c r="M1801" s="275"/>
      <c r="N1801" s="275"/>
      <c r="O1801" s="275">
        <v>480000</v>
      </c>
      <c r="P1801" s="275"/>
      <c r="Q1801" s="73">
        <v>0</v>
      </c>
    </row>
    <row r="1802" spans="1:17" ht="12.75" customHeight="1" x14ac:dyDescent="0.25">
      <c r="A1802" s="273" t="s">
        <v>3515</v>
      </c>
      <c r="B1802" s="273"/>
      <c r="C1802" s="274" t="s">
        <v>3516</v>
      </c>
      <c r="D1802" s="274"/>
      <c r="E1802" s="274"/>
      <c r="F1802" s="274"/>
      <c r="G1802" s="73">
        <v>120000</v>
      </c>
      <c r="H1802" s="73">
        <v>0</v>
      </c>
      <c r="I1802" s="275">
        <v>0</v>
      </c>
      <c r="J1802" s="275"/>
      <c r="K1802" s="275">
        <v>0</v>
      </c>
      <c r="L1802" s="275"/>
      <c r="M1802" s="275"/>
      <c r="N1802" s="275"/>
      <c r="O1802" s="275">
        <v>120000</v>
      </c>
      <c r="P1802" s="275"/>
      <c r="Q1802" s="73">
        <v>0</v>
      </c>
    </row>
    <row r="1803" spans="1:17" ht="12.1" customHeight="1" x14ac:dyDescent="0.25">
      <c r="A1803" s="273" t="s">
        <v>3517</v>
      </c>
      <c r="B1803" s="273"/>
      <c r="C1803" s="274" t="s">
        <v>3518</v>
      </c>
      <c r="D1803" s="274"/>
      <c r="E1803" s="274"/>
      <c r="F1803" s="274"/>
      <c r="G1803" s="73">
        <v>1200000</v>
      </c>
      <c r="H1803" s="73">
        <v>0</v>
      </c>
      <c r="I1803" s="275">
        <v>0</v>
      </c>
      <c r="J1803" s="275"/>
      <c r="K1803" s="275">
        <v>0</v>
      </c>
      <c r="L1803" s="275"/>
      <c r="M1803" s="275"/>
      <c r="N1803" s="275"/>
      <c r="O1803" s="275">
        <v>1200000</v>
      </c>
      <c r="P1803" s="275"/>
      <c r="Q1803" s="73">
        <v>0</v>
      </c>
    </row>
    <row r="1804" spans="1:17" ht="12.1" customHeight="1" x14ac:dyDescent="0.25">
      <c r="A1804" s="273" t="s">
        <v>3519</v>
      </c>
      <c r="B1804" s="273"/>
      <c r="C1804" s="274" t="s">
        <v>3520</v>
      </c>
      <c r="D1804" s="274"/>
      <c r="E1804" s="274"/>
      <c r="F1804" s="274"/>
      <c r="G1804" s="73">
        <v>6117230.5499999998</v>
      </c>
      <c r="H1804" s="73">
        <v>0</v>
      </c>
      <c r="I1804" s="275">
        <v>0</v>
      </c>
      <c r="J1804" s="275"/>
      <c r="K1804" s="275">
        <v>0</v>
      </c>
      <c r="L1804" s="275"/>
      <c r="M1804" s="275"/>
      <c r="N1804" s="275"/>
      <c r="O1804" s="275">
        <v>6117230.5499999998</v>
      </c>
      <c r="P1804" s="275"/>
      <c r="Q1804" s="73">
        <v>0</v>
      </c>
    </row>
    <row r="1805" spans="1:17" ht="12.1" customHeight="1" x14ac:dyDescent="0.25">
      <c r="A1805" s="273" t="s">
        <v>3521</v>
      </c>
      <c r="B1805" s="273"/>
      <c r="C1805" s="274" t="s">
        <v>3522</v>
      </c>
      <c r="D1805" s="274"/>
      <c r="E1805" s="274"/>
      <c r="F1805" s="274"/>
      <c r="G1805" s="73">
        <v>1054000</v>
      </c>
      <c r="H1805" s="73">
        <v>0</v>
      </c>
      <c r="I1805" s="275">
        <v>0</v>
      </c>
      <c r="J1805" s="275"/>
      <c r="K1805" s="275">
        <v>0</v>
      </c>
      <c r="L1805" s="275"/>
      <c r="M1805" s="275"/>
      <c r="N1805" s="275"/>
      <c r="O1805" s="275">
        <v>1054000</v>
      </c>
      <c r="P1805" s="275"/>
      <c r="Q1805" s="73">
        <v>0</v>
      </c>
    </row>
    <row r="1806" spans="1:17" ht="12.75" customHeight="1" x14ac:dyDescent="0.25">
      <c r="A1806" s="273" t="s">
        <v>3523</v>
      </c>
      <c r="B1806" s="273"/>
      <c r="C1806" s="274" t="s">
        <v>3524</v>
      </c>
      <c r="D1806" s="274"/>
      <c r="E1806" s="274"/>
      <c r="F1806" s="274"/>
      <c r="G1806" s="73">
        <v>100000</v>
      </c>
      <c r="H1806" s="73">
        <v>0</v>
      </c>
      <c r="I1806" s="275">
        <v>0</v>
      </c>
      <c r="J1806" s="275"/>
      <c r="K1806" s="275">
        <v>0</v>
      </c>
      <c r="L1806" s="275"/>
      <c r="M1806" s="275"/>
      <c r="N1806" s="275"/>
      <c r="O1806" s="275">
        <v>100000</v>
      </c>
      <c r="P1806" s="275"/>
      <c r="Q1806" s="73">
        <v>0</v>
      </c>
    </row>
    <row r="1807" spans="1:17" ht="12.1" customHeight="1" x14ac:dyDescent="0.25">
      <c r="A1807" s="273" t="s">
        <v>3525</v>
      </c>
      <c r="B1807" s="273"/>
      <c r="C1807" s="274" t="s">
        <v>3464</v>
      </c>
      <c r="D1807" s="274"/>
      <c r="E1807" s="274"/>
      <c r="F1807" s="274"/>
      <c r="G1807" s="73">
        <v>1090000.3</v>
      </c>
      <c r="H1807" s="73">
        <v>0</v>
      </c>
      <c r="I1807" s="275">
        <v>0</v>
      </c>
      <c r="J1807" s="275"/>
      <c r="K1807" s="275">
        <v>0</v>
      </c>
      <c r="L1807" s="275"/>
      <c r="M1807" s="275"/>
      <c r="N1807" s="275"/>
      <c r="O1807" s="275">
        <v>1090000.3</v>
      </c>
      <c r="P1807" s="275"/>
      <c r="Q1807" s="73">
        <v>0</v>
      </c>
    </row>
    <row r="1808" spans="1:17" ht="12.1" customHeight="1" x14ac:dyDescent="0.25">
      <c r="A1808" s="273" t="s">
        <v>3526</v>
      </c>
      <c r="B1808" s="273"/>
      <c r="C1808" s="274" t="s">
        <v>3527</v>
      </c>
      <c r="D1808" s="274"/>
      <c r="E1808" s="274"/>
      <c r="F1808" s="274"/>
      <c r="G1808" s="73">
        <v>5814153</v>
      </c>
      <c r="H1808" s="73">
        <v>0</v>
      </c>
      <c r="I1808" s="275">
        <v>0</v>
      </c>
      <c r="J1808" s="275"/>
      <c r="K1808" s="275">
        <v>0</v>
      </c>
      <c r="L1808" s="275"/>
      <c r="M1808" s="275"/>
      <c r="N1808" s="275"/>
      <c r="O1808" s="275">
        <v>5814153</v>
      </c>
      <c r="P1808" s="275"/>
      <c r="Q1808" s="73">
        <v>0</v>
      </c>
    </row>
    <row r="1809" spans="1:17" ht="12.75" customHeight="1" x14ac:dyDescent="0.25">
      <c r="A1809" s="273" t="s">
        <v>3528</v>
      </c>
      <c r="B1809" s="273"/>
      <c r="C1809" s="274" t="s">
        <v>3529</v>
      </c>
      <c r="D1809" s="274"/>
      <c r="E1809" s="274"/>
      <c r="F1809" s="274"/>
      <c r="G1809" s="73">
        <v>15289800.93</v>
      </c>
      <c r="H1809" s="73">
        <v>0</v>
      </c>
      <c r="I1809" s="275">
        <v>0</v>
      </c>
      <c r="J1809" s="275"/>
      <c r="K1809" s="275">
        <v>0</v>
      </c>
      <c r="L1809" s="275"/>
      <c r="M1809" s="275"/>
      <c r="N1809" s="275"/>
      <c r="O1809" s="275">
        <v>15289800.93</v>
      </c>
      <c r="P1809" s="275"/>
      <c r="Q1809" s="73">
        <v>0</v>
      </c>
    </row>
    <row r="1810" spans="1:17" ht="12.1" customHeight="1" x14ac:dyDescent="0.25">
      <c r="A1810" s="273" t="s">
        <v>3530</v>
      </c>
      <c r="B1810" s="273"/>
      <c r="C1810" s="274" t="s">
        <v>3531</v>
      </c>
      <c r="D1810" s="274"/>
      <c r="E1810" s="274"/>
      <c r="F1810" s="274"/>
      <c r="G1810" s="73">
        <v>163000</v>
      </c>
      <c r="H1810" s="73">
        <v>0</v>
      </c>
      <c r="I1810" s="275">
        <v>0</v>
      </c>
      <c r="J1810" s="275"/>
      <c r="K1810" s="275">
        <v>0</v>
      </c>
      <c r="L1810" s="275"/>
      <c r="M1810" s="275"/>
      <c r="N1810" s="275"/>
      <c r="O1810" s="275">
        <v>163000</v>
      </c>
      <c r="P1810" s="275"/>
      <c r="Q1810" s="73">
        <v>0</v>
      </c>
    </row>
    <row r="1811" spans="1:17" ht="12.1" customHeight="1" x14ac:dyDescent="0.25">
      <c r="A1811" s="273" t="s">
        <v>3532</v>
      </c>
      <c r="B1811" s="273"/>
      <c r="C1811" s="274" t="s">
        <v>3533</v>
      </c>
      <c r="D1811" s="274"/>
      <c r="E1811" s="274"/>
      <c r="F1811" s="274"/>
      <c r="G1811" s="73">
        <v>2400000</v>
      </c>
      <c r="H1811" s="73">
        <v>0</v>
      </c>
      <c r="I1811" s="275">
        <v>0</v>
      </c>
      <c r="J1811" s="275"/>
      <c r="K1811" s="275">
        <v>0</v>
      </c>
      <c r="L1811" s="275"/>
      <c r="M1811" s="275"/>
      <c r="N1811" s="275"/>
      <c r="O1811" s="275">
        <v>2400000</v>
      </c>
      <c r="P1811" s="275"/>
      <c r="Q1811" s="73">
        <v>0</v>
      </c>
    </row>
    <row r="1812" spans="1:17" ht="12.75" customHeight="1" x14ac:dyDescent="0.25">
      <c r="A1812" s="273" t="s">
        <v>3534</v>
      </c>
      <c r="B1812" s="273"/>
      <c r="C1812" s="274" t="s">
        <v>3433</v>
      </c>
      <c r="D1812" s="274"/>
      <c r="E1812" s="274"/>
      <c r="F1812" s="274"/>
      <c r="G1812" s="73">
        <v>9554090.9199999999</v>
      </c>
      <c r="H1812" s="73">
        <v>0</v>
      </c>
      <c r="I1812" s="275">
        <v>0</v>
      </c>
      <c r="J1812" s="275"/>
      <c r="K1812" s="275">
        <v>0</v>
      </c>
      <c r="L1812" s="275"/>
      <c r="M1812" s="275"/>
      <c r="N1812" s="275"/>
      <c r="O1812" s="275">
        <v>9554090.9199999999</v>
      </c>
      <c r="P1812" s="275"/>
      <c r="Q1812" s="73">
        <v>0</v>
      </c>
    </row>
    <row r="1813" spans="1:17" ht="12.1" customHeight="1" x14ac:dyDescent="0.25">
      <c r="A1813" s="273" t="s">
        <v>3535</v>
      </c>
      <c r="B1813" s="273"/>
      <c r="C1813" s="274" t="s">
        <v>3536</v>
      </c>
      <c r="D1813" s="274"/>
      <c r="E1813" s="274"/>
      <c r="F1813" s="274"/>
      <c r="G1813" s="73">
        <v>2232727.58</v>
      </c>
      <c r="H1813" s="73">
        <v>0</v>
      </c>
      <c r="I1813" s="275">
        <v>0</v>
      </c>
      <c r="J1813" s="275"/>
      <c r="K1813" s="275">
        <v>0</v>
      </c>
      <c r="L1813" s="275"/>
      <c r="M1813" s="275"/>
      <c r="N1813" s="275"/>
      <c r="O1813" s="275">
        <v>2232727.58</v>
      </c>
      <c r="P1813" s="275"/>
      <c r="Q1813" s="73">
        <v>0</v>
      </c>
    </row>
    <row r="1814" spans="1:17" ht="12.1" customHeight="1" x14ac:dyDescent="0.25">
      <c r="A1814" s="273" t="s">
        <v>3537</v>
      </c>
      <c r="B1814" s="273"/>
      <c r="C1814" s="274" t="s">
        <v>3538</v>
      </c>
      <c r="D1814" s="274"/>
      <c r="E1814" s="274"/>
      <c r="F1814" s="274"/>
      <c r="G1814" s="73">
        <v>25813309</v>
      </c>
      <c r="H1814" s="73">
        <v>0</v>
      </c>
      <c r="I1814" s="275">
        <v>0</v>
      </c>
      <c r="J1814" s="275"/>
      <c r="K1814" s="275">
        <v>0</v>
      </c>
      <c r="L1814" s="275"/>
      <c r="M1814" s="275"/>
      <c r="N1814" s="275"/>
      <c r="O1814" s="275">
        <v>25813309</v>
      </c>
      <c r="P1814" s="275"/>
      <c r="Q1814" s="73">
        <v>0</v>
      </c>
    </row>
    <row r="1815" spans="1:17" ht="12.75" customHeight="1" x14ac:dyDescent="0.25">
      <c r="A1815" s="273" t="s">
        <v>3539</v>
      </c>
      <c r="B1815" s="273"/>
      <c r="C1815" s="274" t="s">
        <v>3387</v>
      </c>
      <c r="D1815" s="274"/>
      <c r="E1815" s="274"/>
      <c r="F1815" s="274"/>
      <c r="G1815" s="73">
        <v>12604090.91</v>
      </c>
      <c r="H1815" s="73">
        <v>0</v>
      </c>
      <c r="I1815" s="275">
        <v>0</v>
      </c>
      <c r="J1815" s="275"/>
      <c r="K1815" s="275">
        <v>0</v>
      </c>
      <c r="L1815" s="275"/>
      <c r="M1815" s="275"/>
      <c r="N1815" s="275"/>
      <c r="O1815" s="275">
        <v>12604090.91</v>
      </c>
      <c r="P1815" s="275"/>
      <c r="Q1815" s="73">
        <v>0</v>
      </c>
    </row>
    <row r="1816" spans="1:17" ht="12.1" customHeight="1" x14ac:dyDescent="0.25">
      <c r="A1816" s="273" t="s">
        <v>3540</v>
      </c>
      <c r="B1816" s="273"/>
      <c r="C1816" s="274" t="s">
        <v>3541</v>
      </c>
      <c r="D1816" s="274"/>
      <c r="E1816" s="274"/>
      <c r="F1816" s="274"/>
      <c r="G1816" s="73">
        <v>2262820</v>
      </c>
      <c r="H1816" s="73">
        <v>0</v>
      </c>
      <c r="I1816" s="275">
        <v>0</v>
      </c>
      <c r="J1816" s="275"/>
      <c r="K1816" s="275">
        <v>0</v>
      </c>
      <c r="L1816" s="275"/>
      <c r="M1816" s="275"/>
      <c r="N1816" s="275"/>
      <c r="O1816" s="275">
        <v>2262820</v>
      </c>
      <c r="P1816" s="275"/>
      <c r="Q1816" s="73">
        <v>0</v>
      </c>
    </row>
    <row r="1817" spans="1:17" ht="12.1" customHeight="1" x14ac:dyDescent="0.25">
      <c r="A1817" s="273" t="s">
        <v>3542</v>
      </c>
      <c r="B1817" s="273"/>
      <c r="C1817" s="274" t="s">
        <v>3543</v>
      </c>
      <c r="D1817" s="274"/>
      <c r="E1817" s="274"/>
      <c r="F1817" s="274"/>
      <c r="G1817" s="73">
        <v>480000</v>
      </c>
      <c r="H1817" s="73">
        <v>0</v>
      </c>
      <c r="I1817" s="275">
        <v>0</v>
      </c>
      <c r="J1817" s="275"/>
      <c r="K1817" s="275">
        <v>0</v>
      </c>
      <c r="L1817" s="275"/>
      <c r="M1817" s="275"/>
      <c r="N1817" s="275"/>
      <c r="O1817" s="275">
        <v>480000</v>
      </c>
      <c r="P1817" s="275"/>
      <c r="Q1817" s="73">
        <v>0</v>
      </c>
    </row>
    <row r="1818" spans="1:17" ht="12.75" customHeight="1" x14ac:dyDescent="0.25">
      <c r="A1818" s="273" t="s">
        <v>3544</v>
      </c>
      <c r="B1818" s="273"/>
      <c r="C1818" s="274" t="s">
        <v>3545</v>
      </c>
      <c r="D1818" s="274"/>
      <c r="E1818" s="274"/>
      <c r="F1818" s="274"/>
      <c r="G1818" s="73">
        <v>1792818</v>
      </c>
      <c r="H1818" s="73">
        <v>0</v>
      </c>
      <c r="I1818" s="275">
        <v>0</v>
      </c>
      <c r="J1818" s="275"/>
      <c r="K1818" s="275">
        <v>0</v>
      </c>
      <c r="L1818" s="275"/>
      <c r="M1818" s="275"/>
      <c r="N1818" s="275"/>
      <c r="O1818" s="275">
        <v>1792818</v>
      </c>
      <c r="P1818" s="275"/>
      <c r="Q1818" s="73">
        <v>0</v>
      </c>
    </row>
    <row r="1819" spans="1:17" ht="12.1" customHeight="1" x14ac:dyDescent="0.25">
      <c r="A1819" s="273" t="s">
        <v>3546</v>
      </c>
      <c r="B1819" s="273"/>
      <c r="C1819" s="274" t="s">
        <v>3547</v>
      </c>
      <c r="D1819" s="274"/>
      <c r="E1819" s="274"/>
      <c r="F1819" s="274"/>
      <c r="G1819" s="73">
        <v>5280000</v>
      </c>
      <c r="H1819" s="73">
        <v>0</v>
      </c>
      <c r="I1819" s="275">
        <v>0</v>
      </c>
      <c r="J1819" s="275"/>
      <c r="K1819" s="275">
        <v>0</v>
      </c>
      <c r="L1819" s="275"/>
      <c r="M1819" s="275"/>
      <c r="N1819" s="275"/>
      <c r="O1819" s="275">
        <v>5280000</v>
      </c>
      <c r="P1819" s="275"/>
      <c r="Q1819" s="73">
        <v>0</v>
      </c>
    </row>
    <row r="1820" spans="1:17" ht="12.1" customHeight="1" x14ac:dyDescent="0.25">
      <c r="A1820" s="273" t="s">
        <v>3548</v>
      </c>
      <c r="B1820" s="273"/>
      <c r="C1820" s="274" t="s">
        <v>3549</v>
      </c>
      <c r="D1820" s="274"/>
      <c r="E1820" s="274"/>
      <c r="F1820" s="274"/>
      <c r="G1820" s="73">
        <v>9678628.5500000007</v>
      </c>
      <c r="H1820" s="73">
        <v>0</v>
      </c>
      <c r="I1820" s="275">
        <v>0</v>
      </c>
      <c r="J1820" s="275"/>
      <c r="K1820" s="275">
        <v>0</v>
      </c>
      <c r="L1820" s="275"/>
      <c r="M1820" s="275"/>
      <c r="N1820" s="275"/>
      <c r="O1820" s="275">
        <v>9678628.5500000007</v>
      </c>
      <c r="P1820" s="275"/>
      <c r="Q1820" s="73">
        <v>0</v>
      </c>
    </row>
    <row r="1821" spans="1:17" ht="12.75" customHeight="1" x14ac:dyDescent="0.25">
      <c r="A1821" s="273" t="s">
        <v>3550</v>
      </c>
      <c r="B1821" s="273"/>
      <c r="C1821" s="274" t="s">
        <v>3551</v>
      </c>
      <c r="D1821" s="274"/>
      <c r="E1821" s="274"/>
      <c r="F1821" s="274"/>
      <c r="G1821" s="73">
        <v>525000</v>
      </c>
      <c r="H1821" s="73">
        <v>0</v>
      </c>
      <c r="I1821" s="275">
        <v>0</v>
      </c>
      <c r="J1821" s="275"/>
      <c r="K1821" s="275">
        <v>0</v>
      </c>
      <c r="L1821" s="275"/>
      <c r="M1821" s="275"/>
      <c r="N1821" s="275"/>
      <c r="O1821" s="275">
        <v>525000</v>
      </c>
      <c r="P1821" s="275"/>
      <c r="Q1821" s="73">
        <v>0</v>
      </c>
    </row>
    <row r="1822" spans="1:17" ht="12.1" customHeight="1" x14ac:dyDescent="0.25">
      <c r="A1822" s="273" t="s">
        <v>3552</v>
      </c>
      <c r="B1822" s="273"/>
      <c r="C1822" s="274" t="s">
        <v>3553</v>
      </c>
      <c r="D1822" s="274"/>
      <c r="E1822" s="274"/>
      <c r="F1822" s="274"/>
      <c r="G1822" s="73">
        <v>10101500.300000001</v>
      </c>
      <c r="H1822" s="73">
        <v>0</v>
      </c>
      <c r="I1822" s="275">
        <v>0</v>
      </c>
      <c r="J1822" s="275"/>
      <c r="K1822" s="275">
        <v>0</v>
      </c>
      <c r="L1822" s="275"/>
      <c r="M1822" s="275"/>
      <c r="N1822" s="275"/>
      <c r="O1822" s="275">
        <v>10101500.300000001</v>
      </c>
      <c r="P1822" s="275"/>
      <c r="Q1822" s="73">
        <v>0</v>
      </c>
    </row>
    <row r="1823" spans="1:17" ht="12.1" customHeight="1" x14ac:dyDescent="0.25">
      <c r="A1823" s="273" t="s">
        <v>3554</v>
      </c>
      <c r="B1823" s="273"/>
      <c r="C1823" s="274" t="s">
        <v>3387</v>
      </c>
      <c r="D1823" s="274"/>
      <c r="E1823" s="274"/>
      <c r="F1823" s="274"/>
      <c r="G1823" s="73">
        <v>8108500</v>
      </c>
      <c r="H1823" s="73">
        <v>0</v>
      </c>
      <c r="I1823" s="275">
        <v>0</v>
      </c>
      <c r="J1823" s="275"/>
      <c r="K1823" s="275">
        <v>0</v>
      </c>
      <c r="L1823" s="275"/>
      <c r="M1823" s="275"/>
      <c r="N1823" s="275"/>
      <c r="O1823" s="275">
        <v>8108500</v>
      </c>
      <c r="P1823" s="275"/>
      <c r="Q1823" s="73">
        <v>0</v>
      </c>
    </row>
    <row r="1824" spans="1:17" ht="12.75" customHeight="1" x14ac:dyDescent="0.25">
      <c r="A1824" s="273" t="s">
        <v>3555</v>
      </c>
      <c r="B1824" s="273"/>
      <c r="C1824" s="274" t="s">
        <v>3387</v>
      </c>
      <c r="D1824" s="274"/>
      <c r="E1824" s="274"/>
      <c r="F1824" s="274"/>
      <c r="G1824" s="73">
        <v>15047652.380000001</v>
      </c>
      <c r="H1824" s="73">
        <v>0</v>
      </c>
      <c r="I1824" s="275">
        <v>0</v>
      </c>
      <c r="J1824" s="275"/>
      <c r="K1824" s="275">
        <v>0</v>
      </c>
      <c r="L1824" s="275"/>
      <c r="M1824" s="275"/>
      <c r="N1824" s="275"/>
      <c r="O1824" s="275">
        <v>15047652.380000001</v>
      </c>
      <c r="P1824" s="275"/>
      <c r="Q1824" s="73">
        <v>0</v>
      </c>
    </row>
    <row r="1825" spans="1:17" ht="12.1" customHeight="1" x14ac:dyDescent="0.25">
      <c r="A1825" s="273" t="s">
        <v>3556</v>
      </c>
      <c r="B1825" s="273"/>
      <c r="C1825" s="274" t="s">
        <v>3557</v>
      </c>
      <c r="D1825" s="274"/>
      <c r="E1825" s="274"/>
      <c r="F1825" s="274"/>
      <c r="G1825" s="73">
        <v>2563500.98</v>
      </c>
      <c r="H1825" s="73">
        <v>0</v>
      </c>
      <c r="I1825" s="275">
        <v>0</v>
      </c>
      <c r="J1825" s="275"/>
      <c r="K1825" s="275">
        <v>0</v>
      </c>
      <c r="L1825" s="275"/>
      <c r="M1825" s="275"/>
      <c r="N1825" s="275"/>
      <c r="O1825" s="275">
        <v>2563500.98</v>
      </c>
      <c r="P1825" s="275"/>
      <c r="Q1825" s="73">
        <v>0</v>
      </c>
    </row>
    <row r="1826" spans="1:17" ht="12.1" customHeight="1" x14ac:dyDescent="0.25">
      <c r="A1826" s="273" t="s">
        <v>3558</v>
      </c>
      <c r="B1826" s="273"/>
      <c r="C1826" s="274" t="s">
        <v>3559</v>
      </c>
      <c r="D1826" s="274"/>
      <c r="E1826" s="274"/>
      <c r="F1826" s="274"/>
      <c r="G1826" s="73">
        <v>188390594.43000001</v>
      </c>
      <c r="H1826" s="73">
        <v>0</v>
      </c>
      <c r="I1826" s="275">
        <v>0</v>
      </c>
      <c r="J1826" s="275"/>
      <c r="K1826" s="275">
        <v>0</v>
      </c>
      <c r="L1826" s="275"/>
      <c r="M1826" s="275"/>
      <c r="N1826" s="275"/>
      <c r="O1826" s="275">
        <v>188390594.43000001</v>
      </c>
      <c r="P1826" s="275"/>
      <c r="Q1826" s="73">
        <v>0</v>
      </c>
    </row>
    <row r="1827" spans="1:17" ht="12.75" customHeight="1" x14ac:dyDescent="0.25">
      <c r="A1827" s="273" t="s">
        <v>3560</v>
      </c>
      <c r="B1827" s="273"/>
      <c r="C1827" s="274" t="s">
        <v>3561</v>
      </c>
      <c r="D1827" s="274"/>
      <c r="E1827" s="274"/>
      <c r="F1827" s="274"/>
      <c r="G1827" s="73">
        <v>5942267.6399999997</v>
      </c>
      <c r="H1827" s="73">
        <v>0</v>
      </c>
      <c r="I1827" s="275">
        <v>0</v>
      </c>
      <c r="J1827" s="275"/>
      <c r="K1827" s="275">
        <v>0</v>
      </c>
      <c r="L1827" s="275"/>
      <c r="M1827" s="275"/>
      <c r="N1827" s="275"/>
      <c r="O1827" s="275">
        <v>5942267.6399999997</v>
      </c>
      <c r="P1827" s="275"/>
      <c r="Q1827" s="73">
        <v>0</v>
      </c>
    </row>
    <row r="1828" spans="1:17" ht="12.1" customHeight="1" x14ac:dyDescent="0.25">
      <c r="A1828" s="273" t="s">
        <v>3562</v>
      </c>
      <c r="B1828" s="273"/>
      <c r="C1828" s="274" t="s">
        <v>3563</v>
      </c>
      <c r="D1828" s="274"/>
      <c r="E1828" s="274"/>
      <c r="F1828" s="274"/>
      <c r="G1828" s="73">
        <v>23147550.5</v>
      </c>
      <c r="H1828" s="73">
        <v>0</v>
      </c>
      <c r="I1828" s="275">
        <v>0</v>
      </c>
      <c r="J1828" s="275"/>
      <c r="K1828" s="275">
        <v>0</v>
      </c>
      <c r="L1828" s="275"/>
      <c r="M1828" s="275"/>
      <c r="N1828" s="275"/>
      <c r="O1828" s="275">
        <v>23147550.5</v>
      </c>
      <c r="P1828" s="275"/>
      <c r="Q1828" s="73">
        <v>0</v>
      </c>
    </row>
    <row r="1829" spans="1:17" ht="12.1" customHeight="1" x14ac:dyDescent="0.25">
      <c r="A1829" s="273" t="s">
        <v>3564</v>
      </c>
      <c r="B1829" s="273"/>
      <c r="C1829" s="274" t="s">
        <v>3565</v>
      </c>
      <c r="D1829" s="274"/>
      <c r="E1829" s="274"/>
      <c r="F1829" s="274"/>
      <c r="G1829" s="73">
        <v>8115910.7199999997</v>
      </c>
      <c r="H1829" s="73">
        <v>0</v>
      </c>
      <c r="I1829" s="275">
        <v>0</v>
      </c>
      <c r="J1829" s="275"/>
      <c r="K1829" s="275">
        <v>0</v>
      </c>
      <c r="L1829" s="275"/>
      <c r="M1829" s="275"/>
      <c r="N1829" s="275"/>
      <c r="O1829" s="275">
        <v>8115910.7199999997</v>
      </c>
      <c r="P1829" s="275"/>
      <c r="Q1829" s="73">
        <v>0</v>
      </c>
    </row>
    <row r="1830" spans="1:17" ht="12.1" customHeight="1" x14ac:dyDescent="0.25">
      <c r="A1830" s="273" t="s">
        <v>3566</v>
      </c>
      <c r="B1830" s="273"/>
      <c r="C1830" s="274" t="s">
        <v>3567</v>
      </c>
      <c r="D1830" s="274"/>
      <c r="E1830" s="274"/>
      <c r="F1830" s="274"/>
      <c r="G1830" s="73">
        <v>31749141.75</v>
      </c>
      <c r="H1830" s="73">
        <v>0</v>
      </c>
      <c r="I1830" s="275">
        <v>18894956.48</v>
      </c>
      <c r="J1830" s="275"/>
      <c r="K1830" s="275">
        <v>16618183.48</v>
      </c>
      <c r="L1830" s="275"/>
      <c r="M1830" s="275"/>
      <c r="N1830" s="275"/>
      <c r="O1830" s="275">
        <v>34025914.75</v>
      </c>
      <c r="P1830" s="275"/>
      <c r="Q1830" s="73">
        <v>0</v>
      </c>
    </row>
    <row r="1831" spans="1:17" ht="12.75" customHeight="1" x14ac:dyDescent="0.25">
      <c r="A1831" s="273" t="s">
        <v>3568</v>
      </c>
      <c r="B1831" s="273"/>
      <c r="C1831" s="274" t="s">
        <v>3569</v>
      </c>
      <c r="D1831" s="274"/>
      <c r="E1831" s="274"/>
      <c r="F1831" s="274"/>
      <c r="G1831" s="73">
        <v>53213125.719999999</v>
      </c>
      <c r="H1831" s="73">
        <v>0</v>
      </c>
      <c r="I1831" s="275">
        <v>0</v>
      </c>
      <c r="J1831" s="275"/>
      <c r="K1831" s="275">
        <v>0</v>
      </c>
      <c r="L1831" s="275"/>
      <c r="M1831" s="275"/>
      <c r="N1831" s="275"/>
      <c r="O1831" s="275">
        <v>53213125.719999999</v>
      </c>
      <c r="P1831" s="275"/>
      <c r="Q1831" s="73">
        <v>0</v>
      </c>
    </row>
    <row r="1832" spans="1:17" ht="12.1" customHeight="1" x14ac:dyDescent="0.25">
      <c r="A1832" s="273" t="s">
        <v>3570</v>
      </c>
      <c r="B1832" s="273"/>
      <c r="C1832" s="274" t="s">
        <v>3571</v>
      </c>
      <c r="D1832" s="274"/>
      <c r="E1832" s="274"/>
      <c r="F1832" s="274"/>
      <c r="G1832" s="73">
        <v>1402770.64</v>
      </c>
      <c r="H1832" s="73">
        <v>0</v>
      </c>
      <c r="I1832" s="275">
        <v>0</v>
      </c>
      <c r="J1832" s="275"/>
      <c r="K1832" s="275">
        <v>0</v>
      </c>
      <c r="L1832" s="275"/>
      <c r="M1832" s="275"/>
      <c r="N1832" s="275"/>
      <c r="O1832" s="275">
        <v>1402770.64</v>
      </c>
      <c r="P1832" s="275"/>
      <c r="Q1832" s="73">
        <v>0</v>
      </c>
    </row>
    <row r="1833" spans="1:17" ht="12.1" customHeight="1" x14ac:dyDescent="0.25">
      <c r="A1833" s="273" t="s">
        <v>3572</v>
      </c>
      <c r="B1833" s="273"/>
      <c r="C1833" s="274" t="s">
        <v>3573</v>
      </c>
      <c r="D1833" s="274"/>
      <c r="E1833" s="274"/>
      <c r="F1833" s="274"/>
      <c r="G1833" s="73">
        <v>20934400</v>
      </c>
      <c r="H1833" s="73">
        <v>0</v>
      </c>
      <c r="I1833" s="275">
        <v>0</v>
      </c>
      <c r="J1833" s="275"/>
      <c r="K1833" s="275">
        <v>0</v>
      </c>
      <c r="L1833" s="275"/>
      <c r="M1833" s="275"/>
      <c r="N1833" s="275"/>
      <c r="O1833" s="275">
        <v>20934400</v>
      </c>
      <c r="P1833" s="275"/>
      <c r="Q1833" s="73">
        <v>0</v>
      </c>
    </row>
    <row r="1834" spans="1:17" ht="12.75" customHeight="1" x14ac:dyDescent="0.25">
      <c r="A1834" s="273" t="s">
        <v>3574</v>
      </c>
      <c r="B1834" s="273"/>
      <c r="C1834" s="274" t="s">
        <v>3575</v>
      </c>
      <c r="D1834" s="274"/>
      <c r="E1834" s="274"/>
      <c r="F1834" s="274"/>
      <c r="G1834" s="73">
        <v>2376773</v>
      </c>
      <c r="H1834" s="73">
        <v>0</v>
      </c>
      <c r="I1834" s="275">
        <v>100000</v>
      </c>
      <c r="J1834" s="275"/>
      <c r="K1834" s="275">
        <v>2376773</v>
      </c>
      <c r="L1834" s="275"/>
      <c r="M1834" s="275"/>
      <c r="N1834" s="275"/>
      <c r="O1834" s="275">
        <v>100000</v>
      </c>
      <c r="P1834" s="275"/>
      <c r="Q1834" s="73">
        <v>0</v>
      </c>
    </row>
    <row r="1835" spans="1:17" ht="12.1" customHeight="1" x14ac:dyDescent="0.25">
      <c r="A1835" s="273" t="s">
        <v>3576</v>
      </c>
      <c r="B1835" s="273"/>
      <c r="C1835" s="274" t="s">
        <v>3577</v>
      </c>
      <c r="D1835" s="274"/>
      <c r="E1835" s="274"/>
      <c r="F1835" s="274"/>
      <c r="G1835" s="73">
        <v>3818182.2</v>
      </c>
      <c r="H1835" s="73">
        <v>0</v>
      </c>
      <c r="I1835" s="275">
        <v>0</v>
      </c>
      <c r="J1835" s="275"/>
      <c r="K1835" s="275">
        <v>0</v>
      </c>
      <c r="L1835" s="275"/>
      <c r="M1835" s="275"/>
      <c r="N1835" s="275"/>
      <c r="O1835" s="275">
        <v>3818182.2</v>
      </c>
      <c r="P1835" s="275"/>
      <c r="Q1835" s="73">
        <v>0</v>
      </c>
    </row>
    <row r="1836" spans="1:17" ht="12.1" customHeight="1" x14ac:dyDescent="0.25">
      <c r="A1836" s="273" t="s">
        <v>3578</v>
      </c>
      <c r="B1836" s="273"/>
      <c r="C1836" s="274" t="s">
        <v>3579</v>
      </c>
      <c r="D1836" s="274"/>
      <c r="E1836" s="274"/>
      <c r="F1836" s="274"/>
      <c r="G1836" s="73">
        <v>0</v>
      </c>
      <c r="H1836" s="73">
        <v>374784486.06</v>
      </c>
      <c r="I1836" s="275">
        <v>13249413.41</v>
      </c>
      <c r="J1836" s="275"/>
      <c r="K1836" s="275">
        <v>31676344.699999999</v>
      </c>
      <c r="L1836" s="275"/>
      <c r="M1836" s="275"/>
      <c r="N1836" s="275"/>
      <c r="O1836" s="275">
        <v>0</v>
      </c>
      <c r="P1836" s="275"/>
      <c r="Q1836" s="73">
        <v>393211417.35000002</v>
      </c>
    </row>
    <row r="1837" spans="1:17" ht="12.75" customHeight="1" x14ac:dyDescent="0.25">
      <c r="A1837" s="355"/>
      <c r="B1837" s="355"/>
      <c r="C1837" s="355"/>
      <c r="D1837" s="355"/>
      <c r="E1837" s="355"/>
      <c r="F1837" s="355"/>
      <c r="G1837" s="74">
        <v>615779727.01999998</v>
      </c>
      <c r="H1837" s="74">
        <v>374784486.06</v>
      </c>
      <c r="I1837" s="356">
        <v>34844369.890000001</v>
      </c>
      <c r="J1837" s="356"/>
      <c r="K1837" s="356">
        <v>50671301.18</v>
      </c>
      <c r="L1837" s="356"/>
      <c r="M1837" s="356"/>
      <c r="N1837" s="356"/>
      <c r="O1837" s="356">
        <v>618379727.01999998</v>
      </c>
      <c r="P1837" s="356"/>
      <c r="Q1837" s="74">
        <v>393211417.35000002</v>
      </c>
    </row>
    <row r="1838" spans="1:17" ht="6.8" customHeight="1" x14ac:dyDescent="0.25"/>
    <row r="1839" spans="1:17" ht="12.1" customHeight="1" x14ac:dyDescent="0.25">
      <c r="A1839" s="277" t="s">
        <v>578</v>
      </c>
      <c r="B1839" s="277"/>
      <c r="C1839" s="278" t="s">
        <v>715</v>
      </c>
      <c r="D1839" s="278"/>
      <c r="E1839" s="278"/>
      <c r="F1839" s="278"/>
      <c r="G1839" s="278"/>
      <c r="H1839" s="278"/>
      <c r="I1839" s="278"/>
      <c r="J1839" s="278"/>
      <c r="K1839" s="278"/>
      <c r="L1839" s="278"/>
      <c r="M1839" s="278"/>
      <c r="N1839" s="278"/>
      <c r="O1839" s="278"/>
      <c r="P1839" s="278"/>
      <c r="Q1839" s="278"/>
    </row>
    <row r="1840" spans="1:17" ht="12.1" customHeight="1" x14ac:dyDescent="0.25">
      <c r="A1840" s="273" t="s">
        <v>3580</v>
      </c>
      <c r="B1840" s="273"/>
      <c r="C1840" s="274" t="s">
        <v>3581</v>
      </c>
      <c r="D1840" s="274"/>
      <c r="E1840" s="274"/>
      <c r="F1840" s="274"/>
      <c r="G1840" s="73">
        <v>133224281.84</v>
      </c>
      <c r="H1840" s="73">
        <v>0</v>
      </c>
      <c r="I1840" s="275">
        <v>76221004.730000004</v>
      </c>
      <c r="J1840" s="275"/>
      <c r="K1840" s="275">
        <v>0</v>
      </c>
      <c r="L1840" s="275"/>
      <c r="M1840" s="275"/>
      <c r="N1840" s="275"/>
      <c r="O1840" s="275">
        <v>209445286.56999999</v>
      </c>
      <c r="P1840" s="275"/>
      <c r="Q1840" s="73">
        <v>0</v>
      </c>
    </row>
    <row r="1841" spans="1:17" ht="12.75" customHeight="1" x14ac:dyDescent="0.25">
      <c r="A1841" s="273" t="s">
        <v>3582</v>
      </c>
      <c r="B1841" s="273"/>
      <c r="C1841" s="274" t="s">
        <v>3583</v>
      </c>
      <c r="D1841" s="274"/>
      <c r="E1841" s="274"/>
      <c r="F1841" s="274"/>
      <c r="G1841" s="73">
        <v>5819561</v>
      </c>
      <c r="H1841" s="73">
        <v>0</v>
      </c>
      <c r="I1841" s="275">
        <v>0</v>
      </c>
      <c r="J1841" s="275"/>
      <c r="K1841" s="275">
        <v>0</v>
      </c>
      <c r="L1841" s="275"/>
      <c r="M1841" s="275"/>
      <c r="N1841" s="275"/>
      <c r="O1841" s="275">
        <v>5819561</v>
      </c>
      <c r="P1841" s="275"/>
      <c r="Q1841" s="73">
        <v>0</v>
      </c>
    </row>
    <row r="1842" spans="1:17" ht="12.1" customHeight="1" x14ac:dyDescent="0.25">
      <c r="A1842" s="273" t="s">
        <v>3584</v>
      </c>
      <c r="B1842" s="273"/>
      <c r="C1842" s="274" t="s">
        <v>3585</v>
      </c>
      <c r="D1842" s="274"/>
      <c r="E1842" s="274"/>
      <c r="F1842" s="274"/>
      <c r="G1842" s="73">
        <v>10110203</v>
      </c>
      <c r="H1842" s="73">
        <v>0</v>
      </c>
      <c r="I1842" s="275">
        <v>0</v>
      </c>
      <c r="J1842" s="275"/>
      <c r="K1842" s="275">
        <v>0</v>
      </c>
      <c r="L1842" s="275"/>
      <c r="M1842" s="275"/>
      <c r="N1842" s="275"/>
      <c r="O1842" s="275">
        <v>10110203</v>
      </c>
      <c r="P1842" s="275"/>
      <c r="Q1842" s="73">
        <v>0</v>
      </c>
    </row>
    <row r="1843" spans="1:17" ht="12.1" customHeight="1" x14ac:dyDescent="0.25">
      <c r="A1843" s="273" t="s">
        <v>3586</v>
      </c>
      <c r="B1843" s="273"/>
      <c r="C1843" s="274" t="s">
        <v>3587</v>
      </c>
      <c r="D1843" s="274"/>
      <c r="E1843" s="274"/>
      <c r="F1843" s="274"/>
      <c r="G1843" s="73">
        <v>13230000</v>
      </c>
      <c r="H1843" s="73">
        <v>0</v>
      </c>
      <c r="I1843" s="275">
        <v>0</v>
      </c>
      <c r="J1843" s="275"/>
      <c r="K1843" s="275">
        <v>0</v>
      </c>
      <c r="L1843" s="275"/>
      <c r="M1843" s="275"/>
      <c r="N1843" s="275"/>
      <c r="O1843" s="275">
        <v>13230000</v>
      </c>
      <c r="P1843" s="275"/>
      <c r="Q1843" s="73">
        <v>0</v>
      </c>
    </row>
    <row r="1844" spans="1:17" ht="12.75" customHeight="1" x14ac:dyDescent="0.25">
      <c r="A1844" s="273" t="s">
        <v>3588</v>
      </c>
      <c r="B1844" s="273"/>
      <c r="C1844" s="274" t="s">
        <v>3581</v>
      </c>
      <c r="D1844" s="274"/>
      <c r="E1844" s="274"/>
      <c r="F1844" s="274"/>
      <c r="G1844" s="73">
        <v>47018190.689999998</v>
      </c>
      <c r="H1844" s="73">
        <v>0</v>
      </c>
      <c r="I1844" s="275">
        <v>2392779.12</v>
      </c>
      <c r="J1844" s="275"/>
      <c r="K1844" s="275">
        <v>0</v>
      </c>
      <c r="L1844" s="275"/>
      <c r="M1844" s="275"/>
      <c r="N1844" s="275"/>
      <c r="O1844" s="275">
        <v>49410969.810000002</v>
      </c>
      <c r="P1844" s="275"/>
      <c r="Q1844" s="73">
        <v>0</v>
      </c>
    </row>
    <row r="1845" spans="1:17" ht="12.1" customHeight="1" x14ac:dyDescent="0.25">
      <c r="A1845" s="273" t="s">
        <v>3589</v>
      </c>
      <c r="B1845" s="273"/>
      <c r="C1845" s="274" t="s">
        <v>3590</v>
      </c>
      <c r="D1845" s="274"/>
      <c r="E1845" s="274"/>
      <c r="F1845" s="274"/>
      <c r="G1845" s="73">
        <v>10398978.140000001</v>
      </c>
      <c r="H1845" s="73">
        <v>0</v>
      </c>
      <c r="I1845" s="275">
        <v>0</v>
      </c>
      <c r="J1845" s="275"/>
      <c r="K1845" s="275">
        <v>0</v>
      </c>
      <c r="L1845" s="275"/>
      <c r="M1845" s="275"/>
      <c r="N1845" s="275"/>
      <c r="O1845" s="275">
        <v>10398978.140000001</v>
      </c>
      <c r="P1845" s="275"/>
      <c r="Q1845" s="73">
        <v>0</v>
      </c>
    </row>
    <row r="1846" spans="1:17" ht="12.1" customHeight="1" x14ac:dyDescent="0.25">
      <c r="A1846" s="273" t="s">
        <v>3591</v>
      </c>
      <c r="B1846" s="273"/>
      <c r="C1846" s="274" t="s">
        <v>3592</v>
      </c>
      <c r="D1846" s="274"/>
      <c r="E1846" s="274"/>
      <c r="F1846" s="274"/>
      <c r="G1846" s="73">
        <v>4711456</v>
      </c>
      <c r="H1846" s="73">
        <v>0</v>
      </c>
      <c r="I1846" s="275">
        <v>0</v>
      </c>
      <c r="J1846" s="275"/>
      <c r="K1846" s="275">
        <v>0</v>
      </c>
      <c r="L1846" s="275"/>
      <c r="M1846" s="275"/>
      <c r="N1846" s="275"/>
      <c r="O1846" s="275">
        <v>4711456</v>
      </c>
      <c r="P1846" s="275"/>
      <c r="Q1846" s="73">
        <v>0</v>
      </c>
    </row>
    <row r="1847" spans="1:17" ht="12.75" customHeight="1" x14ac:dyDescent="0.25">
      <c r="A1847" s="273" t="s">
        <v>3593</v>
      </c>
      <c r="B1847" s="273"/>
      <c r="C1847" s="274" t="s">
        <v>3594</v>
      </c>
      <c r="D1847" s="274"/>
      <c r="E1847" s="274"/>
      <c r="F1847" s="274"/>
      <c r="G1847" s="73">
        <v>1648230</v>
      </c>
      <c r="H1847" s="73">
        <v>0</v>
      </c>
      <c r="I1847" s="275">
        <v>0</v>
      </c>
      <c r="J1847" s="275"/>
      <c r="K1847" s="275">
        <v>0</v>
      </c>
      <c r="L1847" s="275"/>
      <c r="M1847" s="275"/>
      <c r="N1847" s="275"/>
      <c r="O1847" s="275">
        <v>1648230</v>
      </c>
      <c r="P1847" s="275"/>
      <c r="Q1847" s="73">
        <v>0</v>
      </c>
    </row>
    <row r="1848" spans="1:17" ht="12.1" customHeight="1" x14ac:dyDescent="0.25">
      <c r="A1848" s="273" t="s">
        <v>3595</v>
      </c>
      <c r="B1848" s="273"/>
      <c r="C1848" s="274" t="s">
        <v>3596</v>
      </c>
      <c r="D1848" s="274"/>
      <c r="E1848" s="274"/>
      <c r="F1848" s="274"/>
      <c r="G1848" s="73">
        <v>954851.1</v>
      </c>
      <c r="H1848" s="73">
        <v>0</v>
      </c>
      <c r="I1848" s="275">
        <v>0</v>
      </c>
      <c r="J1848" s="275"/>
      <c r="K1848" s="275">
        <v>0</v>
      </c>
      <c r="L1848" s="275"/>
      <c r="M1848" s="275"/>
      <c r="N1848" s="275"/>
      <c r="O1848" s="275">
        <v>954851.1</v>
      </c>
      <c r="P1848" s="275"/>
      <c r="Q1848" s="73">
        <v>0</v>
      </c>
    </row>
    <row r="1849" spans="1:17" ht="12.1" customHeight="1" x14ac:dyDescent="0.25">
      <c r="A1849" s="273" t="s">
        <v>3597</v>
      </c>
      <c r="B1849" s="273"/>
      <c r="C1849" s="274" t="s">
        <v>3598</v>
      </c>
      <c r="D1849" s="274"/>
      <c r="E1849" s="274"/>
      <c r="F1849" s="274"/>
      <c r="G1849" s="73">
        <v>914862</v>
      </c>
      <c r="H1849" s="73">
        <v>0</v>
      </c>
      <c r="I1849" s="275">
        <v>0</v>
      </c>
      <c r="J1849" s="275"/>
      <c r="K1849" s="275">
        <v>0</v>
      </c>
      <c r="L1849" s="275"/>
      <c r="M1849" s="275"/>
      <c r="N1849" s="275"/>
      <c r="O1849" s="275">
        <v>914862</v>
      </c>
      <c r="P1849" s="275"/>
      <c r="Q1849" s="73">
        <v>0</v>
      </c>
    </row>
    <row r="1850" spans="1:17" ht="12.75" customHeight="1" x14ac:dyDescent="0.25">
      <c r="A1850" s="273" t="s">
        <v>3599</v>
      </c>
      <c r="B1850" s="273"/>
      <c r="C1850" s="274" t="s">
        <v>3600</v>
      </c>
      <c r="D1850" s="274"/>
      <c r="E1850" s="274"/>
      <c r="F1850" s="274"/>
      <c r="G1850" s="73">
        <v>1648230</v>
      </c>
      <c r="H1850" s="73">
        <v>0</v>
      </c>
      <c r="I1850" s="275">
        <v>0</v>
      </c>
      <c r="J1850" s="275"/>
      <c r="K1850" s="275">
        <v>0</v>
      </c>
      <c r="L1850" s="275"/>
      <c r="M1850" s="275"/>
      <c r="N1850" s="275"/>
      <c r="O1850" s="275">
        <v>1648230</v>
      </c>
      <c r="P1850" s="275"/>
      <c r="Q1850" s="73">
        <v>0</v>
      </c>
    </row>
    <row r="1851" spans="1:17" ht="12.1" customHeight="1" x14ac:dyDescent="0.25">
      <c r="A1851" s="273" t="s">
        <v>3601</v>
      </c>
      <c r="B1851" s="273"/>
      <c r="C1851" s="274" t="s">
        <v>3581</v>
      </c>
      <c r="D1851" s="274"/>
      <c r="E1851" s="274"/>
      <c r="F1851" s="274"/>
      <c r="G1851" s="73">
        <v>162959230.96000001</v>
      </c>
      <c r="H1851" s="73">
        <v>0</v>
      </c>
      <c r="I1851" s="275">
        <v>0</v>
      </c>
      <c r="J1851" s="275"/>
      <c r="K1851" s="275">
        <v>0</v>
      </c>
      <c r="L1851" s="275"/>
      <c r="M1851" s="275"/>
      <c r="N1851" s="275"/>
      <c r="O1851" s="275">
        <v>162959230.96000001</v>
      </c>
      <c r="P1851" s="275"/>
      <c r="Q1851" s="73">
        <v>0</v>
      </c>
    </row>
    <row r="1852" spans="1:17" ht="12.1" customHeight="1" x14ac:dyDescent="0.25">
      <c r="A1852" s="273" t="s">
        <v>3602</v>
      </c>
      <c r="B1852" s="273"/>
      <c r="C1852" s="274" t="s">
        <v>3603</v>
      </c>
      <c r="D1852" s="274"/>
      <c r="E1852" s="274"/>
      <c r="F1852" s="274"/>
      <c r="G1852" s="73">
        <v>28104766</v>
      </c>
      <c r="H1852" s="73">
        <v>0</v>
      </c>
      <c r="I1852" s="275">
        <v>0</v>
      </c>
      <c r="J1852" s="275"/>
      <c r="K1852" s="275">
        <v>0</v>
      </c>
      <c r="L1852" s="275"/>
      <c r="M1852" s="275"/>
      <c r="N1852" s="275"/>
      <c r="O1852" s="275">
        <v>28104766</v>
      </c>
      <c r="P1852" s="275"/>
      <c r="Q1852" s="73">
        <v>0</v>
      </c>
    </row>
    <row r="1853" spans="1:17" ht="12.75" customHeight="1" x14ac:dyDescent="0.25">
      <c r="A1853" s="273" t="s">
        <v>3604</v>
      </c>
      <c r="B1853" s="273"/>
      <c r="C1853" s="274" t="s">
        <v>3605</v>
      </c>
      <c r="D1853" s="274"/>
      <c r="E1853" s="274"/>
      <c r="F1853" s="274"/>
      <c r="G1853" s="73">
        <v>29859959</v>
      </c>
      <c r="H1853" s="73">
        <v>0</v>
      </c>
      <c r="I1853" s="275">
        <v>0</v>
      </c>
      <c r="J1853" s="275"/>
      <c r="K1853" s="275">
        <v>0</v>
      </c>
      <c r="L1853" s="275"/>
      <c r="M1853" s="275"/>
      <c r="N1853" s="275"/>
      <c r="O1853" s="275">
        <v>29859959</v>
      </c>
      <c r="P1853" s="275"/>
      <c r="Q1853" s="73">
        <v>0</v>
      </c>
    </row>
    <row r="1854" spans="1:17" ht="12.1" customHeight="1" x14ac:dyDescent="0.25">
      <c r="A1854" s="273" t="s">
        <v>3606</v>
      </c>
      <c r="B1854" s="273"/>
      <c r="C1854" s="274" t="s">
        <v>3607</v>
      </c>
      <c r="D1854" s="274"/>
      <c r="E1854" s="274"/>
      <c r="F1854" s="274"/>
      <c r="G1854" s="73">
        <v>32077975</v>
      </c>
      <c r="H1854" s="73">
        <v>0</v>
      </c>
      <c r="I1854" s="275">
        <v>0</v>
      </c>
      <c r="J1854" s="275"/>
      <c r="K1854" s="275">
        <v>0</v>
      </c>
      <c r="L1854" s="275"/>
      <c r="M1854" s="275"/>
      <c r="N1854" s="275"/>
      <c r="O1854" s="275">
        <v>32077975</v>
      </c>
      <c r="P1854" s="275"/>
      <c r="Q1854" s="73">
        <v>0</v>
      </c>
    </row>
    <row r="1855" spans="1:17" ht="12.1" customHeight="1" x14ac:dyDescent="0.25">
      <c r="A1855" s="273" t="s">
        <v>3608</v>
      </c>
      <c r="B1855" s="273"/>
      <c r="C1855" s="274" t="s">
        <v>3609</v>
      </c>
      <c r="D1855" s="274"/>
      <c r="E1855" s="274"/>
      <c r="F1855" s="274"/>
      <c r="G1855" s="73">
        <v>2592421</v>
      </c>
      <c r="H1855" s="73">
        <v>0</v>
      </c>
      <c r="I1855" s="275">
        <v>0</v>
      </c>
      <c r="J1855" s="275"/>
      <c r="K1855" s="275">
        <v>0</v>
      </c>
      <c r="L1855" s="275"/>
      <c r="M1855" s="275"/>
      <c r="N1855" s="275"/>
      <c r="O1855" s="275">
        <v>2592421</v>
      </c>
      <c r="P1855" s="275"/>
      <c r="Q1855" s="73">
        <v>0</v>
      </c>
    </row>
    <row r="1856" spans="1:17" ht="12.1" customHeight="1" x14ac:dyDescent="0.25">
      <c r="A1856" s="273" t="s">
        <v>3610</v>
      </c>
      <c r="B1856" s="273"/>
      <c r="C1856" s="274" t="s">
        <v>3611</v>
      </c>
      <c r="D1856" s="274"/>
      <c r="E1856" s="274"/>
      <c r="F1856" s="274"/>
      <c r="G1856" s="73">
        <v>28685237</v>
      </c>
      <c r="H1856" s="73">
        <v>0</v>
      </c>
      <c r="I1856" s="275">
        <v>0</v>
      </c>
      <c r="J1856" s="275"/>
      <c r="K1856" s="275">
        <v>0</v>
      </c>
      <c r="L1856" s="275"/>
      <c r="M1856" s="275"/>
      <c r="N1856" s="275"/>
      <c r="O1856" s="275">
        <v>28685237</v>
      </c>
      <c r="P1856" s="275"/>
      <c r="Q1856" s="73">
        <v>0</v>
      </c>
    </row>
    <row r="1857" spans="1:17" ht="12.75" customHeight="1" x14ac:dyDescent="0.25">
      <c r="A1857" s="273" t="s">
        <v>3612</v>
      </c>
      <c r="B1857" s="273"/>
      <c r="C1857" s="274" t="s">
        <v>3581</v>
      </c>
      <c r="D1857" s="274"/>
      <c r="E1857" s="274"/>
      <c r="F1857" s="274"/>
      <c r="G1857" s="73">
        <v>57932155.030000001</v>
      </c>
      <c r="H1857" s="73">
        <v>0</v>
      </c>
      <c r="I1857" s="275">
        <v>0</v>
      </c>
      <c r="J1857" s="275"/>
      <c r="K1857" s="275">
        <v>0</v>
      </c>
      <c r="L1857" s="275"/>
      <c r="M1857" s="275"/>
      <c r="N1857" s="275"/>
      <c r="O1857" s="275">
        <v>57932155.030000001</v>
      </c>
      <c r="P1857" s="275"/>
      <c r="Q1857" s="73">
        <v>0</v>
      </c>
    </row>
    <row r="1858" spans="1:17" ht="12.1" customHeight="1" x14ac:dyDescent="0.25">
      <c r="A1858" s="273" t="s">
        <v>3613</v>
      </c>
      <c r="B1858" s="273"/>
      <c r="C1858" s="274" t="s">
        <v>3614</v>
      </c>
      <c r="D1858" s="274"/>
      <c r="E1858" s="274"/>
      <c r="F1858" s="274"/>
      <c r="G1858" s="73">
        <v>100494404.03</v>
      </c>
      <c r="H1858" s="73">
        <v>0</v>
      </c>
      <c r="I1858" s="275">
        <v>0</v>
      </c>
      <c r="J1858" s="275"/>
      <c r="K1858" s="275">
        <v>0</v>
      </c>
      <c r="L1858" s="275"/>
      <c r="M1858" s="275"/>
      <c r="N1858" s="275"/>
      <c r="O1858" s="275">
        <v>100494404.03</v>
      </c>
      <c r="P1858" s="275"/>
      <c r="Q1858" s="73">
        <v>0</v>
      </c>
    </row>
    <row r="1859" spans="1:17" ht="12.1" customHeight="1" x14ac:dyDescent="0.25">
      <c r="A1859" s="273" t="s">
        <v>3615</v>
      </c>
      <c r="B1859" s="273"/>
      <c r="C1859" s="274" t="s">
        <v>3616</v>
      </c>
      <c r="D1859" s="274"/>
      <c r="E1859" s="274"/>
      <c r="F1859" s="274"/>
      <c r="G1859" s="73">
        <v>29348493</v>
      </c>
      <c r="H1859" s="73">
        <v>0</v>
      </c>
      <c r="I1859" s="275">
        <v>0</v>
      </c>
      <c r="J1859" s="275"/>
      <c r="K1859" s="275">
        <v>0</v>
      </c>
      <c r="L1859" s="275"/>
      <c r="M1859" s="275"/>
      <c r="N1859" s="275"/>
      <c r="O1859" s="275">
        <v>29348493</v>
      </c>
      <c r="P1859" s="275"/>
      <c r="Q1859" s="73">
        <v>0</v>
      </c>
    </row>
    <row r="1860" spans="1:17" ht="12.75" customHeight="1" x14ac:dyDescent="0.25">
      <c r="A1860" s="273" t="s">
        <v>3617</v>
      </c>
      <c r="B1860" s="273"/>
      <c r="C1860" s="274" t="s">
        <v>3618</v>
      </c>
      <c r="D1860" s="274"/>
      <c r="E1860" s="274"/>
      <c r="F1860" s="274"/>
      <c r="G1860" s="73">
        <v>52270451.200000003</v>
      </c>
      <c r="H1860" s="73">
        <v>0</v>
      </c>
      <c r="I1860" s="275">
        <v>0</v>
      </c>
      <c r="J1860" s="275"/>
      <c r="K1860" s="275">
        <v>0</v>
      </c>
      <c r="L1860" s="275"/>
      <c r="M1860" s="275"/>
      <c r="N1860" s="275"/>
      <c r="O1860" s="275">
        <v>52270451.200000003</v>
      </c>
      <c r="P1860" s="275"/>
      <c r="Q1860" s="73">
        <v>0</v>
      </c>
    </row>
    <row r="1861" spans="1:17" ht="12.1" customHeight="1" x14ac:dyDescent="0.25">
      <c r="A1861" s="273" t="s">
        <v>3619</v>
      </c>
      <c r="B1861" s="273"/>
      <c r="C1861" s="274" t="s">
        <v>3620</v>
      </c>
      <c r="D1861" s="274"/>
      <c r="E1861" s="274"/>
      <c r="F1861" s="274"/>
      <c r="G1861" s="73">
        <v>1442526.6</v>
      </c>
      <c r="H1861" s="73">
        <v>0</v>
      </c>
      <c r="I1861" s="275">
        <v>0</v>
      </c>
      <c r="J1861" s="275"/>
      <c r="K1861" s="275">
        <v>0</v>
      </c>
      <c r="L1861" s="275"/>
      <c r="M1861" s="275"/>
      <c r="N1861" s="275"/>
      <c r="O1861" s="275">
        <v>1442526.6</v>
      </c>
      <c r="P1861" s="275"/>
      <c r="Q1861" s="73">
        <v>0</v>
      </c>
    </row>
    <row r="1862" spans="1:17" ht="12.1" customHeight="1" x14ac:dyDescent="0.25">
      <c r="A1862" s="273" t="s">
        <v>3621</v>
      </c>
      <c r="B1862" s="273"/>
      <c r="C1862" s="274" t="s">
        <v>3622</v>
      </c>
      <c r="D1862" s="274"/>
      <c r="E1862" s="274"/>
      <c r="F1862" s="274"/>
      <c r="G1862" s="73">
        <v>789998</v>
      </c>
      <c r="H1862" s="73">
        <v>0</v>
      </c>
      <c r="I1862" s="275">
        <v>0</v>
      </c>
      <c r="J1862" s="275"/>
      <c r="K1862" s="275">
        <v>0</v>
      </c>
      <c r="L1862" s="275"/>
      <c r="M1862" s="275"/>
      <c r="N1862" s="275"/>
      <c r="O1862" s="275">
        <v>789998</v>
      </c>
      <c r="P1862" s="275"/>
      <c r="Q1862" s="73">
        <v>0</v>
      </c>
    </row>
    <row r="1863" spans="1:17" ht="12.75" customHeight="1" x14ac:dyDescent="0.25">
      <c r="A1863" s="273" t="s">
        <v>3623</v>
      </c>
      <c r="B1863" s="273"/>
      <c r="C1863" s="274" t="s">
        <v>3624</v>
      </c>
      <c r="D1863" s="274"/>
      <c r="E1863" s="274"/>
      <c r="F1863" s="274"/>
      <c r="G1863" s="73">
        <v>1196068</v>
      </c>
      <c r="H1863" s="73">
        <v>0</v>
      </c>
      <c r="I1863" s="275">
        <v>0</v>
      </c>
      <c r="J1863" s="275"/>
      <c r="K1863" s="275">
        <v>0</v>
      </c>
      <c r="L1863" s="275"/>
      <c r="M1863" s="275"/>
      <c r="N1863" s="275"/>
      <c r="O1863" s="275">
        <v>1196068</v>
      </c>
      <c r="P1863" s="275"/>
      <c r="Q1863" s="73">
        <v>0</v>
      </c>
    </row>
    <row r="1864" spans="1:17" ht="12.1" customHeight="1" x14ac:dyDescent="0.25">
      <c r="A1864" s="273" t="s">
        <v>3625</v>
      </c>
      <c r="B1864" s="273"/>
      <c r="C1864" s="274" t="s">
        <v>3626</v>
      </c>
      <c r="D1864" s="274"/>
      <c r="E1864" s="274"/>
      <c r="F1864" s="274"/>
      <c r="G1864" s="73">
        <v>888608.9</v>
      </c>
      <c r="H1864" s="73">
        <v>0</v>
      </c>
      <c r="I1864" s="275">
        <v>0</v>
      </c>
      <c r="J1864" s="275"/>
      <c r="K1864" s="275">
        <v>0</v>
      </c>
      <c r="L1864" s="275"/>
      <c r="M1864" s="275"/>
      <c r="N1864" s="275"/>
      <c r="O1864" s="275">
        <v>888608.9</v>
      </c>
      <c r="P1864" s="275"/>
      <c r="Q1864" s="73">
        <v>0</v>
      </c>
    </row>
    <row r="1865" spans="1:17" ht="12.1" customHeight="1" x14ac:dyDescent="0.25">
      <c r="A1865" s="273" t="s">
        <v>3627</v>
      </c>
      <c r="B1865" s="273"/>
      <c r="C1865" s="274" t="s">
        <v>3628</v>
      </c>
      <c r="D1865" s="274"/>
      <c r="E1865" s="274"/>
      <c r="F1865" s="274"/>
      <c r="G1865" s="73">
        <v>237940196.5</v>
      </c>
      <c r="H1865" s="73">
        <v>0</v>
      </c>
      <c r="I1865" s="275">
        <v>13729393.43</v>
      </c>
      <c r="J1865" s="275"/>
      <c r="K1865" s="275">
        <v>0</v>
      </c>
      <c r="L1865" s="275"/>
      <c r="M1865" s="275"/>
      <c r="N1865" s="275"/>
      <c r="O1865" s="275">
        <v>251669589.93000001</v>
      </c>
      <c r="P1865" s="275"/>
      <c r="Q1865" s="73">
        <v>0</v>
      </c>
    </row>
    <row r="1866" spans="1:17" ht="12.75" customHeight="1" x14ac:dyDescent="0.25">
      <c r="A1866" s="273" t="s">
        <v>3629</v>
      </c>
      <c r="B1866" s="273"/>
      <c r="C1866" s="274" t="s">
        <v>3630</v>
      </c>
      <c r="D1866" s="274"/>
      <c r="E1866" s="274"/>
      <c r="F1866" s="274"/>
      <c r="G1866" s="73">
        <v>856000</v>
      </c>
      <c r="H1866" s="73">
        <v>0</v>
      </c>
      <c r="I1866" s="275">
        <v>0</v>
      </c>
      <c r="J1866" s="275"/>
      <c r="K1866" s="275">
        <v>0</v>
      </c>
      <c r="L1866" s="275"/>
      <c r="M1866" s="275"/>
      <c r="N1866" s="275"/>
      <c r="O1866" s="275">
        <v>856000</v>
      </c>
      <c r="P1866" s="275"/>
      <c r="Q1866" s="73">
        <v>0</v>
      </c>
    </row>
    <row r="1867" spans="1:17" ht="12.1" customHeight="1" x14ac:dyDescent="0.25">
      <c r="A1867" s="273" t="s">
        <v>3631</v>
      </c>
      <c r="B1867" s="273"/>
      <c r="C1867" s="274" t="s">
        <v>3632</v>
      </c>
      <c r="D1867" s="274"/>
      <c r="E1867" s="274"/>
      <c r="F1867" s="274"/>
      <c r="G1867" s="73">
        <v>38064379.479999997</v>
      </c>
      <c r="H1867" s="73">
        <v>0</v>
      </c>
      <c r="I1867" s="275">
        <v>0</v>
      </c>
      <c r="J1867" s="275"/>
      <c r="K1867" s="275">
        <v>0</v>
      </c>
      <c r="L1867" s="275"/>
      <c r="M1867" s="275"/>
      <c r="N1867" s="275"/>
      <c r="O1867" s="275">
        <v>38064379.479999997</v>
      </c>
      <c r="P1867" s="275"/>
      <c r="Q1867" s="73">
        <v>0</v>
      </c>
    </row>
    <row r="1868" spans="1:17" ht="12.1" customHeight="1" x14ac:dyDescent="0.25">
      <c r="A1868" s="273" t="s">
        <v>3633</v>
      </c>
      <c r="B1868" s="273"/>
      <c r="C1868" s="274" t="s">
        <v>3634</v>
      </c>
      <c r="D1868" s="274"/>
      <c r="E1868" s="274"/>
      <c r="F1868" s="274"/>
      <c r="G1868" s="73">
        <v>912785.42</v>
      </c>
      <c r="H1868" s="73">
        <v>0</v>
      </c>
      <c r="I1868" s="275">
        <v>0</v>
      </c>
      <c r="J1868" s="275"/>
      <c r="K1868" s="275">
        <v>0</v>
      </c>
      <c r="L1868" s="275"/>
      <c r="M1868" s="275"/>
      <c r="N1868" s="275"/>
      <c r="O1868" s="275">
        <v>912785.42</v>
      </c>
      <c r="P1868" s="275"/>
      <c r="Q1868" s="73">
        <v>0</v>
      </c>
    </row>
    <row r="1869" spans="1:17" ht="12.75" customHeight="1" x14ac:dyDescent="0.25">
      <c r="A1869" s="273" t="s">
        <v>3635</v>
      </c>
      <c r="B1869" s="273"/>
      <c r="C1869" s="274" t="s">
        <v>3636</v>
      </c>
      <c r="D1869" s="274"/>
      <c r="E1869" s="274"/>
      <c r="F1869" s="274"/>
      <c r="G1869" s="73">
        <v>1604448.5</v>
      </c>
      <c r="H1869" s="73">
        <v>0</v>
      </c>
      <c r="I1869" s="275">
        <v>0</v>
      </c>
      <c r="J1869" s="275"/>
      <c r="K1869" s="275">
        <v>0</v>
      </c>
      <c r="L1869" s="275"/>
      <c r="M1869" s="275"/>
      <c r="N1869" s="275"/>
      <c r="O1869" s="275">
        <v>1604448.5</v>
      </c>
      <c r="P1869" s="275"/>
      <c r="Q1869" s="73">
        <v>0</v>
      </c>
    </row>
    <row r="1870" spans="1:17" ht="12.1" customHeight="1" x14ac:dyDescent="0.25">
      <c r="A1870" s="273" t="s">
        <v>3637</v>
      </c>
      <c r="B1870" s="273"/>
      <c r="C1870" s="274" t="s">
        <v>3638</v>
      </c>
      <c r="D1870" s="274"/>
      <c r="E1870" s="274"/>
      <c r="F1870" s="274"/>
      <c r="G1870" s="73">
        <v>15169063.84</v>
      </c>
      <c r="H1870" s="73">
        <v>0</v>
      </c>
      <c r="I1870" s="275">
        <v>0</v>
      </c>
      <c r="J1870" s="275"/>
      <c r="K1870" s="275">
        <v>0</v>
      </c>
      <c r="L1870" s="275"/>
      <c r="M1870" s="275"/>
      <c r="N1870" s="275"/>
      <c r="O1870" s="275">
        <v>15169063.84</v>
      </c>
      <c r="P1870" s="275"/>
      <c r="Q1870" s="73">
        <v>0</v>
      </c>
    </row>
    <row r="1871" spans="1:17" ht="12.1" customHeight="1" x14ac:dyDescent="0.25">
      <c r="A1871" s="273" t="s">
        <v>3639</v>
      </c>
      <c r="B1871" s="273"/>
      <c r="C1871" s="274" t="s">
        <v>3640</v>
      </c>
      <c r="D1871" s="274"/>
      <c r="E1871" s="274"/>
      <c r="F1871" s="274"/>
      <c r="G1871" s="73">
        <v>845395.57</v>
      </c>
      <c r="H1871" s="73">
        <v>0</v>
      </c>
      <c r="I1871" s="275">
        <v>0</v>
      </c>
      <c r="J1871" s="275"/>
      <c r="K1871" s="275">
        <v>0</v>
      </c>
      <c r="L1871" s="275"/>
      <c r="M1871" s="275"/>
      <c r="N1871" s="275"/>
      <c r="O1871" s="275">
        <v>845395.57</v>
      </c>
      <c r="P1871" s="275"/>
      <c r="Q1871" s="73">
        <v>0</v>
      </c>
    </row>
    <row r="1872" spans="1:17" ht="12.75" customHeight="1" x14ac:dyDescent="0.25">
      <c r="A1872" s="273" t="s">
        <v>3641</v>
      </c>
      <c r="B1872" s="273"/>
      <c r="C1872" s="274" t="s">
        <v>3642</v>
      </c>
      <c r="D1872" s="274"/>
      <c r="E1872" s="274"/>
      <c r="F1872" s="274"/>
      <c r="G1872" s="73">
        <v>1082585.42</v>
      </c>
      <c r="H1872" s="73">
        <v>0</v>
      </c>
      <c r="I1872" s="275">
        <v>0</v>
      </c>
      <c r="J1872" s="275"/>
      <c r="K1872" s="275">
        <v>0</v>
      </c>
      <c r="L1872" s="275"/>
      <c r="M1872" s="275"/>
      <c r="N1872" s="275"/>
      <c r="O1872" s="275">
        <v>1082585.42</v>
      </c>
      <c r="P1872" s="275"/>
      <c r="Q1872" s="73">
        <v>0</v>
      </c>
    </row>
    <row r="1873" spans="1:17" ht="12.1" customHeight="1" x14ac:dyDescent="0.25">
      <c r="A1873" s="273" t="s">
        <v>3643</v>
      </c>
      <c r="B1873" s="273"/>
      <c r="C1873" s="274" t="s">
        <v>3644</v>
      </c>
      <c r="D1873" s="274"/>
      <c r="E1873" s="274"/>
      <c r="F1873" s="274"/>
      <c r="G1873" s="73">
        <v>894409.37</v>
      </c>
      <c r="H1873" s="73">
        <v>0</v>
      </c>
      <c r="I1873" s="275">
        <v>0</v>
      </c>
      <c r="J1873" s="275"/>
      <c r="K1873" s="275">
        <v>0</v>
      </c>
      <c r="L1873" s="275"/>
      <c r="M1873" s="275"/>
      <c r="N1873" s="275"/>
      <c r="O1873" s="275">
        <v>894409.37</v>
      </c>
      <c r="P1873" s="275"/>
      <c r="Q1873" s="73">
        <v>0</v>
      </c>
    </row>
    <row r="1874" spans="1:17" ht="12.1" customHeight="1" x14ac:dyDescent="0.25">
      <c r="A1874" s="273" t="s">
        <v>3645</v>
      </c>
      <c r="B1874" s="273"/>
      <c r="C1874" s="274" t="s">
        <v>3646</v>
      </c>
      <c r="D1874" s="274"/>
      <c r="E1874" s="274"/>
      <c r="F1874" s="274"/>
      <c r="G1874" s="73">
        <v>1289689.42</v>
      </c>
      <c r="H1874" s="73">
        <v>0</v>
      </c>
      <c r="I1874" s="275">
        <v>0</v>
      </c>
      <c r="J1874" s="275"/>
      <c r="K1874" s="275">
        <v>0</v>
      </c>
      <c r="L1874" s="275"/>
      <c r="M1874" s="275"/>
      <c r="N1874" s="275"/>
      <c r="O1874" s="275">
        <v>1289689.42</v>
      </c>
      <c r="P1874" s="275"/>
      <c r="Q1874" s="73">
        <v>0</v>
      </c>
    </row>
    <row r="1875" spans="1:17" ht="12.75" customHeight="1" x14ac:dyDescent="0.25">
      <c r="A1875" s="273" t="s">
        <v>3647</v>
      </c>
      <c r="B1875" s="273"/>
      <c r="C1875" s="274" t="s">
        <v>3648</v>
      </c>
      <c r="D1875" s="274"/>
      <c r="E1875" s="274"/>
      <c r="F1875" s="274"/>
      <c r="G1875" s="73">
        <v>1099754.58</v>
      </c>
      <c r="H1875" s="73">
        <v>0</v>
      </c>
      <c r="I1875" s="275">
        <v>0</v>
      </c>
      <c r="J1875" s="275"/>
      <c r="K1875" s="275">
        <v>0</v>
      </c>
      <c r="L1875" s="275"/>
      <c r="M1875" s="275"/>
      <c r="N1875" s="275"/>
      <c r="O1875" s="275">
        <v>1099754.58</v>
      </c>
      <c r="P1875" s="275"/>
      <c r="Q1875" s="73">
        <v>0</v>
      </c>
    </row>
    <row r="1876" spans="1:17" ht="12.1" customHeight="1" x14ac:dyDescent="0.25">
      <c r="A1876" s="273" t="s">
        <v>3649</v>
      </c>
      <c r="B1876" s="273"/>
      <c r="C1876" s="274" t="s">
        <v>3630</v>
      </c>
      <c r="D1876" s="274"/>
      <c r="E1876" s="274"/>
      <c r="F1876" s="274"/>
      <c r="G1876" s="73">
        <v>2757727.27</v>
      </c>
      <c r="H1876" s="73">
        <v>0</v>
      </c>
      <c r="I1876" s="275">
        <v>0</v>
      </c>
      <c r="J1876" s="275"/>
      <c r="K1876" s="275">
        <v>0</v>
      </c>
      <c r="L1876" s="275"/>
      <c r="M1876" s="275"/>
      <c r="N1876" s="275"/>
      <c r="O1876" s="275">
        <v>2757727.27</v>
      </c>
      <c r="P1876" s="275"/>
      <c r="Q1876" s="73">
        <v>0</v>
      </c>
    </row>
    <row r="1877" spans="1:17" ht="12.1" customHeight="1" x14ac:dyDescent="0.25">
      <c r="A1877" s="273" t="s">
        <v>3650</v>
      </c>
      <c r="B1877" s="273"/>
      <c r="C1877" s="274" t="s">
        <v>3581</v>
      </c>
      <c r="D1877" s="274"/>
      <c r="E1877" s="274"/>
      <c r="F1877" s="274"/>
      <c r="G1877" s="73">
        <v>136315982.88</v>
      </c>
      <c r="H1877" s="73">
        <v>0</v>
      </c>
      <c r="I1877" s="275">
        <v>1080000</v>
      </c>
      <c r="J1877" s="275"/>
      <c r="K1877" s="275">
        <v>0</v>
      </c>
      <c r="L1877" s="275"/>
      <c r="M1877" s="275"/>
      <c r="N1877" s="275"/>
      <c r="O1877" s="275">
        <v>137395982.88</v>
      </c>
      <c r="P1877" s="275"/>
      <c r="Q1877" s="73">
        <v>0</v>
      </c>
    </row>
    <row r="1878" spans="1:17" ht="12.75" customHeight="1" x14ac:dyDescent="0.25">
      <c r="A1878" s="273" t="s">
        <v>3651</v>
      </c>
      <c r="B1878" s="273"/>
      <c r="C1878" s="274" t="s">
        <v>3652</v>
      </c>
      <c r="D1878" s="274"/>
      <c r="E1878" s="274"/>
      <c r="F1878" s="274"/>
      <c r="G1878" s="73">
        <v>5356400</v>
      </c>
      <c r="H1878" s="73">
        <v>0</v>
      </c>
      <c r="I1878" s="275">
        <v>0</v>
      </c>
      <c r="J1878" s="275"/>
      <c r="K1878" s="275">
        <v>0</v>
      </c>
      <c r="L1878" s="275"/>
      <c r="M1878" s="275"/>
      <c r="N1878" s="275"/>
      <c r="O1878" s="275">
        <v>5356400</v>
      </c>
      <c r="P1878" s="275"/>
      <c r="Q1878" s="73">
        <v>0</v>
      </c>
    </row>
    <row r="1879" spans="1:17" ht="12.1" customHeight="1" x14ac:dyDescent="0.25">
      <c r="A1879" s="273" t="s">
        <v>3653</v>
      </c>
      <c r="B1879" s="273"/>
      <c r="C1879" s="274" t="s">
        <v>3654</v>
      </c>
      <c r="D1879" s="274"/>
      <c r="E1879" s="274"/>
      <c r="F1879" s="274"/>
      <c r="G1879" s="73">
        <v>7351872.5499999998</v>
      </c>
      <c r="H1879" s="73">
        <v>0</v>
      </c>
      <c r="I1879" s="275">
        <v>0</v>
      </c>
      <c r="J1879" s="275"/>
      <c r="K1879" s="275">
        <v>0</v>
      </c>
      <c r="L1879" s="275"/>
      <c r="M1879" s="275"/>
      <c r="N1879" s="275"/>
      <c r="O1879" s="275">
        <v>7351872.5499999998</v>
      </c>
      <c r="P1879" s="275"/>
      <c r="Q1879" s="73">
        <v>0</v>
      </c>
    </row>
    <row r="1880" spans="1:17" ht="12.1" customHeight="1" x14ac:dyDescent="0.25">
      <c r="A1880" s="273" t="s">
        <v>3655</v>
      </c>
      <c r="B1880" s="273"/>
      <c r="C1880" s="274" t="s">
        <v>3656</v>
      </c>
      <c r="D1880" s="274"/>
      <c r="E1880" s="274"/>
      <c r="F1880" s="274"/>
      <c r="G1880" s="73">
        <v>6595753.4699999997</v>
      </c>
      <c r="H1880" s="73">
        <v>0</v>
      </c>
      <c r="I1880" s="275">
        <v>218182</v>
      </c>
      <c r="J1880" s="275"/>
      <c r="K1880" s="275">
        <v>0</v>
      </c>
      <c r="L1880" s="275"/>
      <c r="M1880" s="275"/>
      <c r="N1880" s="275"/>
      <c r="O1880" s="275">
        <v>6813935.4699999997</v>
      </c>
      <c r="P1880" s="275"/>
      <c r="Q1880" s="73">
        <v>0</v>
      </c>
    </row>
    <row r="1881" spans="1:17" ht="12.1" customHeight="1" x14ac:dyDescent="0.25">
      <c r="A1881" s="273" t="s">
        <v>3657</v>
      </c>
      <c r="B1881" s="273"/>
      <c r="C1881" s="274" t="s">
        <v>3658</v>
      </c>
      <c r="D1881" s="274"/>
      <c r="E1881" s="274"/>
      <c r="F1881" s="274"/>
      <c r="G1881" s="73">
        <v>5294770</v>
      </c>
      <c r="H1881" s="73">
        <v>0</v>
      </c>
      <c r="I1881" s="275">
        <v>0</v>
      </c>
      <c r="J1881" s="275"/>
      <c r="K1881" s="275">
        <v>0</v>
      </c>
      <c r="L1881" s="275"/>
      <c r="M1881" s="275"/>
      <c r="N1881" s="275"/>
      <c r="O1881" s="275">
        <v>5294770</v>
      </c>
      <c r="P1881" s="275"/>
      <c r="Q1881" s="73">
        <v>0</v>
      </c>
    </row>
    <row r="1882" spans="1:17" ht="12.75" customHeight="1" x14ac:dyDescent="0.25">
      <c r="A1882" s="273" t="s">
        <v>3659</v>
      </c>
      <c r="B1882" s="273"/>
      <c r="C1882" s="274" t="s">
        <v>3660</v>
      </c>
      <c r="D1882" s="274"/>
      <c r="E1882" s="274"/>
      <c r="F1882" s="274"/>
      <c r="G1882" s="73">
        <v>6120020</v>
      </c>
      <c r="H1882" s="73">
        <v>0</v>
      </c>
      <c r="I1882" s="275">
        <v>0</v>
      </c>
      <c r="J1882" s="275"/>
      <c r="K1882" s="275">
        <v>0</v>
      </c>
      <c r="L1882" s="275"/>
      <c r="M1882" s="275"/>
      <c r="N1882" s="275"/>
      <c r="O1882" s="275">
        <v>6120020</v>
      </c>
      <c r="P1882" s="275"/>
      <c r="Q1882" s="73">
        <v>0</v>
      </c>
    </row>
    <row r="1883" spans="1:17" ht="12.1" customHeight="1" x14ac:dyDescent="0.25">
      <c r="A1883" s="273" t="s">
        <v>3661</v>
      </c>
      <c r="B1883" s="273"/>
      <c r="C1883" s="274" t="s">
        <v>3662</v>
      </c>
      <c r="D1883" s="274"/>
      <c r="E1883" s="274"/>
      <c r="F1883" s="274"/>
      <c r="G1883" s="73">
        <v>6580615.1399999997</v>
      </c>
      <c r="H1883" s="73">
        <v>0</v>
      </c>
      <c r="I1883" s="275">
        <v>0</v>
      </c>
      <c r="J1883" s="275"/>
      <c r="K1883" s="275">
        <v>0</v>
      </c>
      <c r="L1883" s="275"/>
      <c r="M1883" s="275"/>
      <c r="N1883" s="275"/>
      <c r="O1883" s="275">
        <v>6580615.1399999997</v>
      </c>
      <c r="P1883" s="275"/>
      <c r="Q1883" s="73">
        <v>0</v>
      </c>
    </row>
    <row r="1884" spans="1:17" ht="12.1" customHeight="1" x14ac:dyDescent="0.25">
      <c r="A1884" s="273" t="s">
        <v>3663</v>
      </c>
      <c r="B1884" s="273"/>
      <c r="C1884" s="274" t="s">
        <v>3664</v>
      </c>
      <c r="D1884" s="274"/>
      <c r="E1884" s="274"/>
      <c r="F1884" s="274"/>
      <c r="G1884" s="73">
        <v>4483740</v>
      </c>
      <c r="H1884" s="73">
        <v>0</v>
      </c>
      <c r="I1884" s="275">
        <v>0</v>
      </c>
      <c r="J1884" s="275"/>
      <c r="K1884" s="275">
        <v>0</v>
      </c>
      <c r="L1884" s="275"/>
      <c r="M1884" s="275"/>
      <c r="N1884" s="275"/>
      <c r="O1884" s="275">
        <v>4483740</v>
      </c>
      <c r="P1884" s="275"/>
      <c r="Q1884" s="73">
        <v>0</v>
      </c>
    </row>
    <row r="1885" spans="1:17" ht="12.75" customHeight="1" x14ac:dyDescent="0.25">
      <c r="A1885" s="273" t="s">
        <v>3665</v>
      </c>
      <c r="B1885" s="273"/>
      <c r="C1885" s="274" t="s">
        <v>3666</v>
      </c>
      <c r="D1885" s="274"/>
      <c r="E1885" s="274"/>
      <c r="F1885" s="274"/>
      <c r="G1885" s="73">
        <v>601364.75</v>
      </c>
      <c r="H1885" s="73">
        <v>0</v>
      </c>
      <c r="I1885" s="275">
        <v>0</v>
      </c>
      <c r="J1885" s="275"/>
      <c r="K1885" s="275">
        <v>0</v>
      </c>
      <c r="L1885" s="275"/>
      <c r="M1885" s="275"/>
      <c r="N1885" s="275"/>
      <c r="O1885" s="275">
        <v>601364.75</v>
      </c>
      <c r="P1885" s="275"/>
      <c r="Q1885" s="73">
        <v>0</v>
      </c>
    </row>
    <row r="1886" spans="1:17" ht="12.1" customHeight="1" x14ac:dyDescent="0.25">
      <c r="A1886" s="273" t="s">
        <v>3667</v>
      </c>
      <c r="B1886" s="273"/>
      <c r="C1886" s="274" t="s">
        <v>3668</v>
      </c>
      <c r="D1886" s="274"/>
      <c r="E1886" s="274"/>
      <c r="F1886" s="274"/>
      <c r="G1886" s="73">
        <v>5108910.6500000004</v>
      </c>
      <c r="H1886" s="73">
        <v>0</v>
      </c>
      <c r="I1886" s="275">
        <v>0</v>
      </c>
      <c r="J1886" s="275"/>
      <c r="K1886" s="275">
        <v>0</v>
      </c>
      <c r="L1886" s="275"/>
      <c r="M1886" s="275"/>
      <c r="N1886" s="275"/>
      <c r="O1886" s="275">
        <v>5108910.6500000004</v>
      </c>
      <c r="P1886" s="275"/>
      <c r="Q1886" s="73">
        <v>0</v>
      </c>
    </row>
    <row r="1887" spans="1:17" ht="12.1" customHeight="1" x14ac:dyDescent="0.25">
      <c r="A1887" s="273" t="s">
        <v>3669</v>
      </c>
      <c r="B1887" s="273"/>
      <c r="C1887" s="274" t="s">
        <v>3670</v>
      </c>
      <c r="D1887" s="274"/>
      <c r="E1887" s="274"/>
      <c r="F1887" s="274"/>
      <c r="G1887" s="73">
        <v>1652450</v>
      </c>
      <c r="H1887" s="73">
        <v>0</v>
      </c>
      <c r="I1887" s="275">
        <v>0</v>
      </c>
      <c r="J1887" s="275"/>
      <c r="K1887" s="275">
        <v>0</v>
      </c>
      <c r="L1887" s="275"/>
      <c r="M1887" s="275"/>
      <c r="N1887" s="275"/>
      <c r="O1887" s="275">
        <v>1652450</v>
      </c>
      <c r="P1887" s="275"/>
      <c r="Q1887" s="73">
        <v>0</v>
      </c>
    </row>
    <row r="1888" spans="1:17" ht="12.75" customHeight="1" x14ac:dyDescent="0.25">
      <c r="A1888" s="273" t="s">
        <v>3671</v>
      </c>
      <c r="B1888" s="273"/>
      <c r="C1888" s="274" t="s">
        <v>3628</v>
      </c>
      <c r="D1888" s="274"/>
      <c r="E1888" s="274"/>
      <c r="F1888" s="274"/>
      <c r="G1888" s="73">
        <v>26969395.449999999</v>
      </c>
      <c r="H1888" s="73">
        <v>0</v>
      </c>
      <c r="I1888" s="275">
        <v>0</v>
      </c>
      <c r="J1888" s="275"/>
      <c r="K1888" s="275">
        <v>0</v>
      </c>
      <c r="L1888" s="275"/>
      <c r="M1888" s="275"/>
      <c r="N1888" s="275"/>
      <c r="O1888" s="275">
        <v>26969395.449999999</v>
      </c>
      <c r="P1888" s="275"/>
      <c r="Q1888" s="73">
        <v>0</v>
      </c>
    </row>
    <row r="1889" spans="1:17" ht="12.1" customHeight="1" x14ac:dyDescent="0.25">
      <c r="A1889" s="273" t="s">
        <v>3672</v>
      </c>
      <c r="B1889" s="273"/>
      <c r="C1889" s="274" t="s">
        <v>3673</v>
      </c>
      <c r="D1889" s="274"/>
      <c r="E1889" s="274"/>
      <c r="F1889" s="274"/>
      <c r="G1889" s="73">
        <v>23129232.27</v>
      </c>
      <c r="H1889" s="73">
        <v>0</v>
      </c>
      <c r="I1889" s="275">
        <v>16776982.710000001</v>
      </c>
      <c r="J1889" s="275"/>
      <c r="K1889" s="275">
        <v>0</v>
      </c>
      <c r="L1889" s="275"/>
      <c r="M1889" s="275"/>
      <c r="N1889" s="275"/>
      <c r="O1889" s="275">
        <v>39906214.979999997</v>
      </c>
      <c r="P1889" s="275"/>
      <c r="Q1889" s="73">
        <v>0</v>
      </c>
    </row>
    <row r="1890" spans="1:17" ht="12.1" customHeight="1" x14ac:dyDescent="0.25">
      <c r="A1890" s="273" t="s">
        <v>3674</v>
      </c>
      <c r="B1890" s="273"/>
      <c r="C1890" s="274" t="s">
        <v>3675</v>
      </c>
      <c r="D1890" s="274"/>
      <c r="E1890" s="274"/>
      <c r="F1890" s="274"/>
      <c r="G1890" s="73">
        <v>1004173</v>
      </c>
      <c r="H1890" s="73">
        <v>0</v>
      </c>
      <c r="I1890" s="275">
        <v>0</v>
      </c>
      <c r="J1890" s="275"/>
      <c r="K1890" s="275">
        <v>0</v>
      </c>
      <c r="L1890" s="275"/>
      <c r="M1890" s="275"/>
      <c r="N1890" s="275"/>
      <c r="O1890" s="275">
        <v>1004173</v>
      </c>
      <c r="P1890" s="275"/>
      <c r="Q1890" s="73">
        <v>0</v>
      </c>
    </row>
    <row r="1891" spans="1:17" ht="12.75" customHeight="1" x14ac:dyDescent="0.25">
      <c r="A1891" s="273" t="s">
        <v>3676</v>
      </c>
      <c r="B1891" s="273"/>
      <c r="C1891" s="274" t="s">
        <v>3677</v>
      </c>
      <c r="D1891" s="274"/>
      <c r="E1891" s="274"/>
      <c r="F1891" s="274"/>
      <c r="G1891" s="73">
        <v>1990990.91</v>
      </c>
      <c r="H1891" s="73">
        <v>0</v>
      </c>
      <c r="I1891" s="275">
        <v>0</v>
      </c>
      <c r="J1891" s="275"/>
      <c r="K1891" s="275">
        <v>0</v>
      </c>
      <c r="L1891" s="275"/>
      <c r="M1891" s="275"/>
      <c r="N1891" s="275"/>
      <c r="O1891" s="275">
        <v>1990990.91</v>
      </c>
      <c r="P1891" s="275"/>
      <c r="Q1891" s="73">
        <v>0</v>
      </c>
    </row>
    <row r="1892" spans="1:17" ht="12.1" customHeight="1" x14ac:dyDescent="0.25">
      <c r="A1892" s="273" t="s">
        <v>3678</v>
      </c>
      <c r="B1892" s="273"/>
      <c r="C1892" s="274" t="s">
        <v>3679</v>
      </c>
      <c r="D1892" s="274"/>
      <c r="E1892" s="274"/>
      <c r="F1892" s="274"/>
      <c r="G1892" s="73">
        <v>2653010.7400000002</v>
      </c>
      <c r="H1892" s="73">
        <v>0</v>
      </c>
      <c r="I1892" s="275">
        <v>0</v>
      </c>
      <c r="J1892" s="275"/>
      <c r="K1892" s="275">
        <v>0</v>
      </c>
      <c r="L1892" s="275"/>
      <c r="M1892" s="275"/>
      <c r="N1892" s="275"/>
      <c r="O1892" s="275">
        <v>2653010.7400000002</v>
      </c>
      <c r="P1892" s="275"/>
      <c r="Q1892" s="73">
        <v>0</v>
      </c>
    </row>
    <row r="1893" spans="1:17" ht="12.1" customHeight="1" x14ac:dyDescent="0.25">
      <c r="A1893" s="273" t="s">
        <v>3680</v>
      </c>
      <c r="B1893" s="273"/>
      <c r="C1893" s="274" t="s">
        <v>3681</v>
      </c>
      <c r="D1893" s="274"/>
      <c r="E1893" s="274"/>
      <c r="F1893" s="274"/>
      <c r="G1893" s="73">
        <v>2544905.12</v>
      </c>
      <c r="H1893" s="73">
        <v>0</v>
      </c>
      <c r="I1893" s="275">
        <v>0</v>
      </c>
      <c r="J1893" s="275"/>
      <c r="K1893" s="275">
        <v>0</v>
      </c>
      <c r="L1893" s="275"/>
      <c r="M1893" s="275"/>
      <c r="N1893" s="275"/>
      <c r="O1893" s="275">
        <v>2544905.12</v>
      </c>
      <c r="P1893" s="275"/>
      <c r="Q1893" s="73">
        <v>0</v>
      </c>
    </row>
    <row r="1894" spans="1:17" ht="12.75" customHeight="1" x14ac:dyDescent="0.25">
      <c r="A1894" s="273" t="s">
        <v>3682</v>
      </c>
      <c r="B1894" s="273"/>
      <c r="C1894" s="274" t="s">
        <v>3683</v>
      </c>
      <c r="D1894" s="274"/>
      <c r="E1894" s="274"/>
      <c r="F1894" s="274"/>
      <c r="G1894" s="73">
        <v>13286758.039999999</v>
      </c>
      <c r="H1894" s="73">
        <v>0</v>
      </c>
      <c r="I1894" s="275">
        <v>0</v>
      </c>
      <c r="J1894" s="275"/>
      <c r="K1894" s="275">
        <v>0</v>
      </c>
      <c r="L1894" s="275"/>
      <c r="M1894" s="275"/>
      <c r="N1894" s="275"/>
      <c r="O1894" s="275">
        <v>13286758.039999999</v>
      </c>
      <c r="P1894" s="275"/>
      <c r="Q1894" s="73">
        <v>0</v>
      </c>
    </row>
    <row r="1895" spans="1:17" ht="12.1" customHeight="1" x14ac:dyDescent="0.25">
      <c r="A1895" s="273" t="s">
        <v>3684</v>
      </c>
      <c r="B1895" s="273"/>
      <c r="C1895" s="274" t="s">
        <v>3685</v>
      </c>
      <c r="D1895" s="274"/>
      <c r="E1895" s="274"/>
      <c r="F1895" s="274"/>
      <c r="G1895" s="73">
        <v>50100479.130000003</v>
      </c>
      <c r="H1895" s="73">
        <v>0</v>
      </c>
      <c r="I1895" s="275">
        <v>12298183.76</v>
      </c>
      <c r="J1895" s="275"/>
      <c r="K1895" s="275">
        <v>0</v>
      </c>
      <c r="L1895" s="275"/>
      <c r="M1895" s="275"/>
      <c r="N1895" s="275"/>
      <c r="O1895" s="275">
        <v>62398662.890000001</v>
      </c>
      <c r="P1895" s="275"/>
      <c r="Q1895" s="73">
        <v>0</v>
      </c>
    </row>
    <row r="1896" spans="1:17" ht="12.1" customHeight="1" x14ac:dyDescent="0.25">
      <c r="A1896" s="273" t="s">
        <v>3686</v>
      </c>
      <c r="B1896" s="273"/>
      <c r="C1896" s="274" t="s">
        <v>3603</v>
      </c>
      <c r="D1896" s="274"/>
      <c r="E1896" s="274"/>
      <c r="F1896" s="274"/>
      <c r="G1896" s="73">
        <v>41342765.939999998</v>
      </c>
      <c r="H1896" s="73">
        <v>0</v>
      </c>
      <c r="I1896" s="275">
        <v>10632410.449999999</v>
      </c>
      <c r="J1896" s="275"/>
      <c r="K1896" s="275">
        <v>0</v>
      </c>
      <c r="L1896" s="275"/>
      <c r="M1896" s="275"/>
      <c r="N1896" s="275"/>
      <c r="O1896" s="275">
        <v>51975176.390000001</v>
      </c>
      <c r="P1896" s="275"/>
      <c r="Q1896" s="73">
        <v>0</v>
      </c>
    </row>
    <row r="1897" spans="1:17" ht="12.75" customHeight="1" x14ac:dyDescent="0.25">
      <c r="A1897" s="273" t="s">
        <v>3687</v>
      </c>
      <c r="B1897" s="273"/>
      <c r="C1897" s="274" t="s">
        <v>3581</v>
      </c>
      <c r="D1897" s="274"/>
      <c r="E1897" s="274"/>
      <c r="F1897" s="274"/>
      <c r="G1897" s="73">
        <v>4766995</v>
      </c>
      <c r="H1897" s="73">
        <v>0</v>
      </c>
      <c r="I1897" s="275">
        <v>0</v>
      </c>
      <c r="J1897" s="275"/>
      <c r="K1897" s="275">
        <v>0</v>
      </c>
      <c r="L1897" s="275"/>
      <c r="M1897" s="275"/>
      <c r="N1897" s="275"/>
      <c r="O1897" s="275">
        <v>4766995</v>
      </c>
      <c r="P1897" s="275"/>
      <c r="Q1897" s="73">
        <v>0</v>
      </c>
    </row>
    <row r="1898" spans="1:17" ht="12.1" customHeight="1" x14ac:dyDescent="0.25">
      <c r="A1898" s="273" t="s">
        <v>3688</v>
      </c>
      <c r="B1898" s="273"/>
      <c r="C1898" s="274" t="s">
        <v>3628</v>
      </c>
      <c r="D1898" s="274"/>
      <c r="E1898" s="274"/>
      <c r="F1898" s="274"/>
      <c r="G1898" s="73">
        <v>137921292.66</v>
      </c>
      <c r="H1898" s="73">
        <v>0</v>
      </c>
      <c r="I1898" s="275">
        <v>10929578.859999999</v>
      </c>
      <c r="J1898" s="275"/>
      <c r="K1898" s="275">
        <v>0</v>
      </c>
      <c r="L1898" s="275"/>
      <c r="M1898" s="275"/>
      <c r="N1898" s="275"/>
      <c r="O1898" s="275">
        <v>148850871.52000001</v>
      </c>
      <c r="P1898" s="275"/>
      <c r="Q1898" s="73">
        <v>0</v>
      </c>
    </row>
    <row r="1899" spans="1:17" ht="12.1" customHeight="1" x14ac:dyDescent="0.25">
      <c r="A1899" s="273" t="s">
        <v>3689</v>
      </c>
      <c r="B1899" s="273"/>
      <c r="C1899" s="274" t="s">
        <v>3690</v>
      </c>
      <c r="D1899" s="274"/>
      <c r="E1899" s="274"/>
      <c r="F1899" s="274"/>
      <c r="G1899" s="73">
        <v>5623673.9199999999</v>
      </c>
      <c r="H1899" s="73">
        <v>0</v>
      </c>
      <c r="I1899" s="275">
        <v>0</v>
      </c>
      <c r="J1899" s="275"/>
      <c r="K1899" s="275">
        <v>0</v>
      </c>
      <c r="L1899" s="275"/>
      <c r="M1899" s="275"/>
      <c r="N1899" s="275"/>
      <c r="O1899" s="275">
        <v>5623673.9199999999</v>
      </c>
      <c r="P1899" s="275"/>
      <c r="Q1899" s="73">
        <v>0</v>
      </c>
    </row>
    <row r="1900" spans="1:17" ht="12.75" customHeight="1" x14ac:dyDescent="0.25">
      <c r="A1900" s="273" t="s">
        <v>3691</v>
      </c>
      <c r="B1900" s="273"/>
      <c r="C1900" s="274" t="s">
        <v>3692</v>
      </c>
      <c r="D1900" s="274"/>
      <c r="E1900" s="274"/>
      <c r="F1900" s="274"/>
      <c r="G1900" s="73">
        <v>25936535.829999998</v>
      </c>
      <c r="H1900" s="73">
        <v>0</v>
      </c>
      <c r="I1900" s="275">
        <v>0</v>
      </c>
      <c r="J1900" s="275"/>
      <c r="K1900" s="275">
        <v>0</v>
      </c>
      <c r="L1900" s="275"/>
      <c r="M1900" s="275"/>
      <c r="N1900" s="275"/>
      <c r="O1900" s="275">
        <v>25936535.829999998</v>
      </c>
      <c r="P1900" s="275"/>
      <c r="Q1900" s="73">
        <v>0</v>
      </c>
    </row>
    <row r="1901" spans="1:17" ht="12.1" customHeight="1" x14ac:dyDescent="0.25">
      <c r="A1901" s="273" t="s">
        <v>3693</v>
      </c>
      <c r="B1901" s="273"/>
      <c r="C1901" s="274" t="s">
        <v>3694</v>
      </c>
      <c r="D1901" s="274"/>
      <c r="E1901" s="274"/>
      <c r="F1901" s="274"/>
      <c r="G1901" s="73">
        <v>6147725.6600000001</v>
      </c>
      <c r="H1901" s="73">
        <v>0</v>
      </c>
      <c r="I1901" s="275">
        <v>0</v>
      </c>
      <c r="J1901" s="275"/>
      <c r="K1901" s="275">
        <v>0</v>
      </c>
      <c r="L1901" s="275"/>
      <c r="M1901" s="275"/>
      <c r="N1901" s="275"/>
      <c r="O1901" s="275">
        <v>6147725.6600000001</v>
      </c>
      <c r="P1901" s="275"/>
      <c r="Q1901" s="73">
        <v>0</v>
      </c>
    </row>
    <row r="1902" spans="1:17" ht="12.1" customHeight="1" x14ac:dyDescent="0.25">
      <c r="A1902" s="273" t="s">
        <v>3695</v>
      </c>
      <c r="B1902" s="273"/>
      <c r="C1902" s="274" t="s">
        <v>3696</v>
      </c>
      <c r="D1902" s="274"/>
      <c r="E1902" s="274"/>
      <c r="F1902" s="274"/>
      <c r="G1902" s="73">
        <v>70024656.680000007</v>
      </c>
      <c r="H1902" s="73">
        <v>0</v>
      </c>
      <c r="I1902" s="275">
        <v>557550</v>
      </c>
      <c r="J1902" s="275"/>
      <c r="K1902" s="275">
        <v>0</v>
      </c>
      <c r="L1902" s="275"/>
      <c r="M1902" s="275"/>
      <c r="N1902" s="275"/>
      <c r="O1902" s="275">
        <v>70582206.680000007</v>
      </c>
      <c r="P1902" s="275"/>
      <c r="Q1902" s="73">
        <v>0</v>
      </c>
    </row>
    <row r="1903" spans="1:17" ht="12.75" customHeight="1" x14ac:dyDescent="0.25">
      <c r="A1903" s="273" t="s">
        <v>3697</v>
      </c>
      <c r="B1903" s="273"/>
      <c r="C1903" s="274" t="s">
        <v>3628</v>
      </c>
      <c r="D1903" s="274"/>
      <c r="E1903" s="274"/>
      <c r="F1903" s="274"/>
      <c r="G1903" s="73">
        <v>62790844.789999999</v>
      </c>
      <c r="H1903" s="73">
        <v>0</v>
      </c>
      <c r="I1903" s="275">
        <v>10376688.02</v>
      </c>
      <c r="J1903" s="275"/>
      <c r="K1903" s="275">
        <v>0</v>
      </c>
      <c r="L1903" s="275"/>
      <c r="M1903" s="275"/>
      <c r="N1903" s="275"/>
      <c r="O1903" s="275">
        <v>73167532.810000002</v>
      </c>
      <c r="P1903" s="275"/>
      <c r="Q1903" s="73">
        <v>0</v>
      </c>
    </row>
    <row r="1904" spans="1:17" ht="12.1" customHeight="1" x14ac:dyDescent="0.25">
      <c r="A1904" s="273" t="s">
        <v>3698</v>
      </c>
      <c r="B1904" s="273"/>
      <c r="C1904" s="274" t="s">
        <v>3699</v>
      </c>
      <c r="D1904" s="274"/>
      <c r="E1904" s="274"/>
      <c r="F1904" s="274"/>
      <c r="G1904" s="73">
        <v>6713880</v>
      </c>
      <c r="H1904" s="73">
        <v>0</v>
      </c>
      <c r="I1904" s="275">
        <v>0</v>
      </c>
      <c r="J1904" s="275"/>
      <c r="K1904" s="275">
        <v>0</v>
      </c>
      <c r="L1904" s="275"/>
      <c r="M1904" s="275"/>
      <c r="N1904" s="275"/>
      <c r="O1904" s="275">
        <v>6713880</v>
      </c>
      <c r="P1904" s="275"/>
      <c r="Q1904" s="73">
        <v>0</v>
      </c>
    </row>
    <row r="1905" spans="1:17" ht="12.1" customHeight="1" x14ac:dyDescent="0.25">
      <c r="A1905" s="273" t="s">
        <v>3700</v>
      </c>
      <c r="B1905" s="273"/>
      <c r="C1905" s="274" t="s">
        <v>3701</v>
      </c>
      <c r="D1905" s="274"/>
      <c r="E1905" s="274"/>
      <c r="F1905" s="274"/>
      <c r="G1905" s="73">
        <v>1800000</v>
      </c>
      <c r="H1905" s="73">
        <v>0</v>
      </c>
      <c r="I1905" s="275">
        <v>0</v>
      </c>
      <c r="J1905" s="275"/>
      <c r="K1905" s="275">
        <v>0</v>
      </c>
      <c r="L1905" s="275"/>
      <c r="M1905" s="275"/>
      <c r="N1905" s="275"/>
      <c r="O1905" s="275">
        <v>1800000</v>
      </c>
      <c r="P1905" s="275"/>
      <c r="Q1905" s="73">
        <v>0</v>
      </c>
    </row>
    <row r="1906" spans="1:17" ht="12.1" customHeight="1" x14ac:dyDescent="0.25">
      <c r="A1906" s="273" t="s">
        <v>3702</v>
      </c>
      <c r="B1906" s="273"/>
      <c r="C1906" s="274" t="s">
        <v>3628</v>
      </c>
      <c r="D1906" s="274"/>
      <c r="E1906" s="274"/>
      <c r="F1906" s="274"/>
      <c r="G1906" s="73">
        <v>53777676.380000003</v>
      </c>
      <c r="H1906" s="73">
        <v>0</v>
      </c>
      <c r="I1906" s="275">
        <v>9204815.4700000007</v>
      </c>
      <c r="J1906" s="275"/>
      <c r="K1906" s="275">
        <v>0</v>
      </c>
      <c r="L1906" s="275"/>
      <c r="M1906" s="275"/>
      <c r="N1906" s="275"/>
      <c r="O1906" s="275">
        <v>62982491.850000001</v>
      </c>
      <c r="P1906" s="275"/>
      <c r="Q1906" s="73">
        <v>0</v>
      </c>
    </row>
    <row r="1907" spans="1:17" ht="12.75" customHeight="1" x14ac:dyDescent="0.25">
      <c r="A1907" s="273" t="s">
        <v>3703</v>
      </c>
      <c r="B1907" s="273"/>
      <c r="C1907" s="274" t="s">
        <v>3704</v>
      </c>
      <c r="D1907" s="274"/>
      <c r="E1907" s="274"/>
      <c r="F1907" s="274"/>
      <c r="G1907" s="73">
        <v>2160000</v>
      </c>
      <c r="H1907" s="73">
        <v>0</v>
      </c>
      <c r="I1907" s="275">
        <v>0</v>
      </c>
      <c r="J1907" s="275"/>
      <c r="K1907" s="275">
        <v>0</v>
      </c>
      <c r="L1907" s="275"/>
      <c r="M1907" s="275"/>
      <c r="N1907" s="275"/>
      <c r="O1907" s="275">
        <v>2160000</v>
      </c>
      <c r="P1907" s="275"/>
      <c r="Q1907" s="73">
        <v>0</v>
      </c>
    </row>
    <row r="1908" spans="1:17" ht="12.1" customHeight="1" x14ac:dyDescent="0.25">
      <c r="A1908" s="273" t="s">
        <v>3705</v>
      </c>
      <c r="B1908" s="273"/>
      <c r="C1908" s="274" t="s">
        <v>3706</v>
      </c>
      <c r="D1908" s="274"/>
      <c r="E1908" s="274"/>
      <c r="F1908" s="274"/>
      <c r="G1908" s="73">
        <v>5945014.1200000001</v>
      </c>
      <c r="H1908" s="73">
        <v>0</v>
      </c>
      <c r="I1908" s="275">
        <v>0</v>
      </c>
      <c r="J1908" s="275"/>
      <c r="K1908" s="275">
        <v>0</v>
      </c>
      <c r="L1908" s="275"/>
      <c r="M1908" s="275"/>
      <c r="N1908" s="275"/>
      <c r="O1908" s="275">
        <v>5945014.1200000001</v>
      </c>
      <c r="P1908" s="275"/>
      <c r="Q1908" s="73">
        <v>0</v>
      </c>
    </row>
    <row r="1909" spans="1:17" ht="12.1" customHeight="1" x14ac:dyDescent="0.25">
      <c r="A1909" s="273" t="s">
        <v>3707</v>
      </c>
      <c r="B1909" s="273"/>
      <c r="C1909" s="274" t="s">
        <v>3708</v>
      </c>
      <c r="D1909" s="274"/>
      <c r="E1909" s="274"/>
      <c r="F1909" s="274"/>
      <c r="G1909" s="73">
        <v>26438537</v>
      </c>
      <c r="H1909" s="73">
        <v>0</v>
      </c>
      <c r="I1909" s="275">
        <v>0</v>
      </c>
      <c r="J1909" s="275"/>
      <c r="K1909" s="275">
        <v>0</v>
      </c>
      <c r="L1909" s="275"/>
      <c r="M1909" s="275"/>
      <c r="N1909" s="275"/>
      <c r="O1909" s="275">
        <v>26438537</v>
      </c>
      <c r="P1909" s="275"/>
      <c r="Q1909" s="73">
        <v>0</v>
      </c>
    </row>
    <row r="1910" spans="1:17" ht="12.75" customHeight="1" x14ac:dyDescent="0.25">
      <c r="A1910" s="273" t="s">
        <v>3709</v>
      </c>
      <c r="B1910" s="273"/>
      <c r="C1910" s="274" t="s">
        <v>3710</v>
      </c>
      <c r="D1910" s="274"/>
      <c r="E1910" s="274"/>
      <c r="F1910" s="274"/>
      <c r="G1910" s="73">
        <v>62780352.590000004</v>
      </c>
      <c r="H1910" s="73">
        <v>0</v>
      </c>
      <c r="I1910" s="275">
        <v>0</v>
      </c>
      <c r="J1910" s="275"/>
      <c r="K1910" s="275">
        <v>0</v>
      </c>
      <c r="L1910" s="275"/>
      <c r="M1910" s="275"/>
      <c r="N1910" s="275"/>
      <c r="O1910" s="275">
        <v>62780352.590000004</v>
      </c>
      <c r="P1910" s="275"/>
      <c r="Q1910" s="73">
        <v>0</v>
      </c>
    </row>
    <row r="1911" spans="1:17" ht="12.1" customHeight="1" x14ac:dyDescent="0.25">
      <c r="A1911" s="273" t="s">
        <v>3711</v>
      </c>
      <c r="B1911" s="273"/>
      <c r="C1911" s="274" t="s">
        <v>3630</v>
      </c>
      <c r="D1911" s="274"/>
      <c r="E1911" s="274"/>
      <c r="F1911" s="274"/>
      <c r="G1911" s="73">
        <v>856000</v>
      </c>
      <c r="H1911" s="73">
        <v>0</v>
      </c>
      <c r="I1911" s="275">
        <v>0</v>
      </c>
      <c r="J1911" s="275"/>
      <c r="K1911" s="275">
        <v>0</v>
      </c>
      <c r="L1911" s="275"/>
      <c r="M1911" s="275"/>
      <c r="N1911" s="275"/>
      <c r="O1911" s="275">
        <v>856000</v>
      </c>
      <c r="P1911" s="275"/>
      <c r="Q1911" s="73">
        <v>0</v>
      </c>
    </row>
    <row r="1912" spans="1:17" ht="12.1" customHeight="1" x14ac:dyDescent="0.25">
      <c r="A1912" s="273" t="s">
        <v>3712</v>
      </c>
      <c r="B1912" s="273"/>
      <c r="C1912" s="274" t="s">
        <v>3673</v>
      </c>
      <c r="D1912" s="274"/>
      <c r="E1912" s="274"/>
      <c r="F1912" s="274"/>
      <c r="G1912" s="73">
        <v>40846334.990000002</v>
      </c>
      <c r="H1912" s="73">
        <v>0</v>
      </c>
      <c r="I1912" s="275">
        <v>26693362.539999999</v>
      </c>
      <c r="J1912" s="275"/>
      <c r="K1912" s="275">
        <v>0</v>
      </c>
      <c r="L1912" s="275"/>
      <c r="M1912" s="275"/>
      <c r="N1912" s="275"/>
      <c r="O1912" s="275">
        <v>67539697.530000001</v>
      </c>
      <c r="P1912" s="275"/>
      <c r="Q1912" s="73">
        <v>0</v>
      </c>
    </row>
    <row r="1913" spans="1:17" ht="12.75" customHeight="1" x14ac:dyDescent="0.25">
      <c r="A1913" s="273" t="s">
        <v>3713</v>
      </c>
      <c r="B1913" s="273"/>
      <c r="C1913" s="274" t="s">
        <v>3714</v>
      </c>
      <c r="D1913" s="274"/>
      <c r="E1913" s="274"/>
      <c r="F1913" s="274"/>
      <c r="G1913" s="73">
        <v>63591038</v>
      </c>
      <c r="H1913" s="73">
        <v>0</v>
      </c>
      <c r="I1913" s="275">
        <v>0</v>
      </c>
      <c r="J1913" s="275"/>
      <c r="K1913" s="275">
        <v>0</v>
      </c>
      <c r="L1913" s="275"/>
      <c r="M1913" s="275"/>
      <c r="N1913" s="275"/>
      <c r="O1913" s="275">
        <v>63591038</v>
      </c>
      <c r="P1913" s="275"/>
      <c r="Q1913" s="73">
        <v>0</v>
      </c>
    </row>
    <row r="1914" spans="1:17" ht="12.1" customHeight="1" x14ac:dyDescent="0.25">
      <c r="A1914" s="273" t="s">
        <v>3715</v>
      </c>
      <c r="B1914" s="273"/>
      <c r="C1914" s="274" t="s">
        <v>3716</v>
      </c>
      <c r="D1914" s="274"/>
      <c r="E1914" s="274"/>
      <c r="F1914" s="274"/>
      <c r="G1914" s="73">
        <v>27870643.039999999</v>
      </c>
      <c r="H1914" s="73">
        <v>0</v>
      </c>
      <c r="I1914" s="275">
        <v>0</v>
      </c>
      <c r="J1914" s="275"/>
      <c r="K1914" s="275">
        <v>0</v>
      </c>
      <c r="L1914" s="275"/>
      <c r="M1914" s="275"/>
      <c r="N1914" s="275"/>
      <c r="O1914" s="275">
        <v>27870643.039999999</v>
      </c>
      <c r="P1914" s="275"/>
      <c r="Q1914" s="73">
        <v>0</v>
      </c>
    </row>
    <row r="1915" spans="1:17" ht="12.1" customHeight="1" x14ac:dyDescent="0.25">
      <c r="A1915" s="273" t="s">
        <v>3717</v>
      </c>
      <c r="B1915" s="273"/>
      <c r="C1915" s="274" t="s">
        <v>3718</v>
      </c>
      <c r="D1915" s="274"/>
      <c r="E1915" s="274"/>
      <c r="F1915" s="274"/>
      <c r="G1915" s="73">
        <v>360000</v>
      </c>
      <c r="H1915" s="73">
        <v>0</v>
      </c>
      <c r="I1915" s="275">
        <v>0</v>
      </c>
      <c r="J1915" s="275"/>
      <c r="K1915" s="275">
        <v>0</v>
      </c>
      <c r="L1915" s="275"/>
      <c r="M1915" s="275"/>
      <c r="N1915" s="275"/>
      <c r="O1915" s="275">
        <v>360000</v>
      </c>
      <c r="P1915" s="275"/>
      <c r="Q1915" s="73">
        <v>0</v>
      </c>
    </row>
    <row r="1916" spans="1:17" ht="12.75" customHeight="1" x14ac:dyDescent="0.25">
      <c r="A1916" s="273" t="s">
        <v>3719</v>
      </c>
      <c r="B1916" s="273"/>
      <c r="C1916" s="274" t="s">
        <v>3720</v>
      </c>
      <c r="D1916" s="274"/>
      <c r="E1916" s="274"/>
      <c r="F1916" s="274"/>
      <c r="G1916" s="73">
        <v>466035.20000000001</v>
      </c>
      <c r="H1916" s="73">
        <v>0</v>
      </c>
      <c r="I1916" s="275">
        <v>0</v>
      </c>
      <c r="J1916" s="275"/>
      <c r="K1916" s="275">
        <v>0</v>
      </c>
      <c r="L1916" s="275"/>
      <c r="M1916" s="275"/>
      <c r="N1916" s="275"/>
      <c r="O1916" s="275">
        <v>466035.20000000001</v>
      </c>
      <c r="P1916" s="275"/>
      <c r="Q1916" s="73">
        <v>0</v>
      </c>
    </row>
    <row r="1917" spans="1:17" ht="12.1" customHeight="1" x14ac:dyDescent="0.25">
      <c r="A1917" s="273" t="s">
        <v>3721</v>
      </c>
      <c r="B1917" s="273"/>
      <c r="C1917" s="274" t="s">
        <v>3722</v>
      </c>
      <c r="D1917" s="274"/>
      <c r="E1917" s="274"/>
      <c r="F1917" s="274"/>
      <c r="G1917" s="73">
        <v>9424612.8100000005</v>
      </c>
      <c r="H1917" s="73">
        <v>0</v>
      </c>
      <c r="I1917" s="275">
        <v>0</v>
      </c>
      <c r="J1917" s="275"/>
      <c r="K1917" s="275">
        <v>0</v>
      </c>
      <c r="L1917" s="275"/>
      <c r="M1917" s="275"/>
      <c r="N1917" s="275"/>
      <c r="O1917" s="275">
        <v>9424612.8100000005</v>
      </c>
      <c r="P1917" s="275"/>
      <c r="Q1917" s="73">
        <v>0</v>
      </c>
    </row>
    <row r="1918" spans="1:17" ht="12.1" customHeight="1" x14ac:dyDescent="0.25">
      <c r="A1918" s="273" t="s">
        <v>3723</v>
      </c>
      <c r="B1918" s="273"/>
      <c r="C1918" s="274" t="s">
        <v>3581</v>
      </c>
      <c r="D1918" s="274"/>
      <c r="E1918" s="274"/>
      <c r="F1918" s="274"/>
      <c r="G1918" s="73">
        <v>94168518.209999993</v>
      </c>
      <c r="H1918" s="73">
        <v>0</v>
      </c>
      <c r="I1918" s="275">
        <v>65770012.049999997</v>
      </c>
      <c r="J1918" s="275"/>
      <c r="K1918" s="275">
        <v>0</v>
      </c>
      <c r="L1918" s="275"/>
      <c r="M1918" s="275"/>
      <c r="N1918" s="275"/>
      <c r="O1918" s="275">
        <v>159938530.25999999</v>
      </c>
      <c r="P1918" s="275"/>
      <c r="Q1918" s="73">
        <v>0</v>
      </c>
    </row>
    <row r="1919" spans="1:17" ht="12.75" customHeight="1" x14ac:dyDescent="0.25">
      <c r="A1919" s="273" t="s">
        <v>3724</v>
      </c>
      <c r="B1919" s="273"/>
      <c r="C1919" s="274" t="s">
        <v>3725</v>
      </c>
      <c r="D1919" s="274"/>
      <c r="E1919" s="274"/>
      <c r="F1919" s="274"/>
      <c r="G1919" s="73">
        <v>4250635.07</v>
      </c>
      <c r="H1919" s="73">
        <v>0</v>
      </c>
      <c r="I1919" s="275">
        <v>0</v>
      </c>
      <c r="J1919" s="275"/>
      <c r="K1919" s="275">
        <v>0</v>
      </c>
      <c r="L1919" s="275"/>
      <c r="M1919" s="275"/>
      <c r="N1919" s="275"/>
      <c r="O1919" s="275">
        <v>4250635.07</v>
      </c>
      <c r="P1919" s="275"/>
      <c r="Q1919" s="73">
        <v>0</v>
      </c>
    </row>
    <row r="1920" spans="1:17" ht="12.1" customHeight="1" x14ac:dyDescent="0.25">
      <c r="A1920" s="273" t="s">
        <v>3726</v>
      </c>
      <c r="B1920" s="273"/>
      <c r="C1920" s="274" t="s">
        <v>3706</v>
      </c>
      <c r="D1920" s="274"/>
      <c r="E1920" s="274"/>
      <c r="F1920" s="274"/>
      <c r="G1920" s="73">
        <v>105517006.73999999</v>
      </c>
      <c r="H1920" s="73">
        <v>0</v>
      </c>
      <c r="I1920" s="275">
        <v>0</v>
      </c>
      <c r="J1920" s="275"/>
      <c r="K1920" s="275">
        <v>0</v>
      </c>
      <c r="L1920" s="275"/>
      <c r="M1920" s="275"/>
      <c r="N1920" s="275"/>
      <c r="O1920" s="275">
        <v>105517006.73999999</v>
      </c>
      <c r="P1920" s="275"/>
      <c r="Q1920" s="73">
        <v>0</v>
      </c>
    </row>
    <row r="1921" spans="1:17" ht="12.1" customHeight="1" x14ac:dyDescent="0.25">
      <c r="A1921" s="273" t="s">
        <v>3727</v>
      </c>
      <c r="B1921" s="273"/>
      <c r="C1921" s="274" t="s">
        <v>3728</v>
      </c>
      <c r="D1921" s="274"/>
      <c r="E1921" s="274"/>
      <c r="F1921" s="274"/>
      <c r="G1921" s="73">
        <v>2082418.61</v>
      </c>
      <c r="H1921" s="73">
        <v>0</v>
      </c>
      <c r="I1921" s="275">
        <v>0</v>
      </c>
      <c r="J1921" s="275"/>
      <c r="K1921" s="275">
        <v>0</v>
      </c>
      <c r="L1921" s="275"/>
      <c r="M1921" s="275"/>
      <c r="N1921" s="275"/>
      <c r="O1921" s="275">
        <v>2082418.61</v>
      </c>
      <c r="P1921" s="275"/>
      <c r="Q1921" s="73">
        <v>0</v>
      </c>
    </row>
    <row r="1922" spans="1:17" ht="12.75" customHeight="1" x14ac:dyDescent="0.25">
      <c r="A1922" s="273" t="s">
        <v>3729</v>
      </c>
      <c r="B1922" s="273"/>
      <c r="C1922" s="274" t="s">
        <v>3730</v>
      </c>
      <c r="D1922" s="274"/>
      <c r="E1922" s="274"/>
      <c r="F1922" s="274"/>
      <c r="G1922" s="73">
        <v>1784000</v>
      </c>
      <c r="H1922" s="73">
        <v>0</v>
      </c>
      <c r="I1922" s="275">
        <v>0</v>
      </c>
      <c r="J1922" s="275"/>
      <c r="K1922" s="275">
        <v>0</v>
      </c>
      <c r="L1922" s="275"/>
      <c r="M1922" s="275"/>
      <c r="N1922" s="275"/>
      <c r="O1922" s="275">
        <v>1784000</v>
      </c>
      <c r="P1922" s="275"/>
      <c r="Q1922" s="73">
        <v>0</v>
      </c>
    </row>
    <row r="1923" spans="1:17" ht="12.1" customHeight="1" x14ac:dyDescent="0.25">
      <c r="A1923" s="273" t="s">
        <v>3731</v>
      </c>
      <c r="B1923" s="273"/>
      <c r="C1923" s="274" t="s">
        <v>3732</v>
      </c>
      <c r="D1923" s="274"/>
      <c r="E1923" s="274"/>
      <c r="F1923" s="274"/>
      <c r="G1923" s="73">
        <v>19756753.649999999</v>
      </c>
      <c r="H1923" s="73">
        <v>0</v>
      </c>
      <c r="I1923" s="275">
        <v>18442258.57</v>
      </c>
      <c r="J1923" s="275"/>
      <c r="K1923" s="275">
        <v>0</v>
      </c>
      <c r="L1923" s="275"/>
      <c r="M1923" s="275"/>
      <c r="N1923" s="275"/>
      <c r="O1923" s="275">
        <v>38199012.219999999</v>
      </c>
      <c r="P1923" s="275"/>
      <c r="Q1923" s="73">
        <v>0</v>
      </c>
    </row>
    <row r="1924" spans="1:17" ht="12.1" customHeight="1" x14ac:dyDescent="0.25">
      <c r="A1924" s="273" t="s">
        <v>3733</v>
      </c>
      <c r="B1924" s="273"/>
      <c r="C1924" s="274" t="s">
        <v>3734</v>
      </c>
      <c r="D1924" s="274"/>
      <c r="E1924" s="274"/>
      <c r="F1924" s="274"/>
      <c r="G1924" s="73">
        <v>24441743.550000001</v>
      </c>
      <c r="H1924" s="73">
        <v>0</v>
      </c>
      <c r="I1924" s="275">
        <v>0</v>
      </c>
      <c r="J1924" s="275"/>
      <c r="K1924" s="275">
        <v>0</v>
      </c>
      <c r="L1924" s="275"/>
      <c r="M1924" s="275"/>
      <c r="N1924" s="275"/>
      <c r="O1924" s="275">
        <v>24441743.550000001</v>
      </c>
      <c r="P1924" s="275"/>
      <c r="Q1924" s="73">
        <v>0</v>
      </c>
    </row>
    <row r="1925" spans="1:17" ht="12.75" customHeight="1" x14ac:dyDescent="0.25">
      <c r="A1925" s="273" t="s">
        <v>3735</v>
      </c>
      <c r="B1925" s="273"/>
      <c r="C1925" s="274" t="s">
        <v>3736</v>
      </c>
      <c r="D1925" s="274"/>
      <c r="E1925" s="274"/>
      <c r="F1925" s="274"/>
      <c r="G1925" s="73">
        <v>73000177.730000004</v>
      </c>
      <c r="H1925" s="73">
        <v>0</v>
      </c>
      <c r="I1925" s="275">
        <v>0</v>
      </c>
      <c r="J1925" s="275"/>
      <c r="K1925" s="275">
        <v>0</v>
      </c>
      <c r="L1925" s="275"/>
      <c r="M1925" s="275"/>
      <c r="N1925" s="275"/>
      <c r="O1925" s="275">
        <v>73000177.730000004</v>
      </c>
      <c r="P1925" s="275"/>
      <c r="Q1925" s="73">
        <v>0</v>
      </c>
    </row>
    <row r="1926" spans="1:17" ht="12.1" customHeight="1" x14ac:dyDescent="0.25">
      <c r="A1926" s="273" t="s">
        <v>3737</v>
      </c>
      <c r="B1926" s="273"/>
      <c r="C1926" s="274" t="s">
        <v>3738</v>
      </c>
      <c r="D1926" s="274"/>
      <c r="E1926" s="274"/>
      <c r="F1926" s="274"/>
      <c r="G1926" s="73">
        <v>12793902.939999999</v>
      </c>
      <c r="H1926" s="73">
        <v>0</v>
      </c>
      <c r="I1926" s="275">
        <v>0</v>
      </c>
      <c r="J1926" s="275"/>
      <c r="K1926" s="275">
        <v>0</v>
      </c>
      <c r="L1926" s="275"/>
      <c r="M1926" s="275"/>
      <c r="N1926" s="275"/>
      <c r="O1926" s="275">
        <v>12793902.939999999</v>
      </c>
      <c r="P1926" s="275"/>
      <c r="Q1926" s="73">
        <v>0</v>
      </c>
    </row>
    <row r="1927" spans="1:17" ht="12.1" customHeight="1" x14ac:dyDescent="0.25">
      <c r="A1927" s="273" t="s">
        <v>3739</v>
      </c>
      <c r="B1927" s="273"/>
      <c r="C1927" s="274" t="s">
        <v>3620</v>
      </c>
      <c r="D1927" s="274"/>
      <c r="E1927" s="274"/>
      <c r="F1927" s="274"/>
      <c r="G1927" s="73">
        <v>14396475.82</v>
      </c>
      <c r="H1927" s="73">
        <v>0</v>
      </c>
      <c r="I1927" s="275">
        <v>0</v>
      </c>
      <c r="J1927" s="275"/>
      <c r="K1927" s="275">
        <v>0</v>
      </c>
      <c r="L1927" s="275"/>
      <c r="M1927" s="275"/>
      <c r="N1927" s="275"/>
      <c r="O1927" s="275">
        <v>14396475.82</v>
      </c>
      <c r="P1927" s="275"/>
      <c r="Q1927" s="73">
        <v>0</v>
      </c>
    </row>
    <row r="1928" spans="1:17" ht="12.75" customHeight="1" x14ac:dyDescent="0.25">
      <c r="A1928" s="273" t="s">
        <v>3740</v>
      </c>
      <c r="B1928" s="273"/>
      <c r="C1928" s="274" t="s">
        <v>3741</v>
      </c>
      <c r="D1928" s="274"/>
      <c r="E1928" s="274"/>
      <c r="F1928" s="274"/>
      <c r="G1928" s="73">
        <v>1176000</v>
      </c>
      <c r="H1928" s="73">
        <v>0</v>
      </c>
      <c r="I1928" s="275">
        <v>0</v>
      </c>
      <c r="J1928" s="275"/>
      <c r="K1928" s="275">
        <v>0</v>
      </c>
      <c r="L1928" s="275"/>
      <c r="M1928" s="275"/>
      <c r="N1928" s="275"/>
      <c r="O1928" s="275">
        <v>1176000</v>
      </c>
      <c r="P1928" s="275"/>
      <c r="Q1928" s="73">
        <v>0</v>
      </c>
    </row>
    <row r="1929" spans="1:17" ht="12.1" customHeight="1" x14ac:dyDescent="0.25">
      <c r="A1929" s="273" t="s">
        <v>3742</v>
      </c>
      <c r="B1929" s="273"/>
      <c r="C1929" s="274" t="s">
        <v>3630</v>
      </c>
      <c r="D1929" s="274"/>
      <c r="E1929" s="274"/>
      <c r="F1929" s="274"/>
      <c r="G1929" s="73">
        <v>561000</v>
      </c>
      <c r="H1929" s="73">
        <v>0</v>
      </c>
      <c r="I1929" s="275">
        <v>0</v>
      </c>
      <c r="J1929" s="275"/>
      <c r="K1929" s="275">
        <v>0</v>
      </c>
      <c r="L1929" s="275"/>
      <c r="M1929" s="275"/>
      <c r="N1929" s="275"/>
      <c r="O1929" s="275">
        <v>561000</v>
      </c>
      <c r="P1929" s="275"/>
      <c r="Q1929" s="73">
        <v>0</v>
      </c>
    </row>
    <row r="1930" spans="1:17" ht="12.1" customHeight="1" x14ac:dyDescent="0.25">
      <c r="A1930" s="273" t="s">
        <v>3743</v>
      </c>
      <c r="B1930" s="273"/>
      <c r="C1930" s="274" t="s">
        <v>3744</v>
      </c>
      <c r="D1930" s="274"/>
      <c r="E1930" s="274"/>
      <c r="F1930" s="274"/>
      <c r="G1930" s="73">
        <v>345943423.24000001</v>
      </c>
      <c r="H1930" s="73">
        <v>0</v>
      </c>
      <c r="I1930" s="275">
        <v>0</v>
      </c>
      <c r="J1930" s="275"/>
      <c r="K1930" s="275">
        <v>1818800</v>
      </c>
      <c r="L1930" s="275"/>
      <c r="M1930" s="275"/>
      <c r="N1930" s="275"/>
      <c r="O1930" s="275">
        <v>344124623.24000001</v>
      </c>
      <c r="P1930" s="275"/>
      <c r="Q1930" s="73">
        <v>0</v>
      </c>
    </row>
    <row r="1931" spans="1:17" ht="12.1" customHeight="1" x14ac:dyDescent="0.25">
      <c r="A1931" s="273" t="s">
        <v>3745</v>
      </c>
      <c r="B1931" s="273"/>
      <c r="C1931" s="274" t="s">
        <v>3746</v>
      </c>
      <c r="D1931" s="274"/>
      <c r="E1931" s="274"/>
      <c r="F1931" s="274"/>
      <c r="G1931" s="73">
        <v>913217824.34000003</v>
      </c>
      <c r="H1931" s="73">
        <v>0</v>
      </c>
      <c r="I1931" s="275">
        <v>0</v>
      </c>
      <c r="J1931" s="275"/>
      <c r="K1931" s="275">
        <v>0</v>
      </c>
      <c r="L1931" s="275"/>
      <c r="M1931" s="275"/>
      <c r="N1931" s="275"/>
      <c r="O1931" s="275">
        <v>913217824.34000003</v>
      </c>
      <c r="P1931" s="275"/>
      <c r="Q1931" s="73">
        <v>0</v>
      </c>
    </row>
    <row r="1932" spans="1:17" ht="12.75" customHeight="1" x14ac:dyDescent="0.25">
      <c r="A1932" s="273" t="s">
        <v>3747</v>
      </c>
      <c r="B1932" s="273"/>
      <c r="C1932" s="274" t="s">
        <v>3581</v>
      </c>
      <c r="D1932" s="274"/>
      <c r="E1932" s="274"/>
      <c r="F1932" s="274"/>
      <c r="G1932" s="73">
        <v>166647450.81999999</v>
      </c>
      <c r="H1932" s="73">
        <v>0</v>
      </c>
      <c r="I1932" s="275">
        <v>2044029.6</v>
      </c>
      <c r="J1932" s="275"/>
      <c r="K1932" s="275">
        <v>0</v>
      </c>
      <c r="L1932" s="275"/>
      <c r="M1932" s="275"/>
      <c r="N1932" s="275"/>
      <c r="O1932" s="275">
        <v>168691480.41999999</v>
      </c>
      <c r="P1932" s="275"/>
      <c r="Q1932" s="73">
        <v>0</v>
      </c>
    </row>
    <row r="1933" spans="1:17" ht="12.1" customHeight="1" x14ac:dyDescent="0.25">
      <c r="A1933" s="273" t="s">
        <v>3748</v>
      </c>
      <c r="B1933" s="273"/>
      <c r="C1933" s="274" t="s">
        <v>3749</v>
      </c>
      <c r="D1933" s="274"/>
      <c r="E1933" s="274"/>
      <c r="F1933" s="274"/>
      <c r="G1933" s="73">
        <v>23985134.800000001</v>
      </c>
      <c r="H1933" s="73">
        <v>0</v>
      </c>
      <c r="I1933" s="275">
        <v>1231704.3899999999</v>
      </c>
      <c r="J1933" s="275"/>
      <c r="K1933" s="275">
        <v>0</v>
      </c>
      <c r="L1933" s="275"/>
      <c r="M1933" s="275"/>
      <c r="N1933" s="275"/>
      <c r="O1933" s="275">
        <v>25216839.190000001</v>
      </c>
      <c r="P1933" s="275"/>
      <c r="Q1933" s="73">
        <v>0</v>
      </c>
    </row>
    <row r="1934" spans="1:17" ht="12.1" customHeight="1" x14ac:dyDescent="0.25">
      <c r="A1934" s="273" t="s">
        <v>3750</v>
      </c>
      <c r="B1934" s="273"/>
      <c r="C1934" s="274" t="s">
        <v>3751</v>
      </c>
      <c r="D1934" s="274"/>
      <c r="E1934" s="274"/>
      <c r="F1934" s="274"/>
      <c r="G1934" s="73">
        <v>13976500</v>
      </c>
      <c r="H1934" s="73">
        <v>0</v>
      </c>
      <c r="I1934" s="275">
        <v>0</v>
      </c>
      <c r="J1934" s="275"/>
      <c r="K1934" s="275">
        <v>0</v>
      </c>
      <c r="L1934" s="275"/>
      <c r="M1934" s="275"/>
      <c r="N1934" s="275"/>
      <c r="O1934" s="275">
        <v>13976500</v>
      </c>
      <c r="P1934" s="275"/>
      <c r="Q1934" s="73">
        <v>0</v>
      </c>
    </row>
    <row r="1935" spans="1:17" ht="12.75" customHeight="1" x14ac:dyDescent="0.25">
      <c r="A1935" s="273" t="s">
        <v>3752</v>
      </c>
      <c r="B1935" s="273"/>
      <c r="C1935" s="274" t="s">
        <v>3581</v>
      </c>
      <c r="D1935" s="274"/>
      <c r="E1935" s="274"/>
      <c r="F1935" s="274"/>
      <c r="G1935" s="73">
        <v>41476842.299999997</v>
      </c>
      <c r="H1935" s="73">
        <v>0</v>
      </c>
      <c r="I1935" s="275">
        <v>9106637.2300000004</v>
      </c>
      <c r="J1935" s="275"/>
      <c r="K1935" s="275">
        <v>0</v>
      </c>
      <c r="L1935" s="275"/>
      <c r="M1935" s="275"/>
      <c r="N1935" s="275"/>
      <c r="O1935" s="275">
        <v>50583479.530000001</v>
      </c>
      <c r="P1935" s="275"/>
      <c r="Q1935" s="73">
        <v>0</v>
      </c>
    </row>
    <row r="1936" spans="1:17" ht="12.1" customHeight="1" x14ac:dyDescent="0.25">
      <c r="A1936" s="273" t="s">
        <v>3753</v>
      </c>
      <c r="B1936" s="273"/>
      <c r="C1936" s="274" t="s">
        <v>3754</v>
      </c>
      <c r="D1936" s="274"/>
      <c r="E1936" s="274"/>
      <c r="F1936" s="274"/>
      <c r="G1936" s="73">
        <v>773920</v>
      </c>
      <c r="H1936" s="73">
        <v>0</v>
      </c>
      <c r="I1936" s="275">
        <v>0</v>
      </c>
      <c r="J1936" s="275"/>
      <c r="K1936" s="275">
        <v>0</v>
      </c>
      <c r="L1936" s="275"/>
      <c r="M1936" s="275"/>
      <c r="N1936" s="275"/>
      <c r="O1936" s="275">
        <v>773920</v>
      </c>
      <c r="P1936" s="275"/>
      <c r="Q1936" s="73">
        <v>0</v>
      </c>
    </row>
    <row r="1937" spans="1:17" ht="12.1" customHeight="1" x14ac:dyDescent="0.25">
      <c r="A1937" s="273" t="s">
        <v>3755</v>
      </c>
      <c r="B1937" s="273"/>
      <c r="C1937" s="274" t="s">
        <v>3756</v>
      </c>
      <c r="D1937" s="274"/>
      <c r="E1937" s="274"/>
      <c r="F1937" s="274"/>
      <c r="G1937" s="73">
        <v>55227375.439999998</v>
      </c>
      <c r="H1937" s="73">
        <v>0</v>
      </c>
      <c r="I1937" s="275">
        <v>997272.73</v>
      </c>
      <c r="J1937" s="275"/>
      <c r="K1937" s="275">
        <v>0</v>
      </c>
      <c r="L1937" s="275"/>
      <c r="M1937" s="275"/>
      <c r="N1937" s="275"/>
      <c r="O1937" s="275">
        <v>56224648.170000002</v>
      </c>
      <c r="P1937" s="275"/>
      <c r="Q1937" s="73">
        <v>0</v>
      </c>
    </row>
    <row r="1938" spans="1:17" ht="12.75" customHeight="1" x14ac:dyDescent="0.25">
      <c r="A1938" s="273" t="s">
        <v>3757</v>
      </c>
      <c r="B1938" s="273"/>
      <c r="C1938" s="274" t="s">
        <v>3758</v>
      </c>
      <c r="D1938" s="274"/>
      <c r="E1938" s="274"/>
      <c r="F1938" s="274"/>
      <c r="G1938" s="73">
        <v>5019137.66</v>
      </c>
      <c r="H1938" s="73">
        <v>0</v>
      </c>
      <c r="I1938" s="275">
        <v>164635.54999999999</v>
      </c>
      <c r="J1938" s="275"/>
      <c r="K1938" s="275">
        <v>0</v>
      </c>
      <c r="L1938" s="275"/>
      <c r="M1938" s="275"/>
      <c r="N1938" s="275"/>
      <c r="O1938" s="275">
        <v>5183773.21</v>
      </c>
      <c r="P1938" s="275"/>
      <c r="Q1938" s="73">
        <v>0</v>
      </c>
    </row>
    <row r="1939" spans="1:17" ht="12.1" customHeight="1" x14ac:dyDescent="0.25">
      <c r="A1939" s="273" t="s">
        <v>3759</v>
      </c>
      <c r="B1939" s="273"/>
      <c r="C1939" s="274" t="s">
        <v>3760</v>
      </c>
      <c r="D1939" s="274"/>
      <c r="E1939" s="274"/>
      <c r="F1939" s="274"/>
      <c r="G1939" s="73">
        <v>1802301223.3399999</v>
      </c>
      <c r="H1939" s="73">
        <v>0</v>
      </c>
      <c r="I1939" s="275">
        <v>7418200</v>
      </c>
      <c r="J1939" s="275"/>
      <c r="K1939" s="275">
        <v>0</v>
      </c>
      <c r="L1939" s="275"/>
      <c r="M1939" s="275"/>
      <c r="N1939" s="275"/>
      <c r="O1939" s="275">
        <v>1809719423.3399999</v>
      </c>
      <c r="P1939" s="275"/>
      <c r="Q1939" s="73">
        <v>0</v>
      </c>
    </row>
    <row r="1940" spans="1:17" ht="12.1" customHeight="1" x14ac:dyDescent="0.25">
      <c r="A1940" s="273" t="s">
        <v>3761</v>
      </c>
      <c r="B1940" s="273"/>
      <c r="C1940" s="274" t="s">
        <v>3762</v>
      </c>
      <c r="D1940" s="274"/>
      <c r="E1940" s="274"/>
      <c r="F1940" s="274"/>
      <c r="G1940" s="73">
        <v>29717057.539999999</v>
      </c>
      <c r="H1940" s="73">
        <v>0</v>
      </c>
      <c r="I1940" s="275">
        <v>0</v>
      </c>
      <c r="J1940" s="275"/>
      <c r="K1940" s="275">
        <v>0</v>
      </c>
      <c r="L1940" s="275"/>
      <c r="M1940" s="275"/>
      <c r="N1940" s="275"/>
      <c r="O1940" s="275">
        <v>29717057.539999999</v>
      </c>
      <c r="P1940" s="275"/>
      <c r="Q1940" s="73">
        <v>0</v>
      </c>
    </row>
    <row r="1941" spans="1:17" ht="12.75" customHeight="1" x14ac:dyDescent="0.25">
      <c r="A1941" s="273" t="s">
        <v>3763</v>
      </c>
      <c r="B1941" s="273"/>
      <c r="C1941" s="274" t="s">
        <v>3764</v>
      </c>
      <c r="D1941" s="274"/>
      <c r="E1941" s="274"/>
      <c r="F1941" s="274"/>
      <c r="G1941" s="73">
        <v>67031870.799999997</v>
      </c>
      <c r="H1941" s="73">
        <v>0</v>
      </c>
      <c r="I1941" s="275">
        <v>0</v>
      </c>
      <c r="J1941" s="275"/>
      <c r="K1941" s="275">
        <v>0</v>
      </c>
      <c r="L1941" s="275"/>
      <c r="M1941" s="275"/>
      <c r="N1941" s="275"/>
      <c r="O1941" s="275">
        <v>67031870.799999997</v>
      </c>
      <c r="P1941" s="275"/>
      <c r="Q1941" s="73">
        <v>0</v>
      </c>
    </row>
    <row r="1942" spans="1:17" ht="12.1" customHeight="1" x14ac:dyDescent="0.25">
      <c r="A1942" s="273" t="s">
        <v>3765</v>
      </c>
      <c r="B1942" s="273"/>
      <c r="C1942" s="274" t="s">
        <v>3766</v>
      </c>
      <c r="D1942" s="274"/>
      <c r="E1942" s="274"/>
      <c r="F1942" s="274"/>
      <c r="G1942" s="73">
        <v>123446967</v>
      </c>
      <c r="H1942" s="73">
        <v>0</v>
      </c>
      <c r="I1942" s="275">
        <v>128772168</v>
      </c>
      <c r="J1942" s="275"/>
      <c r="K1942" s="275">
        <v>123446967</v>
      </c>
      <c r="L1942" s="275"/>
      <c r="M1942" s="275"/>
      <c r="N1942" s="275"/>
      <c r="O1942" s="275">
        <v>128772168</v>
      </c>
      <c r="P1942" s="275"/>
      <c r="Q1942" s="73">
        <v>0</v>
      </c>
    </row>
    <row r="1943" spans="1:17" ht="12.1" customHeight="1" x14ac:dyDescent="0.25">
      <c r="A1943" s="273" t="s">
        <v>3767</v>
      </c>
      <c r="B1943" s="273"/>
      <c r="C1943" s="274" t="s">
        <v>3768</v>
      </c>
      <c r="D1943" s="274"/>
      <c r="E1943" s="274"/>
      <c r="F1943" s="274"/>
      <c r="G1943" s="73">
        <v>58178319.75</v>
      </c>
      <c r="H1943" s="73">
        <v>0</v>
      </c>
      <c r="I1943" s="275">
        <v>0</v>
      </c>
      <c r="J1943" s="275"/>
      <c r="K1943" s="275">
        <v>0</v>
      </c>
      <c r="L1943" s="275"/>
      <c r="M1943" s="275"/>
      <c r="N1943" s="275"/>
      <c r="O1943" s="275">
        <v>58178319.75</v>
      </c>
      <c r="P1943" s="275"/>
      <c r="Q1943" s="73">
        <v>0</v>
      </c>
    </row>
    <row r="1944" spans="1:17" ht="12.75" customHeight="1" x14ac:dyDescent="0.25">
      <c r="A1944" s="273" t="s">
        <v>3769</v>
      </c>
      <c r="B1944" s="273"/>
      <c r="C1944" s="274" t="s">
        <v>3770</v>
      </c>
      <c r="D1944" s="274"/>
      <c r="E1944" s="274"/>
      <c r="F1944" s="274"/>
      <c r="G1944" s="73">
        <v>255706629.55000001</v>
      </c>
      <c r="H1944" s="73">
        <v>0</v>
      </c>
      <c r="I1944" s="275">
        <v>58319993.439999998</v>
      </c>
      <c r="J1944" s="275"/>
      <c r="K1944" s="275">
        <v>17471649.68</v>
      </c>
      <c r="L1944" s="275"/>
      <c r="M1944" s="275"/>
      <c r="N1944" s="275"/>
      <c r="O1944" s="275">
        <v>296554973.31</v>
      </c>
      <c r="P1944" s="275"/>
      <c r="Q1944" s="73">
        <v>0</v>
      </c>
    </row>
    <row r="1945" spans="1:17" ht="12.1" customHeight="1" x14ac:dyDescent="0.25">
      <c r="A1945" s="273" t="s">
        <v>3771</v>
      </c>
      <c r="B1945" s="273"/>
      <c r="C1945" s="274" t="s">
        <v>3772</v>
      </c>
      <c r="D1945" s="274"/>
      <c r="E1945" s="274"/>
      <c r="F1945" s="274"/>
      <c r="G1945" s="73">
        <v>836960873.89999998</v>
      </c>
      <c r="H1945" s="73">
        <v>0</v>
      </c>
      <c r="I1945" s="275">
        <v>6004018.1900000004</v>
      </c>
      <c r="J1945" s="275"/>
      <c r="K1945" s="275">
        <v>0</v>
      </c>
      <c r="L1945" s="275"/>
      <c r="M1945" s="275"/>
      <c r="N1945" s="275"/>
      <c r="O1945" s="275">
        <v>842964892.09000003</v>
      </c>
      <c r="P1945" s="275"/>
      <c r="Q1945" s="73">
        <v>0</v>
      </c>
    </row>
    <row r="1946" spans="1:17" ht="12.1" customHeight="1" x14ac:dyDescent="0.25">
      <c r="A1946" s="273" t="s">
        <v>3773</v>
      </c>
      <c r="B1946" s="273"/>
      <c r="C1946" s="274" t="s">
        <v>3774</v>
      </c>
      <c r="D1946" s="274"/>
      <c r="E1946" s="274"/>
      <c r="F1946" s="274"/>
      <c r="G1946" s="73">
        <v>347268747.00999999</v>
      </c>
      <c r="H1946" s="73">
        <v>0</v>
      </c>
      <c r="I1946" s="275">
        <v>10025036.35</v>
      </c>
      <c r="J1946" s="275"/>
      <c r="K1946" s="275">
        <v>0</v>
      </c>
      <c r="L1946" s="275"/>
      <c r="M1946" s="275"/>
      <c r="N1946" s="275"/>
      <c r="O1946" s="275">
        <v>357293783.36000001</v>
      </c>
      <c r="P1946" s="275"/>
      <c r="Q1946" s="73">
        <v>0</v>
      </c>
    </row>
    <row r="1947" spans="1:17" ht="12.75" customHeight="1" x14ac:dyDescent="0.25">
      <c r="A1947" s="273" t="s">
        <v>3775</v>
      </c>
      <c r="B1947" s="273"/>
      <c r="C1947" s="274" t="s">
        <v>3776</v>
      </c>
      <c r="D1947" s="274"/>
      <c r="E1947" s="274"/>
      <c r="F1947" s="274"/>
      <c r="G1947" s="73">
        <v>5325201</v>
      </c>
      <c r="H1947" s="73">
        <v>0</v>
      </c>
      <c r="I1947" s="275">
        <v>0</v>
      </c>
      <c r="J1947" s="275"/>
      <c r="K1947" s="275">
        <v>5325201</v>
      </c>
      <c r="L1947" s="275"/>
      <c r="M1947" s="275"/>
      <c r="N1947" s="275"/>
      <c r="O1947" s="275">
        <v>0</v>
      </c>
      <c r="P1947" s="275"/>
      <c r="Q1947" s="73">
        <v>0</v>
      </c>
    </row>
    <row r="1948" spans="1:17" ht="12.1" customHeight="1" x14ac:dyDescent="0.25">
      <c r="A1948" s="273" t="s">
        <v>3777</v>
      </c>
      <c r="B1948" s="273"/>
      <c r="C1948" s="274" t="s">
        <v>3778</v>
      </c>
      <c r="D1948" s="274"/>
      <c r="E1948" s="274"/>
      <c r="F1948" s="274"/>
      <c r="G1948" s="73">
        <v>-1818800</v>
      </c>
      <c r="H1948" s="73">
        <v>0</v>
      </c>
      <c r="I1948" s="275">
        <v>1818800</v>
      </c>
      <c r="J1948" s="275"/>
      <c r="K1948" s="275">
        <v>0</v>
      </c>
      <c r="L1948" s="275"/>
      <c r="M1948" s="275"/>
      <c r="N1948" s="275"/>
      <c r="O1948" s="275">
        <v>0</v>
      </c>
      <c r="P1948" s="275"/>
      <c r="Q1948" s="73">
        <v>0</v>
      </c>
    </row>
    <row r="1949" spans="1:17" ht="12.1" customHeight="1" x14ac:dyDescent="0.25">
      <c r="A1949" s="273" t="s">
        <v>3779</v>
      </c>
      <c r="B1949" s="273"/>
      <c r="C1949" s="274" t="s">
        <v>3780</v>
      </c>
      <c r="D1949" s="274"/>
      <c r="E1949" s="274"/>
      <c r="F1949" s="274"/>
      <c r="G1949" s="73">
        <v>220720</v>
      </c>
      <c r="H1949" s="73">
        <v>0</v>
      </c>
      <c r="I1949" s="275">
        <v>0</v>
      </c>
      <c r="J1949" s="275"/>
      <c r="K1949" s="275">
        <v>0</v>
      </c>
      <c r="L1949" s="275"/>
      <c r="M1949" s="275"/>
      <c r="N1949" s="275"/>
      <c r="O1949" s="275">
        <v>220720</v>
      </c>
      <c r="P1949" s="275"/>
      <c r="Q1949" s="73">
        <v>0</v>
      </c>
    </row>
    <row r="1950" spans="1:17" ht="12.75" customHeight="1" x14ac:dyDescent="0.25">
      <c r="A1950" s="273" t="s">
        <v>3781</v>
      </c>
      <c r="B1950" s="273"/>
      <c r="C1950" s="274" t="s">
        <v>3782</v>
      </c>
      <c r="D1950" s="274"/>
      <c r="E1950" s="274"/>
      <c r="F1950" s="274"/>
      <c r="G1950" s="73">
        <v>18299598.100000001</v>
      </c>
      <c r="H1950" s="73">
        <v>0</v>
      </c>
      <c r="I1950" s="275">
        <v>6065388</v>
      </c>
      <c r="J1950" s="275"/>
      <c r="K1950" s="275">
        <v>0</v>
      </c>
      <c r="L1950" s="275"/>
      <c r="M1950" s="275"/>
      <c r="N1950" s="275"/>
      <c r="O1950" s="275">
        <v>24364986.100000001</v>
      </c>
      <c r="P1950" s="275"/>
      <c r="Q1950" s="73">
        <v>0</v>
      </c>
    </row>
    <row r="1951" spans="1:17" ht="12.1" customHeight="1" x14ac:dyDescent="0.25">
      <c r="A1951" s="273" t="s">
        <v>3783</v>
      </c>
      <c r="B1951" s="273"/>
      <c r="C1951" s="274" t="s">
        <v>3784</v>
      </c>
      <c r="D1951" s="274"/>
      <c r="E1951" s="274"/>
      <c r="F1951" s="274"/>
      <c r="G1951" s="73">
        <v>15825893.76</v>
      </c>
      <c r="H1951" s="73">
        <v>0</v>
      </c>
      <c r="I1951" s="275">
        <v>0</v>
      </c>
      <c r="J1951" s="275"/>
      <c r="K1951" s="275">
        <v>15825893.76</v>
      </c>
      <c r="L1951" s="275"/>
      <c r="M1951" s="275"/>
      <c r="N1951" s="275"/>
      <c r="O1951" s="275">
        <v>0</v>
      </c>
      <c r="P1951" s="275"/>
      <c r="Q1951" s="73">
        <v>0</v>
      </c>
    </row>
    <row r="1952" spans="1:17" ht="12.1" customHeight="1" x14ac:dyDescent="0.25">
      <c r="A1952" s="273" t="s">
        <v>3785</v>
      </c>
      <c r="B1952" s="273"/>
      <c r="C1952" s="274" t="s">
        <v>3786</v>
      </c>
      <c r="D1952" s="274"/>
      <c r="E1952" s="274"/>
      <c r="F1952" s="274"/>
      <c r="G1952" s="73">
        <v>0</v>
      </c>
      <c r="H1952" s="73">
        <v>1206735995.74</v>
      </c>
      <c r="I1952" s="275">
        <v>63243653.189999998</v>
      </c>
      <c r="J1952" s="275"/>
      <c r="K1952" s="275">
        <v>197159225.91999999</v>
      </c>
      <c r="L1952" s="275"/>
      <c r="M1952" s="275"/>
      <c r="N1952" s="275"/>
      <c r="O1952" s="275">
        <v>0</v>
      </c>
      <c r="P1952" s="275"/>
      <c r="Q1952" s="73">
        <v>1340651568.47</v>
      </c>
    </row>
    <row r="1953" spans="1:17" ht="12.75" customHeight="1" x14ac:dyDescent="0.25">
      <c r="A1953" s="355"/>
      <c r="B1953" s="355"/>
      <c r="C1953" s="355"/>
      <c r="D1953" s="355"/>
      <c r="E1953" s="355"/>
      <c r="F1953" s="355"/>
      <c r="G1953" s="74">
        <v>7504223554.2399998</v>
      </c>
      <c r="H1953" s="74">
        <v>1206735995.74</v>
      </c>
      <c r="I1953" s="356">
        <v>570534738.38</v>
      </c>
      <c r="J1953" s="356"/>
      <c r="K1953" s="356">
        <v>361047737.36000001</v>
      </c>
      <c r="L1953" s="356"/>
      <c r="M1953" s="356"/>
      <c r="N1953" s="356"/>
      <c r="O1953" s="356">
        <v>7847626127.9899998</v>
      </c>
      <c r="P1953" s="356"/>
      <c r="Q1953" s="74">
        <v>1340651568.47</v>
      </c>
    </row>
    <row r="1954" spans="1:17" ht="6.8" customHeight="1" x14ac:dyDescent="0.25"/>
    <row r="1955" spans="1:17" ht="12.1" customHeight="1" x14ac:dyDescent="0.25">
      <c r="A1955" s="277" t="s">
        <v>578</v>
      </c>
      <c r="B1955" s="277"/>
      <c r="C1955" s="278" t="s">
        <v>717</v>
      </c>
      <c r="D1955" s="278"/>
      <c r="E1955" s="278"/>
      <c r="F1955" s="278"/>
      <c r="G1955" s="278"/>
      <c r="H1955" s="278"/>
      <c r="I1955" s="278"/>
      <c r="J1955" s="278"/>
      <c r="K1955" s="278"/>
      <c r="L1955" s="278"/>
      <c r="M1955" s="278"/>
      <c r="N1955" s="278"/>
      <c r="O1955" s="278"/>
      <c r="P1955" s="278"/>
      <c r="Q1955" s="278"/>
    </row>
    <row r="1956" spans="1:17" ht="12.1" customHeight="1" x14ac:dyDescent="0.25">
      <c r="A1956" s="273" t="s">
        <v>3787</v>
      </c>
      <c r="B1956" s="273"/>
      <c r="C1956" s="274" t="s">
        <v>3788</v>
      </c>
      <c r="D1956" s="274"/>
      <c r="E1956" s="274"/>
      <c r="F1956" s="274"/>
      <c r="G1956" s="73">
        <v>104017580.90000001</v>
      </c>
      <c r="H1956" s="73">
        <v>0</v>
      </c>
      <c r="I1956" s="275">
        <v>0</v>
      </c>
      <c r="J1956" s="275"/>
      <c r="K1956" s="275">
        <v>0</v>
      </c>
      <c r="L1956" s="275"/>
      <c r="M1956" s="275"/>
      <c r="N1956" s="275"/>
      <c r="O1956" s="275">
        <v>104017580.90000001</v>
      </c>
      <c r="P1956" s="275"/>
      <c r="Q1956" s="73">
        <v>0</v>
      </c>
    </row>
    <row r="1957" spans="1:17" ht="12.1" customHeight="1" x14ac:dyDescent="0.25">
      <c r="A1957" s="273" t="s">
        <v>3789</v>
      </c>
      <c r="B1957" s="273"/>
      <c r="C1957" s="274" t="s">
        <v>3790</v>
      </c>
      <c r="D1957" s="274"/>
      <c r="E1957" s="274"/>
      <c r="F1957" s="274"/>
      <c r="G1957" s="73">
        <v>1567044.96</v>
      </c>
      <c r="H1957" s="73">
        <v>0</v>
      </c>
      <c r="I1957" s="275">
        <v>0</v>
      </c>
      <c r="J1957" s="275"/>
      <c r="K1957" s="275">
        <v>0</v>
      </c>
      <c r="L1957" s="275"/>
      <c r="M1957" s="275"/>
      <c r="N1957" s="275"/>
      <c r="O1957" s="275">
        <v>1567044.96</v>
      </c>
      <c r="P1957" s="275"/>
      <c r="Q1957" s="73">
        <v>0</v>
      </c>
    </row>
    <row r="1958" spans="1:17" ht="12.75" customHeight="1" x14ac:dyDescent="0.25">
      <c r="A1958" s="273" t="s">
        <v>3791</v>
      </c>
      <c r="B1958" s="273"/>
      <c r="C1958" s="274" t="s">
        <v>3792</v>
      </c>
      <c r="D1958" s="274"/>
      <c r="E1958" s="274"/>
      <c r="F1958" s="274"/>
      <c r="G1958" s="73">
        <v>280000</v>
      </c>
      <c r="H1958" s="73">
        <v>0</v>
      </c>
      <c r="I1958" s="275">
        <v>0</v>
      </c>
      <c r="J1958" s="275"/>
      <c r="K1958" s="275">
        <v>0</v>
      </c>
      <c r="L1958" s="275"/>
      <c r="M1958" s="275"/>
      <c r="N1958" s="275"/>
      <c r="O1958" s="275">
        <v>280000</v>
      </c>
      <c r="P1958" s="275"/>
      <c r="Q1958" s="73">
        <v>0</v>
      </c>
    </row>
    <row r="1959" spans="1:17" ht="12.1" customHeight="1" x14ac:dyDescent="0.25">
      <c r="A1959" s="273" t="s">
        <v>3793</v>
      </c>
      <c r="B1959" s="273"/>
      <c r="C1959" s="274" t="s">
        <v>3794</v>
      </c>
      <c r="D1959" s="274"/>
      <c r="E1959" s="274"/>
      <c r="F1959" s="274"/>
      <c r="G1959" s="73">
        <v>119425772.26000001</v>
      </c>
      <c r="H1959" s="73">
        <v>0</v>
      </c>
      <c r="I1959" s="275">
        <v>3701799.58</v>
      </c>
      <c r="J1959" s="275"/>
      <c r="K1959" s="275">
        <v>0</v>
      </c>
      <c r="L1959" s="275"/>
      <c r="M1959" s="275"/>
      <c r="N1959" s="275"/>
      <c r="O1959" s="275">
        <v>123127571.84</v>
      </c>
      <c r="P1959" s="275"/>
      <c r="Q1959" s="73">
        <v>0</v>
      </c>
    </row>
    <row r="1960" spans="1:17" ht="12.1" customHeight="1" x14ac:dyDescent="0.25">
      <c r="A1960" s="273" t="s">
        <v>3795</v>
      </c>
      <c r="B1960" s="273"/>
      <c r="C1960" s="274" t="s">
        <v>3796</v>
      </c>
      <c r="D1960" s="274"/>
      <c r="E1960" s="274"/>
      <c r="F1960" s="274"/>
      <c r="G1960" s="73">
        <v>7608062.6699999999</v>
      </c>
      <c r="H1960" s="73">
        <v>0</v>
      </c>
      <c r="I1960" s="275">
        <v>0</v>
      </c>
      <c r="J1960" s="275"/>
      <c r="K1960" s="275">
        <v>0</v>
      </c>
      <c r="L1960" s="275"/>
      <c r="M1960" s="275"/>
      <c r="N1960" s="275"/>
      <c r="O1960" s="275">
        <v>7608062.6699999999</v>
      </c>
      <c r="P1960" s="275"/>
      <c r="Q1960" s="73">
        <v>0</v>
      </c>
    </row>
    <row r="1961" spans="1:17" ht="12.75" customHeight="1" x14ac:dyDescent="0.25">
      <c r="A1961" s="273" t="s">
        <v>3797</v>
      </c>
      <c r="B1961" s="273"/>
      <c r="C1961" s="274" t="s">
        <v>3798</v>
      </c>
      <c r="D1961" s="274"/>
      <c r="E1961" s="274"/>
      <c r="F1961" s="274"/>
      <c r="G1961" s="73">
        <v>2121428</v>
      </c>
      <c r="H1961" s="73">
        <v>0</v>
      </c>
      <c r="I1961" s="275">
        <v>0</v>
      </c>
      <c r="J1961" s="275"/>
      <c r="K1961" s="275">
        <v>0</v>
      </c>
      <c r="L1961" s="275"/>
      <c r="M1961" s="275"/>
      <c r="N1961" s="275"/>
      <c r="O1961" s="275">
        <v>2121428</v>
      </c>
      <c r="P1961" s="275"/>
      <c r="Q1961" s="73">
        <v>0</v>
      </c>
    </row>
    <row r="1962" spans="1:17" ht="12.1" customHeight="1" x14ac:dyDescent="0.25">
      <c r="A1962" s="273" t="s">
        <v>3799</v>
      </c>
      <c r="B1962" s="273"/>
      <c r="C1962" s="274" t="s">
        <v>3800</v>
      </c>
      <c r="D1962" s="274"/>
      <c r="E1962" s="274"/>
      <c r="F1962" s="274"/>
      <c r="G1962" s="73">
        <v>14404064.76</v>
      </c>
      <c r="H1962" s="73">
        <v>0</v>
      </c>
      <c r="I1962" s="275">
        <v>0</v>
      </c>
      <c r="J1962" s="275"/>
      <c r="K1962" s="275">
        <v>0</v>
      </c>
      <c r="L1962" s="275"/>
      <c r="M1962" s="275"/>
      <c r="N1962" s="275"/>
      <c r="O1962" s="275">
        <v>14404064.76</v>
      </c>
      <c r="P1962" s="275"/>
      <c r="Q1962" s="73">
        <v>0</v>
      </c>
    </row>
    <row r="1963" spans="1:17" ht="12.1" customHeight="1" x14ac:dyDescent="0.25">
      <c r="A1963" s="273" t="s">
        <v>3801</v>
      </c>
      <c r="B1963" s="273"/>
      <c r="C1963" s="274" t="s">
        <v>3802</v>
      </c>
      <c r="D1963" s="274"/>
      <c r="E1963" s="274"/>
      <c r="F1963" s="274"/>
      <c r="G1963" s="73">
        <v>9072425.3499999996</v>
      </c>
      <c r="H1963" s="73">
        <v>0</v>
      </c>
      <c r="I1963" s="275">
        <v>0</v>
      </c>
      <c r="J1963" s="275"/>
      <c r="K1963" s="275">
        <v>0</v>
      </c>
      <c r="L1963" s="275"/>
      <c r="M1963" s="275"/>
      <c r="N1963" s="275"/>
      <c r="O1963" s="275">
        <v>9072425.3499999996</v>
      </c>
      <c r="P1963" s="275"/>
      <c r="Q1963" s="73">
        <v>0</v>
      </c>
    </row>
    <row r="1964" spans="1:17" ht="12.75" customHeight="1" x14ac:dyDescent="0.25">
      <c r="A1964" s="273" t="s">
        <v>3803</v>
      </c>
      <c r="B1964" s="273"/>
      <c r="C1964" s="274" t="s">
        <v>3804</v>
      </c>
      <c r="D1964" s="274"/>
      <c r="E1964" s="274"/>
      <c r="F1964" s="274"/>
      <c r="G1964" s="73">
        <v>7608062.6699999999</v>
      </c>
      <c r="H1964" s="73">
        <v>0</v>
      </c>
      <c r="I1964" s="275">
        <v>0</v>
      </c>
      <c r="J1964" s="275"/>
      <c r="K1964" s="275">
        <v>0</v>
      </c>
      <c r="L1964" s="275"/>
      <c r="M1964" s="275"/>
      <c r="N1964" s="275"/>
      <c r="O1964" s="275">
        <v>7608062.6699999999</v>
      </c>
      <c r="P1964" s="275"/>
      <c r="Q1964" s="73">
        <v>0</v>
      </c>
    </row>
    <row r="1965" spans="1:17" ht="12.1" customHeight="1" x14ac:dyDescent="0.25">
      <c r="A1965" s="273" t="s">
        <v>3805</v>
      </c>
      <c r="B1965" s="273"/>
      <c r="C1965" s="274" t="s">
        <v>3806</v>
      </c>
      <c r="D1965" s="274"/>
      <c r="E1965" s="274"/>
      <c r="F1965" s="274"/>
      <c r="G1965" s="73">
        <v>1544400.98</v>
      </c>
      <c r="H1965" s="73">
        <v>0</v>
      </c>
      <c r="I1965" s="275">
        <v>0</v>
      </c>
      <c r="J1965" s="275"/>
      <c r="K1965" s="275">
        <v>0</v>
      </c>
      <c r="L1965" s="275"/>
      <c r="M1965" s="275"/>
      <c r="N1965" s="275"/>
      <c r="O1965" s="275">
        <v>1544400.98</v>
      </c>
      <c r="P1965" s="275"/>
      <c r="Q1965" s="73">
        <v>0</v>
      </c>
    </row>
    <row r="1966" spans="1:17" ht="12.1" customHeight="1" x14ac:dyDescent="0.25">
      <c r="A1966" s="273" t="s">
        <v>3807</v>
      </c>
      <c r="B1966" s="273"/>
      <c r="C1966" s="274" t="s">
        <v>3808</v>
      </c>
      <c r="D1966" s="274"/>
      <c r="E1966" s="274"/>
      <c r="F1966" s="274"/>
      <c r="G1966" s="73">
        <v>391952</v>
      </c>
      <c r="H1966" s="73">
        <v>0</v>
      </c>
      <c r="I1966" s="275">
        <v>0</v>
      </c>
      <c r="J1966" s="275"/>
      <c r="K1966" s="275">
        <v>0</v>
      </c>
      <c r="L1966" s="275"/>
      <c r="M1966" s="275"/>
      <c r="N1966" s="275"/>
      <c r="O1966" s="275">
        <v>391952</v>
      </c>
      <c r="P1966" s="275"/>
      <c r="Q1966" s="73">
        <v>0</v>
      </c>
    </row>
    <row r="1967" spans="1:17" ht="12.75" customHeight="1" x14ac:dyDescent="0.25">
      <c r="A1967" s="273" t="s">
        <v>3809</v>
      </c>
      <c r="B1967" s="273"/>
      <c r="C1967" s="274" t="s">
        <v>3810</v>
      </c>
      <c r="D1967" s="274"/>
      <c r="E1967" s="274"/>
      <c r="F1967" s="274"/>
      <c r="G1967" s="73">
        <v>1339151</v>
      </c>
      <c r="H1967" s="73">
        <v>0</v>
      </c>
      <c r="I1967" s="275">
        <v>0</v>
      </c>
      <c r="J1967" s="275"/>
      <c r="K1967" s="275">
        <v>0</v>
      </c>
      <c r="L1967" s="275"/>
      <c r="M1967" s="275"/>
      <c r="N1967" s="275"/>
      <c r="O1967" s="275">
        <v>1339151</v>
      </c>
      <c r="P1967" s="275"/>
      <c r="Q1967" s="73">
        <v>0</v>
      </c>
    </row>
    <row r="1968" spans="1:17" ht="12.1" customHeight="1" x14ac:dyDescent="0.25">
      <c r="A1968" s="273" t="s">
        <v>3811</v>
      </c>
      <c r="B1968" s="273"/>
      <c r="C1968" s="274" t="s">
        <v>3812</v>
      </c>
      <c r="D1968" s="274"/>
      <c r="E1968" s="274"/>
      <c r="F1968" s="274"/>
      <c r="G1968" s="73">
        <v>102604328.87</v>
      </c>
      <c r="H1968" s="73">
        <v>0</v>
      </c>
      <c r="I1968" s="275">
        <v>0</v>
      </c>
      <c r="J1968" s="275"/>
      <c r="K1968" s="275">
        <v>0</v>
      </c>
      <c r="L1968" s="275"/>
      <c r="M1968" s="275"/>
      <c r="N1968" s="275"/>
      <c r="O1968" s="275">
        <v>102604328.87</v>
      </c>
      <c r="P1968" s="275"/>
      <c r="Q1968" s="73">
        <v>0</v>
      </c>
    </row>
    <row r="1969" spans="1:17" ht="12.1" customHeight="1" x14ac:dyDescent="0.25">
      <c r="A1969" s="273" t="s">
        <v>3813</v>
      </c>
      <c r="B1969" s="273"/>
      <c r="C1969" s="274" t="s">
        <v>3814</v>
      </c>
      <c r="D1969" s="274"/>
      <c r="E1969" s="274"/>
      <c r="F1969" s="274"/>
      <c r="G1969" s="73">
        <v>7488062.6799999997</v>
      </c>
      <c r="H1969" s="73">
        <v>0</v>
      </c>
      <c r="I1969" s="275">
        <v>0</v>
      </c>
      <c r="J1969" s="275"/>
      <c r="K1969" s="275">
        <v>0</v>
      </c>
      <c r="L1969" s="275"/>
      <c r="M1969" s="275"/>
      <c r="N1969" s="275"/>
      <c r="O1969" s="275">
        <v>7488062.6799999997</v>
      </c>
      <c r="P1969" s="275"/>
      <c r="Q1969" s="73">
        <v>0</v>
      </c>
    </row>
    <row r="1970" spans="1:17" ht="12.75" customHeight="1" x14ac:dyDescent="0.25">
      <c r="A1970" s="273" t="s">
        <v>3815</v>
      </c>
      <c r="B1970" s="273"/>
      <c r="C1970" s="274" t="s">
        <v>3816</v>
      </c>
      <c r="D1970" s="274"/>
      <c r="E1970" s="274"/>
      <c r="F1970" s="274"/>
      <c r="G1970" s="73">
        <v>1544400.98</v>
      </c>
      <c r="H1970" s="73">
        <v>0</v>
      </c>
      <c r="I1970" s="275">
        <v>0</v>
      </c>
      <c r="J1970" s="275"/>
      <c r="K1970" s="275">
        <v>0</v>
      </c>
      <c r="L1970" s="275"/>
      <c r="M1970" s="275"/>
      <c r="N1970" s="275"/>
      <c r="O1970" s="275">
        <v>1544400.98</v>
      </c>
      <c r="P1970" s="275"/>
      <c r="Q1970" s="73">
        <v>0</v>
      </c>
    </row>
    <row r="1971" spans="1:17" ht="12.1" customHeight="1" x14ac:dyDescent="0.25">
      <c r="A1971" s="273" t="s">
        <v>3817</v>
      </c>
      <c r="B1971" s="273"/>
      <c r="C1971" s="274" t="s">
        <v>3794</v>
      </c>
      <c r="D1971" s="274"/>
      <c r="E1971" s="274"/>
      <c r="F1971" s="274"/>
      <c r="G1971" s="73">
        <v>60592848.530000001</v>
      </c>
      <c r="H1971" s="73">
        <v>0</v>
      </c>
      <c r="I1971" s="275">
        <v>0</v>
      </c>
      <c r="J1971" s="275"/>
      <c r="K1971" s="275">
        <v>0</v>
      </c>
      <c r="L1971" s="275"/>
      <c r="M1971" s="275"/>
      <c r="N1971" s="275"/>
      <c r="O1971" s="275">
        <v>60592848.530000001</v>
      </c>
      <c r="P1971" s="275"/>
      <c r="Q1971" s="73">
        <v>0</v>
      </c>
    </row>
    <row r="1972" spans="1:17" ht="12.1" customHeight="1" x14ac:dyDescent="0.25">
      <c r="A1972" s="273" t="s">
        <v>3818</v>
      </c>
      <c r="B1972" s="273"/>
      <c r="C1972" s="274" t="s">
        <v>3819</v>
      </c>
      <c r="D1972" s="274"/>
      <c r="E1972" s="274"/>
      <c r="F1972" s="274"/>
      <c r="G1972" s="73">
        <v>22469579.91</v>
      </c>
      <c r="H1972" s="73">
        <v>0</v>
      </c>
      <c r="I1972" s="275">
        <v>0</v>
      </c>
      <c r="J1972" s="275"/>
      <c r="K1972" s="275">
        <v>0</v>
      </c>
      <c r="L1972" s="275"/>
      <c r="M1972" s="275"/>
      <c r="N1972" s="275"/>
      <c r="O1972" s="275">
        <v>22469579.91</v>
      </c>
      <c r="P1972" s="275"/>
      <c r="Q1972" s="73">
        <v>0</v>
      </c>
    </row>
    <row r="1973" spans="1:17" ht="12.75" customHeight="1" x14ac:dyDescent="0.25">
      <c r="A1973" s="273" t="s">
        <v>3820</v>
      </c>
      <c r="B1973" s="273"/>
      <c r="C1973" s="274" t="s">
        <v>3821</v>
      </c>
      <c r="D1973" s="274"/>
      <c r="E1973" s="274"/>
      <c r="F1973" s="274"/>
      <c r="G1973" s="73">
        <v>8156975.1399999997</v>
      </c>
      <c r="H1973" s="73">
        <v>0</v>
      </c>
      <c r="I1973" s="275">
        <v>0</v>
      </c>
      <c r="J1973" s="275"/>
      <c r="K1973" s="275">
        <v>0</v>
      </c>
      <c r="L1973" s="275"/>
      <c r="M1973" s="275"/>
      <c r="N1973" s="275"/>
      <c r="O1973" s="275">
        <v>8156975.1399999997</v>
      </c>
      <c r="P1973" s="275"/>
      <c r="Q1973" s="73">
        <v>0</v>
      </c>
    </row>
    <row r="1974" spans="1:17" ht="12.1" customHeight="1" x14ac:dyDescent="0.25">
      <c r="A1974" s="273" t="s">
        <v>3822</v>
      </c>
      <c r="B1974" s="273"/>
      <c r="C1974" s="274" t="s">
        <v>3816</v>
      </c>
      <c r="D1974" s="274"/>
      <c r="E1974" s="274"/>
      <c r="F1974" s="274"/>
      <c r="G1974" s="73">
        <v>2700000</v>
      </c>
      <c r="H1974" s="73">
        <v>0</v>
      </c>
      <c r="I1974" s="275">
        <v>0</v>
      </c>
      <c r="J1974" s="275"/>
      <c r="K1974" s="275">
        <v>0</v>
      </c>
      <c r="L1974" s="275"/>
      <c r="M1974" s="275"/>
      <c r="N1974" s="275"/>
      <c r="O1974" s="275">
        <v>2700000</v>
      </c>
      <c r="P1974" s="275"/>
      <c r="Q1974" s="73">
        <v>0</v>
      </c>
    </row>
    <row r="1975" spans="1:17" ht="12.1" customHeight="1" x14ac:dyDescent="0.25">
      <c r="A1975" s="273" t="s">
        <v>3823</v>
      </c>
      <c r="B1975" s="273"/>
      <c r="C1975" s="274" t="s">
        <v>3824</v>
      </c>
      <c r="D1975" s="274"/>
      <c r="E1975" s="274"/>
      <c r="F1975" s="274"/>
      <c r="G1975" s="73">
        <v>13773203.300000001</v>
      </c>
      <c r="H1975" s="73">
        <v>0</v>
      </c>
      <c r="I1975" s="275">
        <v>0</v>
      </c>
      <c r="J1975" s="275"/>
      <c r="K1975" s="275">
        <v>0</v>
      </c>
      <c r="L1975" s="275"/>
      <c r="M1975" s="275"/>
      <c r="N1975" s="275"/>
      <c r="O1975" s="275">
        <v>13773203.300000001</v>
      </c>
      <c r="P1975" s="275"/>
      <c r="Q1975" s="73">
        <v>0</v>
      </c>
    </row>
    <row r="1976" spans="1:17" ht="12.75" customHeight="1" x14ac:dyDescent="0.25">
      <c r="A1976" s="273" t="s">
        <v>3825</v>
      </c>
      <c r="B1976" s="273"/>
      <c r="C1976" s="274" t="s">
        <v>3826</v>
      </c>
      <c r="D1976" s="274"/>
      <c r="E1976" s="274"/>
      <c r="F1976" s="274"/>
      <c r="G1976" s="73">
        <v>58264937.229999997</v>
      </c>
      <c r="H1976" s="73">
        <v>0</v>
      </c>
      <c r="I1976" s="275">
        <v>0</v>
      </c>
      <c r="J1976" s="275"/>
      <c r="K1976" s="275">
        <v>0</v>
      </c>
      <c r="L1976" s="275"/>
      <c r="M1976" s="275"/>
      <c r="N1976" s="275"/>
      <c r="O1976" s="275">
        <v>58264937.229999997</v>
      </c>
      <c r="P1976" s="275"/>
      <c r="Q1976" s="73">
        <v>0</v>
      </c>
    </row>
    <row r="1977" spans="1:17" ht="12.1" customHeight="1" x14ac:dyDescent="0.25">
      <c r="A1977" s="273" t="s">
        <v>3827</v>
      </c>
      <c r="B1977" s="273"/>
      <c r="C1977" s="274" t="s">
        <v>3828</v>
      </c>
      <c r="D1977" s="274"/>
      <c r="E1977" s="274"/>
      <c r="F1977" s="274"/>
      <c r="G1977" s="73">
        <v>74304381.700000003</v>
      </c>
      <c r="H1977" s="73">
        <v>0</v>
      </c>
      <c r="I1977" s="275">
        <v>0</v>
      </c>
      <c r="J1977" s="275"/>
      <c r="K1977" s="275">
        <v>0</v>
      </c>
      <c r="L1977" s="275"/>
      <c r="M1977" s="275"/>
      <c r="N1977" s="275"/>
      <c r="O1977" s="275">
        <v>74304381.700000003</v>
      </c>
      <c r="P1977" s="275"/>
      <c r="Q1977" s="73">
        <v>0</v>
      </c>
    </row>
    <row r="1978" spans="1:17" ht="12.1" customHeight="1" x14ac:dyDescent="0.25">
      <c r="A1978" s="273" t="s">
        <v>3829</v>
      </c>
      <c r="B1978" s="273"/>
      <c r="C1978" s="274" t="s">
        <v>3830</v>
      </c>
      <c r="D1978" s="274"/>
      <c r="E1978" s="274"/>
      <c r="F1978" s="274"/>
      <c r="G1978" s="73">
        <v>772204.77</v>
      </c>
      <c r="H1978" s="73">
        <v>0</v>
      </c>
      <c r="I1978" s="275">
        <v>0</v>
      </c>
      <c r="J1978" s="275"/>
      <c r="K1978" s="275">
        <v>0</v>
      </c>
      <c r="L1978" s="275"/>
      <c r="M1978" s="275"/>
      <c r="N1978" s="275"/>
      <c r="O1978" s="275">
        <v>772204.77</v>
      </c>
      <c r="P1978" s="275"/>
      <c r="Q1978" s="73">
        <v>0</v>
      </c>
    </row>
    <row r="1979" spans="1:17" ht="12.75" customHeight="1" x14ac:dyDescent="0.25">
      <c r="A1979" s="273" t="s">
        <v>3831</v>
      </c>
      <c r="B1979" s="273"/>
      <c r="C1979" s="274" t="s">
        <v>3832</v>
      </c>
      <c r="D1979" s="274"/>
      <c r="E1979" s="274"/>
      <c r="F1979" s="274"/>
      <c r="G1979" s="73">
        <v>1104000</v>
      </c>
      <c r="H1979" s="73">
        <v>0</v>
      </c>
      <c r="I1979" s="275">
        <v>0</v>
      </c>
      <c r="J1979" s="275"/>
      <c r="K1979" s="275">
        <v>0</v>
      </c>
      <c r="L1979" s="275"/>
      <c r="M1979" s="275"/>
      <c r="N1979" s="275"/>
      <c r="O1979" s="275">
        <v>1104000</v>
      </c>
      <c r="P1979" s="275"/>
      <c r="Q1979" s="73">
        <v>0</v>
      </c>
    </row>
    <row r="1980" spans="1:17" ht="12.1" customHeight="1" x14ac:dyDescent="0.25">
      <c r="A1980" s="273" t="s">
        <v>3833</v>
      </c>
      <c r="B1980" s="273"/>
      <c r="C1980" s="274" t="s">
        <v>3834</v>
      </c>
      <c r="D1980" s="274"/>
      <c r="E1980" s="274"/>
      <c r="F1980" s="274"/>
      <c r="G1980" s="73">
        <v>4518590.42</v>
      </c>
      <c r="H1980" s="73">
        <v>0</v>
      </c>
      <c r="I1980" s="275">
        <v>0</v>
      </c>
      <c r="J1980" s="275"/>
      <c r="K1980" s="275">
        <v>0</v>
      </c>
      <c r="L1980" s="275"/>
      <c r="M1980" s="275"/>
      <c r="N1980" s="275"/>
      <c r="O1980" s="275">
        <v>4518590.42</v>
      </c>
      <c r="P1980" s="275"/>
      <c r="Q1980" s="73">
        <v>0</v>
      </c>
    </row>
    <row r="1981" spans="1:17" ht="12.1" customHeight="1" x14ac:dyDescent="0.25">
      <c r="A1981" s="273" t="s">
        <v>3835</v>
      </c>
      <c r="B1981" s="273"/>
      <c r="C1981" s="274" t="s">
        <v>3794</v>
      </c>
      <c r="D1981" s="274"/>
      <c r="E1981" s="274"/>
      <c r="F1981" s="274"/>
      <c r="G1981" s="73">
        <v>141696513.83000001</v>
      </c>
      <c r="H1981" s="73">
        <v>0</v>
      </c>
      <c r="I1981" s="275">
        <v>1596000</v>
      </c>
      <c r="J1981" s="275"/>
      <c r="K1981" s="275">
        <v>0</v>
      </c>
      <c r="L1981" s="275"/>
      <c r="M1981" s="275"/>
      <c r="N1981" s="275"/>
      <c r="O1981" s="275">
        <v>143292513.83000001</v>
      </c>
      <c r="P1981" s="275"/>
      <c r="Q1981" s="73">
        <v>0</v>
      </c>
    </row>
    <row r="1982" spans="1:17" ht="12.1" customHeight="1" x14ac:dyDescent="0.25">
      <c r="A1982" s="273" t="s">
        <v>3836</v>
      </c>
      <c r="B1982" s="273"/>
      <c r="C1982" s="274" t="s">
        <v>3837</v>
      </c>
      <c r="D1982" s="274"/>
      <c r="E1982" s="274"/>
      <c r="F1982" s="274"/>
      <c r="G1982" s="73">
        <v>1886610.07</v>
      </c>
      <c r="H1982" s="73">
        <v>0</v>
      </c>
      <c r="I1982" s="275">
        <v>0</v>
      </c>
      <c r="J1982" s="275"/>
      <c r="K1982" s="275">
        <v>0</v>
      </c>
      <c r="L1982" s="275"/>
      <c r="M1982" s="275"/>
      <c r="N1982" s="275"/>
      <c r="O1982" s="275">
        <v>1886610.07</v>
      </c>
      <c r="P1982" s="275"/>
      <c r="Q1982" s="73">
        <v>0</v>
      </c>
    </row>
    <row r="1983" spans="1:17" ht="12.75" customHeight="1" x14ac:dyDescent="0.25">
      <c r="A1983" s="273" t="s">
        <v>3838</v>
      </c>
      <c r="B1983" s="273"/>
      <c r="C1983" s="274" t="s">
        <v>3839</v>
      </c>
      <c r="D1983" s="274"/>
      <c r="E1983" s="274"/>
      <c r="F1983" s="274"/>
      <c r="G1983" s="73">
        <v>21929114.609999999</v>
      </c>
      <c r="H1983" s="73">
        <v>0</v>
      </c>
      <c r="I1983" s="275">
        <v>0</v>
      </c>
      <c r="J1983" s="275"/>
      <c r="K1983" s="275">
        <v>0</v>
      </c>
      <c r="L1983" s="275"/>
      <c r="M1983" s="275"/>
      <c r="N1983" s="275"/>
      <c r="O1983" s="275">
        <v>21929114.609999999</v>
      </c>
      <c r="P1983" s="275"/>
      <c r="Q1983" s="73">
        <v>0</v>
      </c>
    </row>
    <row r="1984" spans="1:17" ht="12.1" customHeight="1" x14ac:dyDescent="0.25">
      <c r="A1984" s="273" t="s">
        <v>3840</v>
      </c>
      <c r="B1984" s="273"/>
      <c r="C1984" s="274" t="s">
        <v>3841</v>
      </c>
      <c r="D1984" s="274"/>
      <c r="E1984" s="274"/>
      <c r="F1984" s="274"/>
      <c r="G1984" s="73">
        <v>1449287.37</v>
      </c>
      <c r="H1984" s="73">
        <v>0</v>
      </c>
      <c r="I1984" s="275">
        <v>0</v>
      </c>
      <c r="J1984" s="275"/>
      <c r="K1984" s="275">
        <v>0</v>
      </c>
      <c r="L1984" s="275"/>
      <c r="M1984" s="275"/>
      <c r="N1984" s="275"/>
      <c r="O1984" s="275">
        <v>1449287.37</v>
      </c>
      <c r="P1984" s="275"/>
      <c r="Q1984" s="73">
        <v>0</v>
      </c>
    </row>
    <row r="1985" spans="1:17" ht="12.1" customHeight="1" x14ac:dyDescent="0.25">
      <c r="A1985" s="273" t="s">
        <v>3842</v>
      </c>
      <c r="B1985" s="273"/>
      <c r="C1985" s="274" t="s">
        <v>3843</v>
      </c>
      <c r="D1985" s="274"/>
      <c r="E1985" s="274"/>
      <c r="F1985" s="274"/>
      <c r="G1985" s="73">
        <v>9032463.6600000001</v>
      </c>
      <c r="H1985" s="73">
        <v>0</v>
      </c>
      <c r="I1985" s="275">
        <v>0</v>
      </c>
      <c r="J1985" s="275"/>
      <c r="K1985" s="275">
        <v>0</v>
      </c>
      <c r="L1985" s="275"/>
      <c r="M1985" s="275"/>
      <c r="N1985" s="275"/>
      <c r="O1985" s="275">
        <v>9032463.6600000001</v>
      </c>
      <c r="P1985" s="275"/>
      <c r="Q1985" s="73">
        <v>0</v>
      </c>
    </row>
    <row r="1986" spans="1:17" ht="12.75" customHeight="1" x14ac:dyDescent="0.25">
      <c r="A1986" s="273" t="s">
        <v>3844</v>
      </c>
      <c r="B1986" s="273"/>
      <c r="C1986" s="274" t="s">
        <v>3845</v>
      </c>
      <c r="D1986" s="274"/>
      <c r="E1986" s="274"/>
      <c r="F1986" s="274"/>
      <c r="G1986" s="73">
        <v>1544400.98</v>
      </c>
      <c r="H1986" s="73">
        <v>0</v>
      </c>
      <c r="I1986" s="275">
        <v>0</v>
      </c>
      <c r="J1986" s="275"/>
      <c r="K1986" s="275">
        <v>0</v>
      </c>
      <c r="L1986" s="275"/>
      <c r="M1986" s="275"/>
      <c r="N1986" s="275"/>
      <c r="O1986" s="275">
        <v>1544400.98</v>
      </c>
      <c r="P1986" s="275"/>
      <c r="Q1986" s="73">
        <v>0</v>
      </c>
    </row>
    <row r="1987" spans="1:17" ht="12.1" customHeight="1" x14ac:dyDescent="0.25">
      <c r="A1987" s="273" t="s">
        <v>3846</v>
      </c>
      <c r="B1987" s="273"/>
      <c r="C1987" s="274" t="s">
        <v>3847</v>
      </c>
      <c r="D1987" s="274"/>
      <c r="E1987" s="274"/>
      <c r="F1987" s="274"/>
      <c r="G1987" s="73">
        <v>1372044.96</v>
      </c>
      <c r="H1987" s="73">
        <v>0</v>
      </c>
      <c r="I1987" s="275">
        <v>0</v>
      </c>
      <c r="J1987" s="275"/>
      <c r="K1987" s="275">
        <v>0</v>
      </c>
      <c r="L1987" s="275"/>
      <c r="M1987" s="275"/>
      <c r="N1987" s="275"/>
      <c r="O1987" s="275">
        <v>1372044.96</v>
      </c>
      <c r="P1987" s="275"/>
      <c r="Q1987" s="73">
        <v>0</v>
      </c>
    </row>
    <row r="1988" spans="1:17" ht="12.1" customHeight="1" x14ac:dyDescent="0.25">
      <c r="A1988" s="273" t="s">
        <v>3848</v>
      </c>
      <c r="B1988" s="273"/>
      <c r="C1988" s="274" t="s">
        <v>3849</v>
      </c>
      <c r="D1988" s="274"/>
      <c r="E1988" s="274"/>
      <c r="F1988" s="274"/>
      <c r="G1988" s="73">
        <v>24670442.989999998</v>
      </c>
      <c r="H1988" s="73">
        <v>0</v>
      </c>
      <c r="I1988" s="275">
        <v>0</v>
      </c>
      <c r="J1988" s="275"/>
      <c r="K1988" s="275">
        <v>0</v>
      </c>
      <c r="L1988" s="275"/>
      <c r="M1988" s="275"/>
      <c r="N1988" s="275"/>
      <c r="O1988" s="275">
        <v>24670442.989999998</v>
      </c>
      <c r="P1988" s="275"/>
      <c r="Q1988" s="73">
        <v>0</v>
      </c>
    </row>
    <row r="1989" spans="1:17" ht="12.75" customHeight="1" x14ac:dyDescent="0.25">
      <c r="A1989" s="273" t="s">
        <v>3850</v>
      </c>
      <c r="B1989" s="273"/>
      <c r="C1989" s="274" t="s">
        <v>3851</v>
      </c>
      <c r="D1989" s="274"/>
      <c r="E1989" s="274"/>
      <c r="F1989" s="274"/>
      <c r="G1989" s="73">
        <v>1449287.37</v>
      </c>
      <c r="H1989" s="73">
        <v>0</v>
      </c>
      <c r="I1989" s="275">
        <v>0</v>
      </c>
      <c r="J1989" s="275"/>
      <c r="K1989" s="275">
        <v>0</v>
      </c>
      <c r="L1989" s="275"/>
      <c r="M1989" s="275"/>
      <c r="N1989" s="275"/>
      <c r="O1989" s="275">
        <v>1449287.37</v>
      </c>
      <c r="P1989" s="275"/>
      <c r="Q1989" s="73">
        <v>0</v>
      </c>
    </row>
    <row r="1990" spans="1:17" ht="12.1" customHeight="1" x14ac:dyDescent="0.25">
      <c r="A1990" s="273" t="s">
        <v>3852</v>
      </c>
      <c r="B1990" s="273"/>
      <c r="C1990" s="274" t="s">
        <v>3826</v>
      </c>
      <c r="D1990" s="274"/>
      <c r="E1990" s="274"/>
      <c r="F1990" s="274"/>
      <c r="G1990" s="73">
        <v>18356116.579999998</v>
      </c>
      <c r="H1990" s="73">
        <v>0</v>
      </c>
      <c r="I1990" s="275">
        <v>0</v>
      </c>
      <c r="J1990" s="275"/>
      <c r="K1990" s="275">
        <v>0</v>
      </c>
      <c r="L1990" s="275"/>
      <c r="M1990" s="275"/>
      <c r="N1990" s="275"/>
      <c r="O1990" s="275">
        <v>18356116.579999998</v>
      </c>
      <c r="P1990" s="275"/>
      <c r="Q1990" s="73">
        <v>0</v>
      </c>
    </row>
    <row r="1991" spans="1:17" ht="12.1" customHeight="1" x14ac:dyDescent="0.25">
      <c r="A1991" s="273" t="s">
        <v>3853</v>
      </c>
      <c r="B1991" s="273"/>
      <c r="C1991" s="274" t="s">
        <v>3854</v>
      </c>
      <c r="D1991" s="274"/>
      <c r="E1991" s="274"/>
      <c r="F1991" s="274"/>
      <c r="G1991" s="73">
        <v>3100000</v>
      </c>
      <c r="H1991" s="73">
        <v>0</v>
      </c>
      <c r="I1991" s="275">
        <v>0</v>
      </c>
      <c r="J1991" s="275"/>
      <c r="K1991" s="275">
        <v>0</v>
      </c>
      <c r="L1991" s="275"/>
      <c r="M1991" s="275"/>
      <c r="N1991" s="275"/>
      <c r="O1991" s="275">
        <v>3100000</v>
      </c>
      <c r="P1991" s="275"/>
      <c r="Q1991" s="73">
        <v>0</v>
      </c>
    </row>
    <row r="1992" spans="1:17" ht="12.75" customHeight="1" x14ac:dyDescent="0.25">
      <c r="A1992" s="273" t="s">
        <v>3855</v>
      </c>
      <c r="B1992" s="273"/>
      <c r="C1992" s="274" t="s">
        <v>3856</v>
      </c>
      <c r="D1992" s="274"/>
      <c r="E1992" s="274"/>
      <c r="F1992" s="274"/>
      <c r="G1992" s="73">
        <v>7488062.6799999997</v>
      </c>
      <c r="H1992" s="73">
        <v>0</v>
      </c>
      <c r="I1992" s="275">
        <v>0</v>
      </c>
      <c r="J1992" s="275"/>
      <c r="K1992" s="275">
        <v>0</v>
      </c>
      <c r="L1992" s="275"/>
      <c r="M1992" s="275"/>
      <c r="N1992" s="275"/>
      <c r="O1992" s="275">
        <v>7488062.6799999997</v>
      </c>
      <c r="P1992" s="275"/>
      <c r="Q1992" s="73">
        <v>0</v>
      </c>
    </row>
    <row r="1993" spans="1:17" ht="12.1" customHeight="1" x14ac:dyDescent="0.25">
      <c r="A1993" s="273" t="s">
        <v>3857</v>
      </c>
      <c r="B1993" s="273"/>
      <c r="C1993" s="274" t="s">
        <v>3858</v>
      </c>
      <c r="D1993" s="274"/>
      <c r="E1993" s="274"/>
      <c r="F1993" s="274"/>
      <c r="G1993" s="73">
        <v>7488062.6799999997</v>
      </c>
      <c r="H1993" s="73">
        <v>0</v>
      </c>
      <c r="I1993" s="275">
        <v>0</v>
      </c>
      <c r="J1993" s="275"/>
      <c r="K1993" s="275">
        <v>0</v>
      </c>
      <c r="L1993" s="275"/>
      <c r="M1993" s="275"/>
      <c r="N1993" s="275"/>
      <c r="O1993" s="275">
        <v>7488062.6799999997</v>
      </c>
      <c r="P1993" s="275"/>
      <c r="Q1993" s="73">
        <v>0</v>
      </c>
    </row>
    <row r="1994" spans="1:17" ht="12.1" customHeight="1" x14ac:dyDescent="0.25">
      <c r="A1994" s="273" t="s">
        <v>3859</v>
      </c>
      <c r="B1994" s="273"/>
      <c r="C1994" s="274" t="s">
        <v>3860</v>
      </c>
      <c r="D1994" s="274"/>
      <c r="E1994" s="274"/>
      <c r="F1994" s="274"/>
      <c r="G1994" s="73">
        <v>7488062.6799999997</v>
      </c>
      <c r="H1994" s="73">
        <v>0</v>
      </c>
      <c r="I1994" s="275">
        <v>0</v>
      </c>
      <c r="J1994" s="275"/>
      <c r="K1994" s="275">
        <v>0</v>
      </c>
      <c r="L1994" s="275"/>
      <c r="M1994" s="275"/>
      <c r="N1994" s="275"/>
      <c r="O1994" s="275">
        <v>7488062.6799999997</v>
      </c>
      <c r="P1994" s="275"/>
      <c r="Q1994" s="73">
        <v>0</v>
      </c>
    </row>
    <row r="1995" spans="1:17" ht="12.75" customHeight="1" x14ac:dyDescent="0.25">
      <c r="A1995" s="273" t="s">
        <v>3861</v>
      </c>
      <c r="B1995" s="273"/>
      <c r="C1995" s="274" t="s">
        <v>3826</v>
      </c>
      <c r="D1995" s="274"/>
      <c r="E1995" s="274"/>
      <c r="F1995" s="274"/>
      <c r="G1995" s="73">
        <v>36979643.630000003</v>
      </c>
      <c r="H1995" s="73">
        <v>0</v>
      </c>
      <c r="I1995" s="275">
        <v>0</v>
      </c>
      <c r="J1995" s="275"/>
      <c r="K1995" s="275">
        <v>0</v>
      </c>
      <c r="L1995" s="275"/>
      <c r="M1995" s="275"/>
      <c r="N1995" s="275"/>
      <c r="O1995" s="275">
        <v>36979643.630000003</v>
      </c>
      <c r="P1995" s="275"/>
      <c r="Q1995" s="73">
        <v>0</v>
      </c>
    </row>
    <row r="1996" spans="1:17" ht="12.1" customHeight="1" x14ac:dyDescent="0.25">
      <c r="A1996" s="273" t="s">
        <v>3862</v>
      </c>
      <c r="B1996" s="273"/>
      <c r="C1996" s="274" t="s">
        <v>3854</v>
      </c>
      <c r="D1996" s="274"/>
      <c r="E1996" s="274"/>
      <c r="F1996" s="274"/>
      <c r="G1996" s="73">
        <v>5484171.1699999999</v>
      </c>
      <c r="H1996" s="73">
        <v>0</v>
      </c>
      <c r="I1996" s="275">
        <v>0</v>
      </c>
      <c r="J1996" s="275"/>
      <c r="K1996" s="275">
        <v>0</v>
      </c>
      <c r="L1996" s="275"/>
      <c r="M1996" s="275"/>
      <c r="N1996" s="275"/>
      <c r="O1996" s="275">
        <v>5484171.1699999999</v>
      </c>
      <c r="P1996" s="275"/>
      <c r="Q1996" s="73">
        <v>0</v>
      </c>
    </row>
    <row r="1997" spans="1:17" ht="12.1" customHeight="1" x14ac:dyDescent="0.25">
      <c r="A1997" s="273" t="s">
        <v>3863</v>
      </c>
      <c r="B1997" s="273"/>
      <c r="C1997" s="274" t="s">
        <v>3864</v>
      </c>
      <c r="D1997" s="274"/>
      <c r="E1997" s="274"/>
      <c r="F1997" s="274"/>
      <c r="G1997" s="73">
        <v>17101976.350000001</v>
      </c>
      <c r="H1997" s="73">
        <v>0</v>
      </c>
      <c r="I1997" s="275">
        <v>0</v>
      </c>
      <c r="J1997" s="275"/>
      <c r="K1997" s="275">
        <v>0</v>
      </c>
      <c r="L1997" s="275"/>
      <c r="M1997" s="275"/>
      <c r="N1997" s="275"/>
      <c r="O1997" s="275">
        <v>17101976.350000001</v>
      </c>
      <c r="P1997" s="275"/>
      <c r="Q1997" s="73">
        <v>0</v>
      </c>
    </row>
    <row r="1998" spans="1:17" ht="12.75" customHeight="1" x14ac:dyDescent="0.25">
      <c r="A1998" s="273" t="s">
        <v>3865</v>
      </c>
      <c r="B1998" s="273"/>
      <c r="C1998" s="274" t="s">
        <v>3866</v>
      </c>
      <c r="D1998" s="274"/>
      <c r="E1998" s="274"/>
      <c r="F1998" s="274"/>
      <c r="G1998" s="73">
        <v>9315536.7100000009</v>
      </c>
      <c r="H1998" s="73">
        <v>0</v>
      </c>
      <c r="I1998" s="275">
        <v>0</v>
      </c>
      <c r="J1998" s="275"/>
      <c r="K1998" s="275">
        <v>0</v>
      </c>
      <c r="L1998" s="275"/>
      <c r="M1998" s="275"/>
      <c r="N1998" s="275"/>
      <c r="O1998" s="275">
        <v>9315536.7100000009</v>
      </c>
      <c r="P1998" s="275"/>
      <c r="Q1998" s="73">
        <v>0</v>
      </c>
    </row>
    <row r="1999" spans="1:17" ht="12.1" customHeight="1" x14ac:dyDescent="0.25">
      <c r="A1999" s="273" t="s">
        <v>3867</v>
      </c>
      <c r="B1999" s="273"/>
      <c r="C1999" s="274" t="s">
        <v>3868</v>
      </c>
      <c r="D1999" s="274"/>
      <c r="E1999" s="274"/>
      <c r="F1999" s="274"/>
      <c r="G1999" s="73">
        <v>14176339.74</v>
      </c>
      <c r="H1999" s="73">
        <v>0</v>
      </c>
      <c r="I1999" s="275">
        <v>0</v>
      </c>
      <c r="J1999" s="275"/>
      <c r="K1999" s="275">
        <v>0</v>
      </c>
      <c r="L1999" s="275"/>
      <c r="M1999" s="275"/>
      <c r="N1999" s="275"/>
      <c r="O1999" s="275">
        <v>14176339.74</v>
      </c>
      <c r="P1999" s="275"/>
      <c r="Q1999" s="73">
        <v>0</v>
      </c>
    </row>
    <row r="2000" spans="1:17" ht="12.1" customHeight="1" x14ac:dyDescent="0.25">
      <c r="A2000" s="273" t="s">
        <v>3869</v>
      </c>
      <c r="B2000" s="273"/>
      <c r="C2000" s="274" t="s">
        <v>3870</v>
      </c>
      <c r="D2000" s="274"/>
      <c r="E2000" s="274"/>
      <c r="F2000" s="274"/>
      <c r="G2000" s="73">
        <v>37801077.369999997</v>
      </c>
      <c r="H2000" s="73">
        <v>0</v>
      </c>
      <c r="I2000" s="275">
        <v>3060840.09</v>
      </c>
      <c r="J2000" s="275"/>
      <c r="K2000" s="275">
        <v>0</v>
      </c>
      <c r="L2000" s="275"/>
      <c r="M2000" s="275"/>
      <c r="N2000" s="275"/>
      <c r="O2000" s="275">
        <v>40861917.460000001</v>
      </c>
      <c r="P2000" s="275"/>
      <c r="Q2000" s="73">
        <v>0</v>
      </c>
    </row>
    <row r="2001" spans="1:17" ht="12.75" customHeight="1" x14ac:dyDescent="0.25">
      <c r="A2001" s="273" t="s">
        <v>3871</v>
      </c>
      <c r="B2001" s="273"/>
      <c r="C2001" s="274" t="s">
        <v>3794</v>
      </c>
      <c r="D2001" s="274"/>
      <c r="E2001" s="274"/>
      <c r="F2001" s="274"/>
      <c r="G2001" s="73">
        <v>44671598.670000002</v>
      </c>
      <c r="H2001" s="73">
        <v>0</v>
      </c>
      <c r="I2001" s="275">
        <v>2144090.91</v>
      </c>
      <c r="J2001" s="275"/>
      <c r="K2001" s="275">
        <v>0</v>
      </c>
      <c r="L2001" s="275"/>
      <c r="M2001" s="275"/>
      <c r="N2001" s="275"/>
      <c r="O2001" s="275">
        <v>46815689.579999998</v>
      </c>
      <c r="P2001" s="275"/>
      <c r="Q2001" s="73">
        <v>0</v>
      </c>
    </row>
    <row r="2002" spans="1:17" ht="12.1" customHeight="1" x14ac:dyDescent="0.25">
      <c r="A2002" s="273" t="s">
        <v>3872</v>
      </c>
      <c r="B2002" s="273"/>
      <c r="C2002" s="274" t="s">
        <v>3873</v>
      </c>
      <c r="D2002" s="274"/>
      <c r="E2002" s="274"/>
      <c r="F2002" s="274"/>
      <c r="G2002" s="73">
        <v>1544400.98</v>
      </c>
      <c r="H2002" s="73">
        <v>0</v>
      </c>
      <c r="I2002" s="275">
        <v>0</v>
      </c>
      <c r="J2002" s="275"/>
      <c r="K2002" s="275">
        <v>0</v>
      </c>
      <c r="L2002" s="275"/>
      <c r="M2002" s="275"/>
      <c r="N2002" s="275"/>
      <c r="O2002" s="275">
        <v>1544400.98</v>
      </c>
      <c r="P2002" s="275"/>
      <c r="Q2002" s="73">
        <v>0</v>
      </c>
    </row>
    <row r="2003" spans="1:17" ht="12.1" customHeight="1" x14ac:dyDescent="0.25">
      <c r="A2003" s="273" t="s">
        <v>3874</v>
      </c>
      <c r="B2003" s="273"/>
      <c r="C2003" s="274" t="s">
        <v>3875</v>
      </c>
      <c r="D2003" s="274"/>
      <c r="E2003" s="274"/>
      <c r="F2003" s="274"/>
      <c r="G2003" s="73">
        <v>6338864.3499999996</v>
      </c>
      <c r="H2003" s="73">
        <v>0</v>
      </c>
      <c r="I2003" s="275">
        <v>0</v>
      </c>
      <c r="J2003" s="275"/>
      <c r="K2003" s="275">
        <v>0</v>
      </c>
      <c r="L2003" s="275"/>
      <c r="M2003" s="275"/>
      <c r="N2003" s="275"/>
      <c r="O2003" s="275">
        <v>6338864.3499999996</v>
      </c>
      <c r="P2003" s="275"/>
      <c r="Q2003" s="73">
        <v>0</v>
      </c>
    </row>
    <row r="2004" spans="1:17" ht="12.75" customHeight="1" x14ac:dyDescent="0.25">
      <c r="A2004" s="273" t="s">
        <v>3876</v>
      </c>
      <c r="B2004" s="273"/>
      <c r="C2004" s="274" t="s">
        <v>3877</v>
      </c>
      <c r="D2004" s="274"/>
      <c r="E2004" s="274"/>
      <c r="F2004" s="274"/>
      <c r="G2004" s="73">
        <v>236272.73</v>
      </c>
      <c r="H2004" s="73">
        <v>0</v>
      </c>
      <c r="I2004" s="275">
        <v>0</v>
      </c>
      <c r="J2004" s="275"/>
      <c r="K2004" s="275">
        <v>0</v>
      </c>
      <c r="L2004" s="275"/>
      <c r="M2004" s="275"/>
      <c r="N2004" s="275"/>
      <c r="O2004" s="275">
        <v>236272.73</v>
      </c>
      <c r="P2004" s="275"/>
      <c r="Q2004" s="73">
        <v>0</v>
      </c>
    </row>
    <row r="2005" spans="1:17" ht="12.1" customHeight="1" x14ac:dyDescent="0.25">
      <c r="A2005" s="273" t="s">
        <v>3878</v>
      </c>
      <c r="B2005" s="273"/>
      <c r="C2005" s="274" t="s">
        <v>3816</v>
      </c>
      <c r="D2005" s="274"/>
      <c r="E2005" s="274"/>
      <c r="F2005" s="274"/>
      <c r="G2005" s="73">
        <v>975739.35</v>
      </c>
      <c r="H2005" s="73">
        <v>0</v>
      </c>
      <c r="I2005" s="275">
        <v>0</v>
      </c>
      <c r="J2005" s="275"/>
      <c r="K2005" s="275">
        <v>0</v>
      </c>
      <c r="L2005" s="275"/>
      <c r="M2005" s="275"/>
      <c r="N2005" s="275"/>
      <c r="O2005" s="275">
        <v>975739.35</v>
      </c>
      <c r="P2005" s="275"/>
      <c r="Q2005" s="73">
        <v>0</v>
      </c>
    </row>
    <row r="2006" spans="1:17" ht="12.1" customHeight="1" x14ac:dyDescent="0.25">
      <c r="A2006" s="273" t="s">
        <v>3879</v>
      </c>
      <c r="B2006" s="273"/>
      <c r="C2006" s="274" t="s">
        <v>3880</v>
      </c>
      <c r="D2006" s="274"/>
      <c r="E2006" s="274"/>
      <c r="F2006" s="274"/>
      <c r="G2006" s="73">
        <v>71256608.390000001</v>
      </c>
      <c r="H2006" s="73">
        <v>0</v>
      </c>
      <c r="I2006" s="275">
        <v>1234800</v>
      </c>
      <c r="J2006" s="275"/>
      <c r="K2006" s="275">
        <v>0</v>
      </c>
      <c r="L2006" s="275"/>
      <c r="M2006" s="275"/>
      <c r="N2006" s="275"/>
      <c r="O2006" s="275">
        <v>72491408.390000001</v>
      </c>
      <c r="P2006" s="275"/>
      <c r="Q2006" s="73">
        <v>0</v>
      </c>
    </row>
    <row r="2007" spans="1:17" ht="12.1" customHeight="1" x14ac:dyDescent="0.25">
      <c r="A2007" s="273" t="s">
        <v>3881</v>
      </c>
      <c r="B2007" s="273"/>
      <c r="C2007" s="274" t="s">
        <v>3882</v>
      </c>
      <c r="D2007" s="274"/>
      <c r="E2007" s="274"/>
      <c r="F2007" s="274"/>
      <c r="G2007" s="73">
        <v>1315456.82</v>
      </c>
      <c r="H2007" s="73">
        <v>0</v>
      </c>
      <c r="I2007" s="275">
        <v>0</v>
      </c>
      <c r="J2007" s="275"/>
      <c r="K2007" s="275">
        <v>0</v>
      </c>
      <c r="L2007" s="275"/>
      <c r="M2007" s="275"/>
      <c r="N2007" s="275"/>
      <c r="O2007" s="275">
        <v>1315456.82</v>
      </c>
      <c r="P2007" s="275"/>
      <c r="Q2007" s="73">
        <v>0</v>
      </c>
    </row>
    <row r="2008" spans="1:17" ht="12.75" customHeight="1" x14ac:dyDescent="0.25">
      <c r="A2008" s="273" t="s">
        <v>3883</v>
      </c>
      <c r="B2008" s="273"/>
      <c r="C2008" s="274" t="s">
        <v>3884</v>
      </c>
      <c r="D2008" s="274"/>
      <c r="E2008" s="274"/>
      <c r="F2008" s="274"/>
      <c r="G2008" s="73">
        <v>1372044.96</v>
      </c>
      <c r="H2008" s="73">
        <v>0</v>
      </c>
      <c r="I2008" s="275">
        <v>0</v>
      </c>
      <c r="J2008" s="275"/>
      <c r="K2008" s="275">
        <v>0</v>
      </c>
      <c r="L2008" s="275"/>
      <c r="M2008" s="275"/>
      <c r="N2008" s="275"/>
      <c r="O2008" s="275">
        <v>1372044.96</v>
      </c>
      <c r="P2008" s="275"/>
      <c r="Q2008" s="73">
        <v>0</v>
      </c>
    </row>
    <row r="2009" spans="1:17" ht="12.1" customHeight="1" x14ac:dyDescent="0.25">
      <c r="A2009" s="273" t="s">
        <v>3885</v>
      </c>
      <c r="B2009" s="273"/>
      <c r="C2009" s="274" t="s">
        <v>3886</v>
      </c>
      <c r="D2009" s="274"/>
      <c r="E2009" s="274"/>
      <c r="F2009" s="274"/>
      <c r="G2009" s="73">
        <v>12117879.9</v>
      </c>
      <c r="H2009" s="73">
        <v>0</v>
      </c>
      <c r="I2009" s="275">
        <v>0</v>
      </c>
      <c r="J2009" s="275"/>
      <c r="K2009" s="275">
        <v>0</v>
      </c>
      <c r="L2009" s="275"/>
      <c r="M2009" s="275"/>
      <c r="N2009" s="275"/>
      <c r="O2009" s="275">
        <v>12117879.9</v>
      </c>
      <c r="P2009" s="275"/>
      <c r="Q2009" s="73">
        <v>0</v>
      </c>
    </row>
    <row r="2010" spans="1:17" ht="12.1" customHeight="1" x14ac:dyDescent="0.25">
      <c r="A2010" s="273" t="s">
        <v>3887</v>
      </c>
      <c r="B2010" s="273"/>
      <c r="C2010" s="274" t="s">
        <v>3888</v>
      </c>
      <c r="D2010" s="274"/>
      <c r="E2010" s="274"/>
      <c r="F2010" s="274"/>
      <c r="G2010" s="73">
        <v>3323281.08</v>
      </c>
      <c r="H2010" s="73">
        <v>0</v>
      </c>
      <c r="I2010" s="275">
        <v>0</v>
      </c>
      <c r="J2010" s="275"/>
      <c r="K2010" s="275">
        <v>0</v>
      </c>
      <c r="L2010" s="275"/>
      <c r="M2010" s="275"/>
      <c r="N2010" s="275"/>
      <c r="O2010" s="275">
        <v>3323281.08</v>
      </c>
      <c r="P2010" s="275"/>
      <c r="Q2010" s="73">
        <v>0</v>
      </c>
    </row>
    <row r="2011" spans="1:17" ht="12.75" customHeight="1" x14ac:dyDescent="0.25">
      <c r="A2011" s="273" t="s">
        <v>3889</v>
      </c>
      <c r="B2011" s="273"/>
      <c r="C2011" s="274" t="s">
        <v>3890</v>
      </c>
      <c r="D2011" s="274"/>
      <c r="E2011" s="274"/>
      <c r="F2011" s="274"/>
      <c r="G2011" s="73">
        <v>9510983.5999999996</v>
      </c>
      <c r="H2011" s="73">
        <v>0</v>
      </c>
      <c r="I2011" s="275">
        <v>0</v>
      </c>
      <c r="J2011" s="275"/>
      <c r="K2011" s="275">
        <v>0</v>
      </c>
      <c r="L2011" s="275"/>
      <c r="M2011" s="275"/>
      <c r="N2011" s="275"/>
      <c r="O2011" s="275">
        <v>9510983.5999999996</v>
      </c>
      <c r="P2011" s="275"/>
      <c r="Q2011" s="73">
        <v>0</v>
      </c>
    </row>
    <row r="2012" spans="1:17" ht="12.1" customHeight="1" x14ac:dyDescent="0.25">
      <c r="A2012" s="273" t="s">
        <v>3891</v>
      </c>
      <c r="B2012" s="273"/>
      <c r="C2012" s="274" t="s">
        <v>3826</v>
      </c>
      <c r="D2012" s="274"/>
      <c r="E2012" s="274"/>
      <c r="F2012" s="274"/>
      <c r="G2012" s="73">
        <v>120016893.69</v>
      </c>
      <c r="H2012" s="73">
        <v>0</v>
      </c>
      <c r="I2012" s="275">
        <v>0</v>
      </c>
      <c r="J2012" s="275"/>
      <c r="K2012" s="275">
        <v>0</v>
      </c>
      <c r="L2012" s="275"/>
      <c r="M2012" s="275"/>
      <c r="N2012" s="275"/>
      <c r="O2012" s="275">
        <v>120016893.69</v>
      </c>
      <c r="P2012" s="275"/>
      <c r="Q2012" s="73">
        <v>0</v>
      </c>
    </row>
    <row r="2013" spans="1:17" ht="12.1" customHeight="1" x14ac:dyDescent="0.25">
      <c r="A2013" s="273" t="s">
        <v>3892</v>
      </c>
      <c r="B2013" s="273"/>
      <c r="C2013" s="274" t="s">
        <v>3893</v>
      </c>
      <c r="D2013" s="274"/>
      <c r="E2013" s="274"/>
      <c r="F2013" s="274"/>
      <c r="G2013" s="73">
        <v>27053082.07</v>
      </c>
      <c r="H2013" s="73">
        <v>0</v>
      </c>
      <c r="I2013" s="275">
        <v>0</v>
      </c>
      <c r="J2013" s="275"/>
      <c r="K2013" s="275">
        <v>0</v>
      </c>
      <c r="L2013" s="275"/>
      <c r="M2013" s="275"/>
      <c r="N2013" s="275"/>
      <c r="O2013" s="275">
        <v>27053082.07</v>
      </c>
      <c r="P2013" s="275"/>
      <c r="Q2013" s="73">
        <v>0</v>
      </c>
    </row>
    <row r="2014" spans="1:17" ht="12.75" customHeight="1" x14ac:dyDescent="0.25">
      <c r="A2014" s="273" t="s">
        <v>3894</v>
      </c>
      <c r="B2014" s="273"/>
      <c r="C2014" s="274" t="s">
        <v>3895</v>
      </c>
      <c r="D2014" s="274"/>
      <c r="E2014" s="274"/>
      <c r="F2014" s="274"/>
      <c r="G2014" s="73">
        <v>8225908.5499999998</v>
      </c>
      <c r="H2014" s="73">
        <v>0</v>
      </c>
      <c r="I2014" s="275">
        <v>0</v>
      </c>
      <c r="J2014" s="275"/>
      <c r="K2014" s="275">
        <v>0</v>
      </c>
      <c r="L2014" s="275"/>
      <c r="M2014" s="275"/>
      <c r="N2014" s="275"/>
      <c r="O2014" s="275">
        <v>8225908.5499999998</v>
      </c>
      <c r="P2014" s="275"/>
      <c r="Q2014" s="73">
        <v>0</v>
      </c>
    </row>
    <row r="2015" spans="1:17" ht="12.1" customHeight="1" x14ac:dyDescent="0.25">
      <c r="A2015" s="273" t="s">
        <v>3896</v>
      </c>
      <c r="B2015" s="273"/>
      <c r="C2015" s="274" t="s">
        <v>3897</v>
      </c>
      <c r="D2015" s="274"/>
      <c r="E2015" s="274"/>
      <c r="F2015" s="274"/>
      <c r="G2015" s="73">
        <v>17526810.77</v>
      </c>
      <c r="H2015" s="73">
        <v>0</v>
      </c>
      <c r="I2015" s="275">
        <v>0</v>
      </c>
      <c r="J2015" s="275"/>
      <c r="K2015" s="275">
        <v>0</v>
      </c>
      <c r="L2015" s="275"/>
      <c r="M2015" s="275"/>
      <c r="N2015" s="275"/>
      <c r="O2015" s="275">
        <v>17526810.77</v>
      </c>
      <c r="P2015" s="275"/>
      <c r="Q2015" s="73">
        <v>0</v>
      </c>
    </row>
    <row r="2016" spans="1:17" ht="12.1" customHeight="1" x14ac:dyDescent="0.25">
      <c r="A2016" s="273" t="s">
        <v>3898</v>
      </c>
      <c r="B2016" s="273"/>
      <c r="C2016" s="274" t="s">
        <v>3899</v>
      </c>
      <c r="D2016" s="274"/>
      <c r="E2016" s="274"/>
      <c r="F2016" s="274"/>
      <c r="G2016" s="73">
        <v>7488062.6799999997</v>
      </c>
      <c r="H2016" s="73">
        <v>0</v>
      </c>
      <c r="I2016" s="275">
        <v>0</v>
      </c>
      <c r="J2016" s="275"/>
      <c r="K2016" s="275">
        <v>0</v>
      </c>
      <c r="L2016" s="275"/>
      <c r="M2016" s="275"/>
      <c r="N2016" s="275"/>
      <c r="O2016" s="275">
        <v>7488062.6799999997</v>
      </c>
      <c r="P2016" s="275"/>
      <c r="Q2016" s="73">
        <v>0</v>
      </c>
    </row>
    <row r="2017" spans="1:17" ht="12.75" customHeight="1" x14ac:dyDescent="0.25">
      <c r="A2017" s="273" t="s">
        <v>3900</v>
      </c>
      <c r="B2017" s="273"/>
      <c r="C2017" s="274" t="s">
        <v>3901</v>
      </c>
      <c r="D2017" s="274"/>
      <c r="E2017" s="274"/>
      <c r="F2017" s="274"/>
      <c r="G2017" s="73">
        <v>8198201.7999999998</v>
      </c>
      <c r="H2017" s="73">
        <v>0</v>
      </c>
      <c r="I2017" s="275">
        <v>0</v>
      </c>
      <c r="J2017" s="275"/>
      <c r="K2017" s="275">
        <v>0</v>
      </c>
      <c r="L2017" s="275"/>
      <c r="M2017" s="275"/>
      <c r="N2017" s="275"/>
      <c r="O2017" s="275">
        <v>8198201.7999999998</v>
      </c>
      <c r="P2017" s="275"/>
      <c r="Q2017" s="73">
        <v>0</v>
      </c>
    </row>
    <row r="2018" spans="1:17" ht="12.1" customHeight="1" x14ac:dyDescent="0.25">
      <c r="A2018" s="273" t="s">
        <v>3902</v>
      </c>
      <c r="B2018" s="273"/>
      <c r="C2018" s="274" t="s">
        <v>3826</v>
      </c>
      <c r="D2018" s="274"/>
      <c r="E2018" s="274"/>
      <c r="F2018" s="274"/>
      <c r="G2018" s="73">
        <v>30011584.18</v>
      </c>
      <c r="H2018" s="73">
        <v>0</v>
      </c>
      <c r="I2018" s="275">
        <v>0</v>
      </c>
      <c r="J2018" s="275"/>
      <c r="K2018" s="275">
        <v>0</v>
      </c>
      <c r="L2018" s="275"/>
      <c r="M2018" s="275"/>
      <c r="N2018" s="275"/>
      <c r="O2018" s="275">
        <v>30011584.18</v>
      </c>
      <c r="P2018" s="275"/>
      <c r="Q2018" s="73">
        <v>0</v>
      </c>
    </row>
    <row r="2019" spans="1:17" ht="12.1" customHeight="1" x14ac:dyDescent="0.25">
      <c r="A2019" s="273" t="s">
        <v>3903</v>
      </c>
      <c r="B2019" s="273"/>
      <c r="C2019" s="274" t="s">
        <v>3854</v>
      </c>
      <c r="D2019" s="274"/>
      <c r="E2019" s="274"/>
      <c r="F2019" s="274"/>
      <c r="G2019" s="73">
        <v>1150000</v>
      </c>
      <c r="H2019" s="73">
        <v>0</v>
      </c>
      <c r="I2019" s="275">
        <v>0</v>
      </c>
      <c r="J2019" s="275"/>
      <c r="K2019" s="275">
        <v>0</v>
      </c>
      <c r="L2019" s="275"/>
      <c r="M2019" s="275"/>
      <c r="N2019" s="275"/>
      <c r="O2019" s="275">
        <v>1150000</v>
      </c>
      <c r="P2019" s="275"/>
      <c r="Q2019" s="73">
        <v>0</v>
      </c>
    </row>
    <row r="2020" spans="1:17" ht="12.75" customHeight="1" x14ac:dyDescent="0.25">
      <c r="A2020" s="273" t="s">
        <v>3904</v>
      </c>
      <c r="B2020" s="273"/>
      <c r="C2020" s="274" t="s">
        <v>3905</v>
      </c>
      <c r="D2020" s="274"/>
      <c r="E2020" s="274"/>
      <c r="F2020" s="274"/>
      <c r="G2020" s="73">
        <v>20603082.07</v>
      </c>
      <c r="H2020" s="73">
        <v>0</v>
      </c>
      <c r="I2020" s="275">
        <v>0</v>
      </c>
      <c r="J2020" s="275"/>
      <c r="K2020" s="275">
        <v>0</v>
      </c>
      <c r="L2020" s="275"/>
      <c r="M2020" s="275"/>
      <c r="N2020" s="275"/>
      <c r="O2020" s="275">
        <v>20603082.07</v>
      </c>
      <c r="P2020" s="275"/>
      <c r="Q2020" s="73">
        <v>0</v>
      </c>
    </row>
    <row r="2021" spans="1:17" ht="12.1" customHeight="1" x14ac:dyDescent="0.25">
      <c r="A2021" s="273" t="s">
        <v>3906</v>
      </c>
      <c r="B2021" s="273"/>
      <c r="C2021" s="274" t="s">
        <v>3907</v>
      </c>
      <c r="D2021" s="274"/>
      <c r="E2021" s="274"/>
      <c r="F2021" s="274"/>
      <c r="G2021" s="73">
        <v>10147598.140000001</v>
      </c>
      <c r="H2021" s="73">
        <v>0</v>
      </c>
      <c r="I2021" s="275">
        <v>0</v>
      </c>
      <c r="J2021" s="275"/>
      <c r="K2021" s="275">
        <v>0</v>
      </c>
      <c r="L2021" s="275"/>
      <c r="M2021" s="275"/>
      <c r="N2021" s="275"/>
      <c r="O2021" s="275">
        <v>10147598.140000001</v>
      </c>
      <c r="P2021" s="275"/>
      <c r="Q2021" s="73">
        <v>0</v>
      </c>
    </row>
    <row r="2022" spans="1:17" ht="12.1" customHeight="1" x14ac:dyDescent="0.25">
      <c r="A2022" s="273" t="s">
        <v>3908</v>
      </c>
      <c r="B2022" s="273"/>
      <c r="C2022" s="274" t="s">
        <v>3909</v>
      </c>
      <c r="D2022" s="274"/>
      <c r="E2022" s="274"/>
      <c r="F2022" s="274"/>
      <c r="G2022" s="73">
        <v>10009918.32</v>
      </c>
      <c r="H2022" s="73">
        <v>0</v>
      </c>
      <c r="I2022" s="275">
        <v>0</v>
      </c>
      <c r="J2022" s="275"/>
      <c r="K2022" s="275">
        <v>0</v>
      </c>
      <c r="L2022" s="275"/>
      <c r="M2022" s="275"/>
      <c r="N2022" s="275"/>
      <c r="O2022" s="275">
        <v>10009918.32</v>
      </c>
      <c r="P2022" s="275"/>
      <c r="Q2022" s="73">
        <v>0</v>
      </c>
    </row>
    <row r="2023" spans="1:17" ht="12.75" customHeight="1" x14ac:dyDescent="0.25">
      <c r="A2023" s="273" t="s">
        <v>3910</v>
      </c>
      <c r="B2023" s="273"/>
      <c r="C2023" s="274" t="s">
        <v>3911</v>
      </c>
      <c r="D2023" s="274"/>
      <c r="E2023" s="274"/>
      <c r="F2023" s="274"/>
      <c r="G2023" s="73">
        <v>14063066.939999999</v>
      </c>
      <c r="H2023" s="73">
        <v>0</v>
      </c>
      <c r="I2023" s="275">
        <v>0</v>
      </c>
      <c r="J2023" s="275"/>
      <c r="K2023" s="275">
        <v>0</v>
      </c>
      <c r="L2023" s="275"/>
      <c r="M2023" s="275"/>
      <c r="N2023" s="275"/>
      <c r="O2023" s="275">
        <v>14063066.939999999</v>
      </c>
      <c r="P2023" s="275"/>
      <c r="Q2023" s="73">
        <v>0</v>
      </c>
    </row>
    <row r="2024" spans="1:17" ht="12.1" customHeight="1" x14ac:dyDescent="0.25">
      <c r="A2024" s="273" t="s">
        <v>3912</v>
      </c>
      <c r="B2024" s="273"/>
      <c r="C2024" s="274" t="s">
        <v>3826</v>
      </c>
      <c r="D2024" s="274"/>
      <c r="E2024" s="274"/>
      <c r="F2024" s="274"/>
      <c r="G2024" s="73">
        <v>42618269.329999998</v>
      </c>
      <c r="H2024" s="73">
        <v>0</v>
      </c>
      <c r="I2024" s="275">
        <v>0</v>
      </c>
      <c r="J2024" s="275"/>
      <c r="K2024" s="275">
        <v>0</v>
      </c>
      <c r="L2024" s="275"/>
      <c r="M2024" s="275"/>
      <c r="N2024" s="275"/>
      <c r="O2024" s="275">
        <v>42618269.329999998</v>
      </c>
      <c r="P2024" s="275"/>
      <c r="Q2024" s="73">
        <v>0</v>
      </c>
    </row>
    <row r="2025" spans="1:17" ht="12.1" customHeight="1" x14ac:dyDescent="0.25">
      <c r="A2025" s="273" t="s">
        <v>3913</v>
      </c>
      <c r="B2025" s="273"/>
      <c r="C2025" s="274" t="s">
        <v>3914</v>
      </c>
      <c r="D2025" s="274"/>
      <c r="E2025" s="274"/>
      <c r="F2025" s="274"/>
      <c r="G2025" s="73">
        <v>21528560.77</v>
      </c>
      <c r="H2025" s="73">
        <v>0</v>
      </c>
      <c r="I2025" s="275">
        <v>0</v>
      </c>
      <c r="J2025" s="275"/>
      <c r="K2025" s="275">
        <v>0</v>
      </c>
      <c r="L2025" s="275"/>
      <c r="M2025" s="275"/>
      <c r="N2025" s="275"/>
      <c r="O2025" s="275">
        <v>21528560.77</v>
      </c>
      <c r="P2025" s="275"/>
      <c r="Q2025" s="73">
        <v>0</v>
      </c>
    </row>
    <row r="2026" spans="1:17" ht="12.75" customHeight="1" x14ac:dyDescent="0.25">
      <c r="A2026" s="273" t="s">
        <v>3915</v>
      </c>
      <c r="B2026" s="273"/>
      <c r="C2026" s="274" t="s">
        <v>3916</v>
      </c>
      <c r="D2026" s="274"/>
      <c r="E2026" s="274"/>
      <c r="F2026" s="274"/>
      <c r="G2026" s="73">
        <v>975739.35</v>
      </c>
      <c r="H2026" s="73">
        <v>0</v>
      </c>
      <c r="I2026" s="275">
        <v>0</v>
      </c>
      <c r="J2026" s="275"/>
      <c r="K2026" s="275">
        <v>0</v>
      </c>
      <c r="L2026" s="275"/>
      <c r="M2026" s="275"/>
      <c r="N2026" s="275"/>
      <c r="O2026" s="275">
        <v>975739.35</v>
      </c>
      <c r="P2026" s="275"/>
      <c r="Q2026" s="73">
        <v>0</v>
      </c>
    </row>
    <row r="2027" spans="1:17" ht="12.1" customHeight="1" x14ac:dyDescent="0.25">
      <c r="A2027" s="273" t="s">
        <v>3917</v>
      </c>
      <c r="B2027" s="273"/>
      <c r="C2027" s="274" t="s">
        <v>3918</v>
      </c>
      <c r="D2027" s="274"/>
      <c r="E2027" s="274"/>
      <c r="F2027" s="274"/>
      <c r="G2027" s="73">
        <v>975739.35</v>
      </c>
      <c r="H2027" s="73">
        <v>0</v>
      </c>
      <c r="I2027" s="275">
        <v>0</v>
      </c>
      <c r="J2027" s="275"/>
      <c r="K2027" s="275">
        <v>0</v>
      </c>
      <c r="L2027" s="275"/>
      <c r="M2027" s="275"/>
      <c r="N2027" s="275"/>
      <c r="O2027" s="275">
        <v>975739.35</v>
      </c>
      <c r="P2027" s="275"/>
      <c r="Q2027" s="73">
        <v>0</v>
      </c>
    </row>
    <row r="2028" spans="1:17" ht="12.1" customHeight="1" x14ac:dyDescent="0.25">
      <c r="A2028" s="273" t="s">
        <v>3919</v>
      </c>
      <c r="B2028" s="273"/>
      <c r="C2028" s="274" t="s">
        <v>3920</v>
      </c>
      <c r="D2028" s="274"/>
      <c r="E2028" s="274"/>
      <c r="F2028" s="274"/>
      <c r="G2028" s="73">
        <v>7488062.6699999999</v>
      </c>
      <c r="H2028" s="73">
        <v>0</v>
      </c>
      <c r="I2028" s="275">
        <v>0</v>
      </c>
      <c r="J2028" s="275"/>
      <c r="K2028" s="275">
        <v>0</v>
      </c>
      <c r="L2028" s="275"/>
      <c r="M2028" s="275"/>
      <c r="N2028" s="275"/>
      <c r="O2028" s="275">
        <v>7488062.6699999999</v>
      </c>
      <c r="P2028" s="275"/>
      <c r="Q2028" s="73">
        <v>0</v>
      </c>
    </row>
    <row r="2029" spans="1:17" ht="12.75" customHeight="1" x14ac:dyDescent="0.25">
      <c r="A2029" s="273" t="s">
        <v>3921</v>
      </c>
      <c r="B2029" s="273"/>
      <c r="C2029" s="274" t="s">
        <v>3922</v>
      </c>
      <c r="D2029" s="274"/>
      <c r="E2029" s="274"/>
      <c r="F2029" s="274"/>
      <c r="G2029" s="73">
        <v>8463802.0199999996</v>
      </c>
      <c r="H2029" s="73">
        <v>0</v>
      </c>
      <c r="I2029" s="275">
        <v>0</v>
      </c>
      <c r="J2029" s="275"/>
      <c r="K2029" s="275">
        <v>0</v>
      </c>
      <c r="L2029" s="275"/>
      <c r="M2029" s="275"/>
      <c r="N2029" s="275"/>
      <c r="O2029" s="275">
        <v>8463802.0199999996</v>
      </c>
      <c r="P2029" s="275"/>
      <c r="Q2029" s="73">
        <v>0</v>
      </c>
    </row>
    <row r="2030" spans="1:17" ht="12.1" customHeight="1" x14ac:dyDescent="0.25">
      <c r="A2030" s="273" t="s">
        <v>3923</v>
      </c>
      <c r="B2030" s="273"/>
      <c r="C2030" s="274" t="s">
        <v>3924</v>
      </c>
      <c r="D2030" s="274"/>
      <c r="E2030" s="274"/>
      <c r="F2030" s="274"/>
      <c r="G2030" s="73">
        <v>1372044.96</v>
      </c>
      <c r="H2030" s="73">
        <v>0</v>
      </c>
      <c r="I2030" s="275">
        <v>0</v>
      </c>
      <c r="J2030" s="275"/>
      <c r="K2030" s="275">
        <v>0</v>
      </c>
      <c r="L2030" s="275"/>
      <c r="M2030" s="275"/>
      <c r="N2030" s="275"/>
      <c r="O2030" s="275">
        <v>1372044.96</v>
      </c>
      <c r="P2030" s="275"/>
      <c r="Q2030" s="73">
        <v>0</v>
      </c>
    </row>
    <row r="2031" spans="1:17" ht="12.1" customHeight="1" x14ac:dyDescent="0.25">
      <c r="A2031" s="273" t="s">
        <v>3925</v>
      </c>
      <c r="B2031" s="273"/>
      <c r="C2031" s="274" t="s">
        <v>3926</v>
      </c>
      <c r="D2031" s="274"/>
      <c r="E2031" s="274"/>
      <c r="F2031" s="274"/>
      <c r="G2031" s="73">
        <v>975739.35</v>
      </c>
      <c r="H2031" s="73">
        <v>0</v>
      </c>
      <c r="I2031" s="275">
        <v>0</v>
      </c>
      <c r="J2031" s="275"/>
      <c r="K2031" s="275">
        <v>0</v>
      </c>
      <c r="L2031" s="275"/>
      <c r="M2031" s="275"/>
      <c r="N2031" s="275"/>
      <c r="O2031" s="275">
        <v>975739.35</v>
      </c>
      <c r="P2031" s="275"/>
      <c r="Q2031" s="73">
        <v>0</v>
      </c>
    </row>
    <row r="2032" spans="1:17" ht="12.1" customHeight="1" x14ac:dyDescent="0.25">
      <c r="A2032" s="273" t="s">
        <v>3927</v>
      </c>
      <c r="B2032" s="273"/>
      <c r="C2032" s="274" t="s">
        <v>3928</v>
      </c>
      <c r="D2032" s="274"/>
      <c r="E2032" s="274"/>
      <c r="F2032" s="274"/>
      <c r="G2032" s="73">
        <v>69869701.459999993</v>
      </c>
      <c r="H2032" s="73">
        <v>0</v>
      </c>
      <c r="I2032" s="275">
        <v>0</v>
      </c>
      <c r="J2032" s="275"/>
      <c r="K2032" s="275">
        <v>0</v>
      </c>
      <c r="L2032" s="275"/>
      <c r="M2032" s="275"/>
      <c r="N2032" s="275"/>
      <c r="O2032" s="275">
        <v>69869701.459999993</v>
      </c>
      <c r="P2032" s="275"/>
      <c r="Q2032" s="73">
        <v>0</v>
      </c>
    </row>
    <row r="2033" spans="1:17" ht="12.75" customHeight="1" x14ac:dyDescent="0.25">
      <c r="A2033" s="273" t="s">
        <v>3929</v>
      </c>
      <c r="B2033" s="273"/>
      <c r="C2033" s="274" t="s">
        <v>3816</v>
      </c>
      <c r="D2033" s="274"/>
      <c r="E2033" s="274"/>
      <c r="F2033" s="274"/>
      <c r="G2033" s="73">
        <v>236500</v>
      </c>
      <c r="H2033" s="73">
        <v>0</v>
      </c>
      <c r="I2033" s="275">
        <v>0</v>
      </c>
      <c r="J2033" s="275"/>
      <c r="K2033" s="275">
        <v>0</v>
      </c>
      <c r="L2033" s="275"/>
      <c r="M2033" s="275"/>
      <c r="N2033" s="275"/>
      <c r="O2033" s="275">
        <v>236500</v>
      </c>
      <c r="P2033" s="275"/>
      <c r="Q2033" s="73">
        <v>0</v>
      </c>
    </row>
    <row r="2034" spans="1:17" ht="12.1" customHeight="1" x14ac:dyDescent="0.25">
      <c r="A2034" s="273" t="s">
        <v>3930</v>
      </c>
      <c r="B2034" s="273"/>
      <c r="C2034" s="274" t="s">
        <v>3893</v>
      </c>
      <c r="D2034" s="274"/>
      <c r="E2034" s="274"/>
      <c r="F2034" s="274"/>
      <c r="G2034" s="73">
        <v>43748581.57</v>
      </c>
      <c r="H2034" s="73">
        <v>0</v>
      </c>
      <c r="I2034" s="275">
        <v>0</v>
      </c>
      <c r="J2034" s="275"/>
      <c r="K2034" s="275">
        <v>0</v>
      </c>
      <c r="L2034" s="275"/>
      <c r="M2034" s="275"/>
      <c r="N2034" s="275"/>
      <c r="O2034" s="275">
        <v>43748581.57</v>
      </c>
      <c r="P2034" s="275"/>
      <c r="Q2034" s="73">
        <v>0</v>
      </c>
    </row>
    <row r="2035" spans="1:17" ht="12.1" customHeight="1" x14ac:dyDescent="0.25">
      <c r="A2035" s="273" t="s">
        <v>3931</v>
      </c>
      <c r="B2035" s="273"/>
      <c r="C2035" s="274" t="s">
        <v>3788</v>
      </c>
      <c r="D2035" s="274"/>
      <c r="E2035" s="274"/>
      <c r="F2035" s="274"/>
      <c r="G2035" s="73">
        <v>50907928.590000004</v>
      </c>
      <c r="H2035" s="73">
        <v>0</v>
      </c>
      <c r="I2035" s="275">
        <v>48385325.460000001</v>
      </c>
      <c r="J2035" s="275"/>
      <c r="K2035" s="275">
        <v>0</v>
      </c>
      <c r="L2035" s="275"/>
      <c r="M2035" s="275"/>
      <c r="N2035" s="275"/>
      <c r="O2035" s="275">
        <v>99293254.049999997</v>
      </c>
      <c r="P2035" s="275"/>
      <c r="Q2035" s="73">
        <v>0</v>
      </c>
    </row>
    <row r="2036" spans="1:17" ht="12.75" customHeight="1" x14ac:dyDescent="0.25">
      <c r="A2036" s="273" t="s">
        <v>3932</v>
      </c>
      <c r="B2036" s="273"/>
      <c r="C2036" s="274" t="s">
        <v>3933</v>
      </c>
      <c r="D2036" s="274"/>
      <c r="E2036" s="274"/>
      <c r="F2036" s="274"/>
      <c r="G2036" s="73">
        <v>9315536.7100000009</v>
      </c>
      <c r="H2036" s="73">
        <v>0</v>
      </c>
      <c r="I2036" s="275">
        <v>0</v>
      </c>
      <c r="J2036" s="275"/>
      <c r="K2036" s="275">
        <v>0</v>
      </c>
      <c r="L2036" s="275"/>
      <c r="M2036" s="275"/>
      <c r="N2036" s="275"/>
      <c r="O2036" s="275">
        <v>9315536.7100000009</v>
      </c>
      <c r="P2036" s="275"/>
      <c r="Q2036" s="73">
        <v>0</v>
      </c>
    </row>
    <row r="2037" spans="1:17" ht="12.1" customHeight="1" x14ac:dyDescent="0.25">
      <c r="A2037" s="273" t="s">
        <v>3934</v>
      </c>
      <c r="B2037" s="273"/>
      <c r="C2037" s="274" t="s">
        <v>3935</v>
      </c>
      <c r="D2037" s="274"/>
      <c r="E2037" s="274"/>
      <c r="F2037" s="274"/>
      <c r="G2037" s="73">
        <v>9315536.7100000009</v>
      </c>
      <c r="H2037" s="73">
        <v>0</v>
      </c>
      <c r="I2037" s="275">
        <v>0</v>
      </c>
      <c r="J2037" s="275"/>
      <c r="K2037" s="275">
        <v>0</v>
      </c>
      <c r="L2037" s="275"/>
      <c r="M2037" s="275"/>
      <c r="N2037" s="275"/>
      <c r="O2037" s="275">
        <v>9315536.7100000009</v>
      </c>
      <c r="P2037" s="275"/>
      <c r="Q2037" s="73">
        <v>0</v>
      </c>
    </row>
    <row r="2038" spans="1:17" ht="12.1" customHeight="1" x14ac:dyDescent="0.25">
      <c r="A2038" s="273" t="s">
        <v>3936</v>
      </c>
      <c r="B2038" s="273"/>
      <c r="C2038" s="274" t="s">
        <v>3937</v>
      </c>
      <c r="D2038" s="274"/>
      <c r="E2038" s="274"/>
      <c r="F2038" s="274"/>
      <c r="G2038" s="73">
        <v>9727002.7100000009</v>
      </c>
      <c r="H2038" s="73">
        <v>0</v>
      </c>
      <c r="I2038" s="275">
        <v>0</v>
      </c>
      <c r="J2038" s="275"/>
      <c r="K2038" s="275">
        <v>0</v>
      </c>
      <c r="L2038" s="275"/>
      <c r="M2038" s="275"/>
      <c r="N2038" s="275"/>
      <c r="O2038" s="275">
        <v>9727002.7100000009</v>
      </c>
      <c r="P2038" s="275"/>
      <c r="Q2038" s="73">
        <v>0</v>
      </c>
    </row>
    <row r="2039" spans="1:17" ht="12.75" customHeight="1" x14ac:dyDescent="0.25">
      <c r="A2039" s="273" t="s">
        <v>3938</v>
      </c>
      <c r="B2039" s="273"/>
      <c r="C2039" s="274" t="s">
        <v>3939</v>
      </c>
      <c r="D2039" s="274"/>
      <c r="E2039" s="274"/>
      <c r="F2039" s="274"/>
      <c r="G2039" s="73">
        <v>287133</v>
      </c>
      <c r="H2039" s="73">
        <v>0</v>
      </c>
      <c r="I2039" s="275">
        <v>0</v>
      </c>
      <c r="J2039" s="275"/>
      <c r="K2039" s="275">
        <v>0</v>
      </c>
      <c r="L2039" s="275"/>
      <c r="M2039" s="275"/>
      <c r="N2039" s="275"/>
      <c r="O2039" s="275">
        <v>287133</v>
      </c>
      <c r="P2039" s="275"/>
      <c r="Q2039" s="73">
        <v>0</v>
      </c>
    </row>
    <row r="2040" spans="1:17" ht="12.1" customHeight="1" x14ac:dyDescent="0.25">
      <c r="A2040" s="273" t="s">
        <v>3940</v>
      </c>
      <c r="B2040" s="273"/>
      <c r="C2040" s="274" t="s">
        <v>3941</v>
      </c>
      <c r="D2040" s="274"/>
      <c r="E2040" s="274"/>
      <c r="F2040" s="274"/>
      <c r="G2040" s="73">
        <v>9373002.7100000009</v>
      </c>
      <c r="H2040" s="73">
        <v>0</v>
      </c>
      <c r="I2040" s="275">
        <v>0</v>
      </c>
      <c r="J2040" s="275"/>
      <c r="K2040" s="275">
        <v>0</v>
      </c>
      <c r="L2040" s="275"/>
      <c r="M2040" s="275"/>
      <c r="N2040" s="275"/>
      <c r="O2040" s="275">
        <v>9373002.7100000009</v>
      </c>
      <c r="P2040" s="275"/>
      <c r="Q2040" s="73">
        <v>0</v>
      </c>
    </row>
    <row r="2041" spans="1:17" ht="12.1" customHeight="1" x14ac:dyDescent="0.25">
      <c r="A2041" s="273" t="s">
        <v>3942</v>
      </c>
      <c r="B2041" s="273"/>
      <c r="C2041" s="274" t="s">
        <v>3943</v>
      </c>
      <c r="D2041" s="274"/>
      <c r="E2041" s="274"/>
      <c r="F2041" s="274"/>
      <c r="G2041" s="73">
        <v>245000</v>
      </c>
      <c r="H2041" s="73">
        <v>0</v>
      </c>
      <c r="I2041" s="275">
        <v>0</v>
      </c>
      <c r="J2041" s="275"/>
      <c r="K2041" s="275">
        <v>0</v>
      </c>
      <c r="L2041" s="275"/>
      <c r="M2041" s="275"/>
      <c r="N2041" s="275"/>
      <c r="O2041" s="275">
        <v>245000</v>
      </c>
      <c r="P2041" s="275"/>
      <c r="Q2041" s="73">
        <v>0</v>
      </c>
    </row>
    <row r="2042" spans="1:17" ht="12.75" customHeight="1" x14ac:dyDescent="0.25">
      <c r="A2042" s="273" t="s">
        <v>3944</v>
      </c>
      <c r="B2042" s="273"/>
      <c r="C2042" s="274" t="s">
        <v>3826</v>
      </c>
      <c r="D2042" s="274"/>
      <c r="E2042" s="274"/>
      <c r="F2042" s="274"/>
      <c r="G2042" s="73">
        <v>339342745.16000003</v>
      </c>
      <c r="H2042" s="73">
        <v>0</v>
      </c>
      <c r="I2042" s="275">
        <v>0</v>
      </c>
      <c r="J2042" s="275"/>
      <c r="K2042" s="275">
        <v>0</v>
      </c>
      <c r="L2042" s="275"/>
      <c r="M2042" s="275"/>
      <c r="N2042" s="275"/>
      <c r="O2042" s="275">
        <v>339342745.16000003</v>
      </c>
      <c r="P2042" s="275"/>
      <c r="Q2042" s="73">
        <v>0</v>
      </c>
    </row>
    <row r="2043" spans="1:17" ht="12.1" customHeight="1" x14ac:dyDescent="0.25">
      <c r="A2043" s="273" t="s">
        <v>3945</v>
      </c>
      <c r="B2043" s="273"/>
      <c r="C2043" s="274" t="s">
        <v>3877</v>
      </c>
      <c r="D2043" s="274"/>
      <c r="E2043" s="274"/>
      <c r="F2043" s="274"/>
      <c r="G2043" s="73">
        <v>250000</v>
      </c>
      <c r="H2043" s="73">
        <v>0</v>
      </c>
      <c r="I2043" s="275">
        <v>0</v>
      </c>
      <c r="J2043" s="275"/>
      <c r="K2043" s="275">
        <v>0</v>
      </c>
      <c r="L2043" s="275"/>
      <c r="M2043" s="275"/>
      <c r="N2043" s="275"/>
      <c r="O2043" s="275">
        <v>250000</v>
      </c>
      <c r="P2043" s="275"/>
      <c r="Q2043" s="73">
        <v>0</v>
      </c>
    </row>
    <row r="2044" spans="1:17" ht="12.1" customHeight="1" x14ac:dyDescent="0.25">
      <c r="A2044" s="273" t="s">
        <v>3946</v>
      </c>
      <c r="B2044" s="273"/>
      <c r="C2044" s="274" t="s">
        <v>3947</v>
      </c>
      <c r="D2044" s="274"/>
      <c r="E2044" s="274"/>
      <c r="F2044" s="274"/>
      <c r="G2044" s="73">
        <v>56211573.640000001</v>
      </c>
      <c r="H2044" s="73">
        <v>0</v>
      </c>
      <c r="I2044" s="275">
        <v>1150000</v>
      </c>
      <c r="J2044" s="275"/>
      <c r="K2044" s="275">
        <v>0</v>
      </c>
      <c r="L2044" s="275"/>
      <c r="M2044" s="275"/>
      <c r="N2044" s="275"/>
      <c r="O2044" s="275">
        <v>57361573.640000001</v>
      </c>
      <c r="P2044" s="275"/>
      <c r="Q2044" s="73">
        <v>0</v>
      </c>
    </row>
    <row r="2045" spans="1:17" ht="12.75" customHeight="1" x14ac:dyDescent="0.25">
      <c r="A2045" s="273" t="s">
        <v>3948</v>
      </c>
      <c r="B2045" s="273"/>
      <c r="C2045" s="274" t="s">
        <v>3949</v>
      </c>
      <c r="D2045" s="274"/>
      <c r="E2045" s="274"/>
      <c r="F2045" s="274"/>
      <c r="G2045" s="73">
        <v>4977697.21</v>
      </c>
      <c r="H2045" s="73">
        <v>0</v>
      </c>
      <c r="I2045" s="275">
        <v>0</v>
      </c>
      <c r="J2045" s="275"/>
      <c r="K2045" s="275">
        <v>0</v>
      </c>
      <c r="L2045" s="275"/>
      <c r="M2045" s="275"/>
      <c r="N2045" s="275"/>
      <c r="O2045" s="275">
        <v>4977697.21</v>
      </c>
      <c r="P2045" s="275"/>
      <c r="Q2045" s="73">
        <v>0</v>
      </c>
    </row>
    <row r="2046" spans="1:17" ht="12.1" customHeight="1" x14ac:dyDescent="0.25">
      <c r="A2046" s="273" t="s">
        <v>3950</v>
      </c>
      <c r="B2046" s="273"/>
      <c r="C2046" s="274" t="s">
        <v>3951</v>
      </c>
      <c r="D2046" s="274"/>
      <c r="E2046" s="274"/>
      <c r="F2046" s="274"/>
      <c r="G2046" s="73">
        <v>9072425.3499999996</v>
      </c>
      <c r="H2046" s="73">
        <v>0</v>
      </c>
      <c r="I2046" s="275">
        <v>0</v>
      </c>
      <c r="J2046" s="275"/>
      <c r="K2046" s="275">
        <v>0</v>
      </c>
      <c r="L2046" s="275"/>
      <c r="M2046" s="275"/>
      <c r="N2046" s="275"/>
      <c r="O2046" s="275">
        <v>9072425.3499999996</v>
      </c>
      <c r="P2046" s="275"/>
      <c r="Q2046" s="73">
        <v>0</v>
      </c>
    </row>
    <row r="2047" spans="1:17" ht="12.1" customHeight="1" x14ac:dyDescent="0.25">
      <c r="A2047" s="273" t="s">
        <v>3952</v>
      </c>
      <c r="B2047" s="273"/>
      <c r="C2047" s="274" t="s">
        <v>3953</v>
      </c>
      <c r="D2047" s="274"/>
      <c r="E2047" s="274"/>
      <c r="F2047" s="274"/>
      <c r="G2047" s="73">
        <v>13867209.15</v>
      </c>
      <c r="H2047" s="73">
        <v>0</v>
      </c>
      <c r="I2047" s="275">
        <v>0</v>
      </c>
      <c r="J2047" s="275"/>
      <c r="K2047" s="275">
        <v>0</v>
      </c>
      <c r="L2047" s="275"/>
      <c r="M2047" s="275"/>
      <c r="N2047" s="275"/>
      <c r="O2047" s="275">
        <v>13867209.15</v>
      </c>
      <c r="P2047" s="275"/>
      <c r="Q2047" s="73">
        <v>0</v>
      </c>
    </row>
    <row r="2048" spans="1:17" ht="12.75" customHeight="1" x14ac:dyDescent="0.25">
      <c r="A2048" s="273" t="s">
        <v>3954</v>
      </c>
      <c r="B2048" s="273"/>
      <c r="C2048" s="274" t="s">
        <v>3794</v>
      </c>
      <c r="D2048" s="274"/>
      <c r="E2048" s="274"/>
      <c r="F2048" s="274"/>
      <c r="G2048" s="73">
        <v>90608943</v>
      </c>
      <c r="H2048" s="73">
        <v>0</v>
      </c>
      <c r="I2048" s="275">
        <v>0</v>
      </c>
      <c r="J2048" s="275"/>
      <c r="K2048" s="275">
        <v>0</v>
      </c>
      <c r="L2048" s="275"/>
      <c r="M2048" s="275"/>
      <c r="N2048" s="275"/>
      <c r="O2048" s="275">
        <v>90608943</v>
      </c>
      <c r="P2048" s="275"/>
      <c r="Q2048" s="73">
        <v>0</v>
      </c>
    </row>
    <row r="2049" spans="1:17" ht="12.1" customHeight="1" x14ac:dyDescent="0.25">
      <c r="A2049" s="273" t="s">
        <v>3955</v>
      </c>
      <c r="B2049" s="273"/>
      <c r="C2049" s="274" t="s">
        <v>3956</v>
      </c>
      <c r="D2049" s="274"/>
      <c r="E2049" s="274"/>
      <c r="F2049" s="274"/>
      <c r="G2049" s="73">
        <v>200000</v>
      </c>
      <c r="H2049" s="73">
        <v>0</v>
      </c>
      <c r="I2049" s="275">
        <v>0</v>
      </c>
      <c r="J2049" s="275"/>
      <c r="K2049" s="275">
        <v>0</v>
      </c>
      <c r="L2049" s="275"/>
      <c r="M2049" s="275"/>
      <c r="N2049" s="275"/>
      <c r="O2049" s="275">
        <v>200000</v>
      </c>
      <c r="P2049" s="275"/>
      <c r="Q2049" s="73">
        <v>0</v>
      </c>
    </row>
    <row r="2050" spans="1:17" ht="12.1" customHeight="1" x14ac:dyDescent="0.25">
      <c r="A2050" s="273" t="s">
        <v>3957</v>
      </c>
      <c r="B2050" s="273"/>
      <c r="C2050" s="274" t="s">
        <v>3958</v>
      </c>
      <c r="D2050" s="274"/>
      <c r="E2050" s="274"/>
      <c r="F2050" s="274"/>
      <c r="G2050" s="73">
        <v>10170476.359999999</v>
      </c>
      <c r="H2050" s="73">
        <v>0</v>
      </c>
      <c r="I2050" s="275">
        <v>0</v>
      </c>
      <c r="J2050" s="275"/>
      <c r="K2050" s="275">
        <v>0</v>
      </c>
      <c r="L2050" s="275"/>
      <c r="M2050" s="275"/>
      <c r="N2050" s="275"/>
      <c r="O2050" s="275">
        <v>10170476.359999999</v>
      </c>
      <c r="P2050" s="275"/>
      <c r="Q2050" s="73">
        <v>0</v>
      </c>
    </row>
    <row r="2051" spans="1:17" ht="12.75" customHeight="1" x14ac:dyDescent="0.25">
      <c r="A2051" s="273" t="s">
        <v>3959</v>
      </c>
      <c r="B2051" s="273"/>
      <c r="C2051" s="274" t="s">
        <v>3960</v>
      </c>
      <c r="D2051" s="274"/>
      <c r="E2051" s="274"/>
      <c r="F2051" s="274"/>
      <c r="G2051" s="73">
        <v>9186425.3599999994</v>
      </c>
      <c r="H2051" s="73">
        <v>0</v>
      </c>
      <c r="I2051" s="275">
        <v>0</v>
      </c>
      <c r="J2051" s="275"/>
      <c r="K2051" s="275">
        <v>0</v>
      </c>
      <c r="L2051" s="275"/>
      <c r="M2051" s="275"/>
      <c r="N2051" s="275"/>
      <c r="O2051" s="275">
        <v>9186425.3599999994</v>
      </c>
      <c r="P2051" s="275"/>
      <c r="Q2051" s="73">
        <v>0</v>
      </c>
    </row>
    <row r="2052" spans="1:17" ht="12.1" customHeight="1" x14ac:dyDescent="0.25">
      <c r="A2052" s="273" t="s">
        <v>3961</v>
      </c>
      <c r="B2052" s="273"/>
      <c r="C2052" s="274" t="s">
        <v>3962</v>
      </c>
      <c r="D2052" s="274"/>
      <c r="E2052" s="274"/>
      <c r="F2052" s="274"/>
      <c r="G2052" s="73">
        <v>2950000</v>
      </c>
      <c r="H2052" s="73">
        <v>0</v>
      </c>
      <c r="I2052" s="275">
        <v>0</v>
      </c>
      <c r="J2052" s="275"/>
      <c r="K2052" s="275">
        <v>0</v>
      </c>
      <c r="L2052" s="275"/>
      <c r="M2052" s="275"/>
      <c r="N2052" s="275"/>
      <c r="O2052" s="275">
        <v>2950000</v>
      </c>
      <c r="P2052" s="275"/>
      <c r="Q2052" s="73">
        <v>0</v>
      </c>
    </row>
    <row r="2053" spans="1:17" ht="12.1" customHeight="1" x14ac:dyDescent="0.25">
      <c r="A2053" s="273" t="s">
        <v>3963</v>
      </c>
      <c r="B2053" s="273"/>
      <c r="C2053" s="274" t="s">
        <v>3816</v>
      </c>
      <c r="D2053" s="274"/>
      <c r="E2053" s="274"/>
      <c r="F2053" s="274"/>
      <c r="G2053" s="73">
        <v>2587431.14</v>
      </c>
      <c r="H2053" s="73">
        <v>0</v>
      </c>
      <c r="I2053" s="275">
        <v>0</v>
      </c>
      <c r="J2053" s="275"/>
      <c r="K2053" s="275">
        <v>0</v>
      </c>
      <c r="L2053" s="275"/>
      <c r="M2053" s="275"/>
      <c r="N2053" s="275"/>
      <c r="O2053" s="275">
        <v>2587431.14</v>
      </c>
      <c r="P2053" s="275"/>
      <c r="Q2053" s="73">
        <v>0</v>
      </c>
    </row>
    <row r="2054" spans="1:17" ht="12.75" customHeight="1" x14ac:dyDescent="0.25">
      <c r="A2054" s="273" t="s">
        <v>3964</v>
      </c>
      <c r="B2054" s="273"/>
      <c r="C2054" s="274" t="s">
        <v>3965</v>
      </c>
      <c r="D2054" s="274"/>
      <c r="E2054" s="274"/>
      <c r="F2054" s="274"/>
      <c r="G2054" s="73">
        <v>42491361.859999999</v>
      </c>
      <c r="H2054" s="73">
        <v>0</v>
      </c>
      <c r="I2054" s="275">
        <v>0</v>
      </c>
      <c r="J2054" s="275"/>
      <c r="K2054" s="275">
        <v>0</v>
      </c>
      <c r="L2054" s="275"/>
      <c r="M2054" s="275"/>
      <c r="N2054" s="275"/>
      <c r="O2054" s="275">
        <v>42491361.859999999</v>
      </c>
      <c r="P2054" s="275"/>
      <c r="Q2054" s="73">
        <v>0</v>
      </c>
    </row>
    <row r="2055" spans="1:17" ht="12.1" customHeight="1" x14ac:dyDescent="0.25">
      <c r="A2055" s="273" t="s">
        <v>3966</v>
      </c>
      <c r="B2055" s="273"/>
      <c r="C2055" s="274" t="s">
        <v>3967</v>
      </c>
      <c r="D2055" s="274"/>
      <c r="E2055" s="274"/>
      <c r="F2055" s="274"/>
      <c r="G2055" s="73">
        <v>84047003.700000003</v>
      </c>
      <c r="H2055" s="73">
        <v>0</v>
      </c>
      <c r="I2055" s="275">
        <v>1049874.54</v>
      </c>
      <c r="J2055" s="275"/>
      <c r="K2055" s="275">
        <v>0</v>
      </c>
      <c r="L2055" s="275"/>
      <c r="M2055" s="275"/>
      <c r="N2055" s="275"/>
      <c r="O2055" s="275">
        <v>85096878.239999995</v>
      </c>
      <c r="P2055" s="275"/>
      <c r="Q2055" s="73">
        <v>0</v>
      </c>
    </row>
    <row r="2056" spans="1:17" ht="12.1" customHeight="1" x14ac:dyDescent="0.25">
      <c r="A2056" s="273" t="s">
        <v>3968</v>
      </c>
      <c r="B2056" s="273"/>
      <c r="C2056" s="274" t="s">
        <v>3794</v>
      </c>
      <c r="D2056" s="274"/>
      <c r="E2056" s="274"/>
      <c r="F2056" s="274"/>
      <c r="G2056" s="73">
        <v>182743878.03999999</v>
      </c>
      <c r="H2056" s="73">
        <v>0</v>
      </c>
      <c r="I2056" s="275">
        <v>0</v>
      </c>
      <c r="J2056" s="275"/>
      <c r="K2056" s="275">
        <v>0</v>
      </c>
      <c r="L2056" s="275"/>
      <c r="M2056" s="275"/>
      <c r="N2056" s="275"/>
      <c r="O2056" s="275">
        <v>182743878.03999999</v>
      </c>
      <c r="P2056" s="275"/>
      <c r="Q2056" s="73">
        <v>0</v>
      </c>
    </row>
    <row r="2057" spans="1:17" ht="12.1" customHeight="1" x14ac:dyDescent="0.25">
      <c r="A2057" s="273" t="s">
        <v>3969</v>
      </c>
      <c r="B2057" s="273"/>
      <c r="C2057" s="274" t="s">
        <v>3970</v>
      </c>
      <c r="D2057" s="274"/>
      <c r="E2057" s="274"/>
      <c r="F2057" s="274"/>
      <c r="G2057" s="73">
        <v>23778825.370000001</v>
      </c>
      <c r="H2057" s="73">
        <v>0</v>
      </c>
      <c r="I2057" s="275">
        <v>0</v>
      </c>
      <c r="J2057" s="275"/>
      <c r="K2057" s="275">
        <v>0</v>
      </c>
      <c r="L2057" s="275"/>
      <c r="M2057" s="275"/>
      <c r="N2057" s="275"/>
      <c r="O2057" s="275">
        <v>23778825.370000001</v>
      </c>
      <c r="P2057" s="275"/>
      <c r="Q2057" s="73">
        <v>0</v>
      </c>
    </row>
    <row r="2058" spans="1:17" ht="12.75" customHeight="1" x14ac:dyDescent="0.25">
      <c r="A2058" s="273" t="s">
        <v>3971</v>
      </c>
      <c r="B2058" s="273"/>
      <c r="C2058" s="274" t="s">
        <v>3794</v>
      </c>
      <c r="D2058" s="274"/>
      <c r="E2058" s="274"/>
      <c r="F2058" s="274"/>
      <c r="G2058" s="73">
        <v>69427119.010000005</v>
      </c>
      <c r="H2058" s="73">
        <v>0</v>
      </c>
      <c r="I2058" s="275">
        <v>0</v>
      </c>
      <c r="J2058" s="275"/>
      <c r="K2058" s="275">
        <v>0</v>
      </c>
      <c r="L2058" s="275"/>
      <c r="M2058" s="275"/>
      <c r="N2058" s="275"/>
      <c r="O2058" s="275">
        <v>69427119.010000005</v>
      </c>
      <c r="P2058" s="275"/>
      <c r="Q2058" s="73">
        <v>0</v>
      </c>
    </row>
    <row r="2059" spans="1:17" ht="12.1" customHeight="1" x14ac:dyDescent="0.25">
      <c r="A2059" s="273" t="s">
        <v>3972</v>
      </c>
      <c r="B2059" s="273"/>
      <c r="C2059" s="274" t="s">
        <v>3973</v>
      </c>
      <c r="D2059" s="274"/>
      <c r="E2059" s="274"/>
      <c r="F2059" s="274"/>
      <c r="G2059" s="73">
        <v>73621419.989999995</v>
      </c>
      <c r="H2059" s="73">
        <v>0</v>
      </c>
      <c r="I2059" s="275">
        <v>0</v>
      </c>
      <c r="J2059" s="275"/>
      <c r="K2059" s="275">
        <v>0</v>
      </c>
      <c r="L2059" s="275"/>
      <c r="M2059" s="275"/>
      <c r="N2059" s="275"/>
      <c r="O2059" s="275">
        <v>73621419.989999995</v>
      </c>
      <c r="P2059" s="275"/>
      <c r="Q2059" s="73">
        <v>0</v>
      </c>
    </row>
    <row r="2060" spans="1:17" ht="12.1" customHeight="1" x14ac:dyDescent="0.25">
      <c r="A2060" s="273" t="s">
        <v>3974</v>
      </c>
      <c r="B2060" s="273"/>
      <c r="C2060" s="274" t="s">
        <v>3975</v>
      </c>
      <c r="D2060" s="274"/>
      <c r="E2060" s="274"/>
      <c r="F2060" s="274"/>
      <c r="G2060" s="73">
        <v>1596000</v>
      </c>
      <c r="H2060" s="73">
        <v>0</v>
      </c>
      <c r="I2060" s="275">
        <v>0</v>
      </c>
      <c r="J2060" s="275"/>
      <c r="K2060" s="275">
        <v>0</v>
      </c>
      <c r="L2060" s="275"/>
      <c r="M2060" s="275"/>
      <c r="N2060" s="275"/>
      <c r="O2060" s="275">
        <v>1596000</v>
      </c>
      <c r="P2060" s="275"/>
      <c r="Q2060" s="73">
        <v>0</v>
      </c>
    </row>
    <row r="2061" spans="1:17" ht="12.75" customHeight="1" x14ac:dyDescent="0.25">
      <c r="A2061" s="273" t="s">
        <v>3976</v>
      </c>
      <c r="B2061" s="273"/>
      <c r="C2061" s="274" t="s">
        <v>3977</v>
      </c>
      <c r="D2061" s="274"/>
      <c r="E2061" s="274"/>
      <c r="F2061" s="274"/>
      <c r="G2061" s="73">
        <v>1540000</v>
      </c>
      <c r="H2061" s="73">
        <v>0</v>
      </c>
      <c r="I2061" s="275">
        <v>0</v>
      </c>
      <c r="J2061" s="275"/>
      <c r="K2061" s="275">
        <v>0</v>
      </c>
      <c r="L2061" s="275"/>
      <c r="M2061" s="275"/>
      <c r="N2061" s="275"/>
      <c r="O2061" s="275">
        <v>1540000</v>
      </c>
      <c r="P2061" s="275"/>
      <c r="Q2061" s="73">
        <v>0</v>
      </c>
    </row>
    <row r="2062" spans="1:17" ht="12.1" customHeight="1" x14ac:dyDescent="0.25">
      <c r="A2062" s="273" t="s">
        <v>3978</v>
      </c>
      <c r="B2062" s="273"/>
      <c r="C2062" s="274" t="s">
        <v>3979</v>
      </c>
      <c r="D2062" s="274"/>
      <c r="E2062" s="274"/>
      <c r="F2062" s="274"/>
      <c r="G2062" s="73">
        <v>2891256127.1999998</v>
      </c>
      <c r="H2062" s="73">
        <v>0</v>
      </c>
      <c r="I2062" s="275">
        <v>0</v>
      </c>
      <c r="J2062" s="275"/>
      <c r="K2062" s="275">
        <v>0</v>
      </c>
      <c r="L2062" s="275"/>
      <c r="M2062" s="275"/>
      <c r="N2062" s="275"/>
      <c r="O2062" s="275">
        <v>2891256127.1999998</v>
      </c>
      <c r="P2062" s="275"/>
      <c r="Q2062" s="73">
        <v>0</v>
      </c>
    </row>
    <row r="2063" spans="1:17" ht="12.1" customHeight="1" x14ac:dyDescent="0.25">
      <c r="A2063" s="273" t="s">
        <v>3980</v>
      </c>
      <c r="B2063" s="273"/>
      <c r="C2063" s="274" t="s">
        <v>3981</v>
      </c>
      <c r="D2063" s="274"/>
      <c r="E2063" s="274"/>
      <c r="F2063" s="274"/>
      <c r="G2063" s="73">
        <v>8816414</v>
      </c>
      <c r="H2063" s="73">
        <v>0</v>
      </c>
      <c r="I2063" s="275">
        <v>0</v>
      </c>
      <c r="J2063" s="275"/>
      <c r="K2063" s="275">
        <v>0</v>
      </c>
      <c r="L2063" s="275"/>
      <c r="M2063" s="275"/>
      <c r="N2063" s="275"/>
      <c r="O2063" s="275">
        <v>8816414</v>
      </c>
      <c r="P2063" s="275"/>
      <c r="Q2063" s="73">
        <v>0</v>
      </c>
    </row>
    <row r="2064" spans="1:17" ht="12.75" customHeight="1" x14ac:dyDescent="0.25">
      <c r="A2064" s="273" t="s">
        <v>3982</v>
      </c>
      <c r="B2064" s="273"/>
      <c r="C2064" s="274" t="s">
        <v>3983</v>
      </c>
      <c r="D2064" s="274"/>
      <c r="E2064" s="274"/>
      <c r="F2064" s="274"/>
      <c r="G2064" s="73">
        <v>4706909.05</v>
      </c>
      <c r="H2064" s="73">
        <v>0</v>
      </c>
      <c r="I2064" s="275">
        <v>0</v>
      </c>
      <c r="J2064" s="275"/>
      <c r="K2064" s="275">
        <v>0</v>
      </c>
      <c r="L2064" s="275"/>
      <c r="M2064" s="275"/>
      <c r="N2064" s="275"/>
      <c r="O2064" s="275">
        <v>4706909.05</v>
      </c>
      <c r="P2064" s="275"/>
      <c r="Q2064" s="73">
        <v>0</v>
      </c>
    </row>
    <row r="2065" spans="1:17" ht="12.1" customHeight="1" x14ac:dyDescent="0.25">
      <c r="A2065" s="273" t="s">
        <v>3984</v>
      </c>
      <c r="B2065" s="273"/>
      <c r="C2065" s="274" t="s">
        <v>3985</v>
      </c>
      <c r="D2065" s="274"/>
      <c r="E2065" s="274"/>
      <c r="F2065" s="274"/>
      <c r="G2065" s="73">
        <v>388116773.66000003</v>
      </c>
      <c r="H2065" s="73">
        <v>0</v>
      </c>
      <c r="I2065" s="275">
        <v>2146200</v>
      </c>
      <c r="J2065" s="275"/>
      <c r="K2065" s="275">
        <v>0</v>
      </c>
      <c r="L2065" s="275"/>
      <c r="M2065" s="275"/>
      <c r="N2065" s="275"/>
      <c r="O2065" s="275">
        <v>390262973.66000003</v>
      </c>
      <c r="P2065" s="275"/>
      <c r="Q2065" s="73">
        <v>0</v>
      </c>
    </row>
    <row r="2066" spans="1:17" ht="12.1" customHeight="1" x14ac:dyDescent="0.25">
      <c r="A2066" s="273" t="s">
        <v>3986</v>
      </c>
      <c r="B2066" s="273"/>
      <c r="C2066" s="274" t="s">
        <v>3987</v>
      </c>
      <c r="D2066" s="274"/>
      <c r="E2066" s="274"/>
      <c r="F2066" s="274"/>
      <c r="G2066" s="73">
        <v>308013575.92000002</v>
      </c>
      <c r="H2066" s="73">
        <v>0</v>
      </c>
      <c r="I2066" s="275">
        <v>360271232.63</v>
      </c>
      <c r="J2066" s="275"/>
      <c r="K2066" s="275">
        <v>97277190.780000001</v>
      </c>
      <c r="L2066" s="275"/>
      <c r="M2066" s="275"/>
      <c r="N2066" s="275"/>
      <c r="O2066" s="275">
        <v>571007617.76999998</v>
      </c>
      <c r="P2066" s="275"/>
      <c r="Q2066" s="73">
        <v>0</v>
      </c>
    </row>
    <row r="2067" spans="1:17" ht="12.75" customHeight="1" x14ac:dyDescent="0.25">
      <c r="A2067" s="273" t="s">
        <v>3988</v>
      </c>
      <c r="B2067" s="273"/>
      <c r="C2067" s="274" t="s">
        <v>3989</v>
      </c>
      <c r="D2067" s="274"/>
      <c r="E2067" s="274"/>
      <c r="F2067" s="274"/>
      <c r="G2067" s="73">
        <v>546297374.33000004</v>
      </c>
      <c r="H2067" s="73">
        <v>0</v>
      </c>
      <c r="I2067" s="275">
        <v>0</v>
      </c>
      <c r="J2067" s="275"/>
      <c r="K2067" s="275">
        <v>0</v>
      </c>
      <c r="L2067" s="275"/>
      <c r="M2067" s="275"/>
      <c r="N2067" s="275"/>
      <c r="O2067" s="275">
        <v>546297374.33000004</v>
      </c>
      <c r="P2067" s="275"/>
      <c r="Q2067" s="73">
        <v>0</v>
      </c>
    </row>
    <row r="2068" spans="1:17" ht="12.1" customHeight="1" x14ac:dyDescent="0.25">
      <c r="A2068" s="273" t="s">
        <v>3990</v>
      </c>
      <c r="B2068" s="273"/>
      <c r="C2068" s="274" t="s">
        <v>3991</v>
      </c>
      <c r="D2068" s="274"/>
      <c r="E2068" s="274"/>
      <c r="F2068" s="274"/>
      <c r="G2068" s="73">
        <v>335139333.44</v>
      </c>
      <c r="H2068" s="73">
        <v>0</v>
      </c>
      <c r="I2068" s="275">
        <v>8905792</v>
      </c>
      <c r="J2068" s="275"/>
      <c r="K2068" s="275">
        <v>0</v>
      </c>
      <c r="L2068" s="275"/>
      <c r="M2068" s="275"/>
      <c r="N2068" s="275"/>
      <c r="O2068" s="275">
        <v>344045125.44</v>
      </c>
      <c r="P2068" s="275"/>
      <c r="Q2068" s="73">
        <v>0</v>
      </c>
    </row>
    <row r="2069" spans="1:17" ht="12.1" customHeight="1" x14ac:dyDescent="0.25">
      <c r="A2069" s="273" t="s">
        <v>3992</v>
      </c>
      <c r="B2069" s="273"/>
      <c r="C2069" s="274" t="s">
        <v>3993</v>
      </c>
      <c r="D2069" s="274"/>
      <c r="E2069" s="274"/>
      <c r="F2069" s="274"/>
      <c r="G2069" s="73">
        <v>742263.05</v>
      </c>
      <c r="H2069" s="73">
        <v>0</v>
      </c>
      <c r="I2069" s="275">
        <v>0</v>
      </c>
      <c r="J2069" s="275"/>
      <c r="K2069" s="275">
        <v>0</v>
      </c>
      <c r="L2069" s="275"/>
      <c r="M2069" s="275"/>
      <c r="N2069" s="275"/>
      <c r="O2069" s="275">
        <v>742263.05</v>
      </c>
      <c r="P2069" s="275"/>
      <c r="Q2069" s="73">
        <v>0</v>
      </c>
    </row>
    <row r="2070" spans="1:17" ht="12.75" customHeight="1" x14ac:dyDescent="0.25">
      <c r="A2070" s="273" t="s">
        <v>3994</v>
      </c>
      <c r="B2070" s="273"/>
      <c r="C2070" s="274" t="s">
        <v>3995</v>
      </c>
      <c r="D2070" s="274"/>
      <c r="E2070" s="274"/>
      <c r="F2070" s="274"/>
      <c r="G2070" s="73">
        <v>428673809.41000003</v>
      </c>
      <c r="H2070" s="73">
        <v>0</v>
      </c>
      <c r="I2070" s="275">
        <v>0</v>
      </c>
      <c r="J2070" s="275"/>
      <c r="K2070" s="275">
        <v>0</v>
      </c>
      <c r="L2070" s="275"/>
      <c r="M2070" s="275"/>
      <c r="N2070" s="275"/>
      <c r="O2070" s="275">
        <v>428673809.41000003</v>
      </c>
      <c r="P2070" s="275"/>
      <c r="Q2070" s="73">
        <v>0</v>
      </c>
    </row>
    <row r="2071" spans="1:17" ht="12.1" customHeight="1" x14ac:dyDescent="0.25">
      <c r="A2071" s="273" t="s">
        <v>3996</v>
      </c>
      <c r="B2071" s="273"/>
      <c r="C2071" s="274" t="s">
        <v>3997</v>
      </c>
      <c r="D2071" s="274"/>
      <c r="E2071" s="274"/>
      <c r="F2071" s="274"/>
      <c r="G2071" s="73">
        <v>473000</v>
      </c>
      <c r="H2071" s="73">
        <v>0</v>
      </c>
      <c r="I2071" s="275">
        <v>0</v>
      </c>
      <c r="J2071" s="275"/>
      <c r="K2071" s="275">
        <v>0</v>
      </c>
      <c r="L2071" s="275"/>
      <c r="M2071" s="275"/>
      <c r="N2071" s="275"/>
      <c r="O2071" s="275">
        <v>473000</v>
      </c>
      <c r="P2071" s="275"/>
      <c r="Q2071" s="73">
        <v>0</v>
      </c>
    </row>
    <row r="2072" spans="1:17" ht="12.1" customHeight="1" x14ac:dyDescent="0.25">
      <c r="A2072" s="273" t="s">
        <v>3998</v>
      </c>
      <c r="B2072" s="273"/>
      <c r="C2072" s="274" t="s">
        <v>3999</v>
      </c>
      <c r="D2072" s="274"/>
      <c r="E2072" s="274"/>
      <c r="F2072" s="274"/>
      <c r="G2072" s="73">
        <v>236271.81</v>
      </c>
      <c r="H2072" s="73">
        <v>0</v>
      </c>
      <c r="I2072" s="275">
        <v>0</v>
      </c>
      <c r="J2072" s="275"/>
      <c r="K2072" s="275">
        <v>0</v>
      </c>
      <c r="L2072" s="275"/>
      <c r="M2072" s="275"/>
      <c r="N2072" s="275"/>
      <c r="O2072" s="275">
        <v>236271.81</v>
      </c>
      <c r="P2072" s="275"/>
      <c r="Q2072" s="73">
        <v>0</v>
      </c>
    </row>
    <row r="2073" spans="1:17" ht="12.75" customHeight="1" x14ac:dyDescent="0.25">
      <c r="A2073" s="273" t="s">
        <v>4000</v>
      </c>
      <c r="B2073" s="273"/>
      <c r="C2073" s="274" t="s">
        <v>4001</v>
      </c>
      <c r="D2073" s="274"/>
      <c r="E2073" s="274"/>
      <c r="F2073" s="274"/>
      <c r="G2073" s="73">
        <v>236500</v>
      </c>
      <c r="H2073" s="73">
        <v>0</v>
      </c>
      <c r="I2073" s="275">
        <v>0</v>
      </c>
      <c r="J2073" s="275"/>
      <c r="K2073" s="275">
        <v>0</v>
      </c>
      <c r="L2073" s="275"/>
      <c r="M2073" s="275"/>
      <c r="N2073" s="275"/>
      <c r="O2073" s="275">
        <v>236500</v>
      </c>
      <c r="P2073" s="275"/>
      <c r="Q2073" s="73">
        <v>0</v>
      </c>
    </row>
    <row r="2074" spans="1:17" ht="12.1" customHeight="1" x14ac:dyDescent="0.25">
      <c r="A2074" s="273" t="s">
        <v>4002</v>
      </c>
      <c r="B2074" s="273"/>
      <c r="C2074" s="274" t="s">
        <v>4003</v>
      </c>
      <c r="D2074" s="274"/>
      <c r="E2074" s="274"/>
      <c r="F2074" s="274"/>
      <c r="G2074" s="73">
        <v>10549454</v>
      </c>
      <c r="H2074" s="73">
        <v>0</v>
      </c>
      <c r="I2074" s="275">
        <v>0</v>
      </c>
      <c r="J2074" s="275"/>
      <c r="K2074" s="275">
        <v>0</v>
      </c>
      <c r="L2074" s="275"/>
      <c r="M2074" s="275"/>
      <c r="N2074" s="275"/>
      <c r="O2074" s="275">
        <v>10549454</v>
      </c>
      <c r="P2074" s="275"/>
      <c r="Q2074" s="73">
        <v>0</v>
      </c>
    </row>
    <row r="2075" spans="1:17" ht="12.1" customHeight="1" x14ac:dyDescent="0.25">
      <c r="A2075" s="273" t="s">
        <v>4004</v>
      </c>
      <c r="B2075" s="273"/>
      <c r="C2075" s="274" t="s">
        <v>4005</v>
      </c>
      <c r="D2075" s="274"/>
      <c r="E2075" s="274"/>
      <c r="F2075" s="274"/>
      <c r="G2075" s="73">
        <v>4662443.6399999997</v>
      </c>
      <c r="H2075" s="73">
        <v>0</v>
      </c>
      <c r="I2075" s="275">
        <v>0</v>
      </c>
      <c r="J2075" s="275"/>
      <c r="K2075" s="275">
        <v>0</v>
      </c>
      <c r="L2075" s="275"/>
      <c r="M2075" s="275"/>
      <c r="N2075" s="275"/>
      <c r="O2075" s="275">
        <v>4662443.6399999997</v>
      </c>
      <c r="P2075" s="275"/>
      <c r="Q2075" s="73">
        <v>0</v>
      </c>
    </row>
    <row r="2076" spans="1:17" ht="12.75" customHeight="1" x14ac:dyDescent="0.25">
      <c r="A2076" s="273" t="s">
        <v>4006</v>
      </c>
      <c r="B2076" s="273"/>
      <c r="C2076" s="274" t="s">
        <v>4007</v>
      </c>
      <c r="D2076" s="274"/>
      <c r="E2076" s="274"/>
      <c r="F2076" s="274"/>
      <c r="G2076" s="73">
        <v>255359962.62</v>
      </c>
      <c r="H2076" s="73">
        <v>0</v>
      </c>
      <c r="I2076" s="275">
        <v>171620.77</v>
      </c>
      <c r="J2076" s="275"/>
      <c r="K2076" s="275">
        <v>255359962.62</v>
      </c>
      <c r="L2076" s="275"/>
      <c r="M2076" s="275"/>
      <c r="N2076" s="275"/>
      <c r="O2076" s="275">
        <v>171620.77</v>
      </c>
      <c r="P2076" s="275"/>
      <c r="Q2076" s="73">
        <v>0</v>
      </c>
    </row>
    <row r="2077" spans="1:17" ht="12.1" customHeight="1" x14ac:dyDescent="0.25">
      <c r="A2077" s="273" t="s">
        <v>4008</v>
      </c>
      <c r="B2077" s="273"/>
      <c r="C2077" s="274" t="s">
        <v>4009</v>
      </c>
      <c r="D2077" s="274"/>
      <c r="E2077" s="274"/>
      <c r="F2077" s="274"/>
      <c r="G2077" s="73">
        <v>180000</v>
      </c>
      <c r="H2077" s="73">
        <v>0</v>
      </c>
      <c r="I2077" s="275">
        <v>0</v>
      </c>
      <c r="J2077" s="275"/>
      <c r="K2077" s="275">
        <v>0</v>
      </c>
      <c r="L2077" s="275"/>
      <c r="M2077" s="275"/>
      <c r="N2077" s="275"/>
      <c r="O2077" s="275">
        <v>180000</v>
      </c>
      <c r="P2077" s="275"/>
      <c r="Q2077" s="73">
        <v>0</v>
      </c>
    </row>
    <row r="2078" spans="1:17" ht="12.1" customHeight="1" x14ac:dyDescent="0.25">
      <c r="A2078" s="273" t="s">
        <v>4010</v>
      </c>
      <c r="B2078" s="273"/>
      <c r="C2078" s="274" t="s">
        <v>4011</v>
      </c>
      <c r="D2078" s="274"/>
      <c r="E2078" s="274"/>
      <c r="F2078" s="274"/>
      <c r="G2078" s="73">
        <v>0</v>
      </c>
      <c r="H2078" s="73">
        <v>5311853225.5299997</v>
      </c>
      <c r="I2078" s="275">
        <v>162619826.61000001</v>
      </c>
      <c r="J2078" s="275"/>
      <c r="K2078" s="275">
        <v>444085509.67000002</v>
      </c>
      <c r="L2078" s="275"/>
      <c r="M2078" s="275"/>
      <c r="N2078" s="275"/>
      <c r="O2078" s="275">
        <v>0</v>
      </c>
      <c r="P2078" s="275"/>
      <c r="Q2078" s="73">
        <v>5593318908.5900002</v>
      </c>
    </row>
    <row r="2079" spans="1:17" ht="12.75" customHeight="1" x14ac:dyDescent="0.25">
      <c r="A2079" s="355"/>
      <c r="B2079" s="355"/>
      <c r="C2079" s="355"/>
      <c r="D2079" s="355"/>
      <c r="E2079" s="355"/>
      <c r="F2079" s="355"/>
      <c r="G2079" s="74">
        <v>7914194642.2799997</v>
      </c>
      <c r="H2079" s="74">
        <v>5311853225.5299997</v>
      </c>
      <c r="I2079" s="356">
        <v>596437402.59000003</v>
      </c>
      <c r="J2079" s="356"/>
      <c r="K2079" s="356">
        <v>796722663.07000005</v>
      </c>
      <c r="L2079" s="356"/>
      <c r="M2079" s="356"/>
      <c r="N2079" s="356"/>
      <c r="O2079" s="356">
        <v>7995375064.8599997</v>
      </c>
      <c r="P2079" s="356"/>
      <c r="Q2079" s="74">
        <v>5593318908.5900002</v>
      </c>
    </row>
    <row r="2080" spans="1:17" ht="6.8" customHeight="1" x14ac:dyDescent="0.25"/>
    <row r="2081" spans="1:17" ht="12.1" customHeight="1" x14ac:dyDescent="0.25">
      <c r="A2081" s="277" t="s">
        <v>578</v>
      </c>
      <c r="B2081" s="277"/>
      <c r="C2081" s="278" t="s">
        <v>719</v>
      </c>
      <c r="D2081" s="278"/>
      <c r="E2081" s="278"/>
      <c r="F2081" s="278"/>
      <c r="G2081" s="278"/>
      <c r="H2081" s="278"/>
      <c r="I2081" s="278"/>
      <c r="J2081" s="278"/>
      <c r="K2081" s="278"/>
      <c r="L2081" s="278"/>
      <c r="M2081" s="278"/>
      <c r="N2081" s="278"/>
      <c r="O2081" s="278"/>
      <c r="P2081" s="278"/>
      <c r="Q2081" s="278"/>
    </row>
    <row r="2082" spans="1:17" ht="12.1" customHeight="1" x14ac:dyDescent="0.25">
      <c r="A2082" s="273" t="s">
        <v>4012</v>
      </c>
      <c r="B2082" s="273"/>
      <c r="C2082" s="274" t="s">
        <v>4013</v>
      </c>
      <c r="D2082" s="274"/>
      <c r="E2082" s="274"/>
      <c r="F2082" s="274"/>
      <c r="G2082" s="73">
        <v>3909477</v>
      </c>
      <c r="H2082" s="73">
        <v>0</v>
      </c>
      <c r="I2082" s="275">
        <v>0</v>
      </c>
      <c r="J2082" s="275"/>
      <c r="K2082" s="275">
        <v>0</v>
      </c>
      <c r="L2082" s="275"/>
      <c r="M2082" s="275"/>
      <c r="N2082" s="275"/>
      <c r="O2082" s="275">
        <v>3909477</v>
      </c>
      <c r="P2082" s="275"/>
      <c r="Q2082" s="73">
        <v>0</v>
      </c>
    </row>
    <row r="2083" spans="1:17" ht="12.1" customHeight="1" x14ac:dyDescent="0.25">
      <c r="A2083" s="273" t="s">
        <v>4014</v>
      </c>
      <c r="B2083" s="273"/>
      <c r="C2083" s="274" t="s">
        <v>4015</v>
      </c>
      <c r="D2083" s="274"/>
      <c r="E2083" s="274"/>
      <c r="F2083" s="274"/>
      <c r="G2083" s="73">
        <v>24016919.649999999</v>
      </c>
      <c r="H2083" s="73">
        <v>0</v>
      </c>
      <c r="I2083" s="275">
        <v>2645454.5499999998</v>
      </c>
      <c r="J2083" s="275"/>
      <c r="K2083" s="275">
        <v>0</v>
      </c>
      <c r="L2083" s="275"/>
      <c r="M2083" s="275"/>
      <c r="N2083" s="275"/>
      <c r="O2083" s="275">
        <v>26662374.199999999</v>
      </c>
      <c r="P2083" s="275"/>
      <c r="Q2083" s="73">
        <v>0</v>
      </c>
    </row>
    <row r="2084" spans="1:17" ht="12.75" customHeight="1" x14ac:dyDescent="0.25">
      <c r="A2084" s="273" t="s">
        <v>4016</v>
      </c>
      <c r="B2084" s="273"/>
      <c r="C2084" s="274" t="s">
        <v>4017</v>
      </c>
      <c r="D2084" s="274"/>
      <c r="E2084" s="274"/>
      <c r="F2084" s="274"/>
      <c r="G2084" s="73">
        <v>705164</v>
      </c>
      <c r="H2084" s="73">
        <v>0</v>
      </c>
      <c r="I2084" s="275">
        <v>0</v>
      </c>
      <c r="J2084" s="275"/>
      <c r="K2084" s="275">
        <v>0</v>
      </c>
      <c r="L2084" s="275"/>
      <c r="M2084" s="275"/>
      <c r="N2084" s="275"/>
      <c r="O2084" s="275">
        <v>705164</v>
      </c>
      <c r="P2084" s="275"/>
      <c r="Q2084" s="73">
        <v>0</v>
      </c>
    </row>
    <row r="2085" spans="1:17" ht="12.1" customHeight="1" x14ac:dyDescent="0.25">
      <c r="A2085" s="273" t="s">
        <v>4018</v>
      </c>
      <c r="B2085" s="273"/>
      <c r="C2085" s="274" t="s">
        <v>4019</v>
      </c>
      <c r="D2085" s="274"/>
      <c r="E2085" s="274"/>
      <c r="F2085" s="274"/>
      <c r="G2085" s="73">
        <v>10275945.439999999</v>
      </c>
      <c r="H2085" s="73">
        <v>0</v>
      </c>
      <c r="I2085" s="275">
        <v>0</v>
      </c>
      <c r="J2085" s="275"/>
      <c r="K2085" s="275">
        <v>0</v>
      </c>
      <c r="L2085" s="275"/>
      <c r="M2085" s="275"/>
      <c r="N2085" s="275"/>
      <c r="O2085" s="275">
        <v>10275945.439999999</v>
      </c>
      <c r="P2085" s="275"/>
      <c r="Q2085" s="73">
        <v>0</v>
      </c>
    </row>
    <row r="2086" spans="1:17" ht="12.1" customHeight="1" x14ac:dyDescent="0.25">
      <c r="A2086" s="273" t="s">
        <v>4020</v>
      </c>
      <c r="B2086" s="273"/>
      <c r="C2086" s="274" t="s">
        <v>4021</v>
      </c>
      <c r="D2086" s="274"/>
      <c r="E2086" s="274"/>
      <c r="F2086" s="274"/>
      <c r="G2086" s="73">
        <v>950000</v>
      </c>
      <c r="H2086" s="73">
        <v>0</v>
      </c>
      <c r="I2086" s="275">
        <v>0</v>
      </c>
      <c r="J2086" s="275"/>
      <c r="K2086" s="275">
        <v>0</v>
      </c>
      <c r="L2086" s="275"/>
      <c r="M2086" s="275"/>
      <c r="N2086" s="275"/>
      <c r="O2086" s="275">
        <v>950000</v>
      </c>
      <c r="P2086" s="275"/>
      <c r="Q2086" s="73">
        <v>0</v>
      </c>
    </row>
    <row r="2087" spans="1:17" ht="12.75" customHeight="1" x14ac:dyDescent="0.25">
      <c r="A2087" s="273" t="s">
        <v>4022</v>
      </c>
      <c r="B2087" s="273"/>
      <c r="C2087" s="274" t="s">
        <v>4023</v>
      </c>
      <c r="D2087" s="274"/>
      <c r="E2087" s="274"/>
      <c r="F2087" s="274"/>
      <c r="G2087" s="73">
        <v>41417378</v>
      </c>
      <c r="H2087" s="73">
        <v>0</v>
      </c>
      <c r="I2087" s="275">
        <v>5727272.5999999996</v>
      </c>
      <c r="J2087" s="275"/>
      <c r="K2087" s="275">
        <v>0</v>
      </c>
      <c r="L2087" s="275"/>
      <c r="M2087" s="275"/>
      <c r="N2087" s="275"/>
      <c r="O2087" s="275">
        <v>47144650.600000001</v>
      </c>
      <c r="P2087" s="275"/>
      <c r="Q2087" s="73">
        <v>0</v>
      </c>
    </row>
    <row r="2088" spans="1:17" ht="12.1" customHeight="1" x14ac:dyDescent="0.25">
      <c r="A2088" s="273" t="s">
        <v>4024</v>
      </c>
      <c r="B2088" s="273"/>
      <c r="C2088" s="274" t="s">
        <v>4025</v>
      </c>
      <c r="D2088" s="274"/>
      <c r="E2088" s="274"/>
      <c r="F2088" s="274"/>
      <c r="G2088" s="73">
        <v>5154650</v>
      </c>
      <c r="H2088" s="73">
        <v>0</v>
      </c>
      <c r="I2088" s="275">
        <v>0</v>
      </c>
      <c r="J2088" s="275"/>
      <c r="K2088" s="275">
        <v>0</v>
      </c>
      <c r="L2088" s="275"/>
      <c r="M2088" s="275"/>
      <c r="N2088" s="275"/>
      <c r="O2088" s="275">
        <v>5154650</v>
      </c>
      <c r="P2088" s="275"/>
      <c r="Q2088" s="73">
        <v>0</v>
      </c>
    </row>
    <row r="2089" spans="1:17" ht="12.1" customHeight="1" x14ac:dyDescent="0.25">
      <c r="A2089" s="273" t="s">
        <v>4026</v>
      </c>
      <c r="B2089" s="273"/>
      <c r="C2089" s="274" t="s">
        <v>4027</v>
      </c>
      <c r="D2089" s="274"/>
      <c r="E2089" s="274"/>
      <c r="F2089" s="274"/>
      <c r="G2089" s="73">
        <v>1194650</v>
      </c>
      <c r="H2089" s="73">
        <v>0</v>
      </c>
      <c r="I2089" s="275">
        <v>0</v>
      </c>
      <c r="J2089" s="275"/>
      <c r="K2089" s="275">
        <v>0</v>
      </c>
      <c r="L2089" s="275"/>
      <c r="M2089" s="275"/>
      <c r="N2089" s="275"/>
      <c r="O2089" s="275">
        <v>1194650</v>
      </c>
      <c r="P2089" s="275"/>
      <c r="Q2089" s="73">
        <v>0</v>
      </c>
    </row>
    <row r="2090" spans="1:17" ht="12.75" customHeight="1" x14ac:dyDescent="0.25">
      <c r="A2090" s="273" t="s">
        <v>4028</v>
      </c>
      <c r="B2090" s="273"/>
      <c r="C2090" s="274" t="s">
        <v>4023</v>
      </c>
      <c r="D2090" s="274"/>
      <c r="E2090" s="274"/>
      <c r="F2090" s="274"/>
      <c r="G2090" s="73">
        <v>28574270.640000001</v>
      </c>
      <c r="H2090" s="73">
        <v>0</v>
      </c>
      <c r="I2090" s="275">
        <v>0</v>
      </c>
      <c r="J2090" s="275"/>
      <c r="K2090" s="275">
        <v>0</v>
      </c>
      <c r="L2090" s="275"/>
      <c r="M2090" s="275"/>
      <c r="N2090" s="275"/>
      <c r="O2090" s="275">
        <v>28574270.640000001</v>
      </c>
      <c r="P2090" s="275"/>
      <c r="Q2090" s="73">
        <v>0</v>
      </c>
    </row>
    <row r="2091" spans="1:17" ht="12.1" customHeight="1" x14ac:dyDescent="0.25">
      <c r="A2091" s="273" t="s">
        <v>4029</v>
      </c>
      <c r="B2091" s="273"/>
      <c r="C2091" s="274" t="s">
        <v>4030</v>
      </c>
      <c r="D2091" s="274"/>
      <c r="E2091" s="274"/>
      <c r="F2091" s="274"/>
      <c r="G2091" s="73">
        <v>640000</v>
      </c>
      <c r="H2091" s="73">
        <v>0</v>
      </c>
      <c r="I2091" s="275">
        <v>0</v>
      </c>
      <c r="J2091" s="275"/>
      <c r="K2091" s="275">
        <v>0</v>
      </c>
      <c r="L2091" s="275"/>
      <c r="M2091" s="275"/>
      <c r="N2091" s="275"/>
      <c r="O2091" s="275">
        <v>640000</v>
      </c>
      <c r="P2091" s="275"/>
      <c r="Q2091" s="73">
        <v>0</v>
      </c>
    </row>
    <row r="2092" spans="1:17" ht="12.1" customHeight="1" x14ac:dyDescent="0.25">
      <c r="A2092" s="273" t="s">
        <v>4031</v>
      </c>
      <c r="B2092" s="273"/>
      <c r="C2092" s="274" t="s">
        <v>4021</v>
      </c>
      <c r="D2092" s="274"/>
      <c r="E2092" s="274"/>
      <c r="F2092" s="274"/>
      <c r="G2092" s="73">
        <v>16818948.390000001</v>
      </c>
      <c r="H2092" s="73">
        <v>0</v>
      </c>
      <c r="I2092" s="275">
        <v>0</v>
      </c>
      <c r="J2092" s="275"/>
      <c r="K2092" s="275">
        <v>0</v>
      </c>
      <c r="L2092" s="275"/>
      <c r="M2092" s="275"/>
      <c r="N2092" s="275"/>
      <c r="O2092" s="275">
        <v>16818948.390000001</v>
      </c>
      <c r="P2092" s="275"/>
      <c r="Q2092" s="73">
        <v>0</v>
      </c>
    </row>
    <row r="2093" spans="1:17" ht="12.75" customHeight="1" x14ac:dyDescent="0.25">
      <c r="A2093" s="273" t="s">
        <v>4032</v>
      </c>
      <c r="B2093" s="273"/>
      <c r="C2093" s="274" t="s">
        <v>4023</v>
      </c>
      <c r="D2093" s="274"/>
      <c r="E2093" s="274"/>
      <c r="F2093" s="274"/>
      <c r="G2093" s="73">
        <v>12934000</v>
      </c>
      <c r="H2093" s="73">
        <v>0</v>
      </c>
      <c r="I2093" s="275">
        <v>0</v>
      </c>
      <c r="J2093" s="275"/>
      <c r="K2093" s="275">
        <v>0</v>
      </c>
      <c r="L2093" s="275"/>
      <c r="M2093" s="275"/>
      <c r="N2093" s="275"/>
      <c r="O2093" s="275">
        <v>12934000</v>
      </c>
      <c r="P2093" s="275"/>
      <c r="Q2093" s="73">
        <v>0</v>
      </c>
    </row>
    <row r="2094" spans="1:17" ht="12.1" customHeight="1" x14ac:dyDescent="0.25">
      <c r="A2094" s="273" t="s">
        <v>4033</v>
      </c>
      <c r="B2094" s="273"/>
      <c r="C2094" s="274" t="s">
        <v>4034</v>
      </c>
      <c r="D2094" s="274"/>
      <c r="E2094" s="274"/>
      <c r="F2094" s="274"/>
      <c r="G2094" s="73">
        <v>21204363.699999999</v>
      </c>
      <c r="H2094" s="73">
        <v>0</v>
      </c>
      <c r="I2094" s="275">
        <v>0</v>
      </c>
      <c r="J2094" s="275"/>
      <c r="K2094" s="275">
        <v>0</v>
      </c>
      <c r="L2094" s="275"/>
      <c r="M2094" s="275"/>
      <c r="N2094" s="275"/>
      <c r="O2094" s="275">
        <v>21204363.699999999</v>
      </c>
      <c r="P2094" s="275"/>
      <c r="Q2094" s="73">
        <v>0</v>
      </c>
    </row>
    <row r="2095" spans="1:17" ht="12.1" customHeight="1" x14ac:dyDescent="0.25">
      <c r="A2095" s="273" t="s">
        <v>4035</v>
      </c>
      <c r="B2095" s="273"/>
      <c r="C2095" s="274" t="s">
        <v>4036</v>
      </c>
      <c r="D2095" s="274"/>
      <c r="E2095" s="274"/>
      <c r="F2095" s="274"/>
      <c r="G2095" s="73">
        <v>21407000</v>
      </c>
      <c r="H2095" s="73">
        <v>0</v>
      </c>
      <c r="I2095" s="275">
        <v>0</v>
      </c>
      <c r="J2095" s="275"/>
      <c r="K2095" s="275">
        <v>0</v>
      </c>
      <c r="L2095" s="275"/>
      <c r="M2095" s="275"/>
      <c r="N2095" s="275"/>
      <c r="O2095" s="275">
        <v>21407000</v>
      </c>
      <c r="P2095" s="275"/>
      <c r="Q2095" s="73">
        <v>0</v>
      </c>
    </row>
    <row r="2096" spans="1:17" ht="12.75" customHeight="1" x14ac:dyDescent="0.25">
      <c r="A2096" s="273" t="s">
        <v>4037</v>
      </c>
      <c r="B2096" s="273"/>
      <c r="C2096" s="274" t="s">
        <v>4021</v>
      </c>
      <c r="D2096" s="274"/>
      <c r="E2096" s="274"/>
      <c r="F2096" s="274"/>
      <c r="G2096" s="73">
        <v>21505000</v>
      </c>
      <c r="H2096" s="73">
        <v>0</v>
      </c>
      <c r="I2096" s="275">
        <v>0</v>
      </c>
      <c r="J2096" s="275"/>
      <c r="K2096" s="275">
        <v>0</v>
      </c>
      <c r="L2096" s="275"/>
      <c r="M2096" s="275"/>
      <c r="N2096" s="275"/>
      <c r="O2096" s="275">
        <v>21505000</v>
      </c>
      <c r="P2096" s="275"/>
      <c r="Q2096" s="73">
        <v>0</v>
      </c>
    </row>
    <row r="2097" spans="1:17" ht="12.1" customHeight="1" x14ac:dyDescent="0.25">
      <c r="A2097" s="273" t="s">
        <v>4038</v>
      </c>
      <c r="B2097" s="273"/>
      <c r="C2097" s="274" t="s">
        <v>4039</v>
      </c>
      <c r="D2097" s="274"/>
      <c r="E2097" s="274"/>
      <c r="F2097" s="274"/>
      <c r="G2097" s="73">
        <v>19528124.199999999</v>
      </c>
      <c r="H2097" s="73">
        <v>0</v>
      </c>
      <c r="I2097" s="275">
        <v>0</v>
      </c>
      <c r="J2097" s="275"/>
      <c r="K2097" s="275">
        <v>0</v>
      </c>
      <c r="L2097" s="275"/>
      <c r="M2097" s="275"/>
      <c r="N2097" s="275"/>
      <c r="O2097" s="275">
        <v>19528124.199999999</v>
      </c>
      <c r="P2097" s="275"/>
      <c r="Q2097" s="73">
        <v>0</v>
      </c>
    </row>
    <row r="2098" spans="1:17" ht="12.1" customHeight="1" x14ac:dyDescent="0.25">
      <c r="A2098" s="273" t="s">
        <v>4040</v>
      </c>
      <c r="B2098" s="273"/>
      <c r="C2098" s="274" t="s">
        <v>4021</v>
      </c>
      <c r="D2098" s="274"/>
      <c r="E2098" s="274"/>
      <c r="F2098" s="274"/>
      <c r="G2098" s="73">
        <v>5298000</v>
      </c>
      <c r="H2098" s="73">
        <v>0</v>
      </c>
      <c r="I2098" s="275">
        <v>0</v>
      </c>
      <c r="J2098" s="275"/>
      <c r="K2098" s="275">
        <v>0</v>
      </c>
      <c r="L2098" s="275"/>
      <c r="M2098" s="275"/>
      <c r="N2098" s="275"/>
      <c r="O2098" s="275">
        <v>5298000</v>
      </c>
      <c r="P2098" s="275"/>
      <c r="Q2098" s="73">
        <v>0</v>
      </c>
    </row>
    <row r="2099" spans="1:17" ht="12.75" customHeight="1" x14ac:dyDescent="0.25">
      <c r="A2099" s="273" t="s">
        <v>4041</v>
      </c>
      <c r="B2099" s="273"/>
      <c r="C2099" s="274" t="s">
        <v>4042</v>
      </c>
      <c r="D2099" s="274"/>
      <c r="E2099" s="274"/>
      <c r="F2099" s="274"/>
      <c r="G2099" s="73">
        <v>20988513.030000001</v>
      </c>
      <c r="H2099" s="73">
        <v>0</v>
      </c>
      <c r="I2099" s="275">
        <v>0</v>
      </c>
      <c r="J2099" s="275"/>
      <c r="K2099" s="275">
        <v>0</v>
      </c>
      <c r="L2099" s="275"/>
      <c r="M2099" s="275"/>
      <c r="N2099" s="275"/>
      <c r="O2099" s="275">
        <v>20988513.030000001</v>
      </c>
      <c r="P2099" s="275"/>
      <c r="Q2099" s="73">
        <v>0</v>
      </c>
    </row>
    <row r="2100" spans="1:17" ht="12.1" customHeight="1" x14ac:dyDescent="0.25">
      <c r="A2100" s="273" t="s">
        <v>4043</v>
      </c>
      <c r="B2100" s="273"/>
      <c r="C2100" s="274" t="s">
        <v>4044</v>
      </c>
      <c r="D2100" s="274"/>
      <c r="E2100" s="274"/>
      <c r="F2100" s="274"/>
      <c r="G2100" s="73">
        <v>8580283.5600000005</v>
      </c>
      <c r="H2100" s="73">
        <v>0</v>
      </c>
      <c r="I2100" s="275">
        <v>0</v>
      </c>
      <c r="J2100" s="275"/>
      <c r="K2100" s="275">
        <v>0</v>
      </c>
      <c r="L2100" s="275"/>
      <c r="M2100" s="275"/>
      <c r="N2100" s="275"/>
      <c r="O2100" s="275">
        <v>8580283.5600000005</v>
      </c>
      <c r="P2100" s="275"/>
      <c r="Q2100" s="73">
        <v>0</v>
      </c>
    </row>
    <row r="2101" spans="1:17" ht="12.1" customHeight="1" x14ac:dyDescent="0.25">
      <c r="A2101" s="273" t="s">
        <v>4045</v>
      </c>
      <c r="B2101" s="273"/>
      <c r="C2101" s="274" t="s">
        <v>4021</v>
      </c>
      <c r="D2101" s="274"/>
      <c r="E2101" s="274"/>
      <c r="F2101" s="274"/>
      <c r="G2101" s="73">
        <v>4118600</v>
      </c>
      <c r="H2101" s="73">
        <v>0</v>
      </c>
      <c r="I2101" s="275">
        <v>0</v>
      </c>
      <c r="J2101" s="275"/>
      <c r="K2101" s="275">
        <v>0</v>
      </c>
      <c r="L2101" s="275"/>
      <c r="M2101" s="275"/>
      <c r="N2101" s="275"/>
      <c r="O2101" s="275">
        <v>4118600</v>
      </c>
      <c r="P2101" s="275"/>
      <c r="Q2101" s="73">
        <v>0</v>
      </c>
    </row>
    <row r="2102" spans="1:17" ht="12.75" customHeight="1" x14ac:dyDescent="0.25">
      <c r="A2102" s="273" t="s">
        <v>4046</v>
      </c>
      <c r="B2102" s="273"/>
      <c r="C2102" s="274" t="s">
        <v>4047</v>
      </c>
      <c r="D2102" s="274"/>
      <c r="E2102" s="274"/>
      <c r="F2102" s="274"/>
      <c r="G2102" s="73">
        <v>13594000</v>
      </c>
      <c r="H2102" s="73">
        <v>0</v>
      </c>
      <c r="I2102" s="275">
        <v>0</v>
      </c>
      <c r="J2102" s="275"/>
      <c r="K2102" s="275">
        <v>0</v>
      </c>
      <c r="L2102" s="275"/>
      <c r="M2102" s="275"/>
      <c r="N2102" s="275"/>
      <c r="O2102" s="275">
        <v>13594000</v>
      </c>
      <c r="P2102" s="275"/>
      <c r="Q2102" s="73">
        <v>0</v>
      </c>
    </row>
    <row r="2103" spans="1:17" ht="12.1" customHeight="1" x14ac:dyDescent="0.25">
      <c r="A2103" s="273" t="s">
        <v>4048</v>
      </c>
      <c r="B2103" s="273"/>
      <c r="C2103" s="274" t="s">
        <v>4049</v>
      </c>
      <c r="D2103" s="274"/>
      <c r="E2103" s="274"/>
      <c r="F2103" s="274"/>
      <c r="G2103" s="73">
        <v>21615539.489999998</v>
      </c>
      <c r="H2103" s="73">
        <v>0</v>
      </c>
      <c r="I2103" s="275">
        <v>0</v>
      </c>
      <c r="J2103" s="275"/>
      <c r="K2103" s="275">
        <v>0</v>
      </c>
      <c r="L2103" s="275"/>
      <c r="M2103" s="275"/>
      <c r="N2103" s="275"/>
      <c r="O2103" s="275">
        <v>21615539.489999998</v>
      </c>
      <c r="P2103" s="275"/>
      <c r="Q2103" s="73">
        <v>0</v>
      </c>
    </row>
    <row r="2104" spans="1:17" ht="12.1" customHeight="1" x14ac:dyDescent="0.25">
      <c r="A2104" s="273" t="s">
        <v>4050</v>
      </c>
      <c r="B2104" s="273"/>
      <c r="C2104" s="274" t="s">
        <v>4051</v>
      </c>
      <c r="D2104" s="274"/>
      <c r="E2104" s="274"/>
      <c r="F2104" s="274"/>
      <c r="G2104" s="73">
        <v>600551.39</v>
      </c>
      <c r="H2104" s="73">
        <v>0</v>
      </c>
      <c r="I2104" s="275">
        <v>0</v>
      </c>
      <c r="J2104" s="275"/>
      <c r="K2104" s="275">
        <v>0</v>
      </c>
      <c r="L2104" s="275"/>
      <c r="M2104" s="275"/>
      <c r="N2104" s="275"/>
      <c r="O2104" s="275">
        <v>600551.39</v>
      </c>
      <c r="P2104" s="275"/>
      <c r="Q2104" s="73">
        <v>0</v>
      </c>
    </row>
    <row r="2105" spans="1:17" ht="12.75" customHeight="1" x14ac:dyDescent="0.25">
      <c r="A2105" s="273" t="s">
        <v>4052</v>
      </c>
      <c r="B2105" s="273"/>
      <c r="C2105" s="274" t="s">
        <v>4039</v>
      </c>
      <c r="D2105" s="274"/>
      <c r="E2105" s="274"/>
      <c r="F2105" s="274"/>
      <c r="G2105" s="73">
        <v>23306399.670000002</v>
      </c>
      <c r="H2105" s="73">
        <v>0</v>
      </c>
      <c r="I2105" s="275">
        <v>5727272.7999999998</v>
      </c>
      <c r="J2105" s="275"/>
      <c r="K2105" s="275">
        <v>0</v>
      </c>
      <c r="L2105" s="275"/>
      <c r="M2105" s="275"/>
      <c r="N2105" s="275"/>
      <c r="O2105" s="275">
        <v>29033672.469999999</v>
      </c>
      <c r="P2105" s="275"/>
      <c r="Q2105" s="73">
        <v>0</v>
      </c>
    </row>
    <row r="2106" spans="1:17" ht="12.1" customHeight="1" x14ac:dyDescent="0.25">
      <c r="A2106" s="273" t="s">
        <v>4053</v>
      </c>
      <c r="B2106" s="273"/>
      <c r="C2106" s="274" t="s">
        <v>4054</v>
      </c>
      <c r="D2106" s="274"/>
      <c r="E2106" s="274"/>
      <c r="F2106" s="274"/>
      <c r="G2106" s="73">
        <v>2296018.77</v>
      </c>
      <c r="H2106" s="73">
        <v>0</v>
      </c>
      <c r="I2106" s="275">
        <v>0</v>
      </c>
      <c r="J2106" s="275"/>
      <c r="K2106" s="275">
        <v>0</v>
      </c>
      <c r="L2106" s="275"/>
      <c r="M2106" s="275"/>
      <c r="N2106" s="275"/>
      <c r="O2106" s="275">
        <v>2296018.77</v>
      </c>
      <c r="P2106" s="275"/>
      <c r="Q2106" s="73">
        <v>0</v>
      </c>
    </row>
    <row r="2107" spans="1:17" ht="12.1" customHeight="1" x14ac:dyDescent="0.25">
      <c r="A2107" s="273" t="s">
        <v>4055</v>
      </c>
      <c r="B2107" s="273"/>
      <c r="C2107" s="274" t="s">
        <v>4056</v>
      </c>
      <c r="D2107" s="274"/>
      <c r="E2107" s="274"/>
      <c r="F2107" s="274"/>
      <c r="G2107" s="73">
        <v>8439474.1999999993</v>
      </c>
      <c r="H2107" s="73">
        <v>0</v>
      </c>
      <c r="I2107" s="275">
        <v>0</v>
      </c>
      <c r="J2107" s="275"/>
      <c r="K2107" s="275">
        <v>0</v>
      </c>
      <c r="L2107" s="275"/>
      <c r="M2107" s="275"/>
      <c r="N2107" s="275"/>
      <c r="O2107" s="275">
        <v>8439474.1999999993</v>
      </c>
      <c r="P2107" s="275"/>
      <c r="Q2107" s="73">
        <v>0</v>
      </c>
    </row>
    <row r="2108" spans="1:17" ht="12.1" customHeight="1" x14ac:dyDescent="0.25">
      <c r="A2108" s="273" t="s">
        <v>4057</v>
      </c>
      <c r="B2108" s="273"/>
      <c r="C2108" s="274" t="s">
        <v>4058</v>
      </c>
      <c r="D2108" s="274"/>
      <c r="E2108" s="274"/>
      <c r="F2108" s="274"/>
      <c r="G2108" s="73">
        <v>9211678.9700000007</v>
      </c>
      <c r="H2108" s="73">
        <v>0</v>
      </c>
      <c r="I2108" s="275">
        <v>0</v>
      </c>
      <c r="J2108" s="275"/>
      <c r="K2108" s="275">
        <v>0</v>
      </c>
      <c r="L2108" s="275"/>
      <c r="M2108" s="275"/>
      <c r="N2108" s="275"/>
      <c r="O2108" s="275">
        <v>9211678.9700000007</v>
      </c>
      <c r="P2108" s="275"/>
      <c r="Q2108" s="73">
        <v>0</v>
      </c>
    </row>
    <row r="2109" spans="1:17" ht="12.75" customHeight="1" x14ac:dyDescent="0.25">
      <c r="A2109" s="273" t="s">
        <v>4059</v>
      </c>
      <c r="B2109" s="273"/>
      <c r="C2109" s="274" t="s">
        <v>4060</v>
      </c>
      <c r="D2109" s="274"/>
      <c r="E2109" s="274"/>
      <c r="F2109" s="274"/>
      <c r="G2109" s="73">
        <v>150000</v>
      </c>
      <c r="H2109" s="73">
        <v>0</v>
      </c>
      <c r="I2109" s="275">
        <v>0</v>
      </c>
      <c r="J2109" s="275"/>
      <c r="K2109" s="275">
        <v>0</v>
      </c>
      <c r="L2109" s="275"/>
      <c r="M2109" s="275"/>
      <c r="N2109" s="275"/>
      <c r="O2109" s="275">
        <v>150000</v>
      </c>
      <c r="P2109" s="275"/>
      <c r="Q2109" s="73">
        <v>0</v>
      </c>
    </row>
    <row r="2110" spans="1:17" ht="12.1" customHeight="1" x14ac:dyDescent="0.25">
      <c r="A2110" s="273" t="s">
        <v>4061</v>
      </c>
      <c r="B2110" s="273"/>
      <c r="C2110" s="274" t="s">
        <v>4062</v>
      </c>
      <c r="D2110" s="274"/>
      <c r="E2110" s="274"/>
      <c r="F2110" s="274"/>
      <c r="G2110" s="73">
        <v>14191678.970000001</v>
      </c>
      <c r="H2110" s="73">
        <v>0</v>
      </c>
      <c r="I2110" s="275">
        <v>0</v>
      </c>
      <c r="J2110" s="275"/>
      <c r="K2110" s="275">
        <v>0</v>
      </c>
      <c r="L2110" s="275"/>
      <c r="M2110" s="275"/>
      <c r="N2110" s="275"/>
      <c r="O2110" s="275">
        <v>14191678.970000001</v>
      </c>
      <c r="P2110" s="275"/>
      <c r="Q2110" s="73">
        <v>0</v>
      </c>
    </row>
    <row r="2111" spans="1:17" ht="12.1" customHeight="1" x14ac:dyDescent="0.25">
      <c r="A2111" s="273" t="s">
        <v>4063</v>
      </c>
      <c r="B2111" s="273"/>
      <c r="C2111" s="274" t="s">
        <v>4064</v>
      </c>
      <c r="D2111" s="274"/>
      <c r="E2111" s="274"/>
      <c r="F2111" s="274"/>
      <c r="G2111" s="73">
        <v>5545361.7999999998</v>
      </c>
      <c r="H2111" s="73">
        <v>0</v>
      </c>
      <c r="I2111" s="275">
        <v>0</v>
      </c>
      <c r="J2111" s="275"/>
      <c r="K2111" s="275">
        <v>0</v>
      </c>
      <c r="L2111" s="275"/>
      <c r="M2111" s="275"/>
      <c r="N2111" s="275"/>
      <c r="O2111" s="275">
        <v>5545361.7999999998</v>
      </c>
      <c r="P2111" s="275"/>
      <c r="Q2111" s="73">
        <v>0</v>
      </c>
    </row>
    <row r="2112" spans="1:17" ht="12.75" customHeight="1" x14ac:dyDescent="0.25">
      <c r="A2112" s="273" t="s">
        <v>4065</v>
      </c>
      <c r="B2112" s="273"/>
      <c r="C2112" s="274" t="s">
        <v>4066</v>
      </c>
      <c r="D2112" s="274"/>
      <c r="E2112" s="274"/>
      <c r="F2112" s="274"/>
      <c r="G2112" s="73">
        <v>4241304.5</v>
      </c>
      <c r="H2112" s="73">
        <v>0</v>
      </c>
      <c r="I2112" s="275">
        <v>0</v>
      </c>
      <c r="J2112" s="275"/>
      <c r="K2112" s="275">
        <v>0</v>
      </c>
      <c r="L2112" s="275"/>
      <c r="M2112" s="275"/>
      <c r="N2112" s="275"/>
      <c r="O2112" s="275">
        <v>4241304.5</v>
      </c>
      <c r="P2112" s="275"/>
      <c r="Q2112" s="73">
        <v>0</v>
      </c>
    </row>
    <row r="2113" spans="1:17" ht="12.1" customHeight="1" x14ac:dyDescent="0.25">
      <c r="A2113" s="273" t="s">
        <v>4067</v>
      </c>
      <c r="B2113" s="273"/>
      <c r="C2113" s="274" t="s">
        <v>4068</v>
      </c>
      <c r="D2113" s="274"/>
      <c r="E2113" s="274"/>
      <c r="F2113" s="274"/>
      <c r="G2113" s="73">
        <v>10193093</v>
      </c>
      <c r="H2113" s="73">
        <v>0</v>
      </c>
      <c r="I2113" s="275">
        <v>0</v>
      </c>
      <c r="J2113" s="275"/>
      <c r="K2113" s="275">
        <v>0</v>
      </c>
      <c r="L2113" s="275"/>
      <c r="M2113" s="275"/>
      <c r="N2113" s="275"/>
      <c r="O2113" s="275">
        <v>10193093</v>
      </c>
      <c r="P2113" s="275"/>
      <c r="Q2113" s="73">
        <v>0</v>
      </c>
    </row>
    <row r="2114" spans="1:17" ht="12.1" customHeight="1" x14ac:dyDescent="0.25">
      <c r="A2114" s="273" t="s">
        <v>4069</v>
      </c>
      <c r="B2114" s="273"/>
      <c r="C2114" s="274" t="s">
        <v>4021</v>
      </c>
      <c r="D2114" s="274"/>
      <c r="E2114" s="274"/>
      <c r="F2114" s="274"/>
      <c r="G2114" s="73">
        <v>1623600</v>
      </c>
      <c r="H2114" s="73">
        <v>0</v>
      </c>
      <c r="I2114" s="275">
        <v>0</v>
      </c>
      <c r="J2114" s="275"/>
      <c r="K2114" s="275">
        <v>0</v>
      </c>
      <c r="L2114" s="275"/>
      <c r="M2114" s="275"/>
      <c r="N2114" s="275"/>
      <c r="O2114" s="275">
        <v>1623600</v>
      </c>
      <c r="P2114" s="275"/>
      <c r="Q2114" s="73">
        <v>0</v>
      </c>
    </row>
    <row r="2115" spans="1:17" ht="12.75" customHeight="1" x14ac:dyDescent="0.25">
      <c r="A2115" s="273" t="s">
        <v>4070</v>
      </c>
      <c r="B2115" s="273"/>
      <c r="C2115" s="274" t="s">
        <v>4023</v>
      </c>
      <c r="D2115" s="274"/>
      <c r="E2115" s="274"/>
      <c r="F2115" s="274"/>
      <c r="G2115" s="73">
        <v>4350000</v>
      </c>
      <c r="H2115" s="73">
        <v>0</v>
      </c>
      <c r="I2115" s="275">
        <v>0</v>
      </c>
      <c r="J2115" s="275"/>
      <c r="K2115" s="275">
        <v>0</v>
      </c>
      <c r="L2115" s="275"/>
      <c r="M2115" s="275"/>
      <c r="N2115" s="275"/>
      <c r="O2115" s="275">
        <v>4350000</v>
      </c>
      <c r="P2115" s="275"/>
      <c r="Q2115" s="73">
        <v>0</v>
      </c>
    </row>
    <row r="2116" spans="1:17" ht="12.1" customHeight="1" x14ac:dyDescent="0.25">
      <c r="A2116" s="273" t="s">
        <v>4071</v>
      </c>
      <c r="B2116" s="273"/>
      <c r="C2116" s="274" t="s">
        <v>4072</v>
      </c>
      <c r="D2116" s="274"/>
      <c r="E2116" s="274"/>
      <c r="F2116" s="274"/>
      <c r="G2116" s="73">
        <v>3615000</v>
      </c>
      <c r="H2116" s="73">
        <v>0</v>
      </c>
      <c r="I2116" s="275">
        <v>150000</v>
      </c>
      <c r="J2116" s="275"/>
      <c r="K2116" s="275">
        <v>0</v>
      </c>
      <c r="L2116" s="275"/>
      <c r="M2116" s="275"/>
      <c r="N2116" s="275"/>
      <c r="O2116" s="275">
        <v>3765000</v>
      </c>
      <c r="P2116" s="275"/>
      <c r="Q2116" s="73">
        <v>0</v>
      </c>
    </row>
    <row r="2117" spans="1:17" ht="12.1" customHeight="1" x14ac:dyDescent="0.25">
      <c r="A2117" s="273" t="s">
        <v>4073</v>
      </c>
      <c r="B2117" s="273"/>
      <c r="C2117" s="274" t="s">
        <v>4021</v>
      </c>
      <c r="D2117" s="274"/>
      <c r="E2117" s="274"/>
      <c r="F2117" s="274"/>
      <c r="G2117" s="73">
        <v>1143600</v>
      </c>
      <c r="H2117" s="73">
        <v>0</v>
      </c>
      <c r="I2117" s="275">
        <v>0</v>
      </c>
      <c r="J2117" s="275"/>
      <c r="K2117" s="275">
        <v>0</v>
      </c>
      <c r="L2117" s="275"/>
      <c r="M2117" s="275"/>
      <c r="N2117" s="275"/>
      <c r="O2117" s="275">
        <v>1143600</v>
      </c>
      <c r="P2117" s="275"/>
      <c r="Q2117" s="73">
        <v>0</v>
      </c>
    </row>
    <row r="2118" spans="1:17" ht="12.75" customHeight="1" x14ac:dyDescent="0.25">
      <c r="A2118" s="273" t="s">
        <v>4074</v>
      </c>
      <c r="B2118" s="273"/>
      <c r="C2118" s="274" t="s">
        <v>4075</v>
      </c>
      <c r="D2118" s="274"/>
      <c r="E2118" s="274"/>
      <c r="F2118" s="274"/>
      <c r="G2118" s="73">
        <v>30839824.18</v>
      </c>
      <c r="H2118" s="73">
        <v>0</v>
      </c>
      <c r="I2118" s="275">
        <v>0</v>
      </c>
      <c r="J2118" s="275"/>
      <c r="K2118" s="275">
        <v>0</v>
      </c>
      <c r="L2118" s="275"/>
      <c r="M2118" s="275"/>
      <c r="N2118" s="275"/>
      <c r="O2118" s="275">
        <v>30839824.18</v>
      </c>
      <c r="P2118" s="275"/>
      <c r="Q2118" s="73">
        <v>0</v>
      </c>
    </row>
    <row r="2119" spans="1:17" ht="12.1" customHeight="1" x14ac:dyDescent="0.25">
      <c r="A2119" s="273" t="s">
        <v>4076</v>
      </c>
      <c r="B2119" s="273"/>
      <c r="C2119" s="274" t="s">
        <v>4077</v>
      </c>
      <c r="D2119" s="274"/>
      <c r="E2119" s="274"/>
      <c r="F2119" s="274"/>
      <c r="G2119" s="73">
        <v>1500000</v>
      </c>
      <c r="H2119" s="73">
        <v>0</v>
      </c>
      <c r="I2119" s="275">
        <v>0</v>
      </c>
      <c r="J2119" s="275"/>
      <c r="K2119" s="275">
        <v>0</v>
      </c>
      <c r="L2119" s="275"/>
      <c r="M2119" s="275"/>
      <c r="N2119" s="275"/>
      <c r="O2119" s="275">
        <v>1500000</v>
      </c>
      <c r="P2119" s="275"/>
      <c r="Q2119" s="73">
        <v>0</v>
      </c>
    </row>
    <row r="2120" spans="1:17" ht="12.1" customHeight="1" x14ac:dyDescent="0.25">
      <c r="A2120" s="273" t="s">
        <v>4078</v>
      </c>
      <c r="B2120" s="273"/>
      <c r="C2120" s="274" t="s">
        <v>4079</v>
      </c>
      <c r="D2120" s="274"/>
      <c r="E2120" s="274"/>
      <c r="F2120" s="274"/>
      <c r="G2120" s="73">
        <v>1293600</v>
      </c>
      <c r="H2120" s="73">
        <v>0</v>
      </c>
      <c r="I2120" s="275">
        <v>0</v>
      </c>
      <c r="J2120" s="275"/>
      <c r="K2120" s="275">
        <v>0</v>
      </c>
      <c r="L2120" s="275"/>
      <c r="M2120" s="275"/>
      <c r="N2120" s="275"/>
      <c r="O2120" s="275">
        <v>1293600</v>
      </c>
      <c r="P2120" s="275"/>
      <c r="Q2120" s="73">
        <v>0</v>
      </c>
    </row>
    <row r="2121" spans="1:17" ht="12.75" customHeight="1" x14ac:dyDescent="0.25">
      <c r="A2121" s="273" t="s">
        <v>4080</v>
      </c>
      <c r="B2121" s="273"/>
      <c r="C2121" s="274" t="s">
        <v>4039</v>
      </c>
      <c r="D2121" s="274"/>
      <c r="E2121" s="274"/>
      <c r="F2121" s="274"/>
      <c r="G2121" s="73">
        <v>3495272.72</v>
      </c>
      <c r="H2121" s="73">
        <v>0</v>
      </c>
      <c r="I2121" s="275">
        <v>0</v>
      </c>
      <c r="J2121" s="275"/>
      <c r="K2121" s="275">
        <v>0</v>
      </c>
      <c r="L2121" s="275"/>
      <c r="M2121" s="275"/>
      <c r="N2121" s="275"/>
      <c r="O2121" s="275">
        <v>3495272.72</v>
      </c>
      <c r="P2121" s="275"/>
      <c r="Q2121" s="73">
        <v>0</v>
      </c>
    </row>
    <row r="2122" spans="1:17" ht="12.1" customHeight="1" x14ac:dyDescent="0.25">
      <c r="A2122" s="273" t="s">
        <v>4081</v>
      </c>
      <c r="B2122" s="273"/>
      <c r="C2122" s="274" t="s">
        <v>4039</v>
      </c>
      <c r="D2122" s="274"/>
      <c r="E2122" s="274"/>
      <c r="F2122" s="274"/>
      <c r="G2122" s="73">
        <v>22846345.41</v>
      </c>
      <c r="H2122" s="73">
        <v>0</v>
      </c>
      <c r="I2122" s="275">
        <v>0</v>
      </c>
      <c r="J2122" s="275"/>
      <c r="K2122" s="275">
        <v>0</v>
      </c>
      <c r="L2122" s="275"/>
      <c r="M2122" s="275"/>
      <c r="N2122" s="275"/>
      <c r="O2122" s="275">
        <v>22846345.41</v>
      </c>
      <c r="P2122" s="275"/>
      <c r="Q2122" s="73">
        <v>0</v>
      </c>
    </row>
    <row r="2123" spans="1:17" ht="12.1" customHeight="1" x14ac:dyDescent="0.25">
      <c r="A2123" s="273" t="s">
        <v>4082</v>
      </c>
      <c r="B2123" s="273"/>
      <c r="C2123" s="274" t="s">
        <v>4083</v>
      </c>
      <c r="D2123" s="274"/>
      <c r="E2123" s="274"/>
      <c r="F2123" s="274"/>
      <c r="G2123" s="73">
        <v>1980000</v>
      </c>
      <c r="H2123" s="73">
        <v>0</v>
      </c>
      <c r="I2123" s="275">
        <v>0</v>
      </c>
      <c r="J2123" s="275"/>
      <c r="K2123" s="275">
        <v>0</v>
      </c>
      <c r="L2123" s="275"/>
      <c r="M2123" s="275"/>
      <c r="N2123" s="275"/>
      <c r="O2123" s="275">
        <v>1980000</v>
      </c>
      <c r="P2123" s="275"/>
      <c r="Q2123" s="73">
        <v>0</v>
      </c>
    </row>
    <row r="2124" spans="1:17" ht="12.75" customHeight="1" x14ac:dyDescent="0.25">
      <c r="A2124" s="273" t="s">
        <v>4084</v>
      </c>
      <c r="B2124" s="273"/>
      <c r="C2124" s="274" t="s">
        <v>4085</v>
      </c>
      <c r="D2124" s="274"/>
      <c r="E2124" s="274"/>
      <c r="F2124" s="274"/>
      <c r="G2124" s="73">
        <v>2153363.5699999998</v>
      </c>
      <c r="H2124" s="73">
        <v>0</v>
      </c>
      <c r="I2124" s="275">
        <v>0</v>
      </c>
      <c r="J2124" s="275"/>
      <c r="K2124" s="275">
        <v>0</v>
      </c>
      <c r="L2124" s="275"/>
      <c r="M2124" s="275"/>
      <c r="N2124" s="275"/>
      <c r="O2124" s="275">
        <v>2153363.5699999998</v>
      </c>
      <c r="P2124" s="275"/>
      <c r="Q2124" s="73">
        <v>0</v>
      </c>
    </row>
    <row r="2125" spans="1:17" ht="12.1" customHeight="1" x14ac:dyDescent="0.25">
      <c r="A2125" s="273" t="s">
        <v>4086</v>
      </c>
      <c r="B2125" s="273"/>
      <c r="C2125" s="274" t="s">
        <v>4087</v>
      </c>
      <c r="D2125" s="274"/>
      <c r="E2125" s="274"/>
      <c r="F2125" s="274"/>
      <c r="G2125" s="73">
        <v>345454.55</v>
      </c>
      <c r="H2125" s="73">
        <v>0</v>
      </c>
      <c r="I2125" s="275">
        <v>0</v>
      </c>
      <c r="J2125" s="275"/>
      <c r="K2125" s="275">
        <v>0</v>
      </c>
      <c r="L2125" s="275"/>
      <c r="M2125" s="275"/>
      <c r="N2125" s="275"/>
      <c r="O2125" s="275">
        <v>345454.55</v>
      </c>
      <c r="P2125" s="275"/>
      <c r="Q2125" s="73">
        <v>0</v>
      </c>
    </row>
    <row r="2126" spans="1:17" ht="12.1" customHeight="1" x14ac:dyDescent="0.25">
      <c r="A2126" s="273" t="s">
        <v>4088</v>
      </c>
      <c r="B2126" s="273"/>
      <c r="C2126" s="274" t="s">
        <v>4089</v>
      </c>
      <c r="D2126" s="274"/>
      <c r="E2126" s="274"/>
      <c r="F2126" s="274"/>
      <c r="G2126" s="73">
        <v>3890909.09</v>
      </c>
      <c r="H2126" s="73">
        <v>0</v>
      </c>
      <c r="I2126" s="275">
        <v>0</v>
      </c>
      <c r="J2126" s="275"/>
      <c r="K2126" s="275">
        <v>0</v>
      </c>
      <c r="L2126" s="275"/>
      <c r="M2126" s="275"/>
      <c r="N2126" s="275"/>
      <c r="O2126" s="275">
        <v>3890909.09</v>
      </c>
      <c r="P2126" s="275"/>
      <c r="Q2126" s="73">
        <v>0</v>
      </c>
    </row>
    <row r="2127" spans="1:17" ht="12.75" customHeight="1" x14ac:dyDescent="0.25">
      <c r="A2127" s="273" t="s">
        <v>4090</v>
      </c>
      <c r="B2127" s="273"/>
      <c r="C2127" s="274" t="s">
        <v>4091</v>
      </c>
      <c r="D2127" s="274"/>
      <c r="E2127" s="274"/>
      <c r="F2127" s="274"/>
      <c r="G2127" s="73">
        <v>2054363</v>
      </c>
      <c r="H2127" s="73">
        <v>0</v>
      </c>
      <c r="I2127" s="275">
        <v>0</v>
      </c>
      <c r="J2127" s="275"/>
      <c r="K2127" s="275">
        <v>0</v>
      </c>
      <c r="L2127" s="275"/>
      <c r="M2127" s="275"/>
      <c r="N2127" s="275"/>
      <c r="O2127" s="275">
        <v>2054363</v>
      </c>
      <c r="P2127" s="275"/>
      <c r="Q2127" s="73">
        <v>0</v>
      </c>
    </row>
    <row r="2128" spans="1:17" ht="12.1" customHeight="1" x14ac:dyDescent="0.25">
      <c r="A2128" s="273" t="s">
        <v>4092</v>
      </c>
      <c r="B2128" s="273"/>
      <c r="C2128" s="274" t="s">
        <v>4093</v>
      </c>
      <c r="D2128" s="274"/>
      <c r="E2128" s="274"/>
      <c r="F2128" s="274"/>
      <c r="G2128" s="73">
        <v>3935000</v>
      </c>
      <c r="H2128" s="73">
        <v>0</v>
      </c>
      <c r="I2128" s="275">
        <v>0</v>
      </c>
      <c r="J2128" s="275"/>
      <c r="K2128" s="275">
        <v>0</v>
      </c>
      <c r="L2128" s="275"/>
      <c r="M2128" s="275"/>
      <c r="N2128" s="275"/>
      <c r="O2128" s="275">
        <v>3935000</v>
      </c>
      <c r="P2128" s="275"/>
      <c r="Q2128" s="73">
        <v>0</v>
      </c>
    </row>
    <row r="2129" spans="1:17" ht="12.1" customHeight="1" x14ac:dyDescent="0.25">
      <c r="A2129" s="273" t="s">
        <v>4094</v>
      </c>
      <c r="B2129" s="273"/>
      <c r="C2129" s="274" t="s">
        <v>4095</v>
      </c>
      <c r="D2129" s="274"/>
      <c r="E2129" s="274"/>
      <c r="F2129" s="274"/>
      <c r="G2129" s="73">
        <v>3665000</v>
      </c>
      <c r="H2129" s="73">
        <v>0</v>
      </c>
      <c r="I2129" s="275">
        <v>0</v>
      </c>
      <c r="J2129" s="275"/>
      <c r="K2129" s="275">
        <v>0</v>
      </c>
      <c r="L2129" s="275"/>
      <c r="M2129" s="275"/>
      <c r="N2129" s="275"/>
      <c r="O2129" s="275">
        <v>3665000</v>
      </c>
      <c r="P2129" s="275"/>
      <c r="Q2129" s="73">
        <v>0</v>
      </c>
    </row>
    <row r="2130" spans="1:17" ht="12.75" customHeight="1" x14ac:dyDescent="0.25">
      <c r="A2130" s="273" t="s">
        <v>4096</v>
      </c>
      <c r="B2130" s="273"/>
      <c r="C2130" s="274" t="s">
        <v>4097</v>
      </c>
      <c r="D2130" s="274"/>
      <c r="E2130" s="274"/>
      <c r="F2130" s="274"/>
      <c r="G2130" s="73">
        <v>3665000</v>
      </c>
      <c r="H2130" s="73">
        <v>0</v>
      </c>
      <c r="I2130" s="275">
        <v>0</v>
      </c>
      <c r="J2130" s="275"/>
      <c r="K2130" s="275">
        <v>0</v>
      </c>
      <c r="L2130" s="275"/>
      <c r="M2130" s="275"/>
      <c r="N2130" s="275"/>
      <c r="O2130" s="275">
        <v>3665000</v>
      </c>
      <c r="P2130" s="275"/>
      <c r="Q2130" s="73">
        <v>0</v>
      </c>
    </row>
    <row r="2131" spans="1:17" ht="12.1" customHeight="1" x14ac:dyDescent="0.25">
      <c r="A2131" s="273" t="s">
        <v>4098</v>
      </c>
      <c r="B2131" s="273"/>
      <c r="C2131" s="274" t="s">
        <v>4099</v>
      </c>
      <c r="D2131" s="274"/>
      <c r="E2131" s="274"/>
      <c r="F2131" s="274"/>
      <c r="G2131" s="73">
        <v>13505000</v>
      </c>
      <c r="H2131" s="73">
        <v>0</v>
      </c>
      <c r="I2131" s="275">
        <v>0</v>
      </c>
      <c r="J2131" s="275"/>
      <c r="K2131" s="275">
        <v>0</v>
      </c>
      <c r="L2131" s="275"/>
      <c r="M2131" s="275"/>
      <c r="N2131" s="275"/>
      <c r="O2131" s="275">
        <v>13505000</v>
      </c>
      <c r="P2131" s="275"/>
      <c r="Q2131" s="73">
        <v>0</v>
      </c>
    </row>
    <row r="2132" spans="1:17" ht="12.1" customHeight="1" x14ac:dyDescent="0.25">
      <c r="A2132" s="273" t="s">
        <v>4100</v>
      </c>
      <c r="B2132" s="273"/>
      <c r="C2132" s="274" t="s">
        <v>4101</v>
      </c>
      <c r="D2132" s="274"/>
      <c r="E2132" s="274"/>
      <c r="F2132" s="274"/>
      <c r="G2132" s="73">
        <v>10005000</v>
      </c>
      <c r="H2132" s="73">
        <v>0</v>
      </c>
      <c r="I2132" s="275">
        <v>0</v>
      </c>
      <c r="J2132" s="275"/>
      <c r="K2132" s="275">
        <v>0</v>
      </c>
      <c r="L2132" s="275"/>
      <c r="M2132" s="275"/>
      <c r="N2132" s="275"/>
      <c r="O2132" s="275">
        <v>10005000</v>
      </c>
      <c r="P2132" s="275"/>
      <c r="Q2132" s="73">
        <v>0</v>
      </c>
    </row>
    <row r="2133" spans="1:17" ht="12.1" customHeight="1" x14ac:dyDescent="0.25">
      <c r="A2133" s="273" t="s">
        <v>4102</v>
      </c>
      <c r="B2133" s="273"/>
      <c r="C2133" s="274" t="s">
        <v>4103</v>
      </c>
      <c r="D2133" s="274"/>
      <c r="E2133" s="274"/>
      <c r="F2133" s="274"/>
      <c r="G2133" s="73">
        <v>3665000</v>
      </c>
      <c r="H2133" s="73">
        <v>0</v>
      </c>
      <c r="I2133" s="275">
        <v>0</v>
      </c>
      <c r="J2133" s="275"/>
      <c r="K2133" s="275">
        <v>0</v>
      </c>
      <c r="L2133" s="275"/>
      <c r="M2133" s="275"/>
      <c r="N2133" s="275"/>
      <c r="O2133" s="275">
        <v>3665000</v>
      </c>
      <c r="P2133" s="275"/>
      <c r="Q2133" s="73">
        <v>0</v>
      </c>
    </row>
    <row r="2134" spans="1:17" ht="12.75" customHeight="1" x14ac:dyDescent="0.25">
      <c r="A2134" s="273" t="s">
        <v>4104</v>
      </c>
      <c r="B2134" s="273"/>
      <c r="C2134" s="274" t="s">
        <v>4039</v>
      </c>
      <c r="D2134" s="274"/>
      <c r="E2134" s="274"/>
      <c r="F2134" s="274"/>
      <c r="G2134" s="73">
        <v>597498.5</v>
      </c>
      <c r="H2134" s="73">
        <v>0</v>
      </c>
      <c r="I2134" s="275">
        <v>0</v>
      </c>
      <c r="J2134" s="275"/>
      <c r="K2134" s="275">
        <v>0</v>
      </c>
      <c r="L2134" s="275"/>
      <c r="M2134" s="275"/>
      <c r="N2134" s="275"/>
      <c r="O2134" s="275">
        <v>597498.5</v>
      </c>
      <c r="P2134" s="275"/>
      <c r="Q2134" s="73">
        <v>0</v>
      </c>
    </row>
    <row r="2135" spans="1:17" ht="12.1" customHeight="1" x14ac:dyDescent="0.25">
      <c r="A2135" s="273" t="s">
        <v>4105</v>
      </c>
      <c r="B2135" s="273"/>
      <c r="C2135" s="274" t="s">
        <v>4106</v>
      </c>
      <c r="D2135" s="274"/>
      <c r="E2135" s="274"/>
      <c r="F2135" s="274"/>
      <c r="G2135" s="73">
        <v>1143600</v>
      </c>
      <c r="H2135" s="73">
        <v>0</v>
      </c>
      <c r="I2135" s="275">
        <v>0</v>
      </c>
      <c r="J2135" s="275"/>
      <c r="K2135" s="275">
        <v>0</v>
      </c>
      <c r="L2135" s="275"/>
      <c r="M2135" s="275"/>
      <c r="N2135" s="275"/>
      <c r="O2135" s="275">
        <v>1143600</v>
      </c>
      <c r="P2135" s="275"/>
      <c r="Q2135" s="73">
        <v>0</v>
      </c>
    </row>
    <row r="2136" spans="1:17" ht="12.1" customHeight="1" x14ac:dyDescent="0.25">
      <c r="A2136" s="273" t="s">
        <v>4107</v>
      </c>
      <c r="B2136" s="273"/>
      <c r="C2136" s="274" t="s">
        <v>4108</v>
      </c>
      <c r="D2136" s="274"/>
      <c r="E2136" s="274"/>
      <c r="F2136" s="274"/>
      <c r="G2136" s="73">
        <v>5190197.8</v>
      </c>
      <c r="H2136" s="73">
        <v>0</v>
      </c>
      <c r="I2136" s="275">
        <v>0</v>
      </c>
      <c r="J2136" s="275"/>
      <c r="K2136" s="275">
        <v>0</v>
      </c>
      <c r="L2136" s="275"/>
      <c r="M2136" s="275"/>
      <c r="N2136" s="275"/>
      <c r="O2136" s="275">
        <v>5190197.8</v>
      </c>
      <c r="P2136" s="275"/>
      <c r="Q2136" s="73">
        <v>0</v>
      </c>
    </row>
    <row r="2137" spans="1:17" ht="12.75" customHeight="1" x14ac:dyDescent="0.25">
      <c r="A2137" s="273" t="s">
        <v>4109</v>
      </c>
      <c r="B2137" s="273"/>
      <c r="C2137" s="274" t="s">
        <v>4110</v>
      </c>
      <c r="D2137" s="274"/>
      <c r="E2137" s="274"/>
      <c r="F2137" s="274"/>
      <c r="G2137" s="73">
        <v>2975000</v>
      </c>
      <c r="H2137" s="73">
        <v>0</v>
      </c>
      <c r="I2137" s="275">
        <v>0</v>
      </c>
      <c r="J2137" s="275"/>
      <c r="K2137" s="275">
        <v>0</v>
      </c>
      <c r="L2137" s="275"/>
      <c r="M2137" s="275"/>
      <c r="N2137" s="275"/>
      <c r="O2137" s="275">
        <v>2975000</v>
      </c>
      <c r="P2137" s="275"/>
      <c r="Q2137" s="73">
        <v>0</v>
      </c>
    </row>
    <row r="2138" spans="1:17" ht="12.1" customHeight="1" x14ac:dyDescent="0.25">
      <c r="A2138" s="273" t="s">
        <v>4111</v>
      </c>
      <c r="B2138" s="273"/>
      <c r="C2138" s="274" t="s">
        <v>4112</v>
      </c>
      <c r="D2138" s="274"/>
      <c r="E2138" s="274"/>
      <c r="F2138" s="274"/>
      <c r="G2138" s="73">
        <v>2130000</v>
      </c>
      <c r="H2138" s="73">
        <v>0</v>
      </c>
      <c r="I2138" s="275">
        <v>0</v>
      </c>
      <c r="J2138" s="275"/>
      <c r="K2138" s="275">
        <v>0</v>
      </c>
      <c r="L2138" s="275"/>
      <c r="M2138" s="275"/>
      <c r="N2138" s="275"/>
      <c r="O2138" s="275">
        <v>2130000</v>
      </c>
      <c r="P2138" s="275"/>
      <c r="Q2138" s="73">
        <v>0</v>
      </c>
    </row>
    <row r="2139" spans="1:17" ht="12.1" customHeight="1" x14ac:dyDescent="0.25">
      <c r="A2139" s="273" t="s">
        <v>4113</v>
      </c>
      <c r="B2139" s="273"/>
      <c r="C2139" s="274" t="s">
        <v>4114</v>
      </c>
      <c r="D2139" s="274"/>
      <c r="E2139" s="274"/>
      <c r="F2139" s="274"/>
      <c r="G2139" s="73">
        <v>8409474.1999999993</v>
      </c>
      <c r="H2139" s="73">
        <v>0</v>
      </c>
      <c r="I2139" s="275">
        <v>0</v>
      </c>
      <c r="J2139" s="275"/>
      <c r="K2139" s="275">
        <v>0</v>
      </c>
      <c r="L2139" s="275"/>
      <c r="M2139" s="275"/>
      <c r="N2139" s="275"/>
      <c r="O2139" s="275">
        <v>8409474.1999999993</v>
      </c>
      <c r="P2139" s="275"/>
      <c r="Q2139" s="73">
        <v>0</v>
      </c>
    </row>
    <row r="2140" spans="1:17" ht="12.75" customHeight="1" x14ac:dyDescent="0.25">
      <c r="A2140" s="273" t="s">
        <v>4115</v>
      </c>
      <c r="B2140" s="273"/>
      <c r="C2140" s="274" t="s">
        <v>4116</v>
      </c>
      <c r="D2140" s="274"/>
      <c r="E2140" s="274"/>
      <c r="F2140" s="274"/>
      <c r="G2140" s="73">
        <v>1143600</v>
      </c>
      <c r="H2140" s="73">
        <v>0</v>
      </c>
      <c r="I2140" s="275">
        <v>0</v>
      </c>
      <c r="J2140" s="275"/>
      <c r="K2140" s="275">
        <v>0</v>
      </c>
      <c r="L2140" s="275"/>
      <c r="M2140" s="275"/>
      <c r="N2140" s="275"/>
      <c r="O2140" s="275">
        <v>1143600</v>
      </c>
      <c r="P2140" s="275"/>
      <c r="Q2140" s="73">
        <v>0</v>
      </c>
    </row>
    <row r="2141" spans="1:17" ht="12.1" customHeight="1" x14ac:dyDescent="0.25">
      <c r="A2141" s="273" t="s">
        <v>4117</v>
      </c>
      <c r="B2141" s="273"/>
      <c r="C2141" s="274" t="s">
        <v>4118</v>
      </c>
      <c r="D2141" s="274"/>
      <c r="E2141" s="274"/>
      <c r="F2141" s="274"/>
      <c r="G2141" s="73">
        <v>23109146.199999999</v>
      </c>
      <c r="H2141" s="73">
        <v>0</v>
      </c>
      <c r="I2141" s="275">
        <v>464000</v>
      </c>
      <c r="J2141" s="275"/>
      <c r="K2141" s="275">
        <v>0</v>
      </c>
      <c r="L2141" s="275"/>
      <c r="M2141" s="275"/>
      <c r="N2141" s="275"/>
      <c r="O2141" s="275">
        <v>23573146.199999999</v>
      </c>
      <c r="P2141" s="275"/>
      <c r="Q2141" s="73">
        <v>0</v>
      </c>
    </row>
    <row r="2142" spans="1:17" ht="12.1" customHeight="1" x14ac:dyDescent="0.25">
      <c r="A2142" s="273" t="s">
        <v>4119</v>
      </c>
      <c r="B2142" s="273"/>
      <c r="C2142" s="274" t="s">
        <v>4021</v>
      </c>
      <c r="D2142" s="274"/>
      <c r="E2142" s="274"/>
      <c r="F2142" s="274"/>
      <c r="G2142" s="73">
        <v>5543645.3600000003</v>
      </c>
      <c r="H2142" s="73">
        <v>0</v>
      </c>
      <c r="I2142" s="275">
        <v>0</v>
      </c>
      <c r="J2142" s="275"/>
      <c r="K2142" s="275">
        <v>0</v>
      </c>
      <c r="L2142" s="275"/>
      <c r="M2142" s="275"/>
      <c r="N2142" s="275"/>
      <c r="O2142" s="275">
        <v>5543645.3600000003</v>
      </c>
      <c r="P2142" s="275"/>
      <c r="Q2142" s="73">
        <v>0</v>
      </c>
    </row>
    <row r="2143" spans="1:17" ht="12.75" customHeight="1" x14ac:dyDescent="0.25">
      <c r="A2143" s="273" t="s">
        <v>4120</v>
      </c>
      <c r="B2143" s="273"/>
      <c r="C2143" s="274" t="s">
        <v>4025</v>
      </c>
      <c r="D2143" s="274"/>
      <c r="E2143" s="274"/>
      <c r="F2143" s="274"/>
      <c r="G2143" s="73">
        <v>5190198.2699999996</v>
      </c>
      <c r="H2143" s="73">
        <v>0</v>
      </c>
      <c r="I2143" s="275">
        <v>0</v>
      </c>
      <c r="J2143" s="275"/>
      <c r="K2143" s="275">
        <v>0</v>
      </c>
      <c r="L2143" s="275"/>
      <c r="M2143" s="275"/>
      <c r="N2143" s="275"/>
      <c r="O2143" s="275">
        <v>5190198.2699999996</v>
      </c>
      <c r="P2143" s="275"/>
      <c r="Q2143" s="73">
        <v>0</v>
      </c>
    </row>
    <row r="2144" spans="1:17" ht="12.1" customHeight="1" x14ac:dyDescent="0.25">
      <c r="A2144" s="273" t="s">
        <v>4121</v>
      </c>
      <c r="B2144" s="273"/>
      <c r="C2144" s="274" t="s">
        <v>4122</v>
      </c>
      <c r="D2144" s="274"/>
      <c r="E2144" s="274"/>
      <c r="F2144" s="274"/>
      <c r="G2144" s="73">
        <v>355164</v>
      </c>
      <c r="H2144" s="73">
        <v>0</v>
      </c>
      <c r="I2144" s="275">
        <v>0</v>
      </c>
      <c r="J2144" s="275"/>
      <c r="K2144" s="275">
        <v>0</v>
      </c>
      <c r="L2144" s="275"/>
      <c r="M2144" s="275"/>
      <c r="N2144" s="275"/>
      <c r="O2144" s="275">
        <v>355164</v>
      </c>
      <c r="P2144" s="275"/>
      <c r="Q2144" s="73">
        <v>0</v>
      </c>
    </row>
    <row r="2145" spans="1:17" ht="12.1" customHeight="1" x14ac:dyDescent="0.25">
      <c r="A2145" s="273" t="s">
        <v>4123</v>
      </c>
      <c r="B2145" s="273"/>
      <c r="C2145" s="274" t="s">
        <v>4124</v>
      </c>
      <c r="D2145" s="274"/>
      <c r="E2145" s="274"/>
      <c r="F2145" s="274"/>
      <c r="G2145" s="73">
        <v>4305000</v>
      </c>
      <c r="H2145" s="73">
        <v>0</v>
      </c>
      <c r="I2145" s="275">
        <v>0</v>
      </c>
      <c r="J2145" s="275"/>
      <c r="K2145" s="275">
        <v>0</v>
      </c>
      <c r="L2145" s="275"/>
      <c r="M2145" s="275"/>
      <c r="N2145" s="275"/>
      <c r="O2145" s="275">
        <v>4305000</v>
      </c>
      <c r="P2145" s="275"/>
      <c r="Q2145" s="73">
        <v>0</v>
      </c>
    </row>
    <row r="2146" spans="1:17" ht="12.75" customHeight="1" x14ac:dyDescent="0.25">
      <c r="A2146" s="273" t="s">
        <v>4125</v>
      </c>
      <c r="B2146" s="273"/>
      <c r="C2146" s="274" t="s">
        <v>4021</v>
      </c>
      <c r="D2146" s="274"/>
      <c r="E2146" s="274"/>
      <c r="F2146" s="274"/>
      <c r="G2146" s="73">
        <v>181818.18</v>
      </c>
      <c r="H2146" s="73">
        <v>0</v>
      </c>
      <c r="I2146" s="275">
        <v>0</v>
      </c>
      <c r="J2146" s="275"/>
      <c r="K2146" s="275">
        <v>0</v>
      </c>
      <c r="L2146" s="275"/>
      <c r="M2146" s="275"/>
      <c r="N2146" s="275"/>
      <c r="O2146" s="275">
        <v>181818.18</v>
      </c>
      <c r="P2146" s="275"/>
      <c r="Q2146" s="73">
        <v>0</v>
      </c>
    </row>
    <row r="2147" spans="1:17" ht="12.1" customHeight="1" x14ac:dyDescent="0.25">
      <c r="A2147" s="273" t="s">
        <v>4126</v>
      </c>
      <c r="B2147" s="273"/>
      <c r="C2147" s="274" t="s">
        <v>4023</v>
      </c>
      <c r="D2147" s="274"/>
      <c r="E2147" s="274"/>
      <c r="F2147" s="274"/>
      <c r="G2147" s="73">
        <v>23286181.82</v>
      </c>
      <c r="H2147" s="73">
        <v>0</v>
      </c>
      <c r="I2147" s="275">
        <v>0</v>
      </c>
      <c r="J2147" s="275"/>
      <c r="K2147" s="275">
        <v>0</v>
      </c>
      <c r="L2147" s="275"/>
      <c r="M2147" s="275"/>
      <c r="N2147" s="275"/>
      <c r="O2147" s="275">
        <v>23286181.82</v>
      </c>
      <c r="P2147" s="275"/>
      <c r="Q2147" s="73">
        <v>0</v>
      </c>
    </row>
    <row r="2148" spans="1:17" ht="12.1" customHeight="1" x14ac:dyDescent="0.25">
      <c r="A2148" s="273" t="s">
        <v>4127</v>
      </c>
      <c r="B2148" s="273"/>
      <c r="C2148" s="274" t="s">
        <v>4128</v>
      </c>
      <c r="D2148" s="274"/>
      <c r="E2148" s="274"/>
      <c r="F2148" s="274"/>
      <c r="G2148" s="73">
        <v>8409474.1999999993</v>
      </c>
      <c r="H2148" s="73">
        <v>0</v>
      </c>
      <c r="I2148" s="275">
        <v>0</v>
      </c>
      <c r="J2148" s="275"/>
      <c r="K2148" s="275">
        <v>0</v>
      </c>
      <c r="L2148" s="275"/>
      <c r="M2148" s="275"/>
      <c r="N2148" s="275"/>
      <c r="O2148" s="275">
        <v>8409474.1999999993</v>
      </c>
      <c r="P2148" s="275"/>
      <c r="Q2148" s="73">
        <v>0</v>
      </c>
    </row>
    <row r="2149" spans="1:17" ht="12.75" customHeight="1" x14ac:dyDescent="0.25">
      <c r="A2149" s="273" t="s">
        <v>4129</v>
      </c>
      <c r="B2149" s="273"/>
      <c r="C2149" s="274" t="s">
        <v>4130</v>
      </c>
      <c r="D2149" s="274"/>
      <c r="E2149" s="274"/>
      <c r="F2149" s="274"/>
      <c r="G2149" s="73">
        <v>8409474.1999999993</v>
      </c>
      <c r="H2149" s="73">
        <v>0</v>
      </c>
      <c r="I2149" s="275">
        <v>0</v>
      </c>
      <c r="J2149" s="275"/>
      <c r="K2149" s="275">
        <v>0</v>
      </c>
      <c r="L2149" s="275"/>
      <c r="M2149" s="275"/>
      <c r="N2149" s="275"/>
      <c r="O2149" s="275">
        <v>8409474.1999999993</v>
      </c>
      <c r="P2149" s="275"/>
      <c r="Q2149" s="73">
        <v>0</v>
      </c>
    </row>
    <row r="2150" spans="1:17" ht="12.1" customHeight="1" x14ac:dyDescent="0.25">
      <c r="A2150" s="273" t="s">
        <v>4131</v>
      </c>
      <c r="B2150" s="273"/>
      <c r="C2150" s="274" t="s">
        <v>4132</v>
      </c>
      <c r="D2150" s="274"/>
      <c r="E2150" s="274"/>
      <c r="F2150" s="274"/>
      <c r="G2150" s="73">
        <v>10818733.449999999</v>
      </c>
      <c r="H2150" s="73">
        <v>0</v>
      </c>
      <c r="I2150" s="275">
        <v>0</v>
      </c>
      <c r="J2150" s="275"/>
      <c r="K2150" s="275">
        <v>0</v>
      </c>
      <c r="L2150" s="275"/>
      <c r="M2150" s="275"/>
      <c r="N2150" s="275"/>
      <c r="O2150" s="275">
        <v>10818733.449999999</v>
      </c>
      <c r="P2150" s="275"/>
      <c r="Q2150" s="73">
        <v>0</v>
      </c>
    </row>
    <row r="2151" spans="1:17" ht="12.1" customHeight="1" x14ac:dyDescent="0.25">
      <c r="A2151" s="273" t="s">
        <v>4133</v>
      </c>
      <c r="B2151" s="273"/>
      <c r="C2151" s="274" t="s">
        <v>4134</v>
      </c>
      <c r="D2151" s="274"/>
      <c r="E2151" s="274"/>
      <c r="F2151" s="274"/>
      <c r="G2151" s="73">
        <v>8409474.1999999993</v>
      </c>
      <c r="H2151" s="73">
        <v>0</v>
      </c>
      <c r="I2151" s="275">
        <v>0</v>
      </c>
      <c r="J2151" s="275"/>
      <c r="K2151" s="275">
        <v>0</v>
      </c>
      <c r="L2151" s="275"/>
      <c r="M2151" s="275"/>
      <c r="N2151" s="275"/>
      <c r="O2151" s="275">
        <v>8409474.1999999993</v>
      </c>
      <c r="P2151" s="275"/>
      <c r="Q2151" s="73">
        <v>0</v>
      </c>
    </row>
    <row r="2152" spans="1:17" ht="12.75" customHeight="1" x14ac:dyDescent="0.25">
      <c r="A2152" s="273" t="s">
        <v>4135</v>
      </c>
      <c r="B2152" s="273"/>
      <c r="C2152" s="274" t="s">
        <v>4136</v>
      </c>
      <c r="D2152" s="274"/>
      <c r="E2152" s="274"/>
      <c r="F2152" s="274"/>
      <c r="G2152" s="73">
        <v>12165000</v>
      </c>
      <c r="H2152" s="73">
        <v>0</v>
      </c>
      <c r="I2152" s="275">
        <v>0</v>
      </c>
      <c r="J2152" s="275"/>
      <c r="K2152" s="275">
        <v>0</v>
      </c>
      <c r="L2152" s="275"/>
      <c r="M2152" s="275"/>
      <c r="N2152" s="275"/>
      <c r="O2152" s="275">
        <v>12165000</v>
      </c>
      <c r="P2152" s="275"/>
      <c r="Q2152" s="73">
        <v>0</v>
      </c>
    </row>
    <row r="2153" spans="1:17" ht="12.1" customHeight="1" x14ac:dyDescent="0.25">
      <c r="A2153" s="273" t="s">
        <v>4137</v>
      </c>
      <c r="B2153" s="273"/>
      <c r="C2153" s="274" t="s">
        <v>4138</v>
      </c>
      <c r="D2153" s="274"/>
      <c r="E2153" s="274"/>
      <c r="F2153" s="274"/>
      <c r="G2153" s="73">
        <v>6172273</v>
      </c>
      <c r="H2153" s="73">
        <v>0</v>
      </c>
      <c r="I2153" s="275">
        <v>0</v>
      </c>
      <c r="J2153" s="275"/>
      <c r="K2153" s="275">
        <v>0</v>
      </c>
      <c r="L2153" s="275"/>
      <c r="M2153" s="275"/>
      <c r="N2153" s="275"/>
      <c r="O2153" s="275">
        <v>6172273</v>
      </c>
      <c r="P2153" s="275"/>
      <c r="Q2153" s="73">
        <v>0</v>
      </c>
    </row>
    <row r="2154" spans="1:17" ht="12.1" customHeight="1" x14ac:dyDescent="0.25">
      <c r="A2154" s="273" t="s">
        <v>4139</v>
      </c>
      <c r="B2154" s="273"/>
      <c r="C2154" s="274" t="s">
        <v>4140</v>
      </c>
      <c r="D2154" s="274"/>
      <c r="E2154" s="274"/>
      <c r="F2154" s="274"/>
      <c r="G2154" s="73">
        <v>23004437</v>
      </c>
      <c r="H2154" s="73">
        <v>0</v>
      </c>
      <c r="I2154" s="275">
        <v>0</v>
      </c>
      <c r="J2154" s="275"/>
      <c r="K2154" s="275">
        <v>0</v>
      </c>
      <c r="L2154" s="275"/>
      <c r="M2154" s="275"/>
      <c r="N2154" s="275"/>
      <c r="O2154" s="275">
        <v>23004437</v>
      </c>
      <c r="P2154" s="275"/>
      <c r="Q2154" s="73">
        <v>0</v>
      </c>
    </row>
    <row r="2155" spans="1:17" ht="12.75" customHeight="1" x14ac:dyDescent="0.25">
      <c r="A2155" s="273" t="s">
        <v>4141</v>
      </c>
      <c r="B2155" s="273"/>
      <c r="C2155" s="274" t="s">
        <v>4142</v>
      </c>
      <c r="D2155" s="274"/>
      <c r="E2155" s="274"/>
      <c r="F2155" s="274"/>
      <c r="G2155" s="73">
        <v>2975000</v>
      </c>
      <c r="H2155" s="73">
        <v>0</v>
      </c>
      <c r="I2155" s="275">
        <v>0</v>
      </c>
      <c r="J2155" s="275"/>
      <c r="K2155" s="275">
        <v>0</v>
      </c>
      <c r="L2155" s="275"/>
      <c r="M2155" s="275"/>
      <c r="N2155" s="275"/>
      <c r="O2155" s="275">
        <v>2975000</v>
      </c>
      <c r="P2155" s="275"/>
      <c r="Q2155" s="73">
        <v>0</v>
      </c>
    </row>
    <row r="2156" spans="1:17" ht="12.1" customHeight="1" x14ac:dyDescent="0.25">
      <c r="A2156" s="273" t="s">
        <v>4143</v>
      </c>
      <c r="B2156" s="273"/>
      <c r="C2156" s="274" t="s">
        <v>4144</v>
      </c>
      <c r="D2156" s="274"/>
      <c r="E2156" s="274"/>
      <c r="F2156" s="274"/>
      <c r="G2156" s="73">
        <v>6621579.0300000003</v>
      </c>
      <c r="H2156" s="73">
        <v>0</v>
      </c>
      <c r="I2156" s="275">
        <v>0</v>
      </c>
      <c r="J2156" s="275"/>
      <c r="K2156" s="275">
        <v>0</v>
      </c>
      <c r="L2156" s="275"/>
      <c r="M2156" s="275"/>
      <c r="N2156" s="275"/>
      <c r="O2156" s="275">
        <v>6621579.0300000003</v>
      </c>
      <c r="P2156" s="275"/>
      <c r="Q2156" s="73">
        <v>0</v>
      </c>
    </row>
    <row r="2157" spans="1:17" ht="12.1" customHeight="1" x14ac:dyDescent="0.25">
      <c r="A2157" s="273" t="s">
        <v>4145</v>
      </c>
      <c r="B2157" s="273"/>
      <c r="C2157" s="274" t="s">
        <v>4023</v>
      </c>
      <c r="D2157" s="274"/>
      <c r="E2157" s="274"/>
      <c r="F2157" s="274"/>
      <c r="G2157" s="73">
        <v>27769003.640000001</v>
      </c>
      <c r="H2157" s="73">
        <v>0</v>
      </c>
      <c r="I2157" s="275">
        <v>0</v>
      </c>
      <c r="J2157" s="275"/>
      <c r="K2157" s="275">
        <v>0</v>
      </c>
      <c r="L2157" s="275"/>
      <c r="M2157" s="275"/>
      <c r="N2157" s="275"/>
      <c r="O2157" s="275">
        <v>27769003.640000001</v>
      </c>
      <c r="P2157" s="275"/>
      <c r="Q2157" s="73">
        <v>0</v>
      </c>
    </row>
    <row r="2158" spans="1:17" ht="12.1" customHeight="1" x14ac:dyDescent="0.25">
      <c r="A2158" s="273" t="s">
        <v>4146</v>
      </c>
      <c r="B2158" s="273"/>
      <c r="C2158" s="274" t="s">
        <v>4147</v>
      </c>
      <c r="D2158" s="274"/>
      <c r="E2158" s="274"/>
      <c r="F2158" s="274"/>
      <c r="G2158" s="73">
        <v>4158333.5</v>
      </c>
      <c r="H2158" s="73">
        <v>0</v>
      </c>
      <c r="I2158" s="275">
        <v>0</v>
      </c>
      <c r="J2158" s="275"/>
      <c r="K2158" s="275">
        <v>0</v>
      </c>
      <c r="L2158" s="275"/>
      <c r="M2158" s="275"/>
      <c r="N2158" s="275"/>
      <c r="O2158" s="275">
        <v>4158333.5</v>
      </c>
      <c r="P2158" s="275"/>
      <c r="Q2158" s="73">
        <v>0</v>
      </c>
    </row>
    <row r="2159" spans="1:17" ht="12.75" customHeight="1" x14ac:dyDescent="0.25">
      <c r="A2159" s="273" t="s">
        <v>4148</v>
      </c>
      <c r="B2159" s="273"/>
      <c r="C2159" s="274" t="s">
        <v>4149</v>
      </c>
      <c r="D2159" s="274"/>
      <c r="E2159" s="274"/>
      <c r="F2159" s="274"/>
      <c r="G2159" s="73">
        <v>11332378.949999999</v>
      </c>
      <c r="H2159" s="73">
        <v>0</v>
      </c>
      <c r="I2159" s="275">
        <v>200000</v>
      </c>
      <c r="J2159" s="275"/>
      <c r="K2159" s="275">
        <v>0</v>
      </c>
      <c r="L2159" s="275"/>
      <c r="M2159" s="275"/>
      <c r="N2159" s="275"/>
      <c r="O2159" s="275">
        <v>11532378.949999999</v>
      </c>
      <c r="P2159" s="275"/>
      <c r="Q2159" s="73">
        <v>0</v>
      </c>
    </row>
    <row r="2160" spans="1:17" ht="12.1" customHeight="1" x14ac:dyDescent="0.25">
      <c r="A2160" s="273" t="s">
        <v>4150</v>
      </c>
      <c r="B2160" s="273"/>
      <c r="C2160" s="274" t="s">
        <v>4021</v>
      </c>
      <c r="D2160" s="274"/>
      <c r="E2160" s="274"/>
      <c r="F2160" s="274"/>
      <c r="G2160" s="73">
        <v>1508649.25</v>
      </c>
      <c r="H2160" s="73">
        <v>0</v>
      </c>
      <c r="I2160" s="275">
        <v>0</v>
      </c>
      <c r="J2160" s="275"/>
      <c r="K2160" s="275">
        <v>0</v>
      </c>
      <c r="L2160" s="275"/>
      <c r="M2160" s="275"/>
      <c r="N2160" s="275"/>
      <c r="O2160" s="275">
        <v>1508649.25</v>
      </c>
      <c r="P2160" s="275"/>
      <c r="Q2160" s="73">
        <v>0</v>
      </c>
    </row>
    <row r="2161" spans="1:17" ht="12.1" customHeight="1" x14ac:dyDescent="0.25">
      <c r="A2161" s="273" t="s">
        <v>4151</v>
      </c>
      <c r="B2161" s="273"/>
      <c r="C2161" s="274" t="s">
        <v>4152</v>
      </c>
      <c r="D2161" s="274"/>
      <c r="E2161" s="274"/>
      <c r="F2161" s="274"/>
      <c r="G2161" s="73">
        <v>500000</v>
      </c>
      <c r="H2161" s="73">
        <v>0</v>
      </c>
      <c r="I2161" s="275">
        <v>0</v>
      </c>
      <c r="J2161" s="275"/>
      <c r="K2161" s="275">
        <v>0</v>
      </c>
      <c r="L2161" s="275"/>
      <c r="M2161" s="275"/>
      <c r="N2161" s="275"/>
      <c r="O2161" s="275">
        <v>500000</v>
      </c>
      <c r="P2161" s="275"/>
      <c r="Q2161" s="73">
        <v>0</v>
      </c>
    </row>
    <row r="2162" spans="1:17" ht="12.75" customHeight="1" x14ac:dyDescent="0.25">
      <c r="A2162" s="273" t="s">
        <v>4153</v>
      </c>
      <c r="B2162" s="273"/>
      <c r="C2162" s="274" t="s">
        <v>4154</v>
      </c>
      <c r="D2162" s="274"/>
      <c r="E2162" s="274"/>
      <c r="F2162" s="274"/>
      <c r="G2162" s="73">
        <v>22989294.699999999</v>
      </c>
      <c r="H2162" s="73">
        <v>0</v>
      </c>
      <c r="I2162" s="275">
        <v>0</v>
      </c>
      <c r="J2162" s="275"/>
      <c r="K2162" s="275">
        <v>0</v>
      </c>
      <c r="L2162" s="275"/>
      <c r="M2162" s="275"/>
      <c r="N2162" s="275"/>
      <c r="O2162" s="275">
        <v>22989294.699999999</v>
      </c>
      <c r="P2162" s="275"/>
      <c r="Q2162" s="73">
        <v>0</v>
      </c>
    </row>
    <row r="2163" spans="1:17" ht="12.1" customHeight="1" x14ac:dyDescent="0.25">
      <c r="A2163" s="273" t="s">
        <v>4155</v>
      </c>
      <c r="B2163" s="273"/>
      <c r="C2163" s="274" t="s">
        <v>4023</v>
      </c>
      <c r="D2163" s="274"/>
      <c r="E2163" s="274"/>
      <c r="F2163" s="274"/>
      <c r="G2163" s="73">
        <v>5754151.2400000002</v>
      </c>
      <c r="H2163" s="73">
        <v>0</v>
      </c>
      <c r="I2163" s="275">
        <v>0</v>
      </c>
      <c r="J2163" s="275"/>
      <c r="K2163" s="275">
        <v>0</v>
      </c>
      <c r="L2163" s="275"/>
      <c r="M2163" s="275"/>
      <c r="N2163" s="275"/>
      <c r="O2163" s="275">
        <v>5754151.2400000002</v>
      </c>
      <c r="P2163" s="275"/>
      <c r="Q2163" s="73">
        <v>0</v>
      </c>
    </row>
    <row r="2164" spans="1:17" ht="12.1" customHeight="1" x14ac:dyDescent="0.25">
      <c r="A2164" s="273" t="s">
        <v>4156</v>
      </c>
      <c r="B2164" s="273"/>
      <c r="C2164" s="274" t="s">
        <v>4157</v>
      </c>
      <c r="D2164" s="274"/>
      <c r="E2164" s="274"/>
      <c r="F2164" s="274"/>
      <c r="G2164" s="73">
        <v>1296000</v>
      </c>
      <c r="H2164" s="73">
        <v>0</v>
      </c>
      <c r="I2164" s="275">
        <v>0</v>
      </c>
      <c r="J2164" s="275"/>
      <c r="K2164" s="275">
        <v>0</v>
      </c>
      <c r="L2164" s="275"/>
      <c r="M2164" s="275"/>
      <c r="N2164" s="275"/>
      <c r="O2164" s="275">
        <v>1296000</v>
      </c>
      <c r="P2164" s="275"/>
      <c r="Q2164" s="73">
        <v>0</v>
      </c>
    </row>
    <row r="2165" spans="1:17" ht="12.75" customHeight="1" x14ac:dyDescent="0.25">
      <c r="A2165" s="273" t="s">
        <v>4158</v>
      </c>
      <c r="B2165" s="273"/>
      <c r="C2165" s="274" t="s">
        <v>4159</v>
      </c>
      <c r="D2165" s="274"/>
      <c r="E2165" s="274"/>
      <c r="F2165" s="274"/>
      <c r="G2165" s="73">
        <v>480000</v>
      </c>
      <c r="H2165" s="73">
        <v>0</v>
      </c>
      <c r="I2165" s="275">
        <v>0</v>
      </c>
      <c r="J2165" s="275"/>
      <c r="K2165" s="275">
        <v>0</v>
      </c>
      <c r="L2165" s="275"/>
      <c r="M2165" s="275"/>
      <c r="N2165" s="275"/>
      <c r="O2165" s="275">
        <v>480000</v>
      </c>
      <c r="P2165" s="275"/>
      <c r="Q2165" s="73">
        <v>0</v>
      </c>
    </row>
    <row r="2166" spans="1:17" ht="12.1" customHeight="1" x14ac:dyDescent="0.25">
      <c r="A2166" s="273" t="s">
        <v>4160</v>
      </c>
      <c r="B2166" s="273"/>
      <c r="C2166" s="274" t="s">
        <v>4161</v>
      </c>
      <c r="D2166" s="274"/>
      <c r="E2166" s="274"/>
      <c r="F2166" s="274"/>
      <c r="G2166" s="73">
        <v>14145000</v>
      </c>
      <c r="H2166" s="73">
        <v>0</v>
      </c>
      <c r="I2166" s="275">
        <v>0</v>
      </c>
      <c r="J2166" s="275"/>
      <c r="K2166" s="275">
        <v>0</v>
      </c>
      <c r="L2166" s="275"/>
      <c r="M2166" s="275"/>
      <c r="N2166" s="275"/>
      <c r="O2166" s="275">
        <v>14145000</v>
      </c>
      <c r="P2166" s="275"/>
      <c r="Q2166" s="73">
        <v>0</v>
      </c>
    </row>
    <row r="2167" spans="1:17" ht="12.1" customHeight="1" x14ac:dyDescent="0.25">
      <c r="A2167" s="273" t="s">
        <v>4162</v>
      </c>
      <c r="B2167" s="273"/>
      <c r="C2167" s="274" t="s">
        <v>4163</v>
      </c>
      <c r="D2167" s="274"/>
      <c r="E2167" s="274"/>
      <c r="F2167" s="274"/>
      <c r="G2167" s="73">
        <v>9505500</v>
      </c>
      <c r="H2167" s="73">
        <v>0</v>
      </c>
      <c r="I2167" s="275">
        <v>0</v>
      </c>
      <c r="J2167" s="275"/>
      <c r="K2167" s="275">
        <v>0</v>
      </c>
      <c r="L2167" s="275"/>
      <c r="M2167" s="275"/>
      <c r="N2167" s="275"/>
      <c r="O2167" s="275">
        <v>9505500</v>
      </c>
      <c r="P2167" s="275"/>
      <c r="Q2167" s="73">
        <v>0</v>
      </c>
    </row>
    <row r="2168" spans="1:17" ht="12.75" customHeight="1" x14ac:dyDescent="0.25">
      <c r="A2168" s="273" t="s">
        <v>4164</v>
      </c>
      <c r="B2168" s="273"/>
      <c r="C2168" s="274" t="s">
        <v>4165</v>
      </c>
      <c r="D2168" s="274"/>
      <c r="E2168" s="274"/>
      <c r="F2168" s="274"/>
      <c r="G2168" s="73">
        <v>4760000</v>
      </c>
      <c r="H2168" s="73">
        <v>0</v>
      </c>
      <c r="I2168" s="275">
        <v>0</v>
      </c>
      <c r="J2168" s="275"/>
      <c r="K2168" s="275">
        <v>0</v>
      </c>
      <c r="L2168" s="275"/>
      <c r="M2168" s="275"/>
      <c r="N2168" s="275"/>
      <c r="O2168" s="275">
        <v>4760000</v>
      </c>
      <c r="P2168" s="275"/>
      <c r="Q2168" s="73">
        <v>0</v>
      </c>
    </row>
    <row r="2169" spans="1:17" ht="12.1" customHeight="1" x14ac:dyDescent="0.25">
      <c r="A2169" s="273" t="s">
        <v>4166</v>
      </c>
      <c r="B2169" s="273"/>
      <c r="C2169" s="274" t="s">
        <v>4167</v>
      </c>
      <c r="D2169" s="274"/>
      <c r="E2169" s="274"/>
      <c r="F2169" s="274"/>
      <c r="G2169" s="73">
        <v>142340</v>
      </c>
      <c r="H2169" s="73">
        <v>0</v>
      </c>
      <c r="I2169" s="275">
        <v>0</v>
      </c>
      <c r="J2169" s="275"/>
      <c r="K2169" s="275">
        <v>0</v>
      </c>
      <c r="L2169" s="275"/>
      <c r="M2169" s="275"/>
      <c r="N2169" s="275"/>
      <c r="O2169" s="275">
        <v>142340</v>
      </c>
      <c r="P2169" s="275"/>
      <c r="Q2169" s="73">
        <v>0</v>
      </c>
    </row>
    <row r="2170" spans="1:17" ht="12.1" customHeight="1" x14ac:dyDescent="0.25">
      <c r="A2170" s="273" t="s">
        <v>4168</v>
      </c>
      <c r="B2170" s="273"/>
      <c r="C2170" s="274" t="s">
        <v>4169</v>
      </c>
      <c r="D2170" s="274"/>
      <c r="E2170" s="274"/>
      <c r="F2170" s="274"/>
      <c r="G2170" s="73">
        <v>970886035.29999995</v>
      </c>
      <c r="H2170" s="73">
        <v>0</v>
      </c>
      <c r="I2170" s="275">
        <v>33408181.710000001</v>
      </c>
      <c r="J2170" s="275"/>
      <c r="K2170" s="275">
        <v>0</v>
      </c>
      <c r="L2170" s="275"/>
      <c r="M2170" s="275"/>
      <c r="N2170" s="275"/>
      <c r="O2170" s="275">
        <v>1004294217.01</v>
      </c>
      <c r="P2170" s="275"/>
      <c r="Q2170" s="73">
        <v>0</v>
      </c>
    </row>
    <row r="2171" spans="1:17" ht="12.75" customHeight="1" x14ac:dyDescent="0.25">
      <c r="A2171" s="273" t="s">
        <v>4170</v>
      </c>
      <c r="B2171" s="273"/>
      <c r="C2171" s="274" t="s">
        <v>4171</v>
      </c>
      <c r="D2171" s="274"/>
      <c r="E2171" s="274"/>
      <c r="F2171" s="274"/>
      <c r="G2171" s="73">
        <v>120000</v>
      </c>
      <c r="H2171" s="73">
        <v>0</v>
      </c>
      <c r="I2171" s="275">
        <v>0</v>
      </c>
      <c r="J2171" s="275"/>
      <c r="K2171" s="275">
        <v>0</v>
      </c>
      <c r="L2171" s="275"/>
      <c r="M2171" s="275"/>
      <c r="N2171" s="275"/>
      <c r="O2171" s="275">
        <v>120000</v>
      </c>
      <c r="P2171" s="275"/>
      <c r="Q2171" s="73">
        <v>0</v>
      </c>
    </row>
    <row r="2172" spans="1:17" ht="12.1" customHeight="1" x14ac:dyDescent="0.25">
      <c r="A2172" s="273" t="s">
        <v>4172</v>
      </c>
      <c r="B2172" s="273"/>
      <c r="C2172" s="274" t="s">
        <v>4173</v>
      </c>
      <c r="D2172" s="274"/>
      <c r="E2172" s="274"/>
      <c r="F2172" s="274"/>
      <c r="G2172" s="73">
        <v>913000</v>
      </c>
      <c r="H2172" s="73">
        <v>0</v>
      </c>
      <c r="I2172" s="275">
        <v>0</v>
      </c>
      <c r="J2172" s="275"/>
      <c r="K2172" s="275">
        <v>0</v>
      </c>
      <c r="L2172" s="275"/>
      <c r="M2172" s="275"/>
      <c r="N2172" s="275"/>
      <c r="O2172" s="275">
        <v>913000</v>
      </c>
      <c r="P2172" s="275"/>
      <c r="Q2172" s="73">
        <v>0</v>
      </c>
    </row>
    <row r="2173" spans="1:17" ht="12.1" customHeight="1" x14ac:dyDescent="0.25">
      <c r="A2173" s="273" t="s">
        <v>4174</v>
      </c>
      <c r="B2173" s="273"/>
      <c r="C2173" s="274" t="s">
        <v>4175</v>
      </c>
      <c r="D2173" s="274"/>
      <c r="E2173" s="274"/>
      <c r="F2173" s="274"/>
      <c r="G2173" s="73">
        <v>452340</v>
      </c>
      <c r="H2173" s="73">
        <v>0</v>
      </c>
      <c r="I2173" s="275">
        <v>0</v>
      </c>
      <c r="J2173" s="275"/>
      <c r="K2173" s="275">
        <v>0</v>
      </c>
      <c r="L2173" s="275"/>
      <c r="M2173" s="275"/>
      <c r="N2173" s="275"/>
      <c r="O2173" s="275">
        <v>452340</v>
      </c>
      <c r="P2173" s="275"/>
      <c r="Q2173" s="73">
        <v>0</v>
      </c>
    </row>
    <row r="2174" spans="1:17" ht="12.75" customHeight="1" x14ac:dyDescent="0.25">
      <c r="A2174" s="273" t="s">
        <v>4176</v>
      </c>
      <c r="B2174" s="273"/>
      <c r="C2174" s="274" t="s">
        <v>4177</v>
      </c>
      <c r="D2174" s="274"/>
      <c r="E2174" s="274"/>
      <c r="F2174" s="274"/>
      <c r="G2174" s="73">
        <v>4704545.45</v>
      </c>
      <c r="H2174" s="73">
        <v>0</v>
      </c>
      <c r="I2174" s="275">
        <v>1922171.72</v>
      </c>
      <c r="J2174" s="275"/>
      <c r="K2174" s="275">
        <v>0</v>
      </c>
      <c r="L2174" s="275"/>
      <c r="M2174" s="275"/>
      <c r="N2174" s="275"/>
      <c r="O2174" s="275">
        <v>6626717.1699999999</v>
      </c>
      <c r="P2174" s="275"/>
      <c r="Q2174" s="73">
        <v>0</v>
      </c>
    </row>
    <row r="2175" spans="1:17" ht="12.1" customHeight="1" x14ac:dyDescent="0.25">
      <c r="A2175" s="273" t="s">
        <v>4178</v>
      </c>
      <c r="B2175" s="273"/>
      <c r="C2175" s="274" t="s">
        <v>4179</v>
      </c>
      <c r="D2175" s="274"/>
      <c r="E2175" s="274"/>
      <c r="F2175" s="274"/>
      <c r="G2175" s="73">
        <v>13372461.539999999</v>
      </c>
      <c r="H2175" s="73">
        <v>0</v>
      </c>
      <c r="I2175" s="275">
        <v>0</v>
      </c>
      <c r="J2175" s="275"/>
      <c r="K2175" s="275">
        <v>0</v>
      </c>
      <c r="L2175" s="275"/>
      <c r="M2175" s="275"/>
      <c r="N2175" s="275"/>
      <c r="O2175" s="275">
        <v>13372461.539999999</v>
      </c>
      <c r="P2175" s="275"/>
      <c r="Q2175" s="73">
        <v>0</v>
      </c>
    </row>
    <row r="2176" spans="1:17" ht="12.1" customHeight="1" x14ac:dyDescent="0.25">
      <c r="A2176" s="273" t="s">
        <v>4180</v>
      </c>
      <c r="B2176" s="273"/>
      <c r="C2176" s="274" t="s">
        <v>4181</v>
      </c>
      <c r="D2176" s="274"/>
      <c r="E2176" s="274"/>
      <c r="F2176" s="274"/>
      <c r="G2176" s="73">
        <v>685870</v>
      </c>
      <c r="H2176" s="73">
        <v>0</v>
      </c>
      <c r="I2176" s="275">
        <v>0</v>
      </c>
      <c r="J2176" s="275"/>
      <c r="K2176" s="275">
        <v>0</v>
      </c>
      <c r="L2176" s="275"/>
      <c r="M2176" s="275"/>
      <c r="N2176" s="275"/>
      <c r="O2176" s="275">
        <v>685870</v>
      </c>
      <c r="P2176" s="275"/>
      <c r="Q2176" s="73">
        <v>0</v>
      </c>
    </row>
    <row r="2177" spans="1:17" ht="12.75" customHeight="1" x14ac:dyDescent="0.25">
      <c r="A2177" s="273" t="s">
        <v>4182</v>
      </c>
      <c r="B2177" s="273"/>
      <c r="C2177" s="274" t="s">
        <v>4183</v>
      </c>
      <c r="D2177" s="274"/>
      <c r="E2177" s="274"/>
      <c r="F2177" s="274"/>
      <c r="G2177" s="73">
        <v>550000</v>
      </c>
      <c r="H2177" s="73">
        <v>0</v>
      </c>
      <c r="I2177" s="275">
        <v>0</v>
      </c>
      <c r="J2177" s="275"/>
      <c r="K2177" s="275">
        <v>0</v>
      </c>
      <c r="L2177" s="275"/>
      <c r="M2177" s="275"/>
      <c r="N2177" s="275"/>
      <c r="O2177" s="275">
        <v>550000</v>
      </c>
      <c r="P2177" s="275"/>
      <c r="Q2177" s="73">
        <v>0</v>
      </c>
    </row>
    <row r="2178" spans="1:17" ht="12.1" customHeight="1" x14ac:dyDescent="0.25">
      <c r="A2178" s="273" t="s">
        <v>4184</v>
      </c>
      <c r="B2178" s="273"/>
      <c r="C2178" s="274" t="s">
        <v>4185</v>
      </c>
      <c r="D2178" s="274"/>
      <c r="E2178" s="274"/>
      <c r="F2178" s="274"/>
      <c r="G2178" s="73">
        <v>25675610.489999998</v>
      </c>
      <c r="H2178" s="73">
        <v>0</v>
      </c>
      <c r="I2178" s="275">
        <v>0</v>
      </c>
      <c r="J2178" s="275"/>
      <c r="K2178" s="275">
        <v>0</v>
      </c>
      <c r="L2178" s="275"/>
      <c r="M2178" s="275"/>
      <c r="N2178" s="275"/>
      <c r="O2178" s="275">
        <v>25675610.489999998</v>
      </c>
      <c r="P2178" s="275"/>
      <c r="Q2178" s="73">
        <v>0</v>
      </c>
    </row>
    <row r="2179" spans="1:17" ht="12.1" customHeight="1" x14ac:dyDescent="0.25">
      <c r="A2179" s="273" t="s">
        <v>4186</v>
      </c>
      <c r="B2179" s="273"/>
      <c r="C2179" s="274" t="s">
        <v>4187</v>
      </c>
      <c r="D2179" s="274"/>
      <c r="E2179" s="274"/>
      <c r="F2179" s="274"/>
      <c r="G2179" s="73">
        <v>2400000</v>
      </c>
      <c r="H2179" s="73">
        <v>0</v>
      </c>
      <c r="I2179" s="275">
        <v>0</v>
      </c>
      <c r="J2179" s="275"/>
      <c r="K2179" s="275">
        <v>0</v>
      </c>
      <c r="L2179" s="275"/>
      <c r="M2179" s="275"/>
      <c r="N2179" s="275"/>
      <c r="O2179" s="275">
        <v>2400000</v>
      </c>
      <c r="P2179" s="275"/>
      <c r="Q2179" s="73">
        <v>0</v>
      </c>
    </row>
    <row r="2180" spans="1:17" ht="12.75" customHeight="1" x14ac:dyDescent="0.25">
      <c r="A2180" s="273" t="s">
        <v>4188</v>
      </c>
      <c r="B2180" s="273"/>
      <c r="C2180" s="274" t="s">
        <v>4189</v>
      </c>
      <c r="D2180" s="274"/>
      <c r="E2180" s="274"/>
      <c r="F2180" s="274"/>
      <c r="G2180" s="73">
        <v>16831631.82</v>
      </c>
      <c r="H2180" s="73">
        <v>0</v>
      </c>
      <c r="I2180" s="275">
        <v>0</v>
      </c>
      <c r="J2180" s="275"/>
      <c r="K2180" s="275">
        <v>0</v>
      </c>
      <c r="L2180" s="275"/>
      <c r="M2180" s="275"/>
      <c r="N2180" s="275"/>
      <c r="O2180" s="275">
        <v>16831631.82</v>
      </c>
      <c r="P2180" s="275"/>
      <c r="Q2180" s="73">
        <v>0</v>
      </c>
    </row>
    <row r="2181" spans="1:17" ht="12.1" customHeight="1" x14ac:dyDescent="0.25">
      <c r="A2181" s="273" t="s">
        <v>4190</v>
      </c>
      <c r="B2181" s="273"/>
      <c r="C2181" s="274" t="s">
        <v>4191</v>
      </c>
      <c r="D2181" s="274"/>
      <c r="E2181" s="274"/>
      <c r="F2181" s="274"/>
      <c r="G2181" s="73">
        <v>960000</v>
      </c>
      <c r="H2181" s="73">
        <v>0</v>
      </c>
      <c r="I2181" s="275">
        <v>0</v>
      </c>
      <c r="J2181" s="275"/>
      <c r="K2181" s="275">
        <v>0</v>
      </c>
      <c r="L2181" s="275"/>
      <c r="M2181" s="275"/>
      <c r="N2181" s="275"/>
      <c r="O2181" s="275">
        <v>960000</v>
      </c>
      <c r="P2181" s="275"/>
      <c r="Q2181" s="73">
        <v>0</v>
      </c>
    </row>
    <row r="2182" spans="1:17" ht="12.1" customHeight="1" x14ac:dyDescent="0.25">
      <c r="A2182" s="273" t="s">
        <v>4192</v>
      </c>
      <c r="B2182" s="273"/>
      <c r="C2182" s="274" t="s">
        <v>4193</v>
      </c>
      <c r="D2182" s="274"/>
      <c r="E2182" s="274"/>
      <c r="F2182" s="274"/>
      <c r="G2182" s="73">
        <v>54843712.759999998</v>
      </c>
      <c r="H2182" s="73">
        <v>0</v>
      </c>
      <c r="I2182" s="275">
        <v>0</v>
      </c>
      <c r="J2182" s="275"/>
      <c r="K2182" s="275">
        <v>0</v>
      </c>
      <c r="L2182" s="275"/>
      <c r="M2182" s="275"/>
      <c r="N2182" s="275"/>
      <c r="O2182" s="275">
        <v>54843712.759999998</v>
      </c>
      <c r="P2182" s="275"/>
      <c r="Q2182" s="73">
        <v>0</v>
      </c>
    </row>
    <row r="2183" spans="1:17" ht="12.1" customHeight="1" x14ac:dyDescent="0.25">
      <c r="A2183" s="273" t="s">
        <v>4194</v>
      </c>
      <c r="B2183" s="273"/>
      <c r="C2183" s="274" t="s">
        <v>4195</v>
      </c>
      <c r="D2183" s="274"/>
      <c r="E2183" s="274"/>
      <c r="F2183" s="274"/>
      <c r="G2183" s="73">
        <v>220000</v>
      </c>
      <c r="H2183" s="73">
        <v>0</v>
      </c>
      <c r="I2183" s="275">
        <v>0</v>
      </c>
      <c r="J2183" s="275"/>
      <c r="K2183" s="275">
        <v>0</v>
      </c>
      <c r="L2183" s="275"/>
      <c r="M2183" s="275"/>
      <c r="N2183" s="275"/>
      <c r="O2183" s="275">
        <v>220000</v>
      </c>
      <c r="P2183" s="275"/>
      <c r="Q2183" s="73">
        <v>0</v>
      </c>
    </row>
    <row r="2184" spans="1:17" ht="12.75" customHeight="1" x14ac:dyDescent="0.25">
      <c r="A2184" s="273" t="s">
        <v>4196</v>
      </c>
      <c r="B2184" s="273"/>
      <c r="C2184" s="274" t="s">
        <v>4197</v>
      </c>
      <c r="D2184" s="274"/>
      <c r="E2184" s="274"/>
      <c r="F2184" s="274"/>
      <c r="G2184" s="73">
        <v>1227784.44</v>
      </c>
      <c r="H2184" s="73">
        <v>0</v>
      </c>
      <c r="I2184" s="275">
        <v>742340</v>
      </c>
      <c r="J2184" s="275"/>
      <c r="K2184" s="275">
        <v>1227784.44</v>
      </c>
      <c r="L2184" s="275"/>
      <c r="M2184" s="275"/>
      <c r="N2184" s="275"/>
      <c r="O2184" s="275">
        <v>742340</v>
      </c>
      <c r="P2184" s="275"/>
      <c r="Q2184" s="73">
        <v>0</v>
      </c>
    </row>
    <row r="2185" spans="1:17" ht="12.1" customHeight="1" x14ac:dyDescent="0.25">
      <c r="A2185" s="273" t="s">
        <v>4198</v>
      </c>
      <c r="B2185" s="273"/>
      <c r="C2185" s="274" t="s">
        <v>4199</v>
      </c>
      <c r="D2185" s="274"/>
      <c r="E2185" s="274"/>
      <c r="F2185" s="274"/>
      <c r="G2185" s="73">
        <v>0</v>
      </c>
      <c r="H2185" s="73">
        <v>1412026451.55</v>
      </c>
      <c r="I2185" s="275">
        <v>572076.43999999994</v>
      </c>
      <c r="J2185" s="275"/>
      <c r="K2185" s="275">
        <v>41674983.990000002</v>
      </c>
      <c r="L2185" s="275"/>
      <c r="M2185" s="275"/>
      <c r="N2185" s="275"/>
      <c r="O2185" s="275">
        <v>0</v>
      </c>
      <c r="P2185" s="275"/>
      <c r="Q2185" s="73">
        <v>1453129359.0999999</v>
      </c>
    </row>
    <row r="2186" spans="1:17" ht="12.1" customHeight="1" x14ac:dyDescent="0.25">
      <c r="A2186" s="355"/>
      <c r="B2186" s="355"/>
      <c r="C2186" s="355"/>
      <c r="D2186" s="355"/>
      <c r="E2186" s="355"/>
      <c r="F2186" s="355"/>
      <c r="G2186" s="74">
        <v>1870907333.3800001</v>
      </c>
      <c r="H2186" s="74">
        <v>1412026451.55</v>
      </c>
      <c r="I2186" s="356">
        <v>51558769.82</v>
      </c>
      <c r="J2186" s="356"/>
      <c r="K2186" s="356">
        <v>42902768.43</v>
      </c>
      <c r="L2186" s="356"/>
      <c r="M2186" s="356"/>
      <c r="N2186" s="356"/>
      <c r="O2186" s="356">
        <v>1920666242.3199999</v>
      </c>
      <c r="P2186" s="356"/>
      <c r="Q2186" s="74">
        <v>1453129359.0999999</v>
      </c>
    </row>
    <row r="2187" spans="1:17" ht="6.8" customHeight="1" x14ac:dyDescent="0.25"/>
    <row r="2188" spans="1:17" ht="12.75" customHeight="1" x14ac:dyDescent="0.25">
      <c r="A2188" s="277" t="s">
        <v>578</v>
      </c>
      <c r="B2188" s="277"/>
      <c r="C2188" s="278" t="s">
        <v>721</v>
      </c>
      <c r="D2188" s="278"/>
      <c r="E2188" s="278"/>
      <c r="F2188" s="278"/>
      <c r="G2188" s="278"/>
      <c r="H2188" s="278"/>
      <c r="I2188" s="278"/>
      <c r="J2188" s="278"/>
      <c r="K2188" s="278"/>
      <c r="L2188" s="278"/>
      <c r="M2188" s="278"/>
      <c r="N2188" s="278"/>
      <c r="O2188" s="278"/>
      <c r="P2188" s="278"/>
      <c r="Q2188" s="278"/>
    </row>
    <row r="2189" spans="1:17" ht="12.1" customHeight="1" x14ac:dyDescent="0.25">
      <c r="A2189" s="273" t="s">
        <v>4200</v>
      </c>
      <c r="B2189" s="273"/>
      <c r="C2189" s="274" t="s">
        <v>4201</v>
      </c>
      <c r="D2189" s="274"/>
      <c r="E2189" s="274"/>
      <c r="F2189" s="274"/>
      <c r="G2189" s="73">
        <v>39384509.640000001</v>
      </c>
      <c r="H2189" s="73">
        <v>0</v>
      </c>
      <c r="I2189" s="275">
        <v>0</v>
      </c>
      <c r="J2189" s="275"/>
      <c r="K2189" s="275">
        <v>0</v>
      </c>
      <c r="L2189" s="275"/>
      <c r="M2189" s="275"/>
      <c r="N2189" s="275"/>
      <c r="O2189" s="275">
        <v>39384509.640000001</v>
      </c>
      <c r="P2189" s="275"/>
      <c r="Q2189" s="73">
        <v>0</v>
      </c>
    </row>
    <row r="2190" spans="1:17" ht="12.1" customHeight="1" x14ac:dyDescent="0.25">
      <c r="A2190" s="273" t="s">
        <v>4202</v>
      </c>
      <c r="B2190" s="273"/>
      <c r="C2190" s="274" t="s">
        <v>4201</v>
      </c>
      <c r="D2190" s="274"/>
      <c r="E2190" s="274"/>
      <c r="F2190" s="274"/>
      <c r="G2190" s="73">
        <v>50954461.229999997</v>
      </c>
      <c r="H2190" s="73">
        <v>0</v>
      </c>
      <c r="I2190" s="275">
        <v>0</v>
      </c>
      <c r="J2190" s="275"/>
      <c r="K2190" s="275">
        <v>0</v>
      </c>
      <c r="L2190" s="275"/>
      <c r="M2190" s="275"/>
      <c r="N2190" s="275"/>
      <c r="O2190" s="275">
        <v>50954461.229999997</v>
      </c>
      <c r="P2190" s="275"/>
      <c r="Q2190" s="73">
        <v>0</v>
      </c>
    </row>
    <row r="2191" spans="1:17" ht="12.75" customHeight="1" x14ac:dyDescent="0.25">
      <c r="A2191" s="273" t="s">
        <v>4203</v>
      </c>
      <c r="B2191" s="273"/>
      <c r="C2191" s="274" t="s">
        <v>4201</v>
      </c>
      <c r="D2191" s="274"/>
      <c r="E2191" s="274"/>
      <c r="F2191" s="274"/>
      <c r="G2191" s="73">
        <v>41884928.659999996</v>
      </c>
      <c r="H2191" s="73">
        <v>0</v>
      </c>
      <c r="I2191" s="275">
        <v>0</v>
      </c>
      <c r="J2191" s="275"/>
      <c r="K2191" s="275">
        <v>0</v>
      </c>
      <c r="L2191" s="275"/>
      <c r="M2191" s="275"/>
      <c r="N2191" s="275"/>
      <c r="O2191" s="275">
        <v>41884928.659999996</v>
      </c>
      <c r="P2191" s="275"/>
      <c r="Q2191" s="73">
        <v>0</v>
      </c>
    </row>
    <row r="2192" spans="1:17" ht="12.1" customHeight="1" x14ac:dyDescent="0.25">
      <c r="A2192" s="273" t="s">
        <v>4204</v>
      </c>
      <c r="B2192" s="273"/>
      <c r="C2192" s="274" t="s">
        <v>4205</v>
      </c>
      <c r="D2192" s="274"/>
      <c r="E2192" s="274"/>
      <c r="F2192" s="274"/>
      <c r="G2192" s="73">
        <v>41022055.140000001</v>
      </c>
      <c r="H2192" s="73">
        <v>0</v>
      </c>
      <c r="I2192" s="275">
        <v>819292.3</v>
      </c>
      <c r="J2192" s="275"/>
      <c r="K2192" s="275">
        <v>0</v>
      </c>
      <c r="L2192" s="275"/>
      <c r="M2192" s="275"/>
      <c r="N2192" s="275"/>
      <c r="O2192" s="275">
        <v>41841347.439999998</v>
      </c>
      <c r="P2192" s="275"/>
      <c r="Q2192" s="73">
        <v>0</v>
      </c>
    </row>
    <row r="2193" spans="1:17" ht="12.1" customHeight="1" x14ac:dyDescent="0.25">
      <c r="A2193" s="273" t="s">
        <v>4206</v>
      </c>
      <c r="B2193" s="273"/>
      <c r="C2193" s="274" t="s">
        <v>4207</v>
      </c>
      <c r="D2193" s="274"/>
      <c r="E2193" s="274"/>
      <c r="F2193" s="274"/>
      <c r="G2193" s="73">
        <v>39124933.600000001</v>
      </c>
      <c r="H2193" s="73">
        <v>0</v>
      </c>
      <c r="I2193" s="275">
        <v>0</v>
      </c>
      <c r="J2193" s="275"/>
      <c r="K2193" s="275">
        <v>0</v>
      </c>
      <c r="L2193" s="275"/>
      <c r="M2193" s="275"/>
      <c r="N2193" s="275"/>
      <c r="O2193" s="275">
        <v>39124933.600000001</v>
      </c>
      <c r="P2193" s="275"/>
      <c r="Q2193" s="73">
        <v>0</v>
      </c>
    </row>
    <row r="2194" spans="1:17" ht="12.75" customHeight="1" x14ac:dyDescent="0.25">
      <c r="A2194" s="273" t="s">
        <v>4208</v>
      </c>
      <c r="B2194" s="273"/>
      <c r="C2194" s="274" t="s">
        <v>4209</v>
      </c>
      <c r="D2194" s="274"/>
      <c r="E2194" s="274"/>
      <c r="F2194" s="274"/>
      <c r="G2194" s="73">
        <v>28541979.809999999</v>
      </c>
      <c r="H2194" s="73">
        <v>0</v>
      </c>
      <c r="I2194" s="275">
        <v>0</v>
      </c>
      <c r="J2194" s="275"/>
      <c r="K2194" s="275">
        <v>0</v>
      </c>
      <c r="L2194" s="275"/>
      <c r="M2194" s="275"/>
      <c r="N2194" s="275"/>
      <c r="O2194" s="275">
        <v>28541979.809999999</v>
      </c>
      <c r="P2194" s="275"/>
      <c r="Q2194" s="73">
        <v>0</v>
      </c>
    </row>
    <row r="2195" spans="1:17" ht="12.1" customHeight="1" x14ac:dyDescent="0.25">
      <c r="A2195" s="273" t="s">
        <v>4210</v>
      </c>
      <c r="B2195" s="273"/>
      <c r="C2195" s="274" t="s">
        <v>4201</v>
      </c>
      <c r="D2195" s="274"/>
      <c r="E2195" s="274"/>
      <c r="F2195" s="274"/>
      <c r="G2195" s="73">
        <v>32549034.890000001</v>
      </c>
      <c r="H2195" s="73">
        <v>0</v>
      </c>
      <c r="I2195" s="275">
        <v>0</v>
      </c>
      <c r="J2195" s="275"/>
      <c r="K2195" s="275">
        <v>0</v>
      </c>
      <c r="L2195" s="275"/>
      <c r="M2195" s="275"/>
      <c r="N2195" s="275"/>
      <c r="O2195" s="275">
        <v>32549034.890000001</v>
      </c>
      <c r="P2195" s="275"/>
      <c r="Q2195" s="73">
        <v>0</v>
      </c>
    </row>
    <row r="2196" spans="1:17" ht="12.1" customHeight="1" x14ac:dyDescent="0.25">
      <c r="A2196" s="273" t="s">
        <v>4211</v>
      </c>
      <c r="B2196" s="273"/>
      <c r="C2196" s="274" t="s">
        <v>4212</v>
      </c>
      <c r="D2196" s="274"/>
      <c r="E2196" s="274"/>
      <c r="F2196" s="274"/>
      <c r="G2196" s="73">
        <v>32027008.75</v>
      </c>
      <c r="H2196" s="73">
        <v>0</v>
      </c>
      <c r="I2196" s="275">
        <v>0</v>
      </c>
      <c r="J2196" s="275"/>
      <c r="K2196" s="275">
        <v>0</v>
      </c>
      <c r="L2196" s="275"/>
      <c r="M2196" s="275"/>
      <c r="N2196" s="275"/>
      <c r="O2196" s="275">
        <v>32027008.75</v>
      </c>
      <c r="P2196" s="275"/>
      <c r="Q2196" s="73">
        <v>0</v>
      </c>
    </row>
    <row r="2197" spans="1:17" ht="12.75" customHeight="1" x14ac:dyDescent="0.25">
      <c r="A2197" s="273" t="s">
        <v>4213</v>
      </c>
      <c r="B2197" s="273"/>
      <c r="C2197" s="274" t="s">
        <v>4214</v>
      </c>
      <c r="D2197" s="274"/>
      <c r="E2197" s="274"/>
      <c r="F2197" s="274"/>
      <c r="G2197" s="73">
        <v>38785695.649999999</v>
      </c>
      <c r="H2197" s="73">
        <v>0</v>
      </c>
      <c r="I2197" s="275">
        <v>1709646.15</v>
      </c>
      <c r="J2197" s="275"/>
      <c r="K2197" s="275">
        <v>0</v>
      </c>
      <c r="L2197" s="275"/>
      <c r="M2197" s="275"/>
      <c r="N2197" s="275"/>
      <c r="O2197" s="275">
        <v>40495341.799999997</v>
      </c>
      <c r="P2197" s="275"/>
      <c r="Q2197" s="73">
        <v>0</v>
      </c>
    </row>
    <row r="2198" spans="1:17" ht="12.1" customHeight="1" x14ac:dyDescent="0.25">
      <c r="A2198" s="273" t="s">
        <v>4215</v>
      </c>
      <c r="B2198" s="273"/>
      <c r="C2198" s="274" t="s">
        <v>4201</v>
      </c>
      <c r="D2198" s="274"/>
      <c r="E2198" s="274"/>
      <c r="F2198" s="274"/>
      <c r="G2198" s="73">
        <v>42239006.359999999</v>
      </c>
      <c r="H2198" s="73">
        <v>0</v>
      </c>
      <c r="I2198" s="275">
        <v>409646.15</v>
      </c>
      <c r="J2198" s="275"/>
      <c r="K2198" s="275">
        <v>0</v>
      </c>
      <c r="L2198" s="275"/>
      <c r="M2198" s="275"/>
      <c r="N2198" s="275"/>
      <c r="O2198" s="275">
        <v>42648652.509999998</v>
      </c>
      <c r="P2198" s="275"/>
      <c r="Q2198" s="73">
        <v>0</v>
      </c>
    </row>
    <row r="2199" spans="1:17" ht="12.1" customHeight="1" x14ac:dyDescent="0.25">
      <c r="A2199" s="273" t="s">
        <v>4216</v>
      </c>
      <c r="B2199" s="273"/>
      <c r="C2199" s="274" t="s">
        <v>4217</v>
      </c>
      <c r="D2199" s="274"/>
      <c r="E2199" s="274"/>
      <c r="F2199" s="274"/>
      <c r="G2199" s="73">
        <v>34600000</v>
      </c>
      <c r="H2199" s="73">
        <v>0</v>
      </c>
      <c r="I2199" s="275">
        <v>0</v>
      </c>
      <c r="J2199" s="275"/>
      <c r="K2199" s="275">
        <v>0</v>
      </c>
      <c r="L2199" s="275"/>
      <c r="M2199" s="275"/>
      <c r="N2199" s="275"/>
      <c r="O2199" s="275">
        <v>34600000</v>
      </c>
      <c r="P2199" s="275"/>
      <c r="Q2199" s="73">
        <v>0</v>
      </c>
    </row>
    <row r="2200" spans="1:17" ht="12.75" customHeight="1" x14ac:dyDescent="0.25">
      <c r="A2200" s="273" t="s">
        <v>4218</v>
      </c>
      <c r="B2200" s="273"/>
      <c r="C2200" s="274" t="s">
        <v>4207</v>
      </c>
      <c r="D2200" s="274"/>
      <c r="E2200" s="274"/>
      <c r="F2200" s="274"/>
      <c r="G2200" s="73">
        <v>39020463.700000003</v>
      </c>
      <c r="H2200" s="73">
        <v>0</v>
      </c>
      <c r="I2200" s="275">
        <v>0</v>
      </c>
      <c r="J2200" s="275"/>
      <c r="K2200" s="275">
        <v>0</v>
      </c>
      <c r="L2200" s="275"/>
      <c r="M2200" s="275"/>
      <c r="N2200" s="275"/>
      <c r="O2200" s="275">
        <v>39020463.700000003</v>
      </c>
      <c r="P2200" s="275"/>
      <c r="Q2200" s="73">
        <v>0</v>
      </c>
    </row>
    <row r="2201" spans="1:17" ht="12.1" customHeight="1" x14ac:dyDescent="0.25">
      <c r="A2201" s="273" t="s">
        <v>4219</v>
      </c>
      <c r="B2201" s="273"/>
      <c r="C2201" s="274" t="s">
        <v>4207</v>
      </c>
      <c r="D2201" s="274"/>
      <c r="E2201" s="274"/>
      <c r="F2201" s="274"/>
      <c r="G2201" s="73">
        <v>34209090.909999996</v>
      </c>
      <c r="H2201" s="73">
        <v>0</v>
      </c>
      <c r="I2201" s="275">
        <v>0</v>
      </c>
      <c r="J2201" s="275"/>
      <c r="K2201" s="275">
        <v>0</v>
      </c>
      <c r="L2201" s="275"/>
      <c r="M2201" s="275"/>
      <c r="N2201" s="275"/>
      <c r="O2201" s="275">
        <v>34209090.909999996</v>
      </c>
      <c r="P2201" s="275"/>
      <c r="Q2201" s="73">
        <v>0</v>
      </c>
    </row>
    <row r="2202" spans="1:17" ht="12.1" customHeight="1" x14ac:dyDescent="0.25">
      <c r="A2202" s="273" t="s">
        <v>4220</v>
      </c>
      <c r="B2202" s="273"/>
      <c r="C2202" s="274" t="s">
        <v>4207</v>
      </c>
      <c r="D2202" s="274"/>
      <c r="E2202" s="274"/>
      <c r="F2202" s="274"/>
      <c r="G2202" s="73">
        <v>28095534.030000001</v>
      </c>
      <c r="H2202" s="73">
        <v>0</v>
      </c>
      <c r="I2202" s="275">
        <v>5909090.9100000001</v>
      </c>
      <c r="J2202" s="275"/>
      <c r="K2202" s="275">
        <v>0</v>
      </c>
      <c r="L2202" s="275"/>
      <c r="M2202" s="275"/>
      <c r="N2202" s="275"/>
      <c r="O2202" s="275">
        <v>34004624.939999998</v>
      </c>
      <c r="P2202" s="275"/>
      <c r="Q2202" s="73">
        <v>0</v>
      </c>
    </row>
    <row r="2203" spans="1:17" ht="12.75" customHeight="1" x14ac:dyDescent="0.25">
      <c r="A2203" s="273" t="s">
        <v>4221</v>
      </c>
      <c r="B2203" s="273"/>
      <c r="C2203" s="274" t="s">
        <v>4222</v>
      </c>
      <c r="D2203" s="274"/>
      <c r="E2203" s="274"/>
      <c r="F2203" s="274"/>
      <c r="G2203" s="73">
        <v>31198146</v>
      </c>
      <c r="H2203" s="73">
        <v>0</v>
      </c>
      <c r="I2203" s="275">
        <v>281818.18</v>
      </c>
      <c r="J2203" s="275"/>
      <c r="K2203" s="275">
        <v>0</v>
      </c>
      <c r="L2203" s="275"/>
      <c r="M2203" s="275"/>
      <c r="N2203" s="275"/>
      <c r="O2203" s="275">
        <v>31479964.18</v>
      </c>
      <c r="P2203" s="275"/>
      <c r="Q2203" s="73">
        <v>0</v>
      </c>
    </row>
    <row r="2204" spans="1:17" ht="12.1" customHeight="1" x14ac:dyDescent="0.25">
      <c r="A2204" s="273" t="s">
        <v>4223</v>
      </c>
      <c r="B2204" s="273"/>
      <c r="C2204" s="274" t="s">
        <v>4224</v>
      </c>
      <c r="D2204" s="274"/>
      <c r="E2204" s="274"/>
      <c r="F2204" s="274"/>
      <c r="G2204" s="73">
        <v>9969312.5</v>
      </c>
      <c r="H2204" s="73">
        <v>0</v>
      </c>
      <c r="I2204" s="275">
        <v>0</v>
      </c>
      <c r="J2204" s="275"/>
      <c r="K2204" s="275">
        <v>0</v>
      </c>
      <c r="L2204" s="275"/>
      <c r="M2204" s="275"/>
      <c r="N2204" s="275"/>
      <c r="O2204" s="275">
        <v>9969312.5</v>
      </c>
      <c r="P2204" s="275"/>
      <c r="Q2204" s="73">
        <v>0</v>
      </c>
    </row>
    <row r="2205" spans="1:17" ht="12.1" customHeight="1" x14ac:dyDescent="0.25">
      <c r="A2205" s="273" t="s">
        <v>4225</v>
      </c>
      <c r="B2205" s="273"/>
      <c r="C2205" s="274" t="s">
        <v>4226</v>
      </c>
      <c r="D2205" s="274"/>
      <c r="E2205" s="274"/>
      <c r="F2205" s="274"/>
      <c r="G2205" s="73">
        <v>28300000</v>
      </c>
      <c r="H2205" s="73">
        <v>0</v>
      </c>
      <c r="I2205" s="275">
        <v>0</v>
      </c>
      <c r="J2205" s="275"/>
      <c r="K2205" s="275">
        <v>0</v>
      </c>
      <c r="L2205" s="275"/>
      <c r="M2205" s="275"/>
      <c r="N2205" s="275"/>
      <c r="O2205" s="275">
        <v>28300000</v>
      </c>
      <c r="P2205" s="275"/>
      <c r="Q2205" s="73">
        <v>0</v>
      </c>
    </row>
    <row r="2206" spans="1:17" ht="12.75" customHeight="1" x14ac:dyDescent="0.25">
      <c r="A2206" s="273" t="s">
        <v>4227</v>
      </c>
      <c r="B2206" s="273"/>
      <c r="C2206" s="274" t="s">
        <v>4201</v>
      </c>
      <c r="D2206" s="274"/>
      <c r="E2206" s="274"/>
      <c r="F2206" s="274"/>
      <c r="G2206" s="73">
        <v>54779125.799999997</v>
      </c>
      <c r="H2206" s="73">
        <v>0</v>
      </c>
      <c r="I2206" s="275">
        <v>0</v>
      </c>
      <c r="J2206" s="275"/>
      <c r="K2206" s="275">
        <v>0</v>
      </c>
      <c r="L2206" s="275"/>
      <c r="M2206" s="275"/>
      <c r="N2206" s="275"/>
      <c r="O2206" s="275">
        <v>54779125.799999997</v>
      </c>
      <c r="P2206" s="275"/>
      <c r="Q2206" s="73">
        <v>0</v>
      </c>
    </row>
    <row r="2207" spans="1:17" ht="12.1" customHeight="1" x14ac:dyDescent="0.25">
      <c r="A2207" s="273" t="s">
        <v>4228</v>
      </c>
      <c r="B2207" s="273"/>
      <c r="C2207" s="274" t="s">
        <v>4229</v>
      </c>
      <c r="D2207" s="274"/>
      <c r="E2207" s="274"/>
      <c r="F2207" s="274"/>
      <c r="G2207" s="73">
        <v>32905034.890000001</v>
      </c>
      <c r="H2207" s="73">
        <v>0</v>
      </c>
      <c r="I2207" s="275">
        <v>0</v>
      </c>
      <c r="J2207" s="275"/>
      <c r="K2207" s="275">
        <v>0</v>
      </c>
      <c r="L2207" s="275"/>
      <c r="M2207" s="275"/>
      <c r="N2207" s="275"/>
      <c r="O2207" s="275">
        <v>32905034.890000001</v>
      </c>
      <c r="P2207" s="275"/>
      <c r="Q2207" s="73">
        <v>0</v>
      </c>
    </row>
    <row r="2208" spans="1:17" ht="12.1" customHeight="1" x14ac:dyDescent="0.25">
      <c r="A2208" s="273" t="s">
        <v>4230</v>
      </c>
      <c r="B2208" s="273"/>
      <c r="C2208" s="274" t="s">
        <v>4231</v>
      </c>
      <c r="D2208" s="274"/>
      <c r="E2208" s="274"/>
      <c r="F2208" s="274"/>
      <c r="G2208" s="73">
        <v>271000</v>
      </c>
      <c r="H2208" s="73">
        <v>0</v>
      </c>
      <c r="I2208" s="275">
        <v>0</v>
      </c>
      <c r="J2208" s="275"/>
      <c r="K2208" s="275">
        <v>0</v>
      </c>
      <c r="L2208" s="275"/>
      <c r="M2208" s="275"/>
      <c r="N2208" s="275"/>
      <c r="O2208" s="275">
        <v>271000</v>
      </c>
      <c r="P2208" s="275"/>
      <c r="Q2208" s="73">
        <v>0</v>
      </c>
    </row>
    <row r="2209" spans="1:17" ht="12.1" customHeight="1" x14ac:dyDescent="0.25">
      <c r="A2209" s="273" t="s">
        <v>4232</v>
      </c>
      <c r="B2209" s="273"/>
      <c r="C2209" s="274" t="s">
        <v>4233</v>
      </c>
      <c r="D2209" s="274"/>
      <c r="E2209" s="274"/>
      <c r="F2209" s="274"/>
      <c r="G2209" s="73">
        <v>2277146</v>
      </c>
      <c r="H2209" s="73">
        <v>0</v>
      </c>
      <c r="I2209" s="275">
        <v>0</v>
      </c>
      <c r="J2209" s="275"/>
      <c r="K2209" s="275">
        <v>0</v>
      </c>
      <c r="L2209" s="275"/>
      <c r="M2209" s="275"/>
      <c r="N2209" s="275"/>
      <c r="O2209" s="275">
        <v>2277146</v>
      </c>
      <c r="P2209" s="275"/>
      <c r="Q2209" s="73">
        <v>0</v>
      </c>
    </row>
    <row r="2210" spans="1:17" ht="12.75" customHeight="1" x14ac:dyDescent="0.25">
      <c r="A2210" s="273" t="s">
        <v>4234</v>
      </c>
      <c r="B2210" s="273"/>
      <c r="C2210" s="274" t="s">
        <v>4201</v>
      </c>
      <c r="D2210" s="274"/>
      <c r="E2210" s="274"/>
      <c r="F2210" s="274"/>
      <c r="G2210" s="73">
        <v>48558818.18</v>
      </c>
      <c r="H2210" s="73">
        <v>0</v>
      </c>
      <c r="I2210" s="275">
        <v>0</v>
      </c>
      <c r="J2210" s="275"/>
      <c r="K2210" s="275">
        <v>0</v>
      </c>
      <c r="L2210" s="275"/>
      <c r="M2210" s="275"/>
      <c r="N2210" s="275"/>
      <c r="O2210" s="275">
        <v>48558818.18</v>
      </c>
      <c r="P2210" s="275"/>
      <c r="Q2210" s="73">
        <v>0</v>
      </c>
    </row>
    <row r="2211" spans="1:17" ht="12.1" customHeight="1" x14ac:dyDescent="0.25">
      <c r="A2211" s="273" t="s">
        <v>4235</v>
      </c>
      <c r="B2211" s="273"/>
      <c r="C2211" s="274" t="s">
        <v>4236</v>
      </c>
      <c r="D2211" s="274"/>
      <c r="E2211" s="274"/>
      <c r="F2211" s="274"/>
      <c r="G2211" s="73">
        <v>160000</v>
      </c>
      <c r="H2211" s="73">
        <v>0</v>
      </c>
      <c r="I2211" s="275">
        <v>0</v>
      </c>
      <c r="J2211" s="275"/>
      <c r="K2211" s="275">
        <v>0</v>
      </c>
      <c r="L2211" s="275"/>
      <c r="M2211" s="275"/>
      <c r="N2211" s="275"/>
      <c r="O2211" s="275">
        <v>160000</v>
      </c>
      <c r="P2211" s="275"/>
      <c r="Q2211" s="73">
        <v>0</v>
      </c>
    </row>
    <row r="2212" spans="1:17" ht="12.1" customHeight="1" x14ac:dyDescent="0.25">
      <c r="A2212" s="273" t="s">
        <v>4237</v>
      </c>
      <c r="B2212" s="273"/>
      <c r="C2212" s="274" t="s">
        <v>4238</v>
      </c>
      <c r="D2212" s="274"/>
      <c r="E2212" s="274"/>
      <c r="F2212" s="274"/>
      <c r="G2212" s="73">
        <v>39586127.68</v>
      </c>
      <c r="H2212" s="73">
        <v>0</v>
      </c>
      <c r="I2212" s="275">
        <v>277272.71999999997</v>
      </c>
      <c r="J2212" s="275"/>
      <c r="K2212" s="275">
        <v>0</v>
      </c>
      <c r="L2212" s="275"/>
      <c r="M2212" s="275"/>
      <c r="N2212" s="275"/>
      <c r="O2212" s="275">
        <v>39863400.399999999</v>
      </c>
      <c r="P2212" s="275"/>
      <c r="Q2212" s="73">
        <v>0</v>
      </c>
    </row>
    <row r="2213" spans="1:17" ht="12.75" customHeight="1" x14ac:dyDescent="0.25">
      <c r="A2213" s="273" t="s">
        <v>4239</v>
      </c>
      <c r="B2213" s="273"/>
      <c r="C2213" s="274" t="s">
        <v>4201</v>
      </c>
      <c r="D2213" s="274"/>
      <c r="E2213" s="274"/>
      <c r="F2213" s="274"/>
      <c r="G2213" s="73">
        <v>42356321.25</v>
      </c>
      <c r="H2213" s="73">
        <v>0</v>
      </c>
      <c r="I2213" s="275">
        <v>0</v>
      </c>
      <c r="J2213" s="275"/>
      <c r="K2213" s="275">
        <v>0</v>
      </c>
      <c r="L2213" s="275"/>
      <c r="M2213" s="275"/>
      <c r="N2213" s="275"/>
      <c r="O2213" s="275">
        <v>42356321.25</v>
      </c>
      <c r="P2213" s="275"/>
      <c r="Q2213" s="73">
        <v>0</v>
      </c>
    </row>
    <row r="2214" spans="1:17" ht="12.1" customHeight="1" x14ac:dyDescent="0.25">
      <c r="A2214" s="273" t="s">
        <v>4240</v>
      </c>
      <c r="B2214" s="273"/>
      <c r="C2214" s="274" t="s">
        <v>4201</v>
      </c>
      <c r="D2214" s="274"/>
      <c r="E2214" s="274"/>
      <c r="F2214" s="274"/>
      <c r="G2214" s="73">
        <v>39866670.299999997</v>
      </c>
      <c r="H2214" s="73">
        <v>0</v>
      </c>
      <c r="I2214" s="275">
        <v>0</v>
      </c>
      <c r="J2214" s="275"/>
      <c r="K2214" s="275">
        <v>0</v>
      </c>
      <c r="L2214" s="275"/>
      <c r="M2214" s="275"/>
      <c r="N2214" s="275"/>
      <c r="O2214" s="275">
        <v>39866670.299999997</v>
      </c>
      <c r="P2214" s="275"/>
      <c r="Q2214" s="73">
        <v>0</v>
      </c>
    </row>
    <row r="2215" spans="1:17" ht="12.1" customHeight="1" x14ac:dyDescent="0.25">
      <c r="A2215" s="273" t="s">
        <v>4241</v>
      </c>
      <c r="B2215" s="273"/>
      <c r="C2215" s="274" t="s">
        <v>4242</v>
      </c>
      <c r="D2215" s="274"/>
      <c r="E2215" s="274"/>
      <c r="F2215" s="274"/>
      <c r="G2215" s="73">
        <v>200000</v>
      </c>
      <c r="H2215" s="73">
        <v>0</v>
      </c>
      <c r="I2215" s="275">
        <v>0</v>
      </c>
      <c r="J2215" s="275"/>
      <c r="K2215" s="275">
        <v>0</v>
      </c>
      <c r="L2215" s="275"/>
      <c r="M2215" s="275"/>
      <c r="N2215" s="275"/>
      <c r="O2215" s="275">
        <v>200000</v>
      </c>
      <c r="P2215" s="275"/>
      <c r="Q2215" s="73">
        <v>0</v>
      </c>
    </row>
    <row r="2216" spans="1:17" ht="12.75" customHeight="1" x14ac:dyDescent="0.25">
      <c r="A2216" s="273" t="s">
        <v>4243</v>
      </c>
      <c r="B2216" s="273"/>
      <c r="C2216" s="274" t="s">
        <v>4244</v>
      </c>
      <c r="D2216" s="274"/>
      <c r="E2216" s="274"/>
      <c r="F2216" s="274"/>
      <c r="G2216" s="73">
        <v>39167909.890000001</v>
      </c>
      <c r="H2216" s="73">
        <v>0</v>
      </c>
      <c r="I2216" s="275">
        <v>0</v>
      </c>
      <c r="J2216" s="275"/>
      <c r="K2216" s="275">
        <v>0</v>
      </c>
      <c r="L2216" s="275"/>
      <c r="M2216" s="275"/>
      <c r="N2216" s="275"/>
      <c r="O2216" s="275">
        <v>39167909.890000001</v>
      </c>
      <c r="P2216" s="275"/>
      <c r="Q2216" s="73">
        <v>0</v>
      </c>
    </row>
    <row r="2217" spans="1:17" ht="12.1" customHeight="1" x14ac:dyDescent="0.25">
      <c r="A2217" s="273" t="s">
        <v>4245</v>
      </c>
      <c r="B2217" s="273"/>
      <c r="C2217" s="274" t="s">
        <v>4246</v>
      </c>
      <c r="D2217" s="274"/>
      <c r="E2217" s="274"/>
      <c r="F2217" s="274"/>
      <c r="G2217" s="73">
        <v>156030200.16</v>
      </c>
      <c r="H2217" s="73">
        <v>0</v>
      </c>
      <c r="I2217" s="275">
        <v>819292.3</v>
      </c>
      <c r="J2217" s="275"/>
      <c r="K2217" s="275">
        <v>0</v>
      </c>
      <c r="L2217" s="275"/>
      <c r="M2217" s="275"/>
      <c r="N2217" s="275"/>
      <c r="O2217" s="275">
        <v>156849492.46000001</v>
      </c>
      <c r="P2217" s="275"/>
      <c r="Q2217" s="73">
        <v>0</v>
      </c>
    </row>
    <row r="2218" spans="1:17" ht="12.1" customHeight="1" x14ac:dyDescent="0.25">
      <c r="A2218" s="273" t="s">
        <v>4247</v>
      </c>
      <c r="B2218" s="273"/>
      <c r="C2218" s="274" t="s">
        <v>4248</v>
      </c>
      <c r="D2218" s="274"/>
      <c r="E2218" s="274"/>
      <c r="F2218" s="274"/>
      <c r="G2218" s="73">
        <v>21658087.73</v>
      </c>
      <c r="H2218" s="73">
        <v>0</v>
      </c>
      <c r="I2218" s="275">
        <v>0</v>
      </c>
      <c r="J2218" s="275"/>
      <c r="K2218" s="275">
        <v>0</v>
      </c>
      <c r="L2218" s="275"/>
      <c r="M2218" s="275"/>
      <c r="N2218" s="275"/>
      <c r="O2218" s="275">
        <v>21658087.73</v>
      </c>
      <c r="P2218" s="275"/>
      <c r="Q2218" s="73">
        <v>0</v>
      </c>
    </row>
    <row r="2219" spans="1:17" ht="12.75" customHeight="1" x14ac:dyDescent="0.25">
      <c r="A2219" s="273" t="s">
        <v>4249</v>
      </c>
      <c r="B2219" s="273"/>
      <c r="C2219" s="274" t="s">
        <v>4250</v>
      </c>
      <c r="D2219" s="274"/>
      <c r="E2219" s="274"/>
      <c r="F2219" s="274"/>
      <c r="G2219" s="73">
        <v>20494767.27</v>
      </c>
      <c r="H2219" s="73">
        <v>0</v>
      </c>
      <c r="I2219" s="275">
        <v>339636.36</v>
      </c>
      <c r="J2219" s="275"/>
      <c r="K2219" s="275">
        <v>0</v>
      </c>
      <c r="L2219" s="275"/>
      <c r="M2219" s="275"/>
      <c r="N2219" s="275"/>
      <c r="O2219" s="275">
        <v>20834403.629999999</v>
      </c>
      <c r="P2219" s="275"/>
      <c r="Q2219" s="73">
        <v>0</v>
      </c>
    </row>
    <row r="2220" spans="1:17" ht="12.1" customHeight="1" x14ac:dyDescent="0.25">
      <c r="A2220" s="273" t="s">
        <v>4251</v>
      </c>
      <c r="B2220" s="273"/>
      <c r="C2220" s="274" t="s">
        <v>4252</v>
      </c>
      <c r="D2220" s="274"/>
      <c r="E2220" s="274"/>
      <c r="F2220" s="274"/>
      <c r="G2220" s="73">
        <v>34603919.670000002</v>
      </c>
      <c r="H2220" s="73">
        <v>0</v>
      </c>
      <c r="I2220" s="275">
        <v>270000</v>
      </c>
      <c r="J2220" s="275"/>
      <c r="K2220" s="275">
        <v>0</v>
      </c>
      <c r="L2220" s="275"/>
      <c r="M2220" s="275"/>
      <c r="N2220" s="275"/>
      <c r="O2220" s="275">
        <v>34873919.670000002</v>
      </c>
      <c r="P2220" s="275"/>
      <c r="Q2220" s="73">
        <v>0</v>
      </c>
    </row>
    <row r="2221" spans="1:17" ht="12.1" customHeight="1" x14ac:dyDescent="0.25">
      <c r="A2221" s="273" t="s">
        <v>4253</v>
      </c>
      <c r="B2221" s="273"/>
      <c r="C2221" s="274" t="s">
        <v>4254</v>
      </c>
      <c r="D2221" s="274"/>
      <c r="E2221" s="274"/>
      <c r="F2221" s="274"/>
      <c r="G2221" s="73">
        <v>8600713</v>
      </c>
      <c r="H2221" s="73">
        <v>0</v>
      </c>
      <c r="I2221" s="275">
        <v>599000</v>
      </c>
      <c r="J2221" s="275"/>
      <c r="K2221" s="275">
        <v>599000</v>
      </c>
      <c r="L2221" s="275"/>
      <c r="M2221" s="275"/>
      <c r="N2221" s="275"/>
      <c r="O2221" s="275">
        <v>8600713</v>
      </c>
      <c r="P2221" s="275"/>
      <c r="Q2221" s="73">
        <v>0</v>
      </c>
    </row>
    <row r="2222" spans="1:17" ht="12.75" customHeight="1" x14ac:dyDescent="0.25">
      <c r="A2222" s="273" t="s">
        <v>4255</v>
      </c>
      <c r="B2222" s="273"/>
      <c r="C2222" s="274" t="s">
        <v>4256</v>
      </c>
      <c r="D2222" s="274"/>
      <c r="E2222" s="274"/>
      <c r="F2222" s="274"/>
      <c r="G2222" s="73">
        <v>4786624</v>
      </c>
      <c r="H2222" s="73">
        <v>0</v>
      </c>
      <c r="I2222" s="275">
        <v>0</v>
      </c>
      <c r="J2222" s="275"/>
      <c r="K2222" s="275">
        <v>0</v>
      </c>
      <c r="L2222" s="275"/>
      <c r="M2222" s="275"/>
      <c r="N2222" s="275"/>
      <c r="O2222" s="275">
        <v>4786624</v>
      </c>
      <c r="P2222" s="275"/>
      <c r="Q2222" s="73">
        <v>0</v>
      </c>
    </row>
    <row r="2223" spans="1:17" ht="12.1" customHeight="1" x14ac:dyDescent="0.25">
      <c r="A2223" s="273" t="s">
        <v>4257</v>
      </c>
      <c r="B2223" s="273"/>
      <c r="C2223" s="274" t="s">
        <v>4258</v>
      </c>
      <c r="D2223" s="274"/>
      <c r="E2223" s="274"/>
      <c r="F2223" s="274"/>
      <c r="G2223" s="73">
        <v>29027176.359999999</v>
      </c>
      <c r="H2223" s="73">
        <v>0</v>
      </c>
      <c r="I2223" s="275">
        <v>6000000</v>
      </c>
      <c r="J2223" s="275"/>
      <c r="K2223" s="275">
        <v>6270000</v>
      </c>
      <c r="L2223" s="275"/>
      <c r="M2223" s="275"/>
      <c r="N2223" s="275"/>
      <c r="O2223" s="275">
        <v>28757176.359999999</v>
      </c>
      <c r="P2223" s="275"/>
      <c r="Q2223" s="73">
        <v>0</v>
      </c>
    </row>
    <row r="2224" spans="1:17" ht="12.1" customHeight="1" x14ac:dyDescent="0.25">
      <c r="A2224" s="273" t="s">
        <v>4259</v>
      </c>
      <c r="B2224" s="273"/>
      <c r="C2224" s="274" t="s">
        <v>4260</v>
      </c>
      <c r="D2224" s="274"/>
      <c r="E2224" s="274"/>
      <c r="F2224" s="274"/>
      <c r="G2224" s="73">
        <v>21946249.23</v>
      </c>
      <c r="H2224" s="73">
        <v>0</v>
      </c>
      <c r="I2224" s="275">
        <v>0</v>
      </c>
      <c r="J2224" s="275"/>
      <c r="K2224" s="275">
        <v>0</v>
      </c>
      <c r="L2224" s="275"/>
      <c r="M2224" s="275"/>
      <c r="N2224" s="275"/>
      <c r="O2224" s="275">
        <v>21946249.23</v>
      </c>
      <c r="P2224" s="275"/>
      <c r="Q2224" s="73">
        <v>0</v>
      </c>
    </row>
    <row r="2225" spans="1:17" ht="12.75" customHeight="1" x14ac:dyDescent="0.25">
      <c r="A2225" s="273" t="s">
        <v>4261</v>
      </c>
      <c r="B2225" s="273"/>
      <c r="C2225" s="274" t="s">
        <v>4262</v>
      </c>
      <c r="D2225" s="274"/>
      <c r="E2225" s="274"/>
      <c r="F2225" s="274"/>
      <c r="G2225" s="73">
        <v>7999282.1900000004</v>
      </c>
      <c r="H2225" s="73">
        <v>0</v>
      </c>
      <c r="I2225" s="275">
        <v>409646.15</v>
      </c>
      <c r="J2225" s="275"/>
      <c r="K2225" s="275">
        <v>0</v>
      </c>
      <c r="L2225" s="275"/>
      <c r="M2225" s="275"/>
      <c r="N2225" s="275"/>
      <c r="O2225" s="275">
        <v>8408928.3399999999</v>
      </c>
      <c r="P2225" s="275"/>
      <c r="Q2225" s="73">
        <v>0</v>
      </c>
    </row>
    <row r="2226" spans="1:17" ht="12.1" customHeight="1" x14ac:dyDescent="0.25">
      <c r="A2226" s="273" t="s">
        <v>4263</v>
      </c>
      <c r="B2226" s="273"/>
      <c r="C2226" s="274" t="s">
        <v>4264</v>
      </c>
      <c r="D2226" s="274"/>
      <c r="E2226" s="274"/>
      <c r="F2226" s="274"/>
      <c r="G2226" s="73">
        <v>1880000</v>
      </c>
      <c r="H2226" s="73">
        <v>0</v>
      </c>
      <c r="I2226" s="275">
        <v>0</v>
      </c>
      <c r="J2226" s="275"/>
      <c r="K2226" s="275">
        <v>0</v>
      </c>
      <c r="L2226" s="275"/>
      <c r="M2226" s="275"/>
      <c r="N2226" s="275"/>
      <c r="O2226" s="275">
        <v>1880000</v>
      </c>
      <c r="P2226" s="275"/>
      <c r="Q2226" s="73">
        <v>0</v>
      </c>
    </row>
    <row r="2227" spans="1:17" ht="12.1" customHeight="1" x14ac:dyDescent="0.25">
      <c r="A2227" s="273" t="s">
        <v>4265</v>
      </c>
      <c r="B2227" s="273"/>
      <c r="C2227" s="274" t="s">
        <v>4266</v>
      </c>
      <c r="D2227" s="274"/>
      <c r="E2227" s="274"/>
      <c r="F2227" s="274"/>
      <c r="G2227" s="73">
        <v>12174222.710000001</v>
      </c>
      <c r="H2227" s="73">
        <v>0</v>
      </c>
      <c r="I2227" s="275">
        <v>0</v>
      </c>
      <c r="J2227" s="275"/>
      <c r="K2227" s="275">
        <v>0</v>
      </c>
      <c r="L2227" s="275"/>
      <c r="M2227" s="275"/>
      <c r="N2227" s="275"/>
      <c r="O2227" s="275">
        <v>12174222.710000001</v>
      </c>
      <c r="P2227" s="275"/>
      <c r="Q2227" s="73">
        <v>0</v>
      </c>
    </row>
    <row r="2228" spans="1:17" ht="12.75" customHeight="1" x14ac:dyDescent="0.25">
      <c r="A2228" s="273" t="s">
        <v>4267</v>
      </c>
      <c r="B2228" s="273"/>
      <c r="C2228" s="274" t="s">
        <v>4268</v>
      </c>
      <c r="D2228" s="274"/>
      <c r="E2228" s="274"/>
      <c r="F2228" s="274"/>
      <c r="G2228" s="73">
        <v>0</v>
      </c>
      <c r="H2228" s="73">
        <v>899888812.11000001</v>
      </c>
      <c r="I2228" s="275">
        <v>1461550.98</v>
      </c>
      <c r="J2228" s="275"/>
      <c r="K2228" s="275">
        <v>25013132.670000002</v>
      </c>
      <c r="L2228" s="275"/>
      <c r="M2228" s="275"/>
      <c r="N2228" s="275"/>
      <c r="O2228" s="275">
        <v>0</v>
      </c>
      <c r="P2228" s="275"/>
      <c r="Q2228" s="73">
        <v>923440393.79999995</v>
      </c>
    </row>
    <row r="2229" spans="1:17" ht="12.1" customHeight="1" x14ac:dyDescent="0.25">
      <c r="A2229" s="355"/>
      <c r="B2229" s="355"/>
      <c r="C2229" s="355"/>
      <c r="D2229" s="355"/>
      <c r="E2229" s="355"/>
      <c r="F2229" s="355"/>
      <c r="G2229" s="74">
        <v>1211235557.1800001</v>
      </c>
      <c r="H2229" s="74">
        <v>899888812.11000001</v>
      </c>
      <c r="I2229" s="356">
        <v>19305892.199999999</v>
      </c>
      <c r="J2229" s="356"/>
      <c r="K2229" s="356">
        <v>31882132.670000002</v>
      </c>
      <c r="L2229" s="356"/>
      <c r="M2229" s="356"/>
      <c r="N2229" s="356"/>
      <c r="O2229" s="356">
        <v>1222210898.4000001</v>
      </c>
      <c r="P2229" s="356"/>
      <c r="Q2229" s="74">
        <v>923440393.79999995</v>
      </c>
    </row>
    <row r="2230" spans="1:17" ht="6.8" customHeight="1" x14ac:dyDescent="0.25"/>
    <row r="2231" spans="1:17" ht="12.1" customHeight="1" x14ac:dyDescent="0.25">
      <c r="A2231" s="277" t="s">
        <v>578</v>
      </c>
      <c r="B2231" s="277"/>
      <c r="C2231" s="278" t="s">
        <v>723</v>
      </c>
      <c r="D2231" s="278"/>
      <c r="E2231" s="278"/>
      <c r="F2231" s="278"/>
      <c r="G2231" s="278"/>
      <c r="H2231" s="278"/>
      <c r="I2231" s="278"/>
      <c r="J2231" s="278"/>
      <c r="K2231" s="278"/>
      <c r="L2231" s="278"/>
      <c r="M2231" s="278"/>
      <c r="N2231" s="278"/>
      <c r="O2231" s="278"/>
      <c r="P2231" s="278"/>
      <c r="Q2231" s="278"/>
    </row>
    <row r="2232" spans="1:17" ht="12.75" customHeight="1" x14ac:dyDescent="0.25">
      <c r="A2232" s="273" t="s">
        <v>4269</v>
      </c>
      <c r="B2232" s="273"/>
      <c r="C2232" s="274" t="s">
        <v>4270</v>
      </c>
      <c r="D2232" s="274"/>
      <c r="E2232" s="274"/>
      <c r="F2232" s="274"/>
      <c r="G2232" s="73">
        <v>3141870.91</v>
      </c>
      <c r="H2232" s="73">
        <v>0</v>
      </c>
      <c r="I2232" s="275">
        <v>0</v>
      </c>
      <c r="J2232" s="275"/>
      <c r="K2232" s="275">
        <v>0</v>
      </c>
      <c r="L2232" s="275"/>
      <c r="M2232" s="275"/>
      <c r="N2232" s="275"/>
      <c r="O2232" s="275">
        <v>3141870.91</v>
      </c>
      <c r="P2232" s="275"/>
      <c r="Q2232" s="73">
        <v>0</v>
      </c>
    </row>
    <row r="2233" spans="1:17" ht="12.1" customHeight="1" x14ac:dyDescent="0.25">
      <c r="A2233" s="273" t="s">
        <v>4271</v>
      </c>
      <c r="B2233" s="273"/>
      <c r="C2233" s="274" t="s">
        <v>4272</v>
      </c>
      <c r="D2233" s="274"/>
      <c r="E2233" s="274"/>
      <c r="F2233" s="274"/>
      <c r="G2233" s="73">
        <v>1344545.45</v>
      </c>
      <c r="H2233" s="73">
        <v>0</v>
      </c>
      <c r="I2233" s="275">
        <v>0</v>
      </c>
      <c r="J2233" s="275"/>
      <c r="K2233" s="275">
        <v>0</v>
      </c>
      <c r="L2233" s="275"/>
      <c r="M2233" s="275"/>
      <c r="N2233" s="275"/>
      <c r="O2233" s="275">
        <v>1344545.45</v>
      </c>
      <c r="P2233" s="275"/>
      <c r="Q2233" s="73">
        <v>0</v>
      </c>
    </row>
    <row r="2234" spans="1:17" ht="12.1" customHeight="1" x14ac:dyDescent="0.25">
      <c r="A2234" s="273" t="s">
        <v>4273</v>
      </c>
      <c r="B2234" s="273"/>
      <c r="C2234" s="274" t="s">
        <v>4274</v>
      </c>
      <c r="D2234" s="274"/>
      <c r="E2234" s="274"/>
      <c r="F2234" s="274"/>
      <c r="G2234" s="73">
        <v>2543540</v>
      </c>
      <c r="H2234" s="73">
        <v>0</v>
      </c>
      <c r="I2234" s="275">
        <v>0</v>
      </c>
      <c r="J2234" s="275"/>
      <c r="K2234" s="275">
        <v>0</v>
      </c>
      <c r="L2234" s="275"/>
      <c r="M2234" s="275"/>
      <c r="N2234" s="275"/>
      <c r="O2234" s="275">
        <v>2543540</v>
      </c>
      <c r="P2234" s="275"/>
      <c r="Q2234" s="73">
        <v>0</v>
      </c>
    </row>
    <row r="2235" spans="1:17" ht="12.1" customHeight="1" x14ac:dyDescent="0.25">
      <c r="A2235" s="273" t="s">
        <v>4275</v>
      </c>
      <c r="B2235" s="273"/>
      <c r="C2235" s="274" t="s">
        <v>4276</v>
      </c>
      <c r="D2235" s="274"/>
      <c r="E2235" s="274"/>
      <c r="F2235" s="274"/>
      <c r="G2235" s="73">
        <v>5883990</v>
      </c>
      <c r="H2235" s="73">
        <v>0</v>
      </c>
      <c r="I2235" s="275">
        <v>0</v>
      </c>
      <c r="J2235" s="275"/>
      <c r="K2235" s="275">
        <v>3498000</v>
      </c>
      <c r="L2235" s="275"/>
      <c r="M2235" s="275"/>
      <c r="N2235" s="275"/>
      <c r="O2235" s="275">
        <v>2385990</v>
      </c>
      <c r="P2235" s="275"/>
      <c r="Q2235" s="73">
        <v>0</v>
      </c>
    </row>
    <row r="2236" spans="1:17" ht="12.75" customHeight="1" x14ac:dyDescent="0.25">
      <c r="A2236" s="273" t="s">
        <v>4277</v>
      </c>
      <c r="B2236" s="273"/>
      <c r="C2236" s="274" t="s">
        <v>4278</v>
      </c>
      <c r="D2236" s="274"/>
      <c r="E2236" s="274"/>
      <c r="F2236" s="274"/>
      <c r="G2236" s="73">
        <v>1349861.85</v>
      </c>
      <c r="H2236" s="73">
        <v>0</v>
      </c>
      <c r="I2236" s="275">
        <v>0</v>
      </c>
      <c r="J2236" s="275"/>
      <c r="K2236" s="275">
        <v>0</v>
      </c>
      <c r="L2236" s="275"/>
      <c r="M2236" s="275"/>
      <c r="N2236" s="275"/>
      <c r="O2236" s="275">
        <v>1349861.85</v>
      </c>
      <c r="P2236" s="275"/>
      <c r="Q2236" s="73">
        <v>0</v>
      </c>
    </row>
    <row r="2237" spans="1:17" ht="12.1" customHeight="1" x14ac:dyDescent="0.25">
      <c r="A2237" s="273" t="s">
        <v>4279</v>
      </c>
      <c r="B2237" s="273"/>
      <c r="C2237" s="274" t="s">
        <v>4280</v>
      </c>
      <c r="D2237" s="274"/>
      <c r="E2237" s="274"/>
      <c r="F2237" s="274"/>
      <c r="G2237" s="73">
        <v>1349861.85</v>
      </c>
      <c r="H2237" s="73">
        <v>0</v>
      </c>
      <c r="I2237" s="275">
        <v>0</v>
      </c>
      <c r="J2237" s="275"/>
      <c r="K2237" s="275">
        <v>0</v>
      </c>
      <c r="L2237" s="275"/>
      <c r="M2237" s="275"/>
      <c r="N2237" s="275"/>
      <c r="O2237" s="275">
        <v>1349861.85</v>
      </c>
      <c r="P2237" s="275"/>
      <c r="Q2237" s="73">
        <v>0</v>
      </c>
    </row>
    <row r="2238" spans="1:17" ht="12.1" customHeight="1" x14ac:dyDescent="0.25">
      <c r="A2238" s="273" t="s">
        <v>4281</v>
      </c>
      <c r="B2238" s="273"/>
      <c r="C2238" s="274" t="s">
        <v>4282</v>
      </c>
      <c r="D2238" s="274"/>
      <c r="E2238" s="274"/>
      <c r="F2238" s="274"/>
      <c r="G2238" s="73">
        <v>703000</v>
      </c>
      <c r="H2238" s="73">
        <v>0</v>
      </c>
      <c r="I2238" s="275">
        <v>0</v>
      </c>
      <c r="J2238" s="275"/>
      <c r="K2238" s="275">
        <v>0</v>
      </c>
      <c r="L2238" s="275"/>
      <c r="M2238" s="275"/>
      <c r="N2238" s="275"/>
      <c r="O2238" s="275">
        <v>703000</v>
      </c>
      <c r="P2238" s="275"/>
      <c r="Q2238" s="73">
        <v>0</v>
      </c>
    </row>
    <row r="2239" spans="1:17" ht="12.75" customHeight="1" x14ac:dyDescent="0.25">
      <c r="A2239" s="273" t="s">
        <v>4283</v>
      </c>
      <c r="B2239" s="273"/>
      <c r="C2239" s="274" t="s">
        <v>4284</v>
      </c>
      <c r="D2239" s="274"/>
      <c r="E2239" s="274"/>
      <c r="F2239" s="274"/>
      <c r="G2239" s="73">
        <v>490000</v>
      </c>
      <c r="H2239" s="73">
        <v>0</v>
      </c>
      <c r="I2239" s="275">
        <v>0</v>
      </c>
      <c r="J2239" s="275"/>
      <c r="K2239" s="275">
        <v>0</v>
      </c>
      <c r="L2239" s="275"/>
      <c r="M2239" s="275"/>
      <c r="N2239" s="275"/>
      <c r="O2239" s="275">
        <v>490000</v>
      </c>
      <c r="P2239" s="275"/>
      <c r="Q2239" s="73">
        <v>0</v>
      </c>
    </row>
    <row r="2240" spans="1:17" ht="12.1" customHeight="1" x14ac:dyDescent="0.25">
      <c r="A2240" s="273" t="s">
        <v>4285</v>
      </c>
      <c r="B2240" s="273"/>
      <c r="C2240" s="274" t="s">
        <v>4286</v>
      </c>
      <c r="D2240" s="274"/>
      <c r="E2240" s="274"/>
      <c r="F2240" s="274"/>
      <c r="G2240" s="73">
        <v>563000</v>
      </c>
      <c r="H2240" s="73">
        <v>0</v>
      </c>
      <c r="I2240" s="275">
        <v>0</v>
      </c>
      <c r="J2240" s="275"/>
      <c r="K2240" s="275">
        <v>0</v>
      </c>
      <c r="L2240" s="275"/>
      <c r="M2240" s="275"/>
      <c r="N2240" s="275"/>
      <c r="O2240" s="275">
        <v>563000</v>
      </c>
      <c r="P2240" s="275"/>
      <c r="Q2240" s="73">
        <v>0</v>
      </c>
    </row>
    <row r="2241" spans="1:17" ht="12.1" customHeight="1" x14ac:dyDescent="0.25">
      <c r="A2241" s="273" t="s">
        <v>4287</v>
      </c>
      <c r="B2241" s="273"/>
      <c r="C2241" s="274" t="s">
        <v>4274</v>
      </c>
      <c r="D2241" s="274"/>
      <c r="E2241" s="274"/>
      <c r="F2241" s="274"/>
      <c r="G2241" s="73">
        <v>-0.04</v>
      </c>
      <c r="H2241" s="73">
        <v>0</v>
      </c>
      <c r="I2241" s="275">
        <v>0.04</v>
      </c>
      <c r="J2241" s="275"/>
      <c r="K2241" s="275">
        <v>0</v>
      </c>
      <c r="L2241" s="275"/>
      <c r="M2241" s="275"/>
      <c r="N2241" s="275"/>
      <c r="O2241" s="275">
        <v>0</v>
      </c>
      <c r="P2241" s="275"/>
      <c r="Q2241" s="73">
        <v>0</v>
      </c>
    </row>
    <row r="2242" spans="1:17" ht="12.75" customHeight="1" x14ac:dyDescent="0.25">
      <c r="A2242" s="273" t="s">
        <v>4288</v>
      </c>
      <c r="B2242" s="273"/>
      <c r="C2242" s="274" t="s">
        <v>4289</v>
      </c>
      <c r="D2242" s="274"/>
      <c r="E2242" s="274"/>
      <c r="F2242" s="274"/>
      <c r="G2242" s="73">
        <v>490250</v>
      </c>
      <c r="H2242" s="73">
        <v>0</v>
      </c>
      <c r="I2242" s="275">
        <v>0</v>
      </c>
      <c r="J2242" s="275"/>
      <c r="K2242" s="275">
        <v>0</v>
      </c>
      <c r="L2242" s="275"/>
      <c r="M2242" s="275"/>
      <c r="N2242" s="275"/>
      <c r="O2242" s="275">
        <v>490250</v>
      </c>
      <c r="P2242" s="275"/>
      <c r="Q2242" s="73">
        <v>0</v>
      </c>
    </row>
    <row r="2243" spans="1:17" ht="12.1" customHeight="1" x14ac:dyDescent="0.25">
      <c r="A2243" s="273" t="s">
        <v>4290</v>
      </c>
      <c r="B2243" s="273"/>
      <c r="C2243" s="274" t="s">
        <v>4291</v>
      </c>
      <c r="D2243" s="274"/>
      <c r="E2243" s="274"/>
      <c r="F2243" s="274"/>
      <c r="G2243" s="73">
        <v>684000</v>
      </c>
      <c r="H2243" s="73">
        <v>0</v>
      </c>
      <c r="I2243" s="275">
        <v>0</v>
      </c>
      <c r="J2243" s="275"/>
      <c r="K2243" s="275">
        <v>0</v>
      </c>
      <c r="L2243" s="275"/>
      <c r="M2243" s="275"/>
      <c r="N2243" s="275"/>
      <c r="O2243" s="275">
        <v>684000</v>
      </c>
      <c r="P2243" s="275"/>
      <c r="Q2243" s="73">
        <v>0</v>
      </c>
    </row>
    <row r="2244" spans="1:17" ht="12.1" customHeight="1" x14ac:dyDescent="0.25">
      <c r="A2244" s="273" t="s">
        <v>4292</v>
      </c>
      <c r="B2244" s="273"/>
      <c r="C2244" s="274" t="s">
        <v>4293</v>
      </c>
      <c r="D2244" s="274"/>
      <c r="E2244" s="274"/>
      <c r="F2244" s="274"/>
      <c r="G2244" s="73">
        <v>15150823.449999999</v>
      </c>
      <c r="H2244" s="73">
        <v>0</v>
      </c>
      <c r="I2244" s="275">
        <v>0</v>
      </c>
      <c r="J2244" s="275"/>
      <c r="K2244" s="275">
        <v>0</v>
      </c>
      <c r="L2244" s="275"/>
      <c r="M2244" s="275"/>
      <c r="N2244" s="275"/>
      <c r="O2244" s="275">
        <v>15150823.449999999</v>
      </c>
      <c r="P2244" s="275"/>
      <c r="Q2244" s="73">
        <v>0</v>
      </c>
    </row>
    <row r="2245" spans="1:17" ht="12.75" customHeight="1" x14ac:dyDescent="0.25">
      <c r="A2245" s="273" t="s">
        <v>4294</v>
      </c>
      <c r="B2245" s="273"/>
      <c r="C2245" s="274" t="s">
        <v>4295</v>
      </c>
      <c r="D2245" s="274"/>
      <c r="E2245" s="274"/>
      <c r="F2245" s="274"/>
      <c r="G2245" s="73">
        <v>1732909.09</v>
      </c>
      <c r="H2245" s="73">
        <v>0</v>
      </c>
      <c r="I2245" s="275">
        <v>0</v>
      </c>
      <c r="J2245" s="275"/>
      <c r="K2245" s="275">
        <v>0</v>
      </c>
      <c r="L2245" s="275"/>
      <c r="M2245" s="275"/>
      <c r="N2245" s="275"/>
      <c r="O2245" s="275">
        <v>1732909.09</v>
      </c>
      <c r="P2245" s="275"/>
      <c r="Q2245" s="73">
        <v>0</v>
      </c>
    </row>
    <row r="2246" spans="1:17" ht="12.1" customHeight="1" x14ac:dyDescent="0.25">
      <c r="A2246" s="273" t="s">
        <v>4296</v>
      </c>
      <c r="B2246" s="273"/>
      <c r="C2246" s="274" t="s">
        <v>4297</v>
      </c>
      <c r="D2246" s="274"/>
      <c r="E2246" s="274"/>
      <c r="F2246" s="274"/>
      <c r="G2246" s="73">
        <v>631365.97</v>
      </c>
      <c r="H2246" s="73">
        <v>0</v>
      </c>
      <c r="I2246" s="275">
        <v>0</v>
      </c>
      <c r="J2246" s="275"/>
      <c r="K2246" s="275">
        <v>0</v>
      </c>
      <c r="L2246" s="275"/>
      <c r="M2246" s="275"/>
      <c r="N2246" s="275"/>
      <c r="O2246" s="275">
        <v>631365.97</v>
      </c>
      <c r="P2246" s="275"/>
      <c r="Q2246" s="73">
        <v>0</v>
      </c>
    </row>
    <row r="2247" spans="1:17" ht="12.1" customHeight="1" x14ac:dyDescent="0.25">
      <c r="A2247" s="273" t="s">
        <v>4298</v>
      </c>
      <c r="B2247" s="273"/>
      <c r="C2247" s="274" t="s">
        <v>4299</v>
      </c>
      <c r="D2247" s="274"/>
      <c r="E2247" s="274"/>
      <c r="F2247" s="274"/>
      <c r="G2247" s="73">
        <v>631365.97</v>
      </c>
      <c r="H2247" s="73">
        <v>0</v>
      </c>
      <c r="I2247" s="275">
        <v>0</v>
      </c>
      <c r="J2247" s="275"/>
      <c r="K2247" s="275">
        <v>0</v>
      </c>
      <c r="L2247" s="275"/>
      <c r="M2247" s="275"/>
      <c r="N2247" s="275"/>
      <c r="O2247" s="275">
        <v>631365.97</v>
      </c>
      <c r="P2247" s="275"/>
      <c r="Q2247" s="73">
        <v>0</v>
      </c>
    </row>
    <row r="2248" spans="1:17" ht="12.75" customHeight="1" x14ac:dyDescent="0.25">
      <c r="A2248" s="273" t="s">
        <v>4300</v>
      </c>
      <c r="B2248" s="273"/>
      <c r="C2248" s="274" t="s">
        <v>4301</v>
      </c>
      <c r="D2248" s="274"/>
      <c r="E2248" s="274"/>
      <c r="F2248" s="274"/>
      <c r="G2248" s="73">
        <v>538871.91</v>
      </c>
      <c r="H2248" s="73">
        <v>0</v>
      </c>
      <c r="I2248" s="275">
        <v>0</v>
      </c>
      <c r="J2248" s="275"/>
      <c r="K2248" s="275">
        <v>0</v>
      </c>
      <c r="L2248" s="275"/>
      <c r="M2248" s="275"/>
      <c r="N2248" s="275"/>
      <c r="O2248" s="275">
        <v>538871.91</v>
      </c>
      <c r="P2248" s="275"/>
      <c r="Q2248" s="73">
        <v>0</v>
      </c>
    </row>
    <row r="2249" spans="1:17" ht="12.1" customHeight="1" x14ac:dyDescent="0.25">
      <c r="A2249" s="273" t="s">
        <v>4302</v>
      </c>
      <c r="B2249" s="273"/>
      <c r="C2249" s="274" t="s">
        <v>4303</v>
      </c>
      <c r="D2249" s="274"/>
      <c r="E2249" s="274"/>
      <c r="F2249" s="274"/>
      <c r="G2249" s="73">
        <v>898119.85</v>
      </c>
      <c r="H2249" s="73">
        <v>0</v>
      </c>
      <c r="I2249" s="275">
        <v>0</v>
      </c>
      <c r="J2249" s="275"/>
      <c r="K2249" s="275">
        <v>0</v>
      </c>
      <c r="L2249" s="275"/>
      <c r="M2249" s="275"/>
      <c r="N2249" s="275"/>
      <c r="O2249" s="275">
        <v>898119.85</v>
      </c>
      <c r="P2249" s="275"/>
      <c r="Q2249" s="73">
        <v>0</v>
      </c>
    </row>
    <row r="2250" spans="1:17" ht="12.1" customHeight="1" x14ac:dyDescent="0.25">
      <c r="A2250" s="273" t="s">
        <v>4304</v>
      </c>
      <c r="B2250" s="273"/>
      <c r="C2250" s="274" t="s">
        <v>4289</v>
      </c>
      <c r="D2250" s="274"/>
      <c r="E2250" s="274"/>
      <c r="F2250" s="274"/>
      <c r="G2250" s="73">
        <v>1083727.27</v>
      </c>
      <c r="H2250" s="73">
        <v>0</v>
      </c>
      <c r="I2250" s="275">
        <v>0</v>
      </c>
      <c r="J2250" s="275"/>
      <c r="K2250" s="275">
        <v>0</v>
      </c>
      <c r="L2250" s="275"/>
      <c r="M2250" s="275"/>
      <c r="N2250" s="275"/>
      <c r="O2250" s="275">
        <v>1083727.27</v>
      </c>
      <c r="P2250" s="275"/>
      <c r="Q2250" s="73">
        <v>0</v>
      </c>
    </row>
    <row r="2251" spans="1:17" ht="12.75" customHeight="1" x14ac:dyDescent="0.25">
      <c r="A2251" s="273" t="s">
        <v>4305</v>
      </c>
      <c r="B2251" s="273"/>
      <c r="C2251" s="274" t="s">
        <v>4291</v>
      </c>
      <c r="D2251" s="274"/>
      <c r="E2251" s="274"/>
      <c r="F2251" s="274"/>
      <c r="G2251" s="73">
        <v>6548876.5800000001</v>
      </c>
      <c r="H2251" s="73">
        <v>0</v>
      </c>
      <c r="I2251" s="275">
        <v>0</v>
      </c>
      <c r="J2251" s="275"/>
      <c r="K2251" s="275">
        <v>0</v>
      </c>
      <c r="L2251" s="275"/>
      <c r="M2251" s="275"/>
      <c r="N2251" s="275"/>
      <c r="O2251" s="275">
        <v>6548876.5800000001</v>
      </c>
      <c r="P2251" s="275"/>
      <c r="Q2251" s="73">
        <v>0</v>
      </c>
    </row>
    <row r="2252" spans="1:17" ht="12.1" customHeight="1" x14ac:dyDescent="0.25">
      <c r="A2252" s="273" t="s">
        <v>4306</v>
      </c>
      <c r="B2252" s="273"/>
      <c r="C2252" s="274" t="s">
        <v>4293</v>
      </c>
      <c r="D2252" s="274"/>
      <c r="E2252" s="274"/>
      <c r="F2252" s="274"/>
      <c r="G2252" s="73">
        <v>2337399.85</v>
      </c>
      <c r="H2252" s="73">
        <v>0</v>
      </c>
      <c r="I2252" s="275">
        <v>0</v>
      </c>
      <c r="J2252" s="275"/>
      <c r="K2252" s="275">
        <v>0</v>
      </c>
      <c r="L2252" s="275"/>
      <c r="M2252" s="275"/>
      <c r="N2252" s="275"/>
      <c r="O2252" s="275">
        <v>2337399.85</v>
      </c>
      <c r="P2252" s="275"/>
      <c r="Q2252" s="73">
        <v>0</v>
      </c>
    </row>
    <row r="2253" spans="1:17" ht="12.1" customHeight="1" x14ac:dyDescent="0.25">
      <c r="A2253" s="273" t="s">
        <v>4307</v>
      </c>
      <c r="B2253" s="273"/>
      <c r="C2253" s="274" t="s">
        <v>4295</v>
      </c>
      <c r="D2253" s="274"/>
      <c r="E2253" s="274"/>
      <c r="F2253" s="274"/>
      <c r="G2253" s="73">
        <v>1497000</v>
      </c>
      <c r="H2253" s="73">
        <v>0</v>
      </c>
      <c r="I2253" s="275">
        <v>0</v>
      </c>
      <c r="J2253" s="275"/>
      <c r="K2253" s="275">
        <v>0</v>
      </c>
      <c r="L2253" s="275"/>
      <c r="M2253" s="275"/>
      <c r="N2253" s="275"/>
      <c r="O2253" s="275">
        <v>1497000</v>
      </c>
      <c r="P2253" s="275"/>
      <c r="Q2253" s="73">
        <v>0</v>
      </c>
    </row>
    <row r="2254" spans="1:17" ht="12.75" customHeight="1" x14ac:dyDescent="0.25">
      <c r="A2254" s="273" t="s">
        <v>4308</v>
      </c>
      <c r="B2254" s="273"/>
      <c r="C2254" s="274" t="s">
        <v>4309</v>
      </c>
      <c r="D2254" s="274"/>
      <c r="E2254" s="274"/>
      <c r="F2254" s="274"/>
      <c r="G2254" s="73">
        <v>255000</v>
      </c>
      <c r="H2254" s="73">
        <v>0</v>
      </c>
      <c r="I2254" s="275">
        <v>0</v>
      </c>
      <c r="J2254" s="275"/>
      <c r="K2254" s="275">
        <v>0</v>
      </c>
      <c r="L2254" s="275"/>
      <c r="M2254" s="275"/>
      <c r="N2254" s="275"/>
      <c r="O2254" s="275">
        <v>255000</v>
      </c>
      <c r="P2254" s="275"/>
      <c r="Q2254" s="73">
        <v>0</v>
      </c>
    </row>
    <row r="2255" spans="1:17" ht="12.1" customHeight="1" x14ac:dyDescent="0.25">
      <c r="A2255" s="273" t="s">
        <v>4310</v>
      </c>
      <c r="B2255" s="273"/>
      <c r="C2255" s="274" t="s">
        <v>4311</v>
      </c>
      <c r="D2255" s="274"/>
      <c r="E2255" s="274"/>
      <c r="F2255" s="274"/>
      <c r="G2255" s="73">
        <v>1349861.85</v>
      </c>
      <c r="H2255" s="73">
        <v>0</v>
      </c>
      <c r="I2255" s="275">
        <v>0</v>
      </c>
      <c r="J2255" s="275"/>
      <c r="K2255" s="275">
        <v>0</v>
      </c>
      <c r="L2255" s="275"/>
      <c r="M2255" s="275"/>
      <c r="N2255" s="275"/>
      <c r="O2255" s="275">
        <v>1349861.85</v>
      </c>
      <c r="P2255" s="275"/>
      <c r="Q2255" s="73">
        <v>0</v>
      </c>
    </row>
    <row r="2256" spans="1:17" ht="12.1" customHeight="1" x14ac:dyDescent="0.25">
      <c r="A2256" s="273" t="s">
        <v>4312</v>
      </c>
      <c r="B2256" s="273"/>
      <c r="C2256" s="274" t="s">
        <v>4313</v>
      </c>
      <c r="D2256" s="274"/>
      <c r="E2256" s="274"/>
      <c r="F2256" s="274"/>
      <c r="G2256" s="73">
        <v>400000</v>
      </c>
      <c r="H2256" s="73">
        <v>0</v>
      </c>
      <c r="I2256" s="275">
        <v>0</v>
      </c>
      <c r="J2256" s="275"/>
      <c r="K2256" s="275">
        <v>0</v>
      </c>
      <c r="L2256" s="275"/>
      <c r="M2256" s="275"/>
      <c r="N2256" s="275"/>
      <c r="O2256" s="275">
        <v>400000</v>
      </c>
      <c r="P2256" s="275"/>
      <c r="Q2256" s="73">
        <v>0</v>
      </c>
    </row>
    <row r="2257" spans="1:17" ht="12.75" customHeight="1" x14ac:dyDescent="0.25">
      <c r="A2257" s="273" t="s">
        <v>4314</v>
      </c>
      <c r="B2257" s="273"/>
      <c r="C2257" s="274" t="s">
        <v>4315</v>
      </c>
      <c r="D2257" s="274"/>
      <c r="E2257" s="274"/>
      <c r="F2257" s="274"/>
      <c r="G2257" s="73">
        <v>563000</v>
      </c>
      <c r="H2257" s="73">
        <v>0</v>
      </c>
      <c r="I2257" s="275">
        <v>0</v>
      </c>
      <c r="J2257" s="275"/>
      <c r="K2257" s="275">
        <v>0</v>
      </c>
      <c r="L2257" s="275"/>
      <c r="M2257" s="275"/>
      <c r="N2257" s="275"/>
      <c r="O2257" s="275">
        <v>563000</v>
      </c>
      <c r="P2257" s="275"/>
      <c r="Q2257" s="73">
        <v>0</v>
      </c>
    </row>
    <row r="2258" spans="1:17" ht="12.1" customHeight="1" x14ac:dyDescent="0.25">
      <c r="A2258" s="273" t="s">
        <v>4316</v>
      </c>
      <c r="B2258" s="273"/>
      <c r="C2258" s="274" t="s">
        <v>4317</v>
      </c>
      <c r="D2258" s="274"/>
      <c r="E2258" s="274"/>
      <c r="F2258" s="274"/>
      <c r="G2258" s="73">
        <v>741000</v>
      </c>
      <c r="H2258" s="73">
        <v>0</v>
      </c>
      <c r="I2258" s="275">
        <v>0</v>
      </c>
      <c r="J2258" s="275"/>
      <c r="K2258" s="275">
        <v>0</v>
      </c>
      <c r="L2258" s="275"/>
      <c r="M2258" s="275"/>
      <c r="N2258" s="275"/>
      <c r="O2258" s="275">
        <v>741000</v>
      </c>
      <c r="P2258" s="275"/>
      <c r="Q2258" s="73">
        <v>0</v>
      </c>
    </row>
    <row r="2259" spans="1:17" ht="12.1" customHeight="1" x14ac:dyDescent="0.25">
      <c r="A2259" s="273" t="s">
        <v>4318</v>
      </c>
      <c r="B2259" s="273"/>
      <c r="C2259" s="274" t="s">
        <v>4289</v>
      </c>
      <c r="D2259" s="274"/>
      <c r="E2259" s="274"/>
      <c r="F2259" s="274"/>
      <c r="G2259" s="73">
        <v>1309090.9099999999</v>
      </c>
      <c r="H2259" s="73">
        <v>0</v>
      </c>
      <c r="I2259" s="275">
        <v>0</v>
      </c>
      <c r="J2259" s="275"/>
      <c r="K2259" s="275">
        <v>0</v>
      </c>
      <c r="L2259" s="275"/>
      <c r="M2259" s="275"/>
      <c r="N2259" s="275"/>
      <c r="O2259" s="275">
        <v>1309090.9099999999</v>
      </c>
      <c r="P2259" s="275"/>
      <c r="Q2259" s="73">
        <v>0</v>
      </c>
    </row>
    <row r="2260" spans="1:17" ht="12.1" customHeight="1" x14ac:dyDescent="0.25">
      <c r="A2260" s="273" t="s">
        <v>4319</v>
      </c>
      <c r="B2260" s="273"/>
      <c r="C2260" s="274" t="s">
        <v>4291</v>
      </c>
      <c r="D2260" s="274"/>
      <c r="E2260" s="274"/>
      <c r="F2260" s="274"/>
      <c r="G2260" s="73">
        <v>1606742</v>
      </c>
      <c r="H2260" s="73">
        <v>0</v>
      </c>
      <c r="I2260" s="275">
        <v>0</v>
      </c>
      <c r="J2260" s="275"/>
      <c r="K2260" s="275">
        <v>0</v>
      </c>
      <c r="L2260" s="275"/>
      <c r="M2260" s="275"/>
      <c r="N2260" s="275"/>
      <c r="O2260" s="275">
        <v>1606742</v>
      </c>
      <c r="P2260" s="275"/>
      <c r="Q2260" s="73">
        <v>0</v>
      </c>
    </row>
    <row r="2261" spans="1:17" ht="12.75" customHeight="1" x14ac:dyDescent="0.25">
      <c r="A2261" s="273" t="s">
        <v>4320</v>
      </c>
      <c r="B2261" s="273"/>
      <c r="C2261" s="274" t="s">
        <v>4293</v>
      </c>
      <c r="D2261" s="274"/>
      <c r="E2261" s="274"/>
      <c r="F2261" s="274"/>
      <c r="G2261" s="73">
        <v>2498756.2000000002</v>
      </c>
      <c r="H2261" s="73">
        <v>0</v>
      </c>
      <c r="I2261" s="275">
        <v>0</v>
      </c>
      <c r="J2261" s="275"/>
      <c r="K2261" s="275">
        <v>0</v>
      </c>
      <c r="L2261" s="275"/>
      <c r="M2261" s="275"/>
      <c r="N2261" s="275"/>
      <c r="O2261" s="275">
        <v>2498756.2000000002</v>
      </c>
      <c r="P2261" s="275"/>
      <c r="Q2261" s="73">
        <v>0</v>
      </c>
    </row>
    <row r="2262" spans="1:17" ht="12.1" customHeight="1" x14ac:dyDescent="0.25">
      <c r="A2262" s="273" t="s">
        <v>4321</v>
      </c>
      <c r="B2262" s="273"/>
      <c r="C2262" s="274" t="s">
        <v>4295</v>
      </c>
      <c r="D2262" s="274"/>
      <c r="E2262" s="274"/>
      <c r="F2262" s="274"/>
      <c r="G2262" s="73">
        <v>1277262.72</v>
      </c>
      <c r="H2262" s="73">
        <v>0</v>
      </c>
      <c r="I2262" s="275">
        <v>0</v>
      </c>
      <c r="J2262" s="275"/>
      <c r="K2262" s="275">
        <v>0</v>
      </c>
      <c r="L2262" s="275"/>
      <c r="M2262" s="275"/>
      <c r="N2262" s="275"/>
      <c r="O2262" s="275">
        <v>1277262.72</v>
      </c>
      <c r="P2262" s="275"/>
      <c r="Q2262" s="73">
        <v>0</v>
      </c>
    </row>
    <row r="2263" spans="1:17" ht="12.1" customHeight="1" x14ac:dyDescent="0.25">
      <c r="A2263" s="273" t="s">
        <v>4322</v>
      </c>
      <c r="B2263" s="273"/>
      <c r="C2263" s="274" t="s">
        <v>4323</v>
      </c>
      <c r="D2263" s="274"/>
      <c r="E2263" s="274"/>
      <c r="F2263" s="274"/>
      <c r="G2263" s="73">
        <v>255000</v>
      </c>
      <c r="H2263" s="73">
        <v>0</v>
      </c>
      <c r="I2263" s="275">
        <v>0</v>
      </c>
      <c r="J2263" s="275"/>
      <c r="K2263" s="275">
        <v>0</v>
      </c>
      <c r="L2263" s="275"/>
      <c r="M2263" s="275"/>
      <c r="N2263" s="275"/>
      <c r="O2263" s="275">
        <v>255000</v>
      </c>
      <c r="P2263" s="275"/>
      <c r="Q2263" s="73">
        <v>0</v>
      </c>
    </row>
    <row r="2264" spans="1:17" ht="12.75" customHeight="1" x14ac:dyDescent="0.25">
      <c r="A2264" s="273" t="s">
        <v>4324</v>
      </c>
      <c r="B2264" s="273"/>
      <c r="C2264" s="274" t="s">
        <v>4325</v>
      </c>
      <c r="D2264" s="274"/>
      <c r="E2264" s="274"/>
      <c r="F2264" s="274"/>
      <c r="G2264" s="73">
        <v>573000</v>
      </c>
      <c r="H2264" s="73">
        <v>0</v>
      </c>
      <c r="I2264" s="275">
        <v>0</v>
      </c>
      <c r="J2264" s="275"/>
      <c r="K2264" s="275">
        <v>0</v>
      </c>
      <c r="L2264" s="275"/>
      <c r="M2264" s="275"/>
      <c r="N2264" s="275"/>
      <c r="O2264" s="275">
        <v>573000</v>
      </c>
      <c r="P2264" s="275"/>
      <c r="Q2264" s="73">
        <v>0</v>
      </c>
    </row>
    <row r="2265" spans="1:17" ht="12.1" customHeight="1" x14ac:dyDescent="0.25">
      <c r="A2265" s="273" t="s">
        <v>4326</v>
      </c>
      <c r="B2265" s="273"/>
      <c r="C2265" s="274" t="s">
        <v>4327</v>
      </c>
      <c r="D2265" s="274"/>
      <c r="E2265" s="274"/>
      <c r="F2265" s="274"/>
      <c r="G2265" s="73">
        <v>255000</v>
      </c>
      <c r="H2265" s="73">
        <v>0</v>
      </c>
      <c r="I2265" s="275">
        <v>0</v>
      </c>
      <c r="J2265" s="275"/>
      <c r="K2265" s="275">
        <v>0</v>
      </c>
      <c r="L2265" s="275"/>
      <c r="M2265" s="275"/>
      <c r="N2265" s="275"/>
      <c r="O2265" s="275">
        <v>255000</v>
      </c>
      <c r="P2265" s="275"/>
      <c r="Q2265" s="73">
        <v>0</v>
      </c>
    </row>
    <row r="2266" spans="1:17" ht="12.1" customHeight="1" x14ac:dyDescent="0.25">
      <c r="A2266" s="273" t="s">
        <v>4328</v>
      </c>
      <c r="B2266" s="273"/>
      <c r="C2266" s="274" t="s">
        <v>4329</v>
      </c>
      <c r="D2266" s="274"/>
      <c r="E2266" s="274"/>
      <c r="F2266" s="274"/>
      <c r="G2266" s="73">
        <v>538572</v>
      </c>
      <c r="H2266" s="73">
        <v>0</v>
      </c>
      <c r="I2266" s="275">
        <v>0</v>
      </c>
      <c r="J2266" s="275"/>
      <c r="K2266" s="275">
        <v>0</v>
      </c>
      <c r="L2266" s="275"/>
      <c r="M2266" s="275"/>
      <c r="N2266" s="275"/>
      <c r="O2266" s="275">
        <v>538572</v>
      </c>
      <c r="P2266" s="275"/>
      <c r="Q2266" s="73">
        <v>0</v>
      </c>
    </row>
    <row r="2267" spans="1:17" ht="12.75" customHeight="1" x14ac:dyDescent="0.25">
      <c r="A2267" s="273" t="s">
        <v>4330</v>
      </c>
      <c r="B2267" s="273"/>
      <c r="C2267" s="274" t="s">
        <v>4289</v>
      </c>
      <c r="D2267" s="274"/>
      <c r="E2267" s="274"/>
      <c r="F2267" s="274"/>
      <c r="G2267" s="73">
        <v>7651027.25</v>
      </c>
      <c r="H2267" s="73">
        <v>0</v>
      </c>
      <c r="I2267" s="275">
        <v>0</v>
      </c>
      <c r="J2267" s="275"/>
      <c r="K2267" s="275">
        <v>0</v>
      </c>
      <c r="L2267" s="275"/>
      <c r="M2267" s="275"/>
      <c r="N2267" s="275"/>
      <c r="O2267" s="275">
        <v>7651027.25</v>
      </c>
      <c r="P2267" s="275"/>
      <c r="Q2267" s="73">
        <v>0</v>
      </c>
    </row>
    <row r="2268" spans="1:17" ht="12.1" customHeight="1" x14ac:dyDescent="0.25">
      <c r="A2268" s="273" t="s">
        <v>4331</v>
      </c>
      <c r="B2268" s="273"/>
      <c r="C2268" s="274" t="s">
        <v>4291</v>
      </c>
      <c r="D2268" s="274"/>
      <c r="E2268" s="274"/>
      <c r="F2268" s="274"/>
      <c r="G2268" s="73">
        <v>8582805.7599999998</v>
      </c>
      <c r="H2268" s="73">
        <v>0</v>
      </c>
      <c r="I2268" s="275">
        <v>0</v>
      </c>
      <c r="J2268" s="275"/>
      <c r="K2268" s="275">
        <v>0</v>
      </c>
      <c r="L2268" s="275"/>
      <c r="M2268" s="275"/>
      <c r="N2268" s="275"/>
      <c r="O2268" s="275">
        <v>8582805.7599999998</v>
      </c>
      <c r="P2268" s="275"/>
      <c r="Q2268" s="73">
        <v>0</v>
      </c>
    </row>
    <row r="2269" spans="1:17" ht="12.1" customHeight="1" x14ac:dyDescent="0.25">
      <c r="A2269" s="273" t="s">
        <v>4332</v>
      </c>
      <c r="B2269" s="273"/>
      <c r="C2269" s="274" t="s">
        <v>4333</v>
      </c>
      <c r="D2269" s="274"/>
      <c r="E2269" s="274"/>
      <c r="F2269" s="274"/>
      <c r="G2269" s="73">
        <v>148000</v>
      </c>
      <c r="H2269" s="73">
        <v>0</v>
      </c>
      <c r="I2269" s="275">
        <v>0</v>
      </c>
      <c r="J2269" s="275"/>
      <c r="K2269" s="275">
        <v>0</v>
      </c>
      <c r="L2269" s="275"/>
      <c r="M2269" s="275"/>
      <c r="N2269" s="275"/>
      <c r="O2269" s="275">
        <v>148000</v>
      </c>
      <c r="P2269" s="275"/>
      <c r="Q2269" s="73">
        <v>0</v>
      </c>
    </row>
    <row r="2270" spans="1:17" ht="12.75" customHeight="1" x14ac:dyDescent="0.25">
      <c r="A2270" s="273" t="s">
        <v>4334</v>
      </c>
      <c r="B2270" s="273"/>
      <c r="C2270" s="274" t="s">
        <v>4335</v>
      </c>
      <c r="D2270" s="274"/>
      <c r="E2270" s="274"/>
      <c r="F2270" s="274"/>
      <c r="G2270" s="73">
        <v>85000</v>
      </c>
      <c r="H2270" s="73">
        <v>0</v>
      </c>
      <c r="I2270" s="275">
        <v>0</v>
      </c>
      <c r="J2270" s="275"/>
      <c r="K2270" s="275">
        <v>0</v>
      </c>
      <c r="L2270" s="275"/>
      <c r="M2270" s="275"/>
      <c r="N2270" s="275"/>
      <c r="O2270" s="275">
        <v>85000</v>
      </c>
      <c r="P2270" s="275"/>
      <c r="Q2270" s="73">
        <v>0</v>
      </c>
    </row>
    <row r="2271" spans="1:17" ht="12.1" customHeight="1" x14ac:dyDescent="0.25">
      <c r="A2271" s="273" t="s">
        <v>4336</v>
      </c>
      <c r="B2271" s="273"/>
      <c r="C2271" s="274" t="s">
        <v>4337</v>
      </c>
      <c r="D2271" s="274"/>
      <c r="E2271" s="274"/>
      <c r="F2271" s="274"/>
      <c r="G2271" s="73">
        <v>555000</v>
      </c>
      <c r="H2271" s="73">
        <v>0</v>
      </c>
      <c r="I2271" s="275">
        <v>0</v>
      </c>
      <c r="J2271" s="275"/>
      <c r="K2271" s="275">
        <v>0</v>
      </c>
      <c r="L2271" s="275"/>
      <c r="M2271" s="275"/>
      <c r="N2271" s="275"/>
      <c r="O2271" s="275">
        <v>555000</v>
      </c>
      <c r="P2271" s="275"/>
      <c r="Q2271" s="73">
        <v>0</v>
      </c>
    </row>
    <row r="2272" spans="1:17" ht="12.1" customHeight="1" x14ac:dyDescent="0.25">
      <c r="A2272" s="273" t="s">
        <v>4338</v>
      </c>
      <c r="B2272" s="273"/>
      <c r="C2272" s="274" t="s">
        <v>4339</v>
      </c>
      <c r="D2272" s="274"/>
      <c r="E2272" s="274"/>
      <c r="F2272" s="274"/>
      <c r="G2272" s="73">
        <v>2110000</v>
      </c>
      <c r="H2272" s="73">
        <v>0</v>
      </c>
      <c r="I2272" s="275">
        <v>0</v>
      </c>
      <c r="J2272" s="275"/>
      <c r="K2272" s="275">
        <v>0</v>
      </c>
      <c r="L2272" s="275"/>
      <c r="M2272" s="275"/>
      <c r="N2272" s="275"/>
      <c r="O2272" s="275">
        <v>2110000</v>
      </c>
      <c r="P2272" s="275"/>
      <c r="Q2272" s="73">
        <v>0</v>
      </c>
    </row>
    <row r="2273" spans="1:17" ht="12.75" customHeight="1" x14ac:dyDescent="0.25">
      <c r="A2273" s="273" t="s">
        <v>4340</v>
      </c>
      <c r="B2273" s="273"/>
      <c r="C2273" s="274" t="s">
        <v>4341</v>
      </c>
      <c r="D2273" s="274"/>
      <c r="E2273" s="274"/>
      <c r="F2273" s="274"/>
      <c r="G2273" s="73">
        <v>234689.44</v>
      </c>
      <c r="H2273" s="73">
        <v>0</v>
      </c>
      <c r="I2273" s="275">
        <v>0</v>
      </c>
      <c r="J2273" s="275"/>
      <c r="K2273" s="275">
        <v>0</v>
      </c>
      <c r="L2273" s="275"/>
      <c r="M2273" s="275"/>
      <c r="N2273" s="275"/>
      <c r="O2273" s="275">
        <v>234689.44</v>
      </c>
      <c r="P2273" s="275"/>
      <c r="Q2273" s="73">
        <v>0</v>
      </c>
    </row>
    <row r="2274" spans="1:17" ht="12.1" customHeight="1" x14ac:dyDescent="0.25">
      <c r="A2274" s="273" t="s">
        <v>4342</v>
      </c>
      <c r="B2274" s="273"/>
      <c r="C2274" s="274" t="s">
        <v>4289</v>
      </c>
      <c r="D2274" s="274"/>
      <c r="E2274" s="274"/>
      <c r="F2274" s="274"/>
      <c r="G2274" s="73">
        <v>1676172.73</v>
      </c>
      <c r="H2274" s="73">
        <v>0</v>
      </c>
      <c r="I2274" s="275">
        <v>0</v>
      </c>
      <c r="J2274" s="275"/>
      <c r="K2274" s="275">
        <v>0</v>
      </c>
      <c r="L2274" s="275"/>
      <c r="M2274" s="275"/>
      <c r="N2274" s="275"/>
      <c r="O2274" s="275">
        <v>1676172.73</v>
      </c>
      <c r="P2274" s="275"/>
      <c r="Q2274" s="73">
        <v>0</v>
      </c>
    </row>
    <row r="2275" spans="1:17" ht="12.1" customHeight="1" x14ac:dyDescent="0.25">
      <c r="A2275" s="273" t="s">
        <v>4343</v>
      </c>
      <c r="B2275" s="273"/>
      <c r="C2275" s="274" t="s">
        <v>4291</v>
      </c>
      <c r="D2275" s="274"/>
      <c r="E2275" s="274"/>
      <c r="F2275" s="274"/>
      <c r="G2275" s="73">
        <v>1212727.27</v>
      </c>
      <c r="H2275" s="73">
        <v>0</v>
      </c>
      <c r="I2275" s="275">
        <v>0</v>
      </c>
      <c r="J2275" s="275"/>
      <c r="K2275" s="275">
        <v>0</v>
      </c>
      <c r="L2275" s="275"/>
      <c r="M2275" s="275"/>
      <c r="N2275" s="275"/>
      <c r="O2275" s="275">
        <v>1212727.27</v>
      </c>
      <c r="P2275" s="275"/>
      <c r="Q2275" s="73">
        <v>0</v>
      </c>
    </row>
    <row r="2276" spans="1:17" ht="12.75" customHeight="1" x14ac:dyDescent="0.25">
      <c r="A2276" s="273" t="s">
        <v>4344</v>
      </c>
      <c r="B2276" s="273"/>
      <c r="C2276" s="274" t="s">
        <v>4345</v>
      </c>
      <c r="D2276" s="274"/>
      <c r="E2276" s="274"/>
      <c r="F2276" s="274"/>
      <c r="G2276" s="73">
        <v>1929783.72</v>
      </c>
      <c r="H2276" s="73">
        <v>0</v>
      </c>
      <c r="I2276" s="275">
        <v>0</v>
      </c>
      <c r="J2276" s="275"/>
      <c r="K2276" s="275">
        <v>0</v>
      </c>
      <c r="L2276" s="275"/>
      <c r="M2276" s="275"/>
      <c r="N2276" s="275"/>
      <c r="O2276" s="275">
        <v>1929783.72</v>
      </c>
      <c r="P2276" s="275"/>
      <c r="Q2276" s="73">
        <v>0</v>
      </c>
    </row>
    <row r="2277" spans="1:17" ht="12.1" customHeight="1" x14ac:dyDescent="0.25">
      <c r="A2277" s="273" t="s">
        <v>4346</v>
      </c>
      <c r="B2277" s="273"/>
      <c r="C2277" s="274" t="s">
        <v>4347</v>
      </c>
      <c r="D2277" s="274"/>
      <c r="E2277" s="274"/>
      <c r="F2277" s="274"/>
      <c r="G2277" s="73">
        <v>6429727.2699999996</v>
      </c>
      <c r="H2277" s="73">
        <v>0</v>
      </c>
      <c r="I2277" s="275">
        <v>0</v>
      </c>
      <c r="J2277" s="275"/>
      <c r="K2277" s="275">
        <v>0</v>
      </c>
      <c r="L2277" s="275"/>
      <c r="M2277" s="275"/>
      <c r="N2277" s="275"/>
      <c r="O2277" s="275">
        <v>6429727.2699999996</v>
      </c>
      <c r="P2277" s="275"/>
      <c r="Q2277" s="73">
        <v>0</v>
      </c>
    </row>
    <row r="2278" spans="1:17" ht="12.1" customHeight="1" x14ac:dyDescent="0.25">
      <c r="A2278" s="273" t="s">
        <v>4348</v>
      </c>
      <c r="B2278" s="273"/>
      <c r="C2278" s="274" t="s">
        <v>4349</v>
      </c>
      <c r="D2278" s="274"/>
      <c r="E2278" s="274"/>
      <c r="F2278" s="274"/>
      <c r="G2278" s="73">
        <v>647000</v>
      </c>
      <c r="H2278" s="73">
        <v>0</v>
      </c>
      <c r="I2278" s="275">
        <v>0</v>
      </c>
      <c r="J2278" s="275"/>
      <c r="K2278" s="275">
        <v>0</v>
      </c>
      <c r="L2278" s="275"/>
      <c r="M2278" s="275"/>
      <c r="N2278" s="275"/>
      <c r="O2278" s="275">
        <v>647000</v>
      </c>
      <c r="P2278" s="275"/>
      <c r="Q2278" s="73">
        <v>0</v>
      </c>
    </row>
    <row r="2279" spans="1:17" ht="12.75" customHeight="1" x14ac:dyDescent="0.25">
      <c r="A2279" s="273" t="s">
        <v>4350</v>
      </c>
      <c r="B2279" s="273"/>
      <c r="C2279" s="274" t="s">
        <v>4351</v>
      </c>
      <c r="D2279" s="274"/>
      <c r="E2279" s="274"/>
      <c r="F2279" s="274"/>
      <c r="G2279" s="73">
        <v>1649861.85</v>
      </c>
      <c r="H2279" s="73">
        <v>0</v>
      </c>
      <c r="I2279" s="275">
        <v>0</v>
      </c>
      <c r="J2279" s="275"/>
      <c r="K2279" s="275">
        <v>0</v>
      </c>
      <c r="L2279" s="275"/>
      <c r="M2279" s="275"/>
      <c r="N2279" s="275"/>
      <c r="O2279" s="275">
        <v>1649861.85</v>
      </c>
      <c r="P2279" s="275"/>
      <c r="Q2279" s="73">
        <v>0</v>
      </c>
    </row>
    <row r="2280" spans="1:17" ht="12.1" customHeight="1" x14ac:dyDescent="0.25">
      <c r="A2280" s="273" t="s">
        <v>4352</v>
      </c>
      <c r="B2280" s="273"/>
      <c r="C2280" s="274" t="s">
        <v>4353</v>
      </c>
      <c r="D2280" s="274"/>
      <c r="E2280" s="274"/>
      <c r="F2280" s="274"/>
      <c r="G2280" s="73">
        <v>300000</v>
      </c>
      <c r="H2280" s="73">
        <v>0</v>
      </c>
      <c r="I2280" s="275">
        <v>0</v>
      </c>
      <c r="J2280" s="275"/>
      <c r="K2280" s="275">
        <v>0</v>
      </c>
      <c r="L2280" s="275"/>
      <c r="M2280" s="275"/>
      <c r="N2280" s="275"/>
      <c r="O2280" s="275">
        <v>300000</v>
      </c>
      <c r="P2280" s="275"/>
      <c r="Q2280" s="73">
        <v>0</v>
      </c>
    </row>
    <row r="2281" spans="1:17" ht="12.1" customHeight="1" x14ac:dyDescent="0.25">
      <c r="A2281" s="273" t="s">
        <v>4354</v>
      </c>
      <c r="B2281" s="273"/>
      <c r="C2281" s="274" t="s">
        <v>4355</v>
      </c>
      <c r="D2281" s="274"/>
      <c r="E2281" s="274"/>
      <c r="F2281" s="274"/>
      <c r="G2281" s="73">
        <v>300000</v>
      </c>
      <c r="H2281" s="73">
        <v>0</v>
      </c>
      <c r="I2281" s="275">
        <v>0</v>
      </c>
      <c r="J2281" s="275"/>
      <c r="K2281" s="275">
        <v>0</v>
      </c>
      <c r="L2281" s="275"/>
      <c r="M2281" s="275"/>
      <c r="N2281" s="275"/>
      <c r="O2281" s="275">
        <v>300000</v>
      </c>
      <c r="P2281" s="275"/>
      <c r="Q2281" s="73">
        <v>0</v>
      </c>
    </row>
    <row r="2282" spans="1:17" ht="12.75" customHeight="1" x14ac:dyDescent="0.25">
      <c r="A2282" s="273" t="s">
        <v>4356</v>
      </c>
      <c r="B2282" s="273"/>
      <c r="C2282" s="274" t="s">
        <v>4357</v>
      </c>
      <c r="D2282" s="274"/>
      <c r="E2282" s="274"/>
      <c r="F2282" s="274"/>
      <c r="G2282" s="73">
        <v>227272.72</v>
      </c>
      <c r="H2282" s="73">
        <v>0</v>
      </c>
      <c r="I2282" s="275">
        <v>0</v>
      </c>
      <c r="J2282" s="275"/>
      <c r="K2282" s="275">
        <v>0</v>
      </c>
      <c r="L2282" s="275"/>
      <c r="M2282" s="275"/>
      <c r="N2282" s="275"/>
      <c r="O2282" s="275">
        <v>227272.72</v>
      </c>
      <c r="P2282" s="275"/>
      <c r="Q2282" s="73">
        <v>0</v>
      </c>
    </row>
    <row r="2283" spans="1:17" ht="12.1" customHeight="1" x14ac:dyDescent="0.25">
      <c r="A2283" s="273" t="s">
        <v>4358</v>
      </c>
      <c r="B2283" s="273"/>
      <c r="C2283" s="274" t="s">
        <v>4359</v>
      </c>
      <c r="D2283" s="274"/>
      <c r="E2283" s="274"/>
      <c r="F2283" s="274"/>
      <c r="G2283" s="73">
        <v>86000</v>
      </c>
      <c r="H2283" s="73">
        <v>0</v>
      </c>
      <c r="I2283" s="275">
        <v>0</v>
      </c>
      <c r="J2283" s="275"/>
      <c r="K2283" s="275">
        <v>0</v>
      </c>
      <c r="L2283" s="275"/>
      <c r="M2283" s="275"/>
      <c r="N2283" s="275"/>
      <c r="O2283" s="275">
        <v>86000</v>
      </c>
      <c r="P2283" s="275"/>
      <c r="Q2283" s="73">
        <v>0</v>
      </c>
    </row>
    <row r="2284" spans="1:17" ht="12.1" customHeight="1" x14ac:dyDescent="0.25">
      <c r="A2284" s="273" t="s">
        <v>4360</v>
      </c>
      <c r="B2284" s="273"/>
      <c r="C2284" s="274" t="s">
        <v>4289</v>
      </c>
      <c r="D2284" s="274"/>
      <c r="E2284" s="274"/>
      <c r="F2284" s="274"/>
      <c r="G2284" s="73">
        <v>2092290</v>
      </c>
      <c r="H2284" s="73">
        <v>0</v>
      </c>
      <c r="I2284" s="275">
        <v>0</v>
      </c>
      <c r="J2284" s="275"/>
      <c r="K2284" s="275">
        <v>0</v>
      </c>
      <c r="L2284" s="275"/>
      <c r="M2284" s="275"/>
      <c r="N2284" s="275"/>
      <c r="O2284" s="275">
        <v>2092290</v>
      </c>
      <c r="P2284" s="275"/>
      <c r="Q2284" s="73">
        <v>0</v>
      </c>
    </row>
    <row r="2285" spans="1:17" ht="12.1" customHeight="1" x14ac:dyDescent="0.25">
      <c r="A2285" s="273" t="s">
        <v>4361</v>
      </c>
      <c r="B2285" s="273"/>
      <c r="C2285" s="274" t="s">
        <v>4291</v>
      </c>
      <c r="D2285" s="274"/>
      <c r="E2285" s="274"/>
      <c r="F2285" s="274"/>
      <c r="G2285" s="73">
        <v>4338966.97</v>
      </c>
      <c r="H2285" s="73">
        <v>0</v>
      </c>
      <c r="I2285" s="275">
        <v>0</v>
      </c>
      <c r="J2285" s="275"/>
      <c r="K2285" s="275">
        <v>0</v>
      </c>
      <c r="L2285" s="275"/>
      <c r="M2285" s="275"/>
      <c r="N2285" s="275"/>
      <c r="O2285" s="275">
        <v>4338966.97</v>
      </c>
      <c r="P2285" s="275"/>
      <c r="Q2285" s="73">
        <v>0</v>
      </c>
    </row>
    <row r="2286" spans="1:17" ht="12.75" customHeight="1" x14ac:dyDescent="0.25">
      <c r="A2286" s="273" t="s">
        <v>4362</v>
      </c>
      <c r="B2286" s="273"/>
      <c r="C2286" s="274" t="s">
        <v>4293</v>
      </c>
      <c r="D2286" s="274"/>
      <c r="E2286" s="274"/>
      <c r="F2286" s="274"/>
      <c r="G2286" s="73">
        <v>916742</v>
      </c>
      <c r="H2286" s="73">
        <v>0</v>
      </c>
      <c r="I2286" s="275">
        <v>0</v>
      </c>
      <c r="J2286" s="275"/>
      <c r="K2286" s="275">
        <v>0</v>
      </c>
      <c r="L2286" s="275"/>
      <c r="M2286" s="275"/>
      <c r="N2286" s="275"/>
      <c r="O2286" s="275">
        <v>916742</v>
      </c>
      <c r="P2286" s="275"/>
      <c r="Q2286" s="73">
        <v>0</v>
      </c>
    </row>
    <row r="2287" spans="1:17" ht="12.1" customHeight="1" x14ac:dyDescent="0.25">
      <c r="A2287" s="273" t="s">
        <v>4363</v>
      </c>
      <c r="B2287" s="273"/>
      <c r="C2287" s="274" t="s">
        <v>4295</v>
      </c>
      <c r="D2287" s="274"/>
      <c r="E2287" s="274"/>
      <c r="F2287" s="274"/>
      <c r="G2287" s="73">
        <v>440000</v>
      </c>
      <c r="H2287" s="73">
        <v>0</v>
      </c>
      <c r="I2287" s="275">
        <v>0</v>
      </c>
      <c r="J2287" s="275"/>
      <c r="K2287" s="275">
        <v>0</v>
      </c>
      <c r="L2287" s="275"/>
      <c r="M2287" s="275"/>
      <c r="N2287" s="275"/>
      <c r="O2287" s="275">
        <v>440000</v>
      </c>
      <c r="P2287" s="275"/>
      <c r="Q2287" s="73">
        <v>0</v>
      </c>
    </row>
    <row r="2288" spans="1:17" ht="12.1" customHeight="1" x14ac:dyDescent="0.25">
      <c r="A2288" s="273" t="s">
        <v>4364</v>
      </c>
      <c r="B2288" s="273"/>
      <c r="C2288" s="274" t="s">
        <v>4365</v>
      </c>
      <c r="D2288" s="274"/>
      <c r="E2288" s="274"/>
      <c r="F2288" s="274"/>
      <c r="G2288" s="73">
        <v>1349861.85</v>
      </c>
      <c r="H2288" s="73">
        <v>0</v>
      </c>
      <c r="I2288" s="275">
        <v>0</v>
      </c>
      <c r="J2288" s="275"/>
      <c r="K2288" s="275">
        <v>0</v>
      </c>
      <c r="L2288" s="275"/>
      <c r="M2288" s="275"/>
      <c r="N2288" s="275"/>
      <c r="O2288" s="275">
        <v>1349861.85</v>
      </c>
      <c r="P2288" s="275"/>
      <c r="Q2288" s="73">
        <v>0</v>
      </c>
    </row>
    <row r="2289" spans="1:17" ht="12.75" customHeight="1" x14ac:dyDescent="0.25">
      <c r="A2289" s="273" t="s">
        <v>4366</v>
      </c>
      <c r="B2289" s="273"/>
      <c r="C2289" s="274" t="s">
        <v>4367</v>
      </c>
      <c r="D2289" s="274"/>
      <c r="E2289" s="274"/>
      <c r="F2289" s="274"/>
      <c r="G2289" s="73">
        <v>451742</v>
      </c>
      <c r="H2289" s="73">
        <v>0</v>
      </c>
      <c r="I2289" s="275">
        <v>0</v>
      </c>
      <c r="J2289" s="275"/>
      <c r="K2289" s="275">
        <v>0</v>
      </c>
      <c r="L2289" s="275"/>
      <c r="M2289" s="275"/>
      <c r="N2289" s="275"/>
      <c r="O2289" s="275">
        <v>451742</v>
      </c>
      <c r="P2289" s="275"/>
      <c r="Q2289" s="73">
        <v>0</v>
      </c>
    </row>
    <row r="2290" spans="1:17" ht="12.1" customHeight="1" x14ac:dyDescent="0.25">
      <c r="A2290" s="273" t="s">
        <v>4368</v>
      </c>
      <c r="B2290" s="273"/>
      <c r="C2290" s="274" t="s">
        <v>4341</v>
      </c>
      <c r="D2290" s="274"/>
      <c r="E2290" s="274"/>
      <c r="F2290" s="274"/>
      <c r="G2290" s="73">
        <v>255000</v>
      </c>
      <c r="H2290" s="73">
        <v>0</v>
      </c>
      <c r="I2290" s="275">
        <v>0</v>
      </c>
      <c r="J2290" s="275"/>
      <c r="K2290" s="275">
        <v>0</v>
      </c>
      <c r="L2290" s="275"/>
      <c r="M2290" s="275"/>
      <c r="N2290" s="275"/>
      <c r="O2290" s="275">
        <v>255000</v>
      </c>
      <c r="P2290" s="275"/>
      <c r="Q2290" s="73">
        <v>0</v>
      </c>
    </row>
    <row r="2291" spans="1:17" ht="12.1" customHeight="1" x14ac:dyDescent="0.25">
      <c r="A2291" s="273" t="s">
        <v>4369</v>
      </c>
      <c r="B2291" s="273"/>
      <c r="C2291" s="274" t="s">
        <v>4370</v>
      </c>
      <c r="D2291" s="274"/>
      <c r="E2291" s="274"/>
      <c r="F2291" s="274"/>
      <c r="G2291" s="73">
        <v>1375613.91</v>
      </c>
      <c r="H2291" s="73">
        <v>0</v>
      </c>
      <c r="I2291" s="275">
        <v>0</v>
      </c>
      <c r="J2291" s="275"/>
      <c r="K2291" s="275">
        <v>0</v>
      </c>
      <c r="L2291" s="275"/>
      <c r="M2291" s="275"/>
      <c r="N2291" s="275"/>
      <c r="O2291" s="275">
        <v>1375613.91</v>
      </c>
      <c r="P2291" s="275"/>
      <c r="Q2291" s="73">
        <v>0</v>
      </c>
    </row>
    <row r="2292" spans="1:17" ht="12.75" customHeight="1" x14ac:dyDescent="0.25">
      <c r="A2292" s="273" t="s">
        <v>4371</v>
      </c>
      <c r="B2292" s="273"/>
      <c r="C2292" s="274" t="s">
        <v>4289</v>
      </c>
      <c r="D2292" s="274"/>
      <c r="E2292" s="274"/>
      <c r="F2292" s="274"/>
      <c r="G2292" s="73">
        <v>1177227.27</v>
      </c>
      <c r="H2292" s="73">
        <v>0</v>
      </c>
      <c r="I2292" s="275">
        <v>0</v>
      </c>
      <c r="J2292" s="275"/>
      <c r="K2292" s="275">
        <v>0</v>
      </c>
      <c r="L2292" s="275"/>
      <c r="M2292" s="275"/>
      <c r="N2292" s="275"/>
      <c r="O2292" s="275">
        <v>1177227.27</v>
      </c>
      <c r="P2292" s="275"/>
      <c r="Q2292" s="73">
        <v>0</v>
      </c>
    </row>
    <row r="2293" spans="1:17" ht="12.1" customHeight="1" x14ac:dyDescent="0.25">
      <c r="A2293" s="273" t="s">
        <v>4372</v>
      </c>
      <c r="B2293" s="273"/>
      <c r="C2293" s="274" t="s">
        <v>4291</v>
      </c>
      <c r="D2293" s="274"/>
      <c r="E2293" s="274"/>
      <c r="F2293" s="274"/>
      <c r="G2293" s="73">
        <v>5370409.0899999999</v>
      </c>
      <c r="H2293" s="73">
        <v>0</v>
      </c>
      <c r="I2293" s="275">
        <v>0</v>
      </c>
      <c r="J2293" s="275"/>
      <c r="K2293" s="275">
        <v>0</v>
      </c>
      <c r="L2293" s="275"/>
      <c r="M2293" s="275"/>
      <c r="N2293" s="275"/>
      <c r="O2293" s="275">
        <v>5370409.0899999999</v>
      </c>
      <c r="P2293" s="275"/>
      <c r="Q2293" s="73">
        <v>0</v>
      </c>
    </row>
    <row r="2294" spans="1:17" ht="12.1" customHeight="1" x14ac:dyDescent="0.25">
      <c r="A2294" s="273" t="s">
        <v>4373</v>
      </c>
      <c r="B2294" s="273"/>
      <c r="C2294" s="274" t="s">
        <v>4293</v>
      </c>
      <c r="D2294" s="274"/>
      <c r="E2294" s="274"/>
      <c r="F2294" s="274"/>
      <c r="G2294" s="73">
        <v>2419041.33</v>
      </c>
      <c r="H2294" s="73">
        <v>0</v>
      </c>
      <c r="I2294" s="275">
        <v>0</v>
      </c>
      <c r="J2294" s="275"/>
      <c r="K2294" s="275">
        <v>0</v>
      </c>
      <c r="L2294" s="275"/>
      <c r="M2294" s="275"/>
      <c r="N2294" s="275"/>
      <c r="O2294" s="275">
        <v>2419041.33</v>
      </c>
      <c r="P2294" s="275"/>
      <c r="Q2294" s="73">
        <v>0</v>
      </c>
    </row>
    <row r="2295" spans="1:17" ht="12.75" customHeight="1" x14ac:dyDescent="0.25">
      <c r="A2295" s="273" t="s">
        <v>4374</v>
      </c>
      <c r="B2295" s="273"/>
      <c r="C2295" s="274" t="s">
        <v>4375</v>
      </c>
      <c r="D2295" s="274"/>
      <c r="E2295" s="274"/>
      <c r="F2295" s="274"/>
      <c r="G2295" s="73">
        <v>990613.91</v>
      </c>
      <c r="H2295" s="73">
        <v>0</v>
      </c>
      <c r="I2295" s="275">
        <v>0</v>
      </c>
      <c r="J2295" s="275"/>
      <c r="K2295" s="275">
        <v>0</v>
      </c>
      <c r="L2295" s="275"/>
      <c r="M2295" s="275"/>
      <c r="N2295" s="275"/>
      <c r="O2295" s="275">
        <v>990613.91</v>
      </c>
      <c r="P2295" s="275"/>
      <c r="Q2295" s="73">
        <v>0</v>
      </c>
    </row>
    <row r="2296" spans="1:17" ht="12.1" customHeight="1" x14ac:dyDescent="0.25">
      <c r="A2296" s="273" t="s">
        <v>4376</v>
      </c>
      <c r="B2296" s="273"/>
      <c r="C2296" s="274" t="s">
        <v>4377</v>
      </c>
      <c r="D2296" s="274"/>
      <c r="E2296" s="274"/>
      <c r="F2296" s="274"/>
      <c r="G2296" s="73">
        <v>1349861.85</v>
      </c>
      <c r="H2296" s="73">
        <v>0</v>
      </c>
      <c r="I2296" s="275">
        <v>0</v>
      </c>
      <c r="J2296" s="275"/>
      <c r="K2296" s="275">
        <v>0</v>
      </c>
      <c r="L2296" s="275"/>
      <c r="M2296" s="275"/>
      <c r="N2296" s="275"/>
      <c r="O2296" s="275">
        <v>1349861.85</v>
      </c>
      <c r="P2296" s="275"/>
      <c r="Q2296" s="73">
        <v>0</v>
      </c>
    </row>
    <row r="2297" spans="1:17" ht="12.1" customHeight="1" x14ac:dyDescent="0.25">
      <c r="A2297" s="273" t="s">
        <v>4378</v>
      </c>
      <c r="B2297" s="273"/>
      <c r="C2297" s="274" t="s">
        <v>4379</v>
      </c>
      <c r="D2297" s="274"/>
      <c r="E2297" s="274"/>
      <c r="F2297" s="274"/>
      <c r="G2297" s="73">
        <v>415000</v>
      </c>
      <c r="H2297" s="73">
        <v>0</v>
      </c>
      <c r="I2297" s="275">
        <v>0</v>
      </c>
      <c r="J2297" s="275"/>
      <c r="K2297" s="275">
        <v>0</v>
      </c>
      <c r="L2297" s="275"/>
      <c r="M2297" s="275"/>
      <c r="N2297" s="275"/>
      <c r="O2297" s="275">
        <v>415000</v>
      </c>
      <c r="P2297" s="275"/>
      <c r="Q2297" s="73">
        <v>0</v>
      </c>
    </row>
    <row r="2298" spans="1:17" ht="12.75" customHeight="1" x14ac:dyDescent="0.25">
      <c r="A2298" s="273" t="s">
        <v>4380</v>
      </c>
      <c r="B2298" s="273"/>
      <c r="C2298" s="274" t="s">
        <v>4381</v>
      </c>
      <c r="D2298" s="274"/>
      <c r="E2298" s="274"/>
      <c r="F2298" s="274"/>
      <c r="G2298" s="73">
        <v>193000</v>
      </c>
      <c r="H2298" s="73">
        <v>0</v>
      </c>
      <c r="I2298" s="275">
        <v>0</v>
      </c>
      <c r="J2298" s="275"/>
      <c r="K2298" s="275">
        <v>0</v>
      </c>
      <c r="L2298" s="275"/>
      <c r="M2298" s="275"/>
      <c r="N2298" s="275"/>
      <c r="O2298" s="275">
        <v>193000</v>
      </c>
      <c r="P2298" s="275"/>
      <c r="Q2298" s="73">
        <v>0</v>
      </c>
    </row>
    <row r="2299" spans="1:17" ht="12.1" customHeight="1" x14ac:dyDescent="0.25">
      <c r="A2299" s="273" t="s">
        <v>4382</v>
      </c>
      <c r="B2299" s="273"/>
      <c r="C2299" s="274" t="s">
        <v>4341</v>
      </c>
      <c r="D2299" s="274"/>
      <c r="E2299" s="274"/>
      <c r="F2299" s="274"/>
      <c r="G2299" s="73">
        <v>374000</v>
      </c>
      <c r="H2299" s="73">
        <v>0</v>
      </c>
      <c r="I2299" s="275">
        <v>0</v>
      </c>
      <c r="J2299" s="275"/>
      <c r="K2299" s="275">
        <v>0</v>
      </c>
      <c r="L2299" s="275"/>
      <c r="M2299" s="275"/>
      <c r="N2299" s="275"/>
      <c r="O2299" s="275">
        <v>374000</v>
      </c>
      <c r="P2299" s="275"/>
      <c r="Q2299" s="73">
        <v>0</v>
      </c>
    </row>
    <row r="2300" spans="1:17" ht="12.1" customHeight="1" x14ac:dyDescent="0.25">
      <c r="A2300" s="273" t="s">
        <v>4383</v>
      </c>
      <c r="B2300" s="273"/>
      <c r="C2300" s="274" t="s">
        <v>4289</v>
      </c>
      <c r="D2300" s="274"/>
      <c r="E2300" s="274"/>
      <c r="F2300" s="274"/>
      <c r="G2300" s="73">
        <v>5265537.57</v>
      </c>
      <c r="H2300" s="73">
        <v>0</v>
      </c>
      <c r="I2300" s="275">
        <v>0</v>
      </c>
      <c r="J2300" s="275"/>
      <c r="K2300" s="275">
        <v>0</v>
      </c>
      <c r="L2300" s="275"/>
      <c r="M2300" s="275"/>
      <c r="N2300" s="275"/>
      <c r="O2300" s="275">
        <v>5265537.57</v>
      </c>
      <c r="P2300" s="275"/>
      <c r="Q2300" s="73">
        <v>0</v>
      </c>
    </row>
    <row r="2301" spans="1:17" ht="12.75" customHeight="1" x14ac:dyDescent="0.25">
      <c r="A2301" s="273" t="s">
        <v>4384</v>
      </c>
      <c r="B2301" s="273"/>
      <c r="C2301" s="274" t="s">
        <v>4291</v>
      </c>
      <c r="D2301" s="274"/>
      <c r="E2301" s="274"/>
      <c r="F2301" s="274"/>
      <c r="G2301" s="73">
        <v>551000</v>
      </c>
      <c r="H2301" s="73">
        <v>0</v>
      </c>
      <c r="I2301" s="275">
        <v>288000</v>
      </c>
      <c r="J2301" s="275"/>
      <c r="K2301" s="275">
        <v>0</v>
      </c>
      <c r="L2301" s="275"/>
      <c r="M2301" s="275"/>
      <c r="N2301" s="275"/>
      <c r="O2301" s="275">
        <v>839000</v>
      </c>
      <c r="P2301" s="275"/>
      <c r="Q2301" s="73">
        <v>0</v>
      </c>
    </row>
    <row r="2302" spans="1:17" ht="12.1" customHeight="1" x14ac:dyDescent="0.25">
      <c r="A2302" s="273" t="s">
        <v>4385</v>
      </c>
      <c r="B2302" s="273"/>
      <c r="C2302" s="274" t="s">
        <v>4293</v>
      </c>
      <c r="D2302" s="274"/>
      <c r="E2302" s="274"/>
      <c r="F2302" s="274"/>
      <c r="G2302" s="73">
        <v>8236643.6500000004</v>
      </c>
      <c r="H2302" s="73">
        <v>0</v>
      </c>
      <c r="I2302" s="275">
        <v>3498000</v>
      </c>
      <c r="J2302" s="275"/>
      <c r="K2302" s="275">
        <v>0</v>
      </c>
      <c r="L2302" s="275"/>
      <c r="M2302" s="275"/>
      <c r="N2302" s="275"/>
      <c r="O2302" s="275">
        <v>11734643.65</v>
      </c>
      <c r="P2302" s="275"/>
      <c r="Q2302" s="73">
        <v>0</v>
      </c>
    </row>
    <row r="2303" spans="1:17" ht="12.1" customHeight="1" x14ac:dyDescent="0.25">
      <c r="A2303" s="273" t="s">
        <v>4386</v>
      </c>
      <c r="B2303" s="273"/>
      <c r="C2303" s="274" t="s">
        <v>4387</v>
      </c>
      <c r="D2303" s="274"/>
      <c r="E2303" s="274"/>
      <c r="F2303" s="274"/>
      <c r="G2303" s="73">
        <v>74000</v>
      </c>
      <c r="H2303" s="73">
        <v>0</v>
      </c>
      <c r="I2303" s="275">
        <v>0</v>
      </c>
      <c r="J2303" s="275"/>
      <c r="K2303" s="275">
        <v>0</v>
      </c>
      <c r="L2303" s="275"/>
      <c r="M2303" s="275"/>
      <c r="N2303" s="275"/>
      <c r="O2303" s="275">
        <v>74000</v>
      </c>
      <c r="P2303" s="275"/>
      <c r="Q2303" s="73">
        <v>0</v>
      </c>
    </row>
    <row r="2304" spans="1:17" ht="12.75" customHeight="1" x14ac:dyDescent="0.25">
      <c r="A2304" s="273" t="s">
        <v>4388</v>
      </c>
      <c r="B2304" s="273"/>
      <c r="C2304" s="274" t="s">
        <v>4389</v>
      </c>
      <c r="D2304" s="274"/>
      <c r="E2304" s="274"/>
      <c r="F2304" s="274"/>
      <c r="G2304" s="73">
        <v>429000</v>
      </c>
      <c r="H2304" s="73">
        <v>0</v>
      </c>
      <c r="I2304" s="275">
        <v>0</v>
      </c>
      <c r="J2304" s="275"/>
      <c r="K2304" s="275">
        <v>0</v>
      </c>
      <c r="L2304" s="275"/>
      <c r="M2304" s="275"/>
      <c r="N2304" s="275"/>
      <c r="O2304" s="275">
        <v>429000</v>
      </c>
      <c r="P2304" s="275"/>
      <c r="Q2304" s="73">
        <v>0</v>
      </c>
    </row>
    <row r="2305" spans="1:17" ht="12.1" customHeight="1" x14ac:dyDescent="0.25">
      <c r="A2305" s="273" t="s">
        <v>4390</v>
      </c>
      <c r="B2305" s="273"/>
      <c r="C2305" s="274" t="s">
        <v>4391</v>
      </c>
      <c r="D2305" s="274"/>
      <c r="E2305" s="274"/>
      <c r="F2305" s="274"/>
      <c r="G2305" s="73">
        <v>148000</v>
      </c>
      <c r="H2305" s="73">
        <v>0</v>
      </c>
      <c r="I2305" s="275">
        <v>0</v>
      </c>
      <c r="J2305" s="275"/>
      <c r="K2305" s="275">
        <v>0</v>
      </c>
      <c r="L2305" s="275"/>
      <c r="M2305" s="275"/>
      <c r="N2305" s="275"/>
      <c r="O2305" s="275">
        <v>148000</v>
      </c>
      <c r="P2305" s="275"/>
      <c r="Q2305" s="73">
        <v>0</v>
      </c>
    </row>
    <row r="2306" spans="1:17" ht="12.1" customHeight="1" x14ac:dyDescent="0.25">
      <c r="A2306" s="273" t="s">
        <v>4392</v>
      </c>
      <c r="B2306" s="273"/>
      <c r="C2306" s="274" t="s">
        <v>4393</v>
      </c>
      <c r="D2306" s="274"/>
      <c r="E2306" s="274"/>
      <c r="F2306" s="274"/>
      <c r="G2306" s="73">
        <v>0</v>
      </c>
      <c r="H2306" s="73">
        <v>0</v>
      </c>
      <c r="I2306" s="275">
        <v>121000</v>
      </c>
      <c r="J2306" s="275"/>
      <c r="K2306" s="275">
        <v>0</v>
      </c>
      <c r="L2306" s="275"/>
      <c r="M2306" s="275"/>
      <c r="N2306" s="275"/>
      <c r="O2306" s="275">
        <v>121000</v>
      </c>
      <c r="P2306" s="275"/>
      <c r="Q2306" s="73">
        <v>0</v>
      </c>
    </row>
    <row r="2307" spans="1:17" ht="12.75" customHeight="1" x14ac:dyDescent="0.25">
      <c r="A2307" s="273" t="s">
        <v>4394</v>
      </c>
      <c r="B2307" s="273"/>
      <c r="C2307" s="274" t="s">
        <v>4395</v>
      </c>
      <c r="D2307" s="274"/>
      <c r="E2307" s="274"/>
      <c r="F2307" s="274"/>
      <c r="G2307" s="73">
        <v>4603726</v>
      </c>
      <c r="H2307" s="73">
        <v>0</v>
      </c>
      <c r="I2307" s="275">
        <v>0</v>
      </c>
      <c r="J2307" s="275"/>
      <c r="K2307" s="275">
        <v>0</v>
      </c>
      <c r="L2307" s="275"/>
      <c r="M2307" s="275"/>
      <c r="N2307" s="275"/>
      <c r="O2307" s="275">
        <v>4603726</v>
      </c>
      <c r="P2307" s="275"/>
      <c r="Q2307" s="73">
        <v>0</v>
      </c>
    </row>
    <row r="2308" spans="1:17" ht="12.1" customHeight="1" x14ac:dyDescent="0.25">
      <c r="A2308" s="273" t="s">
        <v>4396</v>
      </c>
      <c r="B2308" s="273"/>
      <c r="C2308" s="274" t="s">
        <v>4289</v>
      </c>
      <c r="D2308" s="274"/>
      <c r="E2308" s="274"/>
      <c r="F2308" s="274"/>
      <c r="G2308" s="73">
        <v>597727.27</v>
      </c>
      <c r="H2308" s="73">
        <v>0</v>
      </c>
      <c r="I2308" s="275">
        <v>0</v>
      </c>
      <c r="J2308" s="275"/>
      <c r="K2308" s="275">
        <v>0</v>
      </c>
      <c r="L2308" s="275"/>
      <c r="M2308" s="275"/>
      <c r="N2308" s="275"/>
      <c r="O2308" s="275">
        <v>597727.27</v>
      </c>
      <c r="P2308" s="275"/>
      <c r="Q2308" s="73">
        <v>0</v>
      </c>
    </row>
    <row r="2309" spans="1:17" ht="12.1" customHeight="1" x14ac:dyDescent="0.25">
      <c r="A2309" s="273" t="s">
        <v>4397</v>
      </c>
      <c r="B2309" s="273"/>
      <c r="C2309" s="274" t="s">
        <v>4291</v>
      </c>
      <c r="D2309" s="274"/>
      <c r="E2309" s="274"/>
      <c r="F2309" s="274"/>
      <c r="G2309" s="73">
        <v>2920454.54</v>
      </c>
      <c r="H2309" s="73">
        <v>0</v>
      </c>
      <c r="I2309" s="275">
        <v>0</v>
      </c>
      <c r="J2309" s="275"/>
      <c r="K2309" s="275">
        <v>0</v>
      </c>
      <c r="L2309" s="275"/>
      <c r="M2309" s="275"/>
      <c r="N2309" s="275"/>
      <c r="O2309" s="275">
        <v>2920454.54</v>
      </c>
      <c r="P2309" s="275"/>
      <c r="Q2309" s="73">
        <v>0</v>
      </c>
    </row>
    <row r="2310" spans="1:17" ht="12.1" customHeight="1" x14ac:dyDescent="0.25">
      <c r="A2310" s="273" t="s">
        <v>4398</v>
      </c>
      <c r="B2310" s="273"/>
      <c r="C2310" s="274" t="s">
        <v>4345</v>
      </c>
      <c r="D2310" s="274"/>
      <c r="E2310" s="274"/>
      <c r="F2310" s="274"/>
      <c r="G2310" s="73">
        <v>8639028.9299999997</v>
      </c>
      <c r="H2310" s="73">
        <v>0</v>
      </c>
      <c r="I2310" s="275">
        <v>0</v>
      </c>
      <c r="J2310" s="275"/>
      <c r="K2310" s="275">
        <v>0</v>
      </c>
      <c r="L2310" s="275"/>
      <c r="M2310" s="275"/>
      <c r="N2310" s="275"/>
      <c r="O2310" s="275">
        <v>8639028.9299999997</v>
      </c>
      <c r="P2310" s="275"/>
      <c r="Q2310" s="73">
        <v>0</v>
      </c>
    </row>
    <row r="2311" spans="1:17" ht="12.75" customHeight="1" x14ac:dyDescent="0.25">
      <c r="A2311" s="273" t="s">
        <v>4399</v>
      </c>
      <c r="B2311" s="273"/>
      <c r="C2311" s="274" t="s">
        <v>4295</v>
      </c>
      <c r="D2311" s="274"/>
      <c r="E2311" s="274"/>
      <c r="F2311" s="274"/>
      <c r="G2311" s="73">
        <v>2388681.83</v>
      </c>
      <c r="H2311" s="73">
        <v>0</v>
      </c>
      <c r="I2311" s="275">
        <v>0</v>
      </c>
      <c r="J2311" s="275"/>
      <c r="K2311" s="275">
        <v>0</v>
      </c>
      <c r="L2311" s="275"/>
      <c r="M2311" s="275"/>
      <c r="N2311" s="275"/>
      <c r="O2311" s="275">
        <v>2388681.83</v>
      </c>
      <c r="P2311" s="275"/>
      <c r="Q2311" s="73">
        <v>0</v>
      </c>
    </row>
    <row r="2312" spans="1:17" ht="12.1" customHeight="1" x14ac:dyDescent="0.25">
      <c r="A2312" s="273" t="s">
        <v>4400</v>
      </c>
      <c r="B2312" s="273"/>
      <c r="C2312" s="274" t="s">
        <v>4401</v>
      </c>
      <c r="D2312" s="274"/>
      <c r="E2312" s="274"/>
      <c r="F2312" s="274"/>
      <c r="G2312" s="73">
        <v>563000</v>
      </c>
      <c r="H2312" s="73">
        <v>0</v>
      </c>
      <c r="I2312" s="275">
        <v>0</v>
      </c>
      <c r="J2312" s="275"/>
      <c r="K2312" s="275">
        <v>0</v>
      </c>
      <c r="L2312" s="275"/>
      <c r="M2312" s="275"/>
      <c r="N2312" s="275"/>
      <c r="O2312" s="275">
        <v>563000</v>
      </c>
      <c r="P2312" s="275"/>
      <c r="Q2312" s="73">
        <v>0</v>
      </c>
    </row>
    <row r="2313" spans="1:17" ht="12.1" customHeight="1" x14ac:dyDescent="0.25">
      <c r="A2313" s="273" t="s">
        <v>4402</v>
      </c>
      <c r="B2313" s="273"/>
      <c r="C2313" s="274" t="s">
        <v>4403</v>
      </c>
      <c r="D2313" s="274"/>
      <c r="E2313" s="274"/>
      <c r="F2313" s="274"/>
      <c r="G2313" s="73">
        <v>451742</v>
      </c>
      <c r="H2313" s="73">
        <v>0</v>
      </c>
      <c r="I2313" s="275">
        <v>0</v>
      </c>
      <c r="J2313" s="275"/>
      <c r="K2313" s="275">
        <v>0</v>
      </c>
      <c r="L2313" s="275"/>
      <c r="M2313" s="275"/>
      <c r="N2313" s="275"/>
      <c r="O2313" s="275">
        <v>451742</v>
      </c>
      <c r="P2313" s="275"/>
      <c r="Q2313" s="73">
        <v>0</v>
      </c>
    </row>
    <row r="2314" spans="1:17" ht="12.75" customHeight="1" x14ac:dyDescent="0.25">
      <c r="A2314" s="273" t="s">
        <v>4404</v>
      </c>
      <c r="B2314" s="273"/>
      <c r="C2314" s="274" t="s">
        <v>4405</v>
      </c>
      <c r="D2314" s="274"/>
      <c r="E2314" s="274"/>
      <c r="F2314" s="274"/>
      <c r="G2314" s="73">
        <v>255000</v>
      </c>
      <c r="H2314" s="73">
        <v>0</v>
      </c>
      <c r="I2314" s="275">
        <v>0</v>
      </c>
      <c r="J2314" s="275"/>
      <c r="K2314" s="275">
        <v>0</v>
      </c>
      <c r="L2314" s="275"/>
      <c r="M2314" s="275"/>
      <c r="N2314" s="275"/>
      <c r="O2314" s="275">
        <v>255000</v>
      </c>
      <c r="P2314" s="275"/>
      <c r="Q2314" s="73">
        <v>0</v>
      </c>
    </row>
    <row r="2315" spans="1:17" ht="12.1" customHeight="1" x14ac:dyDescent="0.25">
      <c r="A2315" s="273" t="s">
        <v>4406</v>
      </c>
      <c r="B2315" s="273"/>
      <c r="C2315" s="274" t="s">
        <v>4407</v>
      </c>
      <c r="D2315" s="274"/>
      <c r="E2315" s="274"/>
      <c r="F2315" s="274"/>
      <c r="G2315" s="73">
        <v>341000</v>
      </c>
      <c r="H2315" s="73">
        <v>0</v>
      </c>
      <c r="I2315" s="275">
        <v>0</v>
      </c>
      <c r="J2315" s="275"/>
      <c r="K2315" s="275">
        <v>0</v>
      </c>
      <c r="L2315" s="275"/>
      <c r="M2315" s="275"/>
      <c r="N2315" s="275"/>
      <c r="O2315" s="275">
        <v>341000</v>
      </c>
      <c r="P2315" s="275"/>
      <c r="Q2315" s="73">
        <v>0</v>
      </c>
    </row>
    <row r="2316" spans="1:17" ht="12.1" customHeight="1" x14ac:dyDescent="0.25">
      <c r="A2316" s="273" t="s">
        <v>4408</v>
      </c>
      <c r="B2316" s="273"/>
      <c r="C2316" s="274" t="s">
        <v>4409</v>
      </c>
      <c r="D2316" s="274"/>
      <c r="E2316" s="274"/>
      <c r="F2316" s="274"/>
      <c r="G2316" s="73">
        <v>734990</v>
      </c>
      <c r="H2316" s="73">
        <v>0</v>
      </c>
      <c r="I2316" s="275">
        <v>0</v>
      </c>
      <c r="J2316" s="275"/>
      <c r="K2316" s="275">
        <v>0</v>
      </c>
      <c r="L2316" s="275"/>
      <c r="M2316" s="275"/>
      <c r="N2316" s="275"/>
      <c r="O2316" s="275">
        <v>734990</v>
      </c>
      <c r="P2316" s="275"/>
      <c r="Q2316" s="73">
        <v>0</v>
      </c>
    </row>
    <row r="2317" spans="1:17" ht="12.75" customHeight="1" x14ac:dyDescent="0.25">
      <c r="A2317" s="273" t="s">
        <v>4410</v>
      </c>
      <c r="B2317" s="273"/>
      <c r="C2317" s="274" t="s">
        <v>4289</v>
      </c>
      <c r="D2317" s="274"/>
      <c r="E2317" s="274"/>
      <c r="F2317" s="274"/>
      <c r="G2317" s="73">
        <v>100000</v>
      </c>
      <c r="H2317" s="73">
        <v>0</v>
      </c>
      <c r="I2317" s="275">
        <v>0</v>
      </c>
      <c r="J2317" s="275"/>
      <c r="K2317" s="275">
        <v>0</v>
      </c>
      <c r="L2317" s="275"/>
      <c r="M2317" s="275"/>
      <c r="N2317" s="275"/>
      <c r="O2317" s="275">
        <v>100000</v>
      </c>
      <c r="P2317" s="275"/>
      <c r="Q2317" s="73">
        <v>0</v>
      </c>
    </row>
    <row r="2318" spans="1:17" ht="12.1" customHeight="1" x14ac:dyDescent="0.25">
      <c r="A2318" s="273" t="s">
        <v>4411</v>
      </c>
      <c r="B2318" s="273"/>
      <c r="C2318" s="274" t="s">
        <v>4291</v>
      </c>
      <c r="D2318" s="274"/>
      <c r="E2318" s="274"/>
      <c r="F2318" s="274"/>
      <c r="G2318" s="73">
        <v>8046207.5899999999</v>
      </c>
      <c r="H2318" s="73">
        <v>0</v>
      </c>
      <c r="I2318" s="275">
        <v>0</v>
      </c>
      <c r="J2318" s="275"/>
      <c r="K2318" s="275">
        <v>0</v>
      </c>
      <c r="L2318" s="275"/>
      <c r="M2318" s="275"/>
      <c r="N2318" s="275"/>
      <c r="O2318" s="275">
        <v>8046207.5899999999</v>
      </c>
      <c r="P2318" s="275"/>
      <c r="Q2318" s="73">
        <v>0</v>
      </c>
    </row>
    <row r="2319" spans="1:17" ht="12.1" customHeight="1" x14ac:dyDescent="0.25">
      <c r="A2319" s="273" t="s">
        <v>4412</v>
      </c>
      <c r="B2319" s="273"/>
      <c r="C2319" s="274" t="s">
        <v>4293</v>
      </c>
      <c r="D2319" s="274"/>
      <c r="E2319" s="274"/>
      <c r="F2319" s="274"/>
      <c r="G2319" s="73">
        <v>520000</v>
      </c>
      <c r="H2319" s="73">
        <v>0</v>
      </c>
      <c r="I2319" s="275">
        <v>0</v>
      </c>
      <c r="J2319" s="275"/>
      <c r="K2319" s="275">
        <v>0</v>
      </c>
      <c r="L2319" s="275"/>
      <c r="M2319" s="275"/>
      <c r="N2319" s="275"/>
      <c r="O2319" s="275">
        <v>520000</v>
      </c>
      <c r="P2319" s="275"/>
      <c r="Q2319" s="73">
        <v>0</v>
      </c>
    </row>
    <row r="2320" spans="1:17" ht="12.75" customHeight="1" x14ac:dyDescent="0.25">
      <c r="A2320" s="273" t="s">
        <v>4413</v>
      </c>
      <c r="B2320" s="273"/>
      <c r="C2320" s="274" t="s">
        <v>4295</v>
      </c>
      <c r="D2320" s="274"/>
      <c r="E2320" s="274"/>
      <c r="F2320" s="274"/>
      <c r="G2320" s="73">
        <v>1481454.54</v>
      </c>
      <c r="H2320" s="73">
        <v>0</v>
      </c>
      <c r="I2320" s="275">
        <v>84454.52</v>
      </c>
      <c r="J2320" s="275"/>
      <c r="K2320" s="275">
        <v>0</v>
      </c>
      <c r="L2320" s="275"/>
      <c r="M2320" s="275"/>
      <c r="N2320" s="275"/>
      <c r="O2320" s="275">
        <v>1565909.06</v>
      </c>
      <c r="P2320" s="275"/>
      <c r="Q2320" s="73">
        <v>0</v>
      </c>
    </row>
    <row r="2321" spans="1:17" ht="12.1" customHeight="1" x14ac:dyDescent="0.25">
      <c r="A2321" s="273" t="s">
        <v>4414</v>
      </c>
      <c r="B2321" s="273"/>
      <c r="C2321" s="274" t="s">
        <v>4415</v>
      </c>
      <c r="D2321" s="274"/>
      <c r="E2321" s="274"/>
      <c r="F2321" s="274"/>
      <c r="G2321" s="73">
        <v>575000</v>
      </c>
      <c r="H2321" s="73">
        <v>0</v>
      </c>
      <c r="I2321" s="275">
        <v>0</v>
      </c>
      <c r="J2321" s="275"/>
      <c r="K2321" s="275">
        <v>0</v>
      </c>
      <c r="L2321" s="275"/>
      <c r="M2321" s="275"/>
      <c r="N2321" s="275"/>
      <c r="O2321" s="275">
        <v>575000</v>
      </c>
      <c r="P2321" s="275"/>
      <c r="Q2321" s="73">
        <v>0</v>
      </c>
    </row>
    <row r="2322" spans="1:17" ht="12.1" customHeight="1" x14ac:dyDescent="0.25">
      <c r="A2322" s="273" t="s">
        <v>4416</v>
      </c>
      <c r="B2322" s="273"/>
      <c r="C2322" s="274" t="s">
        <v>4417</v>
      </c>
      <c r="D2322" s="274"/>
      <c r="E2322" s="274"/>
      <c r="F2322" s="274"/>
      <c r="G2322" s="73">
        <v>898119.85</v>
      </c>
      <c r="H2322" s="73">
        <v>0</v>
      </c>
      <c r="I2322" s="275">
        <v>0</v>
      </c>
      <c r="J2322" s="275"/>
      <c r="K2322" s="275">
        <v>0</v>
      </c>
      <c r="L2322" s="275"/>
      <c r="M2322" s="275"/>
      <c r="N2322" s="275"/>
      <c r="O2322" s="275">
        <v>898119.85</v>
      </c>
      <c r="P2322" s="275"/>
      <c r="Q2322" s="73">
        <v>0</v>
      </c>
    </row>
    <row r="2323" spans="1:17" ht="12.75" customHeight="1" x14ac:dyDescent="0.25">
      <c r="A2323" s="273" t="s">
        <v>4418</v>
      </c>
      <c r="B2323" s="273"/>
      <c r="C2323" s="274" t="s">
        <v>4419</v>
      </c>
      <c r="D2323" s="274"/>
      <c r="E2323" s="274"/>
      <c r="F2323" s="274"/>
      <c r="G2323" s="73">
        <v>1690861.85</v>
      </c>
      <c r="H2323" s="73">
        <v>0</v>
      </c>
      <c r="I2323" s="275">
        <v>0</v>
      </c>
      <c r="J2323" s="275"/>
      <c r="K2323" s="275">
        <v>0</v>
      </c>
      <c r="L2323" s="275"/>
      <c r="M2323" s="275"/>
      <c r="N2323" s="275"/>
      <c r="O2323" s="275">
        <v>1690861.85</v>
      </c>
      <c r="P2323" s="275"/>
      <c r="Q2323" s="73">
        <v>0</v>
      </c>
    </row>
    <row r="2324" spans="1:17" ht="12.1" customHeight="1" x14ac:dyDescent="0.25">
      <c r="A2324" s="273" t="s">
        <v>4420</v>
      </c>
      <c r="B2324" s="273"/>
      <c r="C2324" s="274" t="s">
        <v>4421</v>
      </c>
      <c r="D2324" s="274"/>
      <c r="E2324" s="274"/>
      <c r="F2324" s="274"/>
      <c r="G2324" s="73">
        <v>350000</v>
      </c>
      <c r="H2324" s="73">
        <v>0</v>
      </c>
      <c r="I2324" s="275">
        <v>0</v>
      </c>
      <c r="J2324" s="275"/>
      <c r="K2324" s="275">
        <v>0</v>
      </c>
      <c r="L2324" s="275"/>
      <c r="M2324" s="275"/>
      <c r="N2324" s="275"/>
      <c r="O2324" s="275">
        <v>350000</v>
      </c>
      <c r="P2324" s="275"/>
      <c r="Q2324" s="73">
        <v>0</v>
      </c>
    </row>
    <row r="2325" spans="1:17" ht="12.1" customHeight="1" x14ac:dyDescent="0.25">
      <c r="A2325" s="273" t="s">
        <v>4422</v>
      </c>
      <c r="B2325" s="273"/>
      <c r="C2325" s="274" t="s">
        <v>4423</v>
      </c>
      <c r="D2325" s="274"/>
      <c r="E2325" s="274"/>
      <c r="F2325" s="274"/>
      <c r="G2325" s="73">
        <v>1587495.88</v>
      </c>
      <c r="H2325" s="73">
        <v>0</v>
      </c>
      <c r="I2325" s="275">
        <v>0</v>
      </c>
      <c r="J2325" s="275"/>
      <c r="K2325" s="275">
        <v>0</v>
      </c>
      <c r="L2325" s="275"/>
      <c r="M2325" s="275"/>
      <c r="N2325" s="275"/>
      <c r="O2325" s="275">
        <v>1587495.88</v>
      </c>
      <c r="P2325" s="275"/>
      <c r="Q2325" s="73">
        <v>0</v>
      </c>
    </row>
    <row r="2326" spans="1:17" ht="12.75" customHeight="1" x14ac:dyDescent="0.25">
      <c r="A2326" s="273" t="s">
        <v>4424</v>
      </c>
      <c r="B2326" s="273"/>
      <c r="C2326" s="274" t="s">
        <v>4289</v>
      </c>
      <c r="D2326" s="274"/>
      <c r="E2326" s="274"/>
      <c r="F2326" s="274"/>
      <c r="G2326" s="73">
        <v>2040727.27</v>
      </c>
      <c r="H2326" s="73">
        <v>0</v>
      </c>
      <c r="I2326" s="275">
        <v>0</v>
      </c>
      <c r="J2326" s="275"/>
      <c r="K2326" s="275">
        <v>0</v>
      </c>
      <c r="L2326" s="275"/>
      <c r="M2326" s="275"/>
      <c r="N2326" s="275"/>
      <c r="O2326" s="275">
        <v>2040727.27</v>
      </c>
      <c r="P2326" s="275"/>
      <c r="Q2326" s="73">
        <v>0</v>
      </c>
    </row>
    <row r="2327" spans="1:17" ht="12.1" customHeight="1" x14ac:dyDescent="0.25">
      <c r="A2327" s="273" t="s">
        <v>4425</v>
      </c>
      <c r="B2327" s="273"/>
      <c r="C2327" s="274" t="s">
        <v>4291</v>
      </c>
      <c r="D2327" s="274"/>
      <c r="E2327" s="274"/>
      <c r="F2327" s="274"/>
      <c r="G2327" s="73">
        <v>1216536.3600000001</v>
      </c>
      <c r="H2327" s="73">
        <v>0</v>
      </c>
      <c r="I2327" s="275">
        <v>0</v>
      </c>
      <c r="J2327" s="275"/>
      <c r="K2327" s="275">
        <v>0</v>
      </c>
      <c r="L2327" s="275"/>
      <c r="M2327" s="275"/>
      <c r="N2327" s="275"/>
      <c r="O2327" s="275">
        <v>1216536.3600000001</v>
      </c>
      <c r="P2327" s="275"/>
      <c r="Q2327" s="73">
        <v>0</v>
      </c>
    </row>
    <row r="2328" spans="1:17" ht="12.1" customHeight="1" x14ac:dyDescent="0.25">
      <c r="A2328" s="273" t="s">
        <v>4426</v>
      </c>
      <c r="B2328" s="273"/>
      <c r="C2328" s="274" t="s">
        <v>4427</v>
      </c>
      <c r="D2328" s="274"/>
      <c r="E2328" s="274"/>
      <c r="F2328" s="274"/>
      <c r="G2328" s="73">
        <v>363000</v>
      </c>
      <c r="H2328" s="73">
        <v>0</v>
      </c>
      <c r="I2328" s="275">
        <v>0</v>
      </c>
      <c r="J2328" s="275"/>
      <c r="K2328" s="275">
        <v>0</v>
      </c>
      <c r="L2328" s="275"/>
      <c r="M2328" s="275"/>
      <c r="N2328" s="275"/>
      <c r="O2328" s="275">
        <v>363000</v>
      </c>
      <c r="P2328" s="275"/>
      <c r="Q2328" s="73">
        <v>0</v>
      </c>
    </row>
    <row r="2329" spans="1:17" ht="12.75" customHeight="1" x14ac:dyDescent="0.25">
      <c r="A2329" s="273" t="s">
        <v>4428</v>
      </c>
      <c r="B2329" s="273"/>
      <c r="C2329" s="274" t="s">
        <v>4429</v>
      </c>
      <c r="D2329" s="274"/>
      <c r="E2329" s="274"/>
      <c r="F2329" s="274"/>
      <c r="G2329" s="73">
        <v>451742</v>
      </c>
      <c r="H2329" s="73">
        <v>0</v>
      </c>
      <c r="I2329" s="275">
        <v>0</v>
      </c>
      <c r="J2329" s="275"/>
      <c r="K2329" s="275">
        <v>0</v>
      </c>
      <c r="L2329" s="275"/>
      <c r="M2329" s="275"/>
      <c r="N2329" s="275"/>
      <c r="O2329" s="275">
        <v>451742</v>
      </c>
      <c r="P2329" s="275"/>
      <c r="Q2329" s="73">
        <v>0</v>
      </c>
    </row>
    <row r="2330" spans="1:17" ht="12.1" customHeight="1" x14ac:dyDescent="0.25">
      <c r="A2330" s="273" t="s">
        <v>4430</v>
      </c>
      <c r="B2330" s="273"/>
      <c r="C2330" s="274" t="s">
        <v>4341</v>
      </c>
      <c r="D2330" s="274"/>
      <c r="E2330" s="274"/>
      <c r="F2330" s="274"/>
      <c r="G2330" s="73">
        <v>1025990</v>
      </c>
      <c r="H2330" s="73">
        <v>0</v>
      </c>
      <c r="I2330" s="275">
        <v>0</v>
      </c>
      <c r="J2330" s="275"/>
      <c r="K2330" s="275">
        <v>0</v>
      </c>
      <c r="L2330" s="275"/>
      <c r="M2330" s="275"/>
      <c r="N2330" s="275"/>
      <c r="O2330" s="275">
        <v>1025990</v>
      </c>
      <c r="P2330" s="275"/>
      <c r="Q2330" s="73">
        <v>0</v>
      </c>
    </row>
    <row r="2331" spans="1:17" ht="12.1" customHeight="1" x14ac:dyDescent="0.25">
      <c r="A2331" s="273" t="s">
        <v>4431</v>
      </c>
      <c r="B2331" s="273"/>
      <c r="C2331" s="274" t="s">
        <v>4423</v>
      </c>
      <c r="D2331" s="274"/>
      <c r="E2331" s="274"/>
      <c r="F2331" s="274"/>
      <c r="G2331" s="73">
        <v>1088000</v>
      </c>
      <c r="H2331" s="73">
        <v>0</v>
      </c>
      <c r="I2331" s="275">
        <v>0</v>
      </c>
      <c r="J2331" s="275"/>
      <c r="K2331" s="275">
        <v>0</v>
      </c>
      <c r="L2331" s="275"/>
      <c r="M2331" s="275"/>
      <c r="N2331" s="275"/>
      <c r="O2331" s="275">
        <v>1088000</v>
      </c>
      <c r="P2331" s="275"/>
      <c r="Q2331" s="73">
        <v>0</v>
      </c>
    </row>
    <row r="2332" spans="1:17" ht="12.75" customHeight="1" x14ac:dyDescent="0.25">
      <c r="A2332" s="273" t="s">
        <v>4432</v>
      </c>
      <c r="B2332" s="273"/>
      <c r="C2332" s="274" t="s">
        <v>4433</v>
      </c>
      <c r="D2332" s="274"/>
      <c r="E2332" s="274"/>
      <c r="F2332" s="274"/>
      <c r="G2332" s="73">
        <v>8790440.3900000006</v>
      </c>
      <c r="H2332" s="73">
        <v>0</v>
      </c>
      <c r="I2332" s="275">
        <v>0</v>
      </c>
      <c r="J2332" s="275"/>
      <c r="K2332" s="275">
        <v>0</v>
      </c>
      <c r="L2332" s="275"/>
      <c r="M2332" s="275"/>
      <c r="N2332" s="275"/>
      <c r="O2332" s="275">
        <v>8790440.3900000006</v>
      </c>
      <c r="P2332" s="275"/>
      <c r="Q2332" s="73">
        <v>0</v>
      </c>
    </row>
    <row r="2333" spans="1:17" ht="12.1" customHeight="1" x14ac:dyDescent="0.25">
      <c r="A2333" s="273" t="s">
        <v>4434</v>
      </c>
      <c r="B2333" s="273"/>
      <c r="C2333" s="274" t="s">
        <v>4289</v>
      </c>
      <c r="D2333" s="274"/>
      <c r="E2333" s="274"/>
      <c r="F2333" s="274"/>
      <c r="G2333" s="73">
        <v>1050000</v>
      </c>
      <c r="H2333" s="73">
        <v>0</v>
      </c>
      <c r="I2333" s="275">
        <v>0</v>
      </c>
      <c r="J2333" s="275"/>
      <c r="K2333" s="275">
        <v>0</v>
      </c>
      <c r="L2333" s="275"/>
      <c r="M2333" s="275"/>
      <c r="N2333" s="275"/>
      <c r="O2333" s="275">
        <v>1050000</v>
      </c>
      <c r="P2333" s="275"/>
      <c r="Q2333" s="73">
        <v>0</v>
      </c>
    </row>
    <row r="2334" spans="1:17" ht="12.1" customHeight="1" x14ac:dyDescent="0.25">
      <c r="A2334" s="273" t="s">
        <v>4435</v>
      </c>
      <c r="B2334" s="273"/>
      <c r="C2334" s="274" t="s">
        <v>4291</v>
      </c>
      <c r="D2334" s="274"/>
      <c r="E2334" s="274"/>
      <c r="F2334" s="274"/>
      <c r="G2334" s="73">
        <v>914545.22</v>
      </c>
      <c r="H2334" s="73">
        <v>0</v>
      </c>
      <c r="I2334" s="275">
        <v>0</v>
      </c>
      <c r="J2334" s="275"/>
      <c r="K2334" s="275">
        <v>0</v>
      </c>
      <c r="L2334" s="275"/>
      <c r="M2334" s="275"/>
      <c r="N2334" s="275"/>
      <c r="O2334" s="275">
        <v>914545.22</v>
      </c>
      <c r="P2334" s="275"/>
      <c r="Q2334" s="73">
        <v>0</v>
      </c>
    </row>
    <row r="2335" spans="1:17" ht="12.1" customHeight="1" x14ac:dyDescent="0.25">
      <c r="A2335" s="273" t="s">
        <v>4436</v>
      </c>
      <c r="B2335" s="273"/>
      <c r="C2335" s="274" t="s">
        <v>4293</v>
      </c>
      <c r="D2335" s="274"/>
      <c r="E2335" s="274"/>
      <c r="F2335" s="274"/>
      <c r="G2335" s="73">
        <v>1525000</v>
      </c>
      <c r="H2335" s="73">
        <v>0</v>
      </c>
      <c r="I2335" s="275">
        <v>4516636.3600000003</v>
      </c>
      <c r="J2335" s="275"/>
      <c r="K2335" s="275">
        <v>0</v>
      </c>
      <c r="L2335" s="275"/>
      <c r="M2335" s="275"/>
      <c r="N2335" s="275"/>
      <c r="O2335" s="275">
        <v>6041636.3600000003</v>
      </c>
      <c r="P2335" s="275"/>
      <c r="Q2335" s="73">
        <v>0</v>
      </c>
    </row>
    <row r="2336" spans="1:17" ht="12.75" customHeight="1" x14ac:dyDescent="0.25">
      <c r="A2336" s="273" t="s">
        <v>4437</v>
      </c>
      <c r="B2336" s="273"/>
      <c r="C2336" s="274" t="s">
        <v>4438</v>
      </c>
      <c r="D2336" s="274"/>
      <c r="E2336" s="274"/>
      <c r="F2336" s="274"/>
      <c r="G2336" s="73">
        <v>430000</v>
      </c>
      <c r="H2336" s="73">
        <v>0</v>
      </c>
      <c r="I2336" s="275">
        <v>0</v>
      </c>
      <c r="J2336" s="275"/>
      <c r="K2336" s="275">
        <v>0</v>
      </c>
      <c r="L2336" s="275"/>
      <c r="M2336" s="275"/>
      <c r="N2336" s="275"/>
      <c r="O2336" s="275">
        <v>430000</v>
      </c>
      <c r="P2336" s="275"/>
      <c r="Q2336" s="73">
        <v>0</v>
      </c>
    </row>
    <row r="2337" spans="1:17" ht="12.1" customHeight="1" x14ac:dyDescent="0.25">
      <c r="A2337" s="273" t="s">
        <v>4439</v>
      </c>
      <c r="B2337" s="273"/>
      <c r="C2337" s="274" t="s">
        <v>4440</v>
      </c>
      <c r="D2337" s="274"/>
      <c r="E2337" s="274"/>
      <c r="F2337" s="274"/>
      <c r="G2337" s="73">
        <v>570000</v>
      </c>
      <c r="H2337" s="73">
        <v>0</v>
      </c>
      <c r="I2337" s="275">
        <v>0</v>
      </c>
      <c r="J2337" s="275"/>
      <c r="K2337" s="275">
        <v>0</v>
      </c>
      <c r="L2337" s="275"/>
      <c r="M2337" s="275"/>
      <c r="N2337" s="275"/>
      <c r="O2337" s="275">
        <v>570000</v>
      </c>
      <c r="P2337" s="275"/>
      <c r="Q2337" s="73">
        <v>0</v>
      </c>
    </row>
    <row r="2338" spans="1:17" ht="12.1" customHeight="1" x14ac:dyDescent="0.25">
      <c r="A2338" s="273" t="s">
        <v>4441</v>
      </c>
      <c r="B2338" s="273"/>
      <c r="C2338" s="274" t="s">
        <v>4442</v>
      </c>
      <c r="D2338" s="274"/>
      <c r="E2338" s="274"/>
      <c r="F2338" s="274"/>
      <c r="G2338" s="73">
        <v>285000</v>
      </c>
      <c r="H2338" s="73">
        <v>0</v>
      </c>
      <c r="I2338" s="275">
        <v>0</v>
      </c>
      <c r="J2338" s="275"/>
      <c r="K2338" s="275">
        <v>0</v>
      </c>
      <c r="L2338" s="275"/>
      <c r="M2338" s="275"/>
      <c r="N2338" s="275"/>
      <c r="O2338" s="275">
        <v>285000</v>
      </c>
      <c r="P2338" s="275"/>
      <c r="Q2338" s="73">
        <v>0</v>
      </c>
    </row>
    <row r="2339" spans="1:17" ht="12.75" customHeight="1" x14ac:dyDescent="0.25">
      <c r="A2339" s="273" t="s">
        <v>4443</v>
      </c>
      <c r="B2339" s="273"/>
      <c r="C2339" s="274" t="s">
        <v>4444</v>
      </c>
      <c r="D2339" s="274"/>
      <c r="E2339" s="274"/>
      <c r="F2339" s="274"/>
      <c r="G2339" s="73">
        <v>647000</v>
      </c>
      <c r="H2339" s="73">
        <v>0</v>
      </c>
      <c r="I2339" s="275">
        <v>0</v>
      </c>
      <c r="J2339" s="275"/>
      <c r="K2339" s="275">
        <v>0</v>
      </c>
      <c r="L2339" s="275"/>
      <c r="M2339" s="275"/>
      <c r="N2339" s="275"/>
      <c r="O2339" s="275">
        <v>647000</v>
      </c>
      <c r="P2339" s="275"/>
      <c r="Q2339" s="73">
        <v>0</v>
      </c>
    </row>
    <row r="2340" spans="1:17" ht="12.1" customHeight="1" x14ac:dyDescent="0.25">
      <c r="A2340" s="273" t="s">
        <v>4445</v>
      </c>
      <c r="B2340" s="273"/>
      <c r="C2340" s="274" t="s">
        <v>4446</v>
      </c>
      <c r="D2340" s="274"/>
      <c r="E2340" s="274"/>
      <c r="F2340" s="274"/>
      <c r="G2340" s="73">
        <v>570000</v>
      </c>
      <c r="H2340" s="73">
        <v>0</v>
      </c>
      <c r="I2340" s="275">
        <v>0</v>
      </c>
      <c r="J2340" s="275"/>
      <c r="K2340" s="275">
        <v>0</v>
      </c>
      <c r="L2340" s="275"/>
      <c r="M2340" s="275"/>
      <c r="N2340" s="275"/>
      <c r="O2340" s="275">
        <v>570000</v>
      </c>
      <c r="P2340" s="275"/>
      <c r="Q2340" s="73">
        <v>0</v>
      </c>
    </row>
    <row r="2341" spans="1:17" ht="12.1" customHeight="1" x14ac:dyDescent="0.25">
      <c r="A2341" s="273" t="s">
        <v>4447</v>
      </c>
      <c r="B2341" s="273"/>
      <c r="C2341" s="274" t="s">
        <v>4448</v>
      </c>
      <c r="D2341" s="274"/>
      <c r="E2341" s="274"/>
      <c r="F2341" s="274"/>
      <c r="G2341" s="73">
        <v>450000</v>
      </c>
      <c r="H2341" s="73">
        <v>0</v>
      </c>
      <c r="I2341" s="275">
        <v>0</v>
      </c>
      <c r="J2341" s="275"/>
      <c r="K2341" s="275">
        <v>0</v>
      </c>
      <c r="L2341" s="275"/>
      <c r="M2341" s="275"/>
      <c r="N2341" s="275"/>
      <c r="O2341" s="275">
        <v>450000</v>
      </c>
      <c r="P2341" s="275"/>
      <c r="Q2341" s="73">
        <v>0</v>
      </c>
    </row>
    <row r="2342" spans="1:17" ht="12.75" customHeight="1" x14ac:dyDescent="0.25">
      <c r="A2342" s="273" t="s">
        <v>4449</v>
      </c>
      <c r="B2342" s="273"/>
      <c r="C2342" s="274" t="s">
        <v>4450</v>
      </c>
      <c r="D2342" s="274"/>
      <c r="E2342" s="274"/>
      <c r="F2342" s="274"/>
      <c r="G2342" s="73">
        <v>980000</v>
      </c>
      <c r="H2342" s="73">
        <v>0</v>
      </c>
      <c r="I2342" s="275">
        <v>0</v>
      </c>
      <c r="J2342" s="275"/>
      <c r="K2342" s="275">
        <v>0</v>
      </c>
      <c r="L2342" s="275"/>
      <c r="M2342" s="275"/>
      <c r="N2342" s="275"/>
      <c r="O2342" s="275">
        <v>980000</v>
      </c>
      <c r="P2342" s="275"/>
      <c r="Q2342" s="73">
        <v>0</v>
      </c>
    </row>
    <row r="2343" spans="1:17" ht="12.1" customHeight="1" x14ac:dyDescent="0.25">
      <c r="A2343" s="273" t="s">
        <v>4451</v>
      </c>
      <c r="B2343" s="273"/>
      <c r="C2343" s="274" t="s">
        <v>4289</v>
      </c>
      <c r="D2343" s="274"/>
      <c r="E2343" s="274"/>
      <c r="F2343" s="274"/>
      <c r="G2343" s="73">
        <v>2448000</v>
      </c>
      <c r="H2343" s="73">
        <v>0</v>
      </c>
      <c r="I2343" s="275">
        <v>0</v>
      </c>
      <c r="J2343" s="275"/>
      <c r="K2343" s="275">
        <v>0</v>
      </c>
      <c r="L2343" s="275"/>
      <c r="M2343" s="275"/>
      <c r="N2343" s="275"/>
      <c r="O2343" s="275">
        <v>2448000</v>
      </c>
      <c r="P2343" s="275"/>
      <c r="Q2343" s="73">
        <v>0</v>
      </c>
    </row>
    <row r="2344" spans="1:17" ht="12.1" customHeight="1" x14ac:dyDescent="0.25">
      <c r="A2344" s="273" t="s">
        <v>4452</v>
      </c>
      <c r="B2344" s="273"/>
      <c r="C2344" s="274" t="s">
        <v>4291</v>
      </c>
      <c r="D2344" s="274"/>
      <c r="E2344" s="274"/>
      <c r="F2344" s="274"/>
      <c r="G2344" s="73">
        <v>577014.5</v>
      </c>
      <c r="H2344" s="73">
        <v>0</v>
      </c>
      <c r="I2344" s="275">
        <v>0</v>
      </c>
      <c r="J2344" s="275"/>
      <c r="K2344" s="275">
        <v>0</v>
      </c>
      <c r="L2344" s="275"/>
      <c r="M2344" s="275"/>
      <c r="N2344" s="275"/>
      <c r="O2344" s="275">
        <v>577014.5</v>
      </c>
      <c r="P2344" s="275"/>
      <c r="Q2344" s="73">
        <v>0</v>
      </c>
    </row>
    <row r="2345" spans="1:17" ht="12.75" customHeight="1" x14ac:dyDescent="0.25">
      <c r="A2345" s="273" t="s">
        <v>4453</v>
      </c>
      <c r="B2345" s="273"/>
      <c r="C2345" s="274" t="s">
        <v>4293</v>
      </c>
      <c r="D2345" s="274"/>
      <c r="E2345" s="274"/>
      <c r="F2345" s="274"/>
      <c r="G2345" s="73">
        <v>6059272.7300000004</v>
      </c>
      <c r="H2345" s="73">
        <v>0</v>
      </c>
      <c r="I2345" s="275">
        <v>0</v>
      </c>
      <c r="J2345" s="275"/>
      <c r="K2345" s="275">
        <v>0</v>
      </c>
      <c r="L2345" s="275"/>
      <c r="M2345" s="275"/>
      <c r="N2345" s="275"/>
      <c r="O2345" s="275">
        <v>6059272.7300000004</v>
      </c>
      <c r="P2345" s="275"/>
      <c r="Q2345" s="73">
        <v>0</v>
      </c>
    </row>
    <row r="2346" spans="1:17" ht="12.1" customHeight="1" x14ac:dyDescent="0.25">
      <c r="A2346" s="273" t="s">
        <v>4454</v>
      </c>
      <c r="B2346" s="273"/>
      <c r="C2346" s="274" t="s">
        <v>4455</v>
      </c>
      <c r="D2346" s="274"/>
      <c r="E2346" s="274"/>
      <c r="F2346" s="274"/>
      <c r="G2346" s="73">
        <v>563000</v>
      </c>
      <c r="H2346" s="73">
        <v>0</v>
      </c>
      <c r="I2346" s="275">
        <v>0</v>
      </c>
      <c r="J2346" s="275"/>
      <c r="K2346" s="275">
        <v>0</v>
      </c>
      <c r="L2346" s="275"/>
      <c r="M2346" s="275"/>
      <c r="N2346" s="275"/>
      <c r="O2346" s="275">
        <v>563000</v>
      </c>
      <c r="P2346" s="275"/>
      <c r="Q2346" s="73">
        <v>0</v>
      </c>
    </row>
    <row r="2347" spans="1:17" ht="12.1" customHeight="1" x14ac:dyDescent="0.25">
      <c r="A2347" s="273" t="s">
        <v>4456</v>
      </c>
      <c r="B2347" s="273"/>
      <c r="C2347" s="274" t="s">
        <v>4457</v>
      </c>
      <c r="D2347" s="274"/>
      <c r="E2347" s="274"/>
      <c r="F2347" s="274"/>
      <c r="G2347" s="73">
        <v>1349861.85</v>
      </c>
      <c r="H2347" s="73">
        <v>0</v>
      </c>
      <c r="I2347" s="275">
        <v>0</v>
      </c>
      <c r="J2347" s="275"/>
      <c r="K2347" s="275">
        <v>0</v>
      </c>
      <c r="L2347" s="275"/>
      <c r="M2347" s="275"/>
      <c r="N2347" s="275"/>
      <c r="O2347" s="275">
        <v>1349861.85</v>
      </c>
      <c r="P2347" s="275"/>
      <c r="Q2347" s="73">
        <v>0</v>
      </c>
    </row>
    <row r="2348" spans="1:17" ht="12.75" customHeight="1" x14ac:dyDescent="0.25">
      <c r="A2348" s="273" t="s">
        <v>4458</v>
      </c>
      <c r="B2348" s="273"/>
      <c r="C2348" s="274" t="s">
        <v>4459</v>
      </c>
      <c r="D2348" s="274"/>
      <c r="E2348" s="274"/>
      <c r="F2348" s="274"/>
      <c r="G2348" s="73">
        <v>985000</v>
      </c>
      <c r="H2348" s="73">
        <v>0</v>
      </c>
      <c r="I2348" s="275">
        <v>0</v>
      </c>
      <c r="J2348" s="275"/>
      <c r="K2348" s="275">
        <v>0</v>
      </c>
      <c r="L2348" s="275"/>
      <c r="M2348" s="275"/>
      <c r="N2348" s="275"/>
      <c r="O2348" s="275">
        <v>985000</v>
      </c>
      <c r="P2348" s="275"/>
      <c r="Q2348" s="73">
        <v>0</v>
      </c>
    </row>
    <row r="2349" spans="1:17" ht="12.1" customHeight="1" x14ac:dyDescent="0.25">
      <c r="A2349" s="273" t="s">
        <v>4460</v>
      </c>
      <c r="B2349" s="273"/>
      <c r="C2349" s="274" t="s">
        <v>4461</v>
      </c>
      <c r="D2349" s="274"/>
      <c r="E2349" s="274"/>
      <c r="F2349" s="274"/>
      <c r="G2349" s="73">
        <v>949000</v>
      </c>
      <c r="H2349" s="73">
        <v>0</v>
      </c>
      <c r="I2349" s="275">
        <v>0</v>
      </c>
      <c r="J2349" s="275"/>
      <c r="K2349" s="275">
        <v>0</v>
      </c>
      <c r="L2349" s="275"/>
      <c r="M2349" s="275"/>
      <c r="N2349" s="275"/>
      <c r="O2349" s="275">
        <v>949000</v>
      </c>
      <c r="P2349" s="275"/>
      <c r="Q2349" s="73">
        <v>0</v>
      </c>
    </row>
    <row r="2350" spans="1:17" ht="12.1" customHeight="1" x14ac:dyDescent="0.25">
      <c r="A2350" s="273" t="s">
        <v>4462</v>
      </c>
      <c r="B2350" s="273"/>
      <c r="C2350" s="274" t="s">
        <v>4463</v>
      </c>
      <c r="D2350" s="274"/>
      <c r="E2350" s="274"/>
      <c r="F2350" s="274"/>
      <c r="G2350" s="73">
        <v>255000</v>
      </c>
      <c r="H2350" s="73">
        <v>0</v>
      </c>
      <c r="I2350" s="275">
        <v>0</v>
      </c>
      <c r="J2350" s="275"/>
      <c r="K2350" s="275">
        <v>0</v>
      </c>
      <c r="L2350" s="275"/>
      <c r="M2350" s="275"/>
      <c r="N2350" s="275"/>
      <c r="O2350" s="275">
        <v>255000</v>
      </c>
      <c r="P2350" s="275"/>
      <c r="Q2350" s="73">
        <v>0</v>
      </c>
    </row>
    <row r="2351" spans="1:17" ht="12.75" customHeight="1" x14ac:dyDescent="0.25">
      <c r="A2351" s="273" t="s">
        <v>4464</v>
      </c>
      <c r="B2351" s="273"/>
      <c r="C2351" s="274" t="s">
        <v>4465</v>
      </c>
      <c r="D2351" s="274"/>
      <c r="E2351" s="274"/>
      <c r="F2351" s="274"/>
      <c r="G2351" s="73">
        <v>563000</v>
      </c>
      <c r="H2351" s="73">
        <v>0</v>
      </c>
      <c r="I2351" s="275">
        <v>0</v>
      </c>
      <c r="J2351" s="275"/>
      <c r="K2351" s="275">
        <v>0</v>
      </c>
      <c r="L2351" s="275"/>
      <c r="M2351" s="275"/>
      <c r="N2351" s="275"/>
      <c r="O2351" s="275">
        <v>563000</v>
      </c>
      <c r="P2351" s="275"/>
      <c r="Q2351" s="73">
        <v>0</v>
      </c>
    </row>
    <row r="2352" spans="1:17" ht="12.1" customHeight="1" x14ac:dyDescent="0.25">
      <c r="A2352" s="273" t="s">
        <v>4466</v>
      </c>
      <c r="B2352" s="273"/>
      <c r="C2352" s="274" t="s">
        <v>4467</v>
      </c>
      <c r="D2352" s="274"/>
      <c r="E2352" s="274"/>
      <c r="F2352" s="274"/>
      <c r="G2352" s="73">
        <v>1829761.85</v>
      </c>
      <c r="H2352" s="73">
        <v>0</v>
      </c>
      <c r="I2352" s="275">
        <v>0</v>
      </c>
      <c r="J2352" s="275"/>
      <c r="K2352" s="275">
        <v>0</v>
      </c>
      <c r="L2352" s="275"/>
      <c r="M2352" s="275"/>
      <c r="N2352" s="275"/>
      <c r="O2352" s="275">
        <v>1829761.85</v>
      </c>
      <c r="P2352" s="275"/>
      <c r="Q2352" s="73">
        <v>0</v>
      </c>
    </row>
    <row r="2353" spans="1:17" ht="12.1" customHeight="1" x14ac:dyDescent="0.25">
      <c r="A2353" s="273" t="s">
        <v>4468</v>
      </c>
      <c r="B2353" s="273"/>
      <c r="C2353" s="274" t="s">
        <v>4341</v>
      </c>
      <c r="D2353" s="274"/>
      <c r="E2353" s="274"/>
      <c r="F2353" s="274"/>
      <c r="G2353" s="73">
        <v>749272.73</v>
      </c>
      <c r="H2353" s="73">
        <v>0</v>
      </c>
      <c r="I2353" s="275">
        <v>0</v>
      </c>
      <c r="J2353" s="275"/>
      <c r="K2353" s="275">
        <v>0</v>
      </c>
      <c r="L2353" s="275"/>
      <c r="M2353" s="275"/>
      <c r="N2353" s="275"/>
      <c r="O2353" s="275">
        <v>749272.73</v>
      </c>
      <c r="P2353" s="275"/>
      <c r="Q2353" s="73">
        <v>0</v>
      </c>
    </row>
    <row r="2354" spans="1:17" ht="12.75" customHeight="1" x14ac:dyDescent="0.25">
      <c r="A2354" s="273" t="s">
        <v>4469</v>
      </c>
      <c r="B2354" s="273"/>
      <c r="C2354" s="274" t="s">
        <v>4289</v>
      </c>
      <c r="D2354" s="274"/>
      <c r="E2354" s="274"/>
      <c r="F2354" s="274"/>
      <c r="G2354" s="73">
        <v>465000</v>
      </c>
      <c r="H2354" s="73">
        <v>0</v>
      </c>
      <c r="I2354" s="275">
        <v>0</v>
      </c>
      <c r="J2354" s="275"/>
      <c r="K2354" s="275">
        <v>0</v>
      </c>
      <c r="L2354" s="275"/>
      <c r="M2354" s="275"/>
      <c r="N2354" s="275"/>
      <c r="O2354" s="275">
        <v>465000</v>
      </c>
      <c r="P2354" s="275"/>
      <c r="Q2354" s="73">
        <v>0</v>
      </c>
    </row>
    <row r="2355" spans="1:17" ht="12.1" customHeight="1" x14ac:dyDescent="0.25">
      <c r="A2355" s="273" t="s">
        <v>4470</v>
      </c>
      <c r="B2355" s="273"/>
      <c r="C2355" s="274" t="s">
        <v>4471</v>
      </c>
      <c r="D2355" s="274"/>
      <c r="E2355" s="274"/>
      <c r="F2355" s="274"/>
      <c r="G2355" s="73">
        <v>222000</v>
      </c>
      <c r="H2355" s="73">
        <v>0</v>
      </c>
      <c r="I2355" s="275">
        <v>0</v>
      </c>
      <c r="J2355" s="275"/>
      <c r="K2355" s="275">
        <v>0</v>
      </c>
      <c r="L2355" s="275"/>
      <c r="M2355" s="275"/>
      <c r="N2355" s="275"/>
      <c r="O2355" s="275">
        <v>222000</v>
      </c>
      <c r="P2355" s="275"/>
      <c r="Q2355" s="73">
        <v>0</v>
      </c>
    </row>
    <row r="2356" spans="1:17" ht="12.1" customHeight="1" x14ac:dyDescent="0.25">
      <c r="A2356" s="273" t="s">
        <v>4472</v>
      </c>
      <c r="B2356" s="273"/>
      <c r="C2356" s="274" t="s">
        <v>4473</v>
      </c>
      <c r="D2356" s="274"/>
      <c r="E2356" s="274"/>
      <c r="F2356" s="274"/>
      <c r="G2356" s="73">
        <v>13357780.029999999</v>
      </c>
      <c r="H2356" s="73">
        <v>0</v>
      </c>
      <c r="I2356" s="275">
        <v>170000</v>
      </c>
      <c r="J2356" s="275"/>
      <c r="K2356" s="275">
        <v>0</v>
      </c>
      <c r="L2356" s="275"/>
      <c r="M2356" s="275"/>
      <c r="N2356" s="275"/>
      <c r="O2356" s="275">
        <v>13527780.029999999</v>
      </c>
      <c r="P2356" s="275"/>
      <c r="Q2356" s="73">
        <v>0</v>
      </c>
    </row>
    <row r="2357" spans="1:17" ht="12.75" customHeight="1" x14ac:dyDescent="0.25">
      <c r="A2357" s="273" t="s">
        <v>4474</v>
      </c>
      <c r="B2357" s="273"/>
      <c r="C2357" s="274" t="s">
        <v>4289</v>
      </c>
      <c r="D2357" s="274"/>
      <c r="E2357" s="274"/>
      <c r="F2357" s="274"/>
      <c r="G2357" s="73">
        <v>807800</v>
      </c>
      <c r="H2357" s="73">
        <v>0</v>
      </c>
      <c r="I2357" s="275">
        <v>0</v>
      </c>
      <c r="J2357" s="275"/>
      <c r="K2357" s="275">
        <v>0</v>
      </c>
      <c r="L2357" s="275"/>
      <c r="M2357" s="275"/>
      <c r="N2357" s="275"/>
      <c r="O2357" s="275">
        <v>807800</v>
      </c>
      <c r="P2357" s="275"/>
      <c r="Q2357" s="73">
        <v>0</v>
      </c>
    </row>
    <row r="2358" spans="1:17" ht="12.1" customHeight="1" x14ac:dyDescent="0.25">
      <c r="A2358" s="273" t="s">
        <v>4475</v>
      </c>
      <c r="B2358" s="273"/>
      <c r="C2358" s="274" t="s">
        <v>4291</v>
      </c>
      <c r="D2358" s="274"/>
      <c r="E2358" s="274"/>
      <c r="F2358" s="274"/>
      <c r="G2358" s="73">
        <v>4106812.27</v>
      </c>
      <c r="H2358" s="73">
        <v>0</v>
      </c>
      <c r="I2358" s="275">
        <v>518090.95</v>
      </c>
      <c r="J2358" s="275"/>
      <c r="K2358" s="275">
        <v>0</v>
      </c>
      <c r="L2358" s="275"/>
      <c r="M2358" s="275"/>
      <c r="N2358" s="275"/>
      <c r="O2358" s="275">
        <v>4624903.22</v>
      </c>
      <c r="P2358" s="275"/>
      <c r="Q2358" s="73">
        <v>0</v>
      </c>
    </row>
    <row r="2359" spans="1:17" ht="12.1" customHeight="1" x14ac:dyDescent="0.25">
      <c r="A2359" s="273" t="s">
        <v>4476</v>
      </c>
      <c r="B2359" s="273"/>
      <c r="C2359" s="274" t="s">
        <v>4293</v>
      </c>
      <c r="D2359" s="274"/>
      <c r="E2359" s="274"/>
      <c r="F2359" s="274"/>
      <c r="G2359" s="73">
        <v>3849089.12</v>
      </c>
      <c r="H2359" s="73">
        <v>0</v>
      </c>
      <c r="I2359" s="275">
        <v>0</v>
      </c>
      <c r="J2359" s="275"/>
      <c r="K2359" s="275">
        <v>0</v>
      </c>
      <c r="L2359" s="275"/>
      <c r="M2359" s="275"/>
      <c r="N2359" s="275"/>
      <c r="O2359" s="275">
        <v>3849089.12</v>
      </c>
      <c r="P2359" s="275"/>
      <c r="Q2359" s="73">
        <v>0</v>
      </c>
    </row>
    <row r="2360" spans="1:17" ht="12.1" customHeight="1" x14ac:dyDescent="0.25">
      <c r="A2360" s="273" t="s">
        <v>4477</v>
      </c>
      <c r="B2360" s="273"/>
      <c r="C2360" s="274" t="s">
        <v>4289</v>
      </c>
      <c r="D2360" s="274"/>
      <c r="E2360" s="274"/>
      <c r="F2360" s="274"/>
      <c r="G2360" s="73">
        <v>2823181</v>
      </c>
      <c r="H2360" s="73">
        <v>0</v>
      </c>
      <c r="I2360" s="275">
        <v>0</v>
      </c>
      <c r="J2360" s="275"/>
      <c r="K2360" s="275">
        <v>0</v>
      </c>
      <c r="L2360" s="275"/>
      <c r="M2360" s="275"/>
      <c r="N2360" s="275"/>
      <c r="O2360" s="275">
        <v>2823181</v>
      </c>
      <c r="P2360" s="275"/>
      <c r="Q2360" s="73">
        <v>0</v>
      </c>
    </row>
    <row r="2361" spans="1:17" ht="12.75" customHeight="1" x14ac:dyDescent="0.25">
      <c r="A2361" s="273" t="s">
        <v>4478</v>
      </c>
      <c r="B2361" s="273"/>
      <c r="C2361" s="274" t="s">
        <v>4291</v>
      </c>
      <c r="D2361" s="274"/>
      <c r="E2361" s="274"/>
      <c r="F2361" s="274"/>
      <c r="G2361" s="73">
        <v>2191727.27</v>
      </c>
      <c r="H2361" s="73">
        <v>0</v>
      </c>
      <c r="I2361" s="275">
        <v>0</v>
      </c>
      <c r="J2361" s="275"/>
      <c r="K2361" s="275">
        <v>0</v>
      </c>
      <c r="L2361" s="275"/>
      <c r="M2361" s="275"/>
      <c r="N2361" s="275"/>
      <c r="O2361" s="275">
        <v>2191727.27</v>
      </c>
      <c r="P2361" s="275"/>
      <c r="Q2361" s="73">
        <v>0</v>
      </c>
    </row>
    <row r="2362" spans="1:17" ht="12.1" customHeight="1" x14ac:dyDescent="0.25">
      <c r="A2362" s="273" t="s">
        <v>4479</v>
      </c>
      <c r="B2362" s="273"/>
      <c r="C2362" s="274" t="s">
        <v>4293</v>
      </c>
      <c r="D2362" s="274"/>
      <c r="E2362" s="274"/>
      <c r="F2362" s="274"/>
      <c r="G2362" s="73">
        <v>6569847.5700000003</v>
      </c>
      <c r="H2362" s="73">
        <v>0</v>
      </c>
      <c r="I2362" s="275">
        <v>0</v>
      </c>
      <c r="J2362" s="275"/>
      <c r="K2362" s="275">
        <v>0</v>
      </c>
      <c r="L2362" s="275"/>
      <c r="M2362" s="275"/>
      <c r="N2362" s="275"/>
      <c r="O2362" s="275">
        <v>6569847.5700000003</v>
      </c>
      <c r="P2362" s="275"/>
      <c r="Q2362" s="73">
        <v>0</v>
      </c>
    </row>
    <row r="2363" spans="1:17" ht="12.1" customHeight="1" x14ac:dyDescent="0.25">
      <c r="A2363" s="273" t="s">
        <v>4480</v>
      </c>
      <c r="B2363" s="273"/>
      <c r="C2363" s="274" t="s">
        <v>4295</v>
      </c>
      <c r="D2363" s="274"/>
      <c r="E2363" s="274"/>
      <c r="F2363" s="274"/>
      <c r="G2363" s="73">
        <v>818280</v>
      </c>
      <c r="H2363" s="73">
        <v>0</v>
      </c>
      <c r="I2363" s="275">
        <v>0</v>
      </c>
      <c r="J2363" s="275"/>
      <c r="K2363" s="275">
        <v>0</v>
      </c>
      <c r="L2363" s="275"/>
      <c r="M2363" s="275"/>
      <c r="N2363" s="275"/>
      <c r="O2363" s="275">
        <v>818280</v>
      </c>
      <c r="P2363" s="275"/>
      <c r="Q2363" s="73">
        <v>0</v>
      </c>
    </row>
    <row r="2364" spans="1:17" ht="12.75" customHeight="1" x14ac:dyDescent="0.25">
      <c r="A2364" s="273" t="s">
        <v>4481</v>
      </c>
      <c r="B2364" s="273"/>
      <c r="C2364" s="274" t="s">
        <v>4482</v>
      </c>
      <c r="D2364" s="274"/>
      <c r="E2364" s="274"/>
      <c r="F2364" s="274"/>
      <c r="G2364" s="73">
        <v>1349861.85</v>
      </c>
      <c r="H2364" s="73">
        <v>0</v>
      </c>
      <c r="I2364" s="275">
        <v>0</v>
      </c>
      <c r="J2364" s="275"/>
      <c r="K2364" s="275">
        <v>0</v>
      </c>
      <c r="L2364" s="275"/>
      <c r="M2364" s="275"/>
      <c r="N2364" s="275"/>
      <c r="O2364" s="275">
        <v>1349861.85</v>
      </c>
      <c r="P2364" s="275"/>
      <c r="Q2364" s="73">
        <v>0</v>
      </c>
    </row>
    <row r="2365" spans="1:17" ht="12.1" customHeight="1" x14ac:dyDescent="0.25">
      <c r="A2365" s="273" t="s">
        <v>4483</v>
      </c>
      <c r="B2365" s="273"/>
      <c r="C2365" s="274" t="s">
        <v>4484</v>
      </c>
      <c r="D2365" s="274"/>
      <c r="E2365" s="274"/>
      <c r="F2365" s="274"/>
      <c r="G2365" s="73">
        <v>451742</v>
      </c>
      <c r="H2365" s="73">
        <v>0</v>
      </c>
      <c r="I2365" s="275">
        <v>0</v>
      </c>
      <c r="J2365" s="275"/>
      <c r="K2365" s="275">
        <v>0</v>
      </c>
      <c r="L2365" s="275"/>
      <c r="M2365" s="275"/>
      <c r="N2365" s="275"/>
      <c r="O2365" s="275">
        <v>451742</v>
      </c>
      <c r="P2365" s="275"/>
      <c r="Q2365" s="73">
        <v>0</v>
      </c>
    </row>
    <row r="2366" spans="1:17" ht="12.1" customHeight="1" x14ac:dyDescent="0.25">
      <c r="A2366" s="273" t="s">
        <v>4485</v>
      </c>
      <c r="B2366" s="273"/>
      <c r="C2366" s="274" t="s">
        <v>4486</v>
      </c>
      <c r="D2366" s="274"/>
      <c r="E2366" s="274"/>
      <c r="F2366" s="274"/>
      <c r="G2366" s="73">
        <v>481909.08</v>
      </c>
      <c r="H2366" s="73">
        <v>0</v>
      </c>
      <c r="I2366" s="275">
        <v>0</v>
      </c>
      <c r="J2366" s="275"/>
      <c r="K2366" s="275">
        <v>0</v>
      </c>
      <c r="L2366" s="275"/>
      <c r="M2366" s="275"/>
      <c r="N2366" s="275"/>
      <c r="O2366" s="275">
        <v>481909.08</v>
      </c>
      <c r="P2366" s="275"/>
      <c r="Q2366" s="73">
        <v>0</v>
      </c>
    </row>
    <row r="2367" spans="1:17" ht="12.75" customHeight="1" x14ac:dyDescent="0.25">
      <c r="A2367" s="273" t="s">
        <v>4487</v>
      </c>
      <c r="B2367" s="273"/>
      <c r="C2367" s="274" t="s">
        <v>4327</v>
      </c>
      <c r="D2367" s="274"/>
      <c r="E2367" s="274"/>
      <c r="F2367" s="274"/>
      <c r="G2367" s="73">
        <v>1349861.85</v>
      </c>
      <c r="H2367" s="73">
        <v>0</v>
      </c>
      <c r="I2367" s="275">
        <v>0</v>
      </c>
      <c r="J2367" s="275"/>
      <c r="K2367" s="275">
        <v>0</v>
      </c>
      <c r="L2367" s="275"/>
      <c r="M2367" s="275"/>
      <c r="N2367" s="275"/>
      <c r="O2367" s="275">
        <v>1349861.85</v>
      </c>
      <c r="P2367" s="275"/>
      <c r="Q2367" s="73">
        <v>0</v>
      </c>
    </row>
    <row r="2368" spans="1:17" ht="12.1" customHeight="1" x14ac:dyDescent="0.25">
      <c r="A2368" s="273" t="s">
        <v>4488</v>
      </c>
      <c r="B2368" s="273"/>
      <c r="C2368" s="274" t="s">
        <v>4489</v>
      </c>
      <c r="D2368" s="274"/>
      <c r="E2368" s="274"/>
      <c r="F2368" s="274"/>
      <c r="G2368" s="73">
        <v>481909.08</v>
      </c>
      <c r="H2368" s="73">
        <v>0</v>
      </c>
      <c r="I2368" s="275">
        <v>0</v>
      </c>
      <c r="J2368" s="275"/>
      <c r="K2368" s="275">
        <v>0</v>
      </c>
      <c r="L2368" s="275"/>
      <c r="M2368" s="275"/>
      <c r="N2368" s="275"/>
      <c r="O2368" s="275">
        <v>481909.08</v>
      </c>
      <c r="P2368" s="275"/>
      <c r="Q2368" s="73">
        <v>0</v>
      </c>
    </row>
    <row r="2369" spans="1:17" ht="12.1" customHeight="1" x14ac:dyDescent="0.25">
      <c r="A2369" s="273" t="s">
        <v>4490</v>
      </c>
      <c r="B2369" s="273"/>
      <c r="C2369" s="274" t="s">
        <v>4491</v>
      </c>
      <c r="D2369" s="274"/>
      <c r="E2369" s="274"/>
      <c r="F2369" s="274"/>
      <c r="G2369" s="73">
        <v>395272.72</v>
      </c>
      <c r="H2369" s="73">
        <v>0</v>
      </c>
      <c r="I2369" s="275">
        <v>0</v>
      </c>
      <c r="J2369" s="275"/>
      <c r="K2369" s="275">
        <v>0</v>
      </c>
      <c r="L2369" s="275"/>
      <c r="M2369" s="275"/>
      <c r="N2369" s="275"/>
      <c r="O2369" s="275">
        <v>395272.72</v>
      </c>
      <c r="P2369" s="275"/>
      <c r="Q2369" s="73">
        <v>0</v>
      </c>
    </row>
    <row r="2370" spans="1:17" ht="12.75" customHeight="1" x14ac:dyDescent="0.25">
      <c r="A2370" s="273" t="s">
        <v>4492</v>
      </c>
      <c r="B2370" s="273"/>
      <c r="C2370" s="274" t="s">
        <v>4493</v>
      </c>
      <c r="D2370" s="274"/>
      <c r="E2370" s="274"/>
      <c r="F2370" s="274"/>
      <c r="G2370" s="73">
        <v>1671134.61</v>
      </c>
      <c r="H2370" s="73">
        <v>0</v>
      </c>
      <c r="I2370" s="275">
        <v>0</v>
      </c>
      <c r="J2370" s="275"/>
      <c r="K2370" s="275">
        <v>0</v>
      </c>
      <c r="L2370" s="275"/>
      <c r="M2370" s="275"/>
      <c r="N2370" s="275"/>
      <c r="O2370" s="275">
        <v>1671134.61</v>
      </c>
      <c r="P2370" s="275"/>
      <c r="Q2370" s="73">
        <v>0</v>
      </c>
    </row>
    <row r="2371" spans="1:17" ht="12.1" customHeight="1" x14ac:dyDescent="0.25">
      <c r="A2371" s="273" t="s">
        <v>4494</v>
      </c>
      <c r="B2371" s="273"/>
      <c r="C2371" s="274" t="s">
        <v>4495</v>
      </c>
      <c r="D2371" s="274"/>
      <c r="E2371" s="274"/>
      <c r="F2371" s="274"/>
      <c r="G2371" s="73">
        <v>1349861.85</v>
      </c>
      <c r="H2371" s="73">
        <v>0</v>
      </c>
      <c r="I2371" s="275">
        <v>0</v>
      </c>
      <c r="J2371" s="275"/>
      <c r="K2371" s="275">
        <v>0</v>
      </c>
      <c r="L2371" s="275"/>
      <c r="M2371" s="275"/>
      <c r="N2371" s="275"/>
      <c r="O2371" s="275">
        <v>1349861.85</v>
      </c>
      <c r="P2371" s="275"/>
      <c r="Q2371" s="73">
        <v>0</v>
      </c>
    </row>
    <row r="2372" spans="1:17" ht="12.1" customHeight="1" x14ac:dyDescent="0.25">
      <c r="A2372" s="273" t="s">
        <v>4496</v>
      </c>
      <c r="B2372" s="273"/>
      <c r="C2372" s="274" t="s">
        <v>4497</v>
      </c>
      <c r="D2372" s="274"/>
      <c r="E2372" s="274"/>
      <c r="F2372" s="274"/>
      <c r="G2372" s="73">
        <v>465000</v>
      </c>
      <c r="H2372" s="73">
        <v>0</v>
      </c>
      <c r="I2372" s="275">
        <v>0</v>
      </c>
      <c r="J2372" s="275"/>
      <c r="K2372" s="275">
        <v>0</v>
      </c>
      <c r="L2372" s="275"/>
      <c r="M2372" s="275"/>
      <c r="N2372" s="275"/>
      <c r="O2372" s="275">
        <v>465000</v>
      </c>
      <c r="P2372" s="275"/>
      <c r="Q2372" s="73">
        <v>0</v>
      </c>
    </row>
    <row r="2373" spans="1:17" ht="12.75" customHeight="1" x14ac:dyDescent="0.25">
      <c r="A2373" s="273" t="s">
        <v>4498</v>
      </c>
      <c r="B2373" s="273"/>
      <c r="C2373" s="274" t="s">
        <v>4499</v>
      </c>
      <c r="D2373" s="274"/>
      <c r="E2373" s="274"/>
      <c r="F2373" s="274"/>
      <c r="G2373" s="73">
        <v>260000</v>
      </c>
      <c r="H2373" s="73">
        <v>0</v>
      </c>
      <c r="I2373" s="275">
        <v>0</v>
      </c>
      <c r="J2373" s="275"/>
      <c r="K2373" s="275">
        <v>0</v>
      </c>
      <c r="L2373" s="275"/>
      <c r="M2373" s="275"/>
      <c r="N2373" s="275"/>
      <c r="O2373" s="275">
        <v>260000</v>
      </c>
      <c r="P2373" s="275"/>
      <c r="Q2373" s="73">
        <v>0</v>
      </c>
    </row>
    <row r="2374" spans="1:17" ht="12.1" customHeight="1" x14ac:dyDescent="0.25">
      <c r="A2374" s="273" t="s">
        <v>4500</v>
      </c>
      <c r="B2374" s="273"/>
      <c r="C2374" s="274" t="s">
        <v>4289</v>
      </c>
      <c r="D2374" s="274"/>
      <c r="E2374" s="274"/>
      <c r="F2374" s="274"/>
      <c r="G2374" s="73">
        <v>630000</v>
      </c>
      <c r="H2374" s="73">
        <v>0</v>
      </c>
      <c r="I2374" s="275">
        <v>0</v>
      </c>
      <c r="J2374" s="275"/>
      <c r="K2374" s="275">
        <v>0</v>
      </c>
      <c r="L2374" s="275"/>
      <c r="M2374" s="275"/>
      <c r="N2374" s="275"/>
      <c r="O2374" s="275">
        <v>630000</v>
      </c>
      <c r="P2374" s="275"/>
      <c r="Q2374" s="73">
        <v>0</v>
      </c>
    </row>
    <row r="2375" spans="1:17" ht="12.1" customHeight="1" x14ac:dyDescent="0.25">
      <c r="A2375" s="273" t="s">
        <v>4501</v>
      </c>
      <c r="B2375" s="273"/>
      <c r="C2375" s="274" t="s">
        <v>4291</v>
      </c>
      <c r="D2375" s="274"/>
      <c r="E2375" s="274"/>
      <c r="F2375" s="274"/>
      <c r="G2375" s="73">
        <v>1135000</v>
      </c>
      <c r="H2375" s="73">
        <v>0</v>
      </c>
      <c r="I2375" s="275">
        <v>0</v>
      </c>
      <c r="J2375" s="275"/>
      <c r="K2375" s="275">
        <v>0</v>
      </c>
      <c r="L2375" s="275"/>
      <c r="M2375" s="275"/>
      <c r="N2375" s="275"/>
      <c r="O2375" s="275">
        <v>1135000</v>
      </c>
      <c r="P2375" s="275"/>
      <c r="Q2375" s="73">
        <v>0</v>
      </c>
    </row>
    <row r="2376" spans="1:17" ht="12.75" customHeight="1" x14ac:dyDescent="0.25">
      <c r="A2376" s="273" t="s">
        <v>4502</v>
      </c>
      <c r="B2376" s="273"/>
      <c r="C2376" s="274" t="s">
        <v>4293</v>
      </c>
      <c r="D2376" s="274"/>
      <c r="E2376" s="274"/>
      <c r="F2376" s="274"/>
      <c r="G2376" s="73">
        <v>3380000</v>
      </c>
      <c r="H2376" s="73">
        <v>0</v>
      </c>
      <c r="I2376" s="275">
        <v>0</v>
      </c>
      <c r="J2376" s="275"/>
      <c r="K2376" s="275">
        <v>0</v>
      </c>
      <c r="L2376" s="275"/>
      <c r="M2376" s="275"/>
      <c r="N2376" s="275"/>
      <c r="O2376" s="275">
        <v>3380000</v>
      </c>
      <c r="P2376" s="275"/>
      <c r="Q2376" s="73">
        <v>0</v>
      </c>
    </row>
    <row r="2377" spans="1:17" ht="12.1" customHeight="1" x14ac:dyDescent="0.25">
      <c r="A2377" s="273" t="s">
        <v>4503</v>
      </c>
      <c r="B2377" s="273"/>
      <c r="C2377" s="274" t="s">
        <v>4504</v>
      </c>
      <c r="D2377" s="274"/>
      <c r="E2377" s="274"/>
      <c r="F2377" s="274"/>
      <c r="G2377" s="73">
        <v>1259990</v>
      </c>
      <c r="H2377" s="73">
        <v>0</v>
      </c>
      <c r="I2377" s="275">
        <v>0</v>
      </c>
      <c r="J2377" s="275"/>
      <c r="K2377" s="275">
        <v>0</v>
      </c>
      <c r="L2377" s="275"/>
      <c r="M2377" s="275"/>
      <c r="N2377" s="275"/>
      <c r="O2377" s="275">
        <v>1259990</v>
      </c>
      <c r="P2377" s="275"/>
      <c r="Q2377" s="73">
        <v>0</v>
      </c>
    </row>
    <row r="2378" spans="1:17" ht="12.1" customHeight="1" x14ac:dyDescent="0.25">
      <c r="A2378" s="273" t="s">
        <v>4505</v>
      </c>
      <c r="B2378" s="273"/>
      <c r="C2378" s="274" t="s">
        <v>4506</v>
      </c>
      <c r="D2378" s="274"/>
      <c r="E2378" s="274"/>
      <c r="F2378" s="274"/>
      <c r="G2378" s="73">
        <v>1349861.85</v>
      </c>
      <c r="H2378" s="73">
        <v>0</v>
      </c>
      <c r="I2378" s="275">
        <v>0</v>
      </c>
      <c r="J2378" s="275"/>
      <c r="K2378" s="275">
        <v>0</v>
      </c>
      <c r="L2378" s="275"/>
      <c r="M2378" s="275"/>
      <c r="N2378" s="275"/>
      <c r="O2378" s="275">
        <v>1349861.85</v>
      </c>
      <c r="P2378" s="275"/>
      <c r="Q2378" s="73">
        <v>0</v>
      </c>
    </row>
    <row r="2379" spans="1:17" ht="12.75" customHeight="1" x14ac:dyDescent="0.25">
      <c r="A2379" s="273" t="s">
        <v>4507</v>
      </c>
      <c r="B2379" s="273"/>
      <c r="C2379" s="274" t="s">
        <v>4508</v>
      </c>
      <c r="D2379" s="274"/>
      <c r="E2379" s="274"/>
      <c r="F2379" s="274"/>
      <c r="G2379" s="73">
        <v>1349861.85</v>
      </c>
      <c r="H2379" s="73">
        <v>0</v>
      </c>
      <c r="I2379" s="275">
        <v>0</v>
      </c>
      <c r="J2379" s="275"/>
      <c r="K2379" s="275">
        <v>0</v>
      </c>
      <c r="L2379" s="275"/>
      <c r="M2379" s="275"/>
      <c r="N2379" s="275"/>
      <c r="O2379" s="275">
        <v>1349861.85</v>
      </c>
      <c r="P2379" s="275"/>
      <c r="Q2379" s="73">
        <v>0</v>
      </c>
    </row>
    <row r="2380" spans="1:17" ht="12.1" customHeight="1" x14ac:dyDescent="0.25">
      <c r="A2380" s="273" t="s">
        <v>4509</v>
      </c>
      <c r="B2380" s="273"/>
      <c r="C2380" s="274" t="s">
        <v>4510</v>
      </c>
      <c r="D2380" s="274"/>
      <c r="E2380" s="274"/>
      <c r="F2380" s="274"/>
      <c r="G2380" s="73">
        <v>1875543.9</v>
      </c>
      <c r="H2380" s="73">
        <v>0</v>
      </c>
      <c r="I2380" s="275">
        <v>0</v>
      </c>
      <c r="J2380" s="275"/>
      <c r="K2380" s="275">
        <v>0</v>
      </c>
      <c r="L2380" s="275"/>
      <c r="M2380" s="275"/>
      <c r="N2380" s="275"/>
      <c r="O2380" s="275">
        <v>1875543.9</v>
      </c>
      <c r="P2380" s="275"/>
      <c r="Q2380" s="73">
        <v>0</v>
      </c>
    </row>
    <row r="2381" spans="1:17" ht="12.1" customHeight="1" x14ac:dyDescent="0.25">
      <c r="A2381" s="273" t="s">
        <v>4511</v>
      </c>
      <c r="B2381" s="273"/>
      <c r="C2381" s="274" t="s">
        <v>4512</v>
      </c>
      <c r="D2381" s="274"/>
      <c r="E2381" s="274"/>
      <c r="F2381" s="274"/>
      <c r="G2381" s="73">
        <v>85000</v>
      </c>
      <c r="H2381" s="73">
        <v>0</v>
      </c>
      <c r="I2381" s="275">
        <v>0</v>
      </c>
      <c r="J2381" s="275"/>
      <c r="K2381" s="275">
        <v>0</v>
      </c>
      <c r="L2381" s="275"/>
      <c r="M2381" s="275"/>
      <c r="N2381" s="275"/>
      <c r="O2381" s="275">
        <v>85000</v>
      </c>
      <c r="P2381" s="275"/>
      <c r="Q2381" s="73">
        <v>0</v>
      </c>
    </row>
    <row r="2382" spans="1:17" ht="12.75" customHeight="1" x14ac:dyDescent="0.25">
      <c r="A2382" s="273" t="s">
        <v>4513</v>
      </c>
      <c r="B2382" s="273"/>
      <c r="C2382" s="274" t="s">
        <v>4514</v>
      </c>
      <c r="D2382" s="274"/>
      <c r="E2382" s="274"/>
      <c r="F2382" s="274"/>
      <c r="G2382" s="73">
        <v>425000</v>
      </c>
      <c r="H2382" s="73">
        <v>0</v>
      </c>
      <c r="I2382" s="275">
        <v>0</v>
      </c>
      <c r="J2382" s="275"/>
      <c r="K2382" s="275">
        <v>0</v>
      </c>
      <c r="L2382" s="275"/>
      <c r="M2382" s="275"/>
      <c r="N2382" s="275"/>
      <c r="O2382" s="275">
        <v>425000</v>
      </c>
      <c r="P2382" s="275"/>
      <c r="Q2382" s="73">
        <v>0</v>
      </c>
    </row>
    <row r="2383" spans="1:17" ht="12.1" customHeight="1" x14ac:dyDescent="0.25">
      <c r="A2383" s="273" t="s">
        <v>4515</v>
      </c>
      <c r="B2383" s="273"/>
      <c r="C2383" s="274" t="s">
        <v>4516</v>
      </c>
      <c r="D2383" s="274"/>
      <c r="E2383" s="274"/>
      <c r="F2383" s="274"/>
      <c r="G2383" s="73">
        <v>66000</v>
      </c>
      <c r="H2383" s="73">
        <v>0</v>
      </c>
      <c r="I2383" s="275">
        <v>0</v>
      </c>
      <c r="J2383" s="275"/>
      <c r="K2383" s="275">
        <v>0</v>
      </c>
      <c r="L2383" s="275"/>
      <c r="M2383" s="275"/>
      <c r="N2383" s="275"/>
      <c r="O2383" s="275">
        <v>66000</v>
      </c>
      <c r="P2383" s="275"/>
      <c r="Q2383" s="73">
        <v>0</v>
      </c>
    </row>
    <row r="2384" spans="1:17" ht="12.1" customHeight="1" x14ac:dyDescent="0.25">
      <c r="A2384" s="273" t="s">
        <v>4517</v>
      </c>
      <c r="B2384" s="273"/>
      <c r="C2384" s="274" t="s">
        <v>4518</v>
      </c>
      <c r="D2384" s="274"/>
      <c r="E2384" s="274"/>
      <c r="F2384" s="274"/>
      <c r="G2384" s="73">
        <v>510000</v>
      </c>
      <c r="H2384" s="73">
        <v>0</v>
      </c>
      <c r="I2384" s="275">
        <v>0</v>
      </c>
      <c r="J2384" s="275"/>
      <c r="K2384" s="275">
        <v>0</v>
      </c>
      <c r="L2384" s="275"/>
      <c r="M2384" s="275"/>
      <c r="N2384" s="275"/>
      <c r="O2384" s="275">
        <v>510000</v>
      </c>
      <c r="P2384" s="275"/>
      <c r="Q2384" s="73">
        <v>0</v>
      </c>
    </row>
    <row r="2385" spans="1:17" ht="12.1" customHeight="1" x14ac:dyDescent="0.25">
      <c r="A2385" s="273" t="s">
        <v>4519</v>
      </c>
      <c r="B2385" s="273"/>
      <c r="C2385" s="274" t="s">
        <v>4520</v>
      </c>
      <c r="D2385" s="274"/>
      <c r="E2385" s="274"/>
      <c r="F2385" s="274"/>
      <c r="G2385" s="73">
        <v>2476972.7400000002</v>
      </c>
      <c r="H2385" s="73">
        <v>0</v>
      </c>
      <c r="I2385" s="275">
        <v>0</v>
      </c>
      <c r="J2385" s="275"/>
      <c r="K2385" s="275">
        <v>0</v>
      </c>
      <c r="L2385" s="275"/>
      <c r="M2385" s="275"/>
      <c r="N2385" s="275"/>
      <c r="O2385" s="275">
        <v>2476972.7400000002</v>
      </c>
      <c r="P2385" s="275"/>
      <c r="Q2385" s="73">
        <v>0</v>
      </c>
    </row>
    <row r="2386" spans="1:17" ht="12.75" customHeight="1" x14ac:dyDescent="0.25">
      <c r="A2386" s="273" t="s">
        <v>4521</v>
      </c>
      <c r="B2386" s="273"/>
      <c r="C2386" s="274" t="s">
        <v>4291</v>
      </c>
      <c r="D2386" s="274"/>
      <c r="E2386" s="274"/>
      <c r="F2386" s="274"/>
      <c r="G2386" s="73">
        <v>350000</v>
      </c>
      <c r="H2386" s="73">
        <v>0</v>
      </c>
      <c r="I2386" s="275">
        <v>0</v>
      </c>
      <c r="J2386" s="275"/>
      <c r="K2386" s="275">
        <v>0</v>
      </c>
      <c r="L2386" s="275"/>
      <c r="M2386" s="275"/>
      <c r="N2386" s="275"/>
      <c r="O2386" s="275">
        <v>350000</v>
      </c>
      <c r="P2386" s="275"/>
      <c r="Q2386" s="73">
        <v>0</v>
      </c>
    </row>
    <row r="2387" spans="1:17" ht="12.1" customHeight="1" x14ac:dyDescent="0.25">
      <c r="A2387" s="273" t="s">
        <v>4522</v>
      </c>
      <c r="B2387" s="273"/>
      <c r="C2387" s="274" t="s">
        <v>4293</v>
      </c>
      <c r="D2387" s="274"/>
      <c r="E2387" s="274"/>
      <c r="F2387" s="274"/>
      <c r="G2387" s="73">
        <v>1599000</v>
      </c>
      <c r="H2387" s="73">
        <v>0</v>
      </c>
      <c r="I2387" s="275">
        <v>0</v>
      </c>
      <c r="J2387" s="275"/>
      <c r="K2387" s="275">
        <v>0</v>
      </c>
      <c r="L2387" s="275"/>
      <c r="M2387" s="275"/>
      <c r="N2387" s="275"/>
      <c r="O2387" s="275">
        <v>1599000</v>
      </c>
      <c r="P2387" s="275"/>
      <c r="Q2387" s="73">
        <v>0</v>
      </c>
    </row>
    <row r="2388" spans="1:17" ht="12.1" customHeight="1" x14ac:dyDescent="0.25">
      <c r="A2388" s="273" t="s">
        <v>4523</v>
      </c>
      <c r="B2388" s="273"/>
      <c r="C2388" s="274" t="s">
        <v>4295</v>
      </c>
      <c r="D2388" s="274"/>
      <c r="E2388" s="274"/>
      <c r="F2388" s="274"/>
      <c r="G2388" s="73">
        <v>4898263.6399999997</v>
      </c>
      <c r="H2388" s="73">
        <v>0</v>
      </c>
      <c r="I2388" s="275">
        <v>0</v>
      </c>
      <c r="J2388" s="275"/>
      <c r="K2388" s="275">
        <v>0</v>
      </c>
      <c r="L2388" s="275"/>
      <c r="M2388" s="275"/>
      <c r="N2388" s="275"/>
      <c r="O2388" s="275">
        <v>4898263.6399999997</v>
      </c>
      <c r="P2388" s="275"/>
      <c r="Q2388" s="73">
        <v>0</v>
      </c>
    </row>
    <row r="2389" spans="1:17" ht="12.75" customHeight="1" x14ac:dyDescent="0.25">
      <c r="A2389" s="273" t="s">
        <v>4524</v>
      </c>
      <c r="B2389" s="273"/>
      <c r="C2389" s="274" t="s">
        <v>4525</v>
      </c>
      <c r="D2389" s="274"/>
      <c r="E2389" s="274"/>
      <c r="F2389" s="274"/>
      <c r="G2389" s="73">
        <v>108900</v>
      </c>
      <c r="H2389" s="73">
        <v>0</v>
      </c>
      <c r="I2389" s="275">
        <v>0</v>
      </c>
      <c r="J2389" s="275"/>
      <c r="K2389" s="275">
        <v>0</v>
      </c>
      <c r="L2389" s="275"/>
      <c r="M2389" s="275"/>
      <c r="N2389" s="275"/>
      <c r="O2389" s="275">
        <v>108900</v>
      </c>
      <c r="P2389" s="275"/>
      <c r="Q2389" s="73">
        <v>0</v>
      </c>
    </row>
    <row r="2390" spans="1:17" ht="12.1" customHeight="1" x14ac:dyDescent="0.25">
      <c r="A2390" s="273" t="s">
        <v>4526</v>
      </c>
      <c r="B2390" s="273"/>
      <c r="C2390" s="274" t="s">
        <v>4527</v>
      </c>
      <c r="D2390" s="274"/>
      <c r="E2390" s="274"/>
      <c r="F2390" s="274"/>
      <c r="G2390" s="73">
        <v>239800</v>
      </c>
      <c r="H2390" s="73">
        <v>0</v>
      </c>
      <c r="I2390" s="275">
        <v>0</v>
      </c>
      <c r="J2390" s="275"/>
      <c r="K2390" s="275">
        <v>0</v>
      </c>
      <c r="L2390" s="275"/>
      <c r="M2390" s="275"/>
      <c r="N2390" s="275"/>
      <c r="O2390" s="275">
        <v>239800</v>
      </c>
      <c r="P2390" s="275"/>
      <c r="Q2390" s="73">
        <v>0</v>
      </c>
    </row>
    <row r="2391" spans="1:17" ht="12.1" customHeight="1" x14ac:dyDescent="0.25">
      <c r="A2391" s="273" t="s">
        <v>4528</v>
      </c>
      <c r="B2391" s="273"/>
      <c r="C2391" s="274" t="s">
        <v>4529</v>
      </c>
      <c r="D2391" s="274"/>
      <c r="E2391" s="274"/>
      <c r="F2391" s="274"/>
      <c r="G2391" s="73">
        <v>353900</v>
      </c>
      <c r="H2391" s="73">
        <v>0</v>
      </c>
      <c r="I2391" s="275">
        <v>0</v>
      </c>
      <c r="J2391" s="275"/>
      <c r="K2391" s="275">
        <v>0</v>
      </c>
      <c r="L2391" s="275"/>
      <c r="M2391" s="275"/>
      <c r="N2391" s="275"/>
      <c r="O2391" s="275">
        <v>353900</v>
      </c>
      <c r="P2391" s="275"/>
      <c r="Q2391" s="73">
        <v>0</v>
      </c>
    </row>
    <row r="2392" spans="1:17" ht="12.75" customHeight="1" x14ac:dyDescent="0.25">
      <c r="A2392" s="273" t="s">
        <v>4530</v>
      </c>
      <c r="B2392" s="273"/>
      <c r="C2392" s="274" t="s">
        <v>4531</v>
      </c>
      <c r="D2392" s="274"/>
      <c r="E2392" s="274"/>
      <c r="F2392" s="274"/>
      <c r="G2392" s="73">
        <v>598900</v>
      </c>
      <c r="H2392" s="73">
        <v>0</v>
      </c>
      <c r="I2392" s="275">
        <v>0</v>
      </c>
      <c r="J2392" s="275"/>
      <c r="K2392" s="275">
        <v>0</v>
      </c>
      <c r="L2392" s="275"/>
      <c r="M2392" s="275"/>
      <c r="N2392" s="275"/>
      <c r="O2392" s="275">
        <v>598900</v>
      </c>
      <c r="P2392" s="275"/>
      <c r="Q2392" s="73">
        <v>0</v>
      </c>
    </row>
    <row r="2393" spans="1:17" ht="12.1" customHeight="1" x14ac:dyDescent="0.25">
      <c r="A2393" s="273" t="s">
        <v>4532</v>
      </c>
      <c r="B2393" s="273"/>
      <c r="C2393" s="274" t="s">
        <v>4289</v>
      </c>
      <c r="D2393" s="274"/>
      <c r="E2393" s="274"/>
      <c r="F2393" s="274"/>
      <c r="G2393" s="73">
        <v>555000</v>
      </c>
      <c r="H2393" s="73">
        <v>0</v>
      </c>
      <c r="I2393" s="275">
        <v>0</v>
      </c>
      <c r="J2393" s="275"/>
      <c r="K2393" s="275">
        <v>0</v>
      </c>
      <c r="L2393" s="275"/>
      <c r="M2393" s="275"/>
      <c r="N2393" s="275"/>
      <c r="O2393" s="275">
        <v>555000</v>
      </c>
      <c r="P2393" s="275"/>
      <c r="Q2393" s="73">
        <v>0</v>
      </c>
    </row>
    <row r="2394" spans="1:17" ht="12.1" customHeight="1" x14ac:dyDescent="0.25">
      <c r="A2394" s="273" t="s">
        <v>4533</v>
      </c>
      <c r="B2394" s="273"/>
      <c r="C2394" s="274" t="s">
        <v>4291</v>
      </c>
      <c r="D2394" s="274"/>
      <c r="E2394" s="274"/>
      <c r="F2394" s="274"/>
      <c r="G2394" s="73">
        <v>1781000</v>
      </c>
      <c r="H2394" s="73">
        <v>0</v>
      </c>
      <c r="I2394" s="275">
        <v>0</v>
      </c>
      <c r="J2394" s="275"/>
      <c r="K2394" s="275">
        <v>0</v>
      </c>
      <c r="L2394" s="275"/>
      <c r="M2394" s="275"/>
      <c r="N2394" s="275"/>
      <c r="O2394" s="275">
        <v>1781000</v>
      </c>
      <c r="P2394" s="275"/>
      <c r="Q2394" s="73">
        <v>0</v>
      </c>
    </row>
    <row r="2395" spans="1:17" ht="12.75" customHeight="1" x14ac:dyDescent="0.25">
      <c r="A2395" s="273" t="s">
        <v>4534</v>
      </c>
      <c r="B2395" s="273"/>
      <c r="C2395" s="274" t="s">
        <v>4535</v>
      </c>
      <c r="D2395" s="274"/>
      <c r="E2395" s="274"/>
      <c r="F2395" s="274"/>
      <c r="G2395" s="73">
        <v>1626000</v>
      </c>
      <c r="H2395" s="73">
        <v>0</v>
      </c>
      <c r="I2395" s="275">
        <v>0</v>
      </c>
      <c r="J2395" s="275"/>
      <c r="K2395" s="275">
        <v>0</v>
      </c>
      <c r="L2395" s="275"/>
      <c r="M2395" s="275"/>
      <c r="N2395" s="275"/>
      <c r="O2395" s="275">
        <v>1626000</v>
      </c>
      <c r="P2395" s="275"/>
      <c r="Q2395" s="73">
        <v>0</v>
      </c>
    </row>
    <row r="2396" spans="1:17" ht="12.1" customHeight="1" x14ac:dyDescent="0.25">
      <c r="A2396" s="273" t="s">
        <v>4536</v>
      </c>
      <c r="B2396" s="273"/>
      <c r="C2396" s="274" t="s">
        <v>4537</v>
      </c>
      <c r="D2396" s="274"/>
      <c r="E2396" s="274"/>
      <c r="F2396" s="274"/>
      <c r="G2396" s="73">
        <v>1110000</v>
      </c>
      <c r="H2396" s="73">
        <v>0</v>
      </c>
      <c r="I2396" s="275">
        <v>0</v>
      </c>
      <c r="J2396" s="275"/>
      <c r="K2396" s="275">
        <v>0</v>
      </c>
      <c r="L2396" s="275"/>
      <c r="M2396" s="275"/>
      <c r="N2396" s="275"/>
      <c r="O2396" s="275">
        <v>1110000</v>
      </c>
      <c r="P2396" s="275"/>
      <c r="Q2396" s="73">
        <v>0</v>
      </c>
    </row>
    <row r="2397" spans="1:17" ht="12.1" customHeight="1" x14ac:dyDescent="0.25">
      <c r="A2397" s="273" t="s">
        <v>4538</v>
      </c>
      <c r="B2397" s="273"/>
      <c r="C2397" s="274" t="s">
        <v>4539</v>
      </c>
      <c r="D2397" s="274"/>
      <c r="E2397" s="274"/>
      <c r="F2397" s="274"/>
      <c r="G2397" s="73">
        <v>1973818.19</v>
      </c>
      <c r="H2397" s="73">
        <v>0</v>
      </c>
      <c r="I2397" s="275">
        <v>0</v>
      </c>
      <c r="J2397" s="275"/>
      <c r="K2397" s="275">
        <v>0</v>
      </c>
      <c r="L2397" s="275"/>
      <c r="M2397" s="275"/>
      <c r="N2397" s="275"/>
      <c r="O2397" s="275">
        <v>1973818.19</v>
      </c>
      <c r="P2397" s="275"/>
      <c r="Q2397" s="73">
        <v>0</v>
      </c>
    </row>
    <row r="2398" spans="1:17" ht="12.75" customHeight="1" x14ac:dyDescent="0.25">
      <c r="A2398" s="273" t="s">
        <v>4540</v>
      </c>
      <c r="B2398" s="273"/>
      <c r="C2398" s="274" t="s">
        <v>4289</v>
      </c>
      <c r="D2398" s="274"/>
      <c r="E2398" s="274"/>
      <c r="F2398" s="274"/>
      <c r="G2398" s="73">
        <v>372727.27</v>
      </c>
      <c r="H2398" s="73">
        <v>0</v>
      </c>
      <c r="I2398" s="275">
        <v>0</v>
      </c>
      <c r="J2398" s="275"/>
      <c r="K2398" s="275">
        <v>0</v>
      </c>
      <c r="L2398" s="275"/>
      <c r="M2398" s="275"/>
      <c r="N2398" s="275"/>
      <c r="O2398" s="275">
        <v>372727.27</v>
      </c>
      <c r="P2398" s="275"/>
      <c r="Q2398" s="73">
        <v>0</v>
      </c>
    </row>
    <row r="2399" spans="1:17" ht="12.1" customHeight="1" x14ac:dyDescent="0.25">
      <c r="A2399" s="273" t="s">
        <v>4541</v>
      </c>
      <c r="B2399" s="273"/>
      <c r="C2399" s="274" t="s">
        <v>4291</v>
      </c>
      <c r="D2399" s="274"/>
      <c r="E2399" s="274"/>
      <c r="F2399" s="274"/>
      <c r="G2399" s="73">
        <v>3493000</v>
      </c>
      <c r="H2399" s="73">
        <v>0</v>
      </c>
      <c r="I2399" s="275">
        <v>0</v>
      </c>
      <c r="J2399" s="275"/>
      <c r="K2399" s="275">
        <v>0</v>
      </c>
      <c r="L2399" s="275"/>
      <c r="M2399" s="275"/>
      <c r="N2399" s="275"/>
      <c r="O2399" s="275">
        <v>3493000</v>
      </c>
      <c r="P2399" s="275"/>
      <c r="Q2399" s="73">
        <v>0</v>
      </c>
    </row>
    <row r="2400" spans="1:17" ht="12.1" customHeight="1" x14ac:dyDescent="0.25">
      <c r="A2400" s="273" t="s">
        <v>4542</v>
      </c>
      <c r="B2400" s="273"/>
      <c r="C2400" s="274" t="s">
        <v>4293</v>
      </c>
      <c r="D2400" s="274"/>
      <c r="E2400" s="274"/>
      <c r="F2400" s="274"/>
      <c r="G2400" s="73">
        <v>850000</v>
      </c>
      <c r="H2400" s="73">
        <v>0</v>
      </c>
      <c r="I2400" s="275">
        <v>0</v>
      </c>
      <c r="J2400" s="275"/>
      <c r="K2400" s="275">
        <v>0</v>
      </c>
      <c r="L2400" s="275"/>
      <c r="M2400" s="275"/>
      <c r="N2400" s="275"/>
      <c r="O2400" s="275">
        <v>850000</v>
      </c>
      <c r="P2400" s="275"/>
      <c r="Q2400" s="73">
        <v>0</v>
      </c>
    </row>
    <row r="2401" spans="1:17" ht="12.75" customHeight="1" x14ac:dyDescent="0.25">
      <c r="A2401" s="273" t="s">
        <v>4543</v>
      </c>
      <c r="B2401" s="273"/>
      <c r="C2401" s="274" t="s">
        <v>4295</v>
      </c>
      <c r="D2401" s="274"/>
      <c r="E2401" s="274"/>
      <c r="F2401" s="274"/>
      <c r="G2401" s="73">
        <v>6510354.5499999998</v>
      </c>
      <c r="H2401" s="73">
        <v>0</v>
      </c>
      <c r="I2401" s="275">
        <v>0</v>
      </c>
      <c r="J2401" s="275"/>
      <c r="K2401" s="275">
        <v>0</v>
      </c>
      <c r="L2401" s="275"/>
      <c r="M2401" s="275"/>
      <c r="N2401" s="275"/>
      <c r="O2401" s="275">
        <v>6510354.5499999998</v>
      </c>
      <c r="P2401" s="275"/>
      <c r="Q2401" s="73">
        <v>0</v>
      </c>
    </row>
    <row r="2402" spans="1:17" ht="12.1" customHeight="1" x14ac:dyDescent="0.25">
      <c r="A2402" s="273" t="s">
        <v>4544</v>
      </c>
      <c r="B2402" s="273"/>
      <c r="C2402" s="274" t="s">
        <v>4545</v>
      </c>
      <c r="D2402" s="274"/>
      <c r="E2402" s="274"/>
      <c r="F2402" s="274"/>
      <c r="G2402" s="73">
        <v>400000</v>
      </c>
      <c r="H2402" s="73">
        <v>0</v>
      </c>
      <c r="I2402" s="275">
        <v>0</v>
      </c>
      <c r="J2402" s="275"/>
      <c r="K2402" s="275">
        <v>0</v>
      </c>
      <c r="L2402" s="275"/>
      <c r="M2402" s="275"/>
      <c r="N2402" s="275"/>
      <c r="O2402" s="275">
        <v>400000</v>
      </c>
      <c r="P2402" s="275"/>
      <c r="Q2402" s="73">
        <v>0</v>
      </c>
    </row>
    <row r="2403" spans="1:17" ht="12.1" customHeight="1" x14ac:dyDescent="0.25">
      <c r="A2403" s="273" t="s">
        <v>4546</v>
      </c>
      <c r="B2403" s="273"/>
      <c r="C2403" s="274" t="s">
        <v>4547</v>
      </c>
      <c r="D2403" s="274"/>
      <c r="E2403" s="274"/>
      <c r="F2403" s="274"/>
      <c r="G2403" s="73">
        <v>545454.55000000005</v>
      </c>
      <c r="H2403" s="73">
        <v>0</v>
      </c>
      <c r="I2403" s="275">
        <v>0</v>
      </c>
      <c r="J2403" s="275"/>
      <c r="K2403" s="275">
        <v>0</v>
      </c>
      <c r="L2403" s="275"/>
      <c r="M2403" s="275"/>
      <c r="N2403" s="275"/>
      <c r="O2403" s="275">
        <v>545454.55000000005</v>
      </c>
      <c r="P2403" s="275"/>
      <c r="Q2403" s="73">
        <v>0</v>
      </c>
    </row>
    <row r="2404" spans="1:17" ht="12.75" customHeight="1" x14ac:dyDescent="0.25">
      <c r="A2404" s="273" t="s">
        <v>4548</v>
      </c>
      <c r="B2404" s="273"/>
      <c r="C2404" s="274" t="s">
        <v>4289</v>
      </c>
      <c r="D2404" s="274"/>
      <c r="E2404" s="274"/>
      <c r="F2404" s="274"/>
      <c r="G2404" s="73">
        <v>413181.82</v>
      </c>
      <c r="H2404" s="73">
        <v>0</v>
      </c>
      <c r="I2404" s="275">
        <v>0</v>
      </c>
      <c r="J2404" s="275"/>
      <c r="K2404" s="275">
        <v>0</v>
      </c>
      <c r="L2404" s="275"/>
      <c r="M2404" s="275"/>
      <c r="N2404" s="275"/>
      <c r="O2404" s="275">
        <v>413181.82</v>
      </c>
      <c r="P2404" s="275"/>
      <c r="Q2404" s="73">
        <v>0</v>
      </c>
    </row>
    <row r="2405" spans="1:17" ht="12.1" customHeight="1" x14ac:dyDescent="0.25">
      <c r="A2405" s="273" t="s">
        <v>4549</v>
      </c>
      <c r="B2405" s="273"/>
      <c r="C2405" s="274" t="s">
        <v>4291</v>
      </c>
      <c r="D2405" s="274"/>
      <c r="E2405" s="274"/>
      <c r="F2405" s="274"/>
      <c r="G2405" s="73">
        <v>1035000</v>
      </c>
      <c r="H2405" s="73">
        <v>0</v>
      </c>
      <c r="I2405" s="275">
        <v>0</v>
      </c>
      <c r="J2405" s="275"/>
      <c r="K2405" s="275">
        <v>0</v>
      </c>
      <c r="L2405" s="275"/>
      <c r="M2405" s="275"/>
      <c r="N2405" s="275"/>
      <c r="O2405" s="275">
        <v>1035000</v>
      </c>
      <c r="P2405" s="275"/>
      <c r="Q2405" s="73">
        <v>0</v>
      </c>
    </row>
    <row r="2406" spans="1:17" ht="12.1" customHeight="1" x14ac:dyDescent="0.25">
      <c r="A2406" s="273" t="s">
        <v>4550</v>
      </c>
      <c r="B2406" s="273"/>
      <c r="C2406" s="274" t="s">
        <v>4293</v>
      </c>
      <c r="D2406" s="274"/>
      <c r="E2406" s="274"/>
      <c r="F2406" s="274"/>
      <c r="G2406" s="73">
        <v>11305572.720000001</v>
      </c>
      <c r="H2406" s="73">
        <v>0</v>
      </c>
      <c r="I2406" s="275">
        <v>0</v>
      </c>
      <c r="J2406" s="275"/>
      <c r="K2406" s="275">
        <v>0</v>
      </c>
      <c r="L2406" s="275"/>
      <c r="M2406" s="275"/>
      <c r="N2406" s="275"/>
      <c r="O2406" s="275">
        <v>11305572.720000001</v>
      </c>
      <c r="P2406" s="275"/>
      <c r="Q2406" s="73">
        <v>0</v>
      </c>
    </row>
    <row r="2407" spans="1:17" ht="12.75" customHeight="1" x14ac:dyDescent="0.25">
      <c r="A2407" s="273" t="s">
        <v>4551</v>
      </c>
      <c r="B2407" s="273"/>
      <c r="C2407" s="274" t="s">
        <v>4295</v>
      </c>
      <c r="D2407" s="274"/>
      <c r="E2407" s="274"/>
      <c r="F2407" s="274"/>
      <c r="G2407" s="73">
        <v>1933818.18</v>
      </c>
      <c r="H2407" s="73">
        <v>0</v>
      </c>
      <c r="I2407" s="275">
        <v>0</v>
      </c>
      <c r="J2407" s="275"/>
      <c r="K2407" s="275">
        <v>0</v>
      </c>
      <c r="L2407" s="275"/>
      <c r="M2407" s="275"/>
      <c r="N2407" s="275"/>
      <c r="O2407" s="275">
        <v>1933818.18</v>
      </c>
      <c r="P2407" s="275"/>
      <c r="Q2407" s="73">
        <v>0</v>
      </c>
    </row>
    <row r="2408" spans="1:17" ht="12.1" customHeight="1" x14ac:dyDescent="0.25">
      <c r="A2408" s="273" t="s">
        <v>4552</v>
      </c>
      <c r="B2408" s="273"/>
      <c r="C2408" s="274" t="s">
        <v>4553</v>
      </c>
      <c r="D2408" s="274"/>
      <c r="E2408" s="274"/>
      <c r="F2408" s="274"/>
      <c r="G2408" s="73">
        <v>150000</v>
      </c>
      <c r="H2408" s="73">
        <v>0</v>
      </c>
      <c r="I2408" s="275">
        <v>0</v>
      </c>
      <c r="J2408" s="275"/>
      <c r="K2408" s="275">
        <v>0</v>
      </c>
      <c r="L2408" s="275"/>
      <c r="M2408" s="275"/>
      <c r="N2408" s="275"/>
      <c r="O2408" s="275">
        <v>150000</v>
      </c>
      <c r="P2408" s="275"/>
      <c r="Q2408" s="73">
        <v>0</v>
      </c>
    </row>
    <row r="2409" spans="1:17" ht="12.1" customHeight="1" x14ac:dyDescent="0.25">
      <c r="A2409" s="273" t="s">
        <v>4554</v>
      </c>
      <c r="B2409" s="273"/>
      <c r="C2409" s="274" t="s">
        <v>4555</v>
      </c>
      <c r="D2409" s="274"/>
      <c r="E2409" s="274"/>
      <c r="F2409" s="274"/>
      <c r="G2409" s="73">
        <v>95000</v>
      </c>
      <c r="H2409" s="73">
        <v>0</v>
      </c>
      <c r="I2409" s="275">
        <v>0</v>
      </c>
      <c r="J2409" s="275"/>
      <c r="K2409" s="275">
        <v>0</v>
      </c>
      <c r="L2409" s="275"/>
      <c r="M2409" s="275"/>
      <c r="N2409" s="275"/>
      <c r="O2409" s="275">
        <v>95000</v>
      </c>
      <c r="P2409" s="275"/>
      <c r="Q2409" s="73">
        <v>0</v>
      </c>
    </row>
    <row r="2410" spans="1:17" ht="12.1" customHeight="1" x14ac:dyDescent="0.25">
      <c r="A2410" s="273" t="s">
        <v>4556</v>
      </c>
      <c r="B2410" s="273"/>
      <c r="C2410" s="274" t="s">
        <v>4289</v>
      </c>
      <c r="D2410" s="274"/>
      <c r="E2410" s="274"/>
      <c r="F2410" s="274"/>
      <c r="G2410" s="73">
        <v>1533317.27</v>
      </c>
      <c r="H2410" s="73">
        <v>0</v>
      </c>
      <c r="I2410" s="275">
        <v>0</v>
      </c>
      <c r="J2410" s="275"/>
      <c r="K2410" s="275">
        <v>0</v>
      </c>
      <c r="L2410" s="275"/>
      <c r="M2410" s="275"/>
      <c r="N2410" s="275"/>
      <c r="O2410" s="275">
        <v>1533317.27</v>
      </c>
      <c r="P2410" s="275"/>
      <c r="Q2410" s="73">
        <v>0</v>
      </c>
    </row>
    <row r="2411" spans="1:17" ht="12.75" customHeight="1" x14ac:dyDescent="0.25">
      <c r="A2411" s="273" t="s">
        <v>4557</v>
      </c>
      <c r="B2411" s="273"/>
      <c r="C2411" s="274" t="s">
        <v>4558</v>
      </c>
      <c r="D2411" s="274"/>
      <c r="E2411" s="274"/>
      <c r="F2411" s="274"/>
      <c r="G2411" s="73">
        <v>5561927.9400000004</v>
      </c>
      <c r="H2411" s="73">
        <v>0</v>
      </c>
      <c r="I2411" s="275">
        <v>0</v>
      </c>
      <c r="J2411" s="275"/>
      <c r="K2411" s="275">
        <v>0</v>
      </c>
      <c r="L2411" s="275"/>
      <c r="M2411" s="275"/>
      <c r="N2411" s="275"/>
      <c r="O2411" s="275">
        <v>5561927.9400000004</v>
      </c>
      <c r="P2411" s="275"/>
      <c r="Q2411" s="73">
        <v>0</v>
      </c>
    </row>
    <row r="2412" spans="1:17" ht="12.1" customHeight="1" x14ac:dyDescent="0.25">
      <c r="A2412" s="273" t="s">
        <v>4559</v>
      </c>
      <c r="B2412" s="273"/>
      <c r="C2412" s="274" t="s">
        <v>4560</v>
      </c>
      <c r="D2412" s="274"/>
      <c r="E2412" s="274"/>
      <c r="F2412" s="274"/>
      <c r="G2412" s="73">
        <v>100000</v>
      </c>
      <c r="H2412" s="73">
        <v>0</v>
      </c>
      <c r="I2412" s="275">
        <v>0</v>
      </c>
      <c r="J2412" s="275"/>
      <c r="K2412" s="275">
        <v>0</v>
      </c>
      <c r="L2412" s="275"/>
      <c r="M2412" s="275"/>
      <c r="N2412" s="275"/>
      <c r="O2412" s="275">
        <v>100000</v>
      </c>
      <c r="P2412" s="275"/>
      <c r="Q2412" s="73">
        <v>0</v>
      </c>
    </row>
    <row r="2413" spans="1:17" ht="12.1" customHeight="1" x14ac:dyDescent="0.25">
      <c r="A2413" s="273" t="s">
        <v>4561</v>
      </c>
      <c r="B2413" s="273"/>
      <c r="C2413" s="274" t="s">
        <v>4562</v>
      </c>
      <c r="D2413" s="274"/>
      <c r="E2413" s="274"/>
      <c r="F2413" s="274"/>
      <c r="G2413" s="73">
        <v>-219000</v>
      </c>
      <c r="H2413" s="73">
        <v>0</v>
      </c>
      <c r="I2413" s="275">
        <v>219000</v>
      </c>
      <c r="J2413" s="275"/>
      <c r="K2413" s="275">
        <v>0</v>
      </c>
      <c r="L2413" s="275"/>
      <c r="M2413" s="275"/>
      <c r="N2413" s="275"/>
      <c r="O2413" s="275">
        <v>0</v>
      </c>
      <c r="P2413" s="275"/>
      <c r="Q2413" s="73">
        <v>0</v>
      </c>
    </row>
    <row r="2414" spans="1:17" ht="12.75" customHeight="1" x14ac:dyDescent="0.25">
      <c r="A2414" s="273" t="s">
        <v>4563</v>
      </c>
      <c r="B2414" s="273"/>
      <c r="C2414" s="274" t="s">
        <v>4564</v>
      </c>
      <c r="D2414" s="274"/>
      <c r="E2414" s="274"/>
      <c r="F2414" s="274"/>
      <c r="G2414" s="73">
        <v>135625669.53</v>
      </c>
      <c r="H2414" s="73">
        <v>0</v>
      </c>
      <c r="I2414" s="275">
        <v>99547875.129999995</v>
      </c>
      <c r="J2414" s="275"/>
      <c r="K2414" s="275">
        <v>22673405.199999999</v>
      </c>
      <c r="L2414" s="275"/>
      <c r="M2414" s="275"/>
      <c r="N2414" s="275"/>
      <c r="O2414" s="275">
        <v>212500139.46000001</v>
      </c>
      <c r="P2414" s="275"/>
      <c r="Q2414" s="73">
        <v>0</v>
      </c>
    </row>
    <row r="2415" spans="1:17" ht="12.1" customHeight="1" x14ac:dyDescent="0.25">
      <c r="A2415" s="273" t="s">
        <v>4565</v>
      </c>
      <c r="B2415" s="273"/>
      <c r="C2415" s="274" t="s">
        <v>4566</v>
      </c>
      <c r="D2415" s="274"/>
      <c r="E2415" s="274"/>
      <c r="F2415" s="274"/>
      <c r="G2415" s="73">
        <v>172727.27</v>
      </c>
      <c r="H2415" s="73">
        <v>0</v>
      </c>
      <c r="I2415" s="275">
        <v>0</v>
      </c>
      <c r="J2415" s="275"/>
      <c r="K2415" s="275">
        <v>0</v>
      </c>
      <c r="L2415" s="275"/>
      <c r="M2415" s="275"/>
      <c r="N2415" s="275"/>
      <c r="O2415" s="275">
        <v>172727.27</v>
      </c>
      <c r="P2415" s="275"/>
      <c r="Q2415" s="73">
        <v>0</v>
      </c>
    </row>
    <row r="2416" spans="1:17" ht="12.1" customHeight="1" x14ac:dyDescent="0.25">
      <c r="A2416" s="273" t="s">
        <v>4567</v>
      </c>
      <c r="B2416" s="273"/>
      <c r="C2416" s="274" t="s">
        <v>4568</v>
      </c>
      <c r="D2416" s="274"/>
      <c r="E2416" s="274"/>
      <c r="F2416" s="274"/>
      <c r="G2416" s="73">
        <v>363545.45</v>
      </c>
      <c r="H2416" s="73">
        <v>0</v>
      </c>
      <c r="I2416" s="275">
        <v>0</v>
      </c>
      <c r="J2416" s="275"/>
      <c r="K2416" s="275">
        <v>0</v>
      </c>
      <c r="L2416" s="275"/>
      <c r="M2416" s="275"/>
      <c r="N2416" s="275"/>
      <c r="O2416" s="275">
        <v>363545.45</v>
      </c>
      <c r="P2416" s="275"/>
      <c r="Q2416" s="73">
        <v>0</v>
      </c>
    </row>
    <row r="2417" spans="1:17" ht="12.75" customHeight="1" x14ac:dyDescent="0.25">
      <c r="A2417" s="273" t="s">
        <v>4569</v>
      </c>
      <c r="B2417" s="273"/>
      <c r="C2417" s="274" t="s">
        <v>4570</v>
      </c>
      <c r="D2417" s="274"/>
      <c r="E2417" s="274"/>
      <c r="F2417" s="274"/>
      <c r="G2417" s="73">
        <v>1294444.44</v>
      </c>
      <c r="H2417" s="73">
        <v>0</v>
      </c>
      <c r="I2417" s="275">
        <v>0</v>
      </c>
      <c r="J2417" s="275"/>
      <c r="K2417" s="275">
        <v>0</v>
      </c>
      <c r="L2417" s="275"/>
      <c r="M2417" s="275"/>
      <c r="N2417" s="275"/>
      <c r="O2417" s="275">
        <v>1294444.44</v>
      </c>
      <c r="P2417" s="275"/>
      <c r="Q2417" s="73">
        <v>0</v>
      </c>
    </row>
    <row r="2418" spans="1:17" ht="12.1" customHeight="1" x14ac:dyDescent="0.25">
      <c r="A2418" s="273" t="s">
        <v>4571</v>
      </c>
      <c r="B2418" s="273"/>
      <c r="C2418" s="274" t="s">
        <v>4572</v>
      </c>
      <c r="D2418" s="274"/>
      <c r="E2418" s="274"/>
      <c r="F2418" s="274"/>
      <c r="G2418" s="73">
        <v>872545.48</v>
      </c>
      <c r="H2418" s="73">
        <v>0</v>
      </c>
      <c r="I2418" s="275">
        <v>0</v>
      </c>
      <c r="J2418" s="275"/>
      <c r="K2418" s="275">
        <v>0</v>
      </c>
      <c r="L2418" s="275"/>
      <c r="M2418" s="275"/>
      <c r="N2418" s="275"/>
      <c r="O2418" s="275">
        <v>872545.48</v>
      </c>
      <c r="P2418" s="275"/>
      <c r="Q2418" s="73">
        <v>0</v>
      </c>
    </row>
    <row r="2419" spans="1:17" ht="12.1" customHeight="1" x14ac:dyDescent="0.25">
      <c r="A2419" s="273" t="s">
        <v>4573</v>
      </c>
      <c r="B2419" s="273"/>
      <c r="C2419" s="274" t="s">
        <v>4574</v>
      </c>
      <c r="D2419" s="274"/>
      <c r="E2419" s="274"/>
      <c r="F2419" s="274"/>
      <c r="G2419" s="73">
        <v>1188035.75</v>
      </c>
      <c r="H2419" s="73">
        <v>0</v>
      </c>
      <c r="I2419" s="275">
        <v>0</v>
      </c>
      <c r="J2419" s="275"/>
      <c r="K2419" s="275">
        <v>0</v>
      </c>
      <c r="L2419" s="275"/>
      <c r="M2419" s="275"/>
      <c r="N2419" s="275"/>
      <c r="O2419" s="275">
        <v>1188035.75</v>
      </c>
      <c r="P2419" s="275"/>
      <c r="Q2419" s="73">
        <v>0</v>
      </c>
    </row>
    <row r="2420" spans="1:17" ht="12.75" customHeight="1" x14ac:dyDescent="0.25">
      <c r="A2420" s="273" t="s">
        <v>4575</v>
      </c>
      <c r="B2420" s="273"/>
      <c r="C2420" s="274" t="s">
        <v>4576</v>
      </c>
      <c r="D2420" s="274"/>
      <c r="E2420" s="274"/>
      <c r="F2420" s="274"/>
      <c r="G2420" s="73">
        <v>4383912.7300000004</v>
      </c>
      <c r="H2420" s="73">
        <v>0</v>
      </c>
      <c r="I2420" s="275">
        <v>0</v>
      </c>
      <c r="J2420" s="275"/>
      <c r="K2420" s="275">
        <v>0</v>
      </c>
      <c r="L2420" s="275"/>
      <c r="M2420" s="275"/>
      <c r="N2420" s="275"/>
      <c r="O2420" s="275">
        <v>4383912.7300000004</v>
      </c>
      <c r="P2420" s="275"/>
      <c r="Q2420" s="73">
        <v>0</v>
      </c>
    </row>
    <row r="2421" spans="1:17" ht="12.1" customHeight="1" x14ac:dyDescent="0.25">
      <c r="A2421" s="273" t="s">
        <v>4577</v>
      </c>
      <c r="B2421" s="273"/>
      <c r="C2421" s="274" t="s">
        <v>4578</v>
      </c>
      <c r="D2421" s="274"/>
      <c r="E2421" s="274"/>
      <c r="F2421" s="274"/>
      <c r="G2421" s="73">
        <v>3230090.91</v>
      </c>
      <c r="H2421" s="73">
        <v>0</v>
      </c>
      <c r="I2421" s="275">
        <v>0</v>
      </c>
      <c r="J2421" s="275"/>
      <c r="K2421" s="275">
        <v>0</v>
      </c>
      <c r="L2421" s="275"/>
      <c r="M2421" s="275"/>
      <c r="N2421" s="275"/>
      <c r="O2421" s="275">
        <v>3230090.91</v>
      </c>
      <c r="P2421" s="275"/>
      <c r="Q2421" s="73">
        <v>0</v>
      </c>
    </row>
    <row r="2422" spans="1:17" ht="12.1" customHeight="1" x14ac:dyDescent="0.25">
      <c r="A2422" s="273" t="s">
        <v>4579</v>
      </c>
      <c r="B2422" s="273"/>
      <c r="C2422" s="274" t="s">
        <v>4580</v>
      </c>
      <c r="D2422" s="274"/>
      <c r="E2422" s="274"/>
      <c r="F2422" s="274"/>
      <c r="G2422" s="73">
        <v>3202727.27</v>
      </c>
      <c r="H2422" s="73">
        <v>0</v>
      </c>
      <c r="I2422" s="275">
        <v>1792863.66</v>
      </c>
      <c r="J2422" s="275"/>
      <c r="K2422" s="275">
        <v>0</v>
      </c>
      <c r="L2422" s="275"/>
      <c r="M2422" s="275"/>
      <c r="N2422" s="275"/>
      <c r="O2422" s="275">
        <v>4995590.93</v>
      </c>
      <c r="P2422" s="275"/>
      <c r="Q2422" s="73">
        <v>0</v>
      </c>
    </row>
    <row r="2423" spans="1:17" ht="12.75" customHeight="1" x14ac:dyDescent="0.25">
      <c r="A2423" s="273" t="s">
        <v>4581</v>
      </c>
      <c r="B2423" s="273"/>
      <c r="C2423" s="274" t="s">
        <v>4582</v>
      </c>
      <c r="D2423" s="274"/>
      <c r="E2423" s="274"/>
      <c r="F2423" s="274"/>
      <c r="G2423" s="73">
        <v>451626.67</v>
      </c>
      <c r="H2423" s="73">
        <v>0</v>
      </c>
      <c r="I2423" s="275">
        <v>250000</v>
      </c>
      <c r="J2423" s="275"/>
      <c r="K2423" s="275">
        <v>0</v>
      </c>
      <c r="L2423" s="275"/>
      <c r="M2423" s="275"/>
      <c r="N2423" s="275"/>
      <c r="O2423" s="275">
        <v>701626.67</v>
      </c>
      <c r="P2423" s="275"/>
      <c r="Q2423" s="73">
        <v>0</v>
      </c>
    </row>
    <row r="2424" spans="1:17" ht="12.1" customHeight="1" x14ac:dyDescent="0.25">
      <c r="A2424" s="273" t="s">
        <v>4583</v>
      </c>
      <c r="B2424" s="273"/>
      <c r="C2424" s="274" t="s">
        <v>4584</v>
      </c>
      <c r="D2424" s="274"/>
      <c r="E2424" s="274"/>
      <c r="F2424" s="274"/>
      <c r="G2424" s="73">
        <v>3222535</v>
      </c>
      <c r="H2424" s="73">
        <v>0</v>
      </c>
      <c r="I2424" s="275">
        <v>400000</v>
      </c>
      <c r="J2424" s="275"/>
      <c r="K2424" s="275">
        <v>0</v>
      </c>
      <c r="L2424" s="275"/>
      <c r="M2424" s="275"/>
      <c r="N2424" s="275"/>
      <c r="O2424" s="275">
        <v>3622535</v>
      </c>
      <c r="P2424" s="275"/>
      <c r="Q2424" s="73">
        <v>0</v>
      </c>
    </row>
    <row r="2425" spans="1:17" ht="12.1" customHeight="1" x14ac:dyDescent="0.25">
      <c r="A2425" s="273" t="s">
        <v>4585</v>
      </c>
      <c r="B2425" s="273"/>
      <c r="C2425" s="274" t="s">
        <v>4586</v>
      </c>
      <c r="D2425" s="274"/>
      <c r="E2425" s="274"/>
      <c r="F2425" s="274"/>
      <c r="G2425" s="73">
        <v>30071658.899999999</v>
      </c>
      <c r="H2425" s="73">
        <v>0</v>
      </c>
      <c r="I2425" s="275">
        <v>1030090.65</v>
      </c>
      <c r="J2425" s="275"/>
      <c r="K2425" s="275">
        <v>0</v>
      </c>
      <c r="L2425" s="275"/>
      <c r="M2425" s="275"/>
      <c r="N2425" s="275"/>
      <c r="O2425" s="275">
        <v>31101749.550000001</v>
      </c>
      <c r="P2425" s="275"/>
      <c r="Q2425" s="73">
        <v>0</v>
      </c>
    </row>
    <row r="2426" spans="1:17" ht="12.75" customHeight="1" x14ac:dyDescent="0.25">
      <c r="A2426" s="273" t="s">
        <v>4587</v>
      </c>
      <c r="B2426" s="273"/>
      <c r="C2426" s="274" t="s">
        <v>4588</v>
      </c>
      <c r="D2426" s="274"/>
      <c r="E2426" s="274"/>
      <c r="F2426" s="274"/>
      <c r="G2426" s="73">
        <v>2312864</v>
      </c>
      <c r="H2426" s="73">
        <v>0</v>
      </c>
      <c r="I2426" s="275">
        <v>670000</v>
      </c>
      <c r="J2426" s="275"/>
      <c r="K2426" s="275">
        <v>0</v>
      </c>
      <c r="L2426" s="275"/>
      <c r="M2426" s="275"/>
      <c r="N2426" s="275"/>
      <c r="O2426" s="275">
        <v>2982864</v>
      </c>
      <c r="P2426" s="275"/>
      <c r="Q2426" s="73">
        <v>0</v>
      </c>
    </row>
    <row r="2427" spans="1:17" ht="12.1" customHeight="1" x14ac:dyDescent="0.25">
      <c r="A2427" s="273" t="s">
        <v>4589</v>
      </c>
      <c r="B2427" s="273"/>
      <c r="C2427" s="274" t="s">
        <v>4590</v>
      </c>
      <c r="D2427" s="274"/>
      <c r="E2427" s="274"/>
      <c r="F2427" s="274"/>
      <c r="G2427" s="73">
        <v>3230236.37</v>
      </c>
      <c r="H2427" s="73">
        <v>0</v>
      </c>
      <c r="I2427" s="275">
        <v>81736.350000000006</v>
      </c>
      <c r="J2427" s="275"/>
      <c r="K2427" s="275">
        <v>1874600.01</v>
      </c>
      <c r="L2427" s="275"/>
      <c r="M2427" s="275"/>
      <c r="N2427" s="275"/>
      <c r="O2427" s="275">
        <v>1437372.71</v>
      </c>
      <c r="P2427" s="275"/>
      <c r="Q2427" s="73">
        <v>0</v>
      </c>
    </row>
    <row r="2428" spans="1:17" ht="12.1" customHeight="1" x14ac:dyDescent="0.25">
      <c r="A2428" s="273" t="s">
        <v>4591</v>
      </c>
      <c r="B2428" s="273"/>
      <c r="C2428" s="274" t="s">
        <v>4592</v>
      </c>
      <c r="D2428" s="274"/>
      <c r="E2428" s="274"/>
      <c r="F2428" s="274"/>
      <c r="G2428" s="73">
        <v>181637.04</v>
      </c>
      <c r="H2428" s="73">
        <v>0</v>
      </c>
      <c r="I2428" s="275">
        <v>90818.18</v>
      </c>
      <c r="J2428" s="275"/>
      <c r="K2428" s="275">
        <v>90818.18</v>
      </c>
      <c r="L2428" s="275"/>
      <c r="M2428" s="275"/>
      <c r="N2428" s="275"/>
      <c r="O2428" s="275">
        <v>181637.04</v>
      </c>
      <c r="P2428" s="275"/>
      <c r="Q2428" s="73">
        <v>0</v>
      </c>
    </row>
    <row r="2429" spans="1:17" ht="12.75" customHeight="1" x14ac:dyDescent="0.25">
      <c r="A2429" s="273" t="s">
        <v>4593</v>
      </c>
      <c r="B2429" s="273"/>
      <c r="C2429" s="274" t="s">
        <v>4594</v>
      </c>
      <c r="D2429" s="274"/>
      <c r="E2429" s="274"/>
      <c r="F2429" s="274"/>
      <c r="G2429" s="73">
        <v>9593223.6400000006</v>
      </c>
      <c r="H2429" s="73">
        <v>0</v>
      </c>
      <c r="I2429" s="275">
        <v>0</v>
      </c>
      <c r="J2429" s="275"/>
      <c r="K2429" s="275">
        <v>0</v>
      </c>
      <c r="L2429" s="275"/>
      <c r="M2429" s="275"/>
      <c r="N2429" s="275"/>
      <c r="O2429" s="275">
        <v>9593223.6400000006</v>
      </c>
      <c r="P2429" s="275"/>
      <c r="Q2429" s="73">
        <v>0</v>
      </c>
    </row>
    <row r="2430" spans="1:17" ht="12.1" customHeight="1" x14ac:dyDescent="0.25">
      <c r="A2430" s="273" t="s">
        <v>4595</v>
      </c>
      <c r="B2430" s="273"/>
      <c r="C2430" s="274" t="s">
        <v>4596</v>
      </c>
      <c r="D2430" s="274"/>
      <c r="E2430" s="274"/>
      <c r="F2430" s="274"/>
      <c r="G2430" s="73">
        <v>5349381.82</v>
      </c>
      <c r="H2430" s="73">
        <v>0</v>
      </c>
      <c r="I2430" s="275">
        <v>0</v>
      </c>
      <c r="J2430" s="275"/>
      <c r="K2430" s="275">
        <v>0</v>
      </c>
      <c r="L2430" s="275"/>
      <c r="M2430" s="275"/>
      <c r="N2430" s="275"/>
      <c r="O2430" s="275">
        <v>5349381.82</v>
      </c>
      <c r="P2430" s="275"/>
      <c r="Q2430" s="73">
        <v>0</v>
      </c>
    </row>
    <row r="2431" spans="1:17" ht="12.1" customHeight="1" x14ac:dyDescent="0.25">
      <c r="A2431" s="273" t="s">
        <v>4597</v>
      </c>
      <c r="B2431" s="273"/>
      <c r="C2431" s="274" t="s">
        <v>4598</v>
      </c>
      <c r="D2431" s="274"/>
      <c r="E2431" s="274"/>
      <c r="F2431" s="274"/>
      <c r="G2431" s="73">
        <v>266727</v>
      </c>
      <c r="H2431" s="73">
        <v>0</v>
      </c>
      <c r="I2431" s="275">
        <v>0</v>
      </c>
      <c r="J2431" s="275"/>
      <c r="K2431" s="275">
        <v>0</v>
      </c>
      <c r="L2431" s="275"/>
      <c r="M2431" s="275"/>
      <c r="N2431" s="275"/>
      <c r="O2431" s="275">
        <v>266727</v>
      </c>
      <c r="P2431" s="275"/>
      <c r="Q2431" s="73">
        <v>0</v>
      </c>
    </row>
    <row r="2432" spans="1:17" ht="12.75" customHeight="1" x14ac:dyDescent="0.25">
      <c r="A2432" s="273" t="s">
        <v>4599</v>
      </c>
      <c r="B2432" s="273"/>
      <c r="C2432" s="274" t="s">
        <v>4600</v>
      </c>
      <c r="D2432" s="274"/>
      <c r="E2432" s="274"/>
      <c r="F2432" s="274"/>
      <c r="G2432" s="73">
        <v>26013448.280000001</v>
      </c>
      <c r="H2432" s="73">
        <v>0</v>
      </c>
      <c r="I2432" s="275">
        <v>0</v>
      </c>
      <c r="J2432" s="275"/>
      <c r="K2432" s="275">
        <v>0</v>
      </c>
      <c r="L2432" s="275"/>
      <c r="M2432" s="275"/>
      <c r="N2432" s="275"/>
      <c r="O2432" s="275">
        <v>26013448.280000001</v>
      </c>
      <c r="P2432" s="275"/>
      <c r="Q2432" s="73">
        <v>0</v>
      </c>
    </row>
    <row r="2433" spans="1:17" ht="12.1" customHeight="1" x14ac:dyDescent="0.25">
      <c r="A2433" s="273" t="s">
        <v>4601</v>
      </c>
      <c r="B2433" s="273"/>
      <c r="C2433" s="274" t="s">
        <v>4602</v>
      </c>
      <c r="D2433" s="274"/>
      <c r="E2433" s="274"/>
      <c r="F2433" s="274"/>
      <c r="G2433" s="73">
        <v>1306536.73</v>
      </c>
      <c r="H2433" s="73">
        <v>0</v>
      </c>
      <c r="I2433" s="275">
        <v>0</v>
      </c>
      <c r="J2433" s="275"/>
      <c r="K2433" s="275">
        <v>0</v>
      </c>
      <c r="L2433" s="275"/>
      <c r="M2433" s="275"/>
      <c r="N2433" s="275"/>
      <c r="O2433" s="275">
        <v>1306536.73</v>
      </c>
      <c r="P2433" s="275"/>
      <c r="Q2433" s="73">
        <v>0</v>
      </c>
    </row>
    <row r="2434" spans="1:17" ht="12.1" customHeight="1" x14ac:dyDescent="0.25">
      <c r="A2434" s="273" t="s">
        <v>4603</v>
      </c>
      <c r="B2434" s="273"/>
      <c r="C2434" s="274" t="s">
        <v>4604</v>
      </c>
      <c r="D2434" s="274"/>
      <c r="E2434" s="274"/>
      <c r="F2434" s="274"/>
      <c r="G2434" s="73">
        <v>25097767.23</v>
      </c>
      <c r="H2434" s="73">
        <v>0</v>
      </c>
      <c r="I2434" s="275">
        <v>8747682.0500000007</v>
      </c>
      <c r="J2434" s="275"/>
      <c r="K2434" s="275">
        <v>9044682.0500000007</v>
      </c>
      <c r="L2434" s="275"/>
      <c r="M2434" s="275"/>
      <c r="N2434" s="275"/>
      <c r="O2434" s="275">
        <v>24800767.23</v>
      </c>
      <c r="P2434" s="275"/>
      <c r="Q2434" s="73">
        <v>0</v>
      </c>
    </row>
    <row r="2435" spans="1:17" ht="12.1" customHeight="1" x14ac:dyDescent="0.25">
      <c r="A2435" s="273" t="s">
        <v>4605</v>
      </c>
      <c r="B2435" s="273"/>
      <c r="C2435" s="274" t="s">
        <v>4606</v>
      </c>
      <c r="D2435" s="274"/>
      <c r="E2435" s="274"/>
      <c r="F2435" s="274"/>
      <c r="G2435" s="73">
        <v>450000</v>
      </c>
      <c r="H2435" s="73">
        <v>0</v>
      </c>
      <c r="I2435" s="275">
        <v>0</v>
      </c>
      <c r="J2435" s="275"/>
      <c r="K2435" s="275">
        <v>0</v>
      </c>
      <c r="L2435" s="275"/>
      <c r="M2435" s="275"/>
      <c r="N2435" s="275"/>
      <c r="O2435" s="275">
        <v>450000</v>
      </c>
      <c r="P2435" s="275"/>
      <c r="Q2435" s="73">
        <v>0</v>
      </c>
    </row>
    <row r="2436" spans="1:17" ht="12.75" customHeight="1" x14ac:dyDescent="0.25">
      <c r="A2436" s="273" t="s">
        <v>4607</v>
      </c>
      <c r="B2436" s="273"/>
      <c r="C2436" s="274" t="s">
        <v>4608</v>
      </c>
      <c r="D2436" s="274"/>
      <c r="E2436" s="274"/>
      <c r="F2436" s="274"/>
      <c r="G2436" s="73">
        <v>0</v>
      </c>
      <c r="H2436" s="73">
        <v>0</v>
      </c>
      <c r="I2436" s="275">
        <v>1173636</v>
      </c>
      <c r="J2436" s="275"/>
      <c r="K2436" s="275">
        <v>723636</v>
      </c>
      <c r="L2436" s="275"/>
      <c r="M2436" s="275"/>
      <c r="N2436" s="275"/>
      <c r="O2436" s="275">
        <v>450000</v>
      </c>
      <c r="P2436" s="275"/>
      <c r="Q2436" s="73">
        <v>0</v>
      </c>
    </row>
    <row r="2437" spans="1:17" ht="12.1" customHeight="1" x14ac:dyDescent="0.25">
      <c r="A2437" s="273" t="s">
        <v>4609</v>
      </c>
      <c r="B2437" s="273"/>
      <c r="C2437" s="274" t="s">
        <v>4610</v>
      </c>
      <c r="D2437" s="274"/>
      <c r="E2437" s="274"/>
      <c r="F2437" s="274"/>
      <c r="G2437" s="73">
        <v>450000</v>
      </c>
      <c r="H2437" s="73">
        <v>0</v>
      </c>
      <c r="I2437" s="275">
        <v>0</v>
      </c>
      <c r="J2437" s="275"/>
      <c r="K2437" s="275">
        <v>0</v>
      </c>
      <c r="L2437" s="275"/>
      <c r="M2437" s="275"/>
      <c r="N2437" s="275"/>
      <c r="O2437" s="275">
        <v>450000</v>
      </c>
      <c r="P2437" s="275"/>
      <c r="Q2437" s="73">
        <v>0</v>
      </c>
    </row>
    <row r="2438" spans="1:17" ht="12.1" customHeight="1" x14ac:dyDescent="0.25">
      <c r="A2438" s="273" t="s">
        <v>4611</v>
      </c>
      <c r="B2438" s="273"/>
      <c r="C2438" s="274" t="s">
        <v>4612</v>
      </c>
      <c r="D2438" s="274"/>
      <c r="E2438" s="274"/>
      <c r="F2438" s="274"/>
      <c r="G2438" s="73">
        <v>1796272.36</v>
      </c>
      <c r="H2438" s="73">
        <v>0</v>
      </c>
      <c r="I2438" s="275">
        <v>0</v>
      </c>
      <c r="J2438" s="275"/>
      <c r="K2438" s="275">
        <v>522636</v>
      </c>
      <c r="L2438" s="275"/>
      <c r="M2438" s="275"/>
      <c r="N2438" s="275"/>
      <c r="O2438" s="275">
        <v>1273636.3600000001</v>
      </c>
      <c r="P2438" s="275"/>
      <c r="Q2438" s="73">
        <v>0</v>
      </c>
    </row>
    <row r="2439" spans="1:17" ht="12.75" customHeight="1" x14ac:dyDescent="0.25">
      <c r="A2439" s="273" t="s">
        <v>4613</v>
      </c>
      <c r="B2439" s="273"/>
      <c r="C2439" s="274" t="s">
        <v>4614</v>
      </c>
      <c r="D2439" s="274"/>
      <c r="E2439" s="274"/>
      <c r="F2439" s="274"/>
      <c r="G2439" s="73">
        <v>16723734.539999999</v>
      </c>
      <c r="H2439" s="73">
        <v>0</v>
      </c>
      <c r="I2439" s="275">
        <v>486263.64</v>
      </c>
      <c r="J2439" s="275"/>
      <c r="K2439" s="275">
        <v>180000</v>
      </c>
      <c r="L2439" s="275"/>
      <c r="M2439" s="275"/>
      <c r="N2439" s="275"/>
      <c r="O2439" s="275">
        <v>17029998.18</v>
      </c>
      <c r="P2439" s="275"/>
      <c r="Q2439" s="73">
        <v>0</v>
      </c>
    </row>
    <row r="2440" spans="1:17" ht="12.1" customHeight="1" x14ac:dyDescent="0.25">
      <c r="A2440" s="273" t="s">
        <v>4615</v>
      </c>
      <c r="B2440" s="273"/>
      <c r="C2440" s="274" t="s">
        <v>4616</v>
      </c>
      <c r="D2440" s="274"/>
      <c r="E2440" s="274"/>
      <c r="F2440" s="274"/>
      <c r="G2440" s="73">
        <v>10177247.59</v>
      </c>
      <c r="H2440" s="73">
        <v>0</v>
      </c>
      <c r="I2440" s="275">
        <v>0</v>
      </c>
      <c r="J2440" s="275"/>
      <c r="K2440" s="275">
        <v>0</v>
      </c>
      <c r="L2440" s="275"/>
      <c r="M2440" s="275"/>
      <c r="N2440" s="275"/>
      <c r="O2440" s="275">
        <v>10177247.59</v>
      </c>
      <c r="P2440" s="275"/>
      <c r="Q2440" s="73">
        <v>0</v>
      </c>
    </row>
    <row r="2441" spans="1:17" ht="12.1" customHeight="1" x14ac:dyDescent="0.25">
      <c r="A2441" s="273" t="s">
        <v>4617</v>
      </c>
      <c r="B2441" s="273"/>
      <c r="C2441" s="274" t="s">
        <v>4618</v>
      </c>
      <c r="D2441" s="274"/>
      <c r="E2441" s="274"/>
      <c r="F2441" s="274"/>
      <c r="G2441" s="73">
        <v>9601726.5600000005</v>
      </c>
      <c r="H2441" s="73">
        <v>0</v>
      </c>
      <c r="I2441" s="275">
        <v>1336263.6399999999</v>
      </c>
      <c r="J2441" s="275"/>
      <c r="K2441" s="275">
        <v>1387727</v>
      </c>
      <c r="L2441" s="275"/>
      <c r="M2441" s="275"/>
      <c r="N2441" s="275"/>
      <c r="O2441" s="275">
        <v>9550263.1999999993</v>
      </c>
      <c r="P2441" s="275"/>
      <c r="Q2441" s="73">
        <v>0</v>
      </c>
    </row>
    <row r="2442" spans="1:17" ht="12.75" customHeight="1" x14ac:dyDescent="0.25">
      <c r="A2442" s="273" t="s">
        <v>4619</v>
      </c>
      <c r="B2442" s="273"/>
      <c r="C2442" s="274" t="s">
        <v>4620</v>
      </c>
      <c r="D2442" s="274"/>
      <c r="E2442" s="274"/>
      <c r="F2442" s="274"/>
      <c r="G2442" s="73">
        <v>9261788</v>
      </c>
      <c r="H2442" s="73">
        <v>0</v>
      </c>
      <c r="I2442" s="275">
        <v>0</v>
      </c>
      <c r="J2442" s="275"/>
      <c r="K2442" s="275">
        <v>0</v>
      </c>
      <c r="L2442" s="275"/>
      <c r="M2442" s="275"/>
      <c r="N2442" s="275"/>
      <c r="O2442" s="275">
        <v>9261788</v>
      </c>
      <c r="P2442" s="275"/>
      <c r="Q2442" s="73">
        <v>0</v>
      </c>
    </row>
    <row r="2443" spans="1:17" ht="12.1" customHeight="1" x14ac:dyDescent="0.25">
      <c r="A2443" s="273" t="s">
        <v>4621</v>
      </c>
      <c r="B2443" s="273"/>
      <c r="C2443" s="274" t="s">
        <v>4622</v>
      </c>
      <c r="D2443" s="274"/>
      <c r="E2443" s="274"/>
      <c r="F2443" s="274"/>
      <c r="G2443" s="73">
        <v>31852199.079999998</v>
      </c>
      <c r="H2443" s="73">
        <v>0</v>
      </c>
      <c r="I2443" s="275">
        <v>0</v>
      </c>
      <c r="J2443" s="275"/>
      <c r="K2443" s="275">
        <v>0</v>
      </c>
      <c r="L2443" s="275"/>
      <c r="M2443" s="275"/>
      <c r="N2443" s="275"/>
      <c r="O2443" s="275">
        <v>31852199.079999998</v>
      </c>
      <c r="P2443" s="275"/>
      <c r="Q2443" s="73">
        <v>0</v>
      </c>
    </row>
    <row r="2444" spans="1:17" ht="12.1" customHeight="1" x14ac:dyDescent="0.25">
      <c r="A2444" s="273" t="s">
        <v>4623</v>
      </c>
      <c r="B2444" s="273"/>
      <c r="C2444" s="274" t="s">
        <v>4624</v>
      </c>
      <c r="D2444" s="274"/>
      <c r="E2444" s="274"/>
      <c r="F2444" s="274"/>
      <c r="G2444" s="73">
        <v>190827</v>
      </c>
      <c r="H2444" s="73">
        <v>0</v>
      </c>
      <c r="I2444" s="275">
        <v>0</v>
      </c>
      <c r="J2444" s="275"/>
      <c r="K2444" s="275">
        <v>0</v>
      </c>
      <c r="L2444" s="275"/>
      <c r="M2444" s="275"/>
      <c r="N2444" s="275"/>
      <c r="O2444" s="275">
        <v>190827</v>
      </c>
      <c r="P2444" s="275"/>
      <c r="Q2444" s="73">
        <v>0</v>
      </c>
    </row>
    <row r="2445" spans="1:17" ht="12.75" customHeight="1" x14ac:dyDescent="0.25">
      <c r="A2445" s="273" t="s">
        <v>4625</v>
      </c>
      <c r="B2445" s="273"/>
      <c r="C2445" s="274" t="s">
        <v>4626</v>
      </c>
      <c r="D2445" s="274"/>
      <c r="E2445" s="274"/>
      <c r="F2445" s="274"/>
      <c r="G2445" s="73">
        <v>177980.56</v>
      </c>
      <c r="H2445" s="73">
        <v>0</v>
      </c>
      <c r="I2445" s="275">
        <v>4134272.71</v>
      </c>
      <c r="J2445" s="275"/>
      <c r="K2445" s="275">
        <v>0</v>
      </c>
      <c r="L2445" s="275"/>
      <c r="M2445" s="275"/>
      <c r="N2445" s="275"/>
      <c r="O2445" s="275">
        <v>4312253.2699999996</v>
      </c>
      <c r="P2445" s="275"/>
      <c r="Q2445" s="73">
        <v>0</v>
      </c>
    </row>
    <row r="2446" spans="1:17" ht="12.1" customHeight="1" x14ac:dyDescent="0.25">
      <c r="A2446" s="273" t="s">
        <v>4627</v>
      </c>
      <c r="B2446" s="273"/>
      <c r="C2446" s="274" t="s">
        <v>4628</v>
      </c>
      <c r="D2446" s="274"/>
      <c r="E2446" s="274"/>
      <c r="F2446" s="274"/>
      <c r="G2446" s="73">
        <v>418007.92</v>
      </c>
      <c r="H2446" s="73">
        <v>0</v>
      </c>
      <c r="I2446" s="275">
        <v>380000</v>
      </c>
      <c r="J2446" s="275"/>
      <c r="K2446" s="275">
        <v>0</v>
      </c>
      <c r="L2446" s="275"/>
      <c r="M2446" s="275"/>
      <c r="N2446" s="275"/>
      <c r="O2446" s="275">
        <v>798007.92</v>
      </c>
      <c r="P2446" s="275"/>
      <c r="Q2446" s="73">
        <v>0</v>
      </c>
    </row>
    <row r="2447" spans="1:17" ht="12.1" customHeight="1" x14ac:dyDescent="0.25">
      <c r="A2447" s="273" t="s">
        <v>4629</v>
      </c>
      <c r="B2447" s="273"/>
      <c r="C2447" s="274" t="s">
        <v>4630</v>
      </c>
      <c r="D2447" s="274"/>
      <c r="E2447" s="274"/>
      <c r="F2447" s="274"/>
      <c r="G2447" s="73">
        <v>6954672.7300000004</v>
      </c>
      <c r="H2447" s="73">
        <v>0</v>
      </c>
      <c r="I2447" s="275">
        <v>0</v>
      </c>
      <c r="J2447" s="275"/>
      <c r="K2447" s="275">
        <v>0</v>
      </c>
      <c r="L2447" s="275"/>
      <c r="M2447" s="275"/>
      <c r="N2447" s="275"/>
      <c r="O2447" s="275">
        <v>6954672.7300000004</v>
      </c>
      <c r="P2447" s="275"/>
      <c r="Q2447" s="73">
        <v>0</v>
      </c>
    </row>
    <row r="2448" spans="1:17" ht="12.75" customHeight="1" x14ac:dyDescent="0.25">
      <c r="A2448" s="273" t="s">
        <v>4631</v>
      </c>
      <c r="B2448" s="273"/>
      <c r="C2448" s="274" t="s">
        <v>4632</v>
      </c>
      <c r="D2448" s="274"/>
      <c r="E2448" s="274"/>
      <c r="F2448" s="274"/>
      <c r="G2448" s="73">
        <v>4901600.05</v>
      </c>
      <c r="H2448" s="73">
        <v>0</v>
      </c>
      <c r="I2448" s="275">
        <v>0</v>
      </c>
      <c r="J2448" s="275"/>
      <c r="K2448" s="275">
        <v>0</v>
      </c>
      <c r="L2448" s="275"/>
      <c r="M2448" s="275"/>
      <c r="N2448" s="275"/>
      <c r="O2448" s="275">
        <v>4901600.05</v>
      </c>
      <c r="P2448" s="275"/>
      <c r="Q2448" s="73">
        <v>0</v>
      </c>
    </row>
    <row r="2449" spans="1:17" ht="12.1" customHeight="1" x14ac:dyDescent="0.25">
      <c r="A2449" s="273" t="s">
        <v>4633</v>
      </c>
      <c r="B2449" s="273"/>
      <c r="C2449" s="274" t="s">
        <v>4634</v>
      </c>
      <c r="D2449" s="274"/>
      <c r="E2449" s="274"/>
      <c r="F2449" s="274"/>
      <c r="G2449" s="73">
        <v>210000</v>
      </c>
      <c r="H2449" s="73">
        <v>0</v>
      </c>
      <c r="I2449" s="275">
        <v>0</v>
      </c>
      <c r="J2449" s="275"/>
      <c r="K2449" s="275">
        <v>0</v>
      </c>
      <c r="L2449" s="275"/>
      <c r="M2449" s="275"/>
      <c r="N2449" s="275"/>
      <c r="O2449" s="275">
        <v>210000</v>
      </c>
      <c r="P2449" s="275"/>
      <c r="Q2449" s="73">
        <v>0</v>
      </c>
    </row>
    <row r="2450" spans="1:17" ht="12.1" customHeight="1" x14ac:dyDescent="0.25">
      <c r="A2450" s="273" t="s">
        <v>4635</v>
      </c>
      <c r="B2450" s="273"/>
      <c r="C2450" s="274" t="s">
        <v>4636</v>
      </c>
      <c r="D2450" s="274"/>
      <c r="E2450" s="274"/>
      <c r="F2450" s="274"/>
      <c r="G2450" s="73">
        <v>1562181.82</v>
      </c>
      <c r="H2450" s="73">
        <v>0</v>
      </c>
      <c r="I2450" s="275">
        <v>0</v>
      </c>
      <c r="J2450" s="275"/>
      <c r="K2450" s="275">
        <v>0</v>
      </c>
      <c r="L2450" s="275"/>
      <c r="M2450" s="275"/>
      <c r="N2450" s="275"/>
      <c r="O2450" s="275">
        <v>1562181.82</v>
      </c>
      <c r="P2450" s="275"/>
      <c r="Q2450" s="73">
        <v>0</v>
      </c>
    </row>
    <row r="2451" spans="1:17" ht="12.75" customHeight="1" x14ac:dyDescent="0.25">
      <c r="A2451" s="273" t="s">
        <v>4637</v>
      </c>
      <c r="B2451" s="273"/>
      <c r="C2451" s="274" t="s">
        <v>4638</v>
      </c>
      <c r="D2451" s="274"/>
      <c r="E2451" s="274"/>
      <c r="F2451" s="274"/>
      <c r="G2451" s="73">
        <v>5551999.4500000002</v>
      </c>
      <c r="H2451" s="73">
        <v>0</v>
      </c>
      <c r="I2451" s="275">
        <v>0</v>
      </c>
      <c r="J2451" s="275"/>
      <c r="K2451" s="275">
        <v>0</v>
      </c>
      <c r="L2451" s="275"/>
      <c r="M2451" s="275"/>
      <c r="N2451" s="275"/>
      <c r="O2451" s="275">
        <v>5551999.4500000002</v>
      </c>
      <c r="P2451" s="275"/>
      <c r="Q2451" s="73">
        <v>0</v>
      </c>
    </row>
    <row r="2452" spans="1:17" ht="12.1" customHeight="1" x14ac:dyDescent="0.25">
      <c r="A2452" s="273" t="s">
        <v>4639</v>
      </c>
      <c r="B2452" s="273"/>
      <c r="C2452" s="274" t="s">
        <v>4640</v>
      </c>
      <c r="D2452" s="274"/>
      <c r="E2452" s="274"/>
      <c r="F2452" s="274"/>
      <c r="G2452" s="73">
        <v>16289090.9</v>
      </c>
      <c r="H2452" s="73">
        <v>0</v>
      </c>
      <c r="I2452" s="275">
        <v>0</v>
      </c>
      <c r="J2452" s="275"/>
      <c r="K2452" s="275">
        <v>0</v>
      </c>
      <c r="L2452" s="275"/>
      <c r="M2452" s="275"/>
      <c r="N2452" s="275"/>
      <c r="O2452" s="275">
        <v>16289090.9</v>
      </c>
      <c r="P2452" s="275"/>
      <c r="Q2452" s="73">
        <v>0</v>
      </c>
    </row>
    <row r="2453" spans="1:17" ht="12.1" customHeight="1" x14ac:dyDescent="0.25">
      <c r="A2453" s="273" t="s">
        <v>4641</v>
      </c>
      <c r="B2453" s="273"/>
      <c r="C2453" s="274" t="s">
        <v>4642</v>
      </c>
      <c r="D2453" s="274"/>
      <c r="E2453" s="274"/>
      <c r="F2453" s="274"/>
      <c r="G2453" s="73">
        <v>8097690.9000000004</v>
      </c>
      <c r="H2453" s="73">
        <v>0</v>
      </c>
      <c r="I2453" s="275">
        <v>0</v>
      </c>
      <c r="J2453" s="275"/>
      <c r="K2453" s="275">
        <v>0</v>
      </c>
      <c r="L2453" s="275"/>
      <c r="M2453" s="275"/>
      <c r="N2453" s="275"/>
      <c r="O2453" s="275">
        <v>8097690.9000000004</v>
      </c>
      <c r="P2453" s="275"/>
      <c r="Q2453" s="73">
        <v>0</v>
      </c>
    </row>
    <row r="2454" spans="1:17" ht="12.75" customHeight="1" x14ac:dyDescent="0.25">
      <c r="A2454" s="273" t="s">
        <v>4643</v>
      </c>
      <c r="B2454" s="273"/>
      <c r="C2454" s="274" t="s">
        <v>4644</v>
      </c>
      <c r="D2454" s="274"/>
      <c r="E2454" s="274"/>
      <c r="F2454" s="274"/>
      <c r="G2454" s="73">
        <v>3638977.27</v>
      </c>
      <c r="H2454" s="73">
        <v>0</v>
      </c>
      <c r="I2454" s="275">
        <v>0</v>
      </c>
      <c r="J2454" s="275"/>
      <c r="K2454" s="275">
        <v>0</v>
      </c>
      <c r="L2454" s="275"/>
      <c r="M2454" s="275"/>
      <c r="N2454" s="275"/>
      <c r="O2454" s="275">
        <v>3638977.27</v>
      </c>
      <c r="P2454" s="275"/>
      <c r="Q2454" s="73">
        <v>0</v>
      </c>
    </row>
    <row r="2455" spans="1:17" ht="12.1" customHeight="1" x14ac:dyDescent="0.25">
      <c r="A2455" s="273" t="s">
        <v>4645</v>
      </c>
      <c r="B2455" s="273"/>
      <c r="C2455" s="274" t="s">
        <v>4646</v>
      </c>
      <c r="D2455" s="274"/>
      <c r="E2455" s="274"/>
      <c r="F2455" s="274"/>
      <c r="G2455" s="73">
        <v>896545.55</v>
      </c>
      <c r="H2455" s="73">
        <v>0</v>
      </c>
      <c r="I2455" s="275">
        <v>0</v>
      </c>
      <c r="J2455" s="275"/>
      <c r="K2455" s="275">
        <v>0</v>
      </c>
      <c r="L2455" s="275"/>
      <c r="M2455" s="275"/>
      <c r="N2455" s="275"/>
      <c r="O2455" s="275">
        <v>896545.55</v>
      </c>
      <c r="P2455" s="275"/>
      <c r="Q2455" s="73">
        <v>0</v>
      </c>
    </row>
    <row r="2456" spans="1:17" ht="12.1" customHeight="1" x14ac:dyDescent="0.25">
      <c r="A2456" s="273" t="s">
        <v>4647</v>
      </c>
      <c r="B2456" s="273"/>
      <c r="C2456" s="274" t="s">
        <v>4648</v>
      </c>
      <c r="D2456" s="274"/>
      <c r="E2456" s="274"/>
      <c r="F2456" s="274"/>
      <c r="G2456" s="73">
        <v>9019328.7300000004</v>
      </c>
      <c r="H2456" s="73">
        <v>0</v>
      </c>
      <c r="I2456" s="275">
        <v>0</v>
      </c>
      <c r="J2456" s="275"/>
      <c r="K2456" s="275">
        <v>0</v>
      </c>
      <c r="L2456" s="275"/>
      <c r="M2456" s="275"/>
      <c r="N2456" s="275"/>
      <c r="O2456" s="275">
        <v>9019328.7300000004</v>
      </c>
      <c r="P2456" s="275"/>
      <c r="Q2456" s="73">
        <v>0</v>
      </c>
    </row>
    <row r="2457" spans="1:17" ht="12.75" customHeight="1" x14ac:dyDescent="0.25">
      <c r="A2457" s="273" t="s">
        <v>4649</v>
      </c>
      <c r="B2457" s="273"/>
      <c r="C2457" s="274" t="s">
        <v>4650</v>
      </c>
      <c r="D2457" s="274"/>
      <c r="E2457" s="274"/>
      <c r="F2457" s="274"/>
      <c r="G2457" s="73">
        <v>1471000</v>
      </c>
      <c r="H2457" s="73">
        <v>0</v>
      </c>
      <c r="I2457" s="275">
        <v>0</v>
      </c>
      <c r="J2457" s="275"/>
      <c r="K2457" s="275">
        <v>0</v>
      </c>
      <c r="L2457" s="275"/>
      <c r="M2457" s="275"/>
      <c r="N2457" s="275"/>
      <c r="O2457" s="275">
        <v>1471000</v>
      </c>
      <c r="P2457" s="275"/>
      <c r="Q2457" s="73">
        <v>0</v>
      </c>
    </row>
    <row r="2458" spans="1:17" ht="12.1" customHeight="1" x14ac:dyDescent="0.25">
      <c r="A2458" s="273" t="s">
        <v>4651</v>
      </c>
      <c r="B2458" s="273"/>
      <c r="C2458" s="274" t="s">
        <v>4652</v>
      </c>
      <c r="D2458" s="274"/>
      <c r="E2458" s="274"/>
      <c r="F2458" s="274"/>
      <c r="G2458" s="73">
        <v>1040000</v>
      </c>
      <c r="H2458" s="73">
        <v>0</v>
      </c>
      <c r="I2458" s="275">
        <v>0</v>
      </c>
      <c r="J2458" s="275"/>
      <c r="K2458" s="275">
        <v>0</v>
      </c>
      <c r="L2458" s="275"/>
      <c r="M2458" s="275"/>
      <c r="N2458" s="275"/>
      <c r="O2458" s="275">
        <v>1040000</v>
      </c>
      <c r="P2458" s="275"/>
      <c r="Q2458" s="73">
        <v>0</v>
      </c>
    </row>
    <row r="2459" spans="1:17" ht="12.1" customHeight="1" x14ac:dyDescent="0.25">
      <c r="A2459" s="273" t="s">
        <v>4653</v>
      </c>
      <c r="B2459" s="273"/>
      <c r="C2459" s="274" t="s">
        <v>4654</v>
      </c>
      <c r="D2459" s="274"/>
      <c r="E2459" s="274"/>
      <c r="F2459" s="274"/>
      <c r="G2459" s="73">
        <v>2115279.29</v>
      </c>
      <c r="H2459" s="73">
        <v>0</v>
      </c>
      <c r="I2459" s="275">
        <v>2350290</v>
      </c>
      <c r="J2459" s="275"/>
      <c r="K2459" s="275">
        <v>0</v>
      </c>
      <c r="L2459" s="275"/>
      <c r="M2459" s="275"/>
      <c r="N2459" s="275"/>
      <c r="O2459" s="275">
        <v>4465569.29</v>
      </c>
      <c r="P2459" s="275"/>
      <c r="Q2459" s="73">
        <v>0</v>
      </c>
    </row>
    <row r="2460" spans="1:17" ht="12.1" customHeight="1" x14ac:dyDescent="0.25">
      <c r="A2460" s="273" t="s">
        <v>4655</v>
      </c>
      <c r="B2460" s="273"/>
      <c r="C2460" s="274" t="s">
        <v>4656</v>
      </c>
      <c r="D2460" s="274"/>
      <c r="E2460" s="274"/>
      <c r="F2460" s="274"/>
      <c r="G2460" s="73">
        <v>493200</v>
      </c>
      <c r="H2460" s="73">
        <v>0</v>
      </c>
      <c r="I2460" s="275">
        <v>0</v>
      </c>
      <c r="J2460" s="275"/>
      <c r="K2460" s="275">
        <v>0</v>
      </c>
      <c r="L2460" s="275"/>
      <c r="M2460" s="275"/>
      <c r="N2460" s="275"/>
      <c r="O2460" s="275">
        <v>493200</v>
      </c>
      <c r="P2460" s="275"/>
      <c r="Q2460" s="73">
        <v>0</v>
      </c>
    </row>
    <row r="2461" spans="1:17" ht="12.75" customHeight="1" x14ac:dyDescent="0.25">
      <c r="A2461" s="273" t="s">
        <v>4657</v>
      </c>
      <c r="B2461" s="273"/>
      <c r="C2461" s="274" t="s">
        <v>4658</v>
      </c>
      <c r="D2461" s="274"/>
      <c r="E2461" s="274"/>
      <c r="F2461" s="274"/>
      <c r="G2461" s="73">
        <v>45923716.270000003</v>
      </c>
      <c r="H2461" s="73">
        <v>0</v>
      </c>
      <c r="I2461" s="275">
        <v>369636</v>
      </c>
      <c r="J2461" s="275"/>
      <c r="K2461" s="275">
        <v>6484562.71</v>
      </c>
      <c r="L2461" s="275"/>
      <c r="M2461" s="275"/>
      <c r="N2461" s="275"/>
      <c r="O2461" s="275">
        <v>39808789.560000002</v>
      </c>
      <c r="P2461" s="275"/>
      <c r="Q2461" s="73">
        <v>0</v>
      </c>
    </row>
    <row r="2462" spans="1:17" ht="12.1" customHeight="1" x14ac:dyDescent="0.25">
      <c r="A2462" s="273" t="s">
        <v>4659</v>
      </c>
      <c r="B2462" s="273"/>
      <c r="C2462" s="274" t="s">
        <v>4660</v>
      </c>
      <c r="D2462" s="274"/>
      <c r="E2462" s="274"/>
      <c r="F2462" s="274"/>
      <c r="G2462" s="73">
        <v>788436.37</v>
      </c>
      <c r="H2462" s="73">
        <v>0</v>
      </c>
      <c r="I2462" s="275">
        <v>0</v>
      </c>
      <c r="J2462" s="275"/>
      <c r="K2462" s="275">
        <v>0</v>
      </c>
      <c r="L2462" s="275"/>
      <c r="M2462" s="275"/>
      <c r="N2462" s="275"/>
      <c r="O2462" s="275">
        <v>788436.37</v>
      </c>
      <c r="P2462" s="275"/>
      <c r="Q2462" s="73">
        <v>0</v>
      </c>
    </row>
    <row r="2463" spans="1:17" ht="12.1" customHeight="1" x14ac:dyDescent="0.25">
      <c r="A2463" s="273" t="s">
        <v>4661</v>
      </c>
      <c r="B2463" s="273"/>
      <c r="C2463" s="274" t="s">
        <v>4662</v>
      </c>
      <c r="D2463" s="274"/>
      <c r="E2463" s="274"/>
      <c r="F2463" s="274"/>
      <c r="G2463" s="73">
        <v>2229940</v>
      </c>
      <c r="H2463" s="73">
        <v>0</v>
      </c>
      <c r="I2463" s="275">
        <v>0</v>
      </c>
      <c r="J2463" s="275"/>
      <c r="K2463" s="275">
        <v>0</v>
      </c>
      <c r="L2463" s="275"/>
      <c r="M2463" s="275"/>
      <c r="N2463" s="275"/>
      <c r="O2463" s="275">
        <v>2229940</v>
      </c>
      <c r="P2463" s="275"/>
      <c r="Q2463" s="73">
        <v>0</v>
      </c>
    </row>
    <row r="2464" spans="1:17" ht="12.75" customHeight="1" x14ac:dyDescent="0.25">
      <c r="A2464" s="273" t="s">
        <v>4663</v>
      </c>
      <c r="B2464" s="273"/>
      <c r="C2464" s="274" t="s">
        <v>4664</v>
      </c>
      <c r="D2464" s="274"/>
      <c r="E2464" s="274"/>
      <c r="F2464" s="274"/>
      <c r="G2464" s="73">
        <v>121671145.20999999</v>
      </c>
      <c r="H2464" s="73">
        <v>0</v>
      </c>
      <c r="I2464" s="275">
        <v>0</v>
      </c>
      <c r="J2464" s="275"/>
      <c r="K2464" s="275">
        <v>0</v>
      </c>
      <c r="L2464" s="275"/>
      <c r="M2464" s="275"/>
      <c r="N2464" s="275"/>
      <c r="O2464" s="275">
        <v>121671145.20999999</v>
      </c>
      <c r="P2464" s="275"/>
      <c r="Q2464" s="73">
        <v>0</v>
      </c>
    </row>
    <row r="2465" spans="1:17" ht="12.1" customHeight="1" x14ac:dyDescent="0.25">
      <c r="A2465" s="273" t="s">
        <v>4665</v>
      </c>
      <c r="B2465" s="273"/>
      <c r="C2465" s="274" t="s">
        <v>4666</v>
      </c>
      <c r="D2465" s="274"/>
      <c r="E2465" s="274"/>
      <c r="F2465" s="274"/>
      <c r="G2465" s="73">
        <v>3042727.27</v>
      </c>
      <c r="H2465" s="73">
        <v>0</v>
      </c>
      <c r="I2465" s="275">
        <v>0</v>
      </c>
      <c r="J2465" s="275"/>
      <c r="K2465" s="275">
        <v>0</v>
      </c>
      <c r="L2465" s="275"/>
      <c r="M2465" s="275"/>
      <c r="N2465" s="275"/>
      <c r="O2465" s="275">
        <v>3042727.27</v>
      </c>
      <c r="P2465" s="275"/>
      <c r="Q2465" s="73">
        <v>0</v>
      </c>
    </row>
    <row r="2466" spans="1:17" ht="12.1" customHeight="1" x14ac:dyDescent="0.25">
      <c r="A2466" s="273" t="s">
        <v>4667</v>
      </c>
      <c r="B2466" s="273"/>
      <c r="C2466" s="274" t="s">
        <v>4668</v>
      </c>
      <c r="D2466" s="274"/>
      <c r="E2466" s="274"/>
      <c r="F2466" s="274"/>
      <c r="G2466" s="73">
        <v>105000</v>
      </c>
      <c r="H2466" s="73">
        <v>0</v>
      </c>
      <c r="I2466" s="275">
        <v>0</v>
      </c>
      <c r="J2466" s="275"/>
      <c r="K2466" s="275">
        <v>0</v>
      </c>
      <c r="L2466" s="275"/>
      <c r="M2466" s="275"/>
      <c r="N2466" s="275"/>
      <c r="O2466" s="275">
        <v>105000</v>
      </c>
      <c r="P2466" s="275"/>
      <c r="Q2466" s="73">
        <v>0</v>
      </c>
    </row>
    <row r="2467" spans="1:17" ht="12.75" customHeight="1" x14ac:dyDescent="0.25">
      <c r="A2467" s="273" t="s">
        <v>4669</v>
      </c>
      <c r="B2467" s="273"/>
      <c r="C2467" s="274" t="s">
        <v>4670</v>
      </c>
      <c r="D2467" s="274"/>
      <c r="E2467" s="274"/>
      <c r="F2467" s="274"/>
      <c r="G2467" s="73">
        <v>545090</v>
      </c>
      <c r="H2467" s="73">
        <v>0</v>
      </c>
      <c r="I2467" s="275">
        <v>0</v>
      </c>
      <c r="J2467" s="275"/>
      <c r="K2467" s="275">
        <v>0</v>
      </c>
      <c r="L2467" s="275"/>
      <c r="M2467" s="275"/>
      <c r="N2467" s="275"/>
      <c r="O2467" s="275">
        <v>545090</v>
      </c>
      <c r="P2467" s="275"/>
      <c r="Q2467" s="73">
        <v>0</v>
      </c>
    </row>
    <row r="2468" spans="1:17" ht="12.1" customHeight="1" x14ac:dyDescent="0.25">
      <c r="A2468" s="273" t="s">
        <v>4671</v>
      </c>
      <c r="B2468" s="273"/>
      <c r="C2468" s="274" t="s">
        <v>4672</v>
      </c>
      <c r="D2468" s="274"/>
      <c r="E2468" s="274"/>
      <c r="F2468" s="274"/>
      <c r="G2468" s="73">
        <v>829900</v>
      </c>
      <c r="H2468" s="73">
        <v>0</v>
      </c>
      <c r="I2468" s="275">
        <v>0</v>
      </c>
      <c r="J2468" s="275"/>
      <c r="K2468" s="275">
        <v>829900</v>
      </c>
      <c r="L2468" s="275"/>
      <c r="M2468" s="275"/>
      <c r="N2468" s="275"/>
      <c r="O2468" s="275">
        <v>0</v>
      </c>
      <c r="P2468" s="275"/>
      <c r="Q2468" s="73">
        <v>0</v>
      </c>
    </row>
    <row r="2469" spans="1:17" ht="12.1" customHeight="1" x14ac:dyDescent="0.25">
      <c r="A2469" s="273" t="s">
        <v>4673</v>
      </c>
      <c r="B2469" s="273"/>
      <c r="C2469" s="274" t="s">
        <v>4674</v>
      </c>
      <c r="D2469" s="274"/>
      <c r="E2469" s="274"/>
      <c r="F2469" s="274"/>
      <c r="G2469" s="73">
        <v>15631322.720000001</v>
      </c>
      <c r="H2469" s="73">
        <v>0</v>
      </c>
      <c r="I2469" s="275">
        <v>14899772.720000001</v>
      </c>
      <c r="J2469" s="275"/>
      <c r="K2469" s="275">
        <v>15299772.720000001</v>
      </c>
      <c r="L2469" s="275"/>
      <c r="M2469" s="275"/>
      <c r="N2469" s="275"/>
      <c r="O2469" s="275">
        <v>15231322.720000001</v>
      </c>
      <c r="P2469" s="275"/>
      <c r="Q2469" s="73">
        <v>0</v>
      </c>
    </row>
    <row r="2470" spans="1:17" ht="12.75" customHeight="1" x14ac:dyDescent="0.25">
      <c r="A2470" s="273" t="s">
        <v>4675</v>
      </c>
      <c r="B2470" s="273"/>
      <c r="C2470" s="274" t="s">
        <v>4676</v>
      </c>
      <c r="D2470" s="274"/>
      <c r="E2470" s="274"/>
      <c r="F2470" s="274"/>
      <c r="G2470" s="73">
        <v>929235.43</v>
      </c>
      <c r="H2470" s="73">
        <v>0</v>
      </c>
      <c r="I2470" s="275">
        <v>351000</v>
      </c>
      <c r="J2470" s="275"/>
      <c r="K2470" s="275">
        <v>0</v>
      </c>
      <c r="L2470" s="275"/>
      <c r="M2470" s="275"/>
      <c r="N2470" s="275"/>
      <c r="O2470" s="275">
        <v>1280235.43</v>
      </c>
      <c r="P2470" s="275"/>
      <c r="Q2470" s="73">
        <v>0</v>
      </c>
    </row>
    <row r="2471" spans="1:17" ht="12.1" customHeight="1" x14ac:dyDescent="0.25">
      <c r="A2471" s="273" t="s">
        <v>4677</v>
      </c>
      <c r="B2471" s="273"/>
      <c r="C2471" s="274" t="s">
        <v>4678</v>
      </c>
      <c r="D2471" s="274"/>
      <c r="E2471" s="274"/>
      <c r="F2471" s="274"/>
      <c r="G2471" s="73">
        <v>1752000</v>
      </c>
      <c r="H2471" s="73">
        <v>0</v>
      </c>
      <c r="I2471" s="275">
        <v>0</v>
      </c>
      <c r="J2471" s="275"/>
      <c r="K2471" s="275">
        <v>0</v>
      </c>
      <c r="L2471" s="275"/>
      <c r="M2471" s="275"/>
      <c r="N2471" s="275"/>
      <c r="O2471" s="275">
        <v>1752000</v>
      </c>
      <c r="P2471" s="275"/>
      <c r="Q2471" s="73">
        <v>0</v>
      </c>
    </row>
    <row r="2472" spans="1:17" ht="12.1" customHeight="1" x14ac:dyDescent="0.25">
      <c r="A2472" s="273" t="s">
        <v>4679</v>
      </c>
      <c r="B2472" s="273"/>
      <c r="C2472" s="274" t="s">
        <v>4680</v>
      </c>
      <c r="D2472" s="274"/>
      <c r="E2472" s="274"/>
      <c r="F2472" s="274"/>
      <c r="G2472" s="73">
        <v>0</v>
      </c>
      <c r="H2472" s="73">
        <v>588742413.91999996</v>
      </c>
      <c r="I2472" s="275">
        <v>641580422.03999996</v>
      </c>
      <c r="J2472" s="275"/>
      <c r="K2472" s="275">
        <v>64346790.200000003</v>
      </c>
      <c r="L2472" s="275"/>
      <c r="M2472" s="275"/>
      <c r="N2472" s="275"/>
      <c r="O2472" s="275">
        <v>0</v>
      </c>
      <c r="P2472" s="275"/>
      <c r="Q2472" s="73">
        <v>11508782.08</v>
      </c>
    </row>
    <row r="2473" spans="1:17" ht="12.75" customHeight="1" x14ac:dyDescent="0.25">
      <c r="A2473" s="355"/>
      <c r="B2473" s="355"/>
      <c r="C2473" s="355"/>
      <c r="D2473" s="355"/>
      <c r="E2473" s="355"/>
      <c r="F2473" s="355"/>
      <c r="G2473" s="74">
        <v>910233382.08000004</v>
      </c>
      <c r="H2473" s="74">
        <v>588742413.91999996</v>
      </c>
      <c r="I2473" s="356">
        <v>789087804.63999999</v>
      </c>
      <c r="J2473" s="356"/>
      <c r="K2473" s="356">
        <v>126956530.06999999</v>
      </c>
      <c r="L2473" s="356"/>
      <c r="M2473" s="356"/>
      <c r="N2473" s="356"/>
      <c r="O2473" s="356">
        <v>995131024.80999994</v>
      </c>
      <c r="P2473" s="356"/>
      <c r="Q2473" s="74">
        <v>11508782.08</v>
      </c>
    </row>
    <row r="2474" spans="1:17" ht="6.8" customHeight="1" x14ac:dyDescent="0.25"/>
    <row r="2475" spans="1:17" ht="12.1" customHeight="1" x14ac:dyDescent="0.25">
      <c r="A2475" s="277" t="s">
        <v>578</v>
      </c>
      <c r="B2475" s="277"/>
      <c r="C2475" s="278" t="s">
        <v>725</v>
      </c>
      <c r="D2475" s="278"/>
      <c r="E2475" s="278"/>
      <c r="F2475" s="278"/>
      <c r="G2475" s="278"/>
      <c r="H2475" s="278"/>
      <c r="I2475" s="278"/>
      <c r="J2475" s="278"/>
      <c r="K2475" s="278"/>
      <c r="L2475" s="278"/>
      <c r="M2475" s="278"/>
      <c r="N2475" s="278"/>
      <c r="O2475" s="278"/>
      <c r="P2475" s="278"/>
      <c r="Q2475" s="278"/>
    </row>
    <row r="2476" spans="1:17" ht="12.1" customHeight="1" x14ac:dyDescent="0.25">
      <c r="A2476" s="273" t="s">
        <v>4681</v>
      </c>
      <c r="B2476" s="273"/>
      <c r="C2476" s="274" t="s">
        <v>4682</v>
      </c>
      <c r="D2476" s="274"/>
      <c r="E2476" s="274"/>
      <c r="F2476" s="274"/>
      <c r="G2476" s="73">
        <v>6557420</v>
      </c>
      <c r="H2476" s="73">
        <v>0</v>
      </c>
      <c r="I2476" s="275">
        <v>0</v>
      </c>
      <c r="J2476" s="275"/>
      <c r="K2476" s="275">
        <v>0</v>
      </c>
      <c r="L2476" s="275"/>
      <c r="M2476" s="275"/>
      <c r="N2476" s="275"/>
      <c r="O2476" s="275">
        <v>6557420</v>
      </c>
      <c r="P2476" s="275"/>
      <c r="Q2476" s="73">
        <v>0</v>
      </c>
    </row>
    <row r="2477" spans="1:17" ht="12.75" customHeight="1" x14ac:dyDescent="0.25">
      <c r="A2477" s="273" t="s">
        <v>4683</v>
      </c>
      <c r="B2477" s="273"/>
      <c r="C2477" s="274" t="s">
        <v>4684</v>
      </c>
      <c r="D2477" s="274"/>
      <c r="E2477" s="274"/>
      <c r="F2477" s="274"/>
      <c r="G2477" s="73">
        <v>3938731.82</v>
      </c>
      <c r="H2477" s="73">
        <v>0</v>
      </c>
      <c r="I2477" s="275">
        <v>0</v>
      </c>
      <c r="J2477" s="275"/>
      <c r="K2477" s="275">
        <v>0</v>
      </c>
      <c r="L2477" s="275"/>
      <c r="M2477" s="275"/>
      <c r="N2477" s="275"/>
      <c r="O2477" s="275">
        <v>3938731.82</v>
      </c>
      <c r="P2477" s="275"/>
      <c r="Q2477" s="73">
        <v>0</v>
      </c>
    </row>
    <row r="2478" spans="1:17" ht="12.1" customHeight="1" x14ac:dyDescent="0.25">
      <c r="A2478" s="273" t="s">
        <v>4685</v>
      </c>
      <c r="B2478" s="273"/>
      <c r="C2478" s="274" t="s">
        <v>4686</v>
      </c>
      <c r="D2478" s="274"/>
      <c r="E2478" s="274"/>
      <c r="F2478" s="274"/>
      <c r="G2478" s="73">
        <v>8968983</v>
      </c>
      <c r="H2478" s="73">
        <v>0</v>
      </c>
      <c r="I2478" s="275">
        <v>0</v>
      </c>
      <c r="J2478" s="275"/>
      <c r="K2478" s="275">
        <v>0</v>
      </c>
      <c r="L2478" s="275"/>
      <c r="M2478" s="275"/>
      <c r="N2478" s="275"/>
      <c r="O2478" s="275">
        <v>8968983</v>
      </c>
      <c r="P2478" s="275"/>
      <c r="Q2478" s="73">
        <v>0</v>
      </c>
    </row>
    <row r="2479" spans="1:17" ht="12.1" customHeight="1" x14ac:dyDescent="0.25">
      <c r="A2479" s="273" t="s">
        <v>4687</v>
      </c>
      <c r="B2479" s="273"/>
      <c r="C2479" s="274" t="s">
        <v>4688</v>
      </c>
      <c r="D2479" s="274"/>
      <c r="E2479" s="274"/>
      <c r="F2479" s="274"/>
      <c r="G2479" s="73">
        <v>349900</v>
      </c>
      <c r="H2479" s="73">
        <v>0</v>
      </c>
      <c r="I2479" s="275">
        <v>0</v>
      </c>
      <c r="J2479" s="275"/>
      <c r="K2479" s="275">
        <v>0</v>
      </c>
      <c r="L2479" s="275"/>
      <c r="M2479" s="275"/>
      <c r="N2479" s="275"/>
      <c r="O2479" s="275">
        <v>349900</v>
      </c>
      <c r="P2479" s="275"/>
      <c r="Q2479" s="73">
        <v>0</v>
      </c>
    </row>
    <row r="2480" spans="1:17" ht="12.75" customHeight="1" x14ac:dyDescent="0.25">
      <c r="A2480" s="273" t="s">
        <v>4689</v>
      </c>
      <c r="B2480" s="273"/>
      <c r="C2480" s="274" t="s">
        <v>4690</v>
      </c>
      <c r="D2480" s="274"/>
      <c r="E2480" s="274"/>
      <c r="F2480" s="274"/>
      <c r="G2480" s="73">
        <v>7683355.7400000002</v>
      </c>
      <c r="H2480" s="73">
        <v>0</v>
      </c>
      <c r="I2480" s="275">
        <v>0</v>
      </c>
      <c r="J2480" s="275"/>
      <c r="K2480" s="275">
        <v>0</v>
      </c>
      <c r="L2480" s="275"/>
      <c r="M2480" s="275"/>
      <c r="N2480" s="275"/>
      <c r="O2480" s="275">
        <v>7683355.7400000002</v>
      </c>
      <c r="P2480" s="275"/>
      <c r="Q2480" s="73">
        <v>0</v>
      </c>
    </row>
    <row r="2481" spans="1:17" ht="12.1" customHeight="1" x14ac:dyDescent="0.25">
      <c r="A2481" s="273" t="s">
        <v>4691</v>
      </c>
      <c r="B2481" s="273"/>
      <c r="C2481" s="274" t="s">
        <v>4692</v>
      </c>
      <c r="D2481" s="274"/>
      <c r="E2481" s="274"/>
      <c r="F2481" s="274"/>
      <c r="G2481" s="73">
        <v>198000</v>
      </c>
      <c r="H2481" s="73">
        <v>0</v>
      </c>
      <c r="I2481" s="275">
        <v>0</v>
      </c>
      <c r="J2481" s="275"/>
      <c r="K2481" s="275">
        <v>0</v>
      </c>
      <c r="L2481" s="275"/>
      <c r="M2481" s="275"/>
      <c r="N2481" s="275"/>
      <c r="O2481" s="275">
        <v>198000</v>
      </c>
      <c r="P2481" s="275"/>
      <c r="Q2481" s="73">
        <v>0</v>
      </c>
    </row>
    <row r="2482" spans="1:17" ht="12.1" customHeight="1" x14ac:dyDescent="0.25">
      <c r="A2482" s="273" t="s">
        <v>4693</v>
      </c>
      <c r="B2482" s="273"/>
      <c r="C2482" s="274" t="s">
        <v>4694</v>
      </c>
      <c r="D2482" s="274"/>
      <c r="E2482" s="274"/>
      <c r="F2482" s="274"/>
      <c r="G2482" s="73">
        <v>2182480</v>
      </c>
      <c r="H2482" s="73">
        <v>0</v>
      </c>
      <c r="I2482" s="275">
        <v>259081.82</v>
      </c>
      <c r="J2482" s="275"/>
      <c r="K2482" s="275">
        <v>0</v>
      </c>
      <c r="L2482" s="275"/>
      <c r="M2482" s="275"/>
      <c r="N2482" s="275"/>
      <c r="O2482" s="275">
        <v>2441561.8199999998</v>
      </c>
      <c r="P2482" s="275"/>
      <c r="Q2482" s="73">
        <v>0</v>
      </c>
    </row>
    <row r="2483" spans="1:17" ht="12.75" customHeight="1" x14ac:dyDescent="0.25">
      <c r="A2483" s="273" t="s">
        <v>4695</v>
      </c>
      <c r="B2483" s="273"/>
      <c r="C2483" s="274" t="s">
        <v>4696</v>
      </c>
      <c r="D2483" s="274"/>
      <c r="E2483" s="274"/>
      <c r="F2483" s="274"/>
      <c r="G2483" s="73">
        <v>6030155.7000000002</v>
      </c>
      <c r="H2483" s="73">
        <v>0</v>
      </c>
      <c r="I2483" s="275">
        <v>0</v>
      </c>
      <c r="J2483" s="275"/>
      <c r="K2483" s="275">
        <v>0</v>
      </c>
      <c r="L2483" s="275"/>
      <c r="M2483" s="275"/>
      <c r="N2483" s="275"/>
      <c r="O2483" s="275">
        <v>6030155.7000000002</v>
      </c>
      <c r="P2483" s="275"/>
      <c r="Q2483" s="73">
        <v>0</v>
      </c>
    </row>
    <row r="2484" spans="1:17" ht="12.1" customHeight="1" x14ac:dyDescent="0.25">
      <c r="A2484" s="273" t="s">
        <v>4697</v>
      </c>
      <c r="B2484" s="273"/>
      <c r="C2484" s="274" t="s">
        <v>4698</v>
      </c>
      <c r="D2484" s="274"/>
      <c r="E2484" s="274"/>
      <c r="F2484" s="274"/>
      <c r="G2484" s="73">
        <v>4514721.82</v>
      </c>
      <c r="H2484" s="73">
        <v>0</v>
      </c>
      <c r="I2484" s="275">
        <v>0</v>
      </c>
      <c r="J2484" s="275"/>
      <c r="K2484" s="275">
        <v>0</v>
      </c>
      <c r="L2484" s="275"/>
      <c r="M2484" s="275"/>
      <c r="N2484" s="275"/>
      <c r="O2484" s="275">
        <v>4514721.82</v>
      </c>
      <c r="P2484" s="275"/>
      <c r="Q2484" s="73">
        <v>0</v>
      </c>
    </row>
    <row r="2485" spans="1:17" ht="12.1" customHeight="1" x14ac:dyDescent="0.25">
      <c r="A2485" s="273" t="s">
        <v>4699</v>
      </c>
      <c r="B2485" s="273"/>
      <c r="C2485" s="274" t="s">
        <v>4690</v>
      </c>
      <c r="D2485" s="274"/>
      <c r="E2485" s="274"/>
      <c r="F2485" s="274"/>
      <c r="G2485" s="73">
        <v>8175736.3600000003</v>
      </c>
      <c r="H2485" s="73">
        <v>0</v>
      </c>
      <c r="I2485" s="275">
        <v>0</v>
      </c>
      <c r="J2485" s="275"/>
      <c r="K2485" s="275">
        <v>0</v>
      </c>
      <c r="L2485" s="275"/>
      <c r="M2485" s="275"/>
      <c r="N2485" s="275"/>
      <c r="O2485" s="275">
        <v>8175736.3600000003</v>
      </c>
      <c r="P2485" s="275"/>
      <c r="Q2485" s="73">
        <v>0</v>
      </c>
    </row>
    <row r="2486" spans="1:17" ht="12.1" customHeight="1" x14ac:dyDescent="0.25">
      <c r="A2486" s="273" t="s">
        <v>4700</v>
      </c>
      <c r="B2486" s="273"/>
      <c r="C2486" s="274" t="s">
        <v>4701</v>
      </c>
      <c r="D2486" s="274"/>
      <c r="E2486" s="274"/>
      <c r="F2486" s="274"/>
      <c r="G2486" s="73">
        <v>3755790</v>
      </c>
      <c r="H2486" s="73">
        <v>0</v>
      </c>
      <c r="I2486" s="275">
        <v>0</v>
      </c>
      <c r="J2486" s="275"/>
      <c r="K2486" s="275">
        <v>0</v>
      </c>
      <c r="L2486" s="275"/>
      <c r="M2486" s="275"/>
      <c r="N2486" s="275"/>
      <c r="O2486" s="275">
        <v>3755790</v>
      </c>
      <c r="P2486" s="275"/>
      <c r="Q2486" s="73">
        <v>0</v>
      </c>
    </row>
    <row r="2487" spans="1:17" ht="12.75" customHeight="1" x14ac:dyDescent="0.25">
      <c r="A2487" s="273" t="s">
        <v>4702</v>
      </c>
      <c r="B2487" s="273"/>
      <c r="C2487" s="274" t="s">
        <v>4694</v>
      </c>
      <c r="D2487" s="274"/>
      <c r="E2487" s="274"/>
      <c r="F2487" s="274"/>
      <c r="G2487" s="73">
        <v>5324790</v>
      </c>
      <c r="H2487" s="73">
        <v>0</v>
      </c>
      <c r="I2487" s="275">
        <v>0</v>
      </c>
      <c r="J2487" s="275"/>
      <c r="K2487" s="275">
        <v>0</v>
      </c>
      <c r="L2487" s="275"/>
      <c r="M2487" s="275"/>
      <c r="N2487" s="275"/>
      <c r="O2487" s="275">
        <v>5324790</v>
      </c>
      <c r="P2487" s="275"/>
      <c r="Q2487" s="73">
        <v>0</v>
      </c>
    </row>
    <row r="2488" spans="1:17" ht="12.1" customHeight="1" x14ac:dyDescent="0.25">
      <c r="A2488" s="273" t="s">
        <v>4703</v>
      </c>
      <c r="B2488" s="273"/>
      <c r="C2488" s="274" t="s">
        <v>4704</v>
      </c>
      <c r="D2488" s="274"/>
      <c r="E2488" s="274"/>
      <c r="F2488" s="274"/>
      <c r="G2488" s="73">
        <v>5632000</v>
      </c>
      <c r="H2488" s="73">
        <v>0</v>
      </c>
      <c r="I2488" s="275">
        <v>0</v>
      </c>
      <c r="J2488" s="275"/>
      <c r="K2488" s="275">
        <v>0</v>
      </c>
      <c r="L2488" s="275"/>
      <c r="M2488" s="275"/>
      <c r="N2488" s="275"/>
      <c r="O2488" s="275">
        <v>5632000</v>
      </c>
      <c r="P2488" s="275"/>
      <c r="Q2488" s="73">
        <v>0</v>
      </c>
    </row>
    <row r="2489" spans="1:17" ht="12.1" customHeight="1" x14ac:dyDescent="0.25">
      <c r="A2489" s="273" t="s">
        <v>4705</v>
      </c>
      <c r="B2489" s="273"/>
      <c r="C2489" s="274" t="s">
        <v>4706</v>
      </c>
      <c r="D2489" s="274"/>
      <c r="E2489" s="274"/>
      <c r="F2489" s="274"/>
      <c r="G2489" s="73">
        <v>5632000</v>
      </c>
      <c r="H2489" s="73">
        <v>0</v>
      </c>
      <c r="I2489" s="275">
        <v>0</v>
      </c>
      <c r="J2489" s="275"/>
      <c r="K2489" s="275">
        <v>0</v>
      </c>
      <c r="L2489" s="275"/>
      <c r="M2489" s="275"/>
      <c r="N2489" s="275"/>
      <c r="O2489" s="275">
        <v>5632000</v>
      </c>
      <c r="P2489" s="275"/>
      <c r="Q2489" s="73">
        <v>0</v>
      </c>
    </row>
    <row r="2490" spans="1:17" ht="12.75" customHeight="1" x14ac:dyDescent="0.25">
      <c r="A2490" s="273" t="s">
        <v>4707</v>
      </c>
      <c r="B2490" s="273"/>
      <c r="C2490" s="274" t="s">
        <v>4708</v>
      </c>
      <c r="D2490" s="274"/>
      <c r="E2490" s="274"/>
      <c r="F2490" s="274"/>
      <c r="G2490" s="73">
        <v>5632000</v>
      </c>
      <c r="H2490" s="73">
        <v>0</v>
      </c>
      <c r="I2490" s="275">
        <v>0</v>
      </c>
      <c r="J2490" s="275"/>
      <c r="K2490" s="275">
        <v>0</v>
      </c>
      <c r="L2490" s="275"/>
      <c r="M2490" s="275"/>
      <c r="N2490" s="275"/>
      <c r="O2490" s="275">
        <v>5632000</v>
      </c>
      <c r="P2490" s="275"/>
      <c r="Q2490" s="73">
        <v>0</v>
      </c>
    </row>
    <row r="2491" spans="1:17" ht="12.1" customHeight="1" x14ac:dyDescent="0.25">
      <c r="A2491" s="273" t="s">
        <v>4709</v>
      </c>
      <c r="B2491" s="273"/>
      <c r="C2491" s="274" t="s">
        <v>4710</v>
      </c>
      <c r="D2491" s="274"/>
      <c r="E2491" s="274"/>
      <c r="F2491" s="274"/>
      <c r="G2491" s="73">
        <v>5632000</v>
      </c>
      <c r="H2491" s="73">
        <v>0</v>
      </c>
      <c r="I2491" s="275">
        <v>0</v>
      </c>
      <c r="J2491" s="275"/>
      <c r="K2491" s="275">
        <v>0</v>
      </c>
      <c r="L2491" s="275"/>
      <c r="M2491" s="275"/>
      <c r="N2491" s="275"/>
      <c r="O2491" s="275">
        <v>5632000</v>
      </c>
      <c r="P2491" s="275"/>
      <c r="Q2491" s="73">
        <v>0</v>
      </c>
    </row>
    <row r="2492" spans="1:17" ht="12.1" customHeight="1" x14ac:dyDescent="0.25">
      <c r="A2492" s="273" t="s">
        <v>4711</v>
      </c>
      <c r="B2492" s="273"/>
      <c r="C2492" s="274" t="s">
        <v>4698</v>
      </c>
      <c r="D2492" s="274"/>
      <c r="E2492" s="274"/>
      <c r="F2492" s="274"/>
      <c r="G2492" s="73">
        <v>5340732</v>
      </c>
      <c r="H2492" s="73">
        <v>0</v>
      </c>
      <c r="I2492" s="275">
        <v>0</v>
      </c>
      <c r="J2492" s="275"/>
      <c r="K2492" s="275">
        <v>0</v>
      </c>
      <c r="L2492" s="275"/>
      <c r="M2492" s="275"/>
      <c r="N2492" s="275"/>
      <c r="O2492" s="275">
        <v>5340732</v>
      </c>
      <c r="P2492" s="275"/>
      <c r="Q2492" s="73">
        <v>0</v>
      </c>
    </row>
    <row r="2493" spans="1:17" ht="12.75" customHeight="1" x14ac:dyDescent="0.25">
      <c r="A2493" s="273" t="s">
        <v>4712</v>
      </c>
      <c r="B2493" s="273"/>
      <c r="C2493" s="274" t="s">
        <v>4690</v>
      </c>
      <c r="D2493" s="274"/>
      <c r="E2493" s="274"/>
      <c r="F2493" s="274"/>
      <c r="G2493" s="73">
        <v>2878200</v>
      </c>
      <c r="H2493" s="73">
        <v>0</v>
      </c>
      <c r="I2493" s="275">
        <v>0</v>
      </c>
      <c r="J2493" s="275"/>
      <c r="K2493" s="275">
        <v>0</v>
      </c>
      <c r="L2493" s="275"/>
      <c r="M2493" s="275"/>
      <c r="N2493" s="275"/>
      <c r="O2493" s="275">
        <v>2878200</v>
      </c>
      <c r="P2493" s="275"/>
      <c r="Q2493" s="73">
        <v>0</v>
      </c>
    </row>
    <row r="2494" spans="1:17" ht="12.1" customHeight="1" x14ac:dyDescent="0.25">
      <c r="A2494" s="273" t="s">
        <v>4713</v>
      </c>
      <c r="B2494" s="273"/>
      <c r="C2494" s="274" t="s">
        <v>4692</v>
      </c>
      <c r="D2494" s="274"/>
      <c r="E2494" s="274"/>
      <c r="F2494" s="274"/>
      <c r="G2494" s="73">
        <v>3372790</v>
      </c>
      <c r="H2494" s="73">
        <v>0</v>
      </c>
      <c r="I2494" s="275">
        <v>0</v>
      </c>
      <c r="J2494" s="275"/>
      <c r="K2494" s="275">
        <v>0</v>
      </c>
      <c r="L2494" s="275"/>
      <c r="M2494" s="275"/>
      <c r="N2494" s="275"/>
      <c r="O2494" s="275">
        <v>3372790</v>
      </c>
      <c r="P2494" s="275"/>
      <c r="Q2494" s="73">
        <v>0</v>
      </c>
    </row>
    <row r="2495" spans="1:17" ht="12.1" customHeight="1" x14ac:dyDescent="0.25">
      <c r="A2495" s="273" t="s">
        <v>4714</v>
      </c>
      <c r="B2495" s="273"/>
      <c r="C2495" s="274" t="s">
        <v>4694</v>
      </c>
      <c r="D2495" s="274"/>
      <c r="E2495" s="274"/>
      <c r="F2495" s="274"/>
      <c r="G2495" s="73">
        <v>648400</v>
      </c>
      <c r="H2495" s="73">
        <v>0</v>
      </c>
      <c r="I2495" s="275">
        <v>0</v>
      </c>
      <c r="J2495" s="275"/>
      <c r="K2495" s="275">
        <v>0</v>
      </c>
      <c r="L2495" s="275"/>
      <c r="M2495" s="275"/>
      <c r="N2495" s="275"/>
      <c r="O2495" s="275">
        <v>648400</v>
      </c>
      <c r="P2495" s="275"/>
      <c r="Q2495" s="73">
        <v>0</v>
      </c>
    </row>
    <row r="2496" spans="1:17" ht="12.75" customHeight="1" x14ac:dyDescent="0.25">
      <c r="A2496" s="273" t="s">
        <v>4715</v>
      </c>
      <c r="B2496" s="273"/>
      <c r="C2496" s="274" t="s">
        <v>4716</v>
      </c>
      <c r="D2496" s="274"/>
      <c r="E2496" s="274"/>
      <c r="F2496" s="274"/>
      <c r="G2496" s="73">
        <v>4774000</v>
      </c>
      <c r="H2496" s="73">
        <v>0</v>
      </c>
      <c r="I2496" s="275">
        <v>0</v>
      </c>
      <c r="J2496" s="275"/>
      <c r="K2496" s="275">
        <v>0</v>
      </c>
      <c r="L2496" s="275"/>
      <c r="M2496" s="275"/>
      <c r="N2496" s="275"/>
      <c r="O2496" s="275">
        <v>4774000</v>
      </c>
      <c r="P2496" s="275"/>
      <c r="Q2496" s="73">
        <v>0</v>
      </c>
    </row>
    <row r="2497" spans="1:17" ht="12.1" customHeight="1" x14ac:dyDescent="0.25">
      <c r="A2497" s="273" t="s">
        <v>4717</v>
      </c>
      <c r="B2497" s="273"/>
      <c r="C2497" s="274" t="s">
        <v>4696</v>
      </c>
      <c r="D2497" s="274"/>
      <c r="E2497" s="274"/>
      <c r="F2497" s="274"/>
      <c r="G2497" s="73">
        <v>2574000</v>
      </c>
      <c r="H2497" s="73">
        <v>0</v>
      </c>
      <c r="I2497" s="275">
        <v>0</v>
      </c>
      <c r="J2497" s="275"/>
      <c r="K2497" s="275">
        <v>0</v>
      </c>
      <c r="L2497" s="275"/>
      <c r="M2497" s="275"/>
      <c r="N2497" s="275"/>
      <c r="O2497" s="275">
        <v>2574000</v>
      </c>
      <c r="P2497" s="275"/>
      <c r="Q2497" s="73">
        <v>0</v>
      </c>
    </row>
    <row r="2498" spans="1:17" ht="12.1" customHeight="1" x14ac:dyDescent="0.25">
      <c r="A2498" s="273" t="s">
        <v>4718</v>
      </c>
      <c r="B2498" s="273"/>
      <c r="C2498" s="274" t="s">
        <v>4698</v>
      </c>
      <c r="D2498" s="274"/>
      <c r="E2498" s="274"/>
      <c r="F2498" s="274"/>
      <c r="G2498" s="73">
        <v>349900</v>
      </c>
      <c r="H2498" s="73">
        <v>0</v>
      </c>
      <c r="I2498" s="275">
        <v>0</v>
      </c>
      <c r="J2498" s="275"/>
      <c r="K2498" s="275">
        <v>0</v>
      </c>
      <c r="L2498" s="275"/>
      <c r="M2498" s="275"/>
      <c r="N2498" s="275"/>
      <c r="O2498" s="275">
        <v>349900</v>
      </c>
      <c r="P2498" s="275"/>
      <c r="Q2498" s="73">
        <v>0</v>
      </c>
    </row>
    <row r="2499" spans="1:17" ht="12.75" customHeight="1" x14ac:dyDescent="0.25">
      <c r="A2499" s="273" t="s">
        <v>4719</v>
      </c>
      <c r="B2499" s="273"/>
      <c r="C2499" s="274" t="s">
        <v>4690</v>
      </c>
      <c r="D2499" s="274"/>
      <c r="E2499" s="274"/>
      <c r="F2499" s="274"/>
      <c r="G2499" s="73">
        <v>2952190</v>
      </c>
      <c r="H2499" s="73">
        <v>0</v>
      </c>
      <c r="I2499" s="275">
        <v>0</v>
      </c>
      <c r="J2499" s="275"/>
      <c r="K2499" s="275">
        <v>0</v>
      </c>
      <c r="L2499" s="275"/>
      <c r="M2499" s="275"/>
      <c r="N2499" s="275"/>
      <c r="O2499" s="275">
        <v>2952190</v>
      </c>
      <c r="P2499" s="275"/>
      <c r="Q2499" s="73">
        <v>0</v>
      </c>
    </row>
    <row r="2500" spans="1:17" ht="12.1" customHeight="1" x14ac:dyDescent="0.25">
      <c r="A2500" s="273" t="s">
        <v>4720</v>
      </c>
      <c r="B2500" s="273"/>
      <c r="C2500" s="274" t="s">
        <v>4692</v>
      </c>
      <c r="D2500" s="274"/>
      <c r="E2500" s="274"/>
      <c r="F2500" s="274"/>
      <c r="G2500" s="73">
        <v>7692421.8200000003</v>
      </c>
      <c r="H2500" s="73">
        <v>0</v>
      </c>
      <c r="I2500" s="275">
        <v>0</v>
      </c>
      <c r="J2500" s="275"/>
      <c r="K2500" s="275">
        <v>0</v>
      </c>
      <c r="L2500" s="275"/>
      <c r="M2500" s="275"/>
      <c r="N2500" s="275"/>
      <c r="O2500" s="275">
        <v>7692421.8200000003</v>
      </c>
      <c r="P2500" s="275"/>
      <c r="Q2500" s="73">
        <v>0</v>
      </c>
    </row>
    <row r="2501" spans="1:17" ht="12.1" customHeight="1" x14ac:dyDescent="0.25">
      <c r="A2501" s="273" t="s">
        <v>4721</v>
      </c>
      <c r="B2501" s="273"/>
      <c r="C2501" s="274" t="s">
        <v>4722</v>
      </c>
      <c r="D2501" s="274"/>
      <c r="E2501" s="274"/>
      <c r="F2501" s="274"/>
      <c r="G2501" s="73">
        <v>349900</v>
      </c>
      <c r="H2501" s="73">
        <v>0</v>
      </c>
      <c r="I2501" s="275">
        <v>0</v>
      </c>
      <c r="J2501" s="275"/>
      <c r="K2501" s="275">
        <v>0</v>
      </c>
      <c r="L2501" s="275"/>
      <c r="M2501" s="275"/>
      <c r="N2501" s="275"/>
      <c r="O2501" s="275">
        <v>349900</v>
      </c>
      <c r="P2501" s="275"/>
      <c r="Q2501" s="73">
        <v>0</v>
      </c>
    </row>
    <row r="2502" spans="1:17" ht="12.75" customHeight="1" x14ac:dyDescent="0.25">
      <c r="A2502" s="273" t="s">
        <v>4723</v>
      </c>
      <c r="B2502" s="273"/>
      <c r="C2502" s="274" t="s">
        <v>4724</v>
      </c>
      <c r="D2502" s="274"/>
      <c r="E2502" s="274"/>
      <c r="F2502" s="274"/>
      <c r="G2502" s="73">
        <v>4238746.3600000003</v>
      </c>
      <c r="H2502" s="73">
        <v>0</v>
      </c>
      <c r="I2502" s="275">
        <v>0</v>
      </c>
      <c r="J2502" s="275"/>
      <c r="K2502" s="275">
        <v>0</v>
      </c>
      <c r="L2502" s="275"/>
      <c r="M2502" s="275"/>
      <c r="N2502" s="275"/>
      <c r="O2502" s="275">
        <v>4238746.3600000003</v>
      </c>
      <c r="P2502" s="275"/>
      <c r="Q2502" s="73">
        <v>0</v>
      </c>
    </row>
    <row r="2503" spans="1:17" ht="12.1" customHeight="1" x14ac:dyDescent="0.25">
      <c r="A2503" s="273" t="s">
        <v>4725</v>
      </c>
      <c r="B2503" s="273"/>
      <c r="C2503" s="274" t="s">
        <v>4698</v>
      </c>
      <c r="D2503" s="274"/>
      <c r="E2503" s="274"/>
      <c r="F2503" s="274"/>
      <c r="G2503" s="73">
        <v>5624790</v>
      </c>
      <c r="H2503" s="73">
        <v>0</v>
      </c>
      <c r="I2503" s="275">
        <v>0</v>
      </c>
      <c r="J2503" s="275"/>
      <c r="K2503" s="275">
        <v>0</v>
      </c>
      <c r="L2503" s="275"/>
      <c r="M2503" s="275"/>
      <c r="N2503" s="275"/>
      <c r="O2503" s="275">
        <v>5624790</v>
      </c>
      <c r="P2503" s="275"/>
      <c r="Q2503" s="73">
        <v>0</v>
      </c>
    </row>
    <row r="2504" spans="1:17" ht="12.1" customHeight="1" x14ac:dyDescent="0.25">
      <c r="A2504" s="273" t="s">
        <v>4726</v>
      </c>
      <c r="B2504" s="273"/>
      <c r="C2504" s="274" t="s">
        <v>4690</v>
      </c>
      <c r="D2504" s="274"/>
      <c r="E2504" s="274"/>
      <c r="F2504" s="274"/>
      <c r="G2504" s="73">
        <v>1468330</v>
      </c>
      <c r="H2504" s="73">
        <v>0</v>
      </c>
      <c r="I2504" s="275">
        <v>0</v>
      </c>
      <c r="J2504" s="275"/>
      <c r="K2504" s="275">
        <v>0</v>
      </c>
      <c r="L2504" s="275"/>
      <c r="M2504" s="275"/>
      <c r="N2504" s="275"/>
      <c r="O2504" s="275">
        <v>1468330</v>
      </c>
      <c r="P2504" s="275"/>
      <c r="Q2504" s="73">
        <v>0</v>
      </c>
    </row>
    <row r="2505" spans="1:17" ht="12.75" customHeight="1" x14ac:dyDescent="0.25">
      <c r="A2505" s="273" t="s">
        <v>4727</v>
      </c>
      <c r="B2505" s="273"/>
      <c r="C2505" s="274" t="s">
        <v>4692</v>
      </c>
      <c r="D2505" s="274"/>
      <c r="E2505" s="274"/>
      <c r="F2505" s="274"/>
      <c r="G2505" s="73">
        <v>2678354.5499999998</v>
      </c>
      <c r="H2505" s="73">
        <v>0</v>
      </c>
      <c r="I2505" s="275">
        <v>0</v>
      </c>
      <c r="J2505" s="275"/>
      <c r="K2505" s="275">
        <v>0</v>
      </c>
      <c r="L2505" s="275"/>
      <c r="M2505" s="275"/>
      <c r="N2505" s="275"/>
      <c r="O2505" s="275">
        <v>2678354.5499999998</v>
      </c>
      <c r="P2505" s="275"/>
      <c r="Q2505" s="73">
        <v>0</v>
      </c>
    </row>
    <row r="2506" spans="1:17" ht="12.1" customHeight="1" x14ac:dyDescent="0.25">
      <c r="A2506" s="273" t="s">
        <v>4728</v>
      </c>
      <c r="B2506" s="273"/>
      <c r="C2506" s="274" t="s">
        <v>4694</v>
      </c>
      <c r="D2506" s="274"/>
      <c r="E2506" s="274"/>
      <c r="F2506" s="274"/>
      <c r="G2506" s="73">
        <v>4270521.82</v>
      </c>
      <c r="H2506" s="73">
        <v>0</v>
      </c>
      <c r="I2506" s="275">
        <v>0</v>
      </c>
      <c r="J2506" s="275"/>
      <c r="K2506" s="275">
        <v>0</v>
      </c>
      <c r="L2506" s="275"/>
      <c r="M2506" s="275"/>
      <c r="N2506" s="275"/>
      <c r="O2506" s="275">
        <v>4270521.82</v>
      </c>
      <c r="P2506" s="275"/>
      <c r="Q2506" s="73">
        <v>0</v>
      </c>
    </row>
    <row r="2507" spans="1:17" ht="12.1" customHeight="1" x14ac:dyDescent="0.25">
      <c r="A2507" s="273" t="s">
        <v>4729</v>
      </c>
      <c r="B2507" s="273"/>
      <c r="C2507" s="274" t="s">
        <v>4730</v>
      </c>
      <c r="D2507" s="274"/>
      <c r="E2507" s="274"/>
      <c r="F2507" s="274"/>
      <c r="G2507" s="73">
        <v>55000</v>
      </c>
      <c r="H2507" s="73">
        <v>0</v>
      </c>
      <c r="I2507" s="275">
        <v>0</v>
      </c>
      <c r="J2507" s="275"/>
      <c r="K2507" s="275">
        <v>0</v>
      </c>
      <c r="L2507" s="275"/>
      <c r="M2507" s="275"/>
      <c r="N2507" s="275"/>
      <c r="O2507" s="275">
        <v>55000</v>
      </c>
      <c r="P2507" s="275"/>
      <c r="Q2507" s="73">
        <v>0</v>
      </c>
    </row>
    <row r="2508" spans="1:17" ht="12.75" customHeight="1" x14ac:dyDescent="0.25">
      <c r="A2508" s="273" t="s">
        <v>4731</v>
      </c>
      <c r="B2508" s="273"/>
      <c r="C2508" s="274" t="s">
        <v>4732</v>
      </c>
      <c r="D2508" s="274"/>
      <c r="E2508" s="274"/>
      <c r="F2508" s="274"/>
      <c r="G2508" s="73">
        <v>1692400</v>
      </c>
      <c r="H2508" s="73">
        <v>0</v>
      </c>
      <c r="I2508" s="275">
        <v>0</v>
      </c>
      <c r="J2508" s="275"/>
      <c r="K2508" s="275">
        <v>0</v>
      </c>
      <c r="L2508" s="275"/>
      <c r="M2508" s="275"/>
      <c r="N2508" s="275"/>
      <c r="O2508" s="275">
        <v>1692400</v>
      </c>
      <c r="P2508" s="275"/>
      <c r="Q2508" s="73">
        <v>0</v>
      </c>
    </row>
    <row r="2509" spans="1:17" ht="12.1" customHeight="1" x14ac:dyDescent="0.25">
      <c r="A2509" s="273" t="s">
        <v>4733</v>
      </c>
      <c r="B2509" s="273"/>
      <c r="C2509" s="274" t="s">
        <v>4698</v>
      </c>
      <c r="D2509" s="274"/>
      <c r="E2509" s="274"/>
      <c r="F2509" s="274"/>
      <c r="G2509" s="73">
        <v>3995790</v>
      </c>
      <c r="H2509" s="73">
        <v>0</v>
      </c>
      <c r="I2509" s="275">
        <v>0</v>
      </c>
      <c r="J2509" s="275"/>
      <c r="K2509" s="275">
        <v>0</v>
      </c>
      <c r="L2509" s="275"/>
      <c r="M2509" s="275"/>
      <c r="N2509" s="275"/>
      <c r="O2509" s="275">
        <v>3995790</v>
      </c>
      <c r="P2509" s="275"/>
      <c r="Q2509" s="73">
        <v>0</v>
      </c>
    </row>
    <row r="2510" spans="1:17" ht="12.1" customHeight="1" x14ac:dyDescent="0.25">
      <c r="A2510" s="273" t="s">
        <v>4734</v>
      </c>
      <c r="B2510" s="273"/>
      <c r="C2510" s="274" t="s">
        <v>4690</v>
      </c>
      <c r="D2510" s="274"/>
      <c r="E2510" s="274"/>
      <c r="F2510" s="274"/>
      <c r="G2510" s="73">
        <v>3238120</v>
      </c>
      <c r="H2510" s="73">
        <v>0</v>
      </c>
      <c r="I2510" s="275">
        <v>0</v>
      </c>
      <c r="J2510" s="275"/>
      <c r="K2510" s="275">
        <v>0</v>
      </c>
      <c r="L2510" s="275"/>
      <c r="M2510" s="275"/>
      <c r="N2510" s="275"/>
      <c r="O2510" s="275">
        <v>3238120</v>
      </c>
      <c r="P2510" s="275"/>
      <c r="Q2510" s="73">
        <v>0</v>
      </c>
    </row>
    <row r="2511" spans="1:17" ht="12.1" customHeight="1" x14ac:dyDescent="0.25">
      <c r="A2511" s="273" t="s">
        <v>4735</v>
      </c>
      <c r="B2511" s="273"/>
      <c r="C2511" s="274" t="s">
        <v>4692</v>
      </c>
      <c r="D2511" s="274"/>
      <c r="E2511" s="274"/>
      <c r="F2511" s="274"/>
      <c r="G2511" s="73">
        <v>2416690</v>
      </c>
      <c r="H2511" s="73">
        <v>0</v>
      </c>
      <c r="I2511" s="275">
        <v>0</v>
      </c>
      <c r="J2511" s="275"/>
      <c r="K2511" s="275">
        <v>0</v>
      </c>
      <c r="L2511" s="275"/>
      <c r="M2511" s="275"/>
      <c r="N2511" s="275"/>
      <c r="O2511" s="275">
        <v>2416690</v>
      </c>
      <c r="P2511" s="275"/>
      <c r="Q2511" s="73">
        <v>0</v>
      </c>
    </row>
    <row r="2512" spans="1:17" ht="12.75" customHeight="1" x14ac:dyDescent="0.25">
      <c r="A2512" s="273" t="s">
        <v>4736</v>
      </c>
      <c r="B2512" s="273"/>
      <c r="C2512" s="274" t="s">
        <v>4694</v>
      </c>
      <c r="D2512" s="274"/>
      <c r="E2512" s="274"/>
      <c r="F2512" s="274"/>
      <c r="G2512" s="73">
        <v>5083127.2699999996</v>
      </c>
      <c r="H2512" s="73">
        <v>0</v>
      </c>
      <c r="I2512" s="275">
        <v>0</v>
      </c>
      <c r="J2512" s="275"/>
      <c r="K2512" s="275">
        <v>0</v>
      </c>
      <c r="L2512" s="275"/>
      <c r="M2512" s="275"/>
      <c r="N2512" s="275"/>
      <c r="O2512" s="275">
        <v>5083127.2699999996</v>
      </c>
      <c r="P2512" s="275"/>
      <c r="Q2512" s="73">
        <v>0</v>
      </c>
    </row>
    <row r="2513" spans="1:17" ht="12.1" customHeight="1" x14ac:dyDescent="0.25">
      <c r="A2513" s="273" t="s">
        <v>4737</v>
      </c>
      <c r="B2513" s="273"/>
      <c r="C2513" s="274" t="s">
        <v>4698</v>
      </c>
      <c r="D2513" s="274"/>
      <c r="E2513" s="274"/>
      <c r="F2513" s="274"/>
      <c r="G2513" s="73">
        <v>1049111.03</v>
      </c>
      <c r="H2513" s="73">
        <v>0</v>
      </c>
      <c r="I2513" s="275">
        <v>0</v>
      </c>
      <c r="J2513" s="275"/>
      <c r="K2513" s="275">
        <v>0</v>
      </c>
      <c r="L2513" s="275"/>
      <c r="M2513" s="275"/>
      <c r="N2513" s="275"/>
      <c r="O2513" s="275">
        <v>1049111.03</v>
      </c>
      <c r="P2513" s="275"/>
      <c r="Q2513" s="73">
        <v>0</v>
      </c>
    </row>
    <row r="2514" spans="1:17" ht="12.1" customHeight="1" x14ac:dyDescent="0.25">
      <c r="A2514" s="273" t="s">
        <v>4738</v>
      </c>
      <c r="B2514" s="273"/>
      <c r="C2514" s="274" t="s">
        <v>4690</v>
      </c>
      <c r="D2514" s="274"/>
      <c r="E2514" s="274"/>
      <c r="F2514" s="274"/>
      <c r="G2514" s="73">
        <v>3174790</v>
      </c>
      <c r="H2514" s="73">
        <v>0</v>
      </c>
      <c r="I2514" s="275">
        <v>0</v>
      </c>
      <c r="J2514" s="275"/>
      <c r="K2514" s="275">
        <v>0</v>
      </c>
      <c r="L2514" s="275"/>
      <c r="M2514" s="275"/>
      <c r="N2514" s="275"/>
      <c r="O2514" s="275">
        <v>3174790</v>
      </c>
      <c r="P2514" s="275"/>
      <c r="Q2514" s="73">
        <v>0</v>
      </c>
    </row>
    <row r="2515" spans="1:17" ht="12.75" customHeight="1" x14ac:dyDescent="0.25">
      <c r="A2515" s="273" t="s">
        <v>4739</v>
      </c>
      <c r="B2515" s="273"/>
      <c r="C2515" s="274" t="s">
        <v>4692</v>
      </c>
      <c r="D2515" s="274"/>
      <c r="E2515" s="274"/>
      <c r="F2515" s="274"/>
      <c r="G2515" s="73">
        <v>3578631.82</v>
      </c>
      <c r="H2515" s="73">
        <v>0</v>
      </c>
      <c r="I2515" s="275">
        <v>0</v>
      </c>
      <c r="J2515" s="275"/>
      <c r="K2515" s="275">
        <v>0</v>
      </c>
      <c r="L2515" s="275"/>
      <c r="M2515" s="275"/>
      <c r="N2515" s="275"/>
      <c r="O2515" s="275">
        <v>3578631.82</v>
      </c>
      <c r="P2515" s="275"/>
      <c r="Q2515" s="73">
        <v>0</v>
      </c>
    </row>
    <row r="2516" spans="1:17" ht="12.1" customHeight="1" x14ac:dyDescent="0.25">
      <c r="A2516" s="273" t="s">
        <v>4740</v>
      </c>
      <c r="B2516" s="273"/>
      <c r="C2516" s="274" t="s">
        <v>4741</v>
      </c>
      <c r="D2516" s="274"/>
      <c r="E2516" s="274"/>
      <c r="F2516" s="274"/>
      <c r="G2516" s="73">
        <v>178200</v>
      </c>
      <c r="H2516" s="73">
        <v>0</v>
      </c>
      <c r="I2516" s="275">
        <v>0</v>
      </c>
      <c r="J2516" s="275"/>
      <c r="K2516" s="275">
        <v>0</v>
      </c>
      <c r="L2516" s="275"/>
      <c r="M2516" s="275"/>
      <c r="N2516" s="275"/>
      <c r="O2516" s="275">
        <v>178200</v>
      </c>
      <c r="P2516" s="275"/>
      <c r="Q2516" s="73">
        <v>0</v>
      </c>
    </row>
    <row r="2517" spans="1:17" ht="12.1" customHeight="1" x14ac:dyDescent="0.25">
      <c r="A2517" s="273" t="s">
        <v>4742</v>
      </c>
      <c r="B2517" s="273"/>
      <c r="C2517" s="274" t="s">
        <v>4724</v>
      </c>
      <c r="D2517" s="274"/>
      <c r="E2517" s="274"/>
      <c r="F2517" s="274"/>
      <c r="G2517" s="73">
        <v>3168222.06</v>
      </c>
      <c r="H2517" s="73">
        <v>0</v>
      </c>
      <c r="I2517" s="275">
        <v>0</v>
      </c>
      <c r="J2517" s="275"/>
      <c r="K2517" s="275">
        <v>0</v>
      </c>
      <c r="L2517" s="275"/>
      <c r="M2517" s="275"/>
      <c r="N2517" s="275"/>
      <c r="O2517" s="275">
        <v>3168222.06</v>
      </c>
      <c r="P2517" s="275"/>
      <c r="Q2517" s="73">
        <v>0</v>
      </c>
    </row>
    <row r="2518" spans="1:17" ht="12.75" customHeight="1" x14ac:dyDescent="0.25">
      <c r="A2518" s="273" t="s">
        <v>4743</v>
      </c>
      <c r="B2518" s="273"/>
      <c r="C2518" s="274" t="s">
        <v>4698</v>
      </c>
      <c r="D2518" s="274"/>
      <c r="E2518" s="274"/>
      <c r="F2518" s="274"/>
      <c r="G2518" s="73">
        <v>2384300</v>
      </c>
      <c r="H2518" s="73">
        <v>0</v>
      </c>
      <c r="I2518" s="275">
        <v>0</v>
      </c>
      <c r="J2518" s="275"/>
      <c r="K2518" s="275">
        <v>0</v>
      </c>
      <c r="L2518" s="275"/>
      <c r="M2518" s="275"/>
      <c r="N2518" s="275"/>
      <c r="O2518" s="275">
        <v>2384300</v>
      </c>
      <c r="P2518" s="275"/>
      <c r="Q2518" s="73">
        <v>0</v>
      </c>
    </row>
    <row r="2519" spans="1:17" ht="12.1" customHeight="1" x14ac:dyDescent="0.25">
      <c r="A2519" s="273" t="s">
        <v>4744</v>
      </c>
      <c r="B2519" s="273"/>
      <c r="C2519" s="274" t="s">
        <v>4690</v>
      </c>
      <c r="D2519" s="274"/>
      <c r="E2519" s="274"/>
      <c r="F2519" s="274"/>
      <c r="G2519" s="73">
        <v>1824900</v>
      </c>
      <c r="H2519" s="73">
        <v>0</v>
      </c>
      <c r="I2519" s="275">
        <v>0</v>
      </c>
      <c r="J2519" s="275"/>
      <c r="K2519" s="275">
        <v>0</v>
      </c>
      <c r="L2519" s="275"/>
      <c r="M2519" s="275"/>
      <c r="N2519" s="275"/>
      <c r="O2519" s="275">
        <v>1824900</v>
      </c>
      <c r="P2519" s="275"/>
      <c r="Q2519" s="73">
        <v>0</v>
      </c>
    </row>
    <row r="2520" spans="1:17" ht="12.1" customHeight="1" x14ac:dyDescent="0.25">
      <c r="A2520" s="273" t="s">
        <v>4745</v>
      </c>
      <c r="B2520" s="273"/>
      <c r="C2520" s="274" t="s">
        <v>4692</v>
      </c>
      <c r="D2520" s="274"/>
      <c r="E2520" s="274"/>
      <c r="F2520" s="274"/>
      <c r="G2520" s="73">
        <v>1698800</v>
      </c>
      <c r="H2520" s="73">
        <v>0</v>
      </c>
      <c r="I2520" s="275">
        <v>0</v>
      </c>
      <c r="J2520" s="275"/>
      <c r="K2520" s="275">
        <v>0</v>
      </c>
      <c r="L2520" s="275"/>
      <c r="M2520" s="275"/>
      <c r="N2520" s="275"/>
      <c r="O2520" s="275">
        <v>1698800</v>
      </c>
      <c r="P2520" s="275"/>
      <c r="Q2520" s="73">
        <v>0</v>
      </c>
    </row>
    <row r="2521" spans="1:17" ht="12.75" customHeight="1" x14ac:dyDescent="0.25">
      <c r="A2521" s="273" t="s">
        <v>4746</v>
      </c>
      <c r="B2521" s="273"/>
      <c r="C2521" s="274" t="s">
        <v>4747</v>
      </c>
      <c r="D2521" s="274"/>
      <c r="E2521" s="274"/>
      <c r="F2521" s="274"/>
      <c r="G2521" s="73">
        <v>1475000</v>
      </c>
      <c r="H2521" s="73">
        <v>0</v>
      </c>
      <c r="I2521" s="275">
        <v>0</v>
      </c>
      <c r="J2521" s="275"/>
      <c r="K2521" s="275">
        <v>0</v>
      </c>
      <c r="L2521" s="275"/>
      <c r="M2521" s="275"/>
      <c r="N2521" s="275"/>
      <c r="O2521" s="275">
        <v>1475000</v>
      </c>
      <c r="P2521" s="275"/>
      <c r="Q2521" s="73">
        <v>0</v>
      </c>
    </row>
    <row r="2522" spans="1:17" ht="12.1" customHeight="1" x14ac:dyDescent="0.25">
      <c r="A2522" s="273" t="s">
        <v>4748</v>
      </c>
      <c r="B2522" s="273"/>
      <c r="C2522" s="274" t="s">
        <v>4749</v>
      </c>
      <c r="D2522" s="274"/>
      <c r="E2522" s="274"/>
      <c r="F2522" s="274"/>
      <c r="G2522" s="73">
        <v>1653200</v>
      </c>
      <c r="H2522" s="73">
        <v>0</v>
      </c>
      <c r="I2522" s="275">
        <v>0</v>
      </c>
      <c r="J2522" s="275"/>
      <c r="K2522" s="275">
        <v>0</v>
      </c>
      <c r="L2522" s="275"/>
      <c r="M2522" s="275"/>
      <c r="N2522" s="275"/>
      <c r="O2522" s="275">
        <v>1653200</v>
      </c>
      <c r="P2522" s="275"/>
      <c r="Q2522" s="73">
        <v>0</v>
      </c>
    </row>
    <row r="2523" spans="1:17" ht="12.1" customHeight="1" x14ac:dyDescent="0.25">
      <c r="A2523" s="273" t="s">
        <v>4750</v>
      </c>
      <c r="B2523" s="273"/>
      <c r="C2523" s="274" t="s">
        <v>4698</v>
      </c>
      <c r="D2523" s="274"/>
      <c r="E2523" s="274"/>
      <c r="F2523" s="274"/>
      <c r="G2523" s="73">
        <v>1475000</v>
      </c>
      <c r="H2523" s="73">
        <v>0</v>
      </c>
      <c r="I2523" s="275">
        <v>259081.82</v>
      </c>
      <c r="J2523" s="275"/>
      <c r="K2523" s="275">
        <v>0</v>
      </c>
      <c r="L2523" s="275"/>
      <c r="M2523" s="275"/>
      <c r="N2523" s="275"/>
      <c r="O2523" s="275">
        <v>1734081.82</v>
      </c>
      <c r="P2523" s="275"/>
      <c r="Q2523" s="73">
        <v>0</v>
      </c>
    </row>
    <row r="2524" spans="1:17" ht="12.75" customHeight="1" x14ac:dyDescent="0.25">
      <c r="A2524" s="273" t="s">
        <v>4751</v>
      </c>
      <c r="B2524" s="273"/>
      <c r="C2524" s="274" t="s">
        <v>4690</v>
      </c>
      <c r="D2524" s="274"/>
      <c r="E2524" s="274"/>
      <c r="F2524" s="274"/>
      <c r="G2524" s="73">
        <v>5150648.18</v>
      </c>
      <c r="H2524" s="73">
        <v>0</v>
      </c>
      <c r="I2524" s="275">
        <v>0</v>
      </c>
      <c r="J2524" s="275"/>
      <c r="K2524" s="275">
        <v>0</v>
      </c>
      <c r="L2524" s="275"/>
      <c r="M2524" s="275"/>
      <c r="N2524" s="275"/>
      <c r="O2524" s="275">
        <v>5150648.18</v>
      </c>
      <c r="P2524" s="275"/>
      <c r="Q2524" s="73">
        <v>0</v>
      </c>
    </row>
    <row r="2525" spans="1:17" ht="12.1" customHeight="1" x14ac:dyDescent="0.25">
      <c r="A2525" s="273" t="s">
        <v>4752</v>
      </c>
      <c r="B2525" s="273"/>
      <c r="C2525" s="274" t="s">
        <v>4692</v>
      </c>
      <c r="D2525" s="274"/>
      <c r="E2525" s="274"/>
      <c r="F2525" s="274"/>
      <c r="G2525" s="73">
        <v>5215920</v>
      </c>
      <c r="H2525" s="73">
        <v>0</v>
      </c>
      <c r="I2525" s="275">
        <v>0</v>
      </c>
      <c r="J2525" s="275"/>
      <c r="K2525" s="275">
        <v>0</v>
      </c>
      <c r="L2525" s="275"/>
      <c r="M2525" s="275"/>
      <c r="N2525" s="275"/>
      <c r="O2525" s="275">
        <v>5215920</v>
      </c>
      <c r="P2525" s="275"/>
      <c r="Q2525" s="73">
        <v>0</v>
      </c>
    </row>
    <row r="2526" spans="1:17" ht="12.1" customHeight="1" x14ac:dyDescent="0.25">
      <c r="A2526" s="273" t="s">
        <v>4753</v>
      </c>
      <c r="B2526" s="273"/>
      <c r="C2526" s="274" t="s">
        <v>4694</v>
      </c>
      <c r="D2526" s="274"/>
      <c r="E2526" s="274"/>
      <c r="F2526" s="274"/>
      <c r="G2526" s="73">
        <v>6810180</v>
      </c>
      <c r="H2526" s="73">
        <v>0</v>
      </c>
      <c r="I2526" s="275">
        <v>0</v>
      </c>
      <c r="J2526" s="275"/>
      <c r="K2526" s="275">
        <v>0</v>
      </c>
      <c r="L2526" s="275"/>
      <c r="M2526" s="275"/>
      <c r="N2526" s="275"/>
      <c r="O2526" s="275">
        <v>6810180</v>
      </c>
      <c r="P2526" s="275"/>
      <c r="Q2526" s="73">
        <v>0</v>
      </c>
    </row>
    <row r="2527" spans="1:17" ht="12.75" customHeight="1" x14ac:dyDescent="0.25">
      <c r="A2527" s="273" t="s">
        <v>4754</v>
      </c>
      <c r="B2527" s="273"/>
      <c r="C2527" s="274" t="s">
        <v>4755</v>
      </c>
      <c r="D2527" s="274"/>
      <c r="E2527" s="274"/>
      <c r="F2527" s="274"/>
      <c r="G2527" s="73">
        <v>349900</v>
      </c>
      <c r="H2527" s="73">
        <v>0</v>
      </c>
      <c r="I2527" s="275">
        <v>0</v>
      </c>
      <c r="J2527" s="275"/>
      <c r="K2527" s="275">
        <v>0</v>
      </c>
      <c r="L2527" s="275"/>
      <c r="M2527" s="275"/>
      <c r="N2527" s="275"/>
      <c r="O2527" s="275">
        <v>349900</v>
      </c>
      <c r="P2527" s="275"/>
      <c r="Q2527" s="73">
        <v>0</v>
      </c>
    </row>
    <row r="2528" spans="1:17" ht="12.1" customHeight="1" x14ac:dyDescent="0.25">
      <c r="A2528" s="273" t="s">
        <v>4756</v>
      </c>
      <c r="B2528" s="273"/>
      <c r="C2528" s="274" t="s">
        <v>4698</v>
      </c>
      <c r="D2528" s="274"/>
      <c r="E2528" s="274"/>
      <c r="F2528" s="274"/>
      <c r="G2528" s="73">
        <v>469900</v>
      </c>
      <c r="H2528" s="73">
        <v>0</v>
      </c>
      <c r="I2528" s="275">
        <v>0</v>
      </c>
      <c r="J2528" s="275"/>
      <c r="K2528" s="275">
        <v>0</v>
      </c>
      <c r="L2528" s="275"/>
      <c r="M2528" s="275"/>
      <c r="N2528" s="275"/>
      <c r="O2528" s="275">
        <v>469900</v>
      </c>
      <c r="P2528" s="275"/>
      <c r="Q2528" s="73">
        <v>0</v>
      </c>
    </row>
    <row r="2529" spans="1:17" ht="12.1" customHeight="1" x14ac:dyDescent="0.25">
      <c r="A2529" s="273" t="s">
        <v>4757</v>
      </c>
      <c r="B2529" s="273"/>
      <c r="C2529" s="274" t="s">
        <v>4690</v>
      </c>
      <c r="D2529" s="274"/>
      <c r="E2529" s="274"/>
      <c r="F2529" s="274"/>
      <c r="G2529" s="73">
        <v>9659493.0600000005</v>
      </c>
      <c r="H2529" s="73">
        <v>0</v>
      </c>
      <c r="I2529" s="275">
        <v>0</v>
      </c>
      <c r="J2529" s="275"/>
      <c r="K2529" s="275">
        <v>0</v>
      </c>
      <c r="L2529" s="275"/>
      <c r="M2529" s="275"/>
      <c r="N2529" s="275"/>
      <c r="O2529" s="275">
        <v>9659493.0600000005</v>
      </c>
      <c r="P2529" s="275"/>
      <c r="Q2529" s="73">
        <v>0</v>
      </c>
    </row>
    <row r="2530" spans="1:17" ht="12.75" customHeight="1" x14ac:dyDescent="0.25">
      <c r="A2530" s="273" t="s">
        <v>4758</v>
      </c>
      <c r="B2530" s="273"/>
      <c r="C2530" s="274" t="s">
        <v>4692</v>
      </c>
      <c r="D2530" s="274"/>
      <c r="E2530" s="274"/>
      <c r="F2530" s="274"/>
      <c r="G2530" s="73">
        <v>3091220</v>
      </c>
      <c r="H2530" s="73">
        <v>0</v>
      </c>
      <c r="I2530" s="275">
        <v>0</v>
      </c>
      <c r="J2530" s="275"/>
      <c r="K2530" s="275">
        <v>0</v>
      </c>
      <c r="L2530" s="275"/>
      <c r="M2530" s="275"/>
      <c r="N2530" s="275"/>
      <c r="O2530" s="275">
        <v>3091220</v>
      </c>
      <c r="P2530" s="275"/>
      <c r="Q2530" s="73">
        <v>0</v>
      </c>
    </row>
    <row r="2531" spans="1:17" ht="12.1" customHeight="1" x14ac:dyDescent="0.25">
      <c r="A2531" s="273" t="s">
        <v>4759</v>
      </c>
      <c r="B2531" s="273"/>
      <c r="C2531" s="274" t="s">
        <v>4694</v>
      </c>
      <c r="D2531" s="274"/>
      <c r="E2531" s="274"/>
      <c r="F2531" s="274"/>
      <c r="G2531" s="73">
        <v>3043200</v>
      </c>
      <c r="H2531" s="73">
        <v>0</v>
      </c>
      <c r="I2531" s="275">
        <v>0</v>
      </c>
      <c r="J2531" s="275"/>
      <c r="K2531" s="275">
        <v>0</v>
      </c>
      <c r="L2531" s="275"/>
      <c r="M2531" s="275"/>
      <c r="N2531" s="275"/>
      <c r="O2531" s="275">
        <v>3043200</v>
      </c>
      <c r="P2531" s="275"/>
      <c r="Q2531" s="73">
        <v>0</v>
      </c>
    </row>
    <row r="2532" spans="1:17" ht="12.1" customHeight="1" x14ac:dyDescent="0.25">
      <c r="A2532" s="273" t="s">
        <v>4760</v>
      </c>
      <c r="B2532" s="273"/>
      <c r="C2532" s="274" t="s">
        <v>4761</v>
      </c>
      <c r="D2532" s="274"/>
      <c r="E2532" s="274"/>
      <c r="F2532" s="274"/>
      <c r="G2532" s="73">
        <v>1700700</v>
      </c>
      <c r="H2532" s="73">
        <v>0</v>
      </c>
      <c r="I2532" s="275">
        <v>0</v>
      </c>
      <c r="J2532" s="275"/>
      <c r="K2532" s="275">
        <v>0</v>
      </c>
      <c r="L2532" s="275"/>
      <c r="M2532" s="275"/>
      <c r="N2532" s="275"/>
      <c r="O2532" s="275">
        <v>1700700</v>
      </c>
      <c r="P2532" s="275"/>
      <c r="Q2532" s="73">
        <v>0</v>
      </c>
    </row>
    <row r="2533" spans="1:17" ht="12.75" customHeight="1" x14ac:dyDescent="0.25">
      <c r="A2533" s="273" t="s">
        <v>4762</v>
      </c>
      <c r="B2533" s="273"/>
      <c r="C2533" s="274" t="s">
        <v>4763</v>
      </c>
      <c r="D2533" s="274"/>
      <c r="E2533" s="274"/>
      <c r="F2533" s="274"/>
      <c r="G2533" s="73">
        <v>422677.16</v>
      </c>
      <c r="H2533" s="73">
        <v>0</v>
      </c>
      <c r="I2533" s="275">
        <v>0</v>
      </c>
      <c r="J2533" s="275"/>
      <c r="K2533" s="275">
        <v>0</v>
      </c>
      <c r="L2533" s="275"/>
      <c r="M2533" s="275"/>
      <c r="N2533" s="275"/>
      <c r="O2533" s="275">
        <v>422677.16</v>
      </c>
      <c r="P2533" s="275"/>
      <c r="Q2533" s="73">
        <v>0</v>
      </c>
    </row>
    <row r="2534" spans="1:17" ht="12.1" customHeight="1" x14ac:dyDescent="0.25">
      <c r="A2534" s="273" t="s">
        <v>4764</v>
      </c>
      <c r="B2534" s="273"/>
      <c r="C2534" s="274" t="s">
        <v>4765</v>
      </c>
      <c r="D2534" s="274"/>
      <c r="E2534" s="274"/>
      <c r="F2534" s="274"/>
      <c r="G2534" s="73">
        <v>11672943.699999999</v>
      </c>
      <c r="H2534" s="73">
        <v>0</v>
      </c>
      <c r="I2534" s="275">
        <v>0</v>
      </c>
      <c r="J2534" s="275"/>
      <c r="K2534" s="275">
        <v>0</v>
      </c>
      <c r="L2534" s="275"/>
      <c r="M2534" s="275"/>
      <c r="N2534" s="275"/>
      <c r="O2534" s="275">
        <v>11672943.699999999</v>
      </c>
      <c r="P2534" s="275"/>
      <c r="Q2534" s="73">
        <v>0</v>
      </c>
    </row>
    <row r="2535" spans="1:17" ht="12.1" customHeight="1" x14ac:dyDescent="0.25">
      <c r="A2535" s="273" t="s">
        <v>4766</v>
      </c>
      <c r="B2535" s="273"/>
      <c r="C2535" s="274" t="s">
        <v>4698</v>
      </c>
      <c r="D2535" s="274"/>
      <c r="E2535" s="274"/>
      <c r="F2535" s="274"/>
      <c r="G2535" s="73">
        <v>4294990</v>
      </c>
      <c r="H2535" s="73">
        <v>0</v>
      </c>
      <c r="I2535" s="275">
        <v>0</v>
      </c>
      <c r="J2535" s="275"/>
      <c r="K2535" s="275">
        <v>0</v>
      </c>
      <c r="L2535" s="275"/>
      <c r="M2535" s="275"/>
      <c r="N2535" s="275"/>
      <c r="O2535" s="275">
        <v>4294990</v>
      </c>
      <c r="P2535" s="275"/>
      <c r="Q2535" s="73">
        <v>0</v>
      </c>
    </row>
    <row r="2536" spans="1:17" ht="12.1" customHeight="1" x14ac:dyDescent="0.25">
      <c r="A2536" s="273" t="s">
        <v>4767</v>
      </c>
      <c r="B2536" s="273"/>
      <c r="C2536" s="274" t="s">
        <v>4690</v>
      </c>
      <c r="D2536" s="274"/>
      <c r="E2536" s="274"/>
      <c r="F2536" s="274"/>
      <c r="G2536" s="73">
        <v>1529000</v>
      </c>
      <c r="H2536" s="73">
        <v>0</v>
      </c>
      <c r="I2536" s="275">
        <v>0</v>
      </c>
      <c r="J2536" s="275"/>
      <c r="K2536" s="275">
        <v>0</v>
      </c>
      <c r="L2536" s="275"/>
      <c r="M2536" s="275"/>
      <c r="N2536" s="275"/>
      <c r="O2536" s="275">
        <v>1529000</v>
      </c>
      <c r="P2536" s="275"/>
      <c r="Q2536" s="73">
        <v>0</v>
      </c>
    </row>
    <row r="2537" spans="1:17" ht="12.75" customHeight="1" x14ac:dyDescent="0.25">
      <c r="A2537" s="273" t="s">
        <v>4768</v>
      </c>
      <c r="B2537" s="273"/>
      <c r="C2537" s="274" t="s">
        <v>4724</v>
      </c>
      <c r="D2537" s="274"/>
      <c r="E2537" s="274"/>
      <c r="F2537" s="274"/>
      <c r="G2537" s="73">
        <v>5704280</v>
      </c>
      <c r="H2537" s="73">
        <v>0</v>
      </c>
      <c r="I2537" s="275">
        <v>0</v>
      </c>
      <c r="J2537" s="275"/>
      <c r="K2537" s="275">
        <v>0</v>
      </c>
      <c r="L2537" s="275"/>
      <c r="M2537" s="275"/>
      <c r="N2537" s="275"/>
      <c r="O2537" s="275">
        <v>5704280</v>
      </c>
      <c r="P2537" s="275"/>
      <c r="Q2537" s="73">
        <v>0</v>
      </c>
    </row>
    <row r="2538" spans="1:17" ht="12.1" customHeight="1" x14ac:dyDescent="0.25">
      <c r="A2538" s="273" t="s">
        <v>4769</v>
      </c>
      <c r="B2538" s="273"/>
      <c r="C2538" s="274" t="s">
        <v>4765</v>
      </c>
      <c r="D2538" s="274"/>
      <c r="E2538" s="274"/>
      <c r="F2538" s="274"/>
      <c r="G2538" s="73">
        <v>243000</v>
      </c>
      <c r="H2538" s="73">
        <v>0</v>
      </c>
      <c r="I2538" s="275">
        <v>0</v>
      </c>
      <c r="J2538" s="275"/>
      <c r="K2538" s="275">
        <v>0</v>
      </c>
      <c r="L2538" s="275"/>
      <c r="M2538" s="275"/>
      <c r="N2538" s="275"/>
      <c r="O2538" s="275">
        <v>243000</v>
      </c>
      <c r="P2538" s="275"/>
      <c r="Q2538" s="73">
        <v>0</v>
      </c>
    </row>
    <row r="2539" spans="1:17" ht="12.1" customHeight="1" x14ac:dyDescent="0.25">
      <c r="A2539" s="273" t="s">
        <v>4770</v>
      </c>
      <c r="B2539" s="273"/>
      <c r="C2539" s="274" t="s">
        <v>4690</v>
      </c>
      <c r="D2539" s="274"/>
      <c r="E2539" s="274"/>
      <c r="F2539" s="274"/>
      <c r="G2539" s="73">
        <v>8649726.3599999994</v>
      </c>
      <c r="H2539" s="73">
        <v>0</v>
      </c>
      <c r="I2539" s="275">
        <v>0</v>
      </c>
      <c r="J2539" s="275"/>
      <c r="K2539" s="275">
        <v>0</v>
      </c>
      <c r="L2539" s="275"/>
      <c r="M2539" s="275"/>
      <c r="N2539" s="275"/>
      <c r="O2539" s="275">
        <v>8649726.3599999994</v>
      </c>
      <c r="P2539" s="275"/>
      <c r="Q2539" s="73">
        <v>0</v>
      </c>
    </row>
    <row r="2540" spans="1:17" ht="12.75" customHeight="1" x14ac:dyDescent="0.25">
      <c r="A2540" s="273" t="s">
        <v>4771</v>
      </c>
      <c r="B2540" s="273"/>
      <c r="C2540" s="274" t="s">
        <v>4692</v>
      </c>
      <c r="D2540" s="274"/>
      <c r="E2540" s="274"/>
      <c r="F2540" s="274"/>
      <c r="G2540" s="73">
        <v>2770890</v>
      </c>
      <c r="H2540" s="73">
        <v>0</v>
      </c>
      <c r="I2540" s="275">
        <v>1986280</v>
      </c>
      <c r="J2540" s="275"/>
      <c r="K2540" s="275">
        <v>0</v>
      </c>
      <c r="L2540" s="275"/>
      <c r="M2540" s="275"/>
      <c r="N2540" s="275"/>
      <c r="O2540" s="275">
        <v>4757170</v>
      </c>
      <c r="P2540" s="275"/>
      <c r="Q2540" s="73">
        <v>0</v>
      </c>
    </row>
    <row r="2541" spans="1:17" ht="12.1" customHeight="1" x14ac:dyDescent="0.25">
      <c r="A2541" s="273" t="s">
        <v>4772</v>
      </c>
      <c r="B2541" s="273"/>
      <c r="C2541" s="274" t="s">
        <v>4724</v>
      </c>
      <c r="D2541" s="274"/>
      <c r="E2541" s="274"/>
      <c r="F2541" s="274"/>
      <c r="G2541" s="73">
        <v>1049111.03</v>
      </c>
      <c r="H2541" s="73">
        <v>0</v>
      </c>
      <c r="I2541" s="275">
        <v>0</v>
      </c>
      <c r="J2541" s="275"/>
      <c r="K2541" s="275">
        <v>0</v>
      </c>
      <c r="L2541" s="275"/>
      <c r="M2541" s="275"/>
      <c r="N2541" s="275"/>
      <c r="O2541" s="275">
        <v>1049111.03</v>
      </c>
      <c r="P2541" s="275"/>
      <c r="Q2541" s="73">
        <v>0</v>
      </c>
    </row>
    <row r="2542" spans="1:17" ht="12.1" customHeight="1" x14ac:dyDescent="0.25">
      <c r="A2542" s="273" t="s">
        <v>4773</v>
      </c>
      <c r="B2542" s="273"/>
      <c r="C2542" s="274" t="s">
        <v>4698</v>
      </c>
      <c r="D2542" s="274"/>
      <c r="E2542" s="274"/>
      <c r="F2542" s="274"/>
      <c r="G2542" s="73">
        <v>3031734.54</v>
      </c>
      <c r="H2542" s="73">
        <v>0</v>
      </c>
      <c r="I2542" s="275">
        <v>0</v>
      </c>
      <c r="J2542" s="275"/>
      <c r="K2542" s="275">
        <v>0</v>
      </c>
      <c r="L2542" s="275"/>
      <c r="M2542" s="275"/>
      <c r="N2542" s="275"/>
      <c r="O2542" s="275">
        <v>3031734.54</v>
      </c>
      <c r="P2542" s="275"/>
      <c r="Q2542" s="73">
        <v>0</v>
      </c>
    </row>
    <row r="2543" spans="1:17" ht="12.75" customHeight="1" x14ac:dyDescent="0.25">
      <c r="A2543" s="273" t="s">
        <v>4774</v>
      </c>
      <c r="B2543" s="273"/>
      <c r="C2543" s="274" t="s">
        <v>4690</v>
      </c>
      <c r="D2543" s="274"/>
      <c r="E2543" s="274"/>
      <c r="F2543" s="274"/>
      <c r="G2543" s="73">
        <v>6825821.8200000003</v>
      </c>
      <c r="H2543" s="73">
        <v>0</v>
      </c>
      <c r="I2543" s="275">
        <v>0</v>
      </c>
      <c r="J2543" s="275"/>
      <c r="K2543" s="275">
        <v>0</v>
      </c>
      <c r="L2543" s="275"/>
      <c r="M2543" s="275"/>
      <c r="N2543" s="275"/>
      <c r="O2543" s="275">
        <v>6825821.8200000003</v>
      </c>
      <c r="P2543" s="275"/>
      <c r="Q2543" s="73">
        <v>0</v>
      </c>
    </row>
    <row r="2544" spans="1:17" ht="12.1" customHeight="1" x14ac:dyDescent="0.25">
      <c r="A2544" s="273" t="s">
        <v>4775</v>
      </c>
      <c r="B2544" s="273"/>
      <c r="C2544" s="274" t="s">
        <v>4692</v>
      </c>
      <c r="D2544" s="274"/>
      <c r="E2544" s="274"/>
      <c r="F2544" s="274"/>
      <c r="G2544" s="73">
        <v>4768230</v>
      </c>
      <c r="H2544" s="73">
        <v>0</v>
      </c>
      <c r="I2544" s="275">
        <v>0</v>
      </c>
      <c r="J2544" s="275"/>
      <c r="K2544" s="275">
        <v>0</v>
      </c>
      <c r="L2544" s="275"/>
      <c r="M2544" s="275"/>
      <c r="N2544" s="275"/>
      <c r="O2544" s="275">
        <v>4768230</v>
      </c>
      <c r="P2544" s="275"/>
      <c r="Q2544" s="73">
        <v>0</v>
      </c>
    </row>
    <row r="2545" spans="1:17" ht="12.1" customHeight="1" x14ac:dyDescent="0.25">
      <c r="A2545" s="273" t="s">
        <v>4776</v>
      </c>
      <c r="B2545" s="273"/>
      <c r="C2545" s="274" t="s">
        <v>4777</v>
      </c>
      <c r="D2545" s="274"/>
      <c r="E2545" s="274"/>
      <c r="F2545" s="274"/>
      <c r="G2545" s="73">
        <v>400000</v>
      </c>
      <c r="H2545" s="73">
        <v>0</v>
      </c>
      <c r="I2545" s="275">
        <v>0</v>
      </c>
      <c r="J2545" s="275"/>
      <c r="K2545" s="275">
        <v>0</v>
      </c>
      <c r="L2545" s="275"/>
      <c r="M2545" s="275"/>
      <c r="N2545" s="275"/>
      <c r="O2545" s="275">
        <v>400000</v>
      </c>
      <c r="P2545" s="275"/>
      <c r="Q2545" s="73">
        <v>0</v>
      </c>
    </row>
    <row r="2546" spans="1:17" ht="12.75" customHeight="1" x14ac:dyDescent="0.25">
      <c r="A2546" s="273" t="s">
        <v>4778</v>
      </c>
      <c r="B2546" s="273"/>
      <c r="C2546" s="274" t="s">
        <v>4724</v>
      </c>
      <c r="D2546" s="274"/>
      <c r="E2546" s="274"/>
      <c r="F2546" s="274"/>
      <c r="G2546" s="73">
        <v>1975000</v>
      </c>
      <c r="H2546" s="73">
        <v>0</v>
      </c>
      <c r="I2546" s="275">
        <v>0</v>
      </c>
      <c r="J2546" s="275"/>
      <c r="K2546" s="275">
        <v>0</v>
      </c>
      <c r="L2546" s="275"/>
      <c r="M2546" s="275"/>
      <c r="N2546" s="275"/>
      <c r="O2546" s="275">
        <v>1975000</v>
      </c>
      <c r="P2546" s="275"/>
      <c r="Q2546" s="73">
        <v>0</v>
      </c>
    </row>
    <row r="2547" spans="1:17" ht="12.1" customHeight="1" x14ac:dyDescent="0.25">
      <c r="A2547" s="273" t="s">
        <v>4779</v>
      </c>
      <c r="B2547" s="273"/>
      <c r="C2547" s="274" t="s">
        <v>4780</v>
      </c>
      <c r="D2547" s="274"/>
      <c r="E2547" s="274"/>
      <c r="F2547" s="274"/>
      <c r="G2547" s="73">
        <v>55000</v>
      </c>
      <c r="H2547" s="73">
        <v>0</v>
      </c>
      <c r="I2547" s="275">
        <v>0</v>
      </c>
      <c r="J2547" s="275"/>
      <c r="K2547" s="275">
        <v>0</v>
      </c>
      <c r="L2547" s="275"/>
      <c r="M2547" s="275"/>
      <c r="N2547" s="275"/>
      <c r="O2547" s="275">
        <v>55000</v>
      </c>
      <c r="P2547" s="275"/>
      <c r="Q2547" s="73">
        <v>0</v>
      </c>
    </row>
    <row r="2548" spans="1:17" ht="12.1" customHeight="1" x14ac:dyDescent="0.25">
      <c r="A2548" s="273" t="s">
        <v>4781</v>
      </c>
      <c r="B2548" s="273"/>
      <c r="C2548" s="274" t="s">
        <v>4782</v>
      </c>
      <c r="D2548" s="274"/>
      <c r="E2548" s="274"/>
      <c r="F2548" s="274"/>
      <c r="G2548" s="73">
        <v>10906511.82</v>
      </c>
      <c r="H2548" s="73">
        <v>0</v>
      </c>
      <c r="I2548" s="275">
        <v>0</v>
      </c>
      <c r="J2548" s="275"/>
      <c r="K2548" s="275">
        <v>0</v>
      </c>
      <c r="L2548" s="275"/>
      <c r="M2548" s="275"/>
      <c r="N2548" s="275"/>
      <c r="O2548" s="275">
        <v>10906511.82</v>
      </c>
      <c r="P2548" s="275"/>
      <c r="Q2548" s="73">
        <v>0</v>
      </c>
    </row>
    <row r="2549" spans="1:17" ht="12.75" customHeight="1" x14ac:dyDescent="0.25">
      <c r="A2549" s="273" t="s">
        <v>4783</v>
      </c>
      <c r="B2549" s="273"/>
      <c r="C2549" s="274" t="s">
        <v>4698</v>
      </c>
      <c r="D2549" s="274"/>
      <c r="E2549" s="274"/>
      <c r="F2549" s="274"/>
      <c r="G2549" s="73">
        <v>4056280</v>
      </c>
      <c r="H2549" s="73">
        <v>0</v>
      </c>
      <c r="I2549" s="275">
        <v>0</v>
      </c>
      <c r="J2549" s="275"/>
      <c r="K2549" s="275">
        <v>0</v>
      </c>
      <c r="L2549" s="275"/>
      <c r="M2549" s="275"/>
      <c r="N2549" s="275"/>
      <c r="O2549" s="275">
        <v>4056280</v>
      </c>
      <c r="P2549" s="275"/>
      <c r="Q2549" s="73">
        <v>0</v>
      </c>
    </row>
    <row r="2550" spans="1:17" ht="12.1" customHeight="1" x14ac:dyDescent="0.25">
      <c r="A2550" s="273" t="s">
        <v>4784</v>
      </c>
      <c r="B2550" s="273"/>
      <c r="C2550" s="274" t="s">
        <v>4690</v>
      </c>
      <c r="D2550" s="274"/>
      <c r="E2550" s="274"/>
      <c r="F2550" s="274"/>
      <c r="G2550" s="73">
        <v>3299790</v>
      </c>
      <c r="H2550" s="73">
        <v>0</v>
      </c>
      <c r="I2550" s="275">
        <v>2682190</v>
      </c>
      <c r="J2550" s="275"/>
      <c r="K2550" s="275">
        <v>0</v>
      </c>
      <c r="L2550" s="275"/>
      <c r="M2550" s="275"/>
      <c r="N2550" s="275"/>
      <c r="O2550" s="275">
        <v>5981980</v>
      </c>
      <c r="P2550" s="275"/>
      <c r="Q2550" s="73">
        <v>0</v>
      </c>
    </row>
    <row r="2551" spans="1:17" ht="12.1" customHeight="1" x14ac:dyDescent="0.25">
      <c r="A2551" s="273" t="s">
        <v>4785</v>
      </c>
      <c r="B2551" s="273"/>
      <c r="C2551" s="274" t="s">
        <v>4692</v>
      </c>
      <c r="D2551" s="274"/>
      <c r="E2551" s="274"/>
      <c r="F2551" s="274"/>
      <c r="G2551" s="73">
        <v>1946211.03</v>
      </c>
      <c r="H2551" s="73">
        <v>0</v>
      </c>
      <c r="I2551" s="275">
        <v>0</v>
      </c>
      <c r="J2551" s="275"/>
      <c r="K2551" s="275">
        <v>0</v>
      </c>
      <c r="L2551" s="275"/>
      <c r="M2551" s="275"/>
      <c r="N2551" s="275"/>
      <c r="O2551" s="275">
        <v>1946211.03</v>
      </c>
      <c r="P2551" s="275"/>
      <c r="Q2551" s="73">
        <v>0</v>
      </c>
    </row>
    <row r="2552" spans="1:17" ht="12.75" customHeight="1" x14ac:dyDescent="0.25">
      <c r="A2552" s="273" t="s">
        <v>4786</v>
      </c>
      <c r="B2552" s="273"/>
      <c r="C2552" s="274" t="s">
        <v>4686</v>
      </c>
      <c r="D2552" s="274"/>
      <c r="E2552" s="274"/>
      <c r="F2552" s="274"/>
      <c r="G2552" s="73">
        <v>2390731.8199999998</v>
      </c>
      <c r="H2552" s="73">
        <v>0</v>
      </c>
      <c r="I2552" s="275">
        <v>0</v>
      </c>
      <c r="J2552" s="275"/>
      <c r="K2552" s="275">
        <v>0</v>
      </c>
      <c r="L2552" s="275"/>
      <c r="M2552" s="275"/>
      <c r="N2552" s="275"/>
      <c r="O2552" s="275">
        <v>2390731.8199999998</v>
      </c>
      <c r="P2552" s="275"/>
      <c r="Q2552" s="73">
        <v>0</v>
      </c>
    </row>
    <row r="2553" spans="1:17" ht="12.1" customHeight="1" x14ac:dyDescent="0.25">
      <c r="A2553" s="273" t="s">
        <v>4787</v>
      </c>
      <c r="B2553" s="273"/>
      <c r="C2553" s="274" t="s">
        <v>4788</v>
      </c>
      <c r="D2553" s="274"/>
      <c r="E2553" s="274"/>
      <c r="F2553" s="274"/>
      <c r="G2553" s="73">
        <v>107500</v>
      </c>
      <c r="H2553" s="73">
        <v>0</v>
      </c>
      <c r="I2553" s="275">
        <v>0</v>
      </c>
      <c r="J2553" s="275"/>
      <c r="K2553" s="275">
        <v>0</v>
      </c>
      <c r="L2553" s="275"/>
      <c r="M2553" s="275"/>
      <c r="N2553" s="275"/>
      <c r="O2553" s="275">
        <v>107500</v>
      </c>
      <c r="P2553" s="275"/>
      <c r="Q2553" s="73">
        <v>0</v>
      </c>
    </row>
    <row r="2554" spans="1:17" ht="12.1" customHeight="1" x14ac:dyDescent="0.25">
      <c r="A2554" s="273" t="s">
        <v>4789</v>
      </c>
      <c r="B2554" s="273"/>
      <c r="C2554" s="274" t="s">
        <v>4790</v>
      </c>
      <c r="D2554" s="274"/>
      <c r="E2554" s="274"/>
      <c r="F2554" s="274"/>
      <c r="G2554" s="73">
        <v>8644400</v>
      </c>
      <c r="H2554" s="73">
        <v>0</v>
      </c>
      <c r="I2554" s="275">
        <v>0</v>
      </c>
      <c r="J2554" s="275"/>
      <c r="K2554" s="275">
        <v>0</v>
      </c>
      <c r="L2554" s="275"/>
      <c r="M2554" s="275"/>
      <c r="N2554" s="275"/>
      <c r="O2554" s="275">
        <v>8644400</v>
      </c>
      <c r="P2554" s="275"/>
      <c r="Q2554" s="73">
        <v>0</v>
      </c>
    </row>
    <row r="2555" spans="1:17" ht="12.75" customHeight="1" x14ac:dyDescent="0.25">
      <c r="A2555" s="273" t="s">
        <v>4791</v>
      </c>
      <c r="B2555" s="273"/>
      <c r="C2555" s="274" t="s">
        <v>4690</v>
      </c>
      <c r="D2555" s="274"/>
      <c r="E2555" s="274"/>
      <c r="F2555" s="274"/>
      <c r="G2555" s="73">
        <v>4245631.82</v>
      </c>
      <c r="H2555" s="73">
        <v>0</v>
      </c>
      <c r="I2555" s="275">
        <v>0</v>
      </c>
      <c r="J2555" s="275"/>
      <c r="K2555" s="275">
        <v>0</v>
      </c>
      <c r="L2555" s="275"/>
      <c r="M2555" s="275"/>
      <c r="N2555" s="275"/>
      <c r="O2555" s="275">
        <v>4245631.82</v>
      </c>
      <c r="P2555" s="275"/>
      <c r="Q2555" s="73">
        <v>0</v>
      </c>
    </row>
    <row r="2556" spans="1:17" ht="12.1" customHeight="1" x14ac:dyDescent="0.25">
      <c r="A2556" s="273" t="s">
        <v>4792</v>
      </c>
      <c r="B2556" s="273"/>
      <c r="C2556" s="274" t="s">
        <v>4692</v>
      </c>
      <c r="D2556" s="274"/>
      <c r="E2556" s="274"/>
      <c r="F2556" s="274"/>
      <c r="G2556" s="73">
        <v>1088230</v>
      </c>
      <c r="H2556" s="73">
        <v>0</v>
      </c>
      <c r="I2556" s="275">
        <v>0</v>
      </c>
      <c r="J2556" s="275"/>
      <c r="K2556" s="275">
        <v>0</v>
      </c>
      <c r="L2556" s="275"/>
      <c r="M2556" s="275"/>
      <c r="N2556" s="275"/>
      <c r="O2556" s="275">
        <v>1088230</v>
      </c>
      <c r="P2556" s="275"/>
      <c r="Q2556" s="73">
        <v>0</v>
      </c>
    </row>
    <row r="2557" spans="1:17" ht="12.1" customHeight="1" x14ac:dyDescent="0.25">
      <c r="A2557" s="273" t="s">
        <v>4793</v>
      </c>
      <c r="B2557" s="273"/>
      <c r="C2557" s="274" t="s">
        <v>4694</v>
      </c>
      <c r="D2557" s="274"/>
      <c r="E2557" s="274"/>
      <c r="F2557" s="274"/>
      <c r="G2557" s="73">
        <v>6409496.3600000003</v>
      </c>
      <c r="H2557" s="73">
        <v>0</v>
      </c>
      <c r="I2557" s="275">
        <v>0</v>
      </c>
      <c r="J2557" s="275"/>
      <c r="K2557" s="275">
        <v>0</v>
      </c>
      <c r="L2557" s="275"/>
      <c r="M2557" s="275"/>
      <c r="N2557" s="275"/>
      <c r="O2557" s="275">
        <v>6409496.3600000003</v>
      </c>
      <c r="P2557" s="275"/>
      <c r="Q2557" s="73">
        <v>0</v>
      </c>
    </row>
    <row r="2558" spans="1:17" ht="12.75" customHeight="1" x14ac:dyDescent="0.25">
      <c r="A2558" s="273" t="s">
        <v>4794</v>
      </c>
      <c r="B2558" s="273"/>
      <c r="C2558" s="274" t="s">
        <v>4698</v>
      </c>
      <c r="D2558" s="274"/>
      <c r="E2558" s="274"/>
      <c r="F2558" s="274"/>
      <c r="G2558" s="73">
        <v>1475000</v>
      </c>
      <c r="H2558" s="73">
        <v>0</v>
      </c>
      <c r="I2558" s="275">
        <v>0</v>
      </c>
      <c r="J2558" s="275"/>
      <c r="K2558" s="275">
        <v>0</v>
      </c>
      <c r="L2558" s="275"/>
      <c r="M2558" s="275"/>
      <c r="N2558" s="275"/>
      <c r="O2558" s="275">
        <v>1475000</v>
      </c>
      <c r="P2558" s="275"/>
      <c r="Q2558" s="73">
        <v>0</v>
      </c>
    </row>
    <row r="2559" spans="1:17" ht="12.1" customHeight="1" x14ac:dyDescent="0.25">
      <c r="A2559" s="273" t="s">
        <v>4795</v>
      </c>
      <c r="B2559" s="273"/>
      <c r="C2559" s="274" t="s">
        <v>4690</v>
      </c>
      <c r="D2559" s="274"/>
      <c r="E2559" s="274"/>
      <c r="F2559" s="274"/>
      <c r="G2559" s="73">
        <v>1937400</v>
      </c>
      <c r="H2559" s="73">
        <v>0</v>
      </c>
      <c r="I2559" s="275">
        <v>0</v>
      </c>
      <c r="J2559" s="275"/>
      <c r="K2559" s="275">
        <v>0</v>
      </c>
      <c r="L2559" s="275"/>
      <c r="M2559" s="275"/>
      <c r="N2559" s="275"/>
      <c r="O2559" s="275">
        <v>1937400</v>
      </c>
      <c r="P2559" s="275"/>
      <c r="Q2559" s="73">
        <v>0</v>
      </c>
    </row>
    <row r="2560" spans="1:17" ht="12.1" customHeight="1" x14ac:dyDescent="0.25">
      <c r="A2560" s="273" t="s">
        <v>4796</v>
      </c>
      <c r="B2560" s="273"/>
      <c r="C2560" s="274" t="s">
        <v>4692</v>
      </c>
      <c r="D2560" s="274"/>
      <c r="E2560" s="274"/>
      <c r="F2560" s="274"/>
      <c r="G2560" s="73">
        <v>2474515</v>
      </c>
      <c r="H2560" s="73">
        <v>0</v>
      </c>
      <c r="I2560" s="275">
        <v>0</v>
      </c>
      <c r="J2560" s="275"/>
      <c r="K2560" s="275">
        <v>0</v>
      </c>
      <c r="L2560" s="275"/>
      <c r="M2560" s="275"/>
      <c r="N2560" s="275"/>
      <c r="O2560" s="275">
        <v>2474515</v>
      </c>
      <c r="P2560" s="275"/>
      <c r="Q2560" s="73">
        <v>0</v>
      </c>
    </row>
    <row r="2561" spans="1:17" ht="12.1" customHeight="1" x14ac:dyDescent="0.25">
      <c r="A2561" s="273" t="s">
        <v>4797</v>
      </c>
      <c r="B2561" s="273"/>
      <c r="C2561" s="274" t="s">
        <v>4798</v>
      </c>
      <c r="D2561" s="274"/>
      <c r="E2561" s="274"/>
      <c r="F2561" s="274"/>
      <c r="G2561" s="73">
        <v>1824790</v>
      </c>
      <c r="H2561" s="73">
        <v>0</v>
      </c>
      <c r="I2561" s="275">
        <v>0</v>
      </c>
      <c r="J2561" s="275"/>
      <c r="K2561" s="275">
        <v>0</v>
      </c>
      <c r="L2561" s="275"/>
      <c r="M2561" s="275"/>
      <c r="N2561" s="275"/>
      <c r="O2561" s="275">
        <v>1824790</v>
      </c>
      <c r="P2561" s="275"/>
      <c r="Q2561" s="73">
        <v>0</v>
      </c>
    </row>
    <row r="2562" spans="1:17" ht="12.75" customHeight="1" x14ac:dyDescent="0.25">
      <c r="A2562" s="273" t="s">
        <v>4799</v>
      </c>
      <c r="B2562" s="273"/>
      <c r="C2562" s="274" t="s">
        <v>4800</v>
      </c>
      <c r="D2562" s="274"/>
      <c r="E2562" s="274"/>
      <c r="F2562" s="274"/>
      <c r="G2562" s="73">
        <v>242000</v>
      </c>
      <c r="H2562" s="73">
        <v>0</v>
      </c>
      <c r="I2562" s="275">
        <v>0</v>
      </c>
      <c r="J2562" s="275"/>
      <c r="K2562" s="275">
        <v>0</v>
      </c>
      <c r="L2562" s="275"/>
      <c r="M2562" s="275"/>
      <c r="N2562" s="275"/>
      <c r="O2562" s="275">
        <v>242000</v>
      </c>
      <c r="P2562" s="275"/>
      <c r="Q2562" s="73">
        <v>0</v>
      </c>
    </row>
    <row r="2563" spans="1:17" ht="12.1" customHeight="1" x14ac:dyDescent="0.25">
      <c r="A2563" s="273" t="s">
        <v>4801</v>
      </c>
      <c r="B2563" s="273"/>
      <c r="C2563" s="274" t="s">
        <v>4802</v>
      </c>
      <c r="D2563" s="274"/>
      <c r="E2563" s="274"/>
      <c r="F2563" s="274"/>
      <c r="G2563" s="73">
        <v>76375</v>
      </c>
      <c r="H2563" s="73">
        <v>0</v>
      </c>
      <c r="I2563" s="275">
        <v>0</v>
      </c>
      <c r="J2563" s="275"/>
      <c r="K2563" s="275">
        <v>0</v>
      </c>
      <c r="L2563" s="275"/>
      <c r="M2563" s="275"/>
      <c r="N2563" s="275"/>
      <c r="O2563" s="275">
        <v>76375</v>
      </c>
      <c r="P2563" s="275"/>
      <c r="Q2563" s="73">
        <v>0</v>
      </c>
    </row>
    <row r="2564" spans="1:17" ht="12.1" customHeight="1" x14ac:dyDescent="0.25">
      <c r="A2564" s="273" t="s">
        <v>4803</v>
      </c>
      <c r="B2564" s="273"/>
      <c r="C2564" s="274" t="s">
        <v>4804</v>
      </c>
      <c r="D2564" s="274"/>
      <c r="E2564" s="274"/>
      <c r="F2564" s="274"/>
      <c r="G2564" s="73">
        <v>1824790</v>
      </c>
      <c r="H2564" s="73">
        <v>0</v>
      </c>
      <c r="I2564" s="275">
        <v>0</v>
      </c>
      <c r="J2564" s="275"/>
      <c r="K2564" s="275">
        <v>0</v>
      </c>
      <c r="L2564" s="275"/>
      <c r="M2564" s="275"/>
      <c r="N2564" s="275"/>
      <c r="O2564" s="275">
        <v>1824790</v>
      </c>
      <c r="P2564" s="275"/>
      <c r="Q2564" s="73">
        <v>0</v>
      </c>
    </row>
    <row r="2565" spans="1:17" ht="12.75" customHeight="1" x14ac:dyDescent="0.25">
      <c r="A2565" s="273" t="s">
        <v>4805</v>
      </c>
      <c r="B2565" s="273"/>
      <c r="C2565" s="274" t="s">
        <v>4690</v>
      </c>
      <c r="D2565" s="274"/>
      <c r="E2565" s="274"/>
      <c r="F2565" s="274"/>
      <c r="G2565" s="73">
        <v>3174790</v>
      </c>
      <c r="H2565" s="73">
        <v>0</v>
      </c>
      <c r="I2565" s="275">
        <v>0</v>
      </c>
      <c r="J2565" s="275"/>
      <c r="K2565" s="275">
        <v>0</v>
      </c>
      <c r="L2565" s="275"/>
      <c r="M2565" s="275"/>
      <c r="N2565" s="275"/>
      <c r="O2565" s="275">
        <v>3174790</v>
      </c>
      <c r="P2565" s="275"/>
      <c r="Q2565" s="73">
        <v>0</v>
      </c>
    </row>
    <row r="2566" spans="1:17" ht="12.1" customHeight="1" x14ac:dyDescent="0.25">
      <c r="A2566" s="273" t="s">
        <v>4806</v>
      </c>
      <c r="B2566" s="273"/>
      <c r="C2566" s="274" t="s">
        <v>4692</v>
      </c>
      <c r="D2566" s="274"/>
      <c r="E2566" s="274"/>
      <c r="F2566" s="274"/>
      <c r="G2566" s="73">
        <v>1955381.82</v>
      </c>
      <c r="H2566" s="73">
        <v>0</v>
      </c>
      <c r="I2566" s="275">
        <v>0</v>
      </c>
      <c r="J2566" s="275"/>
      <c r="K2566" s="275">
        <v>0</v>
      </c>
      <c r="L2566" s="275"/>
      <c r="M2566" s="275"/>
      <c r="N2566" s="275"/>
      <c r="O2566" s="275">
        <v>1955381.82</v>
      </c>
      <c r="P2566" s="275"/>
      <c r="Q2566" s="73">
        <v>0</v>
      </c>
    </row>
    <row r="2567" spans="1:17" ht="12.1" customHeight="1" x14ac:dyDescent="0.25">
      <c r="A2567" s="273" t="s">
        <v>4807</v>
      </c>
      <c r="B2567" s="273"/>
      <c r="C2567" s="274" t="s">
        <v>4694</v>
      </c>
      <c r="D2567" s="274"/>
      <c r="E2567" s="274"/>
      <c r="F2567" s="274"/>
      <c r="G2567" s="73">
        <v>3299790</v>
      </c>
      <c r="H2567" s="73">
        <v>0</v>
      </c>
      <c r="I2567" s="275">
        <v>0</v>
      </c>
      <c r="J2567" s="275"/>
      <c r="K2567" s="275">
        <v>0</v>
      </c>
      <c r="L2567" s="275"/>
      <c r="M2567" s="275"/>
      <c r="N2567" s="275"/>
      <c r="O2567" s="275">
        <v>3299790</v>
      </c>
      <c r="P2567" s="275"/>
      <c r="Q2567" s="73">
        <v>0</v>
      </c>
    </row>
    <row r="2568" spans="1:17" ht="12.75" customHeight="1" x14ac:dyDescent="0.25">
      <c r="A2568" s="273" t="s">
        <v>4808</v>
      </c>
      <c r="B2568" s="273"/>
      <c r="C2568" s="274" t="s">
        <v>4809</v>
      </c>
      <c r="D2568" s="274"/>
      <c r="E2568" s="274"/>
      <c r="F2568" s="274"/>
      <c r="G2568" s="73">
        <v>242000</v>
      </c>
      <c r="H2568" s="73">
        <v>0</v>
      </c>
      <c r="I2568" s="275">
        <v>0</v>
      </c>
      <c r="J2568" s="275"/>
      <c r="K2568" s="275">
        <v>0</v>
      </c>
      <c r="L2568" s="275"/>
      <c r="M2568" s="275"/>
      <c r="N2568" s="275"/>
      <c r="O2568" s="275">
        <v>242000</v>
      </c>
      <c r="P2568" s="275"/>
      <c r="Q2568" s="73">
        <v>0</v>
      </c>
    </row>
    <row r="2569" spans="1:17" ht="12.1" customHeight="1" x14ac:dyDescent="0.25">
      <c r="A2569" s="273" t="s">
        <v>4810</v>
      </c>
      <c r="B2569" s="273"/>
      <c r="C2569" s="274" t="s">
        <v>4811</v>
      </c>
      <c r="D2569" s="274"/>
      <c r="E2569" s="274"/>
      <c r="F2569" s="274"/>
      <c r="G2569" s="73">
        <v>1592800</v>
      </c>
      <c r="H2569" s="73">
        <v>0</v>
      </c>
      <c r="I2569" s="275">
        <v>0</v>
      </c>
      <c r="J2569" s="275"/>
      <c r="K2569" s="275">
        <v>0</v>
      </c>
      <c r="L2569" s="275"/>
      <c r="M2569" s="275"/>
      <c r="N2569" s="275"/>
      <c r="O2569" s="275">
        <v>1592800</v>
      </c>
      <c r="P2569" s="275"/>
      <c r="Q2569" s="73">
        <v>0</v>
      </c>
    </row>
    <row r="2570" spans="1:17" ht="12.1" customHeight="1" x14ac:dyDescent="0.25">
      <c r="A2570" s="273" t="s">
        <v>4812</v>
      </c>
      <c r="B2570" s="273"/>
      <c r="C2570" s="274" t="s">
        <v>4813</v>
      </c>
      <c r="D2570" s="274"/>
      <c r="E2570" s="274"/>
      <c r="F2570" s="274"/>
      <c r="G2570" s="73">
        <v>242000</v>
      </c>
      <c r="H2570" s="73">
        <v>0</v>
      </c>
      <c r="I2570" s="275">
        <v>0</v>
      </c>
      <c r="J2570" s="275"/>
      <c r="K2570" s="275">
        <v>0</v>
      </c>
      <c r="L2570" s="275"/>
      <c r="M2570" s="275"/>
      <c r="N2570" s="275"/>
      <c r="O2570" s="275">
        <v>242000</v>
      </c>
      <c r="P2570" s="275"/>
      <c r="Q2570" s="73">
        <v>0</v>
      </c>
    </row>
    <row r="2571" spans="1:17" ht="12.75" customHeight="1" x14ac:dyDescent="0.25">
      <c r="A2571" s="273" t="s">
        <v>4814</v>
      </c>
      <c r="B2571" s="273"/>
      <c r="C2571" s="274" t="s">
        <v>4815</v>
      </c>
      <c r="D2571" s="274"/>
      <c r="E2571" s="274"/>
      <c r="F2571" s="274"/>
      <c r="G2571" s="73">
        <v>356400</v>
      </c>
      <c r="H2571" s="73">
        <v>0</v>
      </c>
      <c r="I2571" s="275">
        <v>0</v>
      </c>
      <c r="J2571" s="275"/>
      <c r="K2571" s="275">
        <v>0</v>
      </c>
      <c r="L2571" s="275"/>
      <c r="M2571" s="275"/>
      <c r="N2571" s="275"/>
      <c r="O2571" s="275">
        <v>356400</v>
      </c>
      <c r="P2571" s="275"/>
      <c r="Q2571" s="73">
        <v>0</v>
      </c>
    </row>
    <row r="2572" spans="1:17" ht="12.1" customHeight="1" x14ac:dyDescent="0.25">
      <c r="A2572" s="273" t="s">
        <v>4816</v>
      </c>
      <c r="B2572" s="273"/>
      <c r="C2572" s="274" t="s">
        <v>4698</v>
      </c>
      <c r="D2572" s="274"/>
      <c r="E2572" s="274"/>
      <c r="F2572" s="274"/>
      <c r="G2572" s="73">
        <v>3274790</v>
      </c>
      <c r="H2572" s="73">
        <v>0</v>
      </c>
      <c r="I2572" s="275">
        <v>0</v>
      </c>
      <c r="J2572" s="275"/>
      <c r="K2572" s="275">
        <v>0</v>
      </c>
      <c r="L2572" s="275"/>
      <c r="M2572" s="275"/>
      <c r="N2572" s="275"/>
      <c r="O2572" s="275">
        <v>3274790</v>
      </c>
      <c r="P2572" s="275"/>
      <c r="Q2572" s="73">
        <v>0</v>
      </c>
    </row>
    <row r="2573" spans="1:17" ht="12.1" customHeight="1" x14ac:dyDescent="0.25">
      <c r="A2573" s="273" t="s">
        <v>4817</v>
      </c>
      <c r="B2573" s="273"/>
      <c r="C2573" s="274" t="s">
        <v>4690</v>
      </c>
      <c r="D2573" s="274"/>
      <c r="E2573" s="274"/>
      <c r="F2573" s="274"/>
      <c r="G2573" s="73">
        <v>4373931.82</v>
      </c>
      <c r="H2573" s="73">
        <v>0</v>
      </c>
      <c r="I2573" s="275">
        <v>0</v>
      </c>
      <c r="J2573" s="275"/>
      <c r="K2573" s="275">
        <v>0</v>
      </c>
      <c r="L2573" s="275"/>
      <c r="M2573" s="275"/>
      <c r="N2573" s="275"/>
      <c r="O2573" s="275">
        <v>4373931.82</v>
      </c>
      <c r="P2573" s="275"/>
      <c r="Q2573" s="73">
        <v>0</v>
      </c>
    </row>
    <row r="2574" spans="1:17" ht="12.75" customHeight="1" x14ac:dyDescent="0.25">
      <c r="A2574" s="273" t="s">
        <v>4818</v>
      </c>
      <c r="B2574" s="273"/>
      <c r="C2574" s="274" t="s">
        <v>4802</v>
      </c>
      <c r="D2574" s="274"/>
      <c r="E2574" s="274"/>
      <c r="F2574" s="274"/>
      <c r="G2574" s="73">
        <v>5989383.6399999997</v>
      </c>
      <c r="H2574" s="73">
        <v>0</v>
      </c>
      <c r="I2574" s="275">
        <v>0</v>
      </c>
      <c r="J2574" s="275"/>
      <c r="K2574" s="275">
        <v>0</v>
      </c>
      <c r="L2574" s="275"/>
      <c r="M2574" s="275"/>
      <c r="N2574" s="275"/>
      <c r="O2574" s="275">
        <v>5989383.6399999997</v>
      </c>
      <c r="P2574" s="275"/>
      <c r="Q2574" s="73">
        <v>0</v>
      </c>
    </row>
    <row r="2575" spans="1:17" ht="12.1" customHeight="1" x14ac:dyDescent="0.25">
      <c r="A2575" s="273" t="s">
        <v>4819</v>
      </c>
      <c r="B2575" s="273"/>
      <c r="C2575" s="274" t="s">
        <v>4820</v>
      </c>
      <c r="D2575" s="274"/>
      <c r="E2575" s="274"/>
      <c r="F2575" s="274"/>
      <c r="G2575" s="73">
        <v>1947100</v>
      </c>
      <c r="H2575" s="73">
        <v>0</v>
      </c>
      <c r="I2575" s="275">
        <v>0</v>
      </c>
      <c r="J2575" s="275"/>
      <c r="K2575" s="275">
        <v>0</v>
      </c>
      <c r="L2575" s="275"/>
      <c r="M2575" s="275"/>
      <c r="N2575" s="275"/>
      <c r="O2575" s="275">
        <v>1947100</v>
      </c>
      <c r="P2575" s="275"/>
      <c r="Q2575" s="73">
        <v>0</v>
      </c>
    </row>
    <row r="2576" spans="1:17" ht="12.1" customHeight="1" x14ac:dyDescent="0.25">
      <c r="A2576" s="273" t="s">
        <v>4821</v>
      </c>
      <c r="B2576" s="273"/>
      <c r="C2576" s="274" t="s">
        <v>4822</v>
      </c>
      <c r="D2576" s="274"/>
      <c r="E2576" s="274"/>
      <c r="F2576" s="274"/>
      <c r="G2576" s="73">
        <v>5802144.54</v>
      </c>
      <c r="H2576" s="73">
        <v>0</v>
      </c>
      <c r="I2576" s="275">
        <v>0</v>
      </c>
      <c r="J2576" s="275"/>
      <c r="K2576" s="275">
        <v>0</v>
      </c>
      <c r="L2576" s="275"/>
      <c r="M2576" s="275"/>
      <c r="N2576" s="275"/>
      <c r="O2576" s="275">
        <v>5802144.54</v>
      </c>
      <c r="P2576" s="275"/>
      <c r="Q2576" s="73">
        <v>0</v>
      </c>
    </row>
    <row r="2577" spans="1:17" ht="12.75" customHeight="1" x14ac:dyDescent="0.25">
      <c r="A2577" s="273" t="s">
        <v>4823</v>
      </c>
      <c r="B2577" s="273"/>
      <c r="C2577" s="274" t="s">
        <v>4698</v>
      </c>
      <c r="D2577" s="274"/>
      <c r="E2577" s="274"/>
      <c r="F2577" s="274"/>
      <c r="G2577" s="73">
        <v>1475000</v>
      </c>
      <c r="H2577" s="73">
        <v>0</v>
      </c>
      <c r="I2577" s="275">
        <v>0</v>
      </c>
      <c r="J2577" s="275"/>
      <c r="K2577" s="275">
        <v>0</v>
      </c>
      <c r="L2577" s="275"/>
      <c r="M2577" s="275"/>
      <c r="N2577" s="275"/>
      <c r="O2577" s="275">
        <v>1475000</v>
      </c>
      <c r="P2577" s="275"/>
      <c r="Q2577" s="73">
        <v>0</v>
      </c>
    </row>
    <row r="2578" spans="1:17" ht="12.1" customHeight="1" x14ac:dyDescent="0.25">
      <c r="A2578" s="273" t="s">
        <v>4824</v>
      </c>
      <c r="B2578" s="273"/>
      <c r="C2578" s="274" t="s">
        <v>4690</v>
      </c>
      <c r="D2578" s="274"/>
      <c r="E2578" s="274"/>
      <c r="F2578" s="274"/>
      <c r="G2578" s="73">
        <v>11777200</v>
      </c>
      <c r="H2578" s="73">
        <v>0</v>
      </c>
      <c r="I2578" s="275">
        <v>0</v>
      </c>
      <c r="J2578" s="275"/>
      <c r="K2578" s="275">
        <v>0</v>
      </c>
      <c r="L2578" s="275"/>
      <c r="M2578" s="275"/>
      <c r="N2578" s="275"/>
      <c r="O2578" s="275">
        <v>11777200</v>
      </c>
      <c r="P2578" s="275"/>
      <c r="Q2578" s="73">
        <v>0</v>
      </c>
    </row>
    <row r="2579" spans="1:17" ht="12.1" customHeight="1" x14ac:dyDescent="0.25">
      <c r="A2579" s="273" t="s">
        <v>4825</v>
      </c>
      <c r="B2579" s="273"/>
      <c r="C2579" s="274" t="s">
        <v>4692</v>
      </c>
      <c r="D2579" s="274"/>
      <c r="E2579" s="274"/>
      <c r="F2579" s="274"/>
      <c r="G2579" s="73">
        <v>1548000</v>
      </c>
      <c r="H2579" s="73">
        <v>0</v>
      </c>
      <c r="I2579" s="275">
        <v>0</v>
      </c>
      <c r="J2579" s="275"/>
      <c r="K2579" s="275">
        <v>0</v>
      </c>
      <c r="L2579" s="275"/>
      <c r="M2579" s="275"/>
      <c r="N2579" s="275"/>
      <c r="O2579" s="275">
        <v>1548000</v>
      </c>
      <c r="P2579" s="275"/>
      <c r="Q2579" s="73">
        <v>0</v>
      </c>
    </row>
    <row r="2580" spans="1:17" ht="12.75" customHeight="1" x14ac:dyDescent="0.25">
      <c r="A2580" s="273" t="s">
        <v>4826</v>
      </c>
      <c r="B2580" s="273"/>
      <c r="C2580" s="274" t="s">
        <v>4694</v>
      </c>
      <c r="D2580" s="274"/>
      <c r="E2580" s="274"/>
      <c r="F2580" s="274"/>
      <c r="G2580" s="73">
        <v>1475000</v>
      </c>
      <c r="H2580" s="73">
        <v>0</v>
      </c>
      <c r="I2580" s="275">
        <v>0</v>
      </c>
      <c r="J2580" s="275"/>
      <c r="K2580" s="275">
        <v>0</v>
      </c>
      <c r="L2580" s="275"/>
      <c r="M2580" s="275"/>
      <c r="N2580" s="275"/>
      <c r="O2580" s="275">
        <v>1475000</v>
      </c>
      <c r="P2580" s="275"/>
      <c r="Q2580" s="73">
        <v>0</v>
      </c>
    </row>
    <row r="2581" spans="1:17" ht="12.1" customHeight="1" x14ac:dyDescent="0.25">
      <c r="A2581" s="273" t="s">
        <v>4827</v>
      </c>
      <c r="B2581" s="273"/>
      <c r="C2581" s="274" t="s">
        <v>4690</v>
      </c>
      <c r="D2581" s="274"/>
      <c r="E2581" s="274"/>
      <c r="F2581" s="274"/>
      <c r="G2581" s="73">
        <v>11486637.279999999</v>
      </c>
      <c r="H2581" s="73">
        <v>0</v>
      </c>
      <c r="I2581" s="275">
        <v>0</v>
      </c>
      <c r="J2581" s="275"/>
      <c r="K2581" s="275">
        <v>0</v>
      </c>
      <c r="L2581" s="275"/>
      <c r="M2581" s="275"/>
      <c r="N2581" s="275"/>
      <c r="O2581" s="275">
        <v>11486637.279999999</v>
      </c>
      <c r="P2581" s="275"/>
      <c r="Q2581" s="73">
        <v>0</v>
      </c>
    </row>
    <row r="2582" spans="1:17" ht="12.1" customHeight="1" x14ac:dyDescent="0.25">
      <c r="A2582" s="273" t="s">
        <v>4828</v>
      </c>
      <c r="B2582" s="273"/>
      <c r="C2582" s="274" t="s">
        <v>4692</v>
      </c>
      <c r="D2582" s="274"/>
      <c r="E2582" s="274"/>
      <c r="F2582" s="274"/>
      <c r="G2582" s="73">
        <v>3276200</v>
      </c>
      <c r="H2582" s="73">
        <v>0</v>
      </c>
      <c r="I2582" s="275">
        <v>0</v>
      </c>
      <c r="J2582" s="275"/>
      <c r="K2582" s="275">
        <v>0</v>
      </c>
      <c r="L2582" s="275"/>
      <c r="M2582" s="275"/>
      <c r="N2582" s="275"/>
      <c r="O2582" s="275">
        <v>3276200</v>
      </c>
      <c r="P2582" s="275"/>
      <c r="Q2582" s="73">
        <v>0</v>
      </c>
    </row>
    <row r="2583" spans="1:17" ht="12.75" customHeight="1" x14ac:dyDescent="0.25">
      <c r="A2583" s="273" t="s">
        <v>4829</v>
      </c>
      <c r="B2583" s="273"/>
      <c r="C2583" s="274" t="s">
        <v>4694</v>
      </c>
      <c r="D2583" s="274"/>
      <c r="E2583" s="274"/>
      <c r="F2583" s="274"/>
      <c r="G2583" s="73">
        <v>3791072.72</v>
      </c>
      <c r="H2583" s="73">
        <v>0</v>
      </c>
      <c r="I2583" s="275">
        <v>0</v>
      </c>
      <c r="J2583" s="275"/>
      <c r="K2583" s="275">
        <v>0</v>
      </c>
      <c r="L2583" s="275"/>
      <c r="M2583" s="275"/>
      <c r="N2583" s="275"/>
      <c r="O2583" s="275">
        <v>3791072.72</v>
      </c>
      <c r="P2583" s="275"/>
      <c r="Q2583" s="73">
        <v>0</v>
      </c>
    </row>
    <row r="2584" spans="1:17" ht="12.1" customHeight="1" x14ac:dyDescent="0.25">
      <c r="A2584" s="273" t="s">
        <v>4830</v>
      </c>
      <c r="B2584" s="273"/>
      <c r="C2584" s="274" t="s">
        <v>4698</v>
      </c>
      <c r="D2584" s="274"/>
      <c r="E2584" s="274"/>
      <c r="F2584" s="274"/>
      <c r="G2584" s="73">
        <v>2537700</v>
      </c>
      <c r="H2584" s="73">
        <v>0</v>
      </c>
      <c r="I2584" s="275">
        <v>0</v>
      </c>
      <c r="J2584" s="275"/>
      <c r="K2584" s="275">
        <v>0</v>
      </c>
      <c r="L2584" s="275"/>
      <c r="M2584" s="275"/>
      <c r="N2584" s="275"/>
      <c r="O2584" s="275">
        <v>2537700</v>
      </c>
      <c r="P2584" s="275"/>
      <c r="Q2584" s="73">
        <v>0</v>
      </c>
    </row>
    <row r="2585" spans="1:17" ht="12.1" customHeight="1" x14ac:dyDescent="0.25">
      <c r="A2585" s="273" t="s">
        <v>4831</v>
      </c>
      <c r="B2585" s="273"/>
      <c r="C2585" s="274" t="s">
        <v>4832</v>
      </c>
      <c r="D2585" s="274"/>
      <c r="E2585" s="274"/>
      <c r="F2585" s="274"/>
      <c r="G2585" s="73">
        <v>11102608.42</v>
      </c>
      <c r="H2585" s="73">
        <v>0</v>
      </c>
      <c r="I2585" s="275">
        <v>259081.82</v>
      </c>
      <c r="J2585" s="275"/>
      <c r="K2585" s="275">
        <v>0</v>
      </c>
      <c r="L2585" s="275"/>
      <c r="M2585" s="275"/>
      <c r="N2585" s="275"/>
      <c r="O2585" s="275">
        <v>11361690.24</v>
      </c>
      <c r="P2585" s="275"/>
      <c r="Q2585" s="73">
        <v>0</v>
      </c>
    </row>
    <row r="2586" spans="1:17" ht="12.1" customHeight="1" x14ac:dyDescent="0.25">
      <c r="A2586" s="273" t="s">
        <v>4833</v>
      </c>
      <c r="B2586" s="273"/>
      <c r="C2586" s="274" t="s">
        <v>4834</v>
      </c>
      <c r="D2586" s="274"/>
      <c r="E2586" s="274"/>
      <c r="F2586" s="274"/>
      <c r="G2586" s="73">
        <v>1204927596.74</v>
      </c>
      <c r="H2586" s="73">
        <v>0</v>
      </c>
      <c r="I2586" s="275">
        <v>109282930.55</v>
      </c>
      <c r="J2586" s="275"/>
      <c r="K2586" s="275">
        <v>1181774711.21</v>
      </c>
      <c r="L2586" s="275"/>
      <c r="M2586" s="275"/>
      <c r="N2586" s="275"/>
      <c r="O2586" s="275">
        <v>132435816.08</v>
      </c>
      <c r="P2586" s="275"/>
      <c r="Q2586" s="73">
        <v>0</v>
      </c>
    </row>
    <row r="2587" spans="1:17" ht="12.75" customHeight="1" x14ac:dyDescent="0.25">
      <c r="A2587" s="273" t="s">
        <v>4835</v>
      </c>
      <c r="B2587" s="273"/>
      <c r="C2587" s="274" t="s">
        <v>4836</v>
      </c>
      <c r="D2587" s="274"/>
      <c r="E2587" s="274"/>
      <c r="F2587" s="274"/>
      <c r="G2587" s="73">
        <v>3467073.64</v>
      </c>
      <c r="H2587" s="73">
        <v>0</v>
      </c>
      <c r="I2587" s="275">
        <v>0</v>
      </c>
      <c r="J2587" s="275"/>
      <c r="K2587" s="275">
        <v>0</v>
      </c>
      <c r="L2587" s="275"/>
      <c r="M2587" s="275"/>
      <c r="N2587" s="275"/>
      <c r="O2587" s="275">
        <v>3467073.64</v>
      </c>
      <c r="P2587" s="275"/>
      <c r="Q2587" s="73">
        <v>0</v>
      </c>
    </row>
    <row r="2588" spans="1:17" ht="12.1" customHeight="1" x14ac:dyDescent="0.25">
      <c r="A2588" s="273" t="s">
        <v>4837</v>
      </c>
      <c r="B2588" s="273"/>
      <c r="C2588" s="274" t="s">
        <v>4838</v>
      </c>
      <c r="D2588" s="274"/>
      <c r="E2588" s="274"/>
      <c r="F2588" s="274"/>
      <c r="G2588" s="73">
        <v>1692400</v>
      </c>
      <c r="H2588" s="73">
        <v>0</v>
      </c>
      <c r="I2588" s="275">
        <v>0</v>
      </c>
      <c r="J2588" s="275"/>
      <c r="K2588" s="275">
        <v>0</v>
      </c>
      <c r="L2588" s="275"/>
      <c r="M2588" s="275"/>
      <c r="N2588" s="275"/>
      <c r="O2588" s="275">
        <v>1692400</v>
      </c>
      <c r="P2588" s="275"/>
      <c r="Q2588" s="73">
        <v>0</v>
      </c>
    </row>
    <row r="2589" spans="1:17" ht="12.1" customHeight="1" x14ac:dyDescent="0.25">
      <c r="A2589" s="273" t="s">
        <v>4839</v>
      </c>
      <c r="B2589" s="273"/>
      <c r="C2589" s="274" t="s">
        <v>4840</v>
      </c>
      <c r="D2589" s="274"/>
      <c r="E2589" s="274"/>
      <c r="F2589" s="274"/>
      <c r="G2589" s="73">
        <v>4194352.7300000004</v>
      </c>
      <c r="H2589" s="73">
        <v>0</v>
      </c>
      <c r="I2589" s="275">
        <v>0</v>
      </c>
      <c r="J2589" s="275"/>
      <c r="K2589" s="275">
        <v>1350800</v>
      </c>
      <c r="L2589" s="275"/>
      <c r="M2589" s="275"/>
      <c r="N2589" s="275"/>
      <c r="O2589" s="275">
        <v>2843552.73</v>
      </c>
      <c r="P2589" s="275"/>
      <c r="Q2589" s="73">
        <v>0</v>
      </c>
    </row>
    <row r="2590" spans="1:17" ht="12.75" customHeight="1" x14ac:dyDescent="0.25">
      <c r="A2590" s="273" t="s">
        <v>4841</v>
      </c>
      <c r="B2590" s="273"/>
      <c r="C2590" s="274" t="s">
        <v>4842</v>
      </c>
      <c r="D2590" s="274"/>
      <c r="E2590" s="274"/>
      <c r="F2590" s="274"/>
      <c r="G2590" s="73">
        <v>6220350</v>
      </c>
      <c r="H2590" s="73">
        <v>0</v>
      </c>
      <c r="I2590" s="275">
        <v>7213090.9000000004</v>
      </c>
      <c r="J2590" s="275"/>
      <c r="K2590" s="275">
        <v>1630530</v>
      </c>
      <c r="L2590" s="275"/>
      <c r="M2590" s="275"/>
      <c r="N2590" s="275"/>
      <c r="O2590" s="275">
        <v>11802910.9</v>
      </c>
      <c r="P2590" s="275"/>
      <c r="Q2590" s="73">
        <v>0</v>
      </c>
    </row>
    <row r="2591" spans="1:17" ht="12.1" customHeight="1" x14ac:dyDescent="0.25">
      <c r="A2591" s="273" t="s">
        <v>4843</v>
      </c>
      <c r="B2591" s="273"/>
      <c r="C2591" s="274" t="s">
        <v>4844</v>
      </c>
      <c r="D2591" s="274"/>
      <c r="E2591" s="274"/>
      <c r="F2591" s="274"/>
      <c r="G2591" s="73">
        <v>16997375.460000001</v>
      </c>
      <c r="H2591" s="73">
        <v>0</v>
      </c>
      <c r="I2591" s="275">
        <v>0</v>
      </c>
      <c r="J2591" s="275"/>
      <c r="K2591" s="275">
        <v>0</v>
      </c>
      <c r="L2591" s="275"/>
      <c r="M2591" s="275"/>
      <c r="N2591" s="275"/>
      <c r="O2591" s="275">
        <v>16997375.460000001</v>
      </c>
      <c r="P2591" s="275"/>
      <c r="Q2591" s="73">
        <v>0</v>
      </c>
    </row>
    <row r="2592" spans="1:17" ht="12.1" customHeight="1" x14ac:dyDescent="0.25">
      <c r="A2592" s="273" t="s">
        <v>4845</v>
      </c>
      <c r="B2592" s="273"/>
      <c r="C2592" s="274" t="s">
        <v>4846</v>
      </c>
      <c r="D2592" s="274"/>
      <c r="E2592" s="274"/>
      <c r="F2592" s="274"/>
      <c r="G2592" s="73">
        <v>2390731.8199999998</v>
      </c>
      <c r="H2592" s="73">
        <v>0</v>
      </c>
      <c r="I2592" s="275">
        <v>0</v>
      </c>
      <c r="J2592" s="275"/>
      <c r="K2592" s="275">
        <v>0</v>
      </c>
      <c r="L2592" s="275"/>
      <c r="M2592" s="275"/>
      <c r="N2592" s="275"/>
      <c r="O2592" s="275">
        <v>2390731.8199999998</v>
      </c>
      <c r="P2592" s="275"/>
      <c r="Q2592" s="73">
        <v>0</v>
      </c>
    </row>
    <row r="2593" spans="1:17" ht="12.75" customHeight="1" x14ac:dyDescent="0.25">
      <c r="A2593" s="273" t="s">
        <v>4847</v>
      </c>
      <c r="B2593" s="273"/>
      <c r="C2593" s="274" t="s">
        <v>4848</v>
      </c>
      <c r="D2593" s="274"/>
      <c r="E2593" s="274"/>
      <c r="F2593" s="274"/>
      <c r="G2593" s="73">
        <v>21066888.539999999</v>
      </c>
      <c r="H2593" s="73">
        <v>0</v>
      </c>
      <c r="I2593" s="275">
        <v>0</v>
      </c>
      <c r="J2593" s="275"/>
      <c r="K2593" s="275">
        <v>0</v>
      </c>
      <c r="L2593" s="275"/>
      <c r="M2593" s="275"/>
      <c r="N2593" s="275"/>
      <c r="O2593" s="275">
        <v>21066888.539999999</v>
      </c>
      <c r="P2593" s="275"/>
      <c r="Q2593" s="73">
        <v>0</v>
      </c>
    </row>
    <row r="2594" spans="1:17" ht="12.1" customHeight="1" x14ac:dyDescent="0.25">
      <c r="A2594" s="273" t="s">
        <v>4849</v>
      </c>
      <c r="B2594" s="273"/>
      <c r="C2594" s="274" t="s">
        <v>4850</v>
      </c>
      <c r="D2594" s="274"/>
      <c r="E2594" s="274"/>
      <c r="F2594" s="274"/>
      <c r="G2594" s="73">
        <v>3740731.82</v>
      </c>
      <c r="H2594" s="73">
        <v>0</v>
      </c>
      <c r="I2594" s="275">
        <v>0</v>
      </c>
      <c r="J2594" s="275"/>
      <c r="K2594" s="275">
        <v>0</v>
      </c>
      <c r="L2594" s="275"/>
      <c r="M2594" s="275"/>
      <c r="N2594" s="275"/>
      <c r="O2594" s="275">
        <v>3740731.82</v>
      </c>
      <c r="P2594" s="275"/>
      <c r="Q2594" s="73">
        <v>0</v>
      </c>
    </row>
    <row r="2595" spans="1:17" ht="12.1" customHeight="1" x14ac:dyDescent="0.25">
      <c r="A2595" s="273" t="s">
        <v>4851</v>
      </c>
      <c r="B2595" s="273"/>
      <c r="C2595" s="274" t="s">
        <v>4850</v>
      </c>
      <c r="D2595" s="274"/>
      <c r="E2595" s="274"/>
      <c r="F2595" s="274"/>
      <c r="G2595" s="73">
        <v>1350000</v>
      </c>
      <c r="H2595" s="73">
        <v>0</v>
      </c>
      <c r="I2595" s="275">
        <v>0</v>
      </c>
      <c r="J2595" s="275"/>
      <c r="K2595" s="275">
        <v>0</v>
      </c>
      <c r="L2595" s="275"/>
      <c r="M2595" s="275"/>
      <c r="N2595" s="275"/>
      <c r="O2595" s="275">
        <v>1350000</v>
      </c>
      <c r="P2595" s="275"/>
      <c r="Q2595" s="73">
        <v>0</v>
      </c>
    </row>
    <row r="2596" spans="1:17" ht="12.75" customHeight="1" x14ac:dyDescent="0.25">
      <c r="A2596" s="273" t="s">
        <v>4852</v>
      </c>
      <c r="B2596" s="273"/>
      <c r="C2596" s="274" t="s">
        <v>4853</v>
      </c>
      <c r="D2596" s="274"/>
      <c r="E2596" s="274"/>
      <c r="F2596" s="274"/>
      <c r="G2596" s="73">
        <v>8998160.9100000001</v>
      </c>
      <c r="H2596" s="73">
        <v>0</v>
      </c>
      <c r="I2596" s="275">
        <v>0</v>
      </c>
      <c r="J2596" s="275"/>
      <c r="K2596" s="275">
        <v>5170160.91</v>
      </c>
      <c r="L2596" s="275"/>
      <c r="M2596" s="275"/>
      <c r="N2596" s="275"/>
      <c r="O2596" s="275">
        <v>3828000</v>
      </c>
      <c r="P2596" s="275"/>
      <c r="Q2596" s="73">
        <v>0</v>
      </c>
    </row>
    <row r="2597" spans="1:17" ht="12.1" customHeight="1" x14ac:dyDescent="0.25">
      <c r="A2597" s="273" t="s">
        <v>4854</v>
      </c>
      <c r="B2597" s="273"/>
      <c r="C2597" s="274" t="s">
        <v>4855</v>
      </c>
      <c r="D2597" s="274"/>
      <c r="E2597" s="274"/>
      <c r="F2597" s="274"/>
      <c r="G2597" s="73">
        <v>33189205.460000001</v>
      </c>
      <c r="H2597" s="73">
        <v>0</v>
      </c>
      <c r="I2597" s="275">
        <v>1175038570.3699999</v>
      </c>
      <c r="J2597" s="275"/>
      <c r="K2597" s="275">
        <v>1630530</v>
      </c>
      <c r="L2597" s="275"/>
      <c r="M2597" s="275"/>
      <c r="N2597" s="275"/>
      <c r="O2597" s="275">
        <v>1206597245.8299999</v>
      </c>
      <c r="P2597" s="275"/>
      <c r="Q2597" s="73">
        <v>0</v>
      </c>
    </row>
    <row r="2598" spans="1:17" ht="12.1" customHeight="1" x14ac:dyDescent="0.25">
      <c r="A2598" s="273" t="s">
        <v>4856</v>
      </c>
      <c r="B2598" s="273"/>
      <c r="C2598" s="274" t="s">
        <v>4857</v>
      </c>
      <c r="D2598" s="274"/>
      <c r="E2598" s="274"/>
      <c r="F2598" s="274"/>
      <c r="G2598" s="73">
        <v>4435590</v>
      </c>
      <c r="H2598" s="73">
        <v>0</v>
      </c>
      <c r="I2598" s="275">
        <v>0</v>
      </c>
      <c r="J2598" s="275"/>
      <c r="K2598" s="275">
        <v>0</v>
      </c>
      <c r="L2598" s="275"/>
      <c r="M2598" s="275"/>
      <c r="N2598" s="275"/>
      <c r="O2598" s="275">
        <v>4435590</v>
      </c>
      <c r="P2598" s="275"/>
      <c r="Q2598" s="73">
        <v>0</v>
      </c>
    </row>
    <row r="2599" spans="1:17" ht="12.75" customHeight="1" x14ac:dyDescent="0.25">
      <c r="A2599" s="273" t="s">
        <v>4858</v>
      </c>
      <c r="B2599" s="273"/>
      <c r="C2599" s="274" t="s">
        <v>4859</v>
      </c>
      <c r="D2599" s="274"/>
      <c r="E2599" s="274"/>
      <c r="F2599" s="274"/>
      <c r="G2599" s="73">
        <v>3829916.36</v>
      </c>
      <c r="H2599" s="73">
        <v>0</v>
      </c>
      <c r="I2599" s="275">
        <v>0</v>
      </c>
      <c r="J2599" s="275"/>
      <c r="K2599" s="275">
        <v>0</v>
      </c>
      <c r="L2599" s="275"/>
      <c r="M2599" s="275"/>
      <c r="N2599" s="275"/>
      <c r="O2599" s="275">
        <v>3829916.36</v>
      </c>
      <c r="P2599" s="275"/>
      <c r="Q2599" s="73">
        <v>0</v>
      </c>
    </row>
    <row r="2600" spans="1:17" ht="12.1" customHeight="1" x14ac:dyDescent="0.25">
      <c r="A2600" s="273" t="s">
        <v>4860</v>
      </c>
      <c r="B2600" s="273"/>
      <c r="C2600" s="274" t="s">
        <v>4861</v>
      </c>
      <c r="D2600" s="274"/>
      <c r="E2600" s="274"/>
      <c r="F2600" s="274"/>
      <c r="G2600" s="73">
        <v>3941790</v>
      </c>
      <c r="H2600" s="73">
        <v>0</v>
      </c>
      <c r="I2600" s="275">
        <v>0</v>
      </c>
      <c r="J2600" s="275"/>
      <c r="K2600" s="275">
        <v>0</v>
      </c>
      <c r="L2600" s="275"/>
      <c r="M2600" s="275"/>
      <c r="N2600" s="275"/>
      <c r="O2600" s="275">
        <v>3941790</v>
      </c>
      <c r="P2600" s="275"/>
      <c r="Q2600" s="73">
        <v>0</v>
      </c>
    </row>
    <row r="2601" spans="1:17" ht="12.1" customHeight="1" x14ac:dyDescent="0.25">
      <c r="A2601" s="273" t="s">
        <v>4862</v>
      </c>
      <c r="B2601" s="273"/>
      <c r="C2601" s="274" t="s">
        <v>4863</v>
      </c>
      <c r="D2601" s="274"/>
      <c r="E2601" s="274"/>
      <c r="F2601" s="274"/>
      <c r="G2601" s="73">
        <v>14907835.4</v>
      </c>
      <c r="H2601" s="73">
        <v>0</v>
      </c>
      <c r="I2601" s="275">
        <v>2390731.8199999998</v>
      </c>
      <c r="J2601" s="275"/>
      <c r="K2601" s="275">
        <v>2390731.8199999998</v>
      </c>
      <c r="L2601" s="275"/>
      <c r="M2601" s="275"/>
      <c r="N2601" s="275"/>
      <c r="O2601" s="275">
        <v>14907835.4</v>
      </c>
      <c r="P2601" s="275"/>
      <c r="Q2601" s="73">
        <v>0</v>
      </c>
    </row>
    <row r="2602" spans="1:17" ht="12.75" customHeight="1" x14ac:dyDescent="0.25">
      <c r="A2602" s="273" t="s">
        <v>4864</v>
      </c>
      <c r="B2602" s="273"/>
      <c r="C2602" s="274" t="s">
        <v>4865</v>
      </c>
      <c r="D2602" s="274"/>
      <c r="E2602" s="274"/>
      <c r="F2602" s="274"/>
      <c r="G2602" s="73">
        <v>4966242.41</v>
      </c>
      <c r="H2602" s="73">
        <v>0</v>
      </c>
      <c r="I2602" s="275">
        <v>0</v>
      </c>
      <c r="J2602" s="275"/>
      <c r="K2602" s="275">
        <v>0</v>
      </c>
      <c r="L2602" s="275"/>
      <c r="M2602" s="275"/>
      <c r="N2602" s="275"/>
      <c r="O2602" s="275">
        <v>4966242.41</v>
      </c>
      <c r="P2602" s="275"/>
      <c r="Q2602" s="73">
        <v>0</v>
      </c>
    </row>
    <row r="2603" spans="1:17" ht="12.1" customHeight="1" x14ac:dyDescent="0.25">
      <c r="A2603" s="273" t="s">
        <v>4866</v>
      </c>
      <c r="B2603" s="273"/>
      <c r="C2603" s="274" t="s">
        <v>4867</v>
      </c>
      <c r="D2603" s="274"/>
      <c r="E2603" s="274"/>
      <c r="F2603" s="274"/>
      <c r="G2603" s="73">
        <v>6280320</v>
      </c>
      <c r="H2603" s="73">
        <v>0</v>
      </c>
      <c r="I2603" s="275">
        <v>1550000</v>
      </c>
      <c r="J2603" s="275"/>
      <c r="K2603" s="275">
        <v>0</v>
      </c>
      <c r="L2603" s="275"/>
      <c r="M2603" s="275"/>
      <c r="N2603" s="275"/>
      <c r="O2603" s="275">
        <v>7830320</v>
      </c>
      <c r="P2603" s="275"/>
      <c r="Q2603" s="73">
        <v>0</v>
      </c>
    </row>
    <row r="2604" spans="1:17" ht="12.1" customHeight="1" x14ac:dyDescent="0.25">
      <c r="A2604" s="273" t="s">
        <v>4868</v>
      </c>
      <c r="B2604" s="273"/>
      <c r="C2604" s="274" t="s">
        <v>4869</v>
      </c>
      <c r="D2604" s="274"/>
      <c r="E2604" s="274"/>
      <c r="F2604" s="274"/>
      <c r="G2604" s="73">
        <v>2588730</v>
      </c>
      <c r="H2604" s="73">
        <v>0</v>
      </c>
      <c r="I2604" s="275">
        <v>0</v>
      </c>
      <c r="J2604" s="275"/>
      <c r="K2604" s="275">
        <v>0</v>
      </c>
      <c r="L2604" s="275"/>
      <c r="M2604" s="275"/>
      <c r="N2604" s="275"/>
      <c r="O2604" s="275">
        <v>2588730</v>
      </c>
      <c r="P2604" s="275"/>
      <c r="Q2604" s="73">
        <v>0</v>
      </c>
    </row>
    <row r="2605" spans="1:17" ht="12.75" customHeight="1" x14ac:dyDescent="0.25">
      <c r="A2605" s="273" t="s">
        <v>4870</v>
      </c>
      <c r="B2605" s="273"/>
      <c r="C2605" s="274" t="s">
        <v>4871</v>
      </c>
      <c r="D2605" s="274"/>
      <c r="E2605" s="274"/>
      <c r="F2605" s="274"/>
      <c r="G2605" s="73">
        <v>15271860</v>
      </c>
      <c r="H2605" s="73">
        <v>0</v>
      </c>
      <c r="I2605" s="275">
        <v>2685000</v>
      </c>
      <c r="J2605" s="275"/>
      <c r="K2605" s="275">
        <v>790000</v>
      </c>
      <c r="L2605" s="275"/>
      <c r="M2605" s="275"/>
      <c r="N2605" s="275"/>
      <c r="O2605" s="275">
        <v>17166860</v>
      </c>
      <c r="P2605" s="275"/>
      <c r="Q2605" s="73">
        <v>0</v>
      </c>
    </row>
    <row r="2606" spans="1:17" ht="12.1" customHeight="1" x14ac:dyDescent="0.25">
      <c r="A2606" s="273" t="s">
        <v>4872</v>
      </c>
      <c r="B2606" s="273"/>
      <c r="C2606" s="274" t="s">
        <v>4873</v>
      </c>
      <c r="D2606" s="274"/>
      <c r="E2606" s="274"/>
      <c r="F2606" s="274"/>
      <c r="G2606" s="73">
        <v>1986280</v>
      </c>
      <c r="H2606" s="73">
        <v>0</v>
      </c>
      <c r="I2606" s="275">
        <v>0</v>
      </c>
      <c r="J2606" s="275"/>
      <c r="K2606" s="275">
        <v>0</v>
      </c>
      <c r="L2606" s="275"/>
      <c r="M2606" s="275"/>
      <c r="N2606" s="275"/>
      <c r="O2606" s="275">
        <v>1986280</v>
      </c>
      <c r="P2606" s="275"/>
      <c r="Q2606" s="73">
        <v>0</v>
      </c>
    </row>
    <row r="2607" spans="1:17" ht="12.1" customHeight="1" x14ac:dyDescent="0.25">
      <c r="A2607" s="273" t="s">
        <v>4874</v>
      </c>
      <c r="B2607" s="273"/>
      <c r="C2607" s="274" t="s">
        <v>4875</v>
      </c>
      <c r="D2607" s="274"/>
      <c r="E2607" s="274"/>
      <c r="F2607" s="274"/>
      <c r="G2607" s="73">
        <v>17669978</v>
      </c>
      <c r="H2607" s="73">
        <v>0</v>
      </c>
      <c r="I2607" s="275">
        <v>6746818</v>
      </c>
      <c r="J2607" s="275"/>
      <c r="K2607" s="275">
        <v>8296818</v>
      </c>
      <c r="L2607" s="275"/>
      <c r="M2607" s="275"/>
      <c r="N2607" s="275"/>
      <c r="O2607" s="275">
        <v>16119978</v>
      </c>
      <c r="P2607" s="275"/>
      <c r="Q2607" s="73">
        <v>0</v>
      </c>
    </row>
    <row r="2608" spans="1:17" ht="12.75" customHeight="1" x14ac:dyDescent="0.25">
      <c r="A2608" s="273" t="s">
        <v>4876</v>
      </c>
      <c r="B2608" s="273"/>
      <c r="C2608" s="274" t="s">
        <v>4877</v>
      </c>
      <c r="D2608" s="274"/>
      <c r="E2608" s="274"/>
      <c r="F2608" s="274"/>
      <c r="G2608" s="73">
        <v>2759916.36</v>
      </c>
      <c r="H2608" s="73">
        <v>0</v>
      </c>
      <c r="I2608" s="275">
        <v>0</v>
      </c>
      <c r="J2608" s="275"/>
      <c r="K2608" s="275">
        <v>0</v>
      </c>
      <c r="L2608" s="275"/>
      <c r="M2608" s="275"/>
      <c r="N2608" s="275"/>
      <c r="O2608" s="275">
        <v>2759916.36</v>
      </c>
      <c r="P2608" s="275"/>
      <c r="Q2608" s="73">
        <v>0</v>
      </c>
    </row>
    <row r="2609" spans="1:17" ht="12.1" customHeight="1" x14ac:dyDescent="0.25">
      <c r="A2609" s="273" t="s">
        <v>4878</v>
      </c>
      <c r="B2609" s="273"/>
      <c r="C2609" s="274" t="s">
        <v>4879</v>
      </c>
      <c r="D2609" s="274"/>
      <c r="E2609" s="274"/>
      <c r="F2609" s="274"/>
      <c r="G2609" s="73">
        <v>194260</v>
      </c>
      <c r="H2609" s="73">
        <v>0</v>
      </c>
      <c r="I2609" s="275">
        <v>194260</v>
      </c>
      <c r="J2609" s="275"/>
      <c r="K2609" s="275">
        <v>194260</v>
      </c>
      <c r="L2609" s="275"/>
      <c r="M2609" s="275"/>
      <c r="N2609" s="275"/>
      <c r="O2609" s="275">
        <v>194260</v>
      </c>
      <c r="P2609" s="275"/>
      <c r="Q2609" s="73">
        <v>0</v>
      </c>
    </row>
    <row r="2610" spans="1:17" ht="12.1" customHeight="1" x14ac:dyDescent="0.25">
      <c r="A2610" s="273" t="s">
        <v>4880</v>
      </c>
      <c r="B2610" s="273"/>
      <c r="C2610" s="274" t="s">
        <v>4881</v>
      </c>
      <c r="D2610" s="274"/>
      <c r="E2610" s="274"/>
      <c r="F2610" s="274"/>
      <c r="G2610" s="73">
        <v>4984476.3600000003</v>
      </c>
      <c r="H2610" s="73">
        <v>0</v>
      </c>
      <c r="I2610" s="275">
        <v>0</v>
      </c>
      <c r="J2610" s="275"/>
      <c r="K2610" s="275">
        <v>0</v>
      </c>
      <c r="L2610" s="275"/>
      <c r="M2610" s="275"/>
      <c r="N2610" s="275"/>
      <c r="O2610" s="275">
        <v>4984476.3600000003</v>
      </c>
      <c r="P2610" s="275"/>
      <c r="Q2610" s="73">
        <v>0</v>
      </c>
    </row>
    <row r="2611" spans="1:17" ht="12.1" customHeight="1" x14ac:dyDescent="0.25">
      <c r="A2611" s="273" t="s">
        <v>4882</v>
      </c>
      <c r="B2611" s="273"/>
      <c r="C2611" s="274" t="s">
        <v>4883</v>
      </c>
      <c r="D2611" s="274"/>
      <c r="E2611" s="274"/>
      <c r="F2611" s="274"/>
      <c r="G2611" s="73">
        <v>7119561.8200000003</v>
      </c>
      <c r="H2611" s="73">
        <v>0</v>
      </c>
      <c r="I2611" s="275">
        <v>0</v>
      </c>
      <c r="J2611" s="275"/>
      <c r="K2611" s="275">
        <v>0</v>
      </c>
      <c r="L2611" s="275"/>
      <c r="M2611" s="275"/>
      <c r="N2611" s="275"/>
      <c r="O2611" s="275">
        <v>7119561.8200000003</v>
      </c>
      <c r="P2611" s="275"/>
      <c r="Q2611" s="73">
        <v>0</v>
      </c>
    </row>
    <row r="2612" spans="1:17" ht="12.75" customHeight="1" x14ac:dyDescent="0.25">
      <c r="A2612" s="273" t="s">
        <v>4884</v>
      </c>
      <c r="B2612" s="273"/>
      <c r="C2612" s="274" t="s">
        <v>4885</v>
      </c>
      <c r="D2612" s="274"/>
      <c r="E2612" s="274"/>
      <c r="F2612" s="274"/>
      <c r="G2612" s="73">
        <v>3910800</v>
      </c>
      <c r="H2612" s="73">
        <v>0</v>
      </c>
      <c r="I2612" s="275">
        <v>1314545.45</v>
      </c>
      <c r="J2612" s="275"/>
      <c r="K2612" s="275">
        <v>0</v>
      </c>
      <c r="L2612" s="275"/>
      <c r="M2612" s="275"/>
      <c r="N2612" s="275"/>
      <c r="O2612" s="275">
        <v>5225345.45</v>
      </c>
      <c r="P2612" s="275"/>
      <c r="Q2612" s="73">
        <v>0</v>
      </c>
    </row>
    <row r="2613" spans="1:17" ht="12.1" customHeight="1" x14ac:dyDescent="0.25">
      <c r="A2613" s="273" t="s">
        <v>4886</v>
      </c>
      <c r="B2613" s="273"/>
      <c r="C2613" s="274" t="s">
        <v>4887</v>
      </c>
      <c r="D2613" s="274"/>
      <c r="E2613" s="274"/>
      <c r="F2613" s="274"/>
      <c r="G2613" s="73">
        <v>4860030</v>
      </c>
      <c r="H2613" s="73">
        <v>0</v>
      </c>
      <c r="I2613" s="275">
        <v>2342636.36</v>
      </c>
      <c r="J2613" s="275"/>
      <c r="K2613" s="275">
        <v>0</v>
      </c>
      <c r="L2613" s="275"/>
      <c r="M2613" s="275"/>
      <c r="N2613" s="275"/>
      <c r="O2613" s="275">
        <v>7202666.3600000003</v>
      </c>
      <c r="P2613" s="275"/>
      <c r="Q2613" s="73">
        <v>0</v>
      </c>
    </row>
    <row r="2614" spans="1:17" ht="12.1" customHeight="1" x14ac:dyDescent="0.25">
      <c r="A2614" s="273" t="s">
        <v>4888</v>
      </c>
      <c r="B2614" s="273"/>
      <c r="C2614" s="274" t="s">
        <v>4889</v>
      </c>
      <c r="D2614" s="274"/>
      <c r="E2614" s="274"/>
      <c r="F2614" s="274"/>
      <c r="G2614" s="73">
        <v>5527731.8200000003</v>
      </c>
      <c r="H2614" s="73">
        <v>0</v>
      </c>
      <c r="I2614" s="275">
        <v>2623436.36</v>
      </c>
      <c r="J2614" s="275"/>
      <c r="K2614" s="275">
        <v>0</v>
      </c>
      <c r="L2614" s="275"/>
      <c r="M2614" s="275"/>
      <c r="N2614" s="275"/>
      <c r="O2614" s="275">
        <v>8151168.1799999997</v>
      </c>
      <c r="P2614" s="275"/>
      <c r="Q2614" s="73">
        <v>0</v>
      </c>
    </row>
    <row r="2615" spans="1:17" ht="12.75" customHeight="1" x14ac:dyDescent="0.25">
      <c r="A2615" s="273" t="s">
        <v>4890</v>
      </c>
      <c r="B2615" s="273"/>
      <c r="C2615" s="274" t="s">
        <v>4891</v>
      </c>
      <c r="D2615" s="274"/>
      <c r="E2615" s="274"/>
      <c r="F2615" s="274"/>
      <c r="G2615" s="73">
        <v>8228242.4299999997</v>
      </c>
      <c r="H2615" s="73">
        <v>0</v>
      </c>
      <c r="I2615" s="275">
        <v>4742164</v>
      </c>
      <c r="J2615" s="275"/>
      <c r="K2615" s="275">
        <v>0</v>
      </c>
      <c r="L2615" s="275"/>
      <c r="M2615" s="275"/>
      <c r="N2615" s="275"/>
      <c r="O2615" s="275">
        <v>12970406.43</v>
      </c>
      <c r="P2615" s="275"/>
      <c r="Q2615" s="73">
        <v>0</v>
      </c>
    </row>
    <row r="2616" spans="1:17" ht="12.1" customHeight="1" x14ac:dyDescent="0.25">
      <c r="A2616" s="273" t="s">
        <v>4892</v>
      </c>
      <c r="B2616" s="273"/>
      <c r="C2616" s="274" t="s">
        <v>4893</v>
      </c>
      <c r="D2616" s="274"/>
      <c r="E2616" s="274"/>
      <c r="F2616" s="274"/>
      <c r="G2616" s="73">
        <v>18998426.359999999</v>
      </c>
      <c r="H2616" s="73">
        <v>0</v>
      </c>
      <c r="I2616" s="275">
        <v>0</v>
      </c>
      <c r="J2616" s="275"/>
      <c r="K2616" s="275">
        <v>0</v>
      </c>
      <c r="L2616" s="275"/>
      <c r="M2616" s="275"/>
      <c r="N2616" s="275"/>
      <c r="O2616" s="275">
        <v>18998426.359999999</v>
      </c>
      <c r="P2616" s="275"/>
      <c r="Q2616" s="73">
        <v>0</v>
      </c>
    </row>
    <row r="2617" spans="1:17" ht="12.1" customHeight="1" x14ac:dyDescent="0.25">
      <c r="A2617" s="273" t="s">
        <v>4894</v>
      </c>
      <c r="B2617" s="273"/>
      <c r="C2617" s="274" t="s">
        <v>4895</v>
      </c>
      <c r="D2617" s="274"/>
      <c r="E2617" s="274"/>
      <c r="F2617" s="274"/>
      <c r="G2617" s="73">
        <v>3345370.9</v>
      </c>
      <c r="H2617" s="73">
        <v>0</v>
      </c>
      <c r="I2617" s="275">
        <v>0</v>
      </c>
      <c r="J2617" s="275"/>
      <c r="K2617" s="275">
        <v>0</v>
      </c>
      <c r="L2617" s="275"/>
      <c r="M2617" s="275"/>
      <c r="N2617" s="275"/>
      <c r="O2617" s="275">
        <v>3345370.9</v>
      </c>
      <c r="P2617" s="275"/>
      <c r="Q2617" s="73">
        <v>0</v>
      </c>
    </row>
    <row r="2618" spans="1:17" ht="12.75" customHeight="1" x14ac:dyDescent="0.25">
      <c r="A2618" s="273" t="s">
        <v>4896</v>
      </c>
      <c r="B2618" s="273"/>
      <c r="C2618" s="274" t="s">
        <v>4897</v>
      </c>
      <c r="D2618" s="274"/>
      <c r="E2618" s="274"/>
      <c r="F2618" s="274"/>
      <c r="G2618" s="73">
        <v>5457869.7000000002</v>
      </c>
      <c r="H2618" s="73">
        <v>0</v>
      </c>
      <c r="I2618" s="275">
        <v>0</v>
      </c>
      <c r="J2618" s="275"/>
      <c r="K2618" s="275">
        <v>0</v>
      </c>
      <c r="L2618" s="275"/>
      <c r="M2618" s="275"/>
      <c r="N2618" s="275"/>
      <c r="O2618" s="275">
        <v>5457869.7000000002</v>
      </c>
      <c r="P2618" s="275"/>
      <c r="Q2618" s="73">
        <v>0</v>
      </c>
    </row>
    <row r="2619" spans="1:17" ht="12.1" customHeight="1" x14ac:dyDescent="0.25">
      <c r="A2619" s="273" t="s">
        <v>4898</v>
      </c>
      <c r="B2619" s="273"/>
      <c r="C2619" s="274" t="s">
        <v>4899</v>
      </c>
      <c r="D2619" s="274"/>
      <c r="E2619" s="274"/>
      <c r="F2619" s="274"/>
      <c r="G2619" s="73">
        <v>4714375.45</v>
      </c>
      <c r="H2619" s="73">
        <v>0</v>
      </c>
      <c r="I2619" s="275">
        <v>2437300</v>
      </c>
      <c r="J2619" s="275"/>
      <c r="K2619" s="275">
        <v>0</v>
      </c>
      <c r="L2619" s="275"/>
      <c r="M2619" s="275"/>
      <c r="N2619" s="275"/>
      <c r="O2619" s="275">
        <v>7151675.4500000002</v>
      </c>
      <c r="P2619" s="275"/>
      <c r="Q2619" s="73">
        <v>0</v>
      </c>
    </row>
    <row r="2620" spans="1:17" ht="12.1" customHeight="1" x14ac:dyDescent="0.25">
      <c r="A2620" s="273" t="s">
        <v>4900</v>
      </c>
      <c r="B2620" s="273"/>
      <c r="C2620" s="274" t="s">
        <v>4901</v>
      </c>
      <c r="D2620" s="274"/>
      <c r="E2620" s="274"/>
      <c r="F2620" s="274"/>
      <c r="G2620" s="73">
        <v>691900</v>
      </c>
      <c r="H2620" s="73">
        <v>0</v>
      </c>
      <c r="I2620" s="275">
        <v>0</v>
      </c>
      <c r="J2620" s="275"/>
      <c r="K2620" s="275">
        <v>0</v>
      </c>
      <c r="L2620" s="275"/>
      <c r="M2620" s="275"/>
      <c r="N2620" s="275"/>
      <c r="O2620" s="275">
        <v>691900</v>
      </c>
      <c r="P2620" s="275"/>
      <c r="Q2620" s="73">
        <v>0</v>
      </c>
    </row>
    <row r="2621" spans="1:17" ht="12.75" customHeight="1" x14ac:dyDescent="0.25">
      <c r="A2621" s="273" t="s">
        <v>4902</v>
      </c>
      <c r="B2621" s="273"/>
      <c r="C2621" s="274" t="s">
        <v>4903</v>
      </c>
      <c r="D2621" s="274"/>
      <c r="E2621" s="274"/>
      <c r="F2621" s="274"/>
      <c r="G2621" s="73">
        <v>11788933.640000001</v>
      </c>
      <c r="H2621" s="73">
        <v>0</v>
      </c>
      <c r="I2621" s="275">
        <v>790000</v>
      </c>
      <c r="J2621" s="275"/>
      <c r="K2621" s="275">
        <v>2437300</v>
      </c>
      <c r="L2621" s="275"/>
      <c r="M2621" s="275"/>
      <c r="N2621" s="275"/>
      <c r="O2621" s="275">
        <v>10141633.640000001</v>
      </c>
      <c r="P2621" s="275"/>
      <c r="Q2621" s="73">
        <v>0</v>
      </c>
    </row>
    <row r="2622" spans="1:17" ht="12.1" customHeight="1" x14ac:dyDescent="0.25">
      <c r="A2622" s="273" t="s">
        <v>4904</v>
      </c>
      <c r="B2622" s="273"/>
      <c r="C2622" s="274" t="s">
        <v>4905</v>
      </c>
      <c r="D2622" s="274"/>
      <c r="E2622" s="274"/>
      <c r="F2622" s="274"/>
      <c r="G2622" s="73">
        <v>7550843.5</v>
      </c>
      <c r="H2622" s="73">
        <v>0</v>
      </c>
      <c r="I2622" s="275">
        <v>0</v>
      </c>
      <c r="J2622" s="275"/>
      <c r="K2622" s="275">
        <v>0</v>
      </c>
      <c r="L2622" s="275"/>
      <c r="M2622" s="275"/>
      <c r="N2622" s="275"/>
      <c r="O2622" s="275">
        <v>7550843.5</v>
      </c>
      <c r="P2622" s="275"/>
      <c r="Q2622" s="73">
        <v>0</v>
      </c>
    </row>
    <row r="2623" spans="1:17" ht="12.1" customHeight="1" x14ac:dyDescent="0.25">
      <c r="A2623" s="273" t="s">
        <v>4906</v>
      </c>
      <c r="B2623" s="273"/>
      <c r="C2623" s="274" t="s">
        <v>4907</v>
      </c>
      <c r="D2623" s="274"/>
      <c r="E2623" s="274"/>
      <c r="F2623" s="274"/>
      <c r="G2623" s="73">
        <v>56800287.25</v>
      </c>
      <c r="H2623" s="73">
        <v>0</v>
      </c>
      <c r="I2623" s="275">
        <v>1634545.45</v>
      </c>
      <c r="J2623" s="275"/>
      <c r="K2623" s="275">
        <v>4671280</v>
      </c>
      <c r="L2623" s="275"/>
      <c r="M2623" s="275"/>
      <c r="N2623" s="275"/>
      <c r="O2623" s="275">
        <v>53763552.700000003</v>
      </c>
      <c r="P2623" s="275"/>
      <c r="Q2623" s="73">
        <v>0</v>
      </c>
    </row>
    <row r="2624" spans="1:17" ht="12.75" customHeight="1" x14ac:dyDescent="0.25">
      <c r="A2624" s="273" t="s">
        <v>4908</v>
      </c>
      <c r="B2624" s="273"/>
      <c r="C2624" s="274" t="s">
        <v>4909</v>
      </c>
      <c r="D2624" s="274"/>
      <c r="E2624" s="274"/>
      <c r="F2624" s="274"/>
      <c r="G2624" s="73">
        <v>2415280</v>
      </c>
      <c r="H2624" s="73">
        <v>0</v>
      </c>
      <c r="I2624" s="275">
        <v>0</v>
      </c>
      <c r="J2624" s="275"/>
      <c r="K2624" s="275">
        <v>0</v>
      </c>
      <c r="L2624" s="275"/>
      <c r="M2624" s="275"/>
      <c r="N2624" s="275"/>
      <c r="O2624" s="275">
        <v>2415280</v>
      </c>
      <c r="P2624" s="275"/>
      <c r="Q2624" s="73">
        <v>0</v>
      </c>
    </row>
    <row r="2625" spans="1:17" ht="12.1" customHeight="1" x14ac:dyDescent="0.25">
      <c r="A2625" s="273" t="s">
        <v>4910</v>
      </c>
      <c r="B2625" s="273"/>
      <c r="C2625" s="274" t="s">
        <v>4911</v>
      </c>
      <c r="D2625" s="274"/>
      <c r="E2625" s="274"/>
      <c r="F2625" s="274"/>
      <c r="G2625" s="73">
        <v>5178184.54</v>
      </c>
      <c r="H2625" s="73">
        <v>0</v>
      </c>
      <c r="I2625" s="275">
        <v>0</v>
      </c>
      <c r="J2625" s="275"/>
      <c r="K2625" s="275">
        <v>0</v>
      </c>
      <c r="L2625" s="275"/>
      <c r="M2625" s="275"/>
      <c r="N2625" s="275"/>
      <c r="O2625" s="275">
        <v>5178184.54</v>
      </c>
      <c r="P2625" s="275"/>
      <c r="Q2625" s="73">
        <v>0</v>
      </c>
    </row>
    <row r="2626" spans="1:17" ht="12.1" customHeight="1" x14ac:dyDescent="0.25">
      <c r="A2626" s="273" t="s">
        <v>4912</v>
      </c>
      <c r="B2626" s="273"/>
      <c r="C2626" s="274" t="s">
        <v>4913</v>
      </c>
      <c r="D2626" s="274"/>
      <c r="E2626" s="274"/>
      <c r="F2626" s="274"/>
      <c r="G2626" s="73">
        <v>4804969.7</v>
      </c>
      <c r="H2626" s="73">
        <v>0</v>
      </c>
      <c r="I2626" s="275">
        <v>0</v>
      </c>
      <c r="J2626" s="275"/>
      <c r="K2626" s="275">
        <v>0</v>
      </c>
      <c r="L2626" s="275"/>
      <c r="M2626" s="275"/>
      <c r="N2626" s="275"/>
      <c r="O2626" s="275">
        <v>4804969.7</v>
      </c>
      <c r="P2626" s="275"/>
      <c r="Q2626" s="73">
        <v>0</v>
      </c>
    </row>
    <row r="2627" spans="1:17" ht="12.75" customHeight="1" x14ac:dyDescent="0.25">
      <c r="A2627" s="273" t="s">
        <v>4914</v>
      </c>
      <c r="B2627" s="273"/>
      <c r="C2627" s="274" t="s">
        <v>4915</v>
      </c>
      <c r="D2627" s="274"/>
      <c r="E2627" s="274"/>
      <c r="F2627" s="274"/>
      <c r="G2627" s="73">
        <v>65729327</v>
      </c>
      <c r="H2627" s="73">
        <v>0</v>
      </c>
      <c r="I2627" s="275">
        <v>4454545.45</v>
      </c>
      <c r="J2627" s="275"/>
      <c r="K2627" s="275">
        <v>7774354</v>
      </c>
      <c r="L2627" s="275"/>
      <c r="M2627" s="275"/>
      <c r="N2627" s="275"/>
      <c r="O2627" s="275">
        <v>62409518.450000003</v>
      </c>
      <c r="P2627" s="275"/>
      <c r="Q2627" s="73">
        <v>0</v>
      </c>
    </row>
    <row r="2628" spans="1:17" ht="12.1" customHeight="1" x14ac:dyDescent="0.25">
      <c r="A2628" s="273" t="s">
        <v>4916</v>
      </c>
      <c r="B2628" s="273"/>
      <c r="C2628" s="274" t="s">
        <v>4917</v>
      </c>
      <c r="D2628" s="274"/>
      <c r="E2628" s="274"/>
      <c r="F2628" s="274"/>
      <c r="G2628" s="73">
        <v>5117110</v>
      </c>
      <c r="H2628" s="73">
        <v>0</v>
      </c>
      <c r="I2628" s="275">
        <v>0</v>
      </c>
      <c r="J2628" s="275"/>
      <c r="K2628" s="275">
        <v>0</v>
      </c>
      <c r="L2628" s="275"/>
      <c r="M2628" s="275"/>
      <c r="N2628" s="275"/>
      <c r="O2628" s="275">
        <v>5117110</v>
      </c>
      <c r="P2628" s="275"/>
      <c r="Q2628" s="73">
        <v>0</v>
      </c>
    </row>
    <row r="2629" spans="1:17" ht="12.1" customHeight="1" x14ac:dyDescent="0.25">
      <c r="A2629" s="273" t="s">
        <v>4918</v>
      </c>
      <c r="B2629" s="273"/>
      <c r="C2629" s="274" t="s">
        <v>4919</v>
      </c>
      <c r="D2629" s="274"/>
      <c r="E2629" s="274"/>
      <c r="F2629" s="274"/>
      <c r="G2629" s="73">
        <v>8594014.0299999993</v>
      </c>
      <c r="H2629" s="73">
        <v>0</v>
      </c>
      <c r="I2629" s="275">
        <v>0</v>
      </c>
      <c r="J2629" s="275"/>
      <c r="K2629" s="275">
        <v>0</v>
      </c>
      <c r="L2629" s="275"/>
      <c r="M2629" s="275"/>
      <c r="N2629" s="275"/>
      <c r="O2629" s="275">
        <v>8594014.0299999993</v>
      </c>
      <c r="P2629" s="275"/>
      <c r="Q2629" s="73">
        <v>0</v>
      </c>
    </row>
    <row r="2630" spans="1:17" ht="12.75" customHeight="1" x14ac:dyDescent="0.25">
      <c r="A2630" s="273" t="s">
        <v>4920</v>
      </c>
      <c r="B2630" s="273"/>
      <c r="C2630" s="274" t="s">
        <v>4921</v>
      </c>
      <c r="D2630" s="274"/>
      <c r="E2630" s="274"/>
      <c r="F2630" s="274"/>
      <c r="G2630" s="73">
        <v>2885203.63</v>
      </c>
      <c r="H2630" s="73">
        <v>0</v>
      </c>
      <c r="I2630" s="275">
        <v>0</v>
      </c>
      <c r="J2630" s="275"/>
      <c r="K2630" s="275">
        <v>0</v>
      </c>
      <c r="L2630" s="275"/>
      <c r="M2630" s="275"/>
      <c r="N2630" s="275"/>
      <c r="O2630" s="275">
        <v>2885203.63</v>
      </c>
      <c r="P2630" s="275"/>
      <c r="Q2630" s="73">
        <v>0</v>
      </c>
    </row>
    <row r="2631" spans="1:17" ht="12.1" customHeight="1" x14ac:dyDescent="0.25">
      <c r="A2631" s="273" t="s">
        <v>4922</v>
      </c>
      <c r="B2631" s="273"/>
      <c r="C2631" s="274" t="s">
        <v>4923</v>
      </c>
      <c r="D2631" s="274"/>
      <c r="E2631" s="274"/>
      <c r="F2631" s="274"/>
      <c r="G2631" s="73">
        <v>14688379.99</v>
      </c>
      <c r="H2631" s="73">
        <v>0</v>
      </c>
      <c r="I2631" s="275">
        <v>350000</v>
      </c>
      <c r="J2631" s="275"/>
      <c r="K2631" s="275">
        <v>0</v>
      </c>
      <c r="L2631" s="275"/>
      <c r="M2631" s="275"/>
      <c r="N2631" s="275"/>
      <c r="O2631" s="275">
        <v>15038379.99</v>
      </c>
      <c r="P2631" s="275"/>
      <c r="Q2631" s="73">
        <v>0</v>
      </c>
    </row>
    <row r="2632" spans="1:17" ht="12.1" customHeight="1" x14ac:dyDescent="0.25">
      <c r="A2632" s="273" t="s">
        <v>4924</v>
      </c>
      <c r="B2632" s="273"/>
      <c r="C2632" s="274" t="s">
        <v>4925</v>
      </c>
      <c r="D2632" s="274"/>
      <c r="E2632" s="274"/>
      <c r="F2632" s="274"/>
      <c r="G2632" s="73">
        <v>3758969.7</v>
      </c>
      <c r="H2632" s="73">
        <v>0</v>
      </c>
      <c r="I2632" s="275">
        <v>0</v>
      </c>
      <c r="J2632" s="275"/>
      <c r="K2632" s="275">
        <v>0</v>
      </c>
      <c r="L2632" s="275"/>
      <c r="M2632" s="275"/>
      <c r="N2632" s="275"/>
      <c r="O2632" s="275">
        <v>3758969.7</v>
      </c>
      <c r="P2632" s="275"/>
      <c r="Q2632" s="73">
        <v>0</v>
      </c>
    </row>
    <row r="2633" spans="1:17" ht="12.75" customHeight="1" x14ac:dyDescent="0.25">
      <c r="A2633" s="273" t="s">
        <v>4926</v>
      </c>
      <c r="B2633" s="273"/>
      <c r="C2633" s="274" t="s">
        <v>4927</v>
      </c>
      <c r="D2633" s="274"/>
      <c r="E2633" s="274"/>
      <c r="F2633" s="274"/>
      <c r="G2633" s="73">
        <v>8839662.2699999996</v>
      </c>
      <c r="H2633" s="73">
        <v>0</v>
      </c>
      <c r="I2633" s="275">
        <v>0</v>
      </c>
      <c r="J2633" s="275"/>
      <c r="K2633" s="275">
        <v>0</v>
      </c>
      <c r="L2633" s="275"/>
      <c r="M2633" s="275"/>
      <c r="N2633" s="275"/>
      <c r="O2633" s="275">
        <v>8839662.2699999996</v>
      </c>
      <c r="P2633" s="275"/>
      <c r="Q2633" s="73">
        <v>0</v>
      </c>
    </row>
    <row r="2634" spans="1:17" ht="12.1" customHeight="1" x14ac:dyDescent="0.25">
      <c r="A2634" s="273" t="s">
        <v>4928</v>
      </c>
      <c r="B2634" s="273"/>
      <c r="C2634" s="274" t="s">
        <v>4929</v>
      </c>
      <c r="D2634" s="274"/>
      <c r="E2634" s="274"/>
      <c r="F2634" s="274"/>
      <c r="G2634" s="73">
        <v>35045219.020000003</v>
      </c>
      <c r="H2634" s="73">
        <v>0</v>
      </c>
      <c r="I2634" s="275">
        <v>1280909.0900000001</v>
      </c>
      <c r="J2634" s="275"/>
      <c r="K2634" s="275">
        <v>0</v>
      </c>
      <c r="L2634" s="275"/>
      <c r="M2634" s="275"/>
      <c r="N2634" s="275"/>
      <c r="O2634" s="275">
        <v>36326128.109999999</v>
      </c>
      <c r="P2634" s="275"/>
      <c r="Q2634" s="73">
        <v>0</v>
      </c>
    </row>
    <row r="2635" spans="1:17" ht="12.1" customHeight="1" x14ac:dyDescent="0.25">
      <c r="A2635" s="273" t="s">
        <v>4930</v>
      </c>
      <c r="B2635" s="273"/>
      <c r="C2635" s="274" t="s">
        <v>4931</v>
      </c>
      <c r="D2635" s="274"/>
      <c r="E2635" s="274"/>
      <c r="F2635" s="274"/>
      <c r="G2635" s="73">
        <v>4743686</v>
      </c>
      <c r="H2635" s="73">
        <v>0</v>
      </c>
      <c r="I2635" s="275">
        <v>0</v>
      </c>
      <c r="J2635" s="275"/>
      <c r="K2635" s="275">
        <v>0</v>
      </c>
      <c r="L2635" s="275"/>
      <c r="M2635" s="275"/>
      <c r="N2635" s="275"/>
      <c r="O2635" s="275">
        <v>4743686</v>
      </c>
      <c r="P2635" s="275"/>
      <c r="Q2635" s="73">
        <v>0</v>
      </c>
    </row>
    <row r="2636" spans="1:17" ht="12.1" customHeight="1" x14ac:dyDescent="0.25">
      <c r="A2636" s="273" t="s">
        <v>4932</v>
      </c>
      <c r="B2636" s="273"/>
      <c r="C2636" s="274" t="s">
        <v>4933</v>
      </c>
      <c r="D2636" s="274"/>
      <c r="E2636" s="274"/>
      <c r="F2636" s="274"/>
      <c r="G2636" s="73">
        <v>27019860.219999999</v>
      </c>
      <c r="H2636" s="73">
        <v>0</v>
      </c>
      <c r="I2636" s="275">
        <v>0</v>
      </c>
      <c r="J2636" s="275"/>
      <c r="K2636" s="275">
        <v>0</v>
      </c>
      <c r="L2636" s="275"/>
      <c r="M2636" s="275"/>
      <c r="N2636" s="275"/>
      <c r="O2636" s="275">
        <v>27019860.219999999</v>
      </c>
      <c r="P2636" s="275"/>
      <c r="Q2636" s="73">
        <v>0</v>
      </c>
    </row>
    <row r="2637" spans="1:17" ht="12.75" customHeight="1" x14ac:dyDescent="0.25">
      <c r="A2637" s="273" t="s">
        <v>4934</v>
      </c>
      <c r="B2637" s="273"/>
      <c r="C2637" s="274" t="s">
        <v>4935</v>
      </c>
      <c r="D2637" s="274"/>
      <c r="E2637" s="274"/>
      <c r="F2637" s="274"/>
      <c r="G2637" s="73">
        <v>1070000</v>
      </c>
      <c r="H2637" s="73">
        <v>0</v>
      </c>
      <c r="I2637" s="275">
        <v>0</v>
      </c>
      <c r="J2637" s="275"/>
      <c r="K2637" s="275">
        <v>1070000</v>
      </c>
      <c r="L2637" s="275"/>
      <c r="M2637" s="275"/>
      <c r="N2637" s="275"/>
      <c r="O2637" s="275">
        <v>0</v>
      </c>
      <c r="P2637" s="275"/>
      <c r="Q2637" s="73">
        <v>0</v>
      </c>
    </row>
    <row r="2638" spans="1:17" ht="12.1" customHeight="1" x14ac:dyDescent="0.25">
      <c r="A2638" s="273" t="s">
        <v>4936</v>
      </c>
      <c r="B2638" s="273"/>
      <c r="C2638" s="274" t="s">
        <v>4937</v>
      </c>
      <c r="D2638" s="274"/>
      <c r="E2638" s="274"/>
      <c r="F2638" s="274"/>
      <c r="G2638" s="73">
        <v>858981.82</v>
      </c>
      <c r="H2638" s="73">
        <v>0</v>
      </c>
      <c r="I2638" s="275">
        <v>858981.82</v>
      </c>
      <c r="J2638" s="275"/>
      <c r="K2638" s="275">
        <v>858981.82</v>
      </c>
      <c r="L2638" s="275"/>
      <c r="M2638" s="275"/>
      <c r="N2638" s="275"/>
      <c r="O2638" s="275">
        <v>858981.82</v>
      </c>
      <c r="P2638" s="275"/>
      <c r="Q2638" s="73">
        <v>0</v>
      </c>
    </row>
    <row r="2639" spans="1:17" ht="12.1" customHeight="1" x14ac:dyDescent="0.25">
      <c r="A2639" s="273" t="s">
        <v>4938</v>
      </c>
      <c r="B2639" s="273"/>
      <c r="C2639" s="274" t="s">
        <v>4939</v>
      </c>
      <c r="D2639" s="274"/>
      <c r="E2639" s="274"/>
      <c r="F2639" s="274"/>
      <c r="G2639" s="73">
        <v>2759916.36</v>
      </c>
      <c r="H2639" s="73">
        <v>0</v>
      </c>
      <c r="I2639" s="275">
        <v>0</v>
      </c>
      <c r="J2639" s="275"/>
      <c r="K2639" s="275">
        <v>0</v>
      </c>
      <c r="L2639" s="275"/>
      <c r="M2639" s="275"/>
      <c r="N2639" s="275"/>
      <c r="O2639" s="275">
        <v>2759916.36</v>
      </c>
      <c r="P2639" s="275"/>
      <c r="Q2639" s="73">
        <v>0</v>
      </c>
    </row>
    <row r="2640" spans="1:17" ht="12.75" customHeight="1" x14ac:dyDescent="0.25">
      <c r="A2640" s="273" t="s">
        <v>4940</v>
      </c>
      <c r="B2640" s="273"/>
      <c r="C2640" s="274" t="s">
        <v>4941</v>
      </c>
      <c r="D2640" s="274"/>
      <c r="E2640" s="274"/>
      <c r="F2640" s="274"/>
      <c r="G2640" s="73">
        <v>890230</v>
      </c>
      <c r="H2640" s="73">
        <v>0</v>
      </c>
      <c r="I2640" s="275">
        <v>0</v>
      </c>
      <c r="J2640" s="275"/>
      <c r="K2640" s="275">
        <v>0</v>
      </c>
      <c r="L2640" s="275"/>
      <c r="M2640" s="275"/>
      <c r="N2640" s="275"/>
      <c r="O2640" s="275">
        <v>890230</v>
      </c>
      <c r="P2640" s="275"/>
      <c r="Q2640" s="73">
        <v>0</v>
      </c>
    </row>
    <row r="2641" spans="1:17" ht="12.1" customHeight="1" x14ac:dyDescent="0.25">
      <c r="A2641" s="273" t="s">
        <v>4942</v>
      </c>
      <c r="B2641" s="273"/>
      <c r="C2641" s="274" t="s">
        <v>4943</v>
      </c>
      <c r="D2641" s="274"/>
      <c r="E2641" s="274"/>
      <c r="F2641" s="274"/>
      <c r="G2641" s="73">
        <v>0</v>
      </c>
      <c r="H2641" s="73">
        <v>1718500910.8800001</v>
      </c>
      <c r="I2641" s="275">
        <v>1551322592.74</v>
      </c>
      <c r="J2641" s="275"/>
      <c r="K2641" s="275">
        <v>1256377966.4000001</v>
      </c>
      <c r="L2641" s="275"/>
      <c r="M2641" s="275"/>
      <c r="N2641" s="275"/>
      <c r="O2641" s="275">
        <v>0</v>
      </c>
      <c r="P2641" s="275"/>
      <c r="Q2641" s="73">
        <v>1423556284.54</v>
      </c>
    </row>
    <row r="2642" spans="1:17" ht="12.1" customHeight="1" x14ac:dyDescent="0.25">
      <c r="A2642" s="355"/>
      <c r="B2642" s="355"/>
      <c r="C2642" s="355"/>
      <c r="D2642" s="355"/>
      <c r="E2642" s="355"/>
      <c r="F2642" s="355"/>
      <c r="G2642" s="74">
        <v>2115561201.27</v>
      </c>
      <c r="H2642" s="74">
        <v>1718500910.8800001</v>
      </c>
      <c r="I2642" s="356">
        <v>2884698773.8200002</v>
      </c>
      <c r="J2642" s="356"/>
      <c r="K2642" s="356">
        <v>2476418424.1599998</v>
      </c>
      <c r="L2642" s="356"/>
      <c r="M2642" s="356"/>
      <c r="N2642" s="356"/>
      <c r="O2642" s="356">
        <v>2228896924.5900002</v>
      </c>
      <c r="P2642" s="356"/>
      <c r="Q2642" s="74">
        <v>1423556284.54</v>
      </c>
    </row>
    <row r="2643" spans="1:17" ht="6.8" customHeight="1" x14ac:dyDescent="0.25"/>
    <row r="2644" spans="1:17" ht="12.75" customHeight="1" x14ac:dyDescent="0.25">
      <c r="A2644" s="277" t="s">
        <v>578</v>
      </c>
      <c r="B2644" s="277"/>
      <c r="C2644" s="278" t="s">
        <v>323</v>
      </c>
      <c r="D2644" s="278"/>
      <c r="E2644" s="278"/>
      <c r="F2644" s="278"/>
      <c r="G2644" s="278"/>
      <c r="H2644" s="278"/>
      <c r="I2644" s="278"/>
      <c r="J2644" s="278"/>
      <c r="K2644" s="278"/>
      <c r="L2644" s="278"/>
      <c r="M2644" s="278"/>
      <c r="N2644" s="278"/>
      <c r="O2644" s="278"/>
      <c r="P2644" s="278"/>
      <c r="Q2644" s="278"/>
    </row>
    <row r="2645" spans="1:17" ht="12.1" customHeight="1" x14ac:dyDescent="0.25">
      <c r="A2645" s="273" t="s">
        <v>4944</v>
      </c>
      <c r="B2645" s="273"/>
      <c r="C2645" s="274" t="s">
        <v>4945</v>
      </c>
      <c r="D2645" s="274"/>
      <c r="E2645" s="274"/>
      <c r="F2645" s="274"/>
      <c r="G2645" s="73">
        <v>90853030</v>
      </c>
      <c r="H2645" s="73">
        <v>0</v>
      </c>
      <c r="I2645" s="275">
        <v>0</v>
      </c>
      <c r="J2645" s="275"/>
      <c r="K2645" s="275">
        <v>0</v>
      </c>
      <c r="L2645" s="275"/>
      <c r="M2645" s="275"/>
      <c r="N2645" s="275"/>
      <c r="O2645" s="275">
        <v>90853030</v>
      </c>
      <c r="P2645" s="275"/>
      <c r="Q2645" s="73">
        <v>0</v>
      </c>
    </row>
    <row r="2646" spans="1:17" ht="12.1" customHeight="1" x14ac:dyDescent="0.25">
      <c r="A2646" s="273" t="s">
        <v>4946</v>
      </c>
      <c r="B2646" s="273"/>
      <c r="C2646" s="274" t="s">
        <v>4947</v>
      </c>
      <c r="D2646" s="274"/>
      <c r="E2646" s="274"/>
      <c r="F2646" s="274"/>
      <c r="G2646" s="73">
        <v>137620454.53999999</v>
      </c>
      <c r="H2646" s="73">
        <v>0</v>
      </c>
      <c r="I2646" s="275">
        <v>0</v>
      </c>
      <c r="J2646" s="275"/>
      <c r="K2646" s="275">
        <v>0</v>
      </c>
      <c r="L2646" s="275"/>
      <c r="M2646" s="275"/>
      <c r="N2646" s="275"/>
      <c r="O2646" s="275">
        <v>137620454.53999999</v>
      </c>
      <c r="P2646" s="275"/>
      <c r="Q2646" s="73">
        <v>0</v>
      </c>
    </row>
    <row r="2647" spans="1:17" ht="12.75" customHeight="1" x14ac:dyDescent="0.25">
      <c r="A2647" s="273" t="s">
        <v>4948</v>
      </c>
      <c r="B2647" s="273"/>
      <c r="C2647" s="274" t="s">
        <v>4949</v>
      </c>
      <c r="D2647" s="274"/>
      <c r="E2647" s="274"/>
      <c r="F2647" s="274"/>
      <c r="G2647" s="73">
        <v>90800000</v>
      </c>
      <c r="H2647" s="73">
        <v>0</v>
      </c>
      <c r="I2647" s="275">
        <v>0</v>
      </c>
      <c r="J2647" s="275"/>
      <c r="K2647" s="275">
        <v>0</v>
      </c>
      <c r="L2647" s="275"/>
      <c r="M2647" s="275"/>
      <c r="N2647" s="275"/>
      <c r="O2647" s="275">
        <v>90800000</v>
      </c>
      <c r="P2647" s="275"/>
      <c r="Q2647" s="73">
        <v>0</v>
      </c>
    </row>
    <row r="2648" spans="1:17" ht="12.1" customHeight="1" x14ac:dyDescent="0.25">
      <c r="A2648" s="273" t="s">
        <v>4950</v>
      </c>
      <c r="B2648" s="273"/>
      <c r="C2648" s="274" t="s">
        <v>4951</v>
      </c>
      <c r="D2648" s="274"/>
      <c r="E2648" s="274"/>
      <c r="F2648" s="274"/>
      <c r="G2648" s="73">
        <v>90000000</v>
      </c>
      <c r="H2648" s="73">
        <v>0</v>
      </c>
      <c r="I2648" s="275">
        <v>0</v>
      </c>
      <c r="J2648" s="275"/>
      <c r="K2648" s="275">
        <v>0</v>
      </c>
      <c r="L2648" s="275"/>
      <c r="M2648" s="275"/>
      <c r="N2648" s="275"/>
      <c r="O2648" s="275">
        <v>90000000</v>
      </c>
      <c r="P2648" s="275"/>
      <c r="Q2648" s="73">
        <v>0</v>
      </c>
    </row>
    <row r="2649" spans="1:17" ht="12.1" customHeight="1" x14ac:dyDescent="0.25">
      <c r="A2649" s="273" t="s">
        <v>4952</v>
      </c>
      <c r="B2649" s="273"/>
      <c r="C2649" s="274" t="s">
        <v>4947</v>
      </c>
      <c r="D2649" s="274"/>
      <c r="E2649" s="274"/>
      <c r="F2649" s="274"/>
      <c r="G2649" s="73">
        <v>90800000</v>
      </c>
      <c r="H2649" s="73">
        <v>0</v>
      </c>
      <c r="I2649" s="275">
        <v>0</v>
      </c>
      <c r="J2649" s="275"/>
      <c r="K2649" s="275">
        <v>0</v>
      </c>
      <c r="L2649" s="275"/>
      <c r="M2649" s="275"/>
      <c r="N2649" s="275"/>
      <c r="O2649" s="275">
        <v>90800000</v>
      </c>
      <c r="P2649" s="275"/>
      <c r="Q2649" s="73">
        <v>0</v>
      </c>
    </row>
    <row r="2650" spans="1:17" ht="12.75" customHeight="1" x14ac:dyDescent="0.25">
      <c r="A2650" s="273" t="s">
        <v>4953</v>
      </c>
      <c r="B2650" s="273"/>
      <c r="C2650" s="274" t="s">
        <v>4947</v>
      </c>
      <c r="D2650" s="274"/>
      <c r="E2650" s="274"/>
      <c r="F2650" s="274"/>
      <c r="G2650" s="73">
        <v>51208181.810000002</v>
      </c>
      <c r="H2650" s="73">
        <v>0</v>
      </c>
      <c r="I2650" s="275">
        <v>0</v>
      </c>
      <c r="J2650" s="275"/>
      <c r="K2650" s="275">
        <v>0</v>
      </c>
      <c r="L2650" s="275"/>
      <c r="M2650" s="275"/>
      <c r="N2650" s="275"/>
      <c r="O2650" s="275">
        <v>51208181.810000002</v>
      </c>
      <c r="P2650" s="275"/>
      <c r="Q2650" s="73">
        <v>0</v>
      </c>
    </row>
    <row r="2651" spans="1:17" ht="12.1" customHeight="1" x14ac:dyDescent="0.25">
      <c r="A2651" s="273" t="s">
        <v>4954</v>
      </c>
      <c r="B2651" s="273"/>
      <c r="C2651" s="274" t="s">
        <v>4947</v>
      </c>
      <c r="D2651" s="274"/>
      <c r="E2651" s="274"/>
      <c r="F2651" s="274"/>
      <c r="G2651" s="73">
        <v>1790000</v>
      </c>
      <c r="H2651" s="73">
        <v>0</v>
      </c>
      <c r="I2651" s="275">
        <v>0</v>
      </c>
      <c r="J2651" s="275"/>
      <c r="K2651" s="275">
        <v>0</v>
      </c>
      <c r="L2651" s="275"/>
      <c r="M2651" s="275"/>
      <c r="N2651" s="275"/>
      <c r="O2651" s="275">
        <v>1790000</v>
      </c>
      <c r="P2651" s="275"/>
      <c r="Q2651" s="73">
        <v>0</v>
      </c>
    </row>
    <row r="2652" spans="1:17" ht="12.1" customHeight="1" x14ac:dyDescent="0.25">
      <c r="A2652" s="273" t="s">
        <v>4955</v>
      </c>
      <c r="B2652" s="273"/>
      <c r="C2652" s="274" t="s">
        <v>4956</v>
      </c>
      <c r="D2652" s="274"/>
      <c r="E2652" s="274"/>
      <c r="F2652" s="274"/>
      <c r="G2652" s="73">
        <v>90853030</v>
      </c>
      <c r="H2652" s="73">
        <v>0</v>
      </c>
      <c r="I2652" s="275">
        <v>0</v>
      </c>
      <c r="J2652" s="275"/>
      <c r="K2652" s="275">
        <v>0</v>
      </c>
      <c r="L2652" s="275"/>
      <c r="M2652" s="275"/>
      <c r="N2652" s="275"/>
      <c r="O2652" s="275">
        <v>90853030</v>
      </c>
      <c r="P2652" s="275"/>
      <c r="Q2652" s="73">
        <v>0</v>
      </c>
    </row>
    <row r="2653" spans="1:17" ht="12.75" customHeight="1" x14ac:dyDescent="0.25">
      <c r="A2653" s="273" t="s">
        <v>4957</v>
      </c>
      <c r="B2653" s="273"/>
      <c r="C2653" s="274" t="s">
        <v>4947</v>
      </c>
      <c r="D2653" s="274"/>
      <c r="E2653" s="274"/>
      <c r="F2653" s="274"/>
      <c r="G2653" s="73">
        <v>46345454.549999997</v>
      </c>
      <c r="H2653" s="73">
        <v>0</v>
      </c>
      <c r="I2653" s="275">
        <v>0</v>
      </c>
      <c r="J2653" s="275"/>
      <c r="K2653" s="275">
        <v>0</v>
      </c>
      <c r="L2653" s="275"/>
      <c r="M2653" s="275"/>
      <c r="N2653" s="275"/>
      <c r="O2653" s="275">
        <v>46345454.549999997</v>
      </c>
      <c r="P2653" s="275"/>
      <c r="Q2653" s="73">
        <v>0</v>
      </c>
    </row>
    <row r="2654" spans="1:17" ht="12.1" customHeight="1" x14ac:dyDescent="0.25">
      <c r="A2654" s="273" t="s">
        <v>4958</v>
      </c>
      <c r="B2654" s="273"/>
      <c r="C2654" s="274" t="s">
        <v>4947</v>
      </c>
      <c r="D2654" s="274"/>
      <c r="E2654" s="274"/>
      <c r="F2654" s="274"/>
      <c r="G2654" s="73">
        <v>139917454.56</v>
      </c>
      <c r="H2654" s="73">
        <v>0</v>
      </c>
      <c r="I2654" s="275">
        <v>0</v>
      </c>
      <c r="J2654" s="275"/>
      <c r="K2654" s="275">
        <v>0</v>
      </c>
      <c r="L2654" s="275"/>
      <c r="M2654" s="275"/>
      <c r="N2654" s="275"/>
      <c r="O2654" s="275">
        <v>139917454.56</v>
      </c>
      <c r="P2654" s="275"/>
      <c r="Q2654" s="73">
        <v>0</v>
      </c>
    </row>
    <row r="2655" spans="1:17" ht="12.1" customHeight="1" x14ac:dyDescent="0.25">
      <c r="A2655" s="273" t="s">
        <v>4959</v>
      </c>
      <c r="B2655" s="273"/>
      <c r="C2655" s="274" t="s">
        <v>4960</v>
      </c>
      <c r="D2655" s="274"/>
      <c r="E2655" s="274"/>
      <c r="F2655" s="274"/>
      <c r="G2655" s="73">
        <v>16790000</v>
      </c>
      <c r="H2655" s="73">
        <v>0</v>
      </c>
      <c r="I2655" s="275">
        <v>0</v>
      </c>
      <c r="J2655" s="275"/>
      <c r="K2655" s="275">
        <v>0</v>
      </c>
      <c r="L2655" s="275"/>
      <c r="M2655" s="275"/>
      <c r="N2655" s="275"/>
      <c r="O2655" s="275">
        <v>16790000</v>
      </c>
      <c r="P2655" s="275"/>
      <c r="Q2655" s="73">
        <v>0</v>
      </c>
    </row>
    <row r="2656" spans="1:17" ht="12.75" customHeight="1" x14ac:dyDescent="0.25">
      <c r="A2656" s="273" t="s">
        <v>4961</v>
      </c>
      <c r="B2656" s="273"/>
      <c r="C2656" s="274" t="s">
        <v>4962</v>
      </c>
      <c r="D2656" s="274"/>
      <c r="E2656" s="274"/>
      <c r="F2656" s="274"/>
      <c r="G2656" s="73">
        <v>14238181.82</v>
      </c>
      <c r="H2656" s="73">
        <v>0</v>
      </c>
      <c r="I2656" s="275">
        <v>0</v>
      </c>
      <c r="J2656" s="275"/>
      <c r="K2656" s="275">
        <v>14238181.82</v>
      </c>
      <c r="L2656" s="275"/>
      <c r="M2656" s="275"/>
      <c r="N2656" s="275"/>
      <c r="O2656" s="275">
        <v>0</v>
      </c>
      <c r="P2656" s="275"/>
      <c r="Q2656" s="73">
        <v>0</v>
      </c>
    </row>
    <row r="2657" spans="1:17" ht="12.1" customHeight="1" x14ac:dyDescent="0.25">
      <c r="A2657" s="273" t="s">
        <v>4963</v>
      </c>
      <c r="B2657" s="273"/>
      <c r="C2657" s="274" t="s">
        <v>4947</v>
      </c>
      <c r="D2657" s="274"/>
      <c r="E2657" s="274"/>
      <c r="F2657" s="274"/>
      <c r="G2657" s="73">
        <v>107640000</v>
      </c>
      <c r="H2657" s="73">
        <v>0</v>
      </c>
      <c r="I2657" s="275">
        <v>980500</v>
      </c>
      <c r="J2657" s="275"/>
      <c r="K2657" s="275">
        <v>0</v>
      </c>
      <c r="L2657" s="275"/>
      <c r="M2657" s="275"/>
      <c r="N2657" s="275"/>
      <c r="O2657" s="275">
        <v>108620500</v>
      </c>
      <c r="P2657" s="275"/>
      <c r="Q2657" s="73">
        <v>0</v>
      </c>
    </row>
    <row r="2658" spans="1:17" ht="12.1" customHeight="1" x14ac:dyDescent="0.25">
      <c r="A2658" s="273" t="s">
        <v>4964</v>
      </c>
      <c r="B2658" s="273"/>
      <c r="C2658" s="274" t="s">
        <v>4947</v>
      </c>
      <c r="D2658" s="274"/>
      <c r="E2658" s="274"/>
      <c r="F2658" s="274"/>
      <c r="G2658" s="73">
        <v>31900000</v>
      </c>
      <c r="H2658" s="73">
        <v>0</v>
      </c>
      <c r="I2658" s="275">
        <v>0</v>
      </c>
      <c r="J2658" s="275"/>
      <c r="K2658" s="275">
        <v>0</v>
      </c>
      <c r="L2658" s="275"/>
      <c r="M2658" s="275"/>
      <c r="N2658" s="275"/>
      <c r="O2658" s="275">
        <v>31900000</v>
      </c>
      <c r="P2658" s="275"/>
      <c r="Q2658" s="73">
        <v>0</v>
      </c>
    </row>
    <row r="2659" spans="1:17" ht="12.75" customHeight="1" x14ac:dyDescent="0.25">
      <c r="A2659" s="273" t="s">
        <v>4965</v>
      </c>
      <c r="B2659" s="273"/>
      <c r="C2659" s="274" t="s">
        <v>4947</v>
      </c>
      <c r="D2659" s="274"/>
      <c r="E2659" s="274"/>
      <c r="F2659" s="274"/>
      <c r="G2659" s="73">
        <v>56000000</v>
      </c>
      <c r="H2659" s="73">
        <v>0</v>
      </c>
      <c r="I2659" s="275">
        <v>0</v>
      </c>
      <c r="J2659" s="275"/>
      <c r="K2659" s="275">
        <v>31000000</v>
      </c>
      <c r="L2659" s="275"/>
      <c r="M2659" s="275"/>
      <c r="N2659" s="275"/>
      <c r="O2659" s="275">
        <v>25000000</v>
      </c>
      <c r="P2659" s="275"/>
      <c r="Q2659" s="73">
        <v>0</v>
      </c>
    </row>
    <row r="2660" spans="1:17" ht="12.1" customHeight="1" x14ac:dyDescent="0.25">
      <c r="A2660" s="273" t="s">
        <v>4966</v>
      </c>
      <c r="B2660" s="273"/>
      <c r="C2660" s="274" t="s">
        <v>4947</v>
      </c>
      <c r="D2660" s="274"/>
      <c r="E2660" s="274"/>
      <c r="F2660" s="274"/>
      <c r="G2660" s="73">
        <v>34643181.82</v>
      </c>
      <c r="H2660" s="73">
        <v>0</v>
      </c>
      <c r="I2660" s="275">
        <v>0</v>
      </c>
      <c r="J2660" s="275"/>
      <c r="K2660" s="275">
        <v>17593181.82</v>
      </c>
      <c r="L2660" s="275"/>
      <c r="M2660" s="275"/>
      <c r="N2660" s="275"/>
      <c r="O2660" s="275">
        <v>17050000</v>
      </c>
      <c r="P2660" s="275"/>
      <c r="Q2660" s="73">
        <v>0</v>
      </c>
    </row>
    <row r="2661" spans="1:17" ht="12.1" customHeight="1" x14ac:dyDescent="0.25">
      <c r="A2661" s="273" t="s">
        <v>4967</v>
      </c>
      <c r="B2661" s="273"/>
      <c r="C2661" s="274" t="s">
        <v>4968</v>
      </c>
      <c r="D2661" s="274"/>
      <c r="E2661" s="274"/>
      <c r="F2661" s="274"/>
      <c r="G2661" s="73">
        <v>90800000</v>
      </c>
      <c r="H2661" s="73">
        <v>0</v>
      </c>
      <c r="I2661" s="275">
        <v>0</v>
      </c>
      <c r="J2661" s="275"/>
      <c r="K2661" s="275">
        <v>0</v>
      </c>
      <c r="L2661" s="275"/>
      <c r="M2661" s="275"/>
      <c r="N2661" s="275"/>
      <c r="O2661" s="275">
        <v>90800000</v>
      </c>
      <c r="P2661" s="275"/>
      <c r="Q2661" s="73">
        <v>0</v>
      </c>
    </row>
    <row r="2662" spans="1:17" ht="12.1" customHeight="1" x14ac:dyDescent="0.25">
      <c r="A2662" s="273" t="s">
        <v>4969</v>
      </c>
      <c r="B2662" s="273"/>
      <c r="C2662" s="274" t="s">
        <v>4947</v>
      </c>
      <c r="D2662" s="274"/>
      <c r="E2662" s="274"/>
      <c r="F2662" s="274"/>
      <c r="G2662" s="73">
        <v>135635454.53999999</v>
      </c>
      <c r="H2662" s="73">
        <v>0</v>
      </c>
      <c r="I2662" s="275">
        <v>0</v>
      </c>
      <c r="J2662" s="275"/>
      <c r="K2662" s="275">
        <v>0</v>
      </c>
      <c r="L2662" s="275"/>
      <c r="M2662" s="275"/>
      <c r="N2662" s="275"/>
      <c r="O2662" s="275">
        <v>135635454.53999999</v>
      </c>
      <c r="P2662" s="275"/>
      <c r="Q2662" s="73">
        <v>0</v>
      </c>
    </row>
    <row r="2663" spans="1:17" ht="12.75" customHeight="1" x14ac:dyDescent="0.25">
      <c r="A2663" s="273" t="s">
        <v>4970</v>
      </c>
      <c r="B2663" s="273"/>
      <c r="C2663" s="274" t="s">
        <v>4971</v>
      </c>
      <c r="D2663" s="274"/>
      <c r="E2663" s="274"/>
      <c r="F2663" s="274"/>
      <c r="G2663" s="73">
        <v>89000000</v>
      </c>
      <c r="H2663" s="73">
        <v>0</v>
      </c>
      <c r="I2663" s="275">
        <v>0</v>
      </c>
      <c r="J2663" s="275"/>
      <c r="K2663" s="275">
        <v>0</v>
      </c>
      <c r="L2663" s="275"/>
      <c r="M2663" s="275"/>
      <c r="N2663" s="275"/>
      <c r="O2663" s="275">
        <v>89000000</v>
      </c>
      <c r="P2663" s="275"/>
      <c r="Q2663" s="73">
        <v>0</v>
      </c>
    </row>
    <row r="2664" spans="1:17" ht="12.1" customHeight="1" x14ac:dyDescent="0.25">
      <c r="A2664" s="273" t="s">
        <v>4972</v>
      </c>
      <c r="B2664" s="273"/>
      <c r="C2664" s="274" t="s">
        <v>4947</v>
      </c>
      <c r="D2664" s="274"/>
      <c r="E2664" s="274"/>
      <c r="F2664" s="274"/>
      <c r="G2664" s="73">
        <v>51745454.539999999</v>
      </c>
      <c r="H2664" s="73">
        <v>0</v>
      </c>
      <c r="I2664" s="275">
        <v>0</v>
      </c>
      <c r="J2664" s="275"/>
      <c r="K2664" s="275">
        <v>49945454.539999999</v>
      </c>
      <c r="L2664" s="275"/>
      <c r="M2664" s="275"/>
      <c r="N2664" s="275"/>
      <c r="O2664" s="275">
        <v>1800000</v>
      </c>
      <c r="P2664" s="275"/>
      <c r="Q2664" s="73">
        <v>0</v>
      </c>
    </row>
    <row r="2665" spans="1:17" ht="12.1" customHeight="1" x14ac:dyDescent="0.25">
      <c r="A2665" s="273" t="s">
        <v>4973</v>
      </c>
      <c r="B2665" s="273"/>
      <c r="C2665" s="274" t="s">
        <v>4947</v>
      </c>
      <c r="D2665" s="274"/>
      <c r="E2665" s="274"/>
      <c r="F2665" s="274"/>
      <c r="G2665" s="73">
        <v>44550000</v>
      </c>
      <c r="H2665" s="73">
        <v>0</v>
      </c>
      <c r="I2665" s="275">
        <v>0</v>
      </c>
      <c r="J2665" s="275"/>
      <c r="K2665" s="275">
        <v>27500000</v>
      </c>
      <c r="L2665" s="275"/>
      <c r="M2665" s="275"/>
      <c r="N2665" s="275"/>
      <c r="O2665" s="275">
        <v>17050000</v>
      </c>
      <c r="P2665" s="275"/>
      <c r="Q2665" s="73">
        <v>0</v>
      </c>
    </row>
    <row r="2666" spans="1:17" ht="12.75" customHeight="1" x14ac:dyDescent="0.25">
      <c r="A2666" s="273" t="s">
        <v>4974</v>
      </c>
      <c r="B2666" s="273"/>
      <c r="C2666" s="274" t="s">
        <v>4947</v>
      </c>
      <c r="D2666" s="274"/>
      <c r="E2666" s="274"/>
      <c r="F2666" s="274"/>
      <c r="G2666" s="73">
        <v>111583584.54000001</v>
      </c>
      <c r="H2666" s="73">
        <v>0</v>
      </c>
      <c r="I2666" s="275">
        <v>0</v>
      </c>
      <c r="J2666" s="275"/>
      <c r="K2666" s="275">
        <v>22583584.539999999</v>
      </c>
      <c r="L2666" s="275"/>
      <c r="M2666" s="275"/>
      <c r="N2666" s="275"/>
      <c r="O2666" s="275">
        <v>89000000</v>
      </c>
      <c r="P2666" s="275"/>
      <c r="Q2666" s="73">
        <v>0</v>
      </c>
    </row>
    <row r="2667" spans="1:17" ht="12.1" customHeight="1" x14ac:dyDescent="0.25">
      <c r="A2667" s="273" t="s">
        <v>4975</v>
      </c>
      <c r="B2667" s="273"/>
      <c r="C2667" s="274" t="s">
        <v>4947</v>
      </c>
      <c r="D2667" s="274"/>
      <c r="E2667" s="274"/>
      <c r="F2667" s="274"/>
      <c r="G2667" s="73">
        <v>18840000</v>
      </c>
      <c r="H2667" s="73">
        <v>0</v>
      </c>
      <c r="I2667" s="275">
        <v>0</v>
      </c>
      <c r="J2667" s="275"/>
      <c r="K2667" s="275">
        <v>0</v>
      </c>
      <c r="L2667" s="275"/>
      <c r="M2667" s="275"/>
      <c r="N2667" s="275"/>
      <c r="O2667" s="275">
        <v>18840000</v>
      </c>
      <c r="P2667" s="275"/>
      <c r="Q2667" s="73">
        <v>0</v>
      </c>
    </row>
    <row r="2668" spans="1:17" ht="12.1" customHeight="1" x14ac:dyDescent="0.25">
      <c r="A2668" s="273" t="s">
        <v>4976</v>
      </c>
      <c r="B2668" s="273"/>
      <c r="C2668" s="274" t="s">
        <v>4951</v>
      </c>
      <c r="D2668" s="274"/>
      <c r="E2668" s="274"/>
      <c r="F2668" s="274"/>
      <c r="G2668" s="73">
        <v>15000000</v>
      </c>
      <c r="H2668" s="73">
        <v>0</v>
      </c>
      <c r="I2668" s="275">
        <v>0</v>
      </c>
      <c r="J2668" s="275"/>
      <c r="K2668" s="275">
        <v>0</v>
      </c>
      <c r="L2668" s="275"/>
      <c r="M2668" s="275"/>
      <c r="N2668" s="275"/>
      <c r="O2668" s="275">
        <v>15000000</v>
      </c>
      <c r="P2668" s="275"/>
      <c r="Q2668" s="73">
        <v>0</v>
      </c>
    </row>
    <row r="2669" spans="1:17" ht="12.75" customHeight="1" x14ac:dyDescent="0.25">
      <c r="A2669" s="273" t="s">
        <v>4977</v>
      </c>
      <c r="B2669" s="273"/>
      <c r="C2669" s="274" t="s">
        <v>4971</v>
      </c>
      <c r="D2669" s="274"/>
      <c r="E2669" s="274"/>
      <c r="F2669" s="274"/>
      <c r="G2669" s="73">
        <v>11000000</v>
      </c>
      <c r="H2669" s="73">
        <v>0</v>
      </c>
      <c r="I2669" s="275">
        <v>0</v>
      </c>
      <c r="J2669" s="275"/>
      <c r="K2669" s="275">
        <v>0</v>
      </c>
      <c r="L2669" s="275"/>
      <c r="M2669" s="275"/>
      <c r="N2669" s="275"/>
      <c r="O2669" s="275">
        <v>11000000</v>
      </c>
      <c r="P2669" s="275"/>
      <c r="Q2669" s="73">
        <v>0</v>
      </c>
    </row>
    <row r="2670" spans="1:17" ht="12.1" customHeight="1" x14ac:dyDescent="0.25">
      <c r="A2670" s="273" t="s">
        <v>4978</v>
      </c>
      <c r="B2670" s="273"/>
      <c r="C2670" s="274" t="s">
        <v>4979</v>
      </c>
      <c r="D2670" s="274"/>
      <c r="E2670" s="274"/>
      <c r="F2670" s="274"/>
      <c r="G2670" s="73">
        <v>1101419730.8299999</v>
      </c>
      <c r="H2670" s="73">
        <v>0</v>
      </c>
      <c r="I2670" s="275">
        <v>1060792731.49</v>
      </c>
      <c r="J2670" s="275"/>
      <c r="K2670" s="275">
        <v>467063356.36000001</v>
      </c>
      <c r="L2670" s="275"/>
      <c r="M2670" s="275"/>
      <c r="N2670" s="275"/>
      <c r="O2670" s="275">
        <v>1695149105.96</v>
      </c>
      <c r="P2670" s="275"/>
      <c r="Q2670" s="73">
        <v>0</v>
      </c>
    </row>
    <row r="2671" spans="1:17" ht="12.1" customHeight="1" x14ac:dyDescent="0.25">
      <c r="A2671" s="273" t="s">
        <v>4980</v>
      </c>
      <c r="B2671" s="273"/>
      <c r="C2671" s="274" t="s">
        <v>4981</v>
      </c>
      <c r="D2671" s="274"/>
      <c r="E2671" s="274"/>
      <c r="F2671" s="274"/>
      <c r="G2671" s="73">
        <v>4992000</v>
      </c>
      <c r="H2671" s="73">
        <v>0</v>
      </c>
      <c r="I2671" s="275">
        <v>0</v>
      </c>
      <c r="J2671" s="275"/>
      <c r="K2671" s="275">
        <v>0</v>
      </c>
      <c r="L2671" s="275"/>
      <c r="M2671" s="275"/>
      <c r="N2671" s="275"/>
      <c r="O2671" s="275">
        <v>4992000</v>
      </c>
      <c r="P2671" s="275"/>
      <c r="Q2671" s="73">
        <v>0</v>
      </c>
    </row>
    <row r="2672" spans="1:17" ht="12.75" customHeight="1" x14ac:dyDescent="0.25">
      <c r="A2672" s="273" t="s">
        <v>4982</v>
      </c>
      <c r="B2672" s="273"/>
      <c r="C2672" s="274" t="s">
        <v>4983</v>
      </c>
      <c r="D2672" s="274"/>
      <c r="E2672" s="274"/>
      <c r="F2672" s="274"/>
      <c r="G2672" s="73">
        <v>1790000</v>
      </c>
      <c r="H2672" s="73">
        <v>0</v>
      </c>
      <c r="I2672" s="275">
        <v>0</v>
      </c>
      <c r="J2672" s="275"/>
      <c r="K2672" s="275">
        <v>0</v>
      </c>
      <c r="L2672" s="275"/>
      <c r="M2672" s="275"/>
      <c r="N2672" s="275"/>
      <c r="O2672" s="275">
        <v>1790000</v>
      </c>
      <c r="P2672" s="275"/>
      <c r="Q2672" s="73">
        <v>0</v>
      </c>
    </row>
    <row r="2673" spans="1:17" ht="12.1" customHeight="1" x14ac:dyDescent="0.25">
      <c r="A2673" s="273" t="s">
        <v>4984</v>
      </c>
      <c r="B2673" s="273"/>
      <c r="C2673" s="274" t="s">
        <v>4985</v>
      </c>
      <c r="D2673" s="274"/>
      <c r="E2673" s="274"/>
      <c r="F2673" s="274"/>
      <c r="G2673" s="73">
        <v>1100000</v>
      </c>
      <c r="H2673" s="73">
        <v>0</v>
      </c>
      <c r="I2673" s="275">
        <v>0</v>
      </c>
      <c r="J2673" s="275"/>
      <c r="K2673" s="275">
        <v>0</v>
      </c>
      <c r="L2673" s="275"/>
      <c r="M2673" s="275"/>
      <c r="N2673" s="275"/>
      <c r="O2673" s="275">
        <v>1100000</v>
      </c>
      <c r="P2673" s="275"/>
      <c r="Q2673" s="73">
        <v>0</v>
      </c>
    </row>
    <row r="2674" spans="1:17" ht="12.1" customHeight="1" x14ac:dyDescent="0.25">
      <c r="A2674" s="273" t="s">
        <v>4986</v>
      </c>
      <c r="B2674" s="273"/>
      <c r="C2674" s="274" t="s">
        <v>4987</v>
      </c>
      <c r="D2674" s="274"/>
      <c r="E2674" s="274"/>
      <c r="F2674" s="274"/>
      <c r="G2674" s="73">
        <v>0</v>
      </c>
      <c r="H2674" s="73">
        <v>1528736216.6900001</v>
      </c>
      <c r="I2674" s="275">
        <v>1684877991.6400001</v>
      </c>
      <c r="J2674" s="275"/>
      <c r="K2674" s="275">
        <v>281099732.56</v>
      </c>
      <c r="L2674" s="275"/>
      <c r="M2674" s="275"/>
      <c r="N2674" s="275"/>
      <c r="O2674" s="275">
        <v>0</v>
      </c>
      <c r="P2674" s="275"/>
      <c r="Q2674" s="73">
        <v>124957957.61</v>
      </c>
    </row>
    <row r="2675" spans="1:17" ht="12.75" customHeight="1" x14ac:dyDescent="0.25">
      <c r="A2675" s="355"/>
      <c r="B2675" s="355"/>
      <c r="C2675" s="355"/>
      <c r="D2675" s="355"/>
      <c r="E2675" s="355"/>
      <c r="F2675" s="355"/>
      <c r="G2675" s="74">
        <v>2768855193.5500002</v>
      </c>
      <c r="H2675" s="74">
        <v>1528736216.6900001</v>
      </c>
      <c r="I2675" s="356">
        <v>2746651223.1300001</v>
      </c>
      <c r="J2675" s="356"/>
      <c r="K2675" s="356">
        <v>911023491.63999999</v>
      </c>
      <c r="L2675" s="356"/>
      <c r="M2675" s="356"/>
      <c r="N2675" s="356"/>
      <c r="O2675" s="356">
        <v>3200704665.96</v>
      </c>
      <c r="P2675" s="356"/>
      <c r="Q2675" s="74">
        <v>124957957.61</v>
      </c>
    </row>
    <row r="2676" spans="1:17" ht="6.8" customHeight="1" x14ac:dyDescent="0.25"/>
    <row r="2677" spans="1:17" ht="12.1" customHeight="1" x14ac:dyDescent="0.25">
      <c r="A2677" s="277" t="s">
        <v>578</v>
      </c>
      <c r="B2677" s="277"/>
      <c r="C2677" s="278" t="s">
        <v>728</v>
      </c>
      <c r="D2677" s="278"/>
      <c r="E2677" s="278"/>
      <c r="F2677" s="278"/>
      <c r="G2677" s="278"/>
      <c r="H2677" s="278"/>
      <c r="I2677" s="278"/>
      <c r="J2677" s="278"/>
      <c r="K2677" s="278"/>
      <c r="L2677" s="278"/>
      <c r="M2677" s="278"/>
      <c r="N2677" s="278"/>
      <c r="O2677" s="278"/>
      <c r="P2677" s="278"/>
      <c r="Q2677" s="278"/>
    </row>
    <row r="2678" spans="1:17" ht="12.1" customHeight="1" x14ac:dyDescent="0.25">
      <c r="A2678" s="273" t="s">
        <v>4988</v>
      </c>
      <c r="B2678" s="273"/>
      <c r="C2678" s="274" t="s">
        <v>4989</v>
      </c>
      <c r="D2678" s="274"/>
      <c r="E2678" s="274"/>
      <c r="F2678" s="274"/>
      <c r="G2678" s="73">
        <v>158904662.38</v>
      </c>
      <c r="H2678" s="73">
        <v>0</v>
      </c>
      <c r="I2678" s="275">
        <v>0</v>
      </c>
      <c r="J2678" s="275"/>
      <c r="K2678" s="275">
        <v>0</v>
      </c>
      <c r="L2678" s="275"/>
      <c r="M2678" s="275"/>
      <c r="N2678" s="275"/>
      <c r="O2678" s="275">
        <v>158904662.38</v>
      </c>
      <c r="P2678" s="275"/>
      <c r="Q2678" s="73">
        <v>0</v>
      </c>
    </row>
    <row r="2679" spans="1:17" ht="12.75" customHeight="1" x14ac:dyDescent="0.25">
      <c r="A2679" s="273" t="s">
        <v>4990</v>
      </c>
      <c r="B2679" s="273"/>
      <c r="C2679" s="274" t="s">
        <v>4991</v>
      </c>
      <c r="D2679" s="274"/>
      <c r="E2679" s="274"/>
      <c r="F2679" s="274"/>
      <c r="G2679" s="73">
        <v>22762266.440000001</v>
      </c>
      <c r="H2679" s="73">
        <v>0</v>
      </c>
      <c r="I2679" s="275">
        <v>0</v>
      </c>
      <c r="J2679" s="275"/>
      <c r="K2679" s="275">
        <v>0</v>
      </c>
      <c r="L2679" s="275"/>
      <c r="M2679" s="275"/>
      <c r="N2679" s="275"/>
      <c r="O2679" s="275">
        <v>22762266.440000001</v>
      </c>
      <c r="P2679" s="275"/>
      <c r="Q2679" s="73">
        <v>0</v>
      </c>
    </row>
    <row r="2680" spans="1:17" ht="12.1" customHeight="1" x14ac:dyDescent="0.25">
      <c r="A2680" s="273" t="s">
        <v>4992</v>
      </c>
      <c r="B2680" s="273"/>
      <c r="C2680" s="274" t="s">
        <v>4993</v>
      </c>
      <c r="D2680" s="274"/>
      <c r="E2680" s="274"/>
      <c r="F2680" s="274"/>
      <c r="G2680" s="73">
        <v>370071224.51999998</v>
      </c>
      <c r="H2680" s="73">
        <v>0</v>
      </c>
      <c r="I2680" s="275">
        <v>3243500</v>
      </c>
      <c r="J2680" s="275"/>
      <c r="K2680" s="275">
        <v>0</v>
      </c>
      <c r="L2680" s="275"/>
      <c r="M2680" s="275"/>
      <c r="N2680" s="275"/>
      <c r="O2680" s="275">
        <v>373314724.51999998</v>
      </c>
      <c r="P2680" s="275"/>
      <c r="Q2680" s="73">
        <v>0</v>
      </c>
    </row>
    <row r="2681" spans="1:17" ht="12.1" customHeight="1" x14ac:dyDescent="0.25">
      <c r="A2681" s="273" t="s">
        <v>4994</v>
      </c>
      <c r="B2681" s="273"/>
      <c r="C2681" s="274" t="s">
        <v>4995</v>
      </c>
      <c r="D2681" s="274"/>
      <c r="E2681" s="274"/>
      <c r="F2681" s="274"/>
      <c r="G2681" s="73">
        <v>22571266.43</v>
      </c>
      <c r="H2681" s="73">
        <v>0</v>
      </c>
      <c r="I2681" s="275">
        <v>0</v>
      </c>
      <c r="J2681" s="275"/>
      <c r="K2681" s="275">
        <v>0</v>
      </c>
      <c r="L2681" s="275"/>
      <c r="M2681" s="275"/>
      <c r="N2681" s="275"/>
      <c r="O2681" s="275">
        <v>22571266.43</v>
      </c>
      <c r="P2681" s="275"/>
      <c r="Q2681" s="73">
        <v>0</v>
      </c>
    </row>
    <row r="2682" spans="1:17" ht="12.75" customHeight="1" x14ac:dyDescent="0.25">
      <c r="A2682" s="273" t="s">
        <v>4996</v>
      </c>
      <c r="B2682" s="273"/>
      <c r="C2682" s="274" t="s">
        <v>4997</v>
      </c>
      <c r="D2682" s="274"/>
      <c r="E2682" s="274"/>
      <c r="F2682" s="274"/>
      <c r="G2682" s="73">
        <v>22643946.440000001</v>
      </c>
      <c r="H2682" s="73">
        <v>0</v>
      </c>
      <c r="I2682" s="275">
        <v>0</v>
      </c>
      <c r="J2682" s="275"/>
      <c r="K2682" s="275">
        <v>0</v>
      </c>
      <c r="L2682" s="275"/>
      <c r="M2682" s="275"/>
      <c r="N2682" s="275"/>
      <c r="O2682" s="275">
        <v>22643946.440000001</v>
      </c>
      <c r="P2682" s="275"/>
      <c r="Q2682" s="73">
        <v>0</v>
      </c>
    </row>
    <row r="2683" spans="1:17" ht="12.1" customHeight="1" x14ac:dyDescent="0.25">
      <c r="A2683" s="273" t="s">
        <v>4998</v>
      </c>
      <c r="B2683" s="273"/>
      <c r="C2683" s="274" t="s">
        <v>4999</v>
      </c>
      <c r="D2683" s="274"/>
      <c r="E2683" s="274"/>
      <c r="F2683" s="274"/>
      <c r="G2683" s="73">
        <v>29994381.359999999</v>
      </c>
      <c r="H2683" s="73">
        <v>0</v>
      </c>
      <c r="I2683" s="275">
        <v>0</v>
      </c>
      <c r="J2683" s="275"/>
      <c r="K2683" s="275">
        <v>0</v>
      </c>
      <c r="L2683" s="275"/>
      <c r="M2683" s="275"/>
      <c r="N2683" s="275"/>
      <c r="O2683" s="275">
        <v>29994381.359999999</v>
      </c>
      <c r="P2683" s="275"/>
      <c r="Q2683" s="73">
        <v>0</v>
      </c>
    </row>
    <row r="2684" spans="1:17" ht="12.1" customHeight="1" x14ac:dyDescent="0.25">
      <c r="A2684" s="273" t="s">
        <v>5000</v>
      </c>
      <c r="B2684" s="273"/>
      <c r="C2684" s="274" t="s">
        <v>5001</v>
      </c>
      <c r="D2684" s="274"/>
      <c r="E2684" s="274"/>
      <c r="F2684" s="274"/>
      <c r="G2684" s="73">
        <v>15590832</v>
      </c>
      <c r="H2684" s="73">
        <v>0</v>
      </c>
      <c r="I2684" s="275">
        <v>0</v>
      </c>
      <c r="J2684" s="275"/>
      <c r="K2684" s="275">
        <v>0</v>
      </c>
      <c r="L2684" s="275"/>
      <c r="M2684" s="275"/>
      <c r="N2684" s="275"/>
      <c r="O2684" s="275">
        <v>15590832</v>
      </c>
      <c r="P2684" s="275"/>
      <c r="Q2684" s="73">
        <v>0</v>
      </c>
    </row>
    <row r="2685" spans="1:17" ht="12.75" customHeight="1" x14ac:dyDescent="0.25">
      <c r="A2685" s="273" t="s">
        <v>5002</v>
      </c>
      <c r="B2685" s="273"/>
      <c r="C2685" s="274" t="s">
        <v>5003</v>
      </c>
      <c r="D2685" s="274"/>
      <c r="E2685" s="274"/>
      <c r="F2685" s="274"/>
      <c r="G2685" s="73">
        <v>22935355.25</v>
      </c>
      <c r="H2685" s="73">
        <v>0</v>
      </c>
      <c r="I2685" s="275">
        <v>0</v>
      </c>
      <c r="J2685" s="275"/>
      <c r="K2685" s="275">
        <v>0</v>
      </c>
      <c r="L2685" s="275"/>
      <c r="M2685" s="275"/>
      <c r="N2685" s="275"/>
      <c r="O2685" s="275">
        <v>22935355.25</v>
      </c>
      <c r="P2685" s="275"/>
      <c r="Q2685" s="73">
        <v>0</v>
      </c>
    </row>
    <row r="2686" spans="1:17" ht="12.1" customHeight="1" x14ac:dyDescent="0.25">
      <c r="A2686" s="273" t="s">
        <v>5004</v>
      </c>
      <c r="B2686" s="273"/>
      <c r="C2686" s="274" t="s">
        <v>5005</v>
      </c>
      <c r="D2686" s="274"/>
      <c r="E2686" s="274"/>
      <c r="F2686" s="274"/>
      <c r="G2686" s="73">
        <v>21546852</v>
      </c>
      <c r="H2686" s="73">
        <v>0</v>
      </c>
      <c r="I2686" s="275">
        <v>0</v>
      </c>
      <c r="J2686" s="275"/>
      <c r="K2686" s="275">
        <v>0</v>
      </c>
      <c r="L2686" s="275"/>
      <c r="M2686" s="275"/>
      <c r="N2686" s="275"/>
      <c r="O2686" s="275">
        <v>21546852</v>
      </c>
      <c r="P2686" s="275"/>
      <c r="Q2686" s="73">
        <v>0</v>
      </c>
    </row>
    <row r="2687" spans="1:17" ht="12.1" customHeight="1" x14ac:dyDescent="0.25">
      <c r="A2687" s="273" t="s">
        <v>5006</v>
      </c>
      <c r="B2687" s="273"/>
      <c r="C2687" s="274" t="s">
        <v>5007</v>
      </c>
      <c r="D2687" s="274"/>
      <c r="E2687" s="274"/>
      <c r="F2687" s="274"/>
      <c r="G2687" s="73">
        <v>15590832</v>
      </c>
      <c r="H2687" s="73">
        <v>0</v>
      </c>
      <c r="I2687" s="275">
        <v>0</v>
      </c>
      <c r="J2687" s="275"/>
      <c r="K2687" s="275">
        <v>0</v>
      </c>
      <c r="L2687" s="275"/>
      <c r="M2687" s="275"/>
      <c r="N2687" s="275"/>
      <c r="O2687" s="275">
        <v>15590832</v>
      </c>
      <c r="P2687" s="275"/>
      <c r="Q2687" s="73">
        <v>0</v>
      </c>
    </row>
    <row r="2688" spans="1:17" ht="12.1" customHeight="1" x14ac:dyDescent="0.25">
      <c r="A2688" s="273" t="s">
        <v>5008</v>
      </c>
      <c r="B2688" s="273"/>
      <c r="C2688" s="274" t="s">
        <v>5009</v>
      </c>
      <c r="D2688" s="274"/>
      <c r="E2688" s="274"/>
      <c r="F2688" s="274"/>
      <c r="G2688" s="73">
        <v>15590832</v>
      </c>
      <c r="H2688" s="73">
        <v>0</v>
      </c>
      <c r="I2688" s="275">
        <v>0</v>
      </c>
      <c r="J2688" s="275"/>
      <c r="K2688" s="275">
        <v>0</v>
      </c>
      <c r="L2688" s="275"/>
      <c r="M2688" s="275"/>
      <c r="N2688" s="275"/>
      <c r="O2688" s="275">
        <v>15590832</v>
      </c>
      <c r="P2688" s="275"/>
      <c r="Q2688" s="73">
        <v>0</v>
      </c>
    </row>
    <row r="2689" spans="1:17" ht="12.75" customHeight="1" x14ac:dyDescent="0.25">
      <c r="A2689" s="273" t="s">
        <v>5010</v>
      </c>
      <c r="B2689" s="273"/>
      <c r="C2689" s="274" t="s">
        <v>4993</v>
      </c>
      <c r="D2689" s="274"/>
      <c r="E2689" s="274"/>
      <c r="F2689" s="274"/>
      <c r="G2689" s="73">
        <v>157464701.41</v>
      </c>
      <c r="H2689" s="73">
        <v>0</v>
      </c>
      <c r="I2689" s="275">
        <v>0</v>
      </c>
      <c r="J2689" s="275"/>
      <c r="K2689" s="275">
        <v>0</v>
      </c>
      <c r="L2689" s="275"/>
      <c r="M2689" s="275"/>
      <c r="N2689" s="275"/>
      <c r="O2689" s="275">
        <v>157464701.41</v>
      </c>
      <c r="P2689" s="275"/>
      <c r="Q2689" s="73">
        <v>0</v>
      </c>
    </row>
    <row r="2690" spans="1:17" ht="12.1" customHeight="1" x14ac:dyDescent="0.25">
      <c r="A2690" s="273" t="s">
        <v>5011</v>
      </c>
      <c r="B2690" s="273"/>
      <c r="C2690" s="274" t="s">
        <v>5012</v>
      </c>
      <c r="D2690" s="274"/>
      <c r="E2690" s="274"/>
      <c r="F2690" s="274"/>
      <c r="G2690" s="73">
        <v>26530675</v>
      </c>
      <c r="H2690" s="73">
        <v>0</v>
      </c>
      <c r="I2690" s="275">
        <v>0</v>
      </c>
      <c r="J2690" s="275"/>
      <c r="K2690" s="275">
        <v>0</v>
      </c>
      <c r="L2690" s="275"/>
      <c r="M2690" s="275"/>
      <c r="N2690" s="275"/>
      <c r="O2690" s="275">
        <v>26530675</v>
      </c>
      <c r="P2690" s="275"/>
      <c r="Q2690" s="73">
        <v>0</v>
      </c>
    </row>
    <row r="2691" spans="1:17" ht="12.1" customHeight="1" x14ac:dyDescent="0.25">
      <c r="A2691" s="273" t="s">
        <v>5013</v>
      </c>
      <c r="B2691" s="273"/>
      <c r="C2691" s="274" t="s">
        <v>5014</v>
      </c>
      <c r="D2691" s="274"/>
      <c r="E2691" s="274"/>
      <c r="F2691" s="274"/>
      <c r="G2691" s="73">
        <v>825497.2</v>
      </c>
      <c r="H2691" s="73">
        <v>0</v>
      </c>
      <c r="I2691" s="275">
        <v>0</v>
      </c>
      <c r="J2691" s="275"/>
      <c r="K2691" s="275">
        <v>0</v>
      </c>
      <c r="L2691" s="275"/>
      <c r="M2691" s="275"/>
      <c r="N2691" s="275"/>
      <c r="O2691" s="275">
        <v>825497.2</v>
      </c>
      <c r="P2691" s="275"/>
      <c r="Q2691" s="73">
        <v>0</v>
      </c>
    </row>
    <row r="2692" spans="1:17" ht="12.75" customHeight="1" x14ac:dyDescent="0.25">
      <c r="A2692" s="273" t="s">
        <v>5015</v>
      </c>
      <c r="B2692" s="273"/>
      <c r="C2692" s="274" t="s">
        <v>4993</v>
      </c>
      <c r="D2692" s="274"/>
      <c r="E2692" s="274"/>
      <c r="F2692" s="274"/>
      <c r="G2692" s="73">
        <v>133087389.34</v>
      </c>
      <c r="H2692" s="73">
        <v>0</v>
      </c>
      <c r="I2692" s="275">
        <v>0</v>
      </c>
      <c r="J2692" s="275"/>
      <c r="K2692" s="275">
        <v>0</v>
      </c>
      <c r="L2692" s="275"/>
      <c r="M2692" s="275"/>
      <c r="N2692" s="275"/>
      <c r="O2692" s="275">
        <v>133087389.34</v>
      </c>
      <c r="P2692" s="275"/>
      <c r="Q2692" s="73">
        <v>0</v>
      </c>
    </row>
    <row r="2693" spans="1:17" ht="12.1" customHeight="1" x14ac:dyDescent="0.25">
      <c r="A2693" s="273" t="s">
        <v>5016</v>
      </c>
      <c r="B2693" s="273"/>
      <c r="C2693" s="274" t="s">
        <v>5012</v>
      </c>
      <c r="D2693" s="274"/>
      <c r="E2693" s="274"/>
      <c r="F2693" s="274"/>
      <c r="G2693" s="73">
        <v>594000</v>
      </c>
      <c r="H2693" s="73">
        <v>0</v>
      </c>
      <c r="I2693" s="275">
        <v>0</v>
      </c>
      <c r="J2693" s="275"/>
      <c r="K2693" s="275">
        <v>0</v>
      </c>
      <c r="L2693" s="275"/>
      <c r="M2693" s="275"/>
      <c r="N2693" s="275"/>
      <c r="O2693" s="275">
        <v>594000</v>
      </c>
      <c r="P2693" s="275"/>
      <c r="Q2693" s="73">
        <v>0</v>
      </c>
    </row>
    <row r="2694" spans="1:17" ht="12.1" customHeight="1" x14ac:dyDescent="0.25">
      <c r="A2694" s="273" t="s">
        <v>5017</v>
      </c>
      <c r="B2694" s="273"/>
      <c r="C2694" s="274" t="s">
        <v>5018</v>
      </c>
      <c r="D2694" s="274"/>
      <c r="E2694" s="274"/>
      <c r="F2694" s="274"/>
      <c r="G2694" s="73">
        <v>1900000</v>
      </c>
      <c r="H2694" s="73">
        <v>0</v>
      </c>
      <c r="I2694" s="275">
        <v>0</v>
      </c>
      <c r="J2694" s="275"/>
      <c r="K2694" s="275">
        <v>0</v>
      </c>
      <c r="L2694" s="275"/>
      <c r="M2694" s="275"/>
      <c r="N2694" s="275"/>
      <c r="O2694" s="275">
        <v>1900000</v>
      </c>
      <c r="P2694" s="275"/>
      <c r="Q2694" s="73">
        <v>0</v>
      </c>
    </row>
    <row r="2695" spans="1:17" ht="12.75" customHeight="1" x14ac:dyDescent="0.25">
      <c r="A2695" s="273" t="s">
        <v>5019</v>
      </c>
      <c r="B2695" s="273"/>
      <c r="C2695" s="274" t="s">
        <v>5020</v>
      </c>
      <c r="D2695" s="274"/>
      <c r="E2695" s="274"/>
      <c r="F2695" s="274"/>
      <c r="G2695" s="73">
        <v>1800000</v>
      </c>
      <c r="H2695" s="73">
        <v>0</v>
      </c>
      <c r="I2695" s="275">
        <v>0</v>
      </c>
      <c r="J2695" s="275"/>
      <c r="K2695" s="275">
        <v>0</v>
      </c>
      <c r="L2695" s="275"/>
      <c r="M2695" s="275"/>
      <c r="N2695" s="275"/>
      <c r="O2695" s="275">
        <v>1800000</v>
      </c>
      <c r="P2695" s="275"/>
      <c r="Q2695" s="73">
        <v>0</v>
      </c>
    </row>
    <row r="2696" spans="1:17" ht="12.1" customHeight="1" x14ac:dyDescent="0.25">
      <c r="A2696" s="273" t="s">
        <v>5021</v>
      </c>
      <c r="B2696" s="273"/>
      <c r="C2696" s="274" t="s">
        <v>4991</v>
      </c>
      <c r="D2696" s="274"/>
      <c r="E2696" s="274"/>
      <c r="F2696" s="274"/>
      <c r="G2696" s="73">
        <v>180000</v>
      </c>
      <c r="H2696" s="73">
        <v>0</v>
      </c>
      <c r="I2696" s="275">
        <v>0</v>
      </c>
      <c r="J2696" s="275"/>
      <c r="K2696" s="275">
        <v>0</v>
      </c>
      <c r="L2696" s="275"/>
      <c r="M2696" s="275"/>
      <c r="N2696" s="275"/>
      <c r="O2696" s="275">
        <v>180000</v>
      </c>
      <c r="P2696" s="275"/>
      <c r="Q2696" s="73">
        <v>0</v>
      </c>
    </row>
    <row r="2697" spans="1:17" ht="12.1" customHeight="1" x14ac:dyDescent="0.25">
      <c r="A2697" s="273" t="s">
        <v>5022</v>
      </c>
      <c r="B2697" s="273"/>
      <c r="C2697" s="274" t="s">
        <v>4993</v>
      </c>
      <c r="D2697" s="274"/>
      <c r="E2697" s="274"/>
      <c r="F2697" s="274"/>
      <c r="G2697" s="73">
        <v>160419674.37</v>
      </c>
      <c r="H2697" s="73">
        <v>0</v>
      </c>
      <c r="I2697" s="275">
        <v>0</v>
      </c>
      <c r="J2697" s="275"/>
      <c r="K2697" s="275">
        <v>0</v>
      </c>
      <c r="L2697" s="275"/>
      <c r="M2697" s="275"/>
      <c r="N2697" s="275"/>
      <c r="O2697" s="275">
        <v>160419674.37</v>
      </c>
      <c r="P2697" s="275"/>
      <c r="Q2697" s="73">
        <v>0</v>
      </c>
    </row>
    <row r="2698" spans="1:17" ht="12.75" customHeight="1" x14ac:dyDescent="0.25">
      <c r="A2698" s="273" t="s">
        <v>5023</v>
      </c>
      <c r="B2698" s="273"/>
      <c r="C2698" s="274" t="s">
        <v>5024</v>
      </c>
      <c r="D2698" s="274"/>
      <c r="E2698" s="274"/>
      <c r="F2698" s="274"/>
      <c r="G2698" s="73">
        <v>2839023.5</v>
      </c>
      <c r="H2698" s="73">
        <v>0</v>
      </c>
      <c r="I2698" s="275">
        <v>0</v>
      </c>
      <c r="J2698" s="275"/>
      <c r="K2698" s="275">
        <v>0</v>
      </c>
      <c r="L2698" s="275"/>
      <c r="M2698" s="275"/>
      <c r="N2698" s="275"/>
      <c r="O2698" s="275">
        <v>2839023.5</v>
      </c>
      <c r="P2698" s="275"/>
      <c r="Q2698" s="73">
        <v>0</v>
      </c>
    </row>
    <row r="2699" spans="1:17" ht="12.1" customHeight="1" x14ac:dyDescent="0.25">
      <c r="A2699" s="273" t="s">
        <v>5025</v>
      </c>
      <c r="B2699" s="273"/>
      <c r="C2699" s="274" t="s">
        <v>5026</v>
      </c>
      <c r="D2699" s="274"/>
      <c r="E2699" s="274"/>
      <c r="F2699" s="274"/>
      <c r="G2699" s="73">
        <v>1393304.39</v>
      </c>
      <c r="H2699" s="73">
        <v>0</v>
      </c>
      <c r="I2699" s="275">
        <v>0</v>
      </c>
      <c r="J2699" s="275"/>
      <c r="K2699" s="275">
        <v>0</v>
      </c>
      <c r="L2699" s="275"/>
      <c r="M2699" s="275"/>
      <c r="N2699" s="275"/>
      <c r="O2699" s="275">
        <v>1393304.39</v>
      </c>
      <c r="P2699" s="275"/>
      <c r="Q2699" s="73">
        <v>0</v>
      </c>
    </row>
    <row r="2700" spans="1:17" ht="12.1" customHeight="1" x14ac:dyDescent="0.25">
      <c r="A2700" s="273" t="s">
        <v>5027</v>
      </c>
      <c r="B2700" s="273"/>
      <c r="C2700" s="274" t="s">
        <v>5028</v>
      </c>
      <c r="D2700" s="274"/>
      <c r="E2700" s="274"/>
      <c r="F2700" s="274"/>
      <c r="G2700" s="73">
        <v>4949057.96</v>
      </c>
      <c r="H2700" s="73">
        <v>0</v>
      </c>
      <c r="I2700" s="275">
        <v>0</v>
      </c>
      <c r="J2700" s="275"/>
      <c r="K2700" s="275">
        <v>0</v>
      </c>
      <c r="L2700" s="275"/>
      <c r="M2700" s="275"/>
      <c r="N2700" s="275"/>
      <c r="O2700" s="275">
        <v>4949057.96</v>
      </c>
      <c r="P2700" s="275"/>
      <c r="Q2700" s="73">
        <v>0</v>
      </c>
    </row>
    <row r="2701" spans="1:17" ht="12.75" customHeight="1" x14ac:dyDescent="0.25">
      <c r="A2701" s="273" t="s">
        <v>5029</v>
      </c>
      <c r="B2701" s="273"/>
      <c r="C2701" s="274" t="s">
        <v>5030</v>
      </c>
      <c r="D2701" s="274"/>
      <c r="E2701" s="274"/>
      <c r="F2701" s="274"/>
      <c r="G2701" s="73">
        <v>173607275</v>
      </c>
      <c r="H2701" s="73">
        <v>0</v>
      </c>
      <c r="I2701" s="275">
        <v>0</v>
      </c>
      <c r="J2701" s="275"/>
      <c r="K2701" s="275">
        <v>0</v>
      </c>
      <c r="L2701" s="275"/>
      <c r="M2701" s="275"/>
      <c r="N2701" s="275"/>
      <c r="O2701" s="275">
        <v>173607275</v>
      </c>
      <c r="P2701" s="275"/>
      <c r="Q2701" s="73">
        <v>0</v>
      </c>
    </row>
    <row r="2702" spans="1:17" ht="12.1" customHeight="1" x14ac:dyDescent="0.25">
      <c r="A2702" s="273" t="s">
        <v>5031</v>
      </c>
      <c r="B2702" s="273"/>
      <c r="C2702" s="274" t="s">
        <v>4993</v>
      </c>
      <c r="D2702" s="274"/>
      <c r="E2702" s="274"/>
      <c r="F2702" s="274"/>
      <c r="G2702" s="73">
        <v>154025852.53</v>
      </c>
      <c r="H2702" s="73">
        <v>0</v>
      </c>
      <c r="I2702" s="275">
        <v>0</v>
      </c>
      <c r="J2702" s="275"/>
      <c r="K2702" s="275">
        <v>0</v>
      </c>
      <c r="L2702" s="275"/>
      <c r="M2702" s="275"/>
      <c r="N2702" s="275"/>
      <c r="O2702" s="275">
        <v>154025852.53</v>
      </c>
      <c r="P2702" s="275"/>
      <c r="Q2702" s="73">
        <v>0</v>
      </c>
    </row>
    <row r="2703" spans="1:17" ht="12.1" customHeight="1" x14ac:dyDescent="0.25">
      <c r="A2703" s="273" t="s">
        <v>5032</v>
      </c>
      <c r="B2703" s="273"/>
      <c r="C2703" s="274" t="s">
        <v>5033</v>
      </c>
      <c r="D2703" s="274"/>
      <c r="E2703" s="274"/>
      <c r="F2703" s="274"/>
      <c r="G2703" s="73">
        <v>155679576.80000001</v>
      </c>
      <c r="H2703" s="73">
        <v>0</v>
      </c>
      <c r="I2703" s="275">
        <v>0</v>
      </c>
      <c r="J2703" s="275"/>
      <c r="K2703" s="275">
        <v>0</v>
      </c>
      <c r="L2703" s="275"/>
      <c r="M2703" s="275"/>
      <c r="N2703" s="275"/>
      <c r="O2703" s="275">
        <v>155679576.80000001</v>
      </c>
      <c r="P2703" s="275"/>
      <c r="Q2703" s="73">
        <v>0</v>
      </c>
    </row>
    <row r="2704" spans="1:17" ht="12.75" customHeight="1" x14ac:dyDescent="0.25">
      <c r="A2704" s="273" t="s">
        <v>5034</v>
      </c>
      <c r="B2704" s="273"/>
      <c r="C2704" s="274" t="s">
        <v>5035</v>
      </c>
      <c r="D2704" s="274"/>
      <c r="E2704" s="274"/>
      <c r="F2704" s="274"/>
      <c r="G2704" s="73">
        <v>2100000</v>
      </c>
      <c r="H2704" s="73">
        <v>0</v>
      </c>
      <c r="I2704" s="275">
        <v>0</v>
      </c>
      <c r="J2704" s="275"/>
      <c r="K2704" s="275">
        <v>0</v>
      </c>
      <c r="L2704" s="275"/>
      <c r="M2704" s="275"/>
      <c r="N2704" s="275"/>
      <c r="O2704" s="275">
        <v>2100000</v>
      </c>
      <c r="P2704" s="275"/>
      <c r="Q2704" s="73">
        <v>0</v>
      </c>
    </row>
    <row r="2705" spans="1:17" ht="12.1" customHeight="1" x14ac:dyDescent="0.25">
      <c r="A2705" s="273" t="s">
        <v>5036</v>
      </c>
      <c r="B2705" s="273"/>
      <c r="C2705" s="274" t="s">
        <v>5012</v>
      </c>
      <c r="D2705" s="274"/>
      <c r="E2705" s="274"/>
      <c r="F2705" s="274"/>
      <c r="G2705" s="73">
        <v>181187294.33000001</v>
      </c>
      <c r="H2705" s="73">
        <v>0</v>
      </c>
      <c r="I2705" s="275">
        <v>0</v>
      </c>
      <c r="J2705" s="275"/>
      <c r="K2705" s="275">
        <v>0</v>
      </c>
      <c r="L2705" s="275"/>
      <c r="M2705" s="275"/>
      <c r="N2705" s="275"/>
      <c r="O2705" s="275">
        <v>181187294.33000001</v>
      </c>
      <c r="P2705" s="275"/>
      <c r="Q2705" s="73">
        <v>0</v>
      </c>
    </row>
    <row r="2706" spans="1:17" ht="12.1" customHeight="1" x14ac:dyDescent="0.25">
      <c r="A2706" s="273" t="s">
        <v>5037</v>
      </c>
      <c r="B2706" s="273"/>
      <c r="C2706" s="274" t="s">
        <v>5012</v>
      </c>
      <c r="D2706" s="274"/>
      <c r="E2706" s="274"/>
      <c r="F2706" s="274"/>
      <c r="G2706" s="73">
        <v>136363.64000000001</v>
      </c>
      <c r="H2706" s="73">
        <v>0</v>
      </c>
      <c r="I2706" s="275">
        <v>0</v>
      </c>
      <c r="J2706" s="275"/>
      <c r="K2706" s="275">
        <v>0</v>
      </c>
      <c r="L2706" s="275"/>
      <c r="M2706" s="275"/>
      <c r="N2706" s="275"/>
      <c r="O2706" s="275">
        <v>136363.64000000001</v>
      </c>
      <c r="P2706" s="275"/>
      <c r="Q2706" s="73">
        <v>0</v>
      </c>
    </row>
    <row r="2707" spans="1:17" ht="12.75" customHeight="1" x14ac:dyDescent="0.25">
      <c r="A2707" s="273" t="s">
        <v>5038</v>
      </c>
      <c r="B2707" s="273"/>
      <c r="C2707" s="274" t="s">
        <v>5039</v>
      </c>
      <c r="D2707" s="274"/>
      <c r="E2707" s="274"/>
      <c r="F2707" s="274"/>
      <c r="G2707" s="73">
        <v>750000</v>
      </c>
      <c r="H2707" s="73">
        <v>0</v>
      </c>
      <c r="I2707" s="275">
        <v>0</v>
      </c>
      <c r="J2707" s="275"/>
      <c r="K2707" s="275">
        <v>0</v>
      </c>
      <c r="L2707" s="275"/>
      <c r="M2707" s="275"/>
      <c r="N2707" s="275"/>
      <c r="O2707" s="275">
        <v>750000</v>
      </c>
      <c r="P2707" s="275"/>
      <c r="Q2707" s="73">
        <v>0</v>
      </c>
    </row>
    <row r="2708" spans="1:17" ht="12.1" customHeight="1" x14ac:dyDescent="0.25">
      <c r="A2708" s="273" t="s">
        <v>5040</v>
      </c>
      <c r="B2708" s="273"/>
      <c r="C2708" s="274" t="s">
        <v>5030</v>
      </c>
      <c r="D2708" s="274"/>
      <c r="E2708" s="274"/>
      <c r="F2708" s="274"/>
      <c r="G2708" s="73">
        <v>6019062.25</v>
      </c>
      <c r="H2708" s="73">
        <v>0</v>
      </c>
      <c r="I2708" s="275">
        <v>0</v>
      </c>
      <c r="J2708" s="275"/>
      <c r="K2708" s="275">
        <v>0</v>
      </c>
      <c r="L2708" s="275"/>
      <c r="M2708" s="275"/>
      <c r="N2708" s="275"/>
      <c r="O2708" s="275">
        <v>6019062.25</v>
      </c>
      <c r="P2708" s="275"/>
      <c r="Q2708" s="73">
        <v>0</v>
      </c>
    </row>
    <row r="2709" spans="1:17" ht="12.1" customHeight="1" x14ac:dyDescent="0.25">
      <c r="A2709" s="273" t="s">
        <v>5041</v>
      </c>
      <c r="B2709" s="273"/>
      <c r="C2709" s="274" t="s">
        <v>5042</v>
      </c>
      <c r="D2709" s="274"/>
      <c r="E2709" s="274"/>
      <c r="F2709" s="274"/>
      <c r="G2709" s="73">
        <v>238561076.49000001</v>
      </c>
      <c r="H2709" s="73">
        <v>0</v>
      </c>
      <c r="I2709" s="275">
        <v>0</v>
      </c>
      <c r="J2709" s="275"/>
      <c r="K2709" s="275">
        <v>0</v>
      </c>
      <c r="L2709" s="275"/>
      <c r="M2709" s="275"/>
      <c r="N2709" s="275"/>
      <c r="O2709" s="275">
        <v>238561076.49000001</v>
      </c>
      <c r="P2709" s="275"/>
      <c r="Q2709" s="73">
        <v>0</v>
      </c>
    </row>
    <row r="2710" spans="1:17" ht="12.75" customHeight="1" x14ac:dyDescent="0.25">
      <c r="A2710" s="273" t="s">
        <v>5043</v>
      </c>
      <c r="B2710" s="273"/>
      <c r="C2710" s="274" t="s">
        <v>5012</v>
      </c>
      <c r="D2710" s="274"/>
      <c r="E2710" s="274"/>
      <c r="F2710" s="274"/>
      <c r="G2710" s="73">
        <v>177686840.16999999</v>
      </c>
      <c r="H2710" s="73">
        <v>0</v>
      </c>
      <c r="I2710" s="275">
        <v>0</v>
      </c>
      <c r="J2710" s="275"/>
      <c r="K2710" s="275">
        <v>0</v>
      </c>
      <c r="L2710" s="275"/>
      <c r="M2710" s="275"/>
      <c r="N2710" s="275"/>
      <c r="O2710" s="275">
        <v>177686840.16999999</v>
      </c>
      <c r="P2710" s="275"/>
      <c r="Q2710" s="73">
        <v>0</v>
      </c>
    </row>
    <row r="2711" spans="1:17" ht="12.1" customHeight="1" x14ac:dyDescent="0.25">
      <c r="A2711" s="273" t="s">
        <v>5044</v>
      </c>
      <c r="B2711" s="273"/>
      <c r="C2711" s="274" t="s">
        <v>5045</v>
      </c>
      <c r="D2711" s="274"/>
      <c r="E2711" s="274"/>
      <c r="F2711" s="274"/>
      <c r="G2711" s="73">
        <v>83640925.680000007</v>
      </c>
      <c r="H2711" s="73">
        <v>0</v>
      </c>
      <c r="I2711" s="275">
        <v>0</v>
      </c>
      <c r="J2711" s="275"/>
      <c r="K2711" s="275">
        <v>0</v>
      </c>
      <c r="L2711" s="275"/>
      <c r="M2711" s="275"/>
      <c r="N2711" s="275"/>
      <c r="O2711" s="275">
        <v>83640925.680000007</v>
      </c>
      <c r="P2711" s="275"/>
      <c r="Q2711" s="73">
        <v>0</v>
      </c>
    </row>
    <row r="2712" spans="1:17" ht="12.1" customHeight="1" x14ac:dyDescent="0.25">
      <c r="A2712" s="273" t="s">
        <v>5046</v>
      </c>
      <c r="B2712" s="273"/>
      <c r="C2712" s="274" t="s">
        <v>4993</v>
      </c>
      <c r="D2712" s="274"/>
      <c r="E2712" s="274"/>
      <c r="F2712" s="274"/>
      <c r="G2712" s="73">
        <v>205135143.55000001</v>
      </c>
      <c r="H2712" s="73">
        <v>0</v>
      </c>
      <c r="I2712" s="275">
        <v>0</v>
      </c>
      <c r="J2712" s="275"/>
      <c r="K2712" s="275">
        <v>0</v>
      </c>
      <c r="L2712" s="275"/>
      <c r="M2712" s="275"/>
      <c r="N2712" s="275"/>
      <c r="O2712" s="275">
        <v>205135143.55000001</v>
      </c>
      <c r="P2712" s="275"/>
      <c r="Q2712" s="73">
        <v>0</v>
      </c>
    </row>
    <row r="2713" spans="1:17" ht="12.1" customHeight="1" x14ac:dyDescent="0.25">
      <c r="A2713" s="273" t="s">
        <v>5047</v>
      </c>
      <c r="B2713" s="273"/>
      <c r="C2713" s="274" t="s">
        <v>5048</v>
      </c>
      <c r="D2713" s="274"/>
      <c r="E2713" s="274"/>
      <c r="F2713" s="274"/>
      <c r="G2713" s="73">
        <v>1082041.6599999999</v>
      </c>
      <c r="H2713" s="73">
        <v>0</v>
      </c>
      <c r="I2713" s="275">
        <v>0</v>
      </c>
      <c r="J2713" s="275"/>
      <c r="K2713" s="275">
        <v>0</v>
      </c>
      <c r="L2713" s="275"/>
      <c r="M2713" s="275"/>
      <c r="N2713" s="275"/>
      <c r="O2713" s="275">
        <v>1082041.6599999999</v>
      </c>
      <c r="P2713" s="275"/>
      <c r="Q2713" s="73">
        <v>0</v>
      </c>
    </row>
    <row r="2714" spans="1:17" ht="12.75" customHeight="1" x14ac:dyDescent="0.25">
      <c r="A2714" s="273" t="s">
        <v>5049</v>
      </c>
      <c r="B2714" s="273"/>
      <c r="C2714" s="274" t="s">
        <v>5050</v>
      </c>
      <c r="D2714" s="274"/>
      <c r="E2714" s="274"/>
      <c r="F2714" s="274"/>
      <c r="G2714" s="73">
        <v>785041.66</v>
      </c>
      <c r="H2714" s="73">
        <v>0</v>
      </c>
      <c r="I2714" s="275">
        <v>0</v>
      </c>
      <c r="J2714" s="275"/>
      <c r="K2714" s="275">
        <v>0</v>
      </c>
      <c r="L2714" s="275"/>
      <c r="M2714" s="275"/>
      <c r="N2714" s="275"/>
      <c r="O2714" s="275">
        <v>785041.66</v>
      </c>
      <c r="P2714" s="275"/>
      <c r="Q2714" s="73">
        <v>0</v>
      </c>
    </row>
    <row r="2715" spans="1:17" ht="12.1" customHeight="1" x14ac:dyDescent="0.25">
      <c r="A2715" s="273" t="s">
        <v>5051</v>
      </c>
      <c r="B2715" s="273"/>
      <c r="C2715" s="274" t="s">
        <v>5052</v>
      </c>
      <c r="D2715" s="274"/>
      <c r="E2715" s="274"/>
      <c r="F2715" s="274"/>
      <c r="G2715" s="73">
        <v>699300</v>
      </c>
      <c r="H2715" s="73">
        <v>0</v>
      </c>
      <c r="I2715" s="275">
        <v>0</v>
      </c>
      <c r="J2715" s="275"/>
      <c r="K2715" s="275">
        <v>0</v>
      </c>
      <c r="L2715" s="275"/>
      <c r="M2715" s="275"/>
      <c r="N2715" s="275"/>
      <c r="O2715" s="275">
        <v>699300</v>
      </c>
      <c r="P2715" s="275"/>
      <c r="Q2715" s="73">
        <v>0</v>
      </c>
    </row>
    <row r="2716" spans="1:17" ht="12.1" customHeight="1" x14ac:dyDescent="0.25">
      <c r="A2716" s="273" t="s">
        <v>5053</v>
      </c>
      <c r="B2716" s="273"/>
      <c r="C2716" s="274" t="s">
        <v>5054</v>
      </c>
      <c r="D2716" s="274"/>
      <c r="E2716" s="274"/>
      <c r="F2716" s="274"/>
      <c r="G2716" s="73">
        <v>1019252</v>
      </c>
      <c r="H2716" s="73">
        <v>0</v>
      </c>
      <c r="I2716" s="275">
        <v>0</v>
      </c>
      <c r="J2716" s="275"/>
      <c r="K2716" s="275">
        <v>0</v>
      </c>
      <c r="L2716" s="275"/>
      <c r="M2716" s="275"/>
      <c r="N2716" s="275"/>
      <c r="O2716" s="275">
        <v>1019252</v>
      </c>
      <c r="P2716" s="275"/>
      <c r="Q2716" s="73">
        <v>0</v>
      </c>
    </row>
    <row r="2717" spans="1:17" ht="12.75" customHeight="1" x14ac:dyDescent="0.25">
      <c r="A2717" s="273" t="s">
        <v>5055</v>
      </c>
      <c r="B2717" s="273"/>
      <c r="C2717" s="274" t="s">
        <v>5056</v>
      </c>
      <c r="D2717" s="274"/>
      <c r="E2717" s="274"/>
      <c r="F2717" s="274"/>
      <c r="G2717" s="73">
        <v>1160082</v>
      </c>
      <c r="H2717" s="73">
        <v>0</v>
      </c>
      <c r="I2717" s="275">
        <v>0</v>
      </c>
      <c r="J2717" s="275"/>
      <c r="K2717" s="275">
        <v>0</v>
      </c>
      <c r="L2717" s="275"/>
      <c r="M2717" s="275"/>
      <c r="N2717" s="275"/>
      <c r="O2717" s="275">
        <v>1160082</v>
      </c>
      <c r="P2717" s="275"/>
      <c r="Q2717" s="73">
        <v>0</v>
      </c>
    </row>
    <row r="2718" spans="1:17" ht="12.1" customHeight="1" x14ac:dyDescent="0.25">
      <c r="A2718" s="273" t="s">
        <v>5057</v>
      </c>
      <c r="B2718" s="273"/>
      <c r="C2718" s="274" t="s">
        <v>5058</v>
      </c>
      <c r="D2718" s="274"/>
      <c r="E2718" s="274"/>
      <c r="F2718" s="274"/>
      <c r="G2718" s="73">
        <v>785041.66</v>
      </c>
      <c r="H2718" s="73">
        <v>0</v>
      </c>
      <c r="I2718" s="275">
        <v>0</v>
      </c>
      <c r="J2718" s="275"/>
      <c r="K2718" s="275">
        <v>0</v>
      </c>
      <c r="L2718" s="275"/>
      <c r="M2718" s="275"/>
      <c r="N2718" s="275"/>
      <c r="O2718" s="275">
        <v>785041.66</v>
      </c>
      <c r="P2718" s="275"/>
      <c r="Q2718" s="73">
        <v>0</v>
      </c>
    </row>
    <row r="2719" spans="1:17" ht="12.1" customHeight="1" x14ac:dyDescent="0.25">
      <c r="A2719" s="273" t="s">
        <v>5059</v>
      </c>
      <c r="B2719" s="273"/>
      <c r="C2719" s="274" t="s">
        <v>5060</v>
      </c>
      <c r="D2719" s="274"/>
      <c r="E2719" s="274"/>
      <c r="F2719" s="274"/>
      <c r="G2719" s="73">
        <v>785041.66</v>
      </c>
      <c r="H2719" s="73">
        <v>0</v>
      </c>
      <c r="I2719" s="275">
        <v>0</v>
      </c>
      <c r="J2719" s="275"/>
      <c r="K2719" s="275">
        <v>0</v>
      </c>
      <c r="L2719" s="275"/>
      <c r="M2719" s="275"/>
      <c r="N2719" s="275"/>
      <c r="O2719" s="275">
        <v>785041.66</v>
      </c>
      <c r="P2719" s="275"/>
      <c r="Q2719" s="73">
        <v>0</v>
      </c>
    </row>
    <row r="2720" spans="1:17" ht="12.75" customHeight="1" x14ac:dyDescent="0.25">
      <c r="A2720" s="273" t="s">
        <v>5061</v>
      </c>
      <c r="B2720" s="273"/>
      <c r="C2720" s="274" t="s">
        <v>5062</v>
      </c>
      <c r="D2720" s="274"/>
      <c r="E2720" s="274"/>
      <c r="F2720" s="274"/>
      <c r="G2720" s="73">
        <v>825000</v>
      </c>
      <c r="H2720" s="73">
        <v>0</v>
      </c>
      <c r="I2720" s="275">
        <v>0</v>
      </c>
      <c r="J2720" s="275"/>
      <c r="K2720" s="275">
        <v>0</v>
      </c>
      <c r="L2720" s="275"/>
      <c r="M2720" s="275"/>
      <c r="N2720" s="275"/>
      <c r="O2720" s="275">
        <v>825000</v>
      </c>
      <c r="P2720" s="275"/>
      <c r="Q2720" s="73">
        <v>0</v>
      </c>
    </row>
    <row r="2721" spans="1:17" ht="12.1" customHeight="1" x14ac:dyDescent="0.25">
      <c r="A2721" s="273" t="s">
        <v>5063</v>
      </c>
      <c r="B2721" s="273"/>
      <c r="C2721" s="274" t="s">
        <v>5064</v>
      </c>
      <c r="D2721" s="274"/>
      <c r="E2721" s="274"/>
      <c r="F2721" s="274"/>
      <c r="G2721" s="73">
        <v>825000</v>
      </c>
      <c r="H2721" s="73">
        <v>0</v>
      </c>
      <c r="I2721" s="275">
        <v>0</v>
      </c>
      <c r="J2721" s="275"/>
      <c r="K2721" s="275">
        <v>0</v>
      </c>
      <c r="L2721" s="275"/>
      <c r="M2721" s="275"/>
      <c r="N2721" s="275"/>
      <c r="O2721" s="275">
        <v>825000</v>
      </c>
      <c r="P2721" s="275"/>
      <c r="Q2721" s="73">
        <v>0</v>
      </c>
    </row>
    <row r="2722" spans="1:17" ht="12.1" customHeight="1" x14ac:dyDescent="0.25">
      <c r="A2722" s="273" t="s">
        <v>5065</v>
      </c>
      <c r="B2722" s="273"/>
      <c r="C2722" s="274" t="s">
        <v>5066</v>
      </c>
      <c r="D2722" s="274"/>
      <c r="E2722" s="274"/>
      <c r="F2722" s="274"/>
      <c r="G2722" s="73">
        <v>1082041.6599999999</v>
      </c>
      <c r="H2722" s="73">
        <v>0</v>
      </c>
      <c r="I2722" s="275">
        <v>0</v>
      </c>
      <c r="J2722" s="275"/>
      <c r="K2722" s="275">
        <v>0</v>
      </c>
      <c r="L2722" s="275"/>
      <c r="M2722" s="275"/>
      <c r="N2722" s="275"/>
      <c r="O2722" s="275">
        <v>1082041.6599999999</v>
      </c>
      <c r="P2722" s="275"/>
      <c r="Q2722" s="73">
        <v>0</v>
      </c>
    </row>
    <row r="2723" spans="1:17" ht="12.75" customHeight="1" x14ac:dyDescent="0.25">
      <c r="A2723" s="273" t="s">
        <v>5067</v>
      </c>
      <c r="B2723" s="273"/>
      <c r="C2723" s="274" t="s">
        <v>5068</v>
      </c>
      <c r="D2723" s="274"/>
      <c r="E2723" s="274"/>
      <c r="F2723" s="274"/>
      <c r="G2723" s="73">
        <v>184897505.22</v>
      </c>
      <c r="H2723" s="73">
        <v>0</v>
      </c>
      <c r="I2723" s="275">
        <v>1147272.72</v>
      </c>
      <c r="J2723" s="275"/>
      <c r="K2723" s="275">
        <v>0</v>
      </c>
      <c r="L2723" s="275"/>
      <c r="M2723" s="275"/>
      <c r="N2723" s="275"/>
      <c r="O2723" s="275">
        <v>186044777.94</v>
      </c>
      <c r="P2723" s="275"/>
      <c r="Q2723" s="73">
        <v>0</v>
      </c>
    </row>
    <row r="2724" spans="1:17" ht="12.1" customHeight="1" x14ac:dyDescent="0.25">
      <c r="A2724" s="273" t="s">
        <v>5069</v>
      </c>
      <c r="B2724" s="273"/>
      <c r="C2724" s="274" t="s">
        <v>5070</v>
      </c>
      <c r="D2724" s="274"/>
      <c r="E2724" s="274"/>
      <c r="F2724" s="274"/>
      <c r="G2724" s="73">
        <v>785041.66</v>
      </c>
      <c r="H2724" s="73">
        <v>0</v>
      </c>
      <c r="I2724" s="275">
        <v>0</v>
      </c>
      <c r="J2724" s="275"/>
      <c r="K2724" s="275">
        <v>0</v>
      </c>
      <c r="L2724" s="275"/>
      <c r="M2724" s="275"/>
      <c r="N2724" s="275"/>
      <c r="O2724" s="275">
        <v>785041.66</v>
      </c>
      <c r="P2724" s="275"/>
      <c r="Q2724" s="73">
        <v>0</v>
      </c>
    </row>
    <row r="2725" spans="1:17" ht="12.1" customHeight="1" x14ac:dyDescent="0.25">
      <c r="A2725" s="273" t="s">
        <v>5071</v>
      </c>
      <c r="B2725" s="273"/>
      <c r="C2725" s="274" t="s">
        <v>5072</v>
      </c>
      <c r="D2725" s="274"/>
      <c r="E2725" s="274"/>
      <c r="F2725" s="274"/>
      <c r="G2725" s="73">
        <v>785041.66</v>
      </c>
      <c r="H2725" s="73">
        <v>0</v>
      </c>
      <c r="I2725" s="275">
        <v>0</v>
      </c>
      <c r="J2725" s="275"/>
      <c r="K2725" s="275">
        <v>0</v>
      </c>
      <c r="L2725" s="275"/>
      <c r="M2725" s="275"/>
      <c r="N2725" s="275"/>
      <c r="O2725" s="275">
        <v>785041.66</v>
      </c>
      <c r="P2725" s="275"/>
      <c r="Q2725" s="73">
        <v>0</v>
      </c>
    </row>
    <row r="2726" spans="1:17" ht="12.75" customHeight="1" x14ac:dyDescent="0.25">
      <c r="A2726" s="273" t="s">
        <v>5073</v>
      </c>
      <c r="B2726" s="273"/>
      <c r="C2726" s="274" t="s">
        <v>5074</v>
      </c>
      <c r="D2726" s="274"/>
      <c r="E2726" s="274"/>
      <c r="F2726" s="274"/>
      <c r="G2726" s="73">
        <v>1379041.66</v>
      </c>
      <c r="H2726" s="73">
        <v>0</v>
      </c>
      <c r="I2726" s="275">
        <v>0</v>
      </c>
      <c r="J2726" s="275"/>
      <c r="K2726" s="275">
        <v>0</v>
      </c>
      <c r="L2726" s="275"/>
      <c r="M2726" s="275"/>
      <c r="N2726" s="275"/>
      <c r="O2726" s="275">
        <v>1379041.66</v>
      </c>
      <c r="P2726" s="275"/>
      <c r="Q2726" s="73">
        <v>0</v>
      </c>
    </row>
    <row r="2727" spans="1:17" ht="12.1" customHeight="1" x14ac:dyDescent="0.25">
      <c r="A2727" s="273" t="s">
        <v>5075</v>
      </c>
      <c r="B2727" s="273"/>
      <c r="C2727" s="274" t="s">
        <v>5076</v>
      </c>
      <c r="D2727" s="274"/>
      <c r="E2727" s="274"/>
      <c r="F2727" s="274"/>
      <c r="G2727" s="73">
        <v>785041.66</v>
      </c>
      <c r="H2727" s="73">
        <v>0</v>
      </c>
      <c r="I2727" s="275">
        <v>0</v>
      </c>
      <c r="J2727" s="275"/>
      <c r="K2727" s="275">
        <v>0</v>
      </c>
      <c r="L2727" s="275"/>
      <c r="M2727" s="275"/>
      <c r="N2727" s="275"/>
      <c r="O2727" s="275">
        <v>785041.66</v>
      </c>
      <c r="P2727" s="275"/>
      <c r="Q2727" s="73">
        <v>0</v>
      </c>
    </row>
    <row r="2728" spans="1:17" ht="12.1" customHeight="1" x14ac:dyDescent="0.25">
      <c r="A2728" s="273" t="s">
        <v>5077</v>
      </c>
      <c r="B2728" s="273"/>
      <c r="C2728" s="274" t="s">
        <v>5078</v>
      </c>
      <c r="D2728" s="274"/>
      <c r="E2728" s="274"/>
      <c r="F2728" s="274"/>
      <c r="G2728" s="73">
        <v>785041.66</v>
      </c>
      <c r="H2728" s="73">
        <v>0</v>
      </c>
      <c r="I2728" s="275">
        <v>0</v>
      </c>
      <c r="J2728" s="275"/>
      <c r="K2728" s="275">
        <v>0</v>
      </c>
      <c r="L2728" s="275"/>
      <c r="M2728" s="275"/>
      <c r="N2728" s="275"/>
      <c r="O2728" s="275">
        <v>785041.66</v>
      </c>
      <c r="P2728" s="275"/>
      <c r="Q2728" s="73">
        <v>0</v>
      </c>
    </row>
    <row r="2729" spans="1:17" ht="12.75" customHeight="1" x14ac:dyDescent="0.25">
      <c r="A2729" s="273" t="s">
        <v>5079</v>
      </c>
      <c r="B2729" s="273"/>
      <c r="C2729" s="274" t="s">
        <v>4993</v>
      </c>
      <c r="D2729" s="274"/>
      <c r="E2729" s="274"/>
      <c r="F2729" s="274"/>
      <c r="G2729" s="73">
        <v>90583686.019999996</v>
      </c>
      <c r="H2729" s="73">
        <v>0</v>
      </c>
      <c r="I2729" s="275">
        <v>0</v>
      </c>
      <c r="J2729" s="275"/>
      <c r="K2729" s="275">
        <v>0</v>
      </c>
      <c r="L2729" s="275"/>
      <c r="M2729" s="275"/>
      <c r="N2729" s="275"/>
      <c r="O2729" s="275">
        <v>90583686.019999996</v>
      </c>
      <c r="P2729" s="275"/>
      <c r="Q2729" s="73">
        <v>0</v>
      </c>
    </row>
    <row r="2730" spans="1:17" ht="12.1" customHeight="1" x14ac:dyDescent="0.25">
      <c r="A2730" s="273" t="s">
        <v>5080</v>
      </c>
      <c r="B2730" s="273"/>
      <c r="C2730" s="274" t="s">
        <v>5081</v>
      </c>
      <c r="D2730" s="274"/>
      <c r="E2730" s="274"/>
      <c r="F2730" s="274"/>
      <c r="G2730" s="73">
        <v>76999916.790000007</v>
      </c>
      <c r="H2730" s="73">
        <v>0</v>
      </c>
      <c r="I2730" s="275">
        <v>0</v>
      </c>
      <c r="J2730" s="275"/>
      <c r="K2730" s="275">
        <v>0</v>
      </c>
      <c r="L2730" s="275"/>
      <c r="M2730" s="275"/>
      <c r="N2730" s="275"/>
      <c r="O2730" s="275">
        <v>76999916.790000007</v>
      </c>
      <c r="P2730" s="275"/>
      <c r="Q2730" s="73">
        <v>0</v>
      </c>
    </row>
    <row r="2731" spans="1:17" ht="12.1" customHeight="1" x14ac:dyDescent="0.25">
      <c r="A2731" s="273" t="s">
        <v>5082</v>
      </c>
      <c r="B2731" s="273"/>
      <c r="C2731" s="274" t="s">
        <v>4993</v>
      </c>
      <c r="D2731" s="274"/>
      <c r="E2731" s="274"/>
      <c r="F2731" s="274"/>
      <c r="G2731" s="73">
        <v>1774487.7</v>
      </c>
      <c r="H2731" s="73">
        <v>0</v>
      </c>
      <c r="I2731" s="275">
        <v>0</v>
      </c>
      <c r="J2731" s="275"/>
      <c r="K2731" s="275">
        <v>0</v>
      </c>
      <c r="L2731" s="275"/>
      <c r="M2731" s="275"/>
      <c r="N2731" s="275"/>
      <c r="O2731" s="275">
        <v>1774487.7</v>
      </c>
      <c r="P2731" s="275"/>
      <c r="Q2731" s="73">
        <v>0</v>
      </c>
    </row>
    <row r="2732" spans="1:17" ht="12.75" customHeight="1" x14ac:dyDescent="0.25">
      <c r="A2732" s="273" t="s">
        <v>5083</v>
      </c>
      <c r="B2732" s="273"/>
      <c r="C2732" s="274" t="s">
        <v>5084</v>
      </c>
      <c r="D2732" s="274"/>
      <c r="E2732" s="274"/>
      <c r="F2732" s="274"/>
      <c r="G2732" s="73">
        <v>1570083.32</v>
      </c>
      <c r="H2732" s="73">
        <v>0</v>
      </c>
      <c r="I2732" s="275">
        <v>0</v>
      </c>
      <c r="J2732" s="275"/>
      <c r="K2732" s="275">
        <v>0</v>
      </c>
      <c r="L2732" s="275"/>
      <c r="M2732" s="275"/>
      <c r="N2732" s="275"/>
      <c r="O2732" s="275">
        <v>1570083.32</v>
      </c>
      <c r="P2732" s="275"/>
      <c r="Q2732" s="73">
        <v>0</v>
      </c>
    </row>
    <row r="2733" spans="1:17" ht="12.1" customHeight="1" x14ac:dyDescent="0.25">
      <c r="A2733" s="273" t="s">
        <v>5085</v>
      </c>
      <c r="B2733" s="273"/>
      <c r="C2733" s="274" t="s">
        <v>5086</v>
      </c>
      <c r="D2733" s="274"/>
      <c r="E2733" s="274"/>
      <c r="F2733" s="274"/>
      <c r="G2733" s="73">
        <v>785041.66</v>
      </c>
      <c r="H2733" s="73">
        <v>0</v>
      </c>
      <c r="I2733" s="275">
        <v>0</v>
      </c>
      <c r="J2733" s="275"/>
      <c r="K2733" s="275">
        <v>0</v>
      </c>
      <c r="L2733" s="275"/>
      <c r="M2733" s="275"/>
      <c r="N2733" s="275"/>
      <c r="O2733" s="275">
        <v>785041.66</v>
      </c>
      <c r="P2733" s="275"/>
      <c r="Q2733" s="73">
        <v>0</v>
      </c>
    </row>
    <row r="2734" spans="1:17" ht="12.1" customHeight="1" x14ac:dyDescent="0.25">
      <c r="A2734" s="273" t="s">
        <v>5087</v>
      </c>
      <c r="B2734" s="273"/>
      <c r="C2734" s="274" t="s">
        <v>5088</v>
      </c>
      <c r="D2734" s="274"/>
      <c r="E2734" s="274"/>
      <c r="F2734" s="274"/>
      <c r="G2734" s="73">
        <v>785041.66</v>
      </c>
      <c r="H2734" s="73">
        <v>0</v>
      </c>
      <c r="I2734" s="275">
        <v>0</v>
      </c>
      <c r="J2734" s="275"/>
      <c r="K2734" s="275">
        <v>0</v>
      </c>
      <c r="L2734" s="275"/>
      <c r="M2734" s="275"/>
      <c r="N2734" s="275"/>
      <c r="O2734" s="275">
        <v>785041.66</v>
      </c>
      <c r="P2734" s="275"/>
      <c r="Q2734" s="73">
        <v>0</v>
      </c>
    </row>
    <row r="2735" spans="1:17" ht="12.75" customHeight="1" x14ac:dyDescent="0.25">
      <c r="A2735" s="273" t="s">
        <v>5089</v>
      </c>
      <c r="B2735" s="273"/>
      <c r="C2735" s="274" t="s">
        <v>4991</v>
      </c>
      <c r="D2735" s="274"/>
      <c r="E2735" s="274"/>
      <c r="F2735" s="274"/>
      <c r="G2735" s="73">
        <v>6311702.29</v>
      </c>
      <c r="H2735" s="73">
        <v>0</v>
      </c>
      <c r="I2735" s="275">
        <v>0</v>
      </c>
      <c r="J2735" s="275"/>
      <c r="K2735" s="275">
        <v>0</v>
      </c>
      <c r="L2735" s="275"/>
      <c r="M2735" s="275"/>
      <c r="N2735" s="275"/>
      <c r="O2735" s="275">
        <v>6311702.29</v>
      </c>
      <c r="P2735" s="275"/>
      <c r="Q2735" s="73">
        <v>0</v>
      </c>
    </row>
    <row r="2736" spans="1:17" ht="12.1" customHeight="1" x14ac:dyDescent="0.25">
      <c r="A2736" s="273" t="s">
        <v>5090</v>
      </c>
      <c r="B2736" s="273"/>
      <c r="C2736" s="274" t="s">
        <v>5091</v>
      </c>
      <c r="D2736" s="274"/>
      <c r="E2736" s="274"/>
      <c r="F2736" s="274"/>
      <c r="G2736" s="73">
        <v>225400</v>
      </c>
      <c r="H2736" s="73">
        <v>0</v>
      </c>
      <c r="I2736" s="275">
        <v>0</v>
      </c>
      <c r="J2736" s="275"/>
      <c r="K2736" s="275">
        <v>0</v>
      </c>
      <c r="L2736" s="275"/>
      <c r="M2736" s="275"/>
      <c r="N2736" s="275"/>
      <c r="O2736" s="275">
        <v>225400</v>
      </c>
      <c r="P2736" s="275"/>
      <c r="Q2736" s="73">
        <v>0</v>
      </c>
    </row>
    <row r="2737" spans="1:17" ht="12.1" customHeight="1" x14ac:dyDescent="0.25">
      <c r="A2737" s="273" t="s">
        <v>5092</v>
      </c>
      <c r="B2737" s="273"/>
      <c r="C2737" s="274" t="s">
        <v>5093</v>
      </c>
      <c r="D2737" s="274"/>
      <c r="E2737" s="274"/>
      <c r="F2737" s="274"/>
      <c r="G2737" s="73">
        <v>5235567.43</v>
      </c>
      <c r="H2737" s="73">
        <v>0</v>
      </c>
      <c r="I2737" s="275">
        <v>0</v>
      </c>
      <c r="J2737" s="275"/>
      <c r="K2737" s="275">
        <v>0</v>
      </c>
      <c r="L2737" s="275"/>
      <c r="M2737" s="275"/>
      <c r="N2737" s="275"/>
      <c r="O2737" s="275">
        <v>5235567.43</v>
      </c>
      <c r="P2737" s="275"/>
      <c r="Q2737" s="73">
        <v>0</v>
      </c>
    </row>
    <row r="2738" spans="1:17" ht="12.1" customHeight="1" x14ac:dyDescent="0.25">
      <c r="A2738" s="273" t="s">
        <v>5094</v>
      </c>
      <c r="B2738" s="273"/>
      <c r="C2738" s="274" t="s">
        <v>5095</v>
      </c>
      <c r="D2738" s="274"/>
      <c r="E2738" s="274"/>
      <c r="F2738" s="274"/>
      <c r="G2738" s="73">
        <v>136363.63</v>
      </c>
      <c r="H2738" s="73">
        <v>0</v>
      </c>
      <c r="I2738" s="275">
        <v>0</v>
      </c>
      <c r="J2738" s="275"/>
      <c r="K2738" s="275">
        <v>0</v>
      </c>
      <c r="L2738" s="275"/>
      <c r="M2738" s="275"/>
      <c r="N2738" s="275"/>
      <c r="O2738" s="275">
        <v>136363.63</v>
      </c>
      <c r="P2738" s="275"/>
      <c r="Q2738" s="73">
        <v>0</v>
      </c>
    </row>
    <row r="2739" spans="1:17" ht="12.75" customHeight="1" x14ac:dyDescent="0.25">
      <c r="A2739" s="273" t="s">
        <v>5096</v>
      </c>
      <c r="B2739" s="273"/>
      <c r="C2739" s="274" t="s">
        <v>4993</v>
      </c>
      <c r="D2739" s="274"/>
      <c r="E2739" s="274"/>
      <c r="F2739" s="274"/>
      <c r="G2739" s="73">
        <v>162418710.46000001</v>
      </c>
      <c r="H2739" s="73">
        <v>0</v>
      </c>
      <c r="I2739" s="275">
        <v>0</v>
      </c>
      <c r="J2739" s="275"/>
      <c r="K2739" s="275">
        <v>0</v>
      </c>
      <c r="L2739" s="275"/>
      <c r="M2739" s="275"/>
      <c r="N2739" s="275"/>
      <c r="O2739" s="275">
        <v>162418710.46000001</v>
      </c>
      <c r="P2739" s="275"/>
      <c r="Q2739" s="73">
        <v>0</v>
      </c>
    </row>
    <row r="2740" spans="1:17" ht="12.1" customHeight="1" x14ac:dyDescent="0.25">
      <c r="A2740" s="273" t="s">
        <v>5097</v>
      </c>
      <c r="B2740" s="273"/>
      <c r="C2740" s="274" t="s">
        <v>5098</v>
      </c>
      <c r="D2740" s="274"/>
      <c r="E2740" s="274"/>
      <c r="F2740" s="274"/>
      <c r="G2740" s="73">
        <v>2340666.5</v>
      </c>
      <c r="H2740" s="73">
        <v>0</v>
      </c>
      <c r="I2740" s="275">
        <v>0</v>
      </c>
      <c r="J2740" s="275"/>
      <c r="K2740" s="275">
        <v>0</v>
      </c>
      <c r="L2740" s="275"/>
      <c r="M2740" s="275"/>
      <c r="N2740" s="275"/>
      <c r="O2740" s="275">
        <v>2340666.5</v>
      </c>
      <c r="P2740" s="275"/>
      <c r="Q2740" s="73">
        <v>0</v>
      </c>
    </row>
    <row r="2741" spans="1:17" ht="12.1" customHeight="1" x14ac:dyDescent="0.25">
      <c r="A2741" s="273" t="s">
        <v>5099</v>
      </c>
      <c r="B2741" s="273"/>
      <c r="C2741" s="274" t="s">
        <v>5100</v>
      </c>
      <c r="D2741" s="274"/>
      <c r="E2741" s="274"/>
      <c r="F2741" s="274"/>
      <c r="G2741" s="73">
        <v>138685939.93000001</v>
      </c>
      <c r="H2741" s="73">
        <v>0</v>
      </c>
      <c r="I2741" s="275">
        <v>0</v>
      </c>
      <c r="J2741" s="275"/>
      <c r="K2741" s="275">
        <v>0</v>
      </c>
      <c r="L2741" s="275"/>
      <c r="M2741" s="275"/>
      <c r="N2741" s="275"/>
      <c r="O2741" s="275">
        <v>138685939.93000001</v>
      </c>
      <c r="P2741" s="275"/>
      <c r="Q2741" s="73">
        <v>0</v>
      </c>
    </row>
    <row r="2742" spans="1:17" ht="12.75" customHeight="1" x14ac:dyDescent="0.25">
      <c r="A2742" s="273" t="s">
        <v>5101</v>
      </c>
      <c r="B2742" s="273"/>
      <c r="C2742" s="274" t="s">
        <v>5102</v>
      </c>
      <c r="D2742" s="274"/>
      <c r="E2742" s="274"/>
      <c r="F2742" s="274"/>
      <c r="G2742" s="73">
        <v>370000</v>
      </c>
      <c r="H2742" s="73">
        <v>0</v>
      </c>
      <c r="I2742" s="275">
        <v>0</v>
      </c>
      <c r="J2742" s="275"/>
      <c r="K2742" s="275">
        <v>0</v>
      </c>
      <c r="L2742" s="275"/>
      <c r="M2742" s="275"/>
      <c r="N2742" s="275"/>
      <c r="O2742" s="275">
        <v>370000</v>
      </c>
      <c r="P2742" s="275"/>
      <c r="Q2742" s="73">
        <v>0</v>
      </c>
    </row>
    <row r="2743" spans="1:17" ht="12.1" customHeight="1" x14ac:dyDescent="0.25">
      <c r="A2743" s="273" t="s">
        <v>5103</v>
      </c>
      <c r="B2743" s="273"/>
      <c r="C2743" s="274" t="s">
        <v>5104</v>
      </c>
      <c r="D2743" s="274"/>
      <c r="E2743" s="274"/>
      <c r="F2743" s="274"/>
      <c r="G2743" s="73">
        <v>2497351897.3499999</v>
      </c>
      <c r="H2743" s="73">
        <v>0</v>
      </c>
      <c r="I2743" s="275">
        <v>103979353.48999999</v>
      </c>
      <c r="J2743" s="275"/>
      <c r="K2743" s="275">
        <v>19673898.940000001</v>
      </c>
      <c r="L2743" s="275"/>
      <c r="M2743" s="275"/>
      <c r="N2743" s="275"/>
      <c r="O2743" s="275">
        <v>2581657351.9000001</v>
      </c>
      <c r="P2743" s="275"/>
      <c r="Q2743" s="73">
        <v>0</v>
      </c>
    </row>
    <row r="2744" spans="1:17" ht="12.1" customHeight="1" x14ac:dyDescent="0.25">
      <c r="A2744" s="273" t="s">
        <v>5105</v>
      </c>
      <c r="B2744" s="273"/>
      <c r="C2744" s="274" t="s">
        <v>5106</v>
      </c>
      <c r="D2744" s="274"/>
      <c r="E2744" s="274"/>
      <c r="F2744" s="274"/>
      <c r="G2744" s="73">
        <v>910000</v>
      </c>
      <c r="H2744" s="73">
        <v>0</v>
      </c>
      <c r="I2744" s="275">
        <v>0</v>
      </c>
      <c r="J2744" s="275"/>
      <c r="K2744" s="275">
        <v>0</v>
      </c>
      <c r="L2744" s="275"/>
      <c r="M2744" s="275"/>
      <c r="N2744" s="275"/>
      <c r="O2744" s="275">
        <v>910000</v>
      </c>
      <c r="P2744" s="275"/>
      <c r="Q2744" s="73">
        <v>0</v>
      </c>
    </row>
    <row r="2745" spans="1:17" ht="12.75" customHeight="1" x14ac:dyDescent="0.25">
      <c r="A2745" s="273" t="s">
        <v>5107</v>
      </c>
      <c r="B2745" s="273"/>
      <c r="C2745" s="274" t="s">
        <v>5108</v>
      </c>
      <c r="D2745" s="274"/>
      <c r="E2745" s="274"/>
      <c r="F2745" s="274"/>
      <c r="G2745" s="73">
        <v>10228493.539999999</v>
      </c>
      <c r="H2745" s="73">
        <v>0</v>
      </c>
      <c r="I2745" s="275">
        <v>2668818.19</v>
      </c>
      <c r="J2745" s="275"/>
      <c r="K2745" s="275">
        <v>0</v>
      </c>
      <c r="L2745" s="275"/>
      <c r="M2745" s="275"/>
      <c r="N2745" s="275"/>
      <c r="O2745" s="275">
        <v>12897311.73</v>
      </c>
      <c r="P2745" s="275"/>
      <c r="Q2745" s="73">
        <v>0</v>
      </c>
    </row>
    <row r="2746" spans="1:17" ht="12.1" customHeight="1" x14ac:dyDescent="0.25">
      <c r="A2746" s="273" t="s">
        <v>5109</v>
      </c>
      <c r="B2746" s="273"/>
      <c r="C2746" s="274" t="s">
        <v>5110</v>
      </c>
      <c r="D2746" s="274"/>
      <c r="E2746" s="274"/>
      <c r="F2746" s="274"/>
      <c r="G2746" s="73">
        <v>5672727.2699999996</v>
      </c>
      <c r="H2746" s="73">
        <v>0</v>
      </c>
      <c r="I2746" s="275">
        <v>0</v>
      </c>
      <c r="J2746" s="275"/>
      <c r="K2746" s="275">
        <v>0</v>
      </c>
      <c r="L2746" s="275"/>
      <c r="M2746" s="275"/>
      <c r="N2746" s="275"/>
      <c r="O2746" s="275">
        <v>5672727.2699999996</v>
      </c>
      <c r="P2746" s="275"/>
      <c r="Q2746" s="73">
        <v>0</v>
      </c>
    </row>
    <row r="2747" spans="1:17" ht="12.1" customHeight="1" x14ac:dyDescent="0.25">
      <c r="A2747" s="273" t="s">
        <v>5111</v>
      </c>
      <c r="B2747" s="273"/>
      <c r="C2747" s="274" t="s">
        <v>5112</v>
      </c>
      <c r="D2747" s="274"/>
      <c r="E2747" s="274"/>
      <c r="F2747" s="274"/>
      <c r="G2747" s="73">
        <v>2468149.11</v>
      </c>
      <c r="H2747" s="73">
        <v>0</v>
      </c>
      <c r="I2747" s="275">
        <v>0</v>
      </c>
      <c r="J2747" s="275"/>
      <c r="K2747" s="275">
        <v>0</v>
      </c>
      <c r="L2747" s="275"/>
      <c r="M2747" s="275"/>
      <c r="N2747" s="275"/>
      <c r="O2747" s="275">
        <v>2468149.11</v>
      </c>
      <c r="P2747" s="275"/>
      <c r="Q2747" s="73">
        <v>0</v>
      </c>
    </row>
    <row r="2748" spans="1:17" ht="12.75" customHeight="1" x14ac:dyDescent="0.25">
      <c r="A2748" s="273" t="s">
        <v>5113</v>
      </c>
      <c r="B2748" s="273"/>
      <c r="C2748" s="274" t="s">
        <v>5114</v>
      </c>
      <c r="D2748" s="274"/>
      <c r="E2748" s="274"/>
      <c r="F2748" s="274"/>
      <c r="G2748" s="73">
        <v>200000</v>
      </c>
      <c r="H2748" s="73">
        <v>0</v>
      </c>
      <c r="I2748" s="275">
        <v>0</v>
      </c>
      <c r="J2748" s="275"/>
      <c r="K2748" s="275">
        <v>0</v>
      </c>
      <c r="L2748" s="275"/>
      <c r="M2748" s="275"/>
      <c r="N2748" s="275"/>
      <c r="O2748" s="275">
        <v>200000</v>
      </c>
      <c r="P2748" s="275"/>
      <c r="Q2748" s="73">
        <v>0</v>
      </c>
    </row>
    <row r="2749" spans="1:17" ht="12.1" customHeight="1" x14ac:dyDescent="0.25">
      <c r="A2749" s="273" t="s">
        <v>5115</v>
      </c>
      <c r="B2749" s="273"/>
      <c r="C2749" s="274" t="s">
        <v>5116</v>
      </c>
      <c r="D2749" s="274"/>
      <c r="E2749" s="274"/>
      <c r="F2749" s="274"/>
      <c r="G2749" s="73">
        <v>2668818.19</v>
      </c>
      <c r="H2749" s="73">
        <v>0</v>
      </c>
      <c r="I2749" s="275">
        <v>0</v>
      </c>
      <c r="J2749" s="275"/>
      <c r="K2749" s="275">
        <v>2668818.19</v>
      </c>
      <c r="L2749" s="275"/>
      <c r="M2749" s="275"/>
      <c r="N2749" s="275"/>
      <c r="O2749" s="275">
        <v>0</v>
      </c>
      <c r="P2749" s="275"/>
      <c r="Q2749" s="73">
        <v>0</v>
      </c>
    </row>
    <row r="2750" spans="1:17" ht="12.1" customHeight="1" x14ac:dyDescent="0.25">
      <c r="A2750" s="273" t="s">
        <v>5117</v>
      </c>
      <c r="B2750" s="273"/>
      <c r="C2750" s="274" t="s">
        <v>5118</v>
      </c>
      <c r="D2750" s="274"/>
      <c r="E2750" s="274"/>
      <c r="F2750" s="274"/>
      <c r="G2750" s="73">
        <v>0</v>
      </c>
      <c r="H2750" s="73">
        <v>2462709101.0799999</v>
      </c>
      <c r="I2750" s="275">
        <v>20802267.82</v>
      </c>
      <c r="J2750" s="275"/>
      <c r="K2750" s="275">
        <v>271087370.16000003</v>
      </c>
      <c r="L2750" s="275"/>
      <c r="M2750" s="275"/>
      <c r="N2750" s="275"/>
      <c r="O2750" s="275">
        <v>0</v>
      </c>
      <c r="P2750" s="275"/>
      <c r="Q2750" s="73">
        <v>2712994203.4200001</v>
      </c>
    </row>
    <row r="2751" spans="1:17" ht="12.75" customHeight="1" x14ac:dyDescent="0.25">
      <c r="A2751" s="355"/>
      <c r="B2751" s="355"/>
      <c r="C2751" s="355"/>
      <c r="D2751" s="355"/>
      <c r="E2751" s="355"/>
      <c r="F2751" s="355"/>
      <c r="G2751" s="74">
        <v>5794902433.1000004</v>
      </c>
      <c r="H2751" s="74">
        <v>2462709101.0799999</v>
      </c>
      <c r="I2751" s="356">
        <v>131841212.22</v>
      </c>
      <c r="J2751" s="356"/>
      <c r="K2751" s="356">
        <v>293430087.29000002</v>
      </c>
      <c r="L2751" s="356"/>
      <c r="M2751" s="356"/>
      <c r="N2751" s="356"/>
      <c r="O2751" s="356">
        <v>5883598660.3699999</v>
      </c>
      <c r="P2751" s="356"/>
      <c r="Q2751" s="74">
        <v>2712994203.4200001</v>
      </c>
    </row>
    <row r="2752" spans="1:17" ht="6.8" customHeight="1" x14ac:dyDescent="0.25"/>
    <row r="2753" spans="1:17" ht="12.1" customHeight="1" x14ac:dyDescent="0.25">
      <c r="A2753" s="277" t="s">
        <v>578</v>
      </c>
      <c r="B2753" s="277"/>
      <c r="C2753" s="278" t="s">
        <v>730</v>
      </c>
      <c r="D2753" s="278"/>
      <c r="E2753" s="278"/>
      <c r="F2753" s="278"/>
      <c r="G2753" s="278"/>
      <c r="H2753" s="278"/>
      <c r="I2753" s="278"/>
      <c r="J2753" s="278"/>
      <c r="K2753" s="278"/>
      <c r="L2753" s="278"/>
      <c r="M2753" s="278"/>
      <c r="N2753" s="278"/>
      <c r="O2753" s="278"/>
      <c r="P2753" s="278"/>
      <c r="Q2753" s="278"/>
    </row>
    <row r="2754" spans="1:17" ht="12.1" customHeight="1" x14ac:dyDescent="0.25">
      <c r="A2754" s="273" t="s">
        <v>5119</v>
      </c>
      <c r="B2754" s="273"/>
      <c r="C2754" s="274" t="s">
        <v>5120</v>
      </c>
      <c r="D2754" s="274"/>
      <c r="E2754" s="274"/>
      <c r="F2754" s="274"/>
      <c r="G2754" s="73">
        <v>1045000</v>
      </c>
      <c r="H2754" s="73">
        <v>0</v>
      </c>
      <c r="I2754" s="275">
        <v>0</v>
      </c>
      <c r="J2754" s="275"/>
      <c r="K2754" s="275">
        <v>0</v>
      </c>
      <c r="L2754" s="275"/>
      <c r="M2754" s="275"/>
      <c r="N2754" s="275"/>
      <c r="O2754" s="275">
        <v>1045000</v>
      </c>
      <c r="P2754" s="275"/>
      <c r="Q2754" s="73">
        <v>0</v>
      </c>
    </row>
    <row r="2755" spans="1:17" ht="12.75" customHeight="1" x14ac:dyDescent="0.25">
      <c r="A2755" s="273" t="s">
        <v>5121</v>
      </c>
      <c r="B2755" s="273"/>
      <c r="C2755" s="274" t="s">
        <v>5122</v>
      </c>
      <c r="D2755" s="274"/>
      <c r="E2755" s="274"/>
      <c r="F2755" s="274"/>
      <c r="G2755" s="73">
        <v>5573182.0999999996</v>
      </c>
      <c r="H2755" s="73">
        <v>0</v>
      </c>
      <c r="I2755" s="275">
        <v>0</v>
      </c>
      <c r="J2755" s="275"/>
      <c r="K2755" s="275">
        <v>0</v>
      </c>
      <c r="L2755" s="275"/>
      <c r="M2755" s="275"/>
      <c r="N2755" s="275"/>
      <c r="O2755" s="275">
        <v>5573182.0999999996</v>
      </c>
      <c r="P2755" s="275"/>
      <c r="Q2755" s="73">
        <v>0</v>
      </c>
    </row>
    <row r="2756" spans="1:17" ht="12.1" customHeight="1" x14ac:dyDescent="0.25">
      <c r="A2756" s="273" t="s">
        <v>5123</v>
      </c>
      <c r="B2756" s="273"/>
      <c r="C2756" s="274" t="s">
        <v>5124</v>
      </c>
      <c r="D2756" s="274"/>
      <c r="E2756" s="274"/>
      <c r="F2756" s="274"/>
      <c r="G2756" s="73">
        <v>1813000</v>
      </c>
      <c r="H2756" s="73">
        <v>0</v>
      </c>
      <c r="I2756" s="275">
        <v>0</v>
      </c>
      <c r="J2756" s="275"/>
      <c r="K2756" s="275">
        <v>0</v>
      </c>
      <c r="L2756" s="275"/>
      <c r="M2756" s="275"/>
      <c r="N2756" s="275"/>
      <c r="O2756" s="275">
        <v>1813000</v>
      </c>
      <c r="P2756" s="275"/>
      <c r="Q2756" s="73">
        <v>0</v>
      </c>
    </row>
    <row r="2757" spans="1:17" ht="12.1" customHeight="1" x14ac:dyDescent="0.25">
      <c r="A2757" s="273" t="s">
        <v>5125</v>
      </c>
      <c r="B2757" s="273"/>
      <c r="C2757" s="274" t="s">
        <v>5126</v>
      </c>
      <c r="D2757" s="274"/>
      <c r="E2757" s="274"/>
      <c r="F2757" s="274"/>
      <c r="G2757" s="73">
        <v>1570000</v>
      </c>
      <c r="H2757" s="73">
        <v>0</v>
      </c>
      <c r="I2757" s="275">
        <v>0</v>
      </c>
      <c r="J2757" s="275"/>
      <c r="K2757" s="275">
        <v>0</v>
      </c>
      <c r="L2757" s="275"/>
      <c r="M2757" s="275"/>
      <c r="N2757" s="275"/>
      <c r="O2757" s="275">
        <v>1570000</v>
      </c>
      <c r="P2757" s="275"/>
      <c r="Q2757" s="73">
        <v>0</v>
      </c>
    </row>
    <row r="2758" spans="1:17" ht="12.75" customHeight="1" x14ac:dyDescent="0.25">
      <c r="A2758" s="273" t="s">
        <v>5127</v>
      </c>
      <c r="B2758" s="273"/>
      <c r="C2758" s="274" t="s">
        <v>5120</v>
      </c>
      <c r="D2758" s="274"/>
      <c r="E2758" s="274"/>
      <c r="F2758" s="274"/>
      <c r="G2758" s="73">
        <v>1045000</v>
      </c>
      <c r="H2758" s="73">
        <v>0</v>
      </c>
      <c r="I2758" s="275">
        <v>0</v>
      </c>
      <c r="J2758" s="275"/>
      <c r="K2758" s="275">
        <v>0</v>
      </c>
      <c r="L2758" s="275"/>
      <c r="M2758" s="275"/>
      <c r="N2758" s="275"/>
      <c r="O2758" s="275">
        <v>1045000</v>
      </c>
      <c r="P2758" s="275"/>
      <c r="Q2758" s="73">
        <v>0</v>
      </c>
    </row>
    <row r="2759" spans="1:17" ht="12.1" customHeight="1" x14ac:dyDescent="0.25">
      <c r="A2759" s="273" t="s">
        <v>5128</v>
      </c>
      <c r="B2759" s="273"/>
      <c r="C2759" s="274" t="s">
        <v>5129</v>
      </c>
      <c r="D2759" s="274"/>
      <c r="E2759" s="274"/>
      <c r="F2759" s="274"/>
      <c r="G2759" s="73">
        <v>4397273.08</v>
      </c>
      <c r="H2759" s="73">
        <v>0</v>
      </c>
      <c r="I2759" s="275">
        <v>0</v>
      </c>
      <c r="J2759" s="275"/>
      <c r="K2759" s="275">
        <v>0</v>
      </c>
      <c r="L2759" s="275"/>
      <c r="M2759" s="275"/>
      <c r="N2759" s="275"/>
      <c r="O2759" s="275">
        <v>4397273.08</v>
      </c>
      <c r="P2759" s="275"/>
      <c r="Q2759" s="73">
        <v>0</v>
      </c>
    </row>
    <row r="2760" spans="1:17" ht="12.1" customHeight="1" x14ac:dyDescent="0.25">
      <c r="A2760" s="273" t="s">
        <v>5130</v>
      </c>
      <c r="B2760" s="273"/>
      <c r="C2760" s="274" t="s">
        <v>5126</v>
      </c>
      <c r="D2760" s="274"/>
      <c r="E2760" s="274"/>
      <c r="F2760" s="274"/>
      <c r="G2760" s="73">
        <v>418636.36</v>
      </c>
      <c r="H2760" s="73">
        <v>0</v>
      </c>
      <c r="I2760" s="275">
        <v>0</v>
      </c>
      <c r="J2760" s="275"/>
      <c r="K2760" s="275">
        <v>0</v>
      </c>
      <c r="L2760" s="275"/>
      <c r="M2760" s="275"/>
      <c r="N2760" s="275"/>
      <c r="O2760" s="275">
        <v>418636.36</v>
      </c>
      <c r="P2760" s="275"/>
      <c r="Q2760" s="73">
        <v>0</v>
      </c>
    </row>
    <row r="2761" spans="1:17" ht="12.75" customHeight="1" x14ac:dyDescent="0.25">
      <c r="A2761" s="273" t="s">
        <v>5131</v>
      </c>
      <c r="B2761" s="273"/>
      <c r="C2761" s="274" t="s">
        <v>5126</v>
      </c>
      <c r="D2761" s="274"/>
      <c r="E2761" s="274"/>
      <c r="F2761" s="274"/>
      <c r="G2761" s="73">
        <v>7736655.8899999997</v>
      </c>
      <c r="H2761" s="73">
        <v>0</v>
      </c>
      <c r="I2761" s="275">
        <v>0</v>
      </c>
      <c r="J2761" s="275"/>
      <c r="K2761" s="275">
        <v>0</v>
      </c>
      <c r="L2761" s="275"/>
      <c r="M2761" s="275"/>
      <c r="N2761" s="275"/>
      <c r="O2761" s="275">
        <v>7736655.8899999997</v>
      </c>
      <c r="P2761" s="275"/>
      <c r="Q2761" s="73">
        <v>0</v>
      </c>
    </row>
    <row r="2762" spans="1:17" ht="12.1" customHeight="1" x14ac:dyDescent="0.25">
      <c r="A2762" s="273" t="s">
        <v>5132</v>
      </c>
      <c r="B2762" s="273"/>
      <c r="C2762" s="274" t="s">
        <v>5129</v>
      </c>
      <c r="D2762" s="274"/>
      <c r="E2762" s="274"/>
      <c r="F2762" s="274"/>
      <c r="G2762" s="73">
        <v>0</v>
      </c>
      <c r="H2762" s="73">
        <v>0</v>
      </c>
      <c r="I2762" s="275">
        <v>424181.81</v>
      </c>
      <c r="J2762" s="275"/>
      <c r="K2762" s="275">
        <v>0</v>
      </c>
      <c r="L2762" s="275"/>
      <c r="M2762" s="275"/>
      <c r="N2762" s="275"/>
      <c r="O2762" s="275">
        <v>424181.81</v>
      </c>
      <c r="P2762" s="275"/>
      <c r="Q2762" s="73">
        <v>0</v>
      </c>
    </row>
    <row r="2763" spans="1:17" ht="12.1" customHeight="1" x14ac:dyDescent="0.25">
      <c r="A2763" s="273" t="s">
        <v>5133</v>
      </c>
      <c r="B2763" s="273"/>
      <c r="C2763" s="274" t="s">
        <v>5134</v>
      </c>
      <c r="D2763" s="274"/>
      <c r="E2763" s="274"/>
      <c r="F2763" s="274"/>
      <c r="G2763" s="73">
        <v>180000</v>
      </c>
      <c r="H2763" s="73">
        <v>0</v>
      </c>
      <c r="I2763" s="275">
        <v>0</v>
      </c>
      <c r="J2763" s="275"/>
      <c r="K2763" s="275">
        <v>0</v>
      </c>
      <c r="L2763" s="275"/>
      <c r="M2763" s="275"/>
      <c r="N2763" s="275"/>
      <c r="O2763" s="275">
        <v>180000</v>
      </c>
      <c r="P2763" s="275"/>
      <c r="Q2763" s="73">
        <v>0</v>
      </c>
    </row>
    <row r="2764" spans="1:17" ht="12.1" customHeight="1" x14ac:dyDescent="0.25">
      <c r="A2764" s="273" t="s">
        <v>5135</v>
      </c>
      <c r="B2764" s="273"/>
      <c r="C2764" s="274" t="s">
        <v>5136</v>
      </c>
      <c r="D2764" s="274"/>
      <c r="E2764" s="274"/>
      <c r="F2764" s="274"/>
      <c r="G2764" s="73">
        <v>1045000</v>
      </c>
      <c r="H2764" s="73">
        <v>0</v>
      </c>
      <c r="I2764" s="275">
        <v>0</v>
      </c>
      <c r="J2764" s="275"/>
      <c r="K2764" s="275">
        <v>0</v>
      </c>
      <c r="L2764" s="275"/>
      <c r="M2764" s="275"/>
      <c r="N2764" s="275"/>
      <c r="O2764" s="275">
        <v>1045000</v>
      </c>
      <c r="P2764" s="275"/>
      <c r="Q2764" s="73">
        <v>0</v>
      </c>
    </row>
    <row r="2765" spans="1:17" ht="12.75" customHeight="1" x14ac:dyDescent="0.25">
      <c r="A2765" s="273" t="s">
        <v>5137</v>
      </c>
      <c r="B2765" s="273"/>
      <c r="C2765" s="274" t="s">
        <v>5134</v>
      </c>
      <c r="D2765" s="274"/>
      <c r="E2765" s="274"/>
      <c r="F2765" s="274"/>
      <c r="G2765" s="73">
        <v>350000</v>
      </c>
      <c r="H2765" s="73">
        <v>0</v>
      </c>
      <c r="I2765" s="275">
        <v>0</v>
      </c>
      <c r="J2765" s="275"/>
      <c r="K2765" s="275">
        <v>0</v>
      </c>
      <c r="L2765" s="275"/>
      <c r="M2765" s="275"/>
      <c r="N2765" s="275"/>
      <c r="O2765" s="275">
        <v>350000</v>
      </c>
      <c r="P2765" s="275"/>
      <c r="Q2765" s="73">
        <v>0</v>
      </c>
    </row>
    <row r="2766" spans="1:17" ht="12.1" customHeight="1" x14ac:dyDescent="0.25">
      <c r="A2766" s="273" t="s">
        <v>5138</v>
      </c>
      <c r="B2766" s="273"/>
      <c r="C2766" s="274" t="s">
        <v>5139</v>
      </c>
      <c r="D2766" s="274"/>
      <c r="E2766" s="274"/>
      <c r="F2766" s="274"/>
      <c r="G2766" s="73">
        <v>11461398.98</v>
      </c>
      <c r="H2766" s="73">
        <v>0</v>
      </c>
      <c r="I2766" s="275">
        <v>0</v>
      </c>
      <c r="J2766" s="275"/>
      <c r="K2766" s="275">
        <v>0</v>
      </c>
      <c r="L2766" s="275"/>
      <c r="M2766" s="275"/>
      <c r="N2766" s="275"/>
      <c r="O2766" s="275">
        <v>11461398.98</v>
      </c>
      <c r="P2766" s="275"/>
      <c r="Q2766" s="73">
        <v>0</v>
      </c>
    </row>
    <row r="2767" spans="1:17" ht="12.1" customHeight="1" x14ac:dyDescent="0.25">
      <c r="A2767" s="273" t="s">
        <v>5140</v>
      </c>
      <c r="B2767" s="273"/>
      <c r="C2767" s="274" t="s">
        <v>5141</v>
      </c>
      <c r="D2767" s="274"/>
      <c r="E2767" s="274"/>
      <c r="F2767" s="274"/>
      <c r="G2767" s="73">
        <v>31447076.460000001</v>
      </c>
      <c r="H2767" s="73">
        <v>0</v>
      </c>
      <c r="I2767" s="275">
        <v>0</v>
      </c>
      <c r="J2767" s="275"/>
      <c r="K2767" s="275">
        <v>0</v>
      </c>
      <c r="L2767" s="275"/>
      <c r="M2767" s="275"/>
      <c r="N2767" s="275"/>
      <c r="O2767" s="275">
        <v>31447076.460000001</v>
      </c>
      <c r="P2767" s="275"/>
      <c r="Q2767" s="73">
        <v>0</v>
      </c>
    </row>
    <row r="2768" spans="1:17" ht="12.75" customHeight="1" x14ac:dyDescent="0.25">
      <c r="A2768" s="273" t="s">
        <v>5142</v>
      </c>
      <c r="B2768" s="273"/>
      <c r="C2768" s="274" t="s">
        <v>5134</v>
      </c>
      <c r="D2768" s="274"/>
      <c r="E2768" s="274"/>
      <c r="F2768" s="274"/>
      <c r="G2768" s="73">
        <v>1741818.1</v>
      </c>
      <c r="H2768" s="73">
        <v>0</v>
      </c>
      <c r="I2768" s="275">
        <v>0</v>
      </c>
      <c r="J2768" s="275"/>
      <c r="K2768" s="275">
        <v>0</v>
      </c>
      <c r="L2768" s="275"/>
      <c r="M2768" s="275"/>
      <c r="N2768" s="275"/>
      <c r="O2768" s="275">
        <v>1741818.1</v>
      </c>
      <c r="P2768" s="275"/>
      <c r="Q2768" s="73">
        <v>0</v>
      </c>
    </row>
    <row r="2769" spans="1:17" ht="12.1" customHeight="1" x14ac:dyDescent="0.25">
      <c r="A2769" s="273" t="s">
        <v>5143</v>
      </c>
      <c r="B2769" s="273"/>
      <c r="C2769" s="274" t="s">
        <v>5144</v>
      </c>
      <c r="D2769" s="274"/>
      <c r="E2769" s="274"/>
      <c r="F2769" s="274"/>
      <c r="G2769" s="73">
        <v>148500</v>
      </c>
      <c r="H2769" s="73">
        <v>0</v>
      </c>
      <c r="I2769" s="275">
        <v>0</v>
      </c>
      <c r="J2769" s="275"/>
      <c r="K2769" s="275">
        <v>0</v>
      </c>
      <c r="L2769" s="275"/>
      <c r="M2769" s="275"/>
      <c r="N2769" s="275"/>
      <c r="O2769" s="275">
        <v>148500</v>
      </c>
      <c r="P2769" s="275"/>
      <c r="Q2769" s="73">
        <v>0</v>
      </c>
    </row>
    <row r="2770" spans="1:17" ht="12.1" customHeight="1" x14ac:dyDescent="0.25">
      <c r="A2770" s="273" t="s">
        <v>5145</v>
      </c>
      <c r="B2770" s="273"/>
      <c r="C2770" s="274" t="s">
        <v>5146</v>
      </c>
      <c r="D2770" s="274"/>
      <c r="E2770" s="274"/>
      <c r="F2770" s="274"/>
      <c r="G2770" s="73">
        <v>2828636.73</v>
      </c>
      <c r="H2770" s="73">
        <v>0</v>
      </c>
      <c r="I2770" s="275">
        <v>0</v>
      </c>
      <c r="J2770" s="275"/>
      <c r="K2770" s="275">
        <v>0</v>
      </c>
      <c r="L2770" s="275"/>
      <c r="M2770" s="275"/>
      <c r="N2770" s="275"/>
      <c r="O2770" s="275">
        <v>2828636.73</v>
      </c>
      <c r="P2770" s="275"/>
      <c r="Q2770" s="73">
        <v>0</v>
      </c>
    </row>
    <row r="2771" spans="1:17" ht="12.75" customHeight="1" x14ac:dyDescent="0.25">
      <c r="A2771" s="273" t="s">
        <v>5147</v>
      </c>
      <c r="B2771" s="273"/>
      <c r="C2771" s="274" t="s">
        <v>5148</v>
      </c>
      <c r="D2771" s="274"/>
      <c r="E2771" s="274"/>
      <c r="F2771" s="274"/>
      <c r="G2771" s="73">
        <v>1049215.23</v>
      </c>
      <c r="H2771" s="73">
        <v>0</v>
      </c>
      <c r="I2771" s="275">
        <v>0</v>
      </c>
      <c r="J2771" s="275"/>
      <c r="K2771" s="275">
        <v>0</v>
      </c>
      <c r="L2771" s="275"/>
      <c r="M2771" s="275"/>
      <c r="N2771" s="275"/>
      <c r="O2771" s="275">
        <v>1049215.23</v>
      </c>
      <c r="P2771" s="275"/>
      <c r="Q2771" s="73">
        <v>0</v>
      </c>
    </row>
    <row r="2772" spans="1:17" ht="12.1" customHeight="1" x14ac:dyDescent="0.25">
      <c r="A2772" s="273" t="s">
        <v>5149</v>
      </c>
      <c r="B2772" s="273"/>
      <c r="C2772" s="274" t="s">
        <v>5150</v>
      </c>
      <c r="D2772" s="274"/>
      <c r="E2772" s="274"/>
      <c r="F2772" s="274"/>
      <c r="G2772" s="73">
        <v>1430000</v>
      </c>
      <c r="H2772" s="73">
        <v>0</v>
      </c>
      <c r="I2772" s="275">
        <v>0</v>
      </c>
      <c r="J2772" s="275"/>
      <c r="K2772" s="275">
        <v>0</v>
      </c>
      <c r="L2772" s="275"/>
      <c r="M2772" s="275"/>
      <c r="N2772" s="275"/>
      <c r="O2772" s="275">
        <v>1430000</v>
      </c>
      <c r="P2772" s="275"/>
      <c r="Q2772" s="73">
        <v>0</v>
      </c>
    </row>
    <row r="2773" spans="1:17" ht="12.1" customHeight="1" x14ac:dyDescent="0.25">
      <c r="A2773" s="273" t="s">
        <v>5151</v>
      </c>
      <c r="B2773" s="273"/>
      <c r="C2773" s="274" t="s">
        <v>5126</v>
      </c>
      <c r="D2773" s="274"/>
      <c r="E2773" s="274"/>
      <c r="F2773" s="274"/>
      <c r="G2773" s="73">
        <v>6773636.4400000004</v>
      </c>
      <c r="H2773" s="73">
        <v>0</v>
      </c>
      <c r="I2773" s="275">
        <v>0</v>
      </c>
      <c r="J2773" s="275"/>
      <c r="K2773" s="275">
        <v>0</v>
      </c>
      <c r="L2773" s="275"/>
      <c r="M2773" s="275"/>
      <c r="N2773" s="275"/>
      <c r="O2773" s="275">
        <v>6773636.4400000004</v>
      </c>
      <c r="P2773" s="275"/>
      <c r="Q2773" s="73">
        <v>0</v>
      </c>
    </row>
    <row r="2774" spans="1:17" ht="12.75" customHeight="1" x14ac:dyDescent="0.25">
      <c r="A2774" s="273" t="s">
        <v>5152</v>
      </c>
      <c r="B2774" s="273"/>
      <c r="C2774" s="274" t="s">
        <v>5153</v>
      </c>
      <c r="D2774" s="274"/>
      <c r="E2774" s="274"/>
      <c r="F2774" s="274"/>
      <c r="G2774" s="73">
        <v>3070182</v>
      </c>
      <c r="H2774" s="73">
        <v>0</v>
      </c>
      <c r="I2774" s="275">
        <v>0</v>
      </c>
      <c r="J2774" s="275"/>
      <c r="K2774" s="275">
        <v>0</v>
      </c>
      <c r="L2774" s="275"/>
      <c r="M2774" s="275"/>
      <c r="N2774" s="275"/>
      <c r="O2774" s="275">
        <v>3070182</v>
      </c>
      <c r="P2774" s="275"/>
      <c r="Q2774" s="73">
        <v>0</v>
      </c>
    </row>
    <row r="2775" spans="1:17" ht="12.1" customHeight="1" x14ac:dyDescent="0.25">
      <c r="A2775" s="273" t="s">
        <v>5154</v>
      </c>
      <c r="B2775" s="273"/>
      <c r="C2775" s="274" t="s">
        <v>5155</v>
      </c>
      <c r="D2775" s="274"/>
      <c r="E2775" s="274"/>
      <c r="F2775" s="274"/>
      <c r="G2775" s="73">
        <v>2050000</v>
      </c>
      <c r="H2775" s="73">
        <v>0</v>
      </c>
      <c r="I2775" s="275">
        <v>0</v>
      </c>
      <c r="J2775" s="275"/>
      <c r="K2775" s="275">
        <v>0</v>
      </c>
      <c r="L2775" s="275"/>
      <c r="M2775" s="275"/>
      <c r="N2775" s="275"/>
      <c r="O2775" s="275">
        <v>2050000</v>
      </c>
      <c r="P2775" s="275"/>
      <c r="Q2775" s="73">
        <v>0</v>
      </c>
    </row>
    <row r="2776" spans="1:17" ht="12.1" customHeight="1" x14ac:dyDescent="0.25">
      <c r="A2776" s="273" t="s">
        <v>5156</v>
      </c>
      <c r="B2776" s="273"/>
      <c r="C2776" s="274" t="s">
        <v>5157</v>
      </c>
      <c r="D2776" s="274"/>
      <c r="E2776" s="274"/>
      <c r="F2776" s="274"/>
      <c r="G2776" s="73">
        <v>25482088.09</v>
      </c>
      <c r="H2776" s="73">
        <v>0</v>
      </c>
      <c r="I2776" s="275">
        <v>0</v>
      </c>
      <c r="J2776" s="275"/>
      <c r="K2776" s="275">
        <v>0</v>
      </c>
      <c r="L2776" s="275"/>
      <c r="M2776" s="275"/>
      <c r="N2776" s="275"/>
      <c r="O2776" s="275">
        <v>25482088.09</v>
      </c>
      <c r="P2776" s="275"/>
      <c r="Q2776" s="73">
        <v>0</v>
      </c>
    </row>
    <row r="2777" spans="1:17" ht="12.75" customHeight="1" x14ac:dyDescent="0.25">
      <c r="A2777" s="273" t="s">
        <v>5158</v>
      </c>
      <c r="B2777" s="273"/>
      <c r="C2777" s="274" t="s">
        <v>5159</v>
      </c>
      <c r="D2777" s="274"/>
      <c r="E2777" s="274"/>
      <c r="F2777" s="274"/>
      <c r="G2777" s="73">
        <v>120000</v>
      </c>
      <c r="H2777" s="73">
        <v>0</v>
      </c>
      <c r="I2777" s="275">
        <v>0</v>
      </c>
      <c r="J2777" s="275"/>
      <c r="K2777" s="275">
        <v>0</v>
      </c>
      <c r="L2777" s="275"/>
      <c r="M2777" s="275"/>
      <c r="N2777" s="275"/>
      <c r="O2777" s="275">
        <v>120000</v>
      </c>
      <c r="P2777" s="275"/>
      <c r="Q2777" s="73">
        <v>0</v>
      </c>
    </row>
    <row r="2778" spans="1:17" ht="12.1" customHeight="1" x14ac:dyDescent="0.25">
      <c r="A2778" s="273" t="s">
        <v>5160</v>
      </c>
      <c r="B2778" s="273"/>
      <c r="C2778" s="274" t="s">
        <v>5161</v>
      </c>
      <c r="D2778" s="274"/>
      <c r="E2778" s="274"/>
      <c r="F2778" s="274"/>
      <c r="G2778" s="73">
        <v>1986090.9</v>
      </c>
      <c r="H2778" s="73">
        <v>0</v>
      </c>
      <c r="I2778" s="275">
        <v>405000</v>
      </c>
      <c r="J2778" s="275"/>
      <c r="K2778" s="275">
        <v>0</v>
      </c>
      <c r="L2778" s="275"/>
      <c r="M2778" s="275"/>
      <c r="N2778" s="275"/>
      <c r="O2778" s="275">
        <v>2391090.9</v>
      </c>
      <c r="P2778" s="275"/>
      <c r="Q2778" s="73">
        <v>0</v>
      </c>
    </row>
    <row r="2779" spans="1:17" ht="12.1" customHeight="1" x14ac:dyDescent="0.25">
      <c r="A2779" s="273" t="s">
        <v>5162</v>
      </c>
      <c r="B2779" s="273"/>
      <c r="C2779" s="274" t="s">
        <v>5163</v>
      </c>
      <c r="D2779" s="274"/>
      <c r="E2779" s="274"/>
      <c r="F2779" s="274"/>
      <c r="G2779" s="73">
        <v>1900000</v>
      </c>
      <c r="H2779" s="73">
        <v>0</v>
      </c>
      <c r="I2779" s="275">
        <v>0</v>
      </c>
      <c r="J2779" s="275"/>
      <c r="K2779" s="275">
        <v>0</v>
      </c>
      <c r="L2779" s="275"/>
      <c r="M2779" s="275"/>
      <c r="N2779" s="275"/>
      <c r="O2779" s="275">
        <v>1900000</v>
      </c>
      <c r="P2779" s="275"/>
      <c r="Q2779" s="73">
        <v>0</v>
      </c>
    </row>
    <row r="2780" spans="1:17" ht="12.75" customHeight="1" x14ac:dyDescent="0.25">
      <c r="A2780" s="273" t="s">
        <v>5164</v>
      </c>
      <c r="B2780" s="273"/>
      <c r="C2780" s="274" t="s">
        <v>5165</v>
      </c>
      <c r="D2780" s="274"/>
      <c r="E2780" s="274"/>
      <c r="F2780" s="274"/>
      <c r="G2780" s="73">
        <v>1502000</v>
      </c>
      <c r="H2780" s="73">
        <v>0</v>
      </c>
      <c r="I2780" s="275">
        <v>0</v>
      </c>
      <c r="J2780" s="275"/>
      <c r="K2780" s="275">
        <v>0</v>
      </c>
      <c r="L2780" s="275"/>
      <c r="M2780" s="275"/>
      <c r="N2780" s="275"/>
      <c r="O2780" s="275">
        <v>1502000</v>
      </c>
      <c r="P2780" s="275"/>
      <c r="Q2780" s="73">
        <v>0</v>
      </c>
    </row>
    <row r="2781" spans="1:17" ht="12.1" customHeight="1" x14ac:dyDescent="0.25">
      <c r="A2781" s="273" t="s">
        <v>5166</v>
      </c>
      <c r="B2781" s="273"/>
      <c r="C2781" s="274" t="s">
        <v>5167</v>
      </c>
      <c r="D2781" s="274"/>
      <c r="E2781" s="274"/>
      <c r="F2781" s="274"/>
      <c r="G2781" s="73">
        <v>601824.1</v>
      </c>
      <c r="H2781" s="73">
        <v>0</v>
      </c>
      <c r="I2781" s="275">
        <v>0</v>
      </c>
      <c r="J2781" s="275"/>
      <c r="K2781" s="275">
        <v>0</v>
      </c>
      <c r="L2781" s="275"/>
      <c r="M2781" s="275"/>
      <c r="N2781" s="275"/>
      <c r="O2781" s="275">
        <v>601824.1</v>
      </c>
      <c r="P2781" s="275"/>
      <c r="Q2781" s="73">
        <v>0</v>
      </c>
    </row>
    <row r="2782" spans="1:17" ht="12.1" customHeight="1" x14ac:dyDescent="0.25">
      <c r="A2782" s="273" t="s">
        <v>5168</v>
      </c>
      <c r="B2782" s="273"/>
      <c r="C2782" s="274" t="s">
        <v>5169</v>
      </c>
      <c r="D2782" s="274"/>
      <c r="E2782" s="274"/>
      <c r="F2782" s="274"/>
      <c r="G2782" s="73">
        <v>1200000</v>
      </c>
      <c r="H2782" s="73">
        <v>0</v>
      </c>
      <c r="I2782" s="275">
        <v>0</v>
      </c>
      <c r="J2782" s="275"/>
      <c r="K2782" s="275">
        <v>0</v>
      </c>
      <c r="L2782" s="275"/>
      <c r="M2782" s="275"/>
      <c r="N2782" s="275"/>
      <c r="O2782" s="275">
        <v>1200000</v>
      </c>
      <c r="P2782" s="275"/>
      <c r="Q2782" s="73">
        <v>0</v>
      </c>
    </row>
    <row r="2783" spans="1:17" ht="12.75" customHeight="1" x14ac:dyDescent="0.25">
      <c r="A2783" s="273" t="s">
        <v>5170</v>
      </c>
      <c r="B2783" s="273"/>
      <c r="C2783" s="274" t="s">
        <v>5171</v>
      </c>
      <c r="D2783" s="274"/>
      <c r="E2783" s="274"/>
      <c r="F2783" s="274"/>
      <c r="G2783" s="73">
        <v>6350000</v>
      </c>
      <c r="H2783" s="73">
        <v>0</v>
      </c>
      <c r="I2783" s="275">
        <v>0</v>
      </c>
      <c r="J2783" s="275"/>
      <c r="K2783" s="275">
        <v>0</v>
      </c>
      <c r="L2783" s="275"/>
      <c r="M2783" s="275"/>
      <c r="N2783" s="275"/>
      <c r="O2783" s="275">
        <v>6350000</v>
      </c>
      <c r="P2783" s="275"/>
      <c r="Q2783" s="73">
        <v>0</v>
      </c>
    </row>
    <row r="2784" spans="1:17" ht="12.1" customHeight="1" x14ac:dyDescent="0.25">
      <c r="A2784" s="273" t="s">
        <v>5172</v>
      </c>
      <c r="B2784" s="273"/>
      <c r="C2784" s="274" t="s">
        <v>5173</v>
      </c>
      <c r="D2784" s="274"/>
      <c r="E2784" s="274"/>
      <c r="F2784" s="274"/>
      <c r="G2784" s="73">
        <v>405000</v>
      </c>
      <c r="H2784" s="73">
        <v>0</v>
      </c>
      <c r="I2784" s="275">
        <v>0</v>
      </c>
      <c r="J2784" s="275"/>
      <c r="K2784" s="275">
        <v>405000</v>
      </c>
      <c r="L2784" s="275"/>
      <c r="M2784" s="275"/>
      <c r="N2784" s="275"/>
      <c r="O2784" s="275">
        <v>0</v>
      </c>
      <c r="P2784" s="275"/>
      <c r="Q2784" s="73">
        <v>0</v>
      </c>
    </row>
    <row r="2785" spans="1:17" ht="12.1" customHeight="1" x14ac:dyDescent="0.25">
      <c r="A2785" s="273" t="s">
        <v>5174</v>
      </c>
      <c r="B2785" s="273"/>
      <c r="C2785" s="274" t="s">
        <v>5175</v>
      </c>
      <c r="D2785" s="274"/>
      <c r="E2785" s="274"/>
      <c r="F2785" s="274"/>
      <c r="G2785" s="73">
        <v>0</v>
      </c>
      <c r="H2785" s="73">
        <v>87249374.890000001</v>
      </c>
      <c r="I2785" s="275">
        <v>137555.72</v>
      </c>
      <c r="J2785" s="275"/>
      <c r="K2785" s="275">
        <v>4754822.53</v>
      </c>
      <c r="L2785" s="275"/>
      <c r="M2785" s="275"/>
      <c r="N2785" s="275"/>
      <c r="O2785" s="275">
        <v>0</v>
      </c>
      <c r="P2785" s="275"/>
      <c r="Q2785" s="73">
        <v>91866641.700000003</v>
      </c>
    </row>
    <row r="2786" spans="1:17" ht="12.75" customHeight="1" x14ac:dyDescent="0.25">
      <c r="A2786" s="355"/>
      <c r="B2786" s="355"/>
      <c r="C2786" s="355"/>
      <c r="D2786" s="355"/>
      <c r="E2786" s="355"/>
      <c r="F2786" s="355"/>
      <c r="G2786" s="74">
        <v>126721214.45999999</v>
      </c>
      <c r="H2786" s="74">
        <v>87249374.890000001</v>
      </c>
      <c r="I2786" s="356">
        <v>966737.53</v>
      </c>
      <c r="J2786" s="356"/>
      <c r="K2786" s="356">
        <v>5159822.53</v>
      </c>
      <c r="L2786" s="356"/>
      <c r="M2786" s="356"/>
      <c r="N2786" s="356"/>
      <c r="O2786" s="356">
        <v>127145396.27</v>
      </c>
      <c r="P2786" s="356"/>
      <c r="Q2786" s="74">
        <v>91866641.700000003</v>
      </c>
    </row>
    <row r="2787" spans="1:17" ht="6.8" customHeight="1" x14ac:dyDescent="0.25"/>
    <row r="2788" spans="1:17" ht="12.1" customHeight="1" x14ac:dyDescent="0.25">
      <c r="A2788" s="277" t="s">
        <v>578</v>
      </c>
      <c r="B2788" s="277"/>
      <c r="C2788" s="278" t="s">
        <v>732</v>
      </c>
      <c r="D2788" s="278"/>
      <c r="E2788" s="278"/>
      <c r="F2788" s="278"/>
      <c r="G2788" s="278"/>
      <c r="H2788" s="278"/>
      <c r="I2788" s="278"/>
      <c r="J2788" s="278"/>
      <c r="K2788" s="278"/>
      <c r="L2788" s="278"/>
      <c r="M2788" s="278"/>
      <c r="N2788" s="278"/>
      <c r="O2788" s="278"/>
      <c r="P2788" s="278"/>
      <c r="Q2788" s="278"/>
    </row>
    <row r="2789" spans="1:17" ht="12.1" customHeight="1" x14ac:dyDescent="0.25">
      <c r="A2789" s="273" t="s">
        <v>5176</v>
      </c>
      <c r="B2789" s="273"/>
      <c r="C2789" s="274" t="s">
        <v>5177</v>
      </c>
      <c r="D2789" s="274"/>
      <c r="E2789" s="274"/>
      <c r="F2789" s="274"/>
      <c r="G2789" s="73">
        <v>0</v>
      </c>
      <c r="H2789" s="73">
        <v>0</v>
      </c>
      <c r="I2789" s="275">
        <v>127223829.95999999</v>
      </c>
      <c r="J2789" s="275"/>
      <c r="K2789" s="275">
        <v>99344526.950000003</v>
      </c>
      <c r="L2789" s="275"/>
      <c r="M2789" s="275"/>
      <c r="N2789" s="275"/>
      <c r="O2789" s="275">
        <v>27879303.010000002</v>
      </c>
      <c r="P2789" s="275"/>
      <c r="Q2789" s="73">
        <v>0</v>
      </c>
    </row>
    <row r="2790" spans="1:17" ht="12.1" customHeight="1" x14ac:dyDescent="0.25">
      <c r="A2790" s="273" t="s">
        <v>5178</v>
      </c>
      <c r="B2790" s="273"/>
      <c r="C2790" s="274" t="s">
        <v>5179</v>
      </c>
      <c r="D2790" s="274"/>
      <c r="E2790" s="274"/>
      <c r="F2790" s="274"/>
      <c r="G2790" s="73">
        <v>21689056.800000001</v>
      </c>
      <c r="H2790" s="73">
        <v>0</v>
      </c>
      <c r="I2790" s="275">
        <v>16579368.060000001</v>
      </c>
      <c r="J2790" s="275"/>
      <c r="K2790" s="275">
        <v>14161018.060000001</v>
      </c>
      <c r="L2790" s="275"/>
      <c r="M2790" s="275"/>
      <c r="N2790" s="275"/>
      <c r="O2790" s="275">
        <v>24107406.800000001</v>
      </c>
      <c r="P2790" s="275"/>
      <c r="Q2790" s="73">
        <v>0</v>
      </c>
    </row>
    <row r="2791" spans="1:17" ht="12.75" customHeight="1" x14ac:dyDescent="0.25">
      <c r="A2791" s="273" t="s">
        <v>5180</v>
      </c>
      <c r="B2791" s="273"/>
      <c r="C2791" s="274" t="s">
        <v>5181</v>
      </c>
      <c r="D2791" s="274"/>
      <c r="E2791" s="274"/>
      <c r="F2791" s="274"/>
      <c r="G2791" s="73">
        <v>0</v>
      </c>
      <c r="H2791" s="73">
        <v>0</v>
      </c>
      <c r="I2791" s="275">
        <v>3831903.24</v>
      </c>
      <c r="J2791" s="275"/>
      <c r="K2791" s="275">
        <v>0</v>
      </c>
      <c r="L2791" s="275"/>
      <c r="M2791" s="275"/>
      <c r="N2791" s="275"/>
      <c r="O2791" s="275">
        <v>3831903.24</v>
      </c>
      <c r="P2791" s="275"/>
      <c r="Q2791" s="73">
        <v>0</v>
      </c>
    </row>
    <row r="2792" spans="1:17" ht="12.1" customHeight="1" x14ac:dyDescent="0.25">
      <c r="A2792" s="273" t="s">
        <v>5182</v>
      </c>
      <c r="B2792" s="273"/>
      <c r="C2792" s="274" t="s">
        <v>5183</v>
      </c>
      <c r="D2792" s="274"/>
      <c r="E2792" s="274"/>
      <c r="F2792" s="274"/>
      <c r="G2792" s="73">
        <v>0</v>
      </c>
      <c r="H2792" s="73">
        <v>0</v>
      </c>
      <c r="I2792" s="275">
        <v>38823648.18</v>
      </c>
      <c r="J2792" s="275"/>
      <c r="K2792" s="275">
        <v>4515655.9400000004</v>
      </c>
      <c r="L2792" s="275"/>
      <c r="M2792" s="275"/>
      <c r="N2792" s="275"/>
      <c r="O2792" s="275">
        <v>34307992.240000002</v>
      </c>
      <c r="P2792" s="275"/>
      <c r="Q2792" s="73">
        <v>0</v>
      </c>
    </row>
    <row r="2793" spans="1:17" ht="12.1" customHeight="1" x14ac:dyDescent="0.25">
      <c r="A2793" s="273" t="s">
        <v>5184</v>
      </c>
      <c r="B2793" s="273"/>
      <c r="C2793" s="274" t="s">
        <v>5185</v>
      </c>
      <c r="D2793" s="274"/>
      <c r="E2793" s="274"/>
      <c r="F2793" s="274"/>
      <c r="G2793" s="73">
        <v>0</v>
      </c>
      <c r="H2793" s="73">
        <v>0</v>
      </c>
      <c r="I2793" s="275">
        <v>7062886.0199999996</v>
      </c>
      <c r="J2793" s="275"/>
      <c r="K2793" s="275">
        <v>7062886.0199999996</v>
      </c>
      <c r="L2793" s="275"/>
      <c r="M2793" s="275"/>
      <c r="N2793" s="275"/>
      <c r="O2793" s="275">
        <v>0</v>
      </c>
      <c r="P2793" s="275"/>
      <c r="Q2793" s="73">
        <v>0</v>
      </c>
    </row>
    <row r="2794" spans="1:17" ht="12.75" customHeight="1" x14ac:dyDescent="0.25">
      <c r="A2794" s="273" t="s">
        <v>5186</v>
      </c>
      <c r="B2794" s="273"/>
      <c r="C2794" s="274" t="s">
        <v>5187</v>
      </c>
      <c r="D2794" s="274"/>
      <c r="E2794" s="274"/>
      <c r="F2794" s="274"/>
      <c r="G2794" s="73">
        <v>1351911.28</v>
      </c>
      <c r="H2794" s="73">
        <v>0</v>
      </c>
      <c r="I2794" s="275">
        <v>5783090.8799999999</v>
      </c>
      <c r="J2794" s="275"/>
      <c r="K2794" s="275">
        <v>0</v>
      </c>
      <c r="L2794" s="275"/>
      <c r="M2794" s="275"/>
      <c r="N2794" s="275"/>
      <c r="O2794" s="275">
        <v>7135002.1600000001</v>
      </c>
      <c r="P2794" s="275"/>
      <c r="Q2794" s="73">
        <v>0</v>
      </c>
    </row>
    <row r="2795" spans="1:17" ht="12.1" customHeight="1" x14ac:dyDescent="0.25">
      <c r="A2795" s="273" t="s">
        <v>5188</v>
      </c>
      <c r="B2795" s="273"/>
      <c r="C2795" s="274" t="s">
        <v>5189</v>
      </c>
      <c r="D2795" s="274"/>
      <c r="E2795" s="274"/>
      <c r="F2795" s="274"/>
      <c r="G2795" s="73">
        <v>0</v>
      </c>
      <c r="H2795" s="73">
        <v>0</v>
      </c>
      <c r="I2795" s="275">
        <v>39287088.170000002</v>
      </c>
      <c r="J2795" s="275"/>
      <c r="K2795" s="275">
        <v>2676000</v>
      </c>
      <c r="L2795" s="275"/>
      <c r="M2795" s="275"/>
      <c r="N2795" s="275"/>
      <c r="O2795" s="275">
        <v>36611088.170000002</v>
      </c>
      <c r="P2795" s="275"/>
      <c r="Q2795" s="73">
        <v>0</v>
      </c>
    </row>
    <row r="2796" spans="1:17" ht="12.1" customHeight="1" x14ac:dyDescent="0.25">
      <c r="A2796" s="273" t="s">
        <v>5190</v>
      </c>
      <c r="B2796" s="273"/>
      <c r="C2796" s="274" t="s">
        <v>5191</v>
      </c>
      <c r="D2796" s="274"/>
      <c r="E2796" s="274"/>
      <c r="F2796" s="274"/>
      <c r="G2796" s="73">
        <v>0</v>
      </c>
      <c r="H2796" s="73">
        <v>0</v>
      </c>
      <c r="I2796" s="275">
        <v>15194691.43</v>
      </c>
      <c r="J2796" s="275"/>
      <c r="K2796" s="275">
        <v>9423636.4399999995</v>
      </c>
      <c r="L2796" s="275"/>
      <c r="M2796" s="275"/>
      <c r="N2796" s="275"/>
      <c r="O2796" s="275">
        <v>5771054.9900000002</v>
      </c>
      <c r="P2796" s="275"/>
      <c r="Q2796" s="73">
        <v>0</v>
      </c>
    </row>
    <row r="2797" spans="1:17" ht="12.75" customHeight="1" x14ac:dyDescent="0.25">
      <c r="A2797" s="273" t="s">
        <v>5192</v>
      </c>
      <c r="B2797" s="273"/>
      <c r="C2797" s="274" t="s">
        <v>5193</v>
      </c>
      <c r="D2797" s="274"/>
      <c r="E2797" s="274"/>
      <c r="F2797" s="274"/>
      <c r="G2797" s="73">
        <v>3879464.35</v>
      </c>
      <c r="H2797" s="73">
        <v>0</v>
      </c>
      <c r="I2797" s="275">
        <v>36018139.719999999</v>
      </c>
      <c r="J2797" s="275"/>
      <c r="K2797" s="275">
        <v>8512718.7599999998</v>
      </c>
      <c r="L2797" s="275"/>
      <c r="M2797" s="275"/>
      <c r="N2797" s="275"/>
      <c r="O2797" s="275">
        <v>31384885.309999999</v>
      </c>
      <c r="P2797" s="275"/>
      <c r="Q2797" s="73">
        <v>0</v>
      </c>
    </row>
    <row r="2798" spans="1:17" ht="12.1" customHeight="1" x14ac:dyDescent="0.25">
      <c r="A2798" s="273" t="s">
        <v>5194</v>
      </c>
      <c r="B2798" s="273"/>
      <c r="C2798" s="274" t="s">
        <v>5195</v>
      </c>
      <c r="D2798" s="274"/>
      <c r="E2798" s="274"/>
      <c r="F2798" s="274"/>
      <c r="G2798" s="73">
        <v>0</v>
      </c>
      <c r="H2798" s="73">
        <v>0</v>
      </c>
      <c r="I2798" s="275">
        <v>18329918.300000001</v>
      </c>
      <c r="J2798" s="275"/>
      <c r="K2798" s="275">
        <v>13013900.119999999</v>
      </c>
      <c r="L2798" s="275"/>
      <c r="M2798" s="275"/>
      <c r="N2798" s="275"/>
      <c r="O2798" s="275">
        <v>5316018.18</v>
      </c>
      <c r="P2798" s="275"/>
      <c r="Q2798" s="73">
        <v>0</v>
      </c>
    </row>
    <row r="2799" spans="1:17" ht="12.1" customHeight="1" x14ac:dyDescent="0.25">
      <c r="A2799" s="273" t="s">
        <v>5196</v>
      </c>
      <c r="B2799" s="273"/>
      <c r="C2799" s="274" t="s">
        <v>5197</v>
      </c>
      <c r="D2799" s="274"/>
      <c r="E2799" s="274"/>
      <c r="F2799" s="274"/>
      <c r="G2799" s="73">
        <v>4607390.91</v>
      </c>
      <c r="H2799" s="73">
        <v>0</v>
      </c>
      <c r="I2799" s="275">
        <v>8956018.7899999991</v>
      </c>
      <c r="J2799" s="275"/>
      <c r="K2799" s="275">
        <v>7311572.6399999997</v>
      </c>
      <c r="L2799" s="275"/>
      <c r="M2799" s="275"/>
      <c r="N2799" s="275"/>
      <c r="O2799" s="275">
        <v>6251837.0599999996</v>
      </c>
      <c r="P2799" s="275"/>
      <c r="Q2799" s="73">
        <v>0</v>
      </c>
    </row>
    <row r="2800" spans="1:17" ht="12.75" customHeight="1" x14ac:dyDescent="0.25">
      <c r="A2800" s="273" t="s">
        <v>5198</v>
      </c>
      <c r="B2800" s="273"/>
      <c r="C2800" s="274" t="s">
        <v>5199</v>
      </c>
      <c r="D2800" s="274"/>
      <c r="E2800" s="274"/>
      <c r="F2800" s="274"/>
      <c r="G2800" s="73">
        <v>7599999.4900000002</v>
      </c>
      <c r="H2800" s="73">
        <v>0</v>
      </c>
      <c r="I2800" s="275">
        <v>8207072.2199999997</v>
      </c>
      <c r="J2800" s="275"/>
      <c r="K2800" s="275">
        <v>0</v>
      </c>
      <c r="L2800" s="275"/>
      <c r="M2800" s="275"/>
      <c r="N2800" s="275"/>
      <c r="O2800" s="275">
        <v>15807071.710000001</v>
      </c>
      <c r="P2800" s="275"/>
      <c r="Q2800" s="73">
        <v>0</v>
      </c>
    </row>
    <row r="2801" spans="1:17" ht="12.1" customHeight="1" x14ac:dyDescent="0.25">
      <c r="A2801" s="273" t="s">
        <v>5200</v>
      </c>
      <c r="B2801" s="273"/>
      <c r="C2801" s="274" t="s">
        <v>5201</v>
      </c>
      <c r="D2801" s="274"/>
      <c r="E2801" s="274"/>
      <c r="F2801" s="274"/>
      <c r="G2801" s="73">
        <v>28570</v>
      </c>
      <c r="H2801" s="73">
        <v>0</v>
      </c>
      <c r="I2801" s="275">
        <v>6367272.79</v>
      </c>
      <c r="J2801" s="275"/>
      <c r="K2801" s="275">
        <v>6395842.79</v>
      </c>
      <c r="L2801" s="275"/>
      <c r="M2801" s="275"/>
      <c r="N2801" s="275"/>
      <c r="O2801" s="275">
        <v>0</v>
      </c>
      <c r="P2801" s="275"/>
      <c r="Q2801" s="73">
        <v>0</v>
      </c>
    </row>
    <row r="2802" spans="1:17" ht="12.1" customHeight="1" x14ac:dyDescent="0.25">
      <c r="A2802" s="273" t="s">
        <v>5202</v>
      </c>
      <c r="B2802" s="273"/>
      <c r="C2802" s="274" t="s">
        <v>5203</v>
      </c>
      <c r="D2802" s="274"/>
      <c r="E2802" s="274"/>
      <c r="F2802" s="274"/>
      <c r="G2802" s="73">
        <v>0</v>
      </c>
      <c r="H2802" s="73">
        <v>0</v>
      </c>
      <c r="I2802" s="275">
        <v>13451000.640000001</v>
      </c>
      <c r="J2802" s="275"/>
      <c r="K2802" s="275">
        <v>10169090.91</v>
      </c>
      <c r="L2802" s="275"/>
      <c r="M2802" s="275"/>
      <c r="N2802" s="275"/>
      <c r="O2802" s="275">
        <v>3281909.73</v>
      </c>
      <c r="P2802" s="275"/>
      <c r="Q2802" s="73">
        <v>0</v>
      </c>
    </row>
    <row r="2803" spans="1:17" ht="12.75" customHeight="1" x14ac:dyDescent="0.25">
      <c r="A2803" s="273" t="s">
        <v>5204</v>
      </c>
      <c r="B2803" s="273"/>
      <c r="C2803" s="274" t="s">
        <v>5205</v>
      </c>
      <c r="D2803" s="274"/>
      <c r="E2803" s="274"/>
      <c r="F2803" s="274"/>
      <c r="G2803" s="73">
        <v>0</v>
      </c>
      <c r="H2803" s="73">
        <v>0</v>
      </c>
      <c r="I2803" s="275">
        <v>12934326.9</v>
      </c>
      <c r="J2803" s="275"/>
      <c r="K2803" s="275">
        <v>0</v>
      </c>
      <c r="L2803" s="275"/>
      <c r="M2803" s="275"/>
      <c r="N2803" s="275"/>
      <c r="O2803" s="275">
        <v>12934326.9</v>
      </c>
      <c r="P2803" s="275"/>
      <c r="Q2803" s="73">
        <v>0</v>
      </c>
    </row>
    <row r="2804" spans="1:17" ht="12.1" customHeight="1" x14ac:dyDescent="0.25">
      <c r="A2804" s="273" t="s">
        <v>5206</v>
      </c>
      <c r="B2804" s="273"/>
      <c r="C2804" s="274" t="s">
        <v>5207</v>
      </c>
      <c r="D2804" s="274"/>
      <c r="E2804" s="274"/>
      <c r="F2804" s="274"/>
      <c r="G2804" s="73">
        <v>0</v>
      </c>
      <c r="H2804" s="73">
        <v>0</v>
      </c>
      <c r="I2804" s="275">
        <v>6315636.3200000003</v>
      </c>
      <c r="J2804" s="275"/>
      <c r="K2804" s="275">
        <v>2619272.6800000002</v>
      </c>
      <c r="L2804" s="275"/>
      <c r="M2804" s="275"/>
      <c r="N2804" s="275"/>
      <c r="O2804" s="275">
        <v>3696363.64</v>
      </c>
      <c r="P2804" s="275"/>
      <c r="Q2804" s="73">
        <v>0</v>
      </c>
    </row>
    <row r="2805" spans="1:17" ht="12.1" customHeight="1" x14ac:dyDescent="0.25">
      <c r="A2805" s="273" t="s">
        <v>5208</v>
      </c>
      <c r="B2805" s="273"/>
      <c r="C2805" s="274" t="s">
        <v>5209</v>
      </c>
      <c r="D2805" s="274"/>
      <c r="E2805" s="274"/>
      <c r="F2805" s="274"/>
      <c r="G2805" s="73">
        <v>3867896.69</v>
      </c>
      <c r="H2805" s="73">
        <v>0</v>
      </c>
      <c r="I2805" s="275">
        <v>137738154.71000001</v>
      </c>
      <c r="J2805" s="275"/>
      <c r="K2805" s="275">
        <v>114155337.51000001</v>
      </c>
      <c r="L2805" s="275"/>
      <c r="M2805" s="275"/>
      <c r="N2805" s="275"/>
      <c r="O2805" s="275">
        <v>27450713.890000001</v>
      </c>
      <c r="P2805" s="275"/>
      <c r="Q2805" s="73">
        <v>0</v>
      </c>
    </row>
    <row r="2806" spans="1:17" ht="12.75" customHeight="1" x14ac:dyDescent="0.25">
      <c r="A2806" s="273" t="s">
        <v>5210</v>
      </c>
      <c r="B2806" s="273"/>
      <c r="C2806" s="274" t="s">
        <v>5211</v>
      </c>
      <c r="D2806" s="274"/>
      <c r="E2806" s="274"/>
      <c r="F2806" s="274"/>
      <c r="G2806" s="73">
        <v>5581731.8200000003</v>
      </c>
      <c r="H2806" s="73">
        <v>0</v>
      </c>
      <c r="I2806" s="275">
        <v>8461236.3599999994</v>
      </c>
      <c r="J2806" s="275"/>
      <c r="K2806" s="275">
        <v>1877272.72</v>
      </c>
      <c r="L2806" s="275"/>
      <c r="M2806" s="275"/>
      <c r="N2806" s="275"/>
      <c r="O2806" s="275">
        <v>12165695.460000001</v>
      </c>
      <c r="P2806" s="275"/>
      <c r="Q2806" s="73">
        <v>0</v>
      </c>
    </row>
    <row r="2807" spans="1:17" ht="12.1" customHeight="1" x14ac:dyDescent="0.25">
      <c r="A2807" s="273" t="s">
        <v>5212</v>
      </c>
      <c r="B2807" s="273"/>
      <c r="C2807" s="274" t="s">
        <v>5213</v>
      </c>
      <c r="D2807" s="274"/>
      <c r="E2807" s="274"/>
      <c r="F2807" s="274"/>
      <c r="G2807" s="73">
        <v>0</v>
      </c>
      <c r="H2807" s="73">
        <v>0</v>
      </c>
      <c r="I2807" s="275">
        <v>3073787.91</v>
      </c>
      <c r="J2807" s="275"/>
      <c r="K2807" s="275">
        <v>0</v>
      </c>
      <c r="L2807" s="275"/>
      <c r="M2807" s="275"/>
      <c r="N2807" s="275"/>
      <c r="O2807" s="275">
        <v>3073787.91</v>
      </c>
      <c r="P2807" s="275"/>
      <c r="Q2807" s="73">
        <v>0</v>
      </c>
    </row>
    <row r="2808" spans="1:17" ht="12.1" customHeight="1" x14ac:dyDescent="0.25">
      <c r="A2808" s="273" t="s">
        <v>5214</v>
      </c>
      <c r="B2808" s="273"/>
      <c r="C2808" s="274" t="s">
        <v>5215</v>
      </c>
      <c r="D2808" s="274"/>
      <c r="E2808" s="274"/>
      <c r="F2808" s="274"/>
      <c r="G2808" s="73">
        <v>8786742</v>
      </c>
      <c r="H2808" s="73">
        <v>0</v>
      </c>
      <c r="I2808" s="275">
        <v>43357740.850000001</v>
      </c>
      <c r="J2808" s="275"/>
      <c r="K2808" s="275">
        <v>911400</v>
      </c>
      <c r="L2808" s="275"/>
      <c r="M2808" s="275"/>
      <c r="N2808" s="275"/>
      <c r="O2808" s="275">
        <v>51233082.850000001</v>
      </c>
      <c r="P2808" s="275"/>
      <c r="Q2808" s="73">
        <v>0</v>
      </c>
    </row>
    <row r="2809" spans="1:17" ht="12.75" customHeight="1" x14ac:dyDescent="0.25">
      <c r="A2809" s="273" t="s">
        <v>5216</v>
      </c>
      <c r="B2809" s="273"/>
      <c r="C2809" s="274" t="s">
        <v>5217</v>
      </c>
      <c r="D2809" s="274"/>
      <c r="E2809" s="274"/>
      <c r="F2809" s="274"/>
      <c r="G2809" s="73">
        <v>0</v>
      </c>
      <c r="H2809" s="73">
        <v>0</v>
      </c>
      <c r="I2809" s="275">
        <v>24118912.170000002</v>
      </c>
      <c r="J2809" s="275"/>
      <c r="K2809" s="275">
        <v>3275733.99</v>
      </c>
      <c r="L2809" s="275"/>
      <c r="M2809" s="275"/>
      <c r="N2809" s="275"/>
      <c r="O2809" s="275">
        <v>20843178.18</v>
      </c>
      <c r="P2809" s="275"/>
      <c r="Q2809" s="73">
        <v>0</v>
      </c>
    </row>
    <row r="2810" spans="1:17" ht="12.1" customHeight="1" x14ac:dyDescent="0.25">
      <c r="A2810" s="273" t="s">
        <v>5218</v>
      </c>
      <c r="B2810" s="273"/>
      <c r="C2810" s="274" t="s">
        <v>5219</v>
      </c>
      <c r="D2810" s="274"/>
      <c r="E2810" s="274"/>
      <c r="F2810" s="274"/>
      <c r="G2810" s="73">
        <v>0</v>
      </c>
      <c r="H2810" s="73">
        <v>0</v>
      </c>
      <c r="I2810" s="275">
        <v>13961444.560000001</v>
      </c>
      <c r="J2810" s="275"/>
      <c r="K2810" s="275">
        <v>9106637.2300000004</v>
      </c>
      <c r="L2810" s="275"/>
      <c r="M2810" s="275"/>
      <c r="N2810" s="275"/>
      <c r="O2810" s="275">
        <v>4854807.33</v>
      </c>
      <c r="P2810" s="275"/>
      <c r="Q2810" s="73">
        <v>0</v>
      </c>
    </row>
    <row r="2811" spans="1:17" ht="12.1" customHeight="1" x14ac:dyDescent="0.25">
      <c r="A2811" s="273" t="s">
        <v>5220</v>
      </c>
      <c r="B2811" s="273"/>
      <c r="C2811" s="274" t="s">
        <v>5221</v>
      </c>
      <c r="D2811" s="274"/>
      <c r="E2811" s="274"/>
      <c r="F2811" s="274"/>
      <c r="G2811" s="73">
        <v>1227272.72</v>
      </c>
      <c r="H2811" s="73">
        <v>0</v>
      </c>
      <c r="I2811" s="275">
        <v>6254182.5099999998</v>
      </c>
      <c r="J2811" s="275"/>
      <c r="K2811" s="275">
        <v>4952718.18</v>
      </c>
      <c r="L2811" s="275"/>
      <c r="M2811" s="275"/>
      <c r="N2811" s="275"/>
      <c r="O2811" s="275">
        <v>2528737.0499999998</v>
      </c>
      <c r="P2811" s="275"/>
      <c r="Q2811" s="73">
        <v>0</v>
      </c>
    </row>
    <row r="2812" spans="1:17" ht="12.75" customHeight="1" x14ac:dyDescent="0.25">
      <c r="A2812" s="273" t="s">
        <v>5222</v>
      </c>
      <c r="B2812" s="273"/>
      <c r="C2812" s="274" t="s">
        <v>5223</v>
      </c>
      <c r="D2812" s="274"/>
      <c r="E2812" s="274"/>
      <c r="F2812" s="274"/>
      <c r="G2812" s="73">
        <v>0</v>
      </c>
      <c r="H2812" s="73">
        <v>0</v>
      </c>
      <c r="I2812" s="275">
        <v>10497974.16</v>
      </c>
      <c r="J2812" s="275"/>
      <c r="K2812" s="275">
        <v>0</v>
      </c>
      <c r="L2812" s="275"/>
      <c r="M2812" s="275"/>
      <c r="N2812" s="275"/>
      <c r="O2812" s="275">
        <v>10497974.16</v>
      </c>
      <c r="P2812" s="275"/>
      <c r="Q2812" s="73">
        <v>0</v>
      </c>
    </row>
    <row r="2813" spans="1:17" ht="12.1" customHeight="1" x14ac:dyDescent="0.25">
      <c r="A2813" s="273" t="s">
        <v>5224</v>
      </c>
      <c r="B2813" s="273"/>
      <c r="C2813" s="274" t="s">
        <v>5225</v>
      </c>
      <c r="D2813" s="274"/>
      <c r="E2813" s="274"/>
      <c r="F2813" s="274"/>
      <c r="G2813" s="73">
        <v>0</v>
      </c>
      <c r="H2813" s="73">
        <v>0</v>
      </c>
      <c r="I2813" s="275">
        <v>2143959.5</v>
      </c>
      <c r="J2813" s="275"/>
      <c r="K2813" s="275">
        <v>0</v>
      </c>
      <c r="L2813" s="275"/>
      <c r="M2813" s="275"/>
      <c r="N2813" s="275"/>
      <c r="O2813" s="275">
        <v>2143959.5</v>
      </c>
      <c r="P2813" s="275"/>
      <c r="Q2813" s="73">
        <v>0</v>
      </c>
    </row>
    <row r="2814" spans="1:17" ht="12.1" customHeight="1" x14ac:dyDescent="0.25">
      <c r="A2814" s="273" t="s">
        <v>5226</v>
      </c>
      <c r="B2814" s="273"/>
      <c r="C2814" s="274" t="s">
        <v>5227</v>
      </c>
      <c r="D2814" s="274"/>
      <c r="E2814" s="274"/>
      <c r="F2814" s="274"/>
      <c r="G2814" s="73">
        <v>0</v>
      </c>
      <c r="H2814" s="73">
        <v>0</v>
      </c>
      <c r="I2814" s="275">
        <v>62541014.520000003</v>
      </c>
      <c r="J2814" s="275"/>
      <c r="K2814" s="275">
        <v>0</v>
      </c>
      <c r="L2814" s="275"/>
      <c r="M2814" s="275"/>
      <c r="N2814" s="275"/>
      <c r="O2814" s="275">
        <v>62541014.520000003</v>
      </c>
      <c r="P2814" s="275"/>
      <c r="Q2814" s="73">
        <v>0</v>
      </c>
    </row>
    <row r="2815" spans="1:17" ht="12.1" customHeight="1" x14ac:dyDescent="0.25">
      <c r="A2815" s="273" t="s">
        <v>5228</v>
      </c>
      <c r="B2815" s="273"/>
      <c r="C2815" s="274" t="s">
        <v>5229</v>
      </c>
      <c r="D2815" s="274"/>
      <c r="E2815" s="274"/>
      <c r="F2815" s="274"/>
      <c r="G2815" s="73">
        <v>0</v>
      </c>
      <c r="H2815" s="73">
        <v>0</v>
      </c>
      <c r="I2815" s="275">
        <v>10245756</v>
      </c>
      <c r="J2815" s="275"/>
      <c r="K2815" s="275">
        <v>388672.72</v>
      </c>
      <c r="L2815" s="275"/>
      <c r="M2815" s="275"/>
      <c r="N2815" s="275"/>
      <c r="O2815" s="275">
        <v>9857083.2799999993</v>
      </c>
      <c r="P2815" s="275"/>
      <c r="Q2815" s="73">
        <v>0</v>
      </c>
    </row>
    <row r="2816" spans="1:17" ht="12.75" customHeight="1" x14ac:dyDescent="0.25">
      <c r="A2816" s="273" t="s">
        <v>5230</v>
      </c>
      <c r="B2816" s="273"/>
      <c r="C2816" s="274" t="s">
        <v>732</v>
      </c>
      <c r="D2816" s="274"/>
      <c r="E2816" s="274"/>
      <c r="F2816" s="274"/>
      <c r="G2816" s="73">
        <v>3881931017</v>
      </c>
      <c r="H2816" s="73">
        <v>0</v>
      </c>
      <c r="I2816" s="275">
        <v>1253142810.79</v>
      </c>
      <c r="J2816" s="275"/>
      <c r="K2816" s="275">
        <v>5264914.29</v>
      </c>
      <c r="L2816" s="275"/>
      <c r="M2816" s="275"/>
      <c r="N2816" s="275"/>
      <c r="O2816" s="275">
        <v>5129808913.5</v>
      </c>
      <c r="P2816" s="275"/>
      <c r="Q2816" s="73">
        <v>0</v>
      </c>
    </row>
    <row r="2817" spans="1:17" ht="12.1" customHeight="1" x14ac:dyDescent="0.25">
      <c r="A2817" s="273" t="s">
        <v>5231</v>
      </c>
      <c r="B2817" s="273"/>
      <c r="C2817" s="274" t="s">
        <v>5232</v>
      </c>
      <c r="D2817" s="274"/>
      <c r="E2817" s="274"/>
      <c r="F2817" s="274"/>
      <c r="G2817" s="73">
        <v>0</v>
      </c>
      <c r="H2817" s="73">
        <v>0</v>
      </c>
      <c r="I2817" s="275">
        <v>4545454.53</v>
      </c>
      <c r="J2817" s="275"/>
      <c r="K2817" s="275">
        <v>0</v>
      </c>
      <c r="L2817" s="275"/>
      <c r="M2817" s="275"/>
      <c r="N2817" s="275"/>
      <c r="O2817" s="275">
        <v>4545454.53</v>
      </c>
      <c r="P2817" s="275"/>
      <c r="Q2817" s="73">
        <v>0</v>
      </c>
    </row>
    <row r="2818" spans="1:17" ht="12.1" customHeight="1" x14ac:dyDescent="0.25">
      <c r="A2818" s="273" t="s">
        <v>5233</v>
      </c>
      <c r="B2818" s="273"/>
      <c r="C2818" s="274" t="s">
        <v>5234</v>
      </c>
      <c r="D2818" s="274"/>
      <c r="E2818" s="274"/>
      <c r="F2818" s="274"/>
      <c r="G2818" s="73">
        <v>0</v>
      </c>
      <c r="H2818" s="73">
        <v>0</v>
      </c>
      <c r="I2818" s="275">
        <v>5548697.1600000001</v>
      </c>
      <c r="J2818" s="275"/>
      <c r="K2818" s="275">
        <v>0</v>
      </c>
      <c r="L2818" s="275"/>
      <c r="M2818" s="275"/>
      <c r="N2818" s="275"/>
      <c r="O2818" s="275">
        <v>5548697.1600000001</v>
      </c>
      <c r="P2818" s="275"/>
      <c r="Q2818" s="73">
        <v>0</v>
      </c>
    </row>
    <row r="2819" spans="1:17" ht="12.75" customHeight="1" x14ac:dyDescent="0.25">
      <c r="A2819" s="273" t="s">
        <v>5235</v>
      </c>
      <c r="B2819" s="273"/>
      <c r="C2819" s="274" t="s">
        <v>5236</v>
      </c>
      <c r="D2819" s="274"/>
      <c r="E2819" s="274"/>
      <c r="F2819" s="274"/>
      <c r="G2819" s="73">
        <v>0</v>
      </c>
      <c r="H2819" s="73">
        <v>0</v>
      </c>
      <c r="I2819" s="275">
        <v>10518196.85</v>
      </c>
      <c r="J2819" s="275"/>
      <c r="K2819" s="275">
        <v>10518196.85</v>
      </c>
      <c r="L2819" s="275"/>
      <c r="M2819" s="275"/>
      <c r="N2819" s="275"/>
      <c r="O2819" s="275">
        <v>0</v>
      </c>
      <c r="P2819" s="275"/>
      <c r="Q2819" s="73">
        <v>0</v>
      </c>
    </row>
    <row r="2820" spans="1:17" ht="12.1" customHeight="1" x14ac:dyDescent="0.25">
      <c r="A2820" s="273" t="s">
        <v>5237</v>
      </c>
      <c r="B2820" s="273"/>
      <c r="C2820" s="274" t="s">
        <v>5238</v>
      </c>
      <c r="D2820" s="274"/>
      <c r="E2820" s="274"/>
      <c r="F2820" s="274"/>
      <c r="G2820" s="73">
        <v>0</v>
      </c>
      <c r="H2820" s="73">
        <v>0</v>
      </c>
      <c r="I2820" s="275">
        <v>114213.6</v>
      </c>
      <c r="J2820" s="275"/>
      <c r="K2820" s="275">
        <v>114213.6</v>
      </c>
      <c r="L2820" s="275"/>
      <c r="M2820" s="275"/>
      <c r="N2820" s="275"/>
      <c r="O2820" s="275">
        <v>0</v>
      </c>
      <c r="P2820" s="275"/>
      <c r="Q2820" s="73">
        <v>0</v>
      </c>
    </row>
    <row r="2821" spans="1:17" ht="12.1" customHeight="1" x14ac:dyDescent="0.25">
      <c r="A2821" s="273" t="s">
        <v>5239</v>
      </c>
      <c r="B2821" s="273"/>
      <c r="C2821" s="274" t="s">
        <v>5240</v>
      </c>
      <c r="D2821" s="274"/>
      <c r="E2821" s="274"/>
      <c r="F2821" s="274"/>
      <c r="G2821" s="73">
        <v>0</v>
      </c>
      <c r="H2821" s="73">
        <v>0</v>
      </c>
      <c r="I2821" s="275">
        <v>48543009.509999998</v>
      </c>
      <c r="J2821" s="275"/>
      <c r="K2821" s="275">
        <v>0</v>
      </c>
      <c r="L2821" s="275"/>
      <c r="M2821" s="275"/>
      <c r="N2821" s="275"/>
      <c r="O2821" s="275">
        <v>48543009.509999998</v>
      </c>
      <c r="P2821" s="275"/>
      <c r="Q2821" s="73">
        <v>0</v>
      </c>
    </row>
    <row r="2822" spans="1:17" ht="12.75" customHeight="1" x14ac:dyDescent="0.25">
      <c r="A2822" s="273" t="s">
        <v>5241</v>
      </c>
      <c r="B2822" s="273"/>
      <c r="C2822" s="274" t="s">
        <v>5242</v>
      </c>
      <c r="D2822" s="274"/>
      <c r="E2822" s="274"/>
      <c r="F2822" s="274"/>
      <c r="G2822" s="73">
        <v>0</v>
      </c>
      <c r="H2822" s="73">
        <v>0</v>
      </c>
      <c r="I2822" s="275">
        <v>3164329</v>
      </c>
      <c r="J2822" s="275"/>
      <c r="K2822" s="275">
        <v>3164329</v>
      </c>
      <c r="L2822" s="275"/>
      <c r="M2822" s="275"/>
      <c r="N2822" s="275"/>
      <c r="O2822" s="275">
        <v>0</v>
      </c>
      <c r="P2822" s="275"/>
      <c r="Q2822" s="73">
        <v>0</v>
      </c>
    </row>
    <row r="2823" spans="1:17" ht="12.1" customHeight="1" x14ac:dyDescent="0.25">
      <c r="A2823" s="273" t="s">
        <v>5243</v>
      </c>
      <c r="B2823" s="273"/>
      <c r="C2823" s="274" t="s">
        <v>5244</v>
      </c>
      <c r="D2823" s="274"/>
      <c r="E2823" s="274"/>
      <c r="F2823" s="274"/>
      <c r="G2823" s="73">
        <v>536392600.67000002</v>
      </c>
      <c r="H2823" s="73">
        <v>0</v>
      </c>
      <c r="I2823" s="275">
        <v>612637399.85000002</v>
      </c>
      <c r="J2823" s="275"/>
      <c r="K2823" s="275">
        <v>432271043.13</v>
      </c>
      <c r="L2823" s="275"/>
      <c r="M2823" s="275"/>
      <c r="N2823" s="275"/>
      <c r="O2823" s="275">
        <v>716758957.38999999</v>
      </c>
      <c r="P2823" s="275"/>
      <c r="Q2823" s="73">
        <v>0</v>
      </c>
    </row>
    <row r="2824" spans="1:17" ht="12.1" customHeight="1" x14ac:dyDescent="0.25">
      <c r="A2824" s="273" t="s">
        <v>5245</v>
      </c>
      <c r="B2824" s="273"/>
      <c r="C2824" s="274" t="s">
        <v>5246</v>
      </c>
      <c r="D2824" s="274"/>
      <c r="E2824" s="274"/>
      <c r="F2824" s="274"/>
      <c r="G2824" s="73">
        <v>0</v>
      </c>
      <c r="H2824" s="73">
        <v>0</v>
      </c>
      <c r="I2824" s="275">
        <v>477000</v>
      </c>
      <c r="J2824" s="275"/>
      <c r="K2824" s="275">
        <v>0</v>
      </c>
      <c r="L2824" s="275"/>
      <c r="M2824" s="275"/>
      <c r="N2824" s="275"/>
      <c r="O2824" s="275">
        <v>477000</v>
      </c>
      <c r="P2824" s="275"/>
      <c r="Q2824" s="73">
        <v>0</v>
      </c>
    </row>
    <row r="2825" spans="1:17" ht="12.75" customHeight="1" x14ac:dyDescent="0.25">
      <c r="A2825" s="273" t="s">
        <v>5247</v>
      </c>
      <c r="B2825" s="273"/>
      <c r="C2825" s="274" t="s">
        <v>5248</v>
      </c>
      <c r="D2825" s="274"/>
      <c r="E2825" s="274"/>
      <c r="F2825" s="274"/>
      <c r="G2825" s="73">
        <v>0</v>
      </c>
      <c r="H2825" s="73">
        <v>0</v>
      </c>
      <c r="I2825" s="275">
        <v>902025.59</v>
      </c>
      <c r="J2825" s="275"/>
      <c r="K2825" s="275">
        <v>0</v>
      </c>
      <c r="L2825" s="275"/>
      <c r="M2825" s="275"/>
      <c r="N2825" s="275"/>
      <c r="O2825" s="275">
        <v>902025.59</v>
      </c>
      <c r="P2825" s="275"/>
      <c r="Q2825" s="73">
        <v>0</v>
      </c>
    </row>
    <row r="2826" spans="1:17" ht="12.1" customHeight="1" x14ac:dyDescent="0.25">
      <c r="A2826" s="273" t="s">
        <v>5249</v>
      </c>
      <c r="B2826" s="273"/>
      <c r="C2826" s="274" t="s">
        <v>5250</v>
      </c>
      <c r="D2826" s="274"/>
      <c r="E2826" s="274"/>
      <c r="F2826" s="274"/>
      <c r="G2826" s="73">
        <v>0</v>
      </c>
      <c r="H2826" s="73">
        <v>0</v>
      </c>
      <c r="I2826" s="275">
        <v>873940.9</v>
      </c>
      <c r="J2826" s="275"/>
      <c r="K2826" s="275">
        <v>873940.9</v>
      </c>
      <c r="L2826" s="275"/>
      <c r="M2826" s="275"/>
      <c r="N2826" s="275"/>
      <c r="O2826" s="275">
        <v>0</v>
      </c>
      <c r="P2826" s="275"/>
      <c r="Q2826" s="73">
        <v>0</v>
      </c>
    </row>
    <row r="2827" spans="1:17" ht="12.1" customHeight="1" x14ac:dyDescent="0.25">
      <c r="A2827" s="273" t="s">
        <v>5251</v>
      </c>
      <c r="B2827" s="273"/>
      <c r="C2827" s="274" t="s">
        <v>5252</v>
      </c>
      <c r="D2827" s="274"/>
      <c r="E2827" s="274"/>
      <c r="F2827" s="274"/>
      <c r="G2827" s="73">
        <v>0</v>
      </c>
      <c r="H2827" s="73">
        <v>0</v>
      </c>
      <c r="I2827" s="275">
        <v>1591093.62</v>
      </c>
      <c r="J2827" s="275"/>
      <c r="K2827" s="275">
        <v>1591093.62</v>
      </c>
      <c r="L2827" s="275"/>
      <c r="M2827" s="275"/>
      <c r="N2827" s="275"/>
      <c r="O2827" s="275">
        <v>0</v>
      </c>
      <c r="P2827" s="275"/>
      <c r="Q2827" s="73">
        <v>0</v>
      </c>
    </row>
    <row r="2828" spans="1:17" ht="12.75" customHeight="1" x14ac:dyDescent="0.25">
      <c r="A2828" s="273" t="s">
        <v>5253</v>
      </c>
      <c r="B2828" s="273"/>
      <c r="C2828" s="274" t="s">
        <v>5254</v>
      </c>
      <c r="D2828" s="274"/>
      <c r="E2828" s="274"/>
      <c r="F2828" s="274"/>
      <c r="G2828" s="73">
        <v>0</v>
      </c>
      <c r="H2828" s="73">
        <v>0</v>
      </c>
      <c r="I2828" s="275">
        <v>3618659.77</v>
      </c>
      <c r="J2828" s="275"/>
      <c r="K2828" s="275">
        <v>3515932.48</v>
      </c>
      <c r="L2828" s="275"/>
      <c r="M2828" s="275"/>
      <c r="N2828" s="275"/>
      <c r="O2828" s="275">
        <v>102727.29</v>
      </c>
      <c r="P2828" s="275"/>
      <c r="Q2828" s="73">
        <v>0</v>
      </c>
    </row>
    <row r="2829" spans="1:17" ht="12.1" customHeight="1" x14ac:dyDescent="0.25">
      <c r="A2829" s="273" t="s">
        <v>5255</v>
      </c>
      <c r="B2829" s="273"/>
      <c r="C2829" s="274" t="s">
        <v>5254</v>
      </c>
      <c r="D2829" s="274"/>
      <c r="E2829" s="274"/>
      <c r="F2829" s="274"/>
      <c r="G2829" s="73">
        <v>147000</v>
      </c>
      <c r="H2829" s="73">
        <v>0</v>
      </c>
      <c r="I2829" s="275">
        <v>8381528.1900000004</v>
      </c>
      <c r="J2829" s="275"/>
      <c r="K2829" s="275">
        <v>0</v>
      </c>
      <c r="L2829" s="275"/>
      <c r="M2829" s="275"/>
      <c r="N2829" s="275"/>
      <c r="O2829" s="275">
        <v>8528528.1899999995</v>
      </c>
      <c r="P2829" s="275"/>
      <c r="Q2829" s="73">
        <v>0</v>
      </c>
    </row>
    <row r="2830" spans="1:17" ht="12.1" customHeight="1" x14ac:dyDescent="0.25">
      <c r="A2830" s="273" t="s">
        <v>5256</v>
      </c>
      <c r="B2830" s="273"/>
      <c r="C2830" s="274" t="s">
        <v>5254</v>
      </c>
      <c r="D2830" s="274"/>
      <c r="E2830" s="274"/>
      <c r="F2830" s="274"/>
      <c r="G2830" s="73">
        <v>0</v>
      </c>
      <c r="H2830" s="73">
        <v>0</v>
      </c>
      <c r="I2830" s="275">
        <v>12858478.970000001</v>
      </c>
      <c r="J2830" s="275"/>
      <c r="K2830" s="275">
        <v>0</v>
      </c>
      <c r="L2830" s="275"/>
      <c r="M2830" s="275"/>
      <c r="N2830" s="275"/>
      <c r="O2830" s="275">
        <v>12858478.970000001</v>
      </c>
      <c r="P2830" s="275"/>
      <c r="Q2830" s="73">
        <v>0</v>
      </c>
    </row>
    <row r="2831" spans="1:17" ht="12.75" customHeight="1" x14ac:dyDescent="0.25">
      <c r="A2831" s="273" t="s">
        <v>5257</v>
      </c>
      <c r="B2831" s="273"/>
      <c r="C2831" s="274" t="s">
        <v>5254</v>
      </c>
      <c r="D2831" s="274"/>
      <c r="E2831" s="274"/>
      <c r="F2831" s="274"/>
      <c r="G2831" s="73">
        <v>0</v>
      </c>
      <c r="H2831" s="73">
        <v>0</v>
      </c>
      <c r="I2831" s="275">
        <v>10362871.050000001</v>
      </c>
      <c r="J2831" s="275"/>
      <c r="K2831" s="275">
        <v>10362871.050000001</v>
      </c>
      <c r="L2831" s="275"/>
      <c r="M2831" s="275"/>
      <c r="N2831" s="275"/>
      <c r="O2831" s="275">
        <v>0</v>
      </c>
      <c r="P2831" s="275"/>
      <c r="Q2831" s="73">
        <v>0</v>
      </c>
    </row>
    <row r="2832" spans="1:17" ht="12.1" customHeight="1" x14ac:dyDescent="0.25">
      <c r="A2832" s="273" t="s">
        <v>5258</v>
      </c>
      <c r="B2832" s="273"/>
      <c r="C2832" s="274" t="s">
        <v>5254</v>
      </c>
      <c r="D2832" s="274"/>
      <c r="E2832" s="274"/>
      <c r="F2832" s="274"/>
      <c r="G2832" s="73">
        <v>480000</v>
      </c>
      <c r="H2832" s="73">
        <v>0</v>
      </c>
      <c r="I2832" s="275">
        <v>6521049.4000000004</v>
      </c>
      <c r="J2832" s="275"/>
      <c r="K2832" s="275">
        <v>0</v>
      </c>
      <c r="L2832" s="275"/>
      <c r="M2832" s="275"/>
      <c r="N2832" s="275"/>
      <c r="O2832" s="275">
        <v>7001049.4000000004</v>
      </c>
      <c r="P2832" s="275"/>
      <c r="Q2832" s="73">
        <v>0</v>
      </c>
    </row>
    <row r="2833" spans="1:17" ht="12.1" customHeight="1" x14ac:dyDescent="0.25">
      <c r="A2833" s="273" t="s">
        <v>5259</v>
      </c>
      <c r="B2833" s="273"/>
      <c r="C2833" s="274" t="s">
        <v>5254</v>
      </c>
      <c r="D2833" s="274"/>
      <c r="E2833" s="274"/>
      <c r="F2833" s="274"/>
      <c r="G2833" s="73">
        <v>0</v>
      </c>
      <c r="H2833" s="73">
        <v>0</v>
      </c>
      <c r="I2833" s="275">
        <v>891454.73</v>
      </c>
      <c r="J2833" s="275"/>
      <c r="K2833" s="275">
        <v>218182</v>
      </c>
      <c r="L2833" s="275"/>
      <c r="M2833" s="275"/>
      <c r="N2833" s="275"/>
      <c r="O2833" s="275">
        <v>673272.73</v>
      </c>
      <c r="P2833" s="275"/>
      <c r="Q2833" s="73">
        <v>0</v>
      </c>
    </row>
    <row r="2834" spans="1:17" ht="12.75" customHeight="1" x14ac:dyDescent="0.25">
      <c r="A2834" s="273" t="s">
        <v>5260</v>
      </c>
      <c r="B2834" s="273"/>
      <c r="C2834" s="274" t="s">
        <v>5254</v>
      </c>
      <c r="D2834" s="274"/>
      <c r="E2834" s="274"/>
      <c r="F2834" s="274"/>
      <c r="G2834" s="73">
        <v>474000</v>
      </c>
      <c r="H2834" s="73">
        <v>0</v>
      </c>
      <c r="I2834" s="275">
        <v>5292335.3600000003</v>
      </c>
      <c r="J2834" s="275"/>
      <c r="K2834" s="275">
        <v>0</v>
      </c>
      <c r="L2834" s="275"/>
      <c r="M2834" s="275"/>
      <c r="N2834" s="275"/>
      <c r="O2834" s="275">
        <v>5766335.3600000003</v>
      </c>
      <c r="P2834" s="275"/>
      <c r="Q2834" s="73">
        <v>0</v>
      </c>
    </row>
    <row r="2835" spans="1:17" ht="12.1" customHeight="1" x14ac:dyDescent="0.25">
      <c r="A2835" s="273" t="s">
        <v>5261</v>
      </c>
      <c r="B2835" s="273"/>
      <c r="C2835" s="274" t="s">
        <v>5254</v>
      </c>
      <c r="D2835" s="274"/>
      <c r="E2835" s="274"/>
      <c r="F2835" s="274"/>
      <c r="G2835" s="73">
        <v>0</v>
      </c>
      <c r="H2835" s="73">
        <v>0</v>
      </c>
      <c r="I2835" s="275">
        <v>23284286.550000001</v>
      </c>
      <c r="J2835" s="275"/>
      <c r="K2835" s="275">
        <v>15484286.550000001</v>
      </c>
      <c r="L2835" s="275"/>
      <c r="M2835" s="275"/>
      <c r="N2835" s="275"/>
      <c r="O2835" s="275">
        <v>7800000</v>
      </c>
      <c r="P2835" s="275"/>
      <c r="Q2835" s="73">
        <v>0</v>
      </c>
    </row>
    <row r="2836" spans="1:17" ht="12.1" customHeight="1" x14ac:dyDescent="0.25">
      <c r="A2836" s="273" t="s">
        <v>5262</v>
      </c>
      <c r="B2836" s="273"/>
      <c r="C2836" s="274" t="s">
        <v>5254</v>
      </c>
      <c r="D2836" s="274"/>
      <c r="E2836" s="274"/>
      <c r="F2836" s="274"/>
      <c r="G2836" s="73">
        <v>0</v>
      </c>
      <c r="H2836" s="73">
        <v>0</v>
      </c>
      <c r="I2836" s="275">
        <v>5793466.1600000001</v>
      </c>
      <c r="J2836" s="275"/>
      <c r="K2836" s="275">
        <v>5793466.1600000001</v>
      </c>
      <c r="L2836" s="275"/>
      <c r="M2836" s="275"/>
      <c r="N2836" s="275"/>
      <c r="O2836" s="275">
        <v>0</v>
      </c>
      <c r="P2836" s="275"/>
      <c r="Q2836" s="73">
        <v>0</v>
      </c>
    </row>
    <row r="2837" spans="1:17" ht="12.75" customHeight="1" x14ac:dyDescent="0.25">
      <c r="A2837" s="273" t="s">
        <v>5263</v>
      </c>
      <c r="B2837" s="273"/>
      <c r="C2837" s="274" t="s">
        <v>5254</v>
      </c>
      <c r="D2837" s="274"/>
      <c r="E2837" s="274"/>
      <c r="F2837" s="274"/>
      <c r="G2837" s="73">
        <v>0</v>
      </c>
      <c r="H2837" s="73">
        <v>0</v>
      </c>
      <c r="I2837" s="275">
        <v>4805851.75</v>
      </c>
      <c r="J2837" s="275"/>
      <c r="K2837" s="275">
        <v>4805851.75</v>
      </c>
      <c r="L2837" s="275"/>
      <c r="M2837" s="275"/>
      <c r="N2837" s="275"/>
      <c r="O2837" s="275">
        <v>0</v>
      </c>
      <c r="P2837" s="275"/>
      <c r="Q2837" s="73">
        <v>0</v>
      </c>
    </row>
    <row r="2838" spans="1:17" ht="12.1" customHeight="1" x14ac:dyDescent="0.25">
      <c r="A2838" s="273" t="s">
        <v>5264</v>
      </c>
      <c r="B2838" s="273"/>
      <c r="C2838" s="274" t="s">
        <v>5254</v>
      </c>
      <c r="D2838" s="274"/>
      <c r="E2838" s="274"/>
      <c r="F2838" s="274"/>
      <c r="G2838" s="73">
        <v>1213748.29</v>
      </c>
      <c r="H2838" s="73">
        <v>0</v>
      </c>
      <c r="I2838" s="275">
        <v>10452926.029999999</v>
      </c>
      <c r="J2838" s="275"/>
      <c r="K2838" s="275">
        <v>0</v>
      </c>
      <c r="L2838" s="275"/>
      <c r="M2838" s="275"/>
      <c r="N2838" s="275"/>
      <c r="O2838" s="275">
        <v>11666674.32</v>
      </c>
      <c r="P2838" s="275"/>
      <c r="Q2838" s="73">
        <v>0</v>
      </c>
    </row>
    <row r="2839" spans="1:17" ht="12.1" customHeight="1" x14ac:dyDescent="0.25">
      <c r="A2839" s="273" t="s">
        <v>5265</v>
      </c>
      <c r="B2839" s="273"/>
      <c r="C2839" s="274" t="s">
        <v>5254</v>
      </c>
      <c r="D2839" s="274"/>
      <c r="E2839" s="274"/>
      <c r="F2839" s="274"/>
      <c r="G2839" s="73">
        <v>6753387.2300000004</v>
      </c>
      <c r="H2839" s="73">
        <v>0</v>
      </c>
      <c r="I2839" s="275">
        <v>1657458</v>
      </c>
      <c r="J2839" s="275"/>
      <c r="K2839" s="275">
        <v>8410845.2300000004</v>
      </c>
      <c r="L2839" s="275"/>
      <c r="M2839" s="275"/>
      <c r="N2839" s="275"/>
      <c r="O2839" s="275">
        <v>0</v>
      </c>
      <c r="P2839" s="275"/>
      <c r="Q2839" s="73">
        <v>0</v>
      </c>
    </row>
    <row r="2840" spans="1:17" ht="12.1" customHeight="1" x14ac:dyDescent="0.25">
      <c r="A2840" s="273" t="s">
        <v>5266</v>
      </c>
      <c r="B2840" s="273"/>
      <c r="C2840" s="274" t="s">
        <v>5254</v>
      </c>
      <c r="D2840" s="274"/>
      <c r="E2840" s="274"/>
      <c r="F2840" s="274"/>
      <c r="G2840" s="73">
        <v>0</v>
      </c>
      <c r="H2840" s="73">
        <v>0</v>
      </c>
      <c r="I2840" s="275">
        <v>8641179.1099999994</v>
      </c>
      <c r="J2840" s="275"/>
      <c r="K2840" s="275">
        <v>8641179.1099999994</v>
      </c>
      <c r="L2840" s="275"/>
      <c r="M2840" s="275"/>
      <c r="N2840" s="275"/>
      <c r="O2840" s="275">
        <v>0</v>
      </c>
      <c r="P2840" s="275"/>
      <c r="Q2840" s="73">
        <v>0</v>
      </c>
    </row>
    <row r="2841" spans="1:17" ht="12.75" customHeight="1" x14ac:dyDescent="0.25">
      <c r="A2841" s="273" t="s">
        <v>5267</v>
      </c>
      <c r="B2841" s="273"/>
      <c r="C2841" s="274" t="s">
        <v>5254</v>
      </c>
      <c r="D2841" s="274"/>
      <c r="E2841" s="274"/>
      <c r="F2841" s="274"/>
      <c r="G2841" s="73">
        <v>0</v>
      </c>
      <c r="H2841" s="73">
        <v>0</v>
      </c>
      <c r="I2841" s="275">
        <v>6609423.54</v>
      </c>
      <c r="J2841" s="275"/>
      <c r="K2841" s="275">
        <v>0</v>
      </c>
      <c r="L2841" s="275"/>
      <c r="M2841" s="275"/>
      <c r="N2841" s="275"/>
      <c r="O2841" s="275">
        <v>6609423.54</v>
      </c>
      <c r="P2841" s="275"/>
      <c r="Q2841" s="73">
        <v>0</v>
      </c>
    </row>
    <row r="2842" spans="1:17" ht="12.1" customHeight="1" x14ac:dyDescent="0.25">
      <c r="A2842" s="273" t="s">
        <v>5268</v>
      </c>
      <c r="B2842" s="273"/>
      <c r="C2842" s="274" t="s">
        <v>5254</v>
      </c>
      <c r="D2842" s="274"/>
      <c r="E2842" s="274"/>
      <c r="F2842" s="274"/>
      <c r="G2842" s="73">
        <v>685000</v>
      </c>
      <c r="H2842" s="73">
        <v>0</v>
      </c>
      <c r="I2842" s="275">
        <v>23389089.859999999</v>
      </c>
      <c r="J2842" s="275"/>
      <c r="K2842" s="275">
        <v>24074089.859999999</v>
      </c>
      <c r="L2842" s="275"/>
      <c r="M2842" s="275"/>
      <c r="N2842" s="275"/>
      <c r="O2842" s="275">
        <v>0</v>
      </c>
      <c r="P2842" s="275"/>
      <c r="Q2842" s="73">
        <v>0</v>
      </c>
    </row>
    <row r="2843" spans="1:17" ht="12.1" customHeight="1" x14ac:dyDescent="0.25">
      <c r="A2843" s="273" t="s">
        <v>5269</v>
      </c>
      <c r="B2843" s="273"/>
      <c r="C2843" s="274" t="s">
        <v>5254</v>
      </c>
      <c r="D2843" s="274"/>
      <c r="E2843" s="274"/>
      <c r="F2843" s="274"/>
      <c r="G2843" s="73">
        <v>0</v>
      </c>
      <c r="H2843" s="73">
        <v>0</v>
      </c>
      <c r="I2843" s="275">
        <v>10325868.939999999</v>
      </c>
      <c r="J2843" s="275"/>
      <c r="K2843" s="275">
        <v>0</v>
      </c>
      <c r="L2843" s="275"/>
      <c r="M2843" s="275"/>
      <c r="N2843" s="275"/>
      <c r="O2843" s="275">
        <v>10325868.939999999</v>
      </c>
      <c r="P2843" s="275"/>
      <c r="Q2843" s="73">
        <v>0</v>
      </c>
    </row>
    <row r="2844" spans="1:17" ht="12.75" customHeight="1" x14ac:dyDescent="0.25">
      <c r="A2844" s="273" t="s">
        <v>5270</v>
      </c>
      <c r="B2844" s="273"/>
      <c r="C2844" s="274" t="s">
        <v>5254</v>
      </c>
      <c r="D2844" s="274"/>
      <c r="E2844" s="274"/>
      <c r="F2844" s="274"/>
      <c r="G2844" s="73">
        <v>350000</v>
      </c>
      <c r="H2844" s="73">
        <v>0</v>
      </c>
      <c r="I2844" s="275">
        <v>19289536.870000001</v>
      </c>
      <c r="J2844" s="275"/>
      <c r="K2844" s="275">
        <v>18442258.57</v>
      </c>
      <c r="L2844" s="275"/>
      <c r="M2844" s="275"/>
      <c r="N2844" s="275"/>
      <c r="O2844" s="275">
        <v>1197278.3</v>
      </c>
      <c r="P2844" s="275"/>
      <c r="Q2844" s="73">
        <v>0</v>
      </c>
    </row>
    <row r="2845" spans="1:17" ht="12.1" customHeight="1" x14ac:dyDescent="0.25">
      <c r="A2845" s="273" t="s">
        <v>5271</v>
      </c>
      <c r="B2845" s="273"/>
      <c r="C2845" s="274" t="s">
        <v>5254</v>
      </c>
      <c r="D2845" s="274"/>
      <c r="E2845" s="274"/>
      <c r="F2845" s="274"/>
      <c r="G2845" s="73">
        <v>0</v>
      </c>
      <c r="H2845" s="73">
        <v>0</v>
      </c>
      <c r="I2845" s="275">
        <v>406669.06</v>
      </c>
      <c r="J2845" s="275"/>
      <c r="K2845" s="275">
        <v>0</v>
      </c>
      <c r="L2845" s="275"/>
      <c r="M2845" s="275"/>
      <c r="N2845" s="275"/>
      <c r="O2845" s="275">
        <v>406669.06</v>
      </c>
      <c r="P2845" s="275"/>
      <c r="Q2845" s="73">
        <v>0</v>
      </c>
    </row>
    <row r="2846" spans="1:17" ht="12.1" customHeight="1" x14ac:dyDescent="0.25">
      <c r="A2846" s="273" t="s">
        <v>5272</v>
      </c>
      <c r="B2846" s="273"/>
      <c r="C2846" s="274" t="s">
        <v>5254</v>
      </c>
      <c r="D2846" s="274"/>
      <c r="E2846" s="274"/>
      <c r="F2846" s="274"/>
      <c r="G2846" s="73">
        <v>0</v>
      </c>
      <c r="H2846" s="73">
        <v>0</v>
      </c>
      <c r="I2846" s="275">
        <v>164635.56</v>
      </c>
      <c r="J2846" s="275"/>
      <c r="K2846" s="275">
        <v>164635.56</v>
      </c>
      <c r="L2846" s="275"/>
      <c r="M2846" s="275"/>
      <c r="N2846" s="275"/>
      <c r="O2846" s="275">
        <v>0</v>
      </c>
      <c r="P2846" s="275"/>
      <c r="Q2846" s="73">
        <v>0</v>
      </c>
    </row>
    <row r="2847" spans="1:17" ht="12.75" customHeight="1" x14ac:dyDescent="0.25">
      <c r="A2847" s="355"/>
      <c r="B2847" s="355"/>
      <c r="C2847" s="355"/>
      <c r="D2847" s="355"/>
      <c r="E2847" s="355"/>
      <c r="F2847" s="355"/>
      <c r="G2847" s="74">
        <v>4487046789.25</v>
      </c>
      <c r="H2847" s="74">
        <v>0</v>
      </c>
      <c r="I2847" s="356">
        <v>2791564995.1700001</v>
      </c>
      <c r="J2847" s="356"/>
      <c r="K2847" s="356">
        <v>873585223.37</v>
      </c>
      <c r="L2847" s="356"/>
      <c r="M2847" s="356"/>
      <c r="N2847" s="356"/>
      <c r="O2847" s="356">
        <v>6405026561.0500002</v>
      </c>
      <c r="P2847" s="356"/>
      <c r="Q2847" s="74">
        <v>0</v>
      </c>
    </row>
    <row r="2848" spans="1:17" ht="6.8" customHeight="1" x14ac:dyDescent="0.25"/>
    <row r="2849" spans="1:17" ht="12.1" customHeight="1" x14ac:dyDescent="0.25">
      <c r="A2849" s="277" t="s">
        <v>578</v>
      </c>
      <c r="B2849" s="277"/>
      <c r="C2849" s="278" t="s">
        <v>734</v>
      </c>
      <c r="D2849" s="278"/>
      <c r="E2849" s="278"/>
      <c r="F2849" s="278"/>
      <c r="G2849" s="278"/>
      <c r="H2849" s="278"/>
      <c r="I2849" s="278"/>
      <c r="J2849" s="278"/>
      <c r="K2849" s="278"/>
      <c r="L2849" s="278"/>
      <c r="M2849" s="278"/>
      <c r="N2849" s="278"/>
      <c r="O2849" s="278"/>
      <c r="P2849" s="278"/>
      <c r="Q2849" s="278"/>
    </row>
    <row r="2850" spans="1:17" ht="12.1" customHeight="1" x14ac:dyDescent="0.25">
      <c r="A2850" s="273" t="s">
        <v>5273</v>
      </c>
      <c r="B2850" s="273"/>
      <c r="C2850" s="274" t="s">
        <v>5274</v>
      </c>
      <c r="D2850" s="274"/>
      <c r="E2850" s="274"/>
      <c r="F2850" s="274"/>
      <c r="G2850" s="73">
        <v>360000</v>
      </c>
      <c r="H2850" s="73">
        <v>0</v>
      </c>
      <c r="I2850" s="275">
        <v>80909.09</v>
      </c>
      <c r="J2850" s="275"/>
      <c r="K2850" s="275">
        <v>0</v>
      </c>
      <c r="L2850" s="275"/>
      <c r="M2850" s="275"/>
      <c r="N2850" s="275"/>
      <c r="O2850" s="275">
        <v>440909.09</v>
      </c>
      <c r="P2850" s="275"/>
      <c r="Q2850" s="73">
        <v>0</v>
      </c>
    </row>
    <row r="2851" spans="1:17" ht="12.75" customHeight="1" x14ac:dyDescent="0.25">
      <c r="A2851" s="273" t="s">
        <v>5275</v>
      </c>
      <c r="B2851" s="273"/>
      <c r="C2851" s="274" t="s">
        <v>5276</v>
      </c>
      <c r="D2851" s="274"/>
      <c r="E2851" s="274"/>
      <c r="F2851" s="274"/>
      <c r="G2851" s="73">
        <v>181811922.02000001</v>
      </c>
      <c r="H2851" s="73">
        <v>0</v>
      </c>
      <c r="I2851" s="275">
        <v>9949454.6999999993</v>
      </c>
      <c r="J2851" s="275"/>
      <c r="K2851" s="275">
        <v>0</v>
      </c>
      <c r="L2851" s="275"/>
      <c r="M2851" s="275"/>
      <c r="N2851" s="275"/>
      <c r="O2851" s="275">
        <v>191761376.72</v>
      </c>
      <c r="P2851" s="275"/>
      <c r="Q2851" s="73">
        <v>0</v>
      </c>
    </row>
    <row r="2852" spans="1:17" ht="12.1" customHeight="1" x14ac:dyDescent="0.25">
      <c r="A2852" s="273" t="s">
        <v>5277</v>
      </c>
      <c r="B2852" s="273"/>
      <c r="C2852" s="274" t="s">
        <v>5278</v>
      </c>
      <c r="D2852" s="274"/>
      <c r="E2852" s="274"/>
      <c r="F2852" s="274"/>
      <c r="G2852" s="73">
        <v>5597000</v>
      </c>
      <c r="H2852" s="73">
        <v>0</v>
      </c>
      <c r="I2852" s="275">
        <v>0</v>
      </c>
      <c r="J2852" s="275"/>
      <c r="K2852" s="275">
        <v>0</v>
      </c>
      <c r="L2852" s="275"/>
      <c r="M2852" s="275"/>
      <c r="N2852" s="275"/>
      <c r="O2852" s="275">
        <v>5597000</v>
      </c>
      <c r="P2852" s="275"/>
      <c r="Q2852" s="73">
        <v>0</v>
      </c>
    </row>
    <row r="2853" spans="1:17" ht="12.1" customHeight="1" x14ac:dyDescent="0.25">
      <c r="A2853" s="273" t="s">
        <v>5279</v>
      </c>
      <c r="B2853" s="273"/>
      <c r="C2853" s="274" t="s">
        <v>5280</v>
      </c>
      <c r="D2853" s="274"/>
      <c r="E2853" s="274"/>
      <c r="F2853" s="274"/>
      <c r="G2853" s="73">
        <v>1120300.82</v>
      </c>
      <c r="H2853" s="73">
        <v>0</v>
      </c>
      <c r="I2853" s="275">
        <v>0</v>
      </c>
      <c r="J2853" s="275"/>
      <c r="K2853" s="275">
        <v>0</v>
      </c>
      <c r="L2853" s="275"/>
      <c r="M2853" s="275"/>
      <c r="N2853" s="275"/>
      <c r="O2853" s="275">
        <v>1120300.82</v>
      </c>
      <c r="P2853" s="275"/>
      <c r="Q2853" s="73">
        <v>0</v>
      </c>
    </row>
    <row r="2854" spans="1:17" ht="12.75" customHeight="1" x14ac:dyDescent="0.25">
      <c r="A2854" s="273" t="s">
        <v>5281</v>
      </c>
      <c r="B2854" s="273"/>
      <c r="C2854" s="274" t="s">
        <v>5282</v>
      </c>
      <c r="D2854" s="274"/>
      <c r="E2854" s="274"/>
      <c r="F2854" s="274"/>
      <c r="G2854" s="73">
        <v>3710681.82</v>
      </c>
      <c r="H2854" s="73">
        <v>0</v>
      </c>
      <c r="I2854" s="275">
        <v>0</v>
      </c>
      <c r="J2854" s="275"/>
      <c r="K2854" s="275">
        <v>0</v>
      </c>
      <c r="L2854" s="275"/>
      <c r="M2854" s="275"/>
      <c r="N2854" s="275"/>
      <c r="O2854" s="275">
        <v>3710681.82</v>
      </c>
      <c r="P2854" s="275"/>
      <c r="Q2854" s="73">
        <v>0</v>
      </c>
    </row>
    <row r="2855" spans="1:17" ht="12.1" customHeight="1" x14ac:dyDescent="0.25">
      <c r="A2855" s="273" t="s">
        <v>5283</v>
      </c>
      <c r="B2855" s="273"/>
      <c r="C2855" s="274" t="s">
        <v>5284</v>
      </c>
      <c r="D2855" s="274"/>
      <c r="E2855" s="274"/>
      <c r="F2855" s="274"/>
      <c r="G2855" s="73">
        <v>1233818.17</v>
      </c>
      <c r="H2855" s="73">
        <v>0</v>
      </c>
      <c r="I2855" s="275">
        <v>0</v>
      </c>
      <c r="J2855" s="275"/>
      <c r="K2855" s="275">
        <v>0</v>
      </c>
      <c r="L2855" s="275"/>
      <c r="M2855" s="275"/>
      <c r="N2855" s="275"/>
      <c r="O2855" s="275">
        <v>1233818.17</v>
      </c>
      <c r="P2855" s="275"/>
      <c r="Q2855" s="73">
        <v>0</v>
      </c>
    </row>
    <row r="2856" spans="1:17" ht="12.1" customHeight="1" x14ac:dyDescent="0.25">
      <c r="A2856" s="273" t="s">
        <v>5285</v>
      </c>
      <c r="B2856" s="273"/>
      <c r="C2856" s="274" t="s">
        <v>5286</v>
      </c>
      <c r="D2856" s="274"/>
      <c r="E2856" s="274"/>
      <c r="F2856" s="274"/>
      <c r="G2856" s="73">
        <v>624090.81000000006</v>
      </c>
      <c r="H2856" s="73">
        <v>0</v>
      </c>
      <c r="I2856" s="275">
        <v>0</v>
      </c>
      <c r="J2856" s="275"/>
      <c r="K2856" s="275">
        <v>0</v>
      </c>
      <c r="L2856" s="275"/>
      <c r="M2856" s="275"/>
      <c r="N2856" s="275"/>
      <c r="O2856" s="275">
        <v>624090.81000000006</v>
      </c>
      <c r="P2856" s="275"/>
      <c r="Q2856" s="73">
        <v>0</v>
      </c>
    </row>
    <row r="2857" spans="1:17" ht="12.75" customHeight="1" x14ac:dyDescent="0.25">
      <c r="A2857" s="273" t="s">
        <v>5287</v>
      </c>
      <c r="B2857" s="273"/>
      <c r="C2857" s="274" t="s">
        <v>5288</v>
      </c>
      <c r="D2857" s="274"/>
      <c r="E2857" s="274"/>
      <c r="F2857" s="274"/>
      <c r="G2857" s="73">
        <v>1726761</v>
      </c>
      <c r="H2857" s="73">
        <v>0</v>
      </c>
      <c r="I2857" s="275">
        <v>0</v>
      </c>
      <c r="J2857" s="275"/>
      <c r="K2857" s="275">
        <v>0</v>
      </c>
      <c r="L2857" s="275"/>
      <c r="M2857" s="275"/>
      <c r="N2857" s="275"/>
      <c r="O2857" s="275">
        <v>1726761</v>
      </c>
      <c r="P2857" s="275"/>
      <c r="Q2857" s="73">
        <v>0</v>
      </c>
    </row>
    <row r="2858" spans="1:17" ht="12.1" customHeight="1" x14ac:dyDescent="0.25">
      <c r="A2858" s="273" t="s">
        <v>5289</v>
      </c>
      <c r="B2858" s="273"/>
      <c r="C2858" s="274" t="s">
        <v>5290</v>
      </c>
      <c r="D2858" s="274"/>
      <c r="E2858" s="274"/>
      <c r="F2858" s="274"/>
      <c r="G2858" s="73">
        <v>600783.46</v>
      </c>
      <c r="H2858" s="73">
        <v>0</v>
      </c>
      <c r="I2858" s="275">
        <v>0</v>
      </c>
      <c r="J2858" s="275"/>
      <c r="K2858" s="275">
        <v>0</v>
      </c>
      <c r="L2858" s="275"/>
      <c r="M2858" s="275"/>
      <c r="N2858" s="275"/>
      <c r="O2858" s="275">
        <v>600783.46</v>
      </c>
      <c r="P2858" s="275"/>
      <c r="Q2858" s="73">
        <v>0</v>
      </c>
    </row>
    <row r="2859" spans="1:17" ht="12.1" customHeight="1" x14ac:dyDescent="0.25">
      <c r="A2859" s="273" t="s">
        <v>5291</v>
      </c>
      <c r="B2859" s="273"/>
      <c r="C2859" s="274" t="s">
        <v>5292</v>
      </c>
      <c r="D2859" s="274"/>
      <c r="E2859" s="274"/>
      <c r="F2859" s="274"/>
      <c r="G2859" s="73">
        <v>3230909.1</v>
      </c>
      <c r="H2859" s="73">
        <v>0</v>
      </c>
      <c r="I2859" s="275">
        <v>0</v>
      </c>
      <c r="J2859" s="275"/>
      <c r="K2859" s="275">
        <v>0</v>
      </c>
      <c r="L2859" s="275"/>
      <c r="M2859" s="275"/>
      <c r="N2859" s="275"/>
      <c r="O2859" s="275">
        <v>3230909.1</v>
      </c>
      <c r="P2859" s="275"/>
      <c r="Q2859" s="73">
        <v>0</v>
      </c>
    </row>
    <row r="2860" spans="1:17" ht="12.75" customHeight="1" x14ac:dyDescent="0.25">
      <c r="A2860" s="273" t="s">
        <v>5293</v>
      </c>
      <c r="B2860" s="273"/>
      <c r="C2860" s="274" t="s">
        <v>5294</v>
      </c>
      <c r="D2860" s="274"/>
      <c r="E2860" s="274"/>
      <c r="F2860" s="274"/>
      <c r="G2860" s="73">
        <v>160115775.44</v>
      </c>
      <c r="H2860" s="73">
        <v>0</v>
      </c>
      <c r="I2860" s="275">
        <v>3696363.64</v>
      </c>
      <c r="J2860" s="275"/>
      <c r="K2860" s="275">
        <v>0</v>
      </c>
      <c r="L2860" s="275"/>
      <c r="M2860" s="275"/>
      <c r="N2860" s="275"/>
      <c r="O2860" s="275">
        <v>163812139.08000001</v>
      </c>
      <c r="P2860" s="275"/>
      <c r="Q2860" s="73">
        <v>0</v>
      </c>
    </row>
    <row r="2861" spans="1:17" ht="12.1" customHeight="1" x14ac:dyDescent="0.25">
      <c r="A2861" s="273" t="s">
        <v>5295</v>
      </c>
      <c r="B2861" s="273"/>
      <c r="C2861" s="274" t="s">
        <v>5296</v>
      </c>
      <c r="D2861" s="274"/>
      <c r="E2861" s="274"/>
      <c r="F2861" s="274"/>
      <c r="G2861" s="73">
        <v>3527513.67</v>
      </c>
      <c r="H2861" s="73">
        <v>0</v>
      </c>
      <c r="I2861" s="275">
        <v>0</v>
      </c>
      <c r="J2861" s="275"/>
      <c r="K2861" s="275">
        <v>0</v>
      </c>
      <c r="L2861" s="275"/>
      <c r="M2861" s="275"/>
      <c r="N2861" s="275"/>
      <c r="O2861" s="275">
        <v>3527513.67</v>
      </c>
      <c r="P2861" s="275"/>
      <c r="Q2861" s="73">
        <v>0</v>
      </c>
    </row>
    <row r="2862" spans="1:17" ht="12.1" customHeight="1" x14ac:dyDescent="0.25">
      <c r="A2862" s="273" t="s">
        <v>5297</v>
      </c>
      <c r="B2862" s="273"/>
      <c r="C2862" s="274" t="s">
        <v>5298</v>
      </c>
      <c r="D2862" s="274"/>
      <c r="E2862" s="274"/>
      <c r="F2862" s="274"/>
      <c r="G2862" s="73">
        <v>7271968.9199999999</v>
      </c>
      <c r="H2862" s="73">
        <v>0</v>
      </c>
      <c r="I2862" s="275">
        <v>0</v>
      </c>
      <c r="J2862" s="275"/>
      <c r="K2862" s="275">
        <v>0</v>
      </c>
      <c r="L2862" s="275"/>
      <c r="M2862" s="275"/>
      <c r="N2862" s="275"/>
      <c r="O2862" s="275">
        <v>7271968.9199999999</v>
      </c>
      <c r="P2862" s="275"/>
      <c r="Q2862" s="73">
        <v>0</v>
      </c>
    </row>
    <row r="2863" spans="1:17" ht="12.75" customHeight="1" x14ac:dyDescent="0.25">
      <c r="A2863" s="273" t="s">
        <v>5299</v>
      </c>
      <c r="B2863" s="273"/>
      <c r="C2863" s="274" t="s">
        <v>5300</v>
      </c>
      <c r="D2863" s="274"/>
      <c r="E2863" s="274"/>
      <c r="F2863" s="274"/>
      <c r="G2863" s="73">
        <v>2379100</v>
      </c>
      <c r="H2863" s="73">
        <v>0</v>
      </c>
      <c r="I2863" s="275">
        <v>0</v>
      </c>
      <c r="J2863" s="275"/>
      <c r="K2863" s="275">
        <v>0</v>
      </c>
      <c r="L2863" s="275"/>
      <c r="M2863" s="275"/>
      <c r="N2863" s="275"/>
      <c r="O2863" s="275">
        <v>2379100</v>
      </c>
      <c r="P2863" s="275"/>
      <c r="Q2863" s="73">
        <v>0</v>
      </c>
    </row>
    <row r="2864" spans="1:17" ht="12.1" customHeight="1" x14ac:dyDescent="0.25">
      <c r="A2864" s="273" t="s">
        <v>5301</v>
      </c>
      <c r="B2864" s="273"/>
      <c r="C2864" s="274" t="s">
        <v>5302</v>
      </c>
      <c r="D2864" s="274"/>
      <c r="E2864" s="274"/>
      <c r="F2864" s="274"/>
      <c r="G2864" s="73">
        <v>20854471.449999999</v>
      </c>
      <c r="H2864" s="73">
        <v>0</v>
      </c>
      <c r="I2864" s="275">
        <v>0</v>
      </c>
      <c r="J2864" s="275"/>
      <c r="K2864" s="275">
        <v>0</v>
      </c>
      <c r="L2864" s="275"/>
      <c r="M2864" s="275"/>
      <c r="N2864" s="275"/>
      <c r="O2864" s="275">
        <v>20854471.449999999</v>
      </c>
      <c r="P2864" s="275"/>
      <c r="Q2864" s="73">
        <v>0</v>
      </c>
    </row>
    <row r="2865" spans="1:17" ht="12.1" customHeight="1" x14ac:dyDescent="0.25">
      <c r="A2865" s="273" t="s">
        <v>5303</v>
      </c>
      <c r="B2865" s="273"/>
      <c r="C2865" s="274" t="s">
        <v>5304</v>
      </c>
      <c r="D2865" s="274"/>
      <c r="E2865" s="274"/>
      <c r="F2865" s="274"/>
      <c r="G2865" s="73">
        <v>3859199.8</v>
      </c>
      <c r="H2865" s="73">
        <v>0</v>
      </c>
      <c r="I2865" s="275">
        <v>0</v>
      </c>
      <c r="J2865" s="275"/>
      <c r="K2865" s="275">
        <v>0</v>
      </c>
      <c r="L2865" s="275"/>
      <c r="M2865" s="275"/>
      <c r="N2865" s="275"/>
      <c r="O2865" s="275">
        <v>3859199.8</v>
      </c>
      <c r="P2865" s="275"/>
      <c r="Q2865" s="73">
        <v>0</v>
      </c>
    </row>
    <row r="2866" spans="1:17" ht="12.1" customHeight="1" x14ac:dyDescent="0.25">
      <c r="A2866" s="273" t="s">
        <v>5305</v>
      </c>
      <c r="B2866" s="273"/>
      <c r="C2866" s="274" t="s">
        <v>5306</v>
      </c>
      <c r="D2866" s="274"/>
      <c r="E2866" s="274"/>
      <c r="F2866" s="274"/>
      <c r="G2866" s="73">
        <v>805200</v>
      </c>
      <c r="H2866" s="73">
        <v>0</v>
      </c>
      <c r="I2866" s="275">
        <v>0</v>
      </c>
      <c r="J2866" s="275"/>
      <c r="K2866" s="275">
        <v>0</v>
      </c>
      <c r="L2866" s="275"/>
      <c r="M2866" s="275"/>
      <c r="N2866" s="275"/>
      <c r="O2866" s="275">
        <v>805200</v>
      </c>
      <c r="P2866" s="275"/>
      <c r="Q2866" s="73">
        <v>0</v>
      </c>
    </row>
    <row r="2867" spans="1:17" ht="12.75" customHeight="1" x14ac:dyDescent="0.25">
      <c r="A2867" s="273" t="s">
        <v>5307</v>
      </c>
      <c r="B2867" s="273"/>
      <c r="C2867" s="274" t="s">
        <v>5308</v>
      </c>
      <c r="D2867" s="274"/>
      <c r="E2867" s="274"/>
      <c r="F2867" s="274"/>
      <c r="G2867" s="73">
        <v>10454035.83</v>
      </c>
      <c r="H2867" s="73">
        <v>0</v>
      </c>
      <c r="I2867" s="275">
        <v>0</v>
      </c>
      <c r="J2867" s="275"/>
      <c r="K2867" s="275">
        <v>0</v>
      </c>
      <c r="L2867" s="275"/>
      <c r="M2867" s="275"/>
      <c r="N2867" s="275"/>
      <c r="O2867" s="275">
        <v>10454035.83</v>
      </c>
      <c r="P2867" s="275"/>
      <c r="Q2867" s="73">
        <v>0</v>
      </c>
    </row>
    <row r="2868" spans="1:17" ht="12.1" customHeight="1" x14ac:dyDescent="0.25">
      <c r="A2868" s="273" t="s">
        <v>5309</v>
      </c>
      <c r="B2868" s="273"/>
      <c r="C2868" s="274" t="s">
        <v>5310</v>
      </c>
      <c r="D2868" s="274"/>
      <c r="E2868" s="274"/>
      <c r="F2868" s="274"/>
      <c r="G2868" s="73">
        <v>1720000</v>
      </c>
      <c r="H2868" s="73">
        <v>0</v>
      </c>
      <c r="I2868" s="275">
        <v>0</v>
      </c>
      <c r="J2868" s="275"/>
      <c r="K2868" s="275">
        <v>0</v>
      </c>
      <c r="L2868" s="275"/>
      <c r="M2868" s="275"/>
      <c r="N2868" s="275"/>
      <c r="O2868" s="275">
        <v>1720000</v>
      </c>
      <c r="P2868" s="275"/>
      <c r="Q2868" s="73">
        <v>0</v>
      </c>
    </row>
    <row r="2869" spans="1:17" ht="12.1" customHeight="1" x14ac:dyDescent="0.25">
      <c r="A2869" s="273" t="s">
        <v>5311</v>
      </c>
      <c r="B2869" s="273"/>
      <c r="C2869" s="274" t="s">
        <v>5312</v>
      </c>
      <c r="D2869" s="274"/>
      <c r="E2869" s="274"/>
      <c r="F2869" s="274"/>
      <c r="G2869" s="73">
        <v>5933520.9199999999</v>
      </c>
      <c r="H2869" s="73">
        <v>0</v>
      </c>
      <c r="I2869" s="275">
        <v>0</v>
      </c>
      <c r="J2869" s="275"/>
      <c r="K2869" s="275">
        <v>0</v>
      </c>
      <c r="L2869" s="275"/>
      <c r="M2869" s="275"/>
      <c r="N2869" s="275"/>
      <c r="O2869" s="275">
        <v>5933520.9199999999</v>
      </c>
      <c r="P2869" s="275"/>
      <c r="Q2869" s="73">
        <v>0</v>
      </c>
    </row>
    <row r="2870" spans="1:17" ht="12.75" customHeight="1" x14ac:dyDescent="0.25">
      <c r="A2870" s="273" t="s">
        <v>5313</v>
      </c>
      <c r="B2870" s="273"/>
      <c r="C2870" s="274" t="s">
        <v>5314</v>
      </c>
      <c r="D2870" s="274"/>
      <c r="E2870" s="274"/>
      <c r="F2870" s="274"/>
      <c r="G2870" s="73">
        <v>3467571.8</v>
      </c>
      <c r="H2870" s="73">
        <v>0</v>
      </c>
      <c r="I2870" s="275">
        <v>0</v>
      </c>
      <c r="J2870" s="275"/>
      <c r="K2870" s="275">
        <v>0</v>
      </c>
      <c r="L2870" s="275"/>
      <c r="M2870" s="275"/>
      <c r="N2870" s="275"/>
      <c r="O2870" s="275">
        <v>3467571.8</v>
      </c>
      <c r="P2870" s="275"/>
      <c r="Q2870" s="73">
        <v>0</v>
      </c>
    </row>
    <row r="2871" spans="1:17" ht="12.1" customHeight="1" x14ac:dyDescent="0.25">
      <c r="A2871" s="273" t="s">
        <v>5315</v>
      </c>
      <c r="B2871" s="273"/>
      <c r="C2871" s="274" t="s">
        <v>5316</v>
      </c>
      <c r="D2871" s="274"/>
      <c r="E2871" s="274"/>
      <c r="F2871" s="274"/>
      <c r="G2871" s="73">
        <v>8527515.6999999993</v>
      </c>
      <c r="H2871" s="73">
        <v>0</v>
      </c>
      <c r="I2871" s="275">
        <v>0</v>
      </c>
      <c r="J2871" s="275"/>
      <c r="K2871" s="275">
        <v>0</v>
      </c>
      <c r="L2871" s="275"/>
      <c r="M2871" s="275"/>
      <c r="N2871" s="275"/>
      <c r="O2871" s="275">
        <v>8527515.6999999993</v>
      </c>
      <c r="P2871" s="275"/>
      <c r="Q2871" s="73">
        <v>0</v>
      </c>
    </row>
    <row r="2872" spans="1:17" ht="12.1" customHeight="1" x14ac:dyDescent="0.25">
      <c r="A2872" s="273" t="s">
        <v>5317</v>
      </c>
      <c r="B2872" s="273"/>
      <c r="C2872" s="274" t="s">
        <v>5318</v>
      </c>
      <c r="D2872" s="274"/>
      <c r="E2872" s="274"/>
      <c r="F2872" s="274"/>
      <c r="G2872" s="73">
        <v>12632373.869999999</v>
      </c>
      <c r="H2872" s="73">
        <v>0</v>
      </c>
      <c r="I2872" s="275">
        <v>0</v>
      </c>
      <c r="J2872" s="275"/>
      <c r="K2872" s="275">
        <v>0</v>
      </c>
      <c r="L2872" s="275"/>
      <c r="M2872" s="275"/>
      <c r="N2872" s="275"/>
      <c r="O2872" s="275">
        <v>12632373.869999999</v>
      </c>
      <c r="P2872" s="275"/>
      <c r="Q2872" s="73">
        <v>0</v>
      </c>
    </row>
    <row r="2873" spans="1:17" ht="12.75" customHeight="1" x14ac:dyDescent="0.25">
      <c r="A2873" s="273" t="s">
        <v>5319</v>
      </c>
      <c r="B2873" s="273"/>
      <c r="C2873" s="274" t="s">
        <v>5320</v>
      </c>
      <c r="D2873" s="274"/>
      <c r="E2873" s="274"/>
      <c r="F2873" s="274"/>
      <c r="G2873" s="73">
        <v>10589200.43</v>
      </c>
      <c r="H2873" s="73">
        <v>0</v>
      </c>
      <c r="I2873" s="275">
        <v>0</v>
      </c>
      <c r="J2873" s="275"/>
      <c r="K2873" s="275">
        <v>0</v>
      </c>
      <c r="L2873" s="275"/>
      <c r="M2873" s="275"/>
      <c r="N2873" s="275"/>
      <c r="O2873" s="275">
        <v>10589200.43</v>
      </c>
      <c r="P2873" s="275"/>
      <c r="Q2873" s="73">
        <v>0</v>
      </c>
    </row>
    <row r="2874" spans="1:17" ht="12.1" customHeight="1" x14ac:dyDescent="0.25">
      <c r="A2874" s="273" t="s">
        <v>5321</v>
      </c>
      <c r="B2874" s="273"/>
      <c r="C2874" s="274" t="s">
        <v>5322</v>
      </c>
      <c r="D2874" s="274"/>
      <c r="E2874" s="274"/>
      <c r="F2874" s="274"/>
      <c r="G2874" s="73">
        <v>748000</v>
      </c>
      <c r="H2874" s="73">
        <v>0</v>
      </c>
      <c r="I2874" s="275">
        <v>0</v>
      </c>
      <c r="J2874" s="275"/>
      <c r="K2874" s="275">
        <v>0</v>
      </c>
      <c r="L2874" s="275"/>
      <c r="M2874" s="275"/>
      <c r="N2874" s="275"/>
      <c r="O2874" s="275">
        <v>748000</v>
      </c>
      <c r="P2874" s="275"/>
      <c r="Q2874" s="73">
        <v>0</v>
      </c>
    </row>
    <row r="2875" spans="1:17" ht="12.1" customHeight="1" x14ac:dyDescent="0.25">
      <c r="A2875" s="273" t="s">
        <v>5323</v>
      </c>
      <c r="B2875" s="273"/>
      <c r="C2875" s="274" t="s">
        <v>5324</v>
      </c>
      <c r="D2875" s="274"/>
      <c r="E2875" s="274"/>
      <c r="F2875" s="274"/>
      <c r="G2875" s="73">
        <v>123919778.40000001</v>
      </c>
      <c r="H2875" s="73">
        <v>0</v>
      </c>
      <c r="I2875" s="275">
        <v>0</v>
      </c>
      <c r="J2875" s="275"/>
      <c r="K2875" s="275">
        <v>0</v>
      </c>
      <c r="L2875" s="275"/>
      <c r="M2875" s="275"/>
      <c r="N2875" s="275"/>
      <c r="O2875" s="275">
        <v>123919778.40000001</v>
      </c>
      <c r="P2875" s="275"/>
      <c r="Q2875" s="73">
        <v>0</v>
      </c>
    </row>
    <row r="2876" spans="1:17" ht="12.75" customHeight="1" x14ac:dyDescent="0.25">
      <c r="A2876" s="273" t="s">
        <v>5325</v>
      </c>
      <c r="B2876" s="273"/>
      <c r="C2876" s="274" t="s">
        <v>5326</v>
      </c>
      <c r="D2876" s="274"/>
      <c r="E2876" s="274"/>
      <c r="F2876" s="274"/>
      <c r="G2876" s="73">
        <v>1212119</v>
      </c>
      <c r="H2876" s="73">
        <v>0</v>
      </c>
      <c r="I2876" s="275">
        <v>0</v>
      </c>
      <c r="J2876" s="275"/>
      <c r="K2876" s="275">
        <v>0</v>
      </c>
      <c r="L2876" s="275"/>
      <c r="M2876" s="275"/>
      <c r="N2876" s="275"/>
      <c r="O2876" s="275">
        <v>1212119</v>
      </c>
      <c r="P2876" s="275"/>
      <c r="Q2876" s="73">
        <v>0</v>
      </c>
    </row>
    <row r="2877" spans="1:17" ht="12.1" customHeight="1" x14ac:dyDescent="0.25">
      <c r="A2877" s="273" t="s">
        <v>5327</v>
      </c>
      <c r="B2877" s="273"/>
      <c r="C2877" s="274" t="s">
        <v>5328</v>
      </c>
      <c r="D2877" s="274"/>
      <c r="E2877" s="274"/>
      <c r="F2877" s="274"/>
      <c r="G2877" s="73">
        <v>4442030</v>
      </c>
      <c r="H2877" s="73">
        <v>0</v>
      </c>
      <c r="I2877" s="275">
        <v>0</v>
      </c>
      <c r="J2877" s="275"/>
      <c r="K2877" s="275">
        <v>0</v>
      </c>
      <c r="L2877" s="275"/>
      <c r="M2877" s="275"/>
      <c r="N2877" s="275"/>
      <c r="O2877" s="275">
        <v>4442030</v>
      </c>
      <c r="P2877" s="275"/>
      <c r="Q2877" s="73">
        <v>0</v>
      </c>
    </row>
    <row r="2878" spans="1:17" ht="12.1" customHeight="1" x14ac:dyDescent="0.25">
      <c r="A2878" s="273" t="s">
        <v>5329</v>
      </c>
      <c r="B2878" s="273"/>
      <c r="C2878" s="274" t="s">
        <v>5330</v>
      </c>
      <c r="D2878" s="274"/>
      <c r="E2878" s="274"/>
      <c r="F2878" s="274"/>
      <c r="G2878" s="73">
        <v>5840392.0999999996</v>
      </c>
      <c r="H2878" s="73">
        <v>0</v>
      </c>
      <c r="I2878" s="275">
        <v>0</v>
      </c>
      <c r="J2878" s="275"/>
      <c r="K2878" s="275">
        <v>0</v>
      </c>
      <c r="L2878" s="275"/>
      <c r="M2878" s="275"/>
      <c r="N2878" s="275"/>
      <c r="O2878" s="275">
        <v>5840392.0999999996</v>
      </c>
      <c r="P2878" s="275"/>
      <c r="Q2878" s="73">
        <v>0</v>
      </c>
    </row>
    <row r="2879" spans="1:17" ht="12.75" customHeight="1" x14ac:dyDescent="0.25">
      <c r="A2879" s="273" t="s">
        <v>5331</v>
      </c>
      <c r="B2879" s="273"/>
      <c r="C2879" s="274" t="s">
        <v>5332</v>
      </c>
      <c r="D2879" s="274"/>
      <c r="E2879" s="274"/>
      <c r="F2879" s="274"/>
      <c r="G2879" s="73">
        <v>11871030</v>
      </c>
      <c r="H2879" s="73">
        <v>0</v>
      </c>
      <c r="I2879" s="275">
        <v>0</v>
      </c>
      <c r="J2879" s="275"/>
      <c r="K2879" s="275">
        <v>0</v>
      </c>
      <c r="L2879" s="275"/>
      <c r="M2879" s="275"/>
      <c r="N2879" s="275"/>
      <c r="O2879" s="275">
        <v>11871030</v>
      </c>
      <c r="P2879" s="275"/>
      <c r="Q2879" s="73">
        <v>0</v>
      </c>
    </row>
    <row r="2880" spans="1:17" ht="12.1" customHeight="1" x14ac:dyDescent="0.25">
      <c r="A2880" s="273" t="s">
        <v>5333</v>
      </c>
      <c r="B2880" s="273"/>
      <c r="C2880" s="274" t="s">
        <v>5334</v>
      </c>
      <c r="D2880" s="274"/>
      <c r="E2880" s="274"/>
      <c r="F2880" s="274"/>
      <c r="G2880" s="73">
        <v>774238</v>
      </c>
      <c r="H2880" s="73">
        <v>0</v>
      </c>
      <c r="I2880" s="275">
        <v>0</v>
      </c>
      <c r="J2880" s="275"/>
      <c r="K2880" s="275">
        <v>0</v>
      </c>
      <c r="L2880" s="275"/>
      <c r="M2880" s="275"/>
      <c r="N2880" s="275"/>
      <c r="O2880" s="275">
        <v>774238</v>
      </c>
      <c r="P2880" s="275"/>
      <c r="Q2880" s="73">
        <v>0</v>
      </c>
    </row>
    <row r="2881" spans="1:17" ht="12.1" customHeight="1" x14ac:dyDescent="0.25">
      <c r="A2881" s="273" t="s">
        <v>5335</v>
      </c>
      <c r="B2881" s="273"/>
      <c r="C2881" s="274" t="s">
        <v>5336</v>
      </c>
      <c r="D2881" s="274"/>
      <c r="E2881" s="274"/>
      <c r="F2881" s="274"/>
      <c r="G2881" s="73">
        <v>1315119</v>
      </c>
      <c r="H2881" s="73">
        <v>0</v>
      </c>
      <c r="I2881" s="275">
        <v>0</v>
      </c>
      <c r="J2881" s="275"/>
      <c r="K2881" s="275">
        <v>0</v>
      </c>
      <c r="L2881" s="275"/>
      <c r="M2881" s="275"/>
      <c r="N2881" s="275"/>
      <c r="O2881" s="275">
        <v>1315119</v>
      </c>
      <c r="P2881" s="275"/>
      <c r="Q2881" s="73">
        <v>0</v>
      </c>
    </row>
    <row r="2882" spans="1:17" ht="12.75" customHeight="1" x14ac:dyDescent="0.25">
      <c r="A2882" s="273" t="s">
        <v>5337</v>
      </c>
      <c r="B2882" s="273"/>
      <c r="C2882" s="274" t="s">
        <v>5338</v>
      </c>
      <c r="D2882" s="274"/>
      <c r="E2882" s="274"/>
      <c r="F2882" s="274"/>
      <c r="G2882" s="73">
        <v>1451458</v>
      </c>
      <c r="H2882" s="73">
        <v>0</v>
      </c>
      <c r="I2882" s="275">
        <v>0</v>
      </c>
      <c r="J2882" s="275"/>
      <c r="K2882" s="275">
        <v>0</v>
      </c>
      <c r="L2882" s="275"/>
      <c r="M2882" s="275"/>
      <c r="N2882" s="275"/>
      <c r="O2882" s="275">
        <v>1451458</v>
      </c>
      <c r="P2882" s="275"/>
      <c r="Q2882" s="73">
        <v>0</v>
      </c>
    </row>
    <row r="2883" spans="1:17" ht="12.1" customHeight="1" x14ac:dyDescent="0.25">
      <c r="A2883" s="273" t="s">
        <v>5339</v>
      </c>
      <c r="B2883" s="273"/>
      <c r="C2883" s="274" t="s">
        <v>5340</v>
      </c>
      <c r="D2883" s="274"/>
      <c r="E2883" s="274"/>
      <c r="F2883" s="274"/>
      <c r="G2883" s="73">
        <v>505200</v>
      </c>
      <c r="H2883" s="73">
        <v>0</v>
      </c>
      <c r="I2883" s="275">
        <v>0</v>
      </c>
      <c r="J2883" s="275"/>
      <c r="K2883" s="275">
        <v>0</v>
      </c>
      <c r="L2883" s="275"/>
      <c r="M2883" s="275"/>
      <c r="N2883" s="275"/>
      <c r="O2883" s="275">
        <v>505200</v>
      </c>
      <c r="P2883" s="275"/>
      <c r="Q2883" s="73">
        <v>0</v>
      </c>
    </row>
    <row r="2884" spans="1:17" ht="12.1" customHeight="1" x14ac:dyDescent="0.25">
      <c r="A2884" s="273" t="s">
        <v>5341</v>
      </c>
      <c r="B2884" s="273"/>
      <c r="C2884" s="274" t="s">
        <v>5342</v>
      </c>
      <c r="D2884" s="274"/>
      <c r="E2884" s="274"/>
      <c r="F2884" s="274"/>
      <c r="G2884" s="73">
        <v>252600</v>
      </c>
      <c r="H2884" s="73">
        <v>0</v>
      </c>
      <c r="I2884" s="275">
        <v>0</v>
      </c>
      <c r="J2884" s="275"/>
      <c r="K2884" s="275">
        <v>0</v>
      </c>
      <c r="L2884" s="275"/>
      <c r="M2884" s="275"/>
      <c r="N2884" s="275"/>
      <c r="O2884" s="275">
        <v>252600</v>
      </c>
      <c r="P2884" s="275"/>
      <c r="Q2884" s="73">
        <v>0</v>
      </c>
    </row>
    <row r="2885" spans="1:17" ht="12.75" customHeight="1" x14ac:dyDescent="0.25">
      <c r="A2885" s="273" t="s">
        <v>5343</v>
      </c>
      <c r="B2885" s="273"/>
      <c r="C2885" s="274" t="s">
        <v>5344</v>
      </c>
      <c r="D2885" s="274"/>
      <c r="E2885" s="274"/>
      <c r="F2885" s="274"/>
      <c r="G2885" s="73">
        <v>10646000</v>
      </c>
      <c r="H2885" s="73">
        <v>0</v>
      </c>
      <c r="I2885" s="275">
        <v>0</v>
      </c>
      <c r="J2885" s="275"/>
      <c r="K2885" s="275">
        <v>0</v>
      </c>
      <c r="L2885" s="275"/>
      <c r="M2885" s="275"/>
      <c r="N2885" s="275"/>
      <c r="O2885" s="275">
        <v>10646000</v>
      </c>
      <c r="P2885" s="275"/>
      <c r="Q2885" s="73">
        <v>0</v>
      </c>
    </row>
    <row r="2886" spans="1:17" ht="12.1" customHeight="1" x14ac:dyDescent="0.25">
      <c r="A2886" s="273" t="s">
        <v>5345</v>
      </c>
      <c r="B2886" s="273"/>
      <c r="C2886" s="274" t="s">
        <v>5346</v>
      </c>
      <c r="D2886" s="274"/>
      <c r="E2886" s="274"/>
      <c r="F2886" s="274"/>
      <c r="G2886" s="73">
        <v>11286291.09</v>
      </c>
      <c r="H2886" s="73">
        <v>0</v>
      </c>
      <c r="I2886" s="275">
        <v>0</v>
      </c>
      <c r="J2886" s="275"/>
      <c r="K2886" s="275">
        <v>0</v>
      </c>
      <c r="L2886" s="275"/>
      <c r="M2886" s="275"/>
      <c r="N2886" s="275"/>
      <c r="O2886" s="275">
        <v>11286291.09</v>
      </c>
      <c r="P2886" s="275"/>
      <c r="Q2886" s="73">
        <v>0</v>
      </c>
    </row>
    <row r="2887" spans="1:17" ht="12.1" customHeight="1" x14ac:dyDescent="0.25">
      <c r="A2887" s="273" t="s">
        <v>5347</v>
      </c>
      <c r="B2887" s="273"/>
      <c r="C2887" s="274" t="s">
        <v>5348</v>
      </c>
      <c r="D2887" s="274"/>
      <c r="E2887" s="274"/>
      <c r="F2887" s="274"/>
      <c r="G2887" s="73">
        <v>688391.72</v>
      </c>
      <c r="H2887" s="73">
        <v>0</v>
      </c>
      <c r="I2887" s="275">
        <v>0</v>
      </c>
      <c r="J2887" s="275"/>
      <c r="K2887" s="275">
        <v>0</v>
      </c>
      <c r="L2887" s="275"/>
      <c r="M2887" s="275"/>
      <c r="N2887" s="275"/>
      <c r="O2887" s="275">
        <v>688391.72</v>
      </c>
      <c r="P2887" s="275"/>
      <c r="Q2887" s="73">
        <v>0</v>
      </c>
    </row>
    <row r="2888" spans="1:17" ht="12.75" customHeight="1" x14ac:dyDescent="0.25">
      <c r="A2888" s="273" t="s">
        <v>5349</v>
      </c>
      <c r="B2888" s="273"/>
      <c r="C2888" s="274" t="s">
        <v>5350</v>
      </c>
      <c r="D2888" s="274"/>
      <c r="E2888" s="274"/>
      <c r="F2888" s="274"/>
      <c r="G2888" s="73">
        <v>195976</v>
      </c>
      <c r="H2888" s="73">
        <v>0</v>
      </c>
      <c r="I2888" s="275">
        <v>0</v>
      </c>
      <c r="J2888" s="275"/>
      <c r="K2888" s="275">
        <v>0</v>
      </c>
      <c r="L2888" s="275"/>
      <c r="M2888" s="275"/>
      <c r="N2888" s="275"/>
      <c r="O2888" s="275">
        <v>195976</v>
      </c>
      <c r="P2888" s="275"/>
      <c r="Q2888" s="73">
        <v>0</v>
      </c>
    </row>
    <row r="2889" spans="1:17" ht="12.1" customHeight="1" x14ac:dyDescent="0.25">
      <c r="A2889" s="273" t="s">
        <v>5351</v>
      </c>
      <c r="B2889" s="273"/>
      <c r="C2889" s="274" t="s">
        <v>5352</v>
      </c>
      <c r="D2889" s="274"/>
      <c r="E2889" s="274"/>
      <c r="F2889" s="274"/>
      <c r="G2889" s="73">
        <v>388382</v>
      </c>
      <c r="H2889" s="73">
        <v>0</v>
      </c>
      <c r="I2889" s="275">
        <v>0</v>
      </c>
      <c r="J2889" s="275"/>
      <c r="K2889" s="275">
        <v>0</v>
      </c>
      <c r="L2889" s="275"/>
      <c r="M2889" s="275"/>
      <c r="N2889" s="275"/>
      <c r="O2889" s="275">
        <v>388382</v>
      </c>
      <c r="P2889" s="275"/>
      <c r="Q2889" s="73">
        <v>0</v>
      </c>
    </row>
    <row r="2890" spans="1:17" ht="12.1" customHeight="1" x14ac:dyDescent="0.25">
      <c r="A2890" s="273" t="s">
        <v>5353</v>
      </c>
      <c r="B2890" s="273"/>
      <c r="C2890" s="274" t="s">
        <v>5354</v>
      </c>
      <c r="D2890" s="274"/>
      <c r="E2890" s="274"/>
      <c r="F2890" s="274"/>
      <c r="G2890" s="73">
        <v>13057591.720000001</v>
      </c>
      <c r="H2890" s="73">
        <v>0</v>
      </c>
      <c r="I2890" s="275">
        <v>0</v>
      </c>
      <c r="J2890" s="275"/>
      <c r="K2890" s="275">
        <v>0</v>
      </c>
      <c r="L2890" s="275"/>
      <c r="M2890" s="275"/>
      <c r="N2890" s="275"/>
      <c r="O2890" s="275">
        <v>13057591.720000001</v>
      </c>
      <c r="P2890" s="275"/>
      <c r="Q2890" s="73">
        <v>0</v>
      </c>
    </row>
    <row r="2891" spans="1:17" ht="12.1" customHeight="1" x14ac:dyDescent="0.25">
      <c r="A2891" s="273" t="s">
        <v>5355</v>
      </c>
      <c r="B2891" s="273"/>
      <c r="C2891" s="274" t="s">
        <v>5330</v>
      </c>
      <c r="D2891" s="274"/>
      <c r="E2891" s="274"/>
      <c r="F2891" s="274"/>
      <c r="G2891" s="73">
        <v>361119</v>
      </c>
      <c r="H2891" s="73">
        <v>0</v>
      </c>
      <c r="I2891" s="275">
        <v>0</v>
      </c>
      <c r="J2891" s="275"/>
      <c r="K2891" s="275">
        <v>0</v>
      </c>
      <c r="L2891" s="275"/>
      <c r="M2891" s="275"/>
      <c r="N2891" s="275"/>
      <c r="O2891" s="275">
        <v>361119</v>
      </c>
      <c r="P2891" s="275"/>
      <c r="Q2891" s="73">
        <v>0</v>
      </c>
    </row>
    <row r="2892" spans="1:17" ht="12.75" customHeight="1" x14ac:dyDescent="0.25">
      <c r="A2892" s="273" t="s">
        <v>5356</v>
      </c>
      <c r="B2892" s="273"/>
      <c r="C2892" s="274" t="s">
        <v>5357</v>
      </c>
      <c r="D2892" s="274"/>
      <c r="E2892" s="274"/>
      <c r="F2892" s="274"/>
      <c r="G2892" s="73">
        <v>154000</v>
      </c>
      <c r="H2892" s="73">
        <v>0</v>
      </c>
      <c r="I2892" s="275">
        <v>0</v>
      </c>
      <c r="J2892" s="275"/>
      <c r="K2892" s="275">
        <v>0</v>
      </c>
      <c r="L2892" s="275"/>
      <c r="M2892" s="275"/>
      <c r="N2892" s="275"/>
      <c r="O2892" s="275">
        <v>154000</v>
      </c>
      <c r="P2892" s="275"/>
      <c r="Q2892" s="73">
        <v>0</v>
      </c>
    </row>
    <row r="2893" spans="1:17" ht="12.1" customHeight="1" x14ac:dyDescent="0.25">
      <c r="A2893" s="273" t="s">
        <v>5358</v>
      </c>
      <c r="B2893" s="273"/>
      <c r="C2893" s="274" t="s">
        <v>5359</v>
      </c>
      <c r="D2893" s="274"/>
      <c r="E2893" s="274"/>
      <c r="F2893" s="274"/>
      <c r="G2893" s="73">
        <v>16733695.33</v>
      </c>
      <c r="H2893" s="73">
        <v>0</v>
      </c>
      <c r="I2893" s="275">
        <v>0</v>
      </c>
      <c r="J2893" s="275"/>
      <c r="K2893" s="275">
        <v>0</v>
      </c>
      <c r="L2893" s="275"/>
      <c r="M2893" s="275"/>
      <c r="N2893" s="275"/>
      <c r="O2893" s="275">
        <v>16733695.33</v>
      </c>
      <c r="P2893" s="275"/>
      <c r="Q2893" s="73">
        <v>0</v>
      </c>
    </row>
    <row r="2894" spans="1:17" ht="12.1" customHeight="1" x14ac:dyDescent="0.25">
      <c r="A2894" s="273" t="s">
        <v>5360</v>
      </c>
      <c r="B2894" s="273"/>
      <c r="C2894" s="274" t="s">
        <v>5322</v>
      </c>
      <c r="D2894" s="274"/>
      <c r="E2894" s="274"/>
      <c r="F2894" s="274"/>
      <c r="G2894" s="73">
        <v>190000</v>
      </c>
      <c r="H2894" s="73">
        <v>0</v>
      </c>
      <c r="I2894" s="275">
        <v>0</v>
      </c>
      <c r="J2894" s="275"/>
      <c r="K2894" s="275">
        <v>0</v>
      </c>
      <c r="L2894" s="275"/>
      <c r="M2894" s="275"/>
      <c r="N2894" s="275"/>
      <c r="O2894" s="275">
        <v>190000</v>
      </c>
      <c r="P2894" s="275"/>
      <c r="Q2894" s="73">
        <v>0</v>
      </c>
    </row>
    <row r="2895" spans="1:17" ht="12.75" customHeight="1" x14ac:dyDescent="0.25">
      <c r="A2895" s="273" t="s">
        <v>5361</v>
      </c>
      <c r="B2895" s="273"/>
      <c r="C2895" s="274" t="s">
        <v>5294</v>
      </c>
      <c r="D2895" s="274"/>
      <c r="E2895" s="274"/>
      <c r="F2895" s="274"/>
      <c r="G2895" s="73">
        <v>104066460.87</v>
      </c>
      <c r="H2895" s="73">
        <v>0</v>
      </c>
      <c r="I2895" s="275">
        <v>3696363.64</v>
      </c>
      <c r="J2895" s="275"/>
      <c r="K2895" s="275">
        <v>0</v>
      </c>
      <c r="L2895" s="275"/>
      <c r="M2895" s="275"/>
      <c r="N2895" s="275"/>
      <c r="O2895" s="275">
        <v>107762824.51000001</v>
      </c>
      <c r="P2895" s="275"/>
      <c r="Q2895" s="73">
        <v>0</v>
      </c>
    </row>
    <row r="2896" spans="1:17" ht="12.1" customHeight="1" x14ac:dyDescent="0.25">
      <c r="A2896" s="273" t="s">
        <v>5362</v>
      </c>
      <c r="B2896" s="273"/>
      <c r="C2896" s="274" t="s">
        <v>5363</v>
      </c>
      <c r="D2896" s="274"/>
      <c r="E2896" s="274"/>
      <c r="F2896" s="274"/>
      <c r="G2896" s="73">
        <v>2590595.7000000002</v>
      </c>
      <c r="H2896" s="73">
        <v>0</v>
      </c>
      <c r="I2896" s="275">
        <v>0</v>
      </c>
      <c r="J2896" s="275"/>
      <c r="K2896" s="275">
        <v>0</v>
      </c>
      <c r="L2896" s="275"/>
      <c r="M2896" s="275"/>
      <c r="N2896" s="275"/>
      <c r="O2896" s="275">
        <v>2590595.7000000002</v>
      </c>
      <c r="P2896" s="275"/>
      <c r="Q2896" s="73">
        <v>0</v>
      </c>
    </row>
    <row r="2897" spans="1:17" ht="12.1" customHeight="1" x14ac:dyDescent="0.25">
      <c r="A2897" s="273" t="s">
        <v>5364</v>
      </c>
      <c r="B2897" s="273"/>
      <c r="C2897" s="274" t="s">
        <v>5300</v>
      </c>
      <c r="D2897" s="274"/>
      <c r="E2897" s="274"/>
      <c r="F2897" s="274"/>
      <c r="G2897" s="73">
        <v>10279380.699999999</v>
      </c>
      <c r="H2897" s="73">
        <v>0</v>
      </c>
      <c r="I2897" s="275">
        <v>0</v>
      </c>
      <c r="J2897" s="275"/>
      <c r="K2897" s="275">
        <v>0</v>
      </c>
      <c r="L2897" s="275"/>
      <c r="M2897" s="275"/>
      <c r="N2897" s="275"/>
      <c r="O2897" s="275">
        <v>10279380.699999999</v>
      </c>
      <c r="P2897" s="275"/>
      <c r="Q2897" s="73">
        <v>0</v>
      </c>
    </row>
    <row r="2898" spans="1:17" ht="12.75" customHeight="1" x14ac:dyDescent="0.25">
      <c r="A2898" s="273" t="s">
        <v>5365</v>
      </c>
      <c r="B2898" s="273"/>
      <c r="C2898" s="274" t="s">
        <v>5318</v>
      </c>
      <c r="D2898" s="274"/>
      <c r="E2898" s="274"/>
      <c r="F2898" s="274"/>
      <c r="G2898" s="73">
        <v>11477916.42</v>
      </c>
      <c r="H2898" s="73">
        <v>0</v>
      </c>
      <c r="I2898" s="275">
        <v>0</v>
      </c>
      <c r="J2898" s="275"/>
      <c r="K2898" s="275">
        <v>0</v>
      </c>
      <c r="L2898" s="275"/>
      <c r="M2898" s="275"/>
      <c r="N2898" s="275"/>
      <c r="O2898" s="275">
        <v>11477916.42</v>
      </c>
      <c r="P2898" s="275"/>
      <c r="Q2898" s="73">
        <v>0</v>
      </c>
    </row>
    <row r="2899" spans="1:17" ht="12.1" customHeight="1" x14ac:dyDescent="0.25">
      <c r="A2899" s="273" t="s">
        <v>5366</v>
      </c>
      <c r="B2899" s="273"/>
      <c r="C2899" s="274" t="s">
        <v>5367</v>
      </c>
      <c r="D2899" s="274"/>
      <c r="E2899" s="274"/>
      <c r="F2899" s="274"/>
      <c r="G2899" s="73">
        <v>253000</v>
      </c>
      <c r="H2899" s="73">
        <v>0</v>
      </c>
      <c r="I2899" s="275">
        <v>0</v>
      </c>
      <c r="J2899" s="275"/>
      <c r="K2899" s="275">
        <v>0</v>
      </c>
      <c r="L2899" s="275"/>
      <c r="M2899" s="275"/>
      <c r="N2899" s="275"/>
      <c r="O2899" s="275">
        <v>253000</v>
      </c>
      <c r="P2899" s="275"/>
      <c r="Q2899" s="73">
        <v>0</v>
      </c>
    </row>
    <row r="2900" spans="1:17" ht="12.1" customHeight="1" x14ac:dyDescent="0.25">
      <c r="A2900" s="273" t="s">
        <v>5368</v>
      </c>
      <c r="B2900" s="273"/>
      <c r="C2900" s="274" t="s">
        <v>5369</v>
      </c>
      <c r="D2900" s="274"/>
      <c r="E2900" s="274"/>
      <c r="F2900" s="274"/>
      <c r="G2900" s="73">
        <v>6071706.1200000001</v>
      </c>
      <c r="H2900" s="73">
        <v>0</v>
      </c>
      <c r="I2900" s="275">
        <v>0</v>
      </c>
      <c r="J2900" s="275"/>
      <c r="K2900" s="275">
        <v>0</v>
      </c>
      <c r="L2900" s="275"/>
      <c r="M2900" s="275"/>
      <c r="N2900" s="275"/>
      <c r="O2900" s="275">
        <v>6071706.1200000001</v>
      </c>
      <c r="P2900" s="275"/>
      <c r="Q2900" s="73">
        <v>0</v>
      </c>
    </row>
    <row r="2901" spans="1:17" ht="12.75" customHeight="1" x14ac:dyDescent="0.25">
      <c r="A2901" s="273" t="s">
        <v>5370</v>
      </c>
      <c r="B2901" s="273"/>
      <c r="C2901" s="274" t="s">
        <v>5371</v>
      </c>
      <c r="D2901" s="274"/>
      <c r="E2901" s="274"/>
      <c r="F2901" s="274"/>
      <c r="G2901" s="73">
        <v>6301532.0999999996</v>
      </c>
      <c r="H2901" s="73">
        <v>0</v>
      </c>
      <c r="I2901" s="275">
        <v>0</v>
      </c>
      <c r="J2901" s="275"/>
      <c r="K2901" s="275">
        <v>0</v>
      </c>
      <c r="L2901" s="275"/>
      <c r="M2901" s="275"/>
      <c r="N2901" s="275"/>
      <c r="O2901" s="275">
        <v>6301532.0999999996</v>
      </c>
      <c r="P2901" s="275"/>
      <c r="Q2901" s="73">
        <v>0</v>
      </c>
    </row>
    <row r="2902" spans="1:17" ht="12.1" customHeight="1" x14ac:dyDescent="0.25">
      <c r="A2902" s="273" t="s">
        <v>5372</v>
      </c>
      <c r="B2902" s="273"/>
      <c r="C2902" s="274" t="s">
        <v>5373</v>
      </c>
      <c r="D2902" s="274"/>
      <c r="E2902" s="274"/>
      <c r="F2902" s="274"/>
      <c r="G2902" s="73">
        <v>837580.5</v>
      </c>
      <c r="H2902" s="73">
        <v>0</v>
      </c>
      <c r="I2902" s="275">
        <v>0</v>
      </c>
      <c r="J2902" s="275"/>
      <c r="K2902" s="275">
        <v>0</v>
      </c>
      <c r="L2902" s="275"/>
      <c r="M2902" s="275"/>
      <c r="N2902" s="275"/>
      <c r="O2902" s="275">
        <v>837580.5</v>
      </c>
      <c r="P2902" s="275"/>
      <c r="Q2902" s="73">
        <v>0</v>
      </c>
    </row>
    <row r="2903" spans="1:17" ht="12.1" customHeight="1" x14ac:dyDescent="0.25">
      <c r="A2903" s="273" t="s">
        <v>5374</v>
      </c>
      <c r="B2903" s="273"/>
      <c r="C2903" s="274" t="s">
        <v>5375</v>
      </c>
      <c r="D2903" s="274"/>
      <c r="E2903" s="274"/>
      <c r="F2903" s="274"/>
      <c r="G2903" s="73">
        <v>1563600</v>
      </c>
      <c r="H2903" s="73">
        <v>0</v>
      </c>
      <c r="I2903" s="275">
        <v>0</v>
      </c>
      <c r="J2903" s="275"/>
      <c r="K2903" s="275">
        <v>0</v>
      </c>
      <c r="L2903" s="275"/>
      <c r="M2903" s="275"/>
      <c r="N2903" s="275"/>
      <c r="O2903" s="275">
        <v>1563600</v>
      </c>
      <c r="P2903" s="275"/>
      <c r="Q2903" s="73">
        <v>0</v>
      </c>
    </row>
    <row r="2904" spans="1:17" ht="12.75" customHeight="1" x14ac:dyDescent="0.25">
      <c r="A2904" s="273" t="s">
        <v>5376</v>
      </c>
      <c r="B2904" s="273"/>
      <c r="C2904" s="274" t="s">
        <v>5377</v>
      </c>
      <c r="D2904" s="274"/>
      <c r="E2904" s="274"/>
      <c r="F2904" s="274"/>
      <c r="G2904" s="73">
        <v>7610162.0999999996</v>
      </c>
      <c r="H2904" s="73">
        <v>0</v>
      </c>
      <c r="I2904" s="275">
        <v>0</v>
      </c>
      <c r="J2904" s="275"/>
      <c r="K2904" s="275">
        <v>0</v>
      </c>
      <c r="L2904" s="275"/>
      <c r="M2904" s="275"/>
      <c r="N2904" s="275"/>
      <c r="O2904" s="275">
        <v>7610162.0999999996</v>
      </c>
      <c r="P2904" s="275"/>
      <c r="Q2904" s="73">
        <v>0</v>
      </c>
    </row>
    <row r="2905" spans="1:17" ht="12.1" customHeight="1" x14ac:dyDescent="0.25">
      <c r="A2905" s="273" t="s">
        <v>5378</v>
      </c>
      <c r="B2905" s="273"/>
      <c r="C2905" s="274" t="s">
        <v>5379</v>
      </c>
      <c r="D2905" s="274"/>
      <c r="E2905" s="274"/>
      <c r="F2905" s="274"/>
      <c r="G2905" s="73">
        <v>154000</v>
      </c>
      <c r="H2905" s="73">
        <v>0</v>
      </c>
      <c r="I2905" s="275">
        <v>0</v>
      </c>
      <c r="J2905" s="275"/>
      <c r="K2905" s="275">
        <v>0</v>
      </c>
      <c r="L2905" s="275"/>
      <c r="M2905" s="275"/>
      <c r="N2905" s="275"/>
      <c r="O2905" s="275">
        <v>154000</v>
      </c>
      <c r="P2905" s="275"/>
      <c r="Q2905" s="73">
        <v>0</v>
      </c>
    </row>
    <row r="2906" spans="1:17" ht="12.1" customHeight="1" x14ac:dyDescent="0.25">
      <c r="A2906" s="273" t="s">
        <v>5380</v>
      </c>
      <c r="B2906" s="273"/>
      <c r="C2906" s="274" t="s">
        <v>5381</v>
      </c>
      <c r="D2906" s="274"/>
      <c r="E2906" s="274"/>
      <c r="F2906" s="274"/>
      <c r="G2906" s="73">
        <v>1278154</v>
      </c>
      <c r="H2906" s="73">
        <v>0</v>
      </c>
      <c r="I2906" s="275">
        <v>0</v>
      </c>
      <c r="J2906" s="275"/>
      <c r="K2906" s="275">
        <v>0</v>
      </c>
      <c r="L2906" s="275"/>
      <c r="M2906" s="275"/>
      <c r="N2906" s="275"/>
      <c r="O2906" s="275">
        <v>1278154</v>
      </c>
      <c r="P2906" s="275"/>
      <c r="Q2906" s="73">
        <v>0</v>
      </c>
    </row>
    <row r="2907" spans="1:17" ht="12.75" customHeight="1" x14ac:dyDescent="0.25">
      <c r="A2907" s="273" t="s">
        <v>5382</v>
      </c>
      <c r="B2907" s="273"/>
      <c r="C2907" s="274" t="s">
        <v>5383</v>
      </c>
      <c r="D2907" s="274"/>
      <c r="E2907" s="274"/>
      <c r="F2907" s="274"/>
      <c r="G2907" s="73">
        <v>2873435.14</v>
      </c>
      <c r="H2907" s="73">
        <v>0</v>
      </c>
      <c r="I2907" s="275">
        <v>0</v>
      </c>
      <c r="J2907" s="275"/>
      <c r="K2907" s="275">
        <v>0</v>
      </c>
      <c r="L2907" s="275"/>
      <c r="M2907" s="275"/>
      <c r="N2907" s="275"/>
      <c r="O2907" s="275">
        <v>2873435.14</v>
      </c>
      <c r="P2907" s="275"/>
      <c r="Q2907" s="73">
        <v>0</v>
      </c>
    </row>
    <row r="2908" spans="1:17" ht="12.1" customHeight="1" x14ac:dyDescent="0.25">
      <c r="A2908" s="273" t="s">
        <v>5384</v>
      </c>
      <c r="B2908" s="273"/>
      <c r="C2908" s="274" t="s">
        <v>5385</v>
      </c>
      <c r="D2908" s="274"/>
      <c r="E2908" s="274"/>
      <c r="F2908" s="274"/>
      <c r="G2908" s="73">
        <v>4086713.79</v>
      </c>
      <c r="H2908" s="73">
        <v>0</v>
      </c>
      <c r="I2908" s="275">
        <v>0</v>
      </c>
      <c r="J2908" s="275"/>
      <c r="K2908" s="275">
        <v>0</v>
      </c>
      <c r="L2908" s="275"/>
      <c r="M2908" s="275"/>
      <c r="N2908" s="275"/>
      <c r="O2908" s="275">
        <v>4086713.79</v>
      </c>
      <c r="P2908" s="275"/>
      <c r="Q2908" s="73">
        <v>0</v>
      </c>
    </row>
    <row r="2909" spans="1:17" ht="12.1" customHeight="1" x14ac:dyDescent="0.25">
      <c r="A2909" s="273" t="s">
        <v>5386</v>
      </c>
      <c r="B2909" s="273"/>
      <c r="C2909" s="274" t="s">
        <v>5387</v>
      </c>
      <c r="D2909" s="274"/>
      <c r="E2909" s="274"/>
      <c r="F2909" s="274"/>
      <c r="G2909" s="73">
        <v>4639411.4000000004</v>
      </c>
      <c r="H2909" s="73">
        <v>0</v>
      </c>
      <c r="I2909" s="275">
        <v>0</v>
      </c>
      <c r="J2909" s="275"/>
      <c r="K2909" s="275">
        <v>0</v>
      </c>
      <c r="L2909" s="275"/>
      <c r="M2909" s="275"/>
      <c r="N2909" s="275"/>
      <c r="O2909" s="275">
        <v>4639411.4000000004</v>
      </c>
      <c r="P2909" s="275"/>
      <c r="Q2909" s="73">
        <v>0</v>
      </c>
    </row>
    <row r="2910" spans="1:17" ht="12.75" customHeight="1" x14ac:dyDescent="0.25">
      <c r="A2910" s="273" t="s">
        <v>5388</v>
      </c>
      <c r="B2910" s="273"/>
      <c r="C2910" s="274" t="s">
        <v>5389</v>
      </c>
      <c r="D2910" s="274"/>
      <c r="E2910" s="274"/>
      <c r="F2910" s="274"/>
      <c r="G2910" s="73">
        <v>7304867.0999999996</v>
      </c>
      <c r="H2910" s="73">
        <v>0</v>
      </c>
      <c r="I2910" s="275">
        <v>0</v>
      </c>
      <c r="J2910" s="275"/>
      <c r="K2910" s="275">
        <v>0</v>
      </c>
      <c r="L2910" s="275"/>
      <c r="M2910" s="275"/>
      <c r="N2910" s="275"/>
      <c r="O2910" s="275">
        <v>7304867.0999999996</v>
      </c>
      <c r="P2910" s="275"/>
      <c r="Q2910" s="73">
        <v>0</v>
      </c>
    </row>
    <row r="2911" spans="1:17" ht="12.1" customHeight="1" x14ac:dyDescent="0.25">
      <c r="A2911" s="273" t="s">
        <v>5390</v>
      </c>
      <c r="B2911" s="273"/>
      <c r="C2911" s="274" t="s">
        <v>5391</v>
      </c>
      <c r="D2911" s="274"/>
      <c r="E2911" s="274"/>
      <c r="F2911" s="274"/>
      <c r="G2911" s="73">
        <v>26645961.629999999</v>
      </c>
      <c r="H2911" s="73">
        <v>0</v>
      </c>
      <c r="I2911" s="275">
        <v>1653300</v>
      </c>
      <c r="J2911" s="275"/>
      <c r="K2911" s="275">
        <v>0</v>
      </c>
      <c r="L2911" s="275"/>
      <c r="M2911" s="275"/>
      <c r="N2911" s="275"/>
      <c r="O2911" s="275">
        <v>28299261.629999999</v>
      </c>
      <c r="P2911" s="275"/>
      <c r="Q2911" s="73">
        <v>0</v>
      </c>
    </row>
    <row r="2912" spans="1:17" ht="12.1" customHeight="1" x14ac:dyDescent="0.25">
      <c r="A2912" s="273" t="s">
        <v>5392</v>
      </c>
      <c r="B2912" s="273"/>
      <c r="C2912" s="274" t="s">
        <v>5393</v>
      </c>
      <c r="D2912" s="274"/>
      <c r="E2912" s="274"/>
      <c r="F2912" s="274"/>
      <c r="G2912" s="73">
        <v>17201792.649999999</v>
      </c>
      <c r="H2912" s="73">
        <v>0</v>
      </c>
      <c r="I2912" s="275">
        <v>0</v>
      </c>
      <c r="J2912" s="275"/>
      <c r="K2912" s="275">
        <v>0</v>
      </c>
      <c r="L2912" s="275"/>
      <c r="M2912" s="275"/>
      <c r="N2912" s="275"/>
      <c r="O2912" s="275">
        <v>17201792.649999999</v>
      </c>
      <c r="P2912" s="275"/>
      <c r="Q2912" s="73">
        <v>0</v>
      </c>
    </row>
    <row r="2913" spans="1:17" ht="12.75" customHeight="1" x14ac:dyDescent="0.25">
      <c r="A2913" s="273" t="s">
        <v>5394</v>
      </c>
      <c r="B2913" s="273"/>
      <c r="C2913" s="274" t="s">
        <v>5395</v>
      </c>
      <c r="D2913" s="274"/>
      <c r="E2913" s="274"/>
      <c r="F2913" s="274"/>
      <c r="G2913" s="73">
        <v>1537874.36</v>
      </c>
      <c r="H2913" s="73">
        <v>0</v>
      </c>
      <c r="I2913" s="275">
        <v>0</v>
      </c>
      <c r="J2913" s="275"/>
      <c r="K2913" s="275">
        <v>0</v>
      </c>
      <c r="L2913" s="275"/>
      <c r="M2913" s="275"/>
      <c r="N2913" s="275"/>
      <c r="O2913" s="275">
        <v>1537874.36</v>
      </c>
      <c r="P2913" s="275"/>
      <c r="Q2913" s="73">
        <v>0</v>
      </c>
    </row>
    <row r="2914" spans="1:17" ht="12.1" customHeight="1" x14ac:dyDescent="0.25">
      <c r="A2914" s="273" t="s">
        <v>5396</v>
      </c>
      <c r="B2914" s="273"/>
      <c r="C2914" s="274" t="s">
        <v>5397</v>
      </c>
      <c r="D2914" s="274"/>
      <c r="E2914" s="274"/>
      <c r="F2914" s="274"/>
      <c r="G2914" s="73">
        <v>4187694.31</v>
      </c>
      <c r="H2914" s="73">
        <v>0</v>
      </c>
      <c r="I2914" s="275">
        <v>0</v>
      </c>
      <c r="J2914" s="275"/>
      <c r="K2914" s="275">
        <v>0</v>
      </c>
      <c r="L2914" s="275"/>
      <c r="M2914" s="275"/>
      <c r="N2914" s="275"/>
      <c r="O2914" s="275">
        <v>4187694.31</v>
      </c>
      <c r="P2914" s="275"/>
      <c r="Q2914" s="73">
        <v>0</v>
      </c>
    </row>
    <row r="2915" spans="1:17" ht="12.1" customHeight="1" x14ac:dyDescent="0.25">
      <c r="A2915" s="273" t="s">
        <v>5398</v>
      </c>
      <c r="B2915" s="273"/>
      <c r="C2915" s="274" t="s">
        <v>5399</v>
      </c>
      <c r="D2915" s="274"/>
      <c r="E2915" s="274"/>
      <c r="F2915" s="274"/>
      <c r="G2915" s="73">
        <v>3394238</v>
      </c>
      <c r="H2915" s="73">
        <v>0</v>
      </c>
      <c r="I2915" s="275">
        <v>0</v>
      </c>
      <c r="J2915" s="275"/>
      <c r="K2915" s="275">
        <v>0</v>
      </c>
      <c r="L2915" s="275"/>
      <c r="M2915" s="275"/>
      <c r="N2915" s="275"/>
      <c r="O2915" s="275">
        <v>3394238</v>
      </c>
      <c r="P2915" s="275"/>
      <c r="Q2915" s="73">
        <v>0</v>
      </c>
    </row>
    <row r="2916" spans="1:17" ht="12.1" customHeight="1" x14ac:dyDescent="0.25">
      <c r="A2916" s="273" t="s">
        <v>5400</v>
      </c>
      <c r="B2916" s="273"/>
      <c r="C2916" s="274" t="s">
        <v>5401</v>
      </c>
      <c r="D2916" s="274"/>
      <c r="E2916" s="274"/>
      <c r="F2916" s="274"/>
      <c r="G2916" s="73">
        <v>357119</v>
      </c>
      <c r="H2916" s="73">
        <v>0</v>
      </c>
      <c r="I2916" s="275">
        <v>0</v>
      </c>
      <c r="J2916" s="275"/>
      <c r="K2916" s="275">
        <v>0</v>
      </c>
      <c r="L2916" s="275"/>
      <c r="M2916" s="275"/>
      <c r="N2916" s="275"/>
      <c r="O2916" s="275">
        <v>357119</v>
      </c>
      <c r="P2916" s="275"/>
      <c r="Q2916" s="73">
        <v>0</v>
      </c>
    </row>
    <row r="2917" spans="1:17" ht="12.75" customHeight="1" x14ac:dyDescent="0.25">
      <c r="A2917" s="273" t="s">
        <v>5402</v>
      </c>
      <c r="B2917" s="273"/>
      <c r="C2917" s="274" t="s">
        <v>5403</v>
      </c>
      <c r="D2917" s="274"/>
      <c r="E2917" s="274"/>
      <c r="F2917" s="274"/>
      <c r="G2917" s="73">
        <v>393664.45</v>
      </c>
      <c r="H2917" s="73">
        <v>0</v>
      </c>
      <c r="I2917" s="275">
        <v>0</v>
      </c>
      <c r="J2917" s="275"/>
      <c r="K2917" s="275">
        <v>0</v>
      </c>
      <c r="L2917" s="275"/>
      <c r="M2917" s="275"/>
      <c r="N2917" s="275"/>
      <c r="O2917" s="275">
        <v>393664.45</v>
      </c>
      <c r="P2917" s="275"/>
      <c r="Q2917" s="73">
        <v>0</v>
      </c>
    </row>
    <row r="2918" spans="1:17" ht="12.1" customHeight="1" x14ac:dyDescent="0.25">
      <c r="A2918" s="273" t="s">
        <v>5404</v>
      </c>
      <c r="B2918" s="273"/>
      <c r="C2918" s="274" t="s">
        <v>5405</v>
      </c>
      <c r="D2918" s="274"/>
      <c r="E2918" s="274"/>
      <c r="F2918" s="274"/>
      <c r="G2918" s="73">
        <v>207119</v>
      </c>
      <c r="H2918" s="73">
        <v>0</v>
      </c>
      <c r="I2918" s="275">
        <v>0</v>
      </c>
      <c r="J2918" s="275"/>
      <c r="K2918" s="275">
        <v>0</v>
      </c>
      <c r="L2918" s="275"/>
      <c r="M2918" s="275"/>
      <c r="N2918" s="275"/>
      <c r="O2918" s="275">
        <v>207119</v>
      </c>
      <c r="P2918" s="275"/>
      <c r="Q2918" s="73">
        <v>0</v>
      </c>
    </row>
    <row r="2919" spans="1:17" ht="12.1" customHeight="1" x14ac:dyDescent="0.25">
      <c r="A2919" s="273" t="s">
        <v>5406</v>
      </c>
      <c r="B2919" s="273"/>
      <c r="C2919" s="274" t="s">
        <v>5407</v>
      </c>
      <c r="D2919" s="274"/>
      <c r="E2919" s="274"/>
      <c r="F2919" s="274"/>
      <c r="G2919" s="73">
        <v>324545.45</v>
      </c>
      <c r="H2919" s="73">
        <v>0</v>
      </c>
      <c r="I2919" s="275">
        <v>0</v>
      </c>
      <c r="J2919" s="275"/>
      <c r="K2919" s="275">
        <v>0</v>
      </c>
      <c r="L2919" s="275"/>
      <c r="M2919" s="275"/>
      <c r="N2919" s="275"/>
      <c r="O2919" s="275">
        <v>324545.45</v>
      </c>
      <c r="P2919" s="275"/>
      <c r="Q2919" s="73">
        <v>0</v>
      </c>
    </row>
    <row r="2920" spans="1:17" ht="12.75" customHeight="1" x14ac:dyDescent="0.25">
      <c r="A2920" s="273" t="s">
        <v>5408</v>
      </c>
      <c r="B2920" s="273"/>
      <c r="C2920" s="274" t="s">
        <v>5409</v>
      </c>
      <c r="D2920" s="274"/>
      <c r="E2920" s="274"/>
      <c r="F2920" s="274"/>
      <c r="G2920" s="73">
        <v>154000</v>
      </c>
      <c r="H2920" s="73">
        <v>0</v>
      </c>
      <c r="I2920" s="275">
        <v>0</v>
      </c>
      <c r="J2920" s="275"/>
      <c r="K2920" s="275">
        <v>0</v>
      </c>
      <c r="L2920" s="275"/>
      <c r="M2920" s="275"/>
      <c r="N2920" s="275"/>
      <c r="O2920" s="275">
        <v>154000</v>
      </c>
      <c r="P2920" s="275"/>
      <c r="Q2920" s="73">
        <v>0</v>
      </c>
    </row>
    <row r="2921" spans="1:17" ht="12.1" customHeight="1" x14ac:dyDescent="0.25">
      <c r="A2921" s="273" t="s">
        <v>5410</v>
      </c>
      <c r="B2921" s="273"/>
      <c r="C2921" s="274" t="s">
        <v>5411</v>
      </c>
      <c r="D2921" s="274"/>
      <c r="E2921" s="274"/>
      <c r="F2921" s="274"/>
      <c r="G2921" s="73">
        <v>207119</v>
      </c>
      <c r="H2921" s="73">
        <v>0</v>
      </c>
      <c r="I2921" s="275">
        <v>0</v>
      </c>
      <c r="J2921" s="275"/>
      <c r="K2921" s="275">
        <v>0</v>
      </c>
      <c r="L2921" s="275"/>
      <c r="M2921" s="275"/>
      <c r="N2921" s="275"/>
      <c r="O2921" s="275">
        <v>207119</v>
      </c>
      <c r="P2921" s="275"/>
      <c r="Q2921" s="73">
        <v>0</v>
      </c>
    </row>
    <row r="2922" spans="1:17" ht="12.1" customHeight="1" x14ac:dyDescent="0.25">
      <c r="A2922" s="273" t="s">
        <v>5412</v>
      </c>
      <c r="B2922" s="273"/>
      <c r="C2922" s="274" t="s">
        <v>5413</v>
      </c>
      <c r="D2922" s="274"/>
      <c r="E2922" s="274"/>
      <c r="F2922" s="274"/>
      <c r="G2922" s="73">
        <v>105457791.73</v>
      </c>
      <c r="H2922" s="73">
        <v>0</v>
      </c>
      <c r="I2922" s="275">
        <v>4093272.72</v>
      </c>
      <c r="J2922" s="275"/>
      <c r="K2922" s="275">
        <v>0</v>
      </c>
      <c r="L2922" s="275"/>
      <c r="M2922" s="275"/>
      <c r="N2922" s="275"/>
      <c r="O2922" s="275">
        <v>109551064.45</v>
      </c>
      <c r="P2922" s="275"/>
      <c r="Q2922" s="73">
        <v>0</v>
      </c>
    </row>
    <row r="2923" spans="1:17" ht="12.75" customHeight="1" x14ac:dyDescent="0.25">
      <c r="A2923" s="273" t="s">
        <v>5414</v>
      </c>
      <c r="B2923" s="273"/>
      <c r="C2923" s="274" t="s">
        <v>5393</v>
      </c>
      <c r="D2923" s="274"/>
      <c r="E2923" s="274"/>
      <c r="F2923" s="274"/>
      <c r="G2923" s="73">
        <v>7177037.4000000004</v>
      </c>
      <c r="H2923" s="73">
        <v>0</v>
      </c>
      <c r="I2923" s="275">
        <v>0</v>
      </c>
      <c r="J2923" s="275"/>
      <c r="K2923" s="275">
        <v>0</v>
      </c>
      <c r="L2923" s="275"/>
      <c r="M2923" s="275"/>
      <c r="N2923" s="275"/>
      <c r="O2923" s="275">
        <v>7177037.4000000004</v>
      </c>
      <c r="P2923" s="275"/>
      <c r="Q2923" s="73">
        <v>0</v>
      </c>
    </row>
    <row r="2924" spans="1:17" ht="12.1" customHeight="1" x14ac:dyDescent="0.25">
      <c r="A2924" s="273" t="s">
        <v>5415</v>
      </c>
      <c r="B2924" s="273"/>
      <c r="C2924" s="274" t="s">
        <v>5294</v>
      </c>
      <c r="D2924" s="274"/>
      <c r="E2924" s="274"/>
      <c r="F2924" s="274"/>
      <c r="G2924" s="73">
        <v>59800165.439999998</v>
      </c>
      <c r="H2924" s="73">
        <v>0</v>
      </c>
      <c r="I2924" s="275">
        <v>847118.8</v>
      </c>
      <c r="J2924" s="275"/>
      <c r="K2924" s="275">
        <v>0</v>
      </c>
      <c r="L2924" s="275"/>
      <c r="M2924" s="275"/>
      <c r="N2924" s="275"/>
      <c r="O2924" s="275">
        <v>60647284.240000002</v>
      </c>
      <c r="P2924" s="275"/>
      <c r="Q2924" s="73">
        <v>0</v>
      </c>
    </row>
    <row r="2925" spans="1:17" ht="12.1" customHeight="1" x14ac:dyDescent="0.25">
      <c r="A2925" s="273" t="s">
        <v>5416</v>
      </c>
      <c r="B2925" s="273"/>
      <c r="C2925" s="274" t="s">
        <v>5417</v>
      </c>
      <c r="D2925" s="274"/>
      <c r="E2925" s="274"/>
      <c r="F2925" s="274"/>
      <c r="G2925" s="73">
        <v>690800</v>
      </c>
      <c r="H2925" s="73">
        <v>0</v>
      </c>
      <c r="I2925" s="275">
        <v>0</v>
      </c>
      <c r="J2925" s="275"/>
      <c r="K2925" s="275">
        <v>0</v>
      </c>
      <c r="L2925" s="275"/>
      <c r="M2925" s="275"/>
      <c r="N2925" s="275"/>
      <c r="O2925" s="275">
        <v>690800</v>
      </c>
      <c r="P2925" s="275"/>
      <c r="Q2925" s="73">
        <v>0</v>
      </c>
    </row>
    <row r="2926" spans="1:17" ht="12.75" customHeight="1" x14ac:dyDescent="0.25">
      <c r="A2926" s="273" t="s">
        <v>5418</v>
      </c>
      <c r="B2926" s="273"/>
      <c r="C2926" s="274" t="s">
        <v>5419</v>
      </c>
      <c r="D2926" s="274"/>
      <c r="E2926" s="274"/>
      <c r="F2926" s="274"/>
      <c r="G2926" s="73">
        <v>154000</v>
      </c>
      <c r="H2926" s="73">
        <v>0</v>
      </c>
      <c r="I2926" s="275">
        <v>0</v>
      </c>
      <c r="J2926" s="275"/>
      <c r="K2926" s="275">
        <v>0</v>
      </c>
      <c r="L2926" s="275"/>
      <c r="M2926" s="275"/>
      <c r="N2926" s="275"/>
      <c r="O2926" s="275">
        <v>154000</v>
      </c>
      <c r="P2926" s="275"/>
      <c r="Q2926" s="73">
        <v>0</v>
      </c>
    </row>
    <row r="2927" spans="1:17" ht="12.1" customHeight="1" x14ac:dyDescent="0.25">
      <c r="A2927" s="273" t="s">
        <v>5420</v>
      </c>
      <c r="B2927" s="273"/>
      <c r="C2927" s="274" t="s">
        <v>5421</v>
      </c>
      <c r="D2927" s="274"/>
      <c r="E2927" s="274"/>
      <c r="F2927" s="274"/>
      <c r="G2927" s="73">
        <v>547888.99</v>
      </c>
      <c r="H2927" s="73">
        <v>0</v>
      </c>
      <c r="I2927" s="275">
        <v>0</v>
      </c>
      <c r="J2927" s="275"/>
      <c r="K2927" s="275">
        <v>0</v>
      </c>
      <c r="L2927" s="275"/>
      <c r="M2927" s="275"/>
      <c r="N2927" s="275"/>
      <c r="O2927" s="275">
        <v>547888.99</v>
      </c>
      <c r="P2927" s="275"/>
      <c r="Q2927" s="73">
        <v>0</v>
      </c>
    </row>
    <row r="2928" spans="1:17" ht="12.1" customHeight="1" x14ac:dyDescent="0.25">
      <c r="A2928" s="273" t="s">
        <v>5422</v>
      </c>
      <c r="B2928" s="273"/>
      <c r="C2928" s="274" t="s">
        <v>5423</v>
      </c>
      <c r="D2928" s="274"/>
      <c r="E2928" s="274"/>
      <c r="F2928" s="274"/>
      <c r="G2928" s="73">
        <v>701888.99</v>
      </c>
      <c r="H2928" s="73">
        <v>0</v>
      </c>
      <c r="I2928" s="275">
        <v>0</v>
      </c>
      <c r="J2928" s="275"/>
      <c r="K2928" s="275">
        <v>0</v>
      </c>
      <c r="L2928" s="275"/>
      <c r="M2928" s="275"/>
      <c r="N2928" s="275"/>
      <c r="O2928" s="275">
        <v>701888.99</v>
      </c>
      <c r="P2928" s="275"/>
      <c r="Q2928" s="73">
        <v>0</v>
      </c>
    </row>
    <row r="2929" spans="1:17" ht="12.75" customHeight="1" x14ac:dyDescent="0.25">
      <c r="A2929" s="273" t="s">
        <v>5424</v>
      </c>
      <c r="B2929" s="273"/>
      <c r="C2929" s="274" t="s">
        <v>5425</v>
      </c>
      <c r="D2929" s="274"/>
      <c r="E2929" s="274"/>
      <c r="F2929" s="274"/>
      <c r="G2929" s="73">
        <v>154000</v>
      </c>
      <c r="H2929" s="73">
        <v>0</v>
      </c>
      <c r="I2929" s="275">
        <v>0</v>
      </c>
      <c r="J2929" s="275"/>
      <c r="K2929" s="275">
        <v>0</v>
      </c>
      <c r="L2929" s="275"/>
      <c r="M2929" s="275"/>
      <c r="N2929" s="275"/>
      <c r="O2929" s="275">
        <v>154000</v>
      </c>
      <c r="P2929" s="275"/>
      <c r="Q2929" s="73">
        <v>0</v>
      </c>
    </row>
    <row r="2930" spans="1:17" ht="12.1" customHeight="1" x14ac:dyDescent="0.25">
      <c r="A2930" s="273" t="s">
        <v>5426</v>
      </c>
      <c r="B2930" s="273"/>
      <c r="C2930" s="274" t="s">
        <v>5427</v>
      </c>
      <c r="D2930" s="274"/>
      <c r="E2930" s="274"/>
      <c r="F2930" s="274"/>
      <c r="G2930" s="73">
        <v>945923.99</v>
      </c>
      <c r="H2930" s="73">
        <v>0</v>
      </c>
      <c r="I2930" s="275">
        <v>0</v>
      </c>
      <c r="J2930" s="275"/>
      <c r="K2930" s="275">
        <v>0</v>
      </c>
      <c r="L2930" s="275"/>
      <c r="M2930" s="275"/>
      <c r="N2930" s="275"/>
      <c r="O2930" s="275">
        <v>945923.99</v>
      </c>
      <c r="P2930" s="275"/>
      <c r="Q2930" s="73">
        <v>0</v>
      </c>
    </row>
    <row r="2931" spans="1:17" ht="12.1" customHeight="1" x14ac:dyDescent="0.25">
      <c r="A2931" s="273" t="s">
        <v>5428</v>
      </c>
      <c r="B2931" s="273"/>
      <c r="C2931" s="274" t="s">
        <v>5429</v>
      </c>
      <c r="D2931" s="274"/>
      <c r="E2931" s="274"/>
      <c r="F2931" s="274"/>
      <c r="G2931" s="73">
        <v>567119</v>
      </c>
      <c r="H2931" s="73">
        <v>0</v>
      </c>
      <c r="I2931" s="275">
        <v>0</v>
      </c>
      <c r="J2931" s="275"/>
      <c r="K2931" s="275">
        <v>0</v>
      </c>
      <c r="L2931" s="275"/>
      <c r="M2931" s="275"/>
      <c r="N2931" s="275"/>
      <c r="O2931" s="275">
        <v>567119</v>
      </c>
      <c r="P2931" s="275"/>
      <c r="Q2931" s="73">
        <v>0</v>
      </c>
    </row>
    <row r="2932" spans="1:17" ht="12.75" customHeight="1" x14ac:dyDescent="0.25">
      <c r="A2932" s="273" t="s">
        <v>5430</v>
      </c>
      <c r="B2932" s="273"/>
      <c r="C2932" s="274" t="s">
        <v>5431</v>
      </c>
      <c r="D2932" s="274"/>
      <c r="E2932" s="274"/>
      <c r="F2932" s="274"/>
      <c r="G2932" s="73">
        <v>7029952.0800000001</v>
      </c>
      <c r="H2932" s="73">
        <v>0</v>
      </c>
      <c r="I2932" s="275">
        <v>0</v>
      </c>
      <c r="J2932" s="275"/>
      <c r="K2932" s="275">
        <v>0</v>
      </c>
      <c r="L2932" s="275"/>
      <c r="M2932" s="275"/>
      <c r="N2932" s="275"/>
      <c r="O2932" s="275">
        <v>7029952.0800000001</v>
      </c>
      <c r="P2932" s="275"/>
      <c r="Q2932" s="73">
        <v>0</v>
      </c>
    </row>
    <row r="2933" spans="1:17" ht="12.1" customHeight="1" x14ac:dyDescent="0.25">
      <c r="A2933" s="273" t="s">
        <v>5432</v>
      </c>
      <c r="B2933" s="273"/>
      <c r="C2933" s="274" t="s">
        <v>5433</v>
      </c>
      <c r="D2933" s="274"/>
      <c r="E2933" s="274"/>
      <c r="F2933" s="274"/>
      <c r="G2933" s="73">
        <v>27562955.829999998</v>
      </c>
      <c r="H2933" s="73">
        <v>0</v>
      </c>
      <c r="I2933" s="275">
        <v>0</v>
      </c>
      <c r="J2933" s="275"/>
      <c r="K2933" s="275">
        <v>0</v>
      </c>
      <c r="L2933" s="275"/>
      <c r="M2933" s="275"/>
      <c r="N2933" s="275"/>
      <c r="O2933" s="275">
        <v>27562955.829999998</v>
      </c>
      <c r="P2933" s="275"/>
      <c r="Q2933" s="73">
        <v>0</v>
      </c>
    </row>
    <row r="2934" spans="1:17" ht="12.1" customHeight="1" x14ac:dyDescent="0.25">
      <c r="A2934" s="273" t="s">
        <v>5434</v>
      </c>
      <c r="B2934" s="273"/>
      <c r="C2934" s="274" t="s">
        <v>5435</v>
      </c>
      <c r="D2934" s="274"/>
      <c r="E2934" s="274"/>
      <c r="F2934" s="274"/>
      <c r="G2934" s="73">
        <v>771719</v>
      </c>
      <c r="H2934" s="73">
        <v>0</v>
      </c>
      <c r="I2934" s="275">
        <v>0</v>
      </c>
      <c r="J2934" s="275"/>
      <c r="K2934" s="275">
        <v>0</v>
      </c>
      <c r="L2934" s="275"/>
      <c r="M2934" s="275"/>
      <c r="N2934" s="275"/>
      <c r="O2934" s="275">
        <v>771719</v>
      </c>
      <c r="P2934" s="275"/>
      <c r="Q2934" s="73">
        <v>0</v>
      </c>
    </row>
    <row r="2935" spans="1:17" ht="12.75" customHeight="1" x14ac:dyDescent="0.25">
      <c r="A2935" s="273" t="s">
        <v>5436</v>
      </c>
      <c r="B2935" s="273"/>
      <c r="C2935" s="274" t="s">
        <v>5437</v>
      </c>
      <c r="D2935" s="274"/>
      <c r="E2935" s="274"/>
      <c r="F2935" s="274"/>
      <c r="G2935" s="73">
        <v>1115007.99</v>
      </c>
      <c r="H2935" s="73">
        <v>0</v>
      </c>
      <c r="I2935" s="275">
        <v>0</v>
      </c>
      <c r="J2935" s="275"/>
      <c r="K2935" s="275">
        <v>0</v>
      </c>
      <c r="L2935" s="275"/>
      <c r="M2935" s="275"/>
      <c r="N2935" s="275"/>
      <c r="O2935" s="275">
        <v>1115007.99</v>
      </c>
      <c r="P2935" s="275"/>
      <c r="Q2935" s="73">
        <v>0</v>
      </c>
    </row>
    <row r="2936" spans="1:17" ht="12.1" customHeight="1" x14ac:dyDescent="0.25">
      <c r="A2936" s="273" t="s">
        <v>5438</v>
      </c>
      <c r="B2936" s="273"/>
      <c r="C2936" s="274" t="s">
        <v>5439</v>
      </c>
      <c r="D2936" s="274"/>
      <c r="E2936" s="274"/>
      <c r="F2936" s="274"/>
      <c r="G2936" s="73">
        <v>767119</v>
      </c>
      <c r="H2936" s="73">
        <v>0</v>
      </c>
      <c r="I2936" s="275">
        <v>0</v>
      </c>
      <c r="J2936" s="275"/>
      <c r="K2936" s="275">
        <v>0</v>
      </c>
      <c r="L2936" s="275"/>
      <c r="M2936" s="275"/>
      <c r="N2936" s="275"/>
      <c r="O2936" s="275">
        <v>767119</v>
      </c>
      <c r="P2936" s="275"/>
      <c r="Q2936" s="73">
        <v>0</v>
      </c>
    </row>
    <row r="2937" spans="1:17" ht="12.1" customHeight="1" x14ac:dyDescent="0.25">
      <c r="A2937" s="273" t="s">
        <v>5440</v>
      </c>
      <c r="B2937" s="273"/>
      <c r="C2937" s="274" t="s">
        <v>5441</v>
      </c>
      <c r="D2937" s="274"/>
      <c r="E2937" s="274"/>
      <c r="F2937" s="274"/>
      <c r="G2937" s="73">
        <v>1115007.99</v>
      </c>
      <c r="H2937" s="73">
        <v>0</v>
      </c>
      <c r="I2937" s="275">
        <v>0</v>
      </c>
      <c r="J2937" s="275"/>
      <c r="K2937" s="275">
        <v>0</v>
      </c>
      <c r="L2937" s="275"/>
      <c r="M2937" s="275"/>
      <c r="N2937" s="275"/>
      <c r="O2937" s="275">
        <v>1115007.99</v>
      </c>
      <c r="P2937" s="275"/>
      <c r="Q2937" s="73">
        <v>0</v>
      </c>
    </row>
    <row r="2938" spans="1:17" ht="12.75" customHeight="1" x14ac:dyDescent="0.25">
      <c r="A2938" s="273" t="s">
        <v>5442</v>
      </c>
      <c r="B2938" s="273"/>
      <c r="C2938" s="274" t="s">
        <v>5443</v>
      </c>
      <c r="D2938" s="274"/>
      <c r="E2938" s="274"/>
      <c r="F2938" s="274"/>
      <c r="G2938" s="73">
        <v>774238</v>
      </c>
      <c r="H2938" s="73">
        <v>0</v>
      </c>
      <c r="I2938" s="275">
        <v>0</v>
      </c>
      <c r="J2938" s="275"/>
      <c r="K2938" s="275">
        <v>0</v>
      </c>
      <c r="L2938" s="275"/>
      <c r="M2938" s="275"/>
      <c r="N2938" s="275"/>
      <c r="O2938" s="275">
        <v>774238</v>
      </c>
      <c r="P2938" s="275"/>
      <c r="Q2938" s="73">
        <v>0</v>
      </c>
    </row>
    <row r="2939" spans="1:17" ht="12.1" customHeight="1" x14ac:dyDescent="0.25">
      <c r="A2939" s="273" t="s">
        <v>5444</v>
      </c>
      <c r="B2939" s="273"/>
      <c r="C2939" s="274" t="s">
        <v>5445</v>
      </c>
      <c r="D2939" s="274"/>
      <c r="E2939" s="274"/>
      <c r="F2939" s="274"/>
      <c r="G2939" s="73">
        <v>146909.09</v>
      </c>
      <c r="H2939" s="73">
        <v>0</v>
      </c>
      <c r="I2939" s="275">
        <v>0</v>
      </c>
      <c r="J2939" s="275"/>
      <c r="K2939" s="275">
        <v>0</v>
      </c>
      <c r="L2939" s="275"/>
      <c r="M2939" s="275"/>
      <c r="N2939" s="275"/>
      <c r="O2939" s="275">
        <v>146909.09</v>
      </c>
      <c r="P2939" s="275"/>
      <c r="Q2939" s="73">
        <v>0</v>
      </c>
    </row>
    <row r="2940" spans="1:17" ht="12.1" customHeight="1" x14ac:dyDescent="0.25">
      <c r="A2940" s="273" t="s">
        <v>5446</v>
      </c>
      <c r="B2940" s="273"/>
      <c r="C2940" s="274" t="s">
        <v>5393</v>
      </c>
      <c r="D2940" s="274"/>
      <c r="E2940" s="274"/>
      <c r="F2940" s="274"/>
      <c r="G2940" s="73">
        <v>6331338.1100000003</v>
      </c>
      <c r="H2940" s="73">
        <v>0</v>
      </c>
      <c r="I2940" s="275">
        <v>0</v>
      </c>
      <c r="J2940" s="275"/>
      <c r="K2940" s="275">
        <v>0</v>
      </c>
      <c r="L2940" s="275"/>
      <c r="M2940" s="275"/>
      <c r="N2940" s="275"/>
      <c r="O2940" s="275">
        <v>6331338.1100000003</v>
      </c>
      <c r="P2940" s="275"/>
      <c r="Q2940" s="73">
        <v>0</v>
      </c>
    </row>
    <row r="2941" spans="1:17" ht="12.1" customHeight="1" x14ac:dyDescent="0.25">
      <c r="A2941" s="273" t="s">
        <v>5447</v>
      </c>
      <c r="B2941" s="273"/>
      <c r="C2941" s="274" t="s">
        <v>5322</v>
      </c>
      <c r="D2941" s="274"/>
      <c r="E2941" s="274"/>
      <c r="F2941" s="274"/>
      <c r="G2941" s="73">
        <v>146909.09</v>
      </c>
      <c r="H2941" s="73">
        <v>0</v>
      </c>
      <c r="I2941" s="275">
        <v>0</v>
      </c>
      <c r="J2941" s="275"/>
      <c r="K2941" s="275">
        <v>0</v>
      </c>
      <c r="L2941" s="275"/>
      <c r="M2941" s="275"/>
      <c r="N2941" s="275"/>
      <c r="O2941" s="275">
        <v>146909.09</v>
      </c>
      <c r="P2941" s="275"/>
      <c r="Q2941" s="73">
        <v>0</v>
      </c>
    </row>
    <row r="2942" spans="1:17" ht="12.75" customHeight="1" x14ac:dyDescent="0.25">
      <c r="A2942" s="273" t="s">
        <v>5448</v>
      </c>
      <c r="B2942" s="273"/>
      <c r="C2942" s="274" t="s">
        <v>5294</v>
      </c>
      <c r="D2942" s="274"/>
      <c r="E2942" s="274"/>
      <c r="F2942" s="274"/>
      <c r="G2942" s="73">
        <v>38281518.039999999</v>
      </c>
      <c r="H2942" s="73">
        <v>0</v>
      </c>
      <c r="I2942" s="275">
        <v>0</v>
      </c>
      <c r="J2942" s="275"/>
      <c r="K2942" s="275">
        <v>3168828.57</v>
      </c>
      <c r="L2942" s="275"/>
      <c r="M2942" s="275"/>
      <c r="N2942" s="275"/>
      <c r="O2942" s="275">
        <v>35112689.469999999</v>
      </c>
      <c r="P2942" s="275"/>
      <c r="Q2942" s="73">
        <v>0</v>
      </c>
    </row>
    <row r="2943" spans="1:17" ht="12.1" customHeight="1" x14ac:dyDescent="0.25">
      <c r="A2943" s="273" t="s">
        <v>5449</v>
      </c>
      <c r="B2943" s="273"/>
      <c r="C2943" s="274" t="s">
        <v>5450</v>
      </c>
      <c r="D2943" s="274"/>
      <c r="E2943" s="274"/>
      <c r="F2943" s="274"/>
      <c r="G2943" s="73">
        <v>4109000</v>
      </c>
      <c r="H2943" s="73">
        <v>0</v>
      </c>
      <c r="I2943" s="275">
        <v>0</v>
      </c>
      <c r="J2943" s="275"/>
      <c r="K2943" s="275">
        <v>0</v>
      </c>
      <c r="L2943" s="275"/>
      <c r="M2943" s="275"/>
      <c r="N2943" s="275"/>
      <c r="O2943" s="275">
        <v>4109000</v>
      </c>
      <c r="P2943" s="275"/>
      <c r="Q2943" s="73">
        <v>0</v>
      </c>
    </row>
    <row r="2944" spans="1:17" ht="12.1" customHeight="1" x14ac:dyDescent="0.25">
      <c r="A2944" s="273" t="s">
        <v>5451</v>
      </c>
      <c r="B2944" s="273"/>
      <c r="C2944" s="274" t="s">
        <v>5452</v>
      </c>
      <c r="D2944" s="274"/>
      <c r="E2944" s="274"/>
      <c r="F2944" s="274"/>
      <c r="G2944" s="73">
        <v>5529454.5499999998</v>
      </c>
      <c r="H2944" s="73">
        <v>0</v>
      </c>
      <c r="I2944" s="275">
        <v>0</v>
      </c>
      <c r="J2944" s="275"/>
      <c r="K2944" s="275">
        <v>0</v>
      </c>
      <c r="L2944" s="275"/>
      <c r="M2944" s="275"/>
      <c r="N2944" s="275"/>
      <c r="O2944" s="275">
        <v>5529454.5499999998</v>
      </c>
      <c r="P2944" s="275"/>
      <c r="Q2944" s="73">
        <v>0</v>
      </c>
    </row>
    <row r="2945" spans="1:17" ht="12.75" customHeight="1" x14ac:dyDescent="0.25">
      <c r="A2945" s="273" t="s">
        <v>5453</v>
      </c>
      <c r="B2945" s="273"/>
      <c r="C2945" s="274" t="s">
        <v>5454</v>
      </c>
      <c r="D2945" s="274"/>
      <c r="E2945" s="274"/>
      <c r="F2945" s="274"/>
      <c r="G2945" s="73">
        <v>5739443.5499999998</v>
      </c>
      <c r="H2945" s="73">
        <v>0</v>
      </c>
      <c r="I2945" s="275">
        <v>0</v>
      </c>
      <c r="J2945" s="275"/>
      <c r="K2945" s="275">
        <v>0</v>
      </c>
      <c r="L2945" s="275"/>
      <c r="M2945" s="275"/>
      <c r="N2945" s="275"/>
      <c r="O2945" s="275">
        <v>5739443.5499999998</v>
      </c>
      <c r="P2945" s="275"/>
      <c r="Q2945" s="73">
        <v>0</v>
      </c>
    </row>
    <row r="2946" spans="1:17" ht="12.1" customHeight="1" x14ac:dyDescent="0.25">
      <c r="A2946" s="273" t="s">
        <v>5455</v>
      </c>
      <c r="B2946" s="273"/>
      <c r="C2946" s="274" t="s">
        <v>5456</v>
      </c>
      <c r="D2946" s="274"/>
      <c r="E2946" s="274"/>
      <c r="F2946" s="274"/>
      <c r="G2946" s="73">
        <v>1055123.55</v>
      </c>
      <c r="H2946" s="73">
        <v>0</v>
      </c>
      <c r="I2946" s="275">
        <v>0</v>
      </c>
      <c r="J2946" s="275"/>
      <c r="K2946" s="275">
        <v>0</v>
      </c>
      <c r="L2946" s="275"/>
      <c r="M2946" s="275"/>
      <c r="N2946" s="275"/>
      <c r="O2946" s="275">
        <v>1055123.55</v>
      </c>
      <c r="P2946" s="275"/>
      <c r="Q2946" s="73">
        <v>0</v>
      </c>
    </row>
    <row r="2947" spans="1:17" ht="12.1" customHeight="1" x14ac:dyDescent="0.25">
      <c r="A2947" s="273" t="s">
        <v>5457</v>
      </c>
      <c r="B2947" s="273"/>
      <c r="C2947" s="274" t="s">
        <v>5458</v>
      </c>
      <c r="D2947" s="274"/>
      <c r="E2947" s="274"/>
      <c r="F2947" s="274"/>
      <c r="G2947" s="73">
        <v>4830017.0999999996</v>
      </c>
      <c r="H2947" s="73">
        <v>0</v>
      </c>
      <c r="I2947" s="275">
        <v>0</v>
      </c>
      <c r="J2947" s="275"/>
      <c r="K2947" s="275">
        <v>0</v>
      </c>
      <c r="L2947" s="275"/>
      <c r="M2947" s="275"/>
      <c r="N2947" s="275"/>
      <c r="O2947" s="275">
        <v>4830017.0999999996</v>
      </c>
      <c r="P2947" s="275"/>
      <c r="Q2947" s="73">
        <v>0</v>
      </c>
    </row>
    <row r="2948" spans="1:17" ht="12.75" customHeight="1" x14ac:dyDescent="0.25">
      <c r="A2948" s="273" t="s">
        <v>5459</v>
      </c>
      <c r="B2948" s="273"/>
      <c r="C2948" s="274" t="s">
        <v>5460</v>
      </c>
      <c r="D2948" s="274"/>
      <c r="E2948" s="274"/>
      <c r="F2948" s="274"/>
      <c r="G2948" s="73">
        <v>10628832.1</v>
      </c>
      <c r="H2948" s="73">
        <v>0</v>
      </c>
      <c r="I2948" s="275">
        <v>0</v>
      </c>
      <c r="J2948" s="275"/>
      <c r="K2948" s="275">
        <v>0</v>
      </c>
      <c r="L2948" s="275"/>
      <c r="M2948" s="275"/>
      <c r="N2948" s="275"/>
      <c r="O2948" s="275">
        <v>10628832.1</v>
      </c>
      <c r="P2948" s="275"/>
      <c r="Q2948" s="73">
        <v>0</v>
      </c>
    </row>
    <row r="2949" spans="1:17" ht="12.1" customHeight="1" x14ac:dyDescent="0.25">
      <c r="A2949" s="273" t="s">
        <v>5461</v>
      </c>
      <c r="B2949" s="273"/>
      <c r="C2949" s="274" t="s">
        <v>5462</v>
      </c>
      <c r="D2949" s="274"/>
      <c r="E2949" s="274"/>
      <c r="F2949" s="274"/>
      <c r="G2949" s="73">
        <v>8181410.46</v>
      </c>
      <c r="H2949" s="73">
        <v>0</v>
      </c>
      <c r="I2949" s="275">
        <v>0</v>
      </c>
      <c r="J2949" s="275"/>
      <c r="K2949" s="275">
        <v>0</v>
      </c>
      <c r="L2949" s="275"/>
      <c r="M2949" s="275"/>
      <c r="N2949" s="275"/>
      <c r="O2949" s="275">
        <v>8181410.46</v>
      </c>
      <c r="P2949" s="275"/>
      <c r="Q2949" s="73">
        <v>0</v>
      </c>
    </row>
    <row r="2950" spans="1:17" ht="12.1" customHeight="1" x14ac:dyDescent="0.25">
      <c r="A2950" s="273" t="s">
        <v>5463</v>
      </c>
      <c r="B2950" s="273"/>
      <c r="C2950" s="274" t="s">
        <v>5464</v>
      </c>
      <c r="D2950" s="274"/>
      <c r="E2950" s="274"/>
      <c r="F2950" s="274"/>
      <c r="G2950" s="73">
        <v>8607823.0700000003</v>
      </c>
      <c r="H2950" s="73">
        <v>0</v>
      </c>
      <c r="I2950" s="275">
        <v>0</v>
      </c>
      <c r="J2950" s="275"/>
      <c r="K2950" s="275">
        <v>0</v>
      </c>
      <c r="L2950" s="275"/>
      <c r="M2950" s="275"/>
      <c r="N2950" s="275"/>
      <c r="O2950" s="275">
        <v>8607823.0700000003</v>
      </c>
      <c r="P2950" s="275"/>
      <c r="Q2950" s="73">
        <v>0</v>
      </c>
    </row>
    <row r="2951" spans="1:17" ht="12.75" customHeight="1" x14ac:dyDescent="0.25">
      <c r="A2951" s="273" t="s">
        <v>5465</v>
      </c>
      <c r="B2951" s="273"/>
      <c r="C2951" s="274" t="s">
        <v>5466</v>
      </c>
      <c r="D2951" s="274"/>
      <c r="E2951" s="274"/>
      <c r="F2951" s="274"/>
      <c r="G2951" s="73">
        <v>452573.55</v>
      </c>
      <c r="H2951" s="73">
        <v>0</v>
      </c>
      <c r="I2951" s="275">
        <v>0</v>
      </c>
      <c r="J2951" s="275"/>
      <c r="K2951" s="275">
        <v>0</v>
      </c>
      <c r="L2951" s="275"/>
      <c r="M2951" s="275"/>
      <c r="N2951" s="275"/>
      <c r="O2951" s="275">
        <v>452573.55</v>
      </c>
      <c r="P2951" s="275"/>
      <c r="Q2951" s="73">
        <v>0</v>
      </c>
    </row>
    <row r="2952" spans="1:17" ht="12.1" customHeight="1" x14ac:dyDescent="0.25">
      <c r="A2952" s="273" t="s">
        <v>5467</v>
      </c>
      <c r="B2952" s="273"/>
      <c r="C2952" s="274" t="s">
        <v>5413</v>
      </c>
      <c r="D2952" s="274"/>
      <c r="E2952" s="274"/>
      <c r="F2952" s="274"/>
      <c r="G2952" s="73">
        <v>57304508.859999999</v>
      </c>
      <c r="H2952" s="73">
        <v>0</v>
      </c>
      <c r="I2952" s="275">
        <v>0</v>
      </c>
      <c r="J2952" s="275"/>
      <c r="K2952" s="275">
        <v>0</v>
      </c>
      <c r="L2952" s="275"/>
      <c r="M2952" s="275"/>
      <c r="N2952" s="275"/>
      <c r="O2952" s="275">
        <v>57304508.859999999</v>
      </c>
      <c r="P2952" s="275"/>
      <c r="Q2952" s="73">
        <v>0</v>
      </c>
    </row>
    <row r="2953" spans="1:17" ht="12.1" customHeight="1" x14ac:dyDescent="0.25">
      <c r="A2953" s="273" t="s">
        <v>5468</v>
      </c>
      <c r="B2953" s="273"/>
      <c r="C2953" s="274" t="s">
        <v>5469</v>
      </c>
      <c r="D2953" s="274"/>
      <c r="E2953" s="274"/>
      <c r="F2953" s="274"/>
      <c r="G2953" s="73">
        <v>15707304.789999999</v>
      </c>
      <c r="H2953" s="73">
        <v>0</v>
      </c>
      <c r="I2953" s="275">
        <v>0</v>
      </c>
      <c r="J2953" s="275"/>
      <c r="K2953" s="275">
        <v>0</v>
      </c>
      <c r="L2953" s="275"/>
      <c r="M2953" s="275"/>
      <c r="N2953" s="275"/>
      <c r="O2953" s="275">
        <v>15707304.789999999</v>
      </c>
      <c r="P2953" s="275"/>
      <c r="Q2953" s="73">
        <v>0</v>
      </c>
    </row>
    <row r="2954" spans="1:17" ht="12.75" customHeight="1" x14ac:dyDescent="0.25">
      <c r="A2954" s="273" t="s">
        <v>5470</v>
      </c>
      <c r="B2954" s="273"/>
      <c r="C2954" s="274" t="s">
        <v>5471</v>
      </c>
      <c r="D2954" s="274"/>
      <c r="E2954" s="274"/>
      <c r="F2954" s="274"/>
      <c r="G2954" s="73">
        <v>2504000</v>
      </c>
      <c r="H2954" s="73">
        <v>0</v>
      </c>
      <c r="I2954" s="275">
        <v>0</v>
      </c>
      <c r="J2954" s="275"/>
      <c r="K2954" s="275">
        <v>0</v>
      </c>
      <c r="L2954" s="275"/>
      <c r="M2954" s="275"/>
      <c r="N2954" s="275"/>
      <c r="O2954" s="275">
        <v>2504000</v>
      </c>
      <c r="P2954" s="275"/>
      <c r="Q2954" s="73">
        <v>0</v>
      </c>
    </row>
    <row r="2955" spans="1:17" ht="12.1" customHeight="1" x14ac:dyDescent="0.25">
      <c r="A2955" s="273" t="s">
        <v>5472</v>
      </c>
      <c r="B2955" s="273"/>
      <c r="C2955" s="274" t="s">
        <v>5473</v>
      </c>
      <c r="D2955" s="274"/>
      <c r="E2955" s="274"/>
      <c r="F2955" s="274"/>
      <c r="G2955" s="73">
        <v>742876</v>
      </c>
      <c r="H2955" s="73">
        <v>0</v>
      </c>
      <c r="I2955" s="275">
        <v>0</v>
      </c>
      <c r="J2955" s="275"/>
      <c r="K2955" s="275">
        <v>0</v>
      </c>
      <c r="L2955" s="275"/>
      <c r="M2955" s="275"/>
      <c r="N2955" s="275"/>
      <c r="O2955" s="275">
        <v>742876</v>
      </c>
      <c r="P2955" s="275"/>
      <c r="Q2955" s="73">
        <v>0</v>
      </c>
    </row>
    <row r="2956" spans="1:17" ht="12.1" customHeight="1" x14ac:dyDescent="0.25">
      <c r="A2956" s="273" t="s">
        <v>5474</v>
      </c>
      <c r="B2956" s="273"/>
      <c r="C2956" s="274" t="s">
        <v>5475</v>
      </c>
      <c r="D2956" s="274"/>
      <c r="E2956" s="274"/>
      <c r="F2956" s="274"/>
      <c r="G2956" s="73">
        <v>9414281.2100000009</v>
      </c>
      <c r="H2956" s="73">
        <v>0</v>
      </c>
      <c r="I2956" s="275">
        <v>0</v>
      </c>
      <c r="J2956" s="275"/>
      <c r="K2956" s="275">
        <v>0</v>
      </c>
      <c r="L2956" s="275"/>
      <c r="M2956" s="275"/>
      <c r="N2956" s="275"/>
      <c r="O2956" s="275">
        <v>9414281.2100000009</v>
      </c>
      <c r="P2956" s="275"/>
      <c r="Q2956" s="73">
        <v>0</v>
      </c>
    </row>
    <row r="2957" spans="1:17" ht="12.75" customHeight="1" x14ac:dyDescent="0.25">
      <c r="A2957" s="273" t="s">
        <v>5476</v>
      </c>
      <c r="B2957" s="273"/>
      <c r="C2957" s="274" t="s">
        <v>5477</v>
      </c>
      <c r="D2957" s="274"/>
      <c r="E2957" s="274"/>
      <c r="F2957" s="274"/>
      <c r="G2957" s="73">
        <v>195976</v>
      </c>
      <c r="H2957" s="73">
        <v>0</v>
      </c>
      <c r="I2957" s="275">
        <v>0</v>
      </c>
      <c r="J2957" s="275"/>
      <c r="K2957" s="275">
        <v>0</v>
      </c>
      <c r="L2957" s="275"/>
      <c r="M2957" s="275"/>
      <c r="N2957" s="275"/>
      <c r="O2957" s="275">
        <v>195976</v>
      </c>
      <c r="P2957" s="275"/>
      <c r="Q2957" s="73">
        <v>0</v>
      </c>
    </row>
    <row r="2958" spans="1:17" ht="12.1" customHeight="1" x14ac:dyDescent="0.25">
      <c r="A2958" s="273" t="s">
        <v>5478</v>
      </c>
      <c r="B2958" s="273"/>
      <c r="C2958" s="274" t="s">
        <v>5479</v>
      </c>
      <c r="D2958" s="274"/>
      <c r="E2958" s="274"/>
      <c r="F2958" s="274"/>
      <c r="G2958" s="73">
        <v>557119</v>
      </c>
      <c r="H2958" s="73">
        <v>0</v>
      </c>
      <c r="I2958" s="275">
        <v>0</v>
      </c>
      <c r="J2958" s="275"/>
      <c r="K2958" s="275">
        <v>0</v>
      </c>
      <c r="L2958" s="275"/>
      <c r="M2958" s="275"/>
      <c r="N2958" s="275"/>
      <c r="O2958" s="275">
        <v>557119</v>
      </c>
      <c r="P2958" s="275"/>
      <c r="Q2958" s="73">
        <v>0</v>
      </c>
    </row>
    <row r="2959" spans="1:17" ht="12.1" customHeight="1" x14ac:dyDescent="0.25">
      <c r="A2959" s="273" t="s">
        <v>5480</v>
      </c>
      <c r="B2959" s="273"/>
      <c r="C2959" s="274" t="s">
        <v>5481</v>
      </c>
      <c r="D2959" s="274"/>
      <c r="E2959" s="274"/>
      <c r="F2959" s="274"/>
      <c r="G2959" s="73">
        <v>199017.5</v>
      </c>
      <c r="H2959" s="73">
        <v>0</v>
      </c>
      <c r="I2959" s="275">
        <v>0</v>
      </c>
      <c r="J2959" s="275"/>
      <c r="K2959" s="275">
        <v>0</v>
      </c>
      <c r="L2959" s="275"/>
      <c r="M2959" s="275"/>
      <c r="N2959" s="275"/>
      <c r="O2959" s="275">
        <v>199017.5</v>
      </c>
      <c r="P2959" s="275"/>
      <c r="Q2959" s="73">
        <v>0</v>
      </c>
    </row>
    <row r="2960" spans="1:17" ht="12.75" customHeight="1" x14ac:dyDescent="0.25">
      <c r="A2960" s="273" t="s">
        <v>5482</v>
      </c>
      <c r="B2960" s="273"/>
      <c r="C2960" s="274" t="s">
        <v>5483</v>
      </c>
      <c r="D2960" s="274"/>
      <c r="E2960" s="274"/>
      <c r="F2960" s="274"/>
      <c r="G2960" s="73">
        <v>9931481.1999999993</v>
      </c>
      <c r="H2960" s="73">
        <v>0</v>
      </c>
      <c r="I2960" s="275">
        <v>0</v>
      </c>
      <c r="J2960" s="275"/>
      <c r="K2960" s="275">
        <v>0</v>
      </c>
      <c r="L2960" s="275"/>
      <c r="M2960" s="275"/>
      <c r="N2960" s="275"/>
      <c r="O2960" s="275">
        <v>9931481.1999999993</v>
      </c>
      <c r="P2960" s="275"/>
      <c r="Q2960" s="73">
        <v>0</v>
      </c>
    </row>
    <row r="2961" spans="1:17" ht="12.1" customHeight="1" x14ac:dyDescent="0.25">
      <c r="A2961" s="273" t="s">
        <v>5484</v>
      </c>
      <c r="B2961" s="273"/>
      <c r="C2961" s="274" t="s">
        <v>5485</v>
      </c>
      <c r="D2961" s="274"/>
      <c r="E2961" s="274"/>
      <c r="F2961" s="274"/>
      <c r="G2961" s="73">
        <v>248818.19</v>
      </c>
      <c r="H2961" s="73">
        <v>0</v>
      </c>
      <c r="I2961" s="275">
        <v>0</v>
      </c>
      <c r="J2961" s="275"/>
      <c r="K2961" s="275">
        <v>0</v>
      </c>
      <c r="L2961" s="275"/>
      <c r="M2961" s="275"/>
      <c r="N2961" s="275"/>
      <c r="O2961" s="275">
        <v>248818.19</v>
      </c>
      <c r="P2961" s="275"/>
      <c r="Q2961" s="73">
        <v>0</v>
      </c>
    </row>
    <row r="2962" spans="1:17" ht="12.1" customHeight="1" x14ac:dyDescent="0.25">
      <c r="A2962" s="273" t="s">
        <v>5486</v>
      </c>
      <c r="B2962" s="273"/>
      <c r="C2962" s="274" t="s">
        <v>5487</v>
      </c>
      <c r="D2962" s="274"/>
      <c r="E2962" s="274"/>
      <c r="F2962" s="274"/>
      <c r="G2962" s="73">
        <v>2179074.0499999998</v>
      </c>
      <c r="H2962" s="73">
        <v>0</v>
      </c>
      <c r="I2962" s="275">
        <v>0</v>
      </c>
      <c r="J2962" s="275"/>
      <c r="K2962" s="275">
        <v>0</v>
      </c>
      <c r="L2962" s="275"/>
      <c r="M2962" s="275"/>
      <c r="N2962" s="275"/>
      <c r="O2962" s="275">
        <v>2179074.0499999998</v>
      </c>
      <c r="P2962" s="275"/>
      <c r="Q2962" s="73">
        <v>0</v>
      </c>
    </row>
    <row r="2963" spans="1:17" ht="12.75" customHeight="1" x14ac:dyDescent="0.25">
      <c r="A2963" s="273" t="s">
        <v>5488</v>
      </c>
      <c r="B2963" s="273"/>
      <c r="C2963" s="274" t="s">
        <v>5489</v>
      </c>
      <c r="D2963" s="274"/>
      <c r="E2963" s="274"/>
      <c r="F2963" s="274"/>
      <c r="G2963" s="73">
        <v>2940329.77</v>
      </c>
      <c r="H2963" s="73">
        <v>0</v>
      </c>
      <c r="I2963" s="275">
        <v>0</v>
      </c>
      <c r="J2963" s="275"/>
      <c r="K2963" s="275">
        <v>0</v>
      </c>
      <c r="L2963" s="275"/>
      <c r="M2963" s="275"/>
      <c r="N2963" s="275"/>
      <c r="O2963" s="275">
        <v>2940329.77</v>
      </c>
      <c r="P2963" s="275"/>
      <c r="Q2963" s="73">
        <v>0</v>
      </c>
    </row>
    <row r="2964" spans="1:17" ht="12.1" customHeight="1" x14ac:dyDescent="0.25">
      <c r="A2964" s="273" t="s">
        <v>5490</v>
      </c>
      <c r="B2964" s="273"/>
      <c r="C2964" s="274" t="s">
        <v>5491</v>
      </c>
      <c r="D2964" s="274"/>
      <c r="E2964" s="274"/>
      <c r="F2964" s="274"/>
      <c r="G2964" s="73">
        <v>6857094.96</v>
      </c>
      <c r="H2964" s="73">
        <v>0</v>
      </c>
      <c r="I2964" s="275">
        <v>0</v>
      </c>
      <c r="J2964" s="275"/>
      <c r="K2964" s="275">
        <v>0</v>
      </c>
      <c r="L2964" s="275"/>
      <c r="M2964" s="275"/>
      <c r="N2964" s="275"/>
      <c r="O2964" s="275">
        <v>6857094.96</v>
      </c>
      <c r="P2964" s="275"/>
      <c r="Q2964" s="73">
        <v>0</v>
      </c>
    </row>
    <row r="2965" spans="1:17" ht="12.1" customHeight="1" x14ac:dyDescent="0.25">
      <c r="A2965" s="273" t="s">
        <v>5492</v>
      </c>
      <c r="B2965" s="273"/>
      <c r="C2965" s="274" t="s">
        <v>5493</v>
      </c>
      <c r="D2965" s="274"/>
      <c r="E2965" s="274"/>
      <c r="F2965" s="274"/>
      <c r="G2965" s="73">
        <v>1074209.9099999999</v>
      </c>
      <c r="H2965" s="73">
        <v>0</v>
      </c>
      <c r="I2965" s="275">
        <v>0</v>
      </c>
      <c r="J2965" s="275"/>
      <c r="K2965" s="275">
        <v>0</v>
      </c>
      <c r="L2965" s="275"/>
      <c r="M2965" s="275"/>
      <c r="N2965" s="275"/>
      <c r="O2965" s="275">
        <v>1074209.9099999999</v>
      </c>
      <c r="P2965" s="275"/>
      <c r="Q2965" s="73">
        <v>0</v>
      </c>
    </row>
    <row r="2966" spans="1:17" ht="12.1" customHeight="1" x14ac:dyDescent="0.25">
      <c r="A2966" s="273" t="s">
        <v>5494</v>
      </c>
      <c r="B2966" s="273"/>
      <c r="C2966" s="274" t="s">
        <v>5495</v>
      </c>
      <c r="D2966" s="274"/>
      <c r="E2966" s="274"/>
      <c r="F2966" s="274"/>
      <c r="G2966" s="73">
        <v>17840580.68</v>
      </c>
      <c r="H2966" s="73">
        <v>0</v>
      </c>
      <c r="I2966" s="275">
        <v>0</v>
      </c>
      <c r="J2966" s="275"/>
      <c r="K2966" s="275">
        <v>0</v>
      </c>
      <c r="L2966" s="275"/>
      <c r="M2966" s="275"/>
      <c r="N2966" s="275"/>
      <c r="O2966" s="275">
        <v>17840580.68</v>
      </c>
      <c r="P2966" s="275"/>
      <c r="Q2966" s="73">
        <v>0</v>
      </c>
    </row>
    <row r="2967" spans="1:17" ht="12.75" customHeight="1" x14ac:dyDescent="0.25">
      <c r="A2967" s="273" t="s">
        <v>5496</v>
      </c>
      <c r="B2967" s="273"/>
      <c r="C2967" s="274" t="s">
        <v>5413</v>
      </c>
      <c r="D2967" s="274"/>
      <c r="E2967" s="274"/>
      <c r="F2967" s="274"/>
      <c r="G2967" s="73">
        <v>19651433.100000001</v>
      </c>
      <c r="H2967" s="73">
        <v>0</v>
      </c>
      <c r="I2967" s="275">
        <v>0</v>
      </c>
      <c r="J2967" s="275"/>
      <c r="K2967" s="275">
        <v>207119</v>
      </c>
      <c r="L2967" s="275"/>
      <c r="M2967" s="275"/>
      <c r="N2967" s="275"/>
      <c r="O2967" s="275">
        <v>19444314.100000001</v>
      </c>
      <c r="P2967" s="275"/>
      <c r="Q2967" s="73">
        <v>0</v>
      </c>
    </row>
    <row r="2968" spans="1:17" ht="12.1" customHeight="1" x14ac:dyDescent="0.25">
      <c r="A2968" s="273" t="s">
        <v>5497</v>
      </c>
      <c r="B2968" s="273"/>
      <c r="C2968" s="274" t="s">
        <v>5498</v>
      </c>
      <c r="D2968" s="274"/>
      <c r="E2968" s="274"/>
      <c r="F2968" s="274"/>
      <c r="G2968" s="73">
        <v>51679776.090000004</v>
      </c>
      <c r="H2968" s="73">
        <v>0</v>
      </c>
      <c r="I2968" s="275">
        <v>3696363.64</v>
      </c>
      <c r="J2968" s="275"/>
      <c r="K2968" s="275">
        <v>0</v>
      </c>
      <c r="L2968" s="275"/>
      <c r="M2968" s="275"/>
      <c r="N2968" s="275"/>
      <c r="O2968" s="275">
        <v>55376139.729999997</v>
      </c>
      <c r="P2968" s="275"/>
      <c r="Q2968" s="73">
        <v>0</v>
      </c>
    </row>
    <row r="2969" spans="1:17" ht="12.1" customHeight="1" x14ac:dyDescent="0.25">
      <c r="A2969" s="273" t="s">
        <v>5499</v>
      </c>
      <c r="B2969" s="273"/>
      <c r="C2969" s="274" t="s">
        <v>5500</v>
      </c>
      <c r="D2969" s="274"/>
      <c r="E2969" s="274"/>
      <c r="F2969" s="274"/>
      <c r="G2969" s="73">
        <v>20149006.670000002</v>
      </c>
      <c r="H2969" s="73">
        <v>0</v>
      </c>
      <c r="I2969" s="275">
        <v>2040536.36</v>
      </c>
      <c r="J2969" s="275"/>
      <c r="K2969" s="275">
        <v>0</v>
      </c>
      <c r="L2969" s="275"/>
      <c r="M2969" s="275"/>
      <c r="N2969" s="275"/>
      <c r="O2969" s="275">
        <v>22189543.030000001</v>
      </c>
      <c r="P2969" s="275"/>
      <c r="Q2969" s="73">
        <v>0</v>
      </c>
    </row>
    <row r="2970" spans="1:17" ht="12.75" customHeight="1" x14ac:dyDescent="0.25">
      <c r="A2970" s="273" t="s">
        <v>5501</v>
      </c>
      <c r="B2970" s="273"/>
      <c r="C2970" s="274" t="s">
        <v>5502</v>
      </c>
      <c r="D2970" s="274"/>
      <c r="E2970" s="274"/>
      <c r="F2970" s="274"/>
      <c r="G2970" s="73">
        <v>5449850.1799999997</v>
      </c>
      <c r="H2970" s="73">
        <v>0</v>
      </c>
      <c r="I2970" s="275">
        <v>0</v>
      </c>
      <c r="J2970" s="275"/>
      <c r="K2970" s="275">
        <v>0</v>
      </c>
      <c r="L2970" s="275"/>
      <c r="M2970" s="275"/>
      <c r="N2970" s="275"/>
      <c r="O2970" s="275">
        <v>5449850.1799999997</v>
      </c>
      <c r="P2970" s="275"/>
      <c r="Q2970" s="73">
        <v>0</v>
      </c>
    </row>
    <row r="2971" spans="1:17" ht="12.1" customHeight="1" x14ac:dyDescent="0.25">
      <c r="A2971" s="273" t="s">
        <v>5503</v>
      </c>
      <c r="B2971" s="273"/>
      <c r="C2971" s="274" t="s">
        <v>5504</v>
      </c>
      <c r="D2971" s="274"/>
      <c r="E2971" s="274"/>
      <c r="F2971" s="274"/>
      <c r="G2971" s="73">
        <v>4353210.68</v>
      </c>
      <c r="H2971" s="73">
        <v>0</v>
      </c>
      <c r="I2971" s="275">
        <v>0</v>
      </c>
      <c r="J2971" s="275"/>
      <c r="K2971" s="275">
        <v>0</v>
      </c>
      <c r="L2971" s="275"/>
      <c r="M2971" s="275"/>
      <c r="N2971" s="275"/>
      <c r="O2971" s="275">
        <v>4353210.68</v>
      </c>
      <c r="P2971" s="275"/>
      <c r="Q2971" s="73">
        <v>0</v>
      </c>
    </row>
    <row r="2972" spans="1:17" ht="12.1" customHeight="1" x14ac:dyDescent="0.25">
      <c r="A2972" s="273" t="s">
        <v>5505</v>
      </c>
      <c r="B2972" s="273"/>
      <c r="C2972" s="274" t="s">
        <v>5506</v>
      </c>
      <c r="D2972" s="274"/>
      <c r="E2972" s="274"/>
      <c r="F2972" s="274"/>
      <c r="G2972" s="73">
        <v>680119</v>
      </c>
      <c r="H2972" s="73">
        <v>0</v>
      </c>
      <c r="I2972" s="275">
        <v>0</v>
      </c>
      <c r="J2972" s="275"/>
      <c r="K2972" s="275">
        <v>0</v>
      </c>
      <c r="L2972" s="275"/>
      <c r="M2972" s="275"/>
      <c r="N2972" s="275"/>
      <c r="O2972" s="275">
        <v>680119</v>
      </c>
      <c r="P2972" s="275"/>
      <c r="Q2972" s="73">
        <v>0</v>
      </c>
    </row>
    <row r="2973" spans="1:17" ht="12.75" customHeight="1" x14ac:dyDescent="0.25">
      <c r="A2973" s="273" t="s">
        <v>5507</v>
      </c>
      <c r="B2973" s="273"/>
      <c r="C2973" s="274" t="s">
        <v>5508</v>
      </c>
      <c r="D2973" s="274"/>
      <c r="E2973" s="274"/>
      <c r="F2973" s="274"/>
      <c r="G2973" s="73">
        <v>6057075</v>
      </c>
      <c r="H2973" s="73">
        <v>0</v>
      </c>
      <c r="I2973" s="275">
        <v>0</v>
      </c>
      <c r="J2973" s="275"/>
      <c r="K2973" s="275">
        <v>0</v>
      </c>
      <c r="L2973" s="275"/>
      <c r="M2973" s="275"/>
      <c r="N2973" s="275"/>
      <c r="O2973" s="275">
        <v>6057075</v>
      </c>
      <c r="P2973" s="275"/>
      <c r="Q2973" s="73">
        <v>0</v>
      </c>
    </row>
    <row r="2974" spans="1:17" ht="12.1" customHeight="1" x14ac:dyDescent="0.25">
      <c r="A2974" s="273" t="s">
        <v>5509</v>
      </c>
      <c r="B2974" s="273"/>
      <c r="C2974" s="274" t="s">
        <v>5510</v>
      </c>
      <c r="D2974" s="274"/>
      <c r="E2974" s="274"/>
      <c r="F2974" s="274"/>
      <c r="G2974" s="73">
        <v>569066.9</v>
      </c>
      <c r="H2974" s="73">
        <v>0</v>
      </c>
      <c r="I2974" s="275">
        <v>0</v>
      </c>
      <c r="J2974" s="275"/>
      <c r="K2974" s="275">
        <v>0</v>
      </c>
      <c r="L2974" s="275"/>
      <c r="M2974" s="275"/>
      <c r="N2974" s="275"/>
      <c r="O2974" s="275">
        <v>569066.9</v>
      </c>
      <c r="P2974" s="275"/>
      <c r="Q2974" s="73">
        <v>0</v>
      </c>
    </row>
    <row r="2975" spans="1:17" ht="12.1" customHeight="1" x14ac:dyDescent="0.25">
      <c r="A2975" s="273" t="s">
        <v>5511</v>
      </c>
      <c r="B2975" s="273"/>
      <c r="C2975" s="274" t="s">
        <v>5512</v>
      </c>
      <c r="D2975" s="274"/>
      <c r="E2975" s="274"/>
      <c r="F2975" s="274"/>
      <c r="G2975" s="73">
        <v>4781270</v>
      </c>
      <c r="H2975" s="73">
        <v>0</v>
      </c>
      <c r="I2975" s="275">
        <v>0</v>
      </c>
      <c r="J2975" s="275"/>
      <c r="K2975" s="275">
        <v>0</v>
      </c>
      <c r="L2975" s="275"/>
      <c r="M2975" s="275"/>
      <c r="N2975" s="275"/>
      <c r="O2975" s="275">
        <v>4781270</v>
      </c>
      <c r="P2975" s="275"/>
      <c r="Q2975" s="73">
        <v>0</v>
      </c>
    </row>
    <row r="2976" spans="1:17" ht="12.75" customHeight="1" x14ac:dyDescent="0.25">
      <c r="A2976" s="273" t="s">
        <v>5513</v>
      </c>
      <c r="B2976" s="273"/>
      <c r="C2976" s="274" t="s">
        <v>5514</v>
      </c>
      <c r="D2976" s="274"/>
      <c r="E2976" s="274"/>
      <c r="F2976" s="274"/>
      <c r="G2976" s="73">
        <v>2426846.27</v>
      </c>
      <c r="H2976" s="73">
        <v>0</v>
      </c>
      <c r="I2976" s="275">
        <v>0</v>
      </c>
      <c r="J2976" s="275"/>
      <c r="K2976" s="275">
        <v>0</v>
      </c>
      <c r="L2976" s="275"/>
      <c r="M2976" s="275"/>
      <c r="N2976" s="275"/>
      <c r="O2976" s="275">
        <v>2426846.27</v>
      </c>
      <c r="P2976" s="275"/>
      <c r="Q2976" s="73">
        <v>0</v>
      </c>
    </row>
    <row r="2977" spans="1:17" ht="12.1" customHeight="1" x14ac:dyDescent="0.25">
      <c r="A2977" s="273" t="s">
        <v>5515</v>
      </c>
      <c r="B2977" s="273"/>
      <c r="C2977" s="274" t="s">
        <v>5516</v>
      </c>
      <c r="D2977" s="274"/>
      <c r="E2977" s="274"/>
      <c r="F2977" s="274"/>
      <c r="G2977" s="73">
        <v>207119</v>
      </c>
      <c r="H2977" s="73">
        <v>0</v>
      </c>
      <c r="I2977" s="275">
        <v>0</v>
      </c>
      <c r="J2977" s="275"/>
      <c r="K2977" s="275">
        <v>0</v>
      </c>
      <c r="L2977" s="275"/>
      <c r="M2977" s="275"/>
      <c r="N2977" s="275"/>
      <c r="O2977" s="275">
        <v>207119</v>
      </c>
      <c r="P2977" s="275"/>
      <c r="Q2977" s="73">
        <v>0</v>
      </c>
    </row>
    <row r="2978" spans="1:17" ht="12.1" customHeight="1" x14ac:dyDescent="0.25">
      <c r="A2978" s="273" t="s">
        <v>5517</v>
      </c>
      <c r="B2978" s="273"/>
      <c r="C2978" s="274" t="s">
        <v>5518</v>
      </c>
      <c r="D2978" s="274"/>
      <c r="E2978" s="274"/>
      <c r="F2978" s="274"/>
      <c r="G2978" s="73">
        <v>6553771.54</v>
      </c>
      <c r="H2978" s="73">
        <v>0</v>
      </c>
      <c r="I2978" s="275">
        <v>0</v>
      </c>
      <c r="J2978" s="275"/>
      <c r="K2978" s="275">
        <v>0</v>
      </c>
      <c r="L2978" s="275"/>
      <c r="M2978" s="275"/>
      <c r="N2978" s="275"/>
      <c r="O2978" s="275">
        <v>6553771.54</v>
      </c>
      <c r="P2978" s="275"/>
      <c r="Q2978" s="73">
        <v>0</v>
      </c>
    </row>
    <row r="2979" spans="1:17" ht="12.75" customHeight="1" x14ac:dyDescent="0.25">
      <c r="A2979" s="273" t="s">
        <v>5519</v>
      </c>
      <c r="B2979" s="273"/>
      <c r="C2979" s="274" t="s">
        <v>5520</v>
      </c>
      <c r="D2979" s="274"/>
      <c r="E2979" s="274"/>
      <c r="F2979" s="274"/>
      <c r="G2979" s="73">
        <v>360000</v>
      </c>
      <c r="H2979" s="73">
        <v>0</v>
      </c>
      <c r="I2979" s="275">
        <v>0</v>
      </c>
      <c r="J2979" s="275"/>
      <c r="K2979" s="275">
        <v>0</v>
      </c>
      <c r="L2979" s="275"/>
      <c r="M2979" s="275"/>
      <c r="N2979" s="275"/>
      <c r="O2979" s="275">
        <v>360000</v>
      </c>
      <c r="P2979" s="275"/>
      <c r="Q2979" s="73">
        <v>0</v>
      </c>
    </row>
    <row r="2980" spans="1:17" ht="12.1" customHeight="1" x14ac:dyDescent="0.25">
      <c r="A2980" s="273" t="s">
        <v>5521</v>
      </c>
      <c r="B2980" s="273"/>
      <c r="C2980" s="274" t="s">
        <v>5522</v>
      </c>
      <c r="D2980" s="274"/>
      <c r="E2980" s="274"/>
      <c r="F2980" s="274"/>
      <c r="G2980" s="73">
        <v>195976</v>
      </c>
      <c r="H2980" s="73">
        <v>0</v>
      </c>
      <c r="I2980" s="275">
        <v>0</v>
      </c>
      <c r="J2980" s="275"/>
      <c r="K2980" s="275">
        <v>0</v>
      </c>
      <c r="L2980" s="275"/>
      <c r="M2980" s="275"/>
      <c r="N2980" s="275"/>
      <c r="O2980" s="275">
        <v>195976</v>
      </c>
      <c r="P2980" s="275"/>
      <c r="Q2980" s="73">
        <v>0</v>
      </c>
    </row>
    <row r="2981" spans="1:17" ht="12.1" customHeight="1" x14ac:dyDescent="0.25">
      <c r="A2981" s="273" t="s">
        <v>5523</v>
      </c>
      <c r="B2981" s="273"/>
      <c r="C2981" s="274" t="s">
        <v>5524</v>
      </c>
      <c r="D2981" s="274"/>
      <c r="E2981" s="274"/>
      <c r="F2981" s="274"/>
      <c r="G2981" s="73">
        <v>2480647.94</v>
      </c>
      <c r="H2981" s="73">
        <v>0</v>
      </c>
      <c r="I2981" s="275">
        <v>0</v>
      </c>
      <c r="J2981" s="275"/>
      <c r="K2981" s="275">
        <v>0</v>
      </c>
      <c r="L2981" s="275"/>
      <c r="M2981" s="275"/>
      <c r="N2981" s="275"/>
      <c r="O2981" s="275">
        <v>2480647.94</v>
      </c>
      <c r="P2981" s="275"/>
      <c r="Q2981" s="73">
        <v>0</v>
      </c>
    </row>
    <row r="2982" spans="1:17" ht="12.75" customHeight="1" x14ac:dyDescent="0.25">
      <c r="A2982" s="273" t="s">
        <v>5525</v>
      </c>
      <c r="B2982" s="273"/>
      <c r="C2982" s="274" t="s">
        <v>5526</v>
      </c>
      <c r="D2982" s="274"/>
      <c r="E2982" s="274"/>
      <c r="F2982" s="274"/>
      <c r="G2982" s="73">
        <v>6808161.9100000001</v>
      </c>
      <c r="H2982" s="73">
        <v>0</v>
      </c>
      <c r="I2982" s="275">
        <v>0</v>
      </c>
      <c r="J2982" s="275"/>
      <c r="K2982" s="275">
        <v>0</v>
      </c>
      <c r="L2982" s="275"/>
      <c r="M2982" s="275"/>
      <c r="N2982" s="275"/>
      <c r="O2982" s="275">
        <v>6808161.9100000001</v>
      </c>
      <c r="P2982" s="275"/>
      <c r="Q2982" s="73">
        <v>0</v>
      </c>
    </row>
    <row r="2983" spans="1:17" ht="12.1" customHeight="1" x14ac:dyDescent="0.25">
      <c r="A2983" s="273" t="s">
        <v>5527</v>
      </c>
      <c r="B2983" s="273"/>
      <c r="C2983" s="274" t="s">
        <v>5528</v>
      </c>
      <c r="D2983" s="274"/>
      <c r="E2983" s="274"/>
      <c r="F2983" s="274"/>
      <c r="G2983" s="73">
        <v>14706914.050000001</v>
      </c>
      <c r="H2983" s="73">
        <v>0</v>
      </c>
      <c r="I2983" s="275">
        <v>0</v>
      </c>
      <c r="J2983" s="275"/>
      <c r="K2983" s="275">
        <v>0</v>
      </c>
      <c r="L2983" s="275"/>
      <c r="M2983" s="275"/>
      <c r="N2983" s="275"/>
      <c r="O2983" s="275">
        <v>14706914.050000001</v>
      </c>
      <c r="P2983" s="275"/>
      <c r="Q2983" s="73">
        <v>0</v>
      </c>
    </row>
    <row r="2984" spans="1:17" ht="12.1" customHeight="1" x14ac:dyDescent="0.25">
      <c r="A2984" s="273" t="s">
        <v>5529</v>
      </c>
      <c r="B2984" s="273"/>
      <c r="C2984" s="274" t="s">
        <v>5530</v>
      </c>
      <c r="D2984" s="274"/>
      <c r="E2984" s="274"/>
      <c r="F2984" s="274"/>
      <c r="G2984" s="73">
        <v>102403466.67</v>
      </c>
      <c r="H2984" s="73">
        <v>0</v>
      </c>
      <c r="I2984" s="275">
        <v>0</v>
      </c>
      <c r="J2984" s="275"/>
      <c r="K2984" s="275">
        <v>0</v>
      </c>
      <c r="L2984" s="275"/>
      <c r="M2984" s="275"/>
      <c r="N2984" s="275"/>
      <c r="O2984" s="275">
        <v>102403466.67</v>
      </c>
      <c r="P2984" s="275"/>
      <c r="Q2984" s="73">
        <v>0</v>
      </c>
    </row>
    <row r="2985" spans="1:17" ht="12.75" customHeight="1" x14ac:dyDescent="0.25">
      <c r="A2985" s="273" t="s">
        <v>5531</v>
      </c>
      <c r="B2985" s="273"/>
      <c r="C2985" s="274" t="s">
        <v>5532</v>
      </c>
      <c r="D2985" s="274"/>
      <c r="E2985" s="274"/>
      <c r="F2985" s="274"/>
      <c r="G2985" s="73">
        <v>138000</v>
      </c>
      <c r="H2985" s="73">
        <v>0</v>
      </c>
      <c r="I2985" s="275">
        <v>0</v>
      </c>
      <c r="J2985" s="275"/>
      <c r="K2985" s="275">
        <v>0</v>
      </c>
      <c r="L2985" s="275"/>
      <c r="M2985" s="275"/>
      <c r="N2985" s="275"/>
      <c r="O2985" s="275">
        <v>138000</v>
      </c>
      <c r="P2985" s="275"/>
      <c r="Q2985" s="73">
        <v>0</v>
      </c>
    </row>
    <row r="2986" spans="1:17" ht="12.1" customHeight="1" x14ac:dyDescent="0.25">
      <c r="A2986" s="273" t="s">
        <v>5533</v>
      </c>
      <c r="B2986" s="273"/>
      <c r="C2986" s="274" t="s">
        <v>5534</v>
      </c>
      <c r="D2986" s="274"/>
      <c r="E2986" s="274"/>
      <c r="F2986" s="274"/>
      <c r="G2986" s="73">
        <v>764000</v>
      </c>
      <c r="H2986" s="73">
        <v>0</v>
      </c>
      <c r="I2986" s="275">
        <v>0</v>
      </c>
      <c r="J2986" s="275"/>
      <c r="K2986" s="275">
        <v>0</v>
      </c>
      <c r="L2986" s="275"/>
      <c r="M2986" s="275"/>
      <c r="N2986" s="275"/>
      <c r="O2986" s="275">
        <v>764000</v>
      </c>
      <c r="P2986" s="275"/>
      <c r="Q2986" s="73">
        <v>0</v>
      </c>
    </row>
    <row r="2987" spans="1:17" ht="12.1" customHeight="1" x14ac:dyDescent="0.25">
      <c r="A2987" s="273" t="s">
        <v>5535</v>
      </c>
      <c r="B2987" s="273"/>
      <c r="C2987" s="274" t="s">
        <v>5294</v>
      </c>
      <c r="D2987" s="274"/>
      <c r="E2987" s="274"/>
      <c r="F2987" s="274"/>
      <c r="G2987" s="73">
        <v>126744009.45</v>
      </c>
      <c r="H2987" s="73">
        <v>0</v>
      </c>
      <c r="I2987" s="275">
        <v>4093272.72</v>
      </c>
      <c r="J2987" s="275"/>
      <c r="K2987" s="275">
        <v>0</v>
      </c>
      <c r="L2987" s="275"/>
      <c r="M2987" s="275"/>
      <c r="N2987" s="275"/>
      <c r="O2987" s="275">
        <v>130837282.17</v>
      </c>
      <c r="P2987" s="275"/>
      <c r="Q2987" s="73">
        <v>0</v>
      </c>
    </row>
    <row r="2988" spans="1:17" ht="12.75" customHeight="1" x14ac:dyDescent="0.25">
      <c r="A2988" s="273" t="s">
        <v>5536</v>
      </c>
      <c r="B2988" s="273"/>
      <c r="C2988" s="274" t="s">
        <v>5537</v>
      </c>
      <c r="D2988" s="274"/>
      <c r="E2988" s="274"/>
      <c r="F2988" s="274"/>
      <c r="G2988" s="73">
        <v>207119</v>
      </c>
      <c r="H2988" s="73">
        <v>0</v>
      </c>
      <c r="I2988" s="275">
        <v>0</v>
      </c>
      <c r="J2988" s="275"/>
      <c r="K2988" s="275">
        <v>0</v>
      </c>
      <c r="L2988" s="275"/>
      <c r="M2988" s="275"/>
      <c r="N2988" s="275"/>
      <c r="O2988" s="275">
        <v>207119</v>
      </c>
      <c r="P2988" s="275"/>
      <c r="Q2988" s="73">
        <v>0</v>
      </c>
    </row>
    <row r="2989" spans="1:17" ht="12.1" customHeight="1" x14ac:dyDescent="0.25">
      <c r="A2989" s="273" t="s">
        <v>5538</v>
      </c>
      <c r="B2989" s="273"/>
      <c r="C2989" s="274" t="s">
        <v>5539</v>
      </c>
      <c r="D2989" s="274"/>
      <c r="E2989" s="274"/>
      <c r="F2989" s="274"/>
      <c r="G2989" s="73">
        <v>1223636.3600000001</v>
      </c>
      <c r="H2989" s="73">
        <v>0</v>
      </c>
      <c r="I2989" s="275">
        <v>0</v>
      </c>
      <c r="J2989" s="275"/>
      <c r="K2989" s="275">
        <v>0</v>
      </c>
      <c r="L2989" s="275"/>
      <c r="M2989" s="275"/>
      <c r="N2989" s="275"/>
      <c r="O2989" s="275">
        <v>1223636.3600000001</v>
      </c>
      <c r="P2989" s="275"/>
      <c r="Q2989" s="73">
        <v>0</v>
      </c>
    </row>
    <row r="2990" spans="1:17" ht="12.1" customHeight="1" x14ac:dyDescent="0.25">
      <c r="A2990" s="273" t="s">
        <v>5540</v>
      </c>
      <c r="B2990" s="273"/>
      <c r="C2990" s="274" t="s">
        <v>5541</v>
      </c>
      <c r="D2990" s="274"/>
      <c r="E2990" s="274"/>
      <c r="F2990" s="274"/>
      <c r="G2990" s="73">
        <v>1060000</v>
      </c>
      <c r="H2990" s="73">
        <v>0</v>
      </c>
      <c r="I2990" s="275">
        <v>0</v>
      </c>
      <c r="J2990" s="275"/>
      <c r="K2990" s="275">
        <v>0</v>
      </c>
      <c r="L2990" s="275"/>
      <c r="M2990" s="275"/>
      <c r="N2990" s="275"/>
      <c r="O2990" s="275">
        <v>1060000</v>
      </c>
      <c r="P2990" s="275"/>
      <c r="Q2990" s="73">
        <v>0</v>
      </c>
    </row>
    <row r="2991" spans="1:17" ht="12.1" customHeight="1" x14ac:dyDescent="0.25">
      <c r="A2991" s="273" t="s">
        <v>5542</v>
      </c>
      <c r="B2991" s="273"/>
      <c r="C2991" s="274" t="s">
        <v>5543</v>
      </c>
      <c r="D2991" s="274"/>
      <c r="E2991" s="274"/>
      <c r="F2991" s="274"/>
      <c r="G2991" s="73">
        <v>3594000</v>
      </c>
      <c r="H2991" s="73">
        <v>0</v>
      </c>
      <c r="I2991" s="275">
        <v>0</v>
      </c>
      <c r="J2991" s="275"/>
      <c r="K2991" s="275">
        <v>0</v>
      </c>
      <c r="L2991" s="275"/>
      <c r="M2991" s="275"/>
      <c r="N2991" s="275"/>
      <c r="O2991" s="275">
        <v>3594000</v>
      </c>
      <c r="P2991" s="275"/>
      <c r="Q2991" s="73">
        <v>0</v>
      </c>
    </row>
    <row r="2992" spans="1:17" ht="12.75" customHeight="1" x14ac:dyDescent="0.25">
      <c r="A2992" s="273" t="s">
        <v>5544</v>
      </c>
      <c r="B2992" s="273"/>
      <c r="C2992" s="274" t="s">
        <v>5545</v>
      </c>
      <c r="D2992" s="274"/>
      <c r="E2992" s="274"/>
      <c r="F2992" s="274"/>
      <c r="G2992" s="73">
        <v>4124636.36</v>
      </c>
      <c r="H2992" s="73">
        <v>0</v>
      </c>
      <c r="I2992" s="275">
        <v>0</v>
      </c>
      <c r="J2992" s="275"/>
      <c r="K2992" s="275">
        <v>0</v>
      </c>
      <c r="L2992" s="275"/>
      <c r="M2992" s="275"/>
      <c r="N2992" s="275"/>
      <c r="O2992" s="275">
        <v>4124636.36</v>
      </c>
      <c r="P2992" s="275"/>
      <c r="Q2992" s="73">
        <v>0</v>
      </c>
    </row>
    <row r="2993" spans="1:17" ht="12.1" customHeight="1" x14ac:dyDescent="0.25">
      <c r="A2993" s="273" t="s">
        <v>5546</v>
      </c>
      <c r="B2993" s="273"/>
      <c r="C2993" s="274" t="s">
        <v>5547</v>
      </c>
      <c r="D2993" s="274"/>
      <c r="E2993" s="274"/>
      <c r="F2993" s="274"/>
      <c r="G2993" s="73">
        <v>6214501</v>
      </c>
      <c r="H2993" s="73">
        <v>0</v>
      </c>
      <c r="I2993" s="275">
        <v>0</v>
      </c>
      <c r="J2993" s="275"/>
      <c r="K2993" s="275">
        <v>0</v>
      </c>
      <c r="L2993" s="275"/>
      <c r="M2993" s="275"/>
      <c r="N2993" s="275"/>
      <c r="O2993" s="275">
        <v>6214501</v>
      </c>
      <c r="P2993" s="275"/>
      <c r="Q2993" s="73">
        <v>0</v>
      </c>
    </row>
    <row r="2994" spans="1:17" ht="12.1" customHeight="1" x14ac:dyDescent="0.25">
      <c r="A2994" s="273" t="s">
        <v>5548</v>
      </c>
      <c r="B2994" s="273"/>
      <c r="C2994" s="274" t="s">
        <v>5549</v>
      </c>
      <c r="D2994" s="274"/>
      <c r="E2994" s="274"/>
      <c r="F2994" s="274"/>
      <c r="G2994" s="73">
        <v>1107200</v>
      </c>
      <c r="H2994" s="73">
        <v>0</v>
      </c>
      <c r="I2994" s="275">
        <v>0</v>
      </c>
      <c r="J2994" s="275"/>
      <c r="K2994" s="275">
        <v>0</v>
      </c>
      <c r="L2994" s="275"/>
      <c r="M2994" s="275"/>
      <c r="N2994" s="275"/>
      <c r="O2994" s="275">
        <v>1107200</v>
      </c>
      <c r="P2994" s="275"/>
      <c r="Q2994" s="73">
        <v>0</v>
      </c>
    </row>
    <row r="2995" spans="1:17" ht="12.75" customHeight="1" x14ac:dyDescent="0.25">
      <c r="A2995" s="273" t="s">
        <v>5550</v>
      </c>
      <c r="B2995" s="273"/>
      <c r="C2995" s="274" t="s">
        <v>5551</v>
      </c>
      <c r="D2995" s="274"/>
      <c r="E2995" s="274"/>
      <c r="F2995" s="274"/>
      <c r="G2995" s="73">
        <v>5500227.2599999998</v>
      </c>
      <c r="H2995" s="73">
        <v>0</v>
      </c>
      <c r="I2995" s="275">
        <v>0</v>
      </c>
      <c r="J2995" s="275"/>
      <c r="K2995" s="275">
        <v>0</v>
      </c>
      <c r="L2995" s="275"/>
      <c r="M2995" s="275"/>
      <c r="N2995" s="275"/>
      <c r="O2995" s="275">
        <v>5500227.2599999998</v>
      </c>
      <c r="P2995" s="275"/>
      <c r="Q2995" s="73">
        <v>0</v>
      </c>
    </row>
    <row r="2996" spans="1:17" ht="12.1" customHeight="1" x14ac:dyDescent="0.25">
      <c r="A2996" s="273" t="s">
        <v>5552</v>
      </c>
      <c r="B2996" s="273"/>
      <c r="C2996" s="274" t="s">
        <v>5294</v>
      </c>
      <c r="D2996" s="274"/>
      <c r="E2996" s="274"/>
      <c r="F2996" s="274"/>
      <c r="G2996" s="73">
        <v>80502291.920000002</v>
      </c>
      <c r="H2996" s="73">
        <v>0</v>
      </c>
      <c r="I2996" s="275">
        <v>4093272.72</v>
      </c>
      <c r="J2996" s="275"/>
      <c r="K2996" s="275">
        <v>0</v>
      </c>
      <c r="L2996" s="275"/>
      <c r="M2996" s="275"/>
      <c r="N2996" s="275"/>
      <c r="O2996" s="275">
        <v>84595564.640000001</v>
      </c>
      <c r="P2996" s="275"/>
      <c r="Q2996" s="73">
        <v>0</v>
      </c>
    </row>
    <row r="2997" spans="1:17" ht="12.1" customHeight="1" x14ac:dyDescent="0.25">
      <c r="A2997" s="273" t="s">
        <v>5553</v>
      </c>
      <c r="B2997" s="273"/>
      <c r="C2997" s="274" t="s">
        <v>5554</v>
      </c>
      <c r="D2997" s="274"/>
      <c r="E2997" s="274"/>
      <c r="F2997" s="274"/>
      <c r="G2997" s="73">
        <v>207119</v>
      </c>
      <c r="H2997" s="73">
        <v>0</v>
      </c>
      <c r="I2997" s="275">
        <v>0</v>
      </c>
      <c r="J2997" s="275"/>
      <c r="K2997" s="275">
        <v>0</v>
      </c>
      <c r="L2997" s="275"/>
      <c r="M2997" s="275"/>
      <c r="N2997" s="275"/>
      <c r="O2997" s="275">
        <v>207119</v>
      </c>
      <c r="P2997" s="275"/>
      <c r="Q2997" s="73">
        <v>0</v>
      </c>
    </row>
    <row r="2998" spans="1:17" ht="12.75" customHeight="1" x14ac:dyDescent="0.25">
      <c r="A2998" s="273" t="s">
        <v>5555</v>
      </c>
      <c r="B2998" s="273"/>
      <c r="C2998" s="274" t="s">
        <v>5556</v>
      </c>
      <c r="D2998" s="274"/>
      <c r="E2998" s="274"/>
      <c r="F2998" s="274"/>
      <c r="G2998" s="73">
        <v>1227090.9099999999</v>
      </c>
      <c r="H2998" s="73">
        <v>0</v>
      </c>
      <c r="I2998" s="275">
        <v>0</v>
      </c>
      <c r="J2998" s="275"/>
      <c r="K2998" s="275">
        <v>0</v>
      </c>
      <c r="L2998" s="275"/>
      <c r="M2998" s="275"/>
      <c r="N2998" s="275"/>
      <c r="O2998" s="275">
        <v>1227090.9099999999</v>
      </c>
      <c r="P2998" s="275"/>
      <c r="Q2998" s="73">
        <v>0</v>
      </c>
    </row>
    <row r="2999" spans="1:17" ht="12.1" customHeight="1" x14ac:dyDescent="0.25">
      <c r="A2999" s="273" t="s">
        <v>5557</v>
      </c>
      <c r="B2999" s="273"/>
      <c r="C2999" s="274" t="s">
        <v>5379</v>
      </c>
      <c r="D2999" s="274"/>
      <c r="E2999" s="274"/>
      <c r="F2999" s="274"/>
      <c r="G2999" s="73">
        <v>606563.81999999995</v>
      </c>
      <c r="H2999" s="73">
        <v>0</v>
      </c>
      <c r="I2999" s="275">
        <v>0</v>
      </c>
      <c r="J2999" s="275"/>
      <c r="K2999" s="275">
        <v>0</v>
      </c>
      <c r="L2999" s="275"/>
      <c r="M2999" s="275"/>
      <c r="N2999" s="275"/>
      <c r="O2999" s="275">
        <v>606563.81999999995</v>
      </c>
      <c r="P2999" s="275"/>
      <c r="Q2999" s="73">
        <v>0</v>
      </c>
    </row>
    <row r="3000" spans="1:17" ht="12.1" customHeight="1" x14ac:dyDescent="0.25">
      <c r="A3000" s="273" t="s">
        <v>5558</v>
      </c>
      <c r="B3000" s="273"/>
      <c r="C3000" s="274" t="s">
        <v>5559</v>
      </c>
      <c r="D3000" s="274"/>
      <c r="E3000" s="274"/>
      <c r="F3000" s="274"/>
      <c r="G3000" s="73">
        <v>8273071</v>
      </c>
      <c r="H3000" s="73">
        <v>0</v>
      </c>
      <c r="I3000" s="275">
        <v>0</v>
      </c>
      <c r="J3000" s="275"/>
      <c r="K3000" s="275">
        <v>0</v>
      </c>
      <c r="L3000" s="275"/>
      <c r="M3000" s="275"/>
      <c r="N3000" s="275"/>
      <c r="O3000" s="275">
        <v>8273071</v>
      </c>
      <c r="P3000" s="275"/>
      <c r="Q3000" s="73">
        <v>0</v>
      </c>
    </row>
    <row r="3001" spans="1:17" ht="12.75" customHeight="1" x14ac:dyDescent="0.25">
      <c r="A3001" s="273" t="s">
        <v>5560</v>
      </c>
      <c r="B3001" s="273"/>
      <c r="C3001" s="274" t="s">
        <v>5561</v>
      </c>
      <c r="D3001" s="274"/>
      <c r="E3001" s="274"/>
      <c r="F3001" s="274"/>
      <c r="G3001" s="73">
        <v>486300.82</v>
      </c>
      <c r="H3001" s="73">
        <v>0</v>
      </c>
      <c r="I3001" s="275">
        <v>0</v>
      </c>
      <c r="J3001" s="275"/>
      <c r="K3001" s="275">
        <v>0</v>
      </c>
      <c r="L3001" s="275"/>
      <c r="M3001" s="275"/>
      <c r="N3001" s="275"/>
      <c r="O3001" s="275">
        <v>486300.82</v>
      </c>
      <c r="P3001" s="275"/>
      <c r="Q3001" s="73">
        <v>0</v>
      </c>
    </row>
    <row r="3002" spans="1:17" ht="12.1" customHeight="1" x14ac:dyDescent="0.25">
      <c r="A3002" s="273" t="s">
        <v>5562</v>
      </c>
      <c r="B3002" s="273"/>
      <c r="C3002" s="274" t="s">
        <v>5563</v>
      </c>
      <c r="D3002" s="274"/>
      <c r="E3002" s="274"/>
      <c r="F3002" s="274"/>
      <c r="G3002" s="73">
        <v>1409472.91</v>
      </c>
      <c r="H3002" s="73">
        <v>0</v>
      </c>
      <c r="I3002" s="275">
        <v>0</v>
      </c>
      <c r="J3002" s="275"/>
      <c r="K3002" s="275">
        <v>0</v>
      </c>
      <c r="L3002" s="275"/>
      <c r="M3002" s="275"/>
      <c r="N3002" s="275"/>
      <c r="O3002" s="275">
        <v>1409472.91</v>
      </c>
      <c r="P3002" s="275"/>
      <c r="Q3002" s="73">
        <v>0</v>
      </c>
    </row>
    <row r="3003" spans="1:17" ht="12.1" customHeight="1" x14ac:dyDescent="0.25">
      <c r="A3003" s="273" t="s">
        <v>5564</v>
      </c>
      <c r="B3003" s="273"/>
      <c r="C3003" s="274" t="s">
        <v>5565</v>
      </c>
      <c r="D3003" s="274"/>
      <c r="E3003" s="274"/>
      <c r="F3003" s="274"/>
      <c r="G3003" s="73">
        <v>361119</v>
      </c>
      <c r="H3003" s="73">
        <v>0</v>
      </c>
      <c r="I3003" s="275">
        <v>0</v>
      </c>
      <c r="J3003" s="275"/>
      <c r="K3003" s="275">
        <v>0</v>
      </c>
      <c r="L3003" s="275"/>
      <c r="M3003" s="275"/>
      <c r="N3003" s="275"/>
      <c r="O3003" s="275">
        <v>361119</v>
      </c>
      <c r="P3003" s="275"/>
      <c r="Q3003" s="73">
        <v>0</v>
      </c>
    </row>
    <row r="3004" spans="1:17" ht="12.75" customHeight="1" x14ac:dyDescent="0.25">
      <c r="A3004" s="273" t="s">
        <v>5566</v>
      </c>
      <c r="B3004" s="273"/>
      <c r="C3004" s="274" t="s">
        <v>5567</v>
      </c>
      <c r="D3004" s="274"/>
      <c r="E3004" s="274"/>
      <c r="F3004" s="274"/>
      <c r="G3004" s="73">
        <v>1615090.91</v>
      </c>
      <c r="H3004" s="73">
        <v>0</v>
      </c>
      <c r="I3004" s="275">
        <v>0</v>
      </c>
      <c r="J3004" s="275"/>
      <c r="K3004" s="275">
        <v>0</v>
      </c>
      <c r="L3004" s="275"/>
      <c r="M3004" s="275"/>
      <c r="N3004" s="275"/>
      <c r="O3004" s="275">
        <v>1615090.91</v>
      </c>
      <c r="P3004" s="275"/>
      <c r="Q3004" s="73">
        <v>0</v>
      </c>
    </row>
    <row r="3005" spans="1:17" ht="12.1" customHeight="1" x14ac:dyDescent="0.25">
      <c r="A3005" s="273" t="s">
        <v>5568</v>
      </c>
      <c r="B3005" s="273"/>
      <c r="C3005" s="274" t="s">
        <v>5569</v>
      </c>
      <c r="D3005" s="274"/>
      <c r="E3005" s="274"/>
      <c r="F3005" s="274"/>
      <c r="G3005" s="73">
        <v>4341693.34</v>
      </c>
      <c r="H3005" s="73">
        <v>0</v>
      </c>
      <c r="I3005" s="275">
        <v>0</v>
      </c>
      <c r="J3005" s="275"/>
      <c r="K3005" s="275">
        <v>0</v>
      </c>
      <c r="L3005" s="275"/>
      <c r="M3005" s="275"/>
      <c r="N3005" s="275"/>
      <c r="O3005" s="275">
        <v>4341693.34</v>
      </c>
      <c r="P3005" s="275"/>
      <c r="Q3005" s="73">
        <v>0</v>
      </c>
    </row>
    <row r="3006" spans="1:17" ht="12.1" customHeight="1" x14ac:dyDescent="0.25">
      <c r="A3006" s="273" t="s">
        <v>5570</v>
      </c>
      <c r="B3006" s="273"/>
      <c r="C3006" s="274" t="s">
        <v>5571</v>
      </c>
      <c r="D3006" s="274"/>
      <c r="E3006" s="274"/>
      <c r="F3006" s="274"/>
      <c r="G3006" s="73">
        <v>470163.18</v>
      </c>
      <c r="H3006" s="73">
        <v>0</v>
      </c>
      <c r="I3006" s="275">
        <v>0</v>
      </c>
      <c r="J3006" s="275"/>
      <c r="K3006" s="275">
        <v>0</v>
      </c>
      <c r="L3006" s="275"/>
      <c r="M3006" s="275"/>
      <c r="N3006" s="275"/>
      <c r="O3006" s="275">
        <v>470163.18</v>
      </c>
      <c r="P3006" s="275"/>
      <c r="Q3006" s="73">
        <v>0</v>
      </c>
    </row>
    <row r="3007" spans="1:17" ht="12.75" customHeight="1" x14ac:dyDescent="0.25">
      <c r="A3007" s="273" t="s">
        <v>5572</v>
      </c>
      <c r="B3007" s="273"/>
      <c r="C3007" s="274" t="s">
        <v>5573</v>
      </c>
      <c r="D3007" s="274"/>
      <c r="E3007" s="274"/>
      <c r="F3007" s="274"/>
      <c r="G3007" s="73">
        <v>597498.5</v>
      </c>
      <c r="H3007" s="73">
        <v>0</v>
      </c>
      <c r="I3007" s="275">
        <v>0</v>
      </c>
      <c r="J3007" s="275"/>
      <c r="K3007" s="275">
        <v>0</v>
      </c>
      <c r="L3007" s="275"/>
      <c r="M3007" s="275"/>
      <c r="N3007" s="275"/>
      <c r="O3007" s="275">
        <v>597498.5</v>
      </c>
      <c r="P3007" s="275"/>
      <c r="Q3007" s="73">
        <v>0</v>
      </c>
    </row>
    <row r="3008" spans="1:17" ht="12.1" customHeight="1" x14ac:dyDescent="0.25">
      <c r="A3008" s="273" t="s">
        <v>5574</v>
      </c>
      <c r="B3008" s="273"/>
      <c r="C3008" s="274" t="s">
        <v>5575</v>
      </c>
      <c r="D3008" s="274"/>
      <c r="E3008" s="274"/>
      <c r="F3008" s="274"/>
      <c r="G3008" s="73">
        <v>3261119</v>
      </c>
      <c r="H3008" s="73">
        <v>0</v>
      </c>
      <c r="I3008" s="275">
        <v>0</v>
      </c>
      <c r="J3008" s="275"/>
      <c r="K3008" s="275">
        <v>0</v>
      </c>
      <c r="L3008" s="275"/>
      <c r="M3008" s="275"/>
      <c r="N3008" s="275"/>
      <c r="O3008" s="275">
        <v>3261119</v>
      </c>
      <c r="P3008" s="275"/>
      <c r="Q3008" s="73">
        <v>0</v>
      </c>
    </row>
    <row r="3009" spans="1:17" ht="12.1" customHeight="1" x14ac:dyDescent="0.25">
      <c r="A3009" s="273" t="s">
        <v>5576</v>
      </c>
      <c r="B3009" s="273"/>
      <c r="C3009" s="274" t="s">
        <v>5413</v>
      </c>
      <c r="D3009" s="274"/>
      <c r="E3009" s="274"/>
      <c r="F3009" s="274"/>
      <c r="G3009" s="73">
        <v>10950569.210000001</v>
      </c>
      <c r="H3009" s="73">
        <v>0</v>
      </c>
      <c r="I3009" s="275">
        <v>0</v>
      </c>
      <c r="J3009" s="275"/>
      <c r="K3009" s="275">
        <v>0</v>
      </c>
      <c r="L3009" s="275"/>
      <c r="M3009" s="275"/>
      <c r="N3009" s="275"/>
      <c r="O3009" s="275">
        <v>10950569.210000001</v>
      </c>
      <c r="P3009" s="275"/>
      <c r="Q3009" s="73">
        <v>0</v>
      </c>
    </row>
    <row r="3010" spans="1:17" ht="12.75" customHeight="1" x14ac:dyDescent="0.25">
      <c r="A3010" s="273" t="s">
        <v>5577</v>
      </c>
      <c r="B3010" s="273"/>
      <c r="C3010" s="274" t="s">
        <v>5445</v>
      </c>
      <c r="D3010" s="274"/>
      <c r="E3010" s="274"/>
      <c r="F3010" s="274"/>
      <c r="G3010" s="73">
        <v>275700</v>
      </c>
      <c r="H3010" s="73">
        <v>0</v>
      </c>
      <c r="I3010" s="275">
        <v>0</v>
      </c>
      <c r="J3010" s="275"/>
      <c r="K3010" s="275">
        <v>0</v>
      </c>
      <c r="L3010" s="275"/>
      <c r="M3010" s="275"/>
      <c r="N3010" s="275"/>
      <c r="O3010" s="275">
        <v>275700</v>
      </c>
      <c r="P3010" s="275"/>
      <c r="Q3010" s="73">
        <v>0</v>
      </c>
    </row>
    <row r="3011" spans="1:17" ht="12.1" customHeight="1" x14ac:dyDescent="0.25">
      <c r="A3011" s="273" t="s">
        <v>5578</v>
      </c>
      <c r="B3011" s="273"/>
      <c r="C3011" s="274" t="s">
        <v>5359</v>
      </c>
      <c r="D3011" s="274"/>
      <c r="E3011" s="274"/>
      <c r="F3011" s="274"/>
      <c r="G3011" s="73">
        <v>1145090.9099999999</v>
      </c>
      <c r="H3011" s="73">
        <v>0</v>
      </c>
      <c r="I3011" s="275">
        <v>0</v>
      </c>
      <c r="J3011" s="275"/>
      <c r="K3011" s="275">
        <v>0</v>
      </c>
      <c r="L3011" s="275"/>
      <c r="M3011" s="275"/>
      <c r="N3011" s="275"/>
      <c r="O3011" s="275">
        <v>1145090.9099999999</v>
      </c>
      <c r="P3011" s="275"/>
      <c r="Q3011" s="73">
        <v>0</v>
      </c>
    </row>
    <row r="3012" spans="1:17" ht="12.1" customHeight="1" x14ac:dyDescent="0.25">
      <c r="A3012" s="273" t="s">
        <v>5579</v>
      </c>
      <c r="B3012" s="273"/>
      <c r="C3012" s="274" t="s">
        <v>5580</v>
      </c>
      <c r="D3012" s="274"/>
      <c r="E3012" s="274"/>
      <c r="F3012" s="274"/>
      <c r="G3012" s="73">
        <v>10621602.529999999</v>
      </c>
      <c r="H3012" s="73">
        <v>0</v>
      </c>
      <c r="I3012" s="275">
        <v>0</v>
      </c>
      <c r="J3012" s="275"/>
      <c r="K3012" s="275">
        <v>0</v>
      </c>
      <c r="L3012" s="275"/>
      <c r="M3012" s="275"/>
      <c r="N3012" s="275"/>
      <c r="O3012" s="275">
        <v>10621602.529999999</v>
      </c>
      <c r="P3012" s="275"/>
      <c r="Q3012" s="73">
        <v>0</v>
      </c>
    </row>
    <row r="3013" spans="1:17" ht="12.75" customHeight="1" x14ac:dyDescent="0.25">
      <c r="A3013" s="273" t="s">
        <v>5581</v>
      </c>
      <c r="B3013" s="273"/>
      <c r="C3013" s="274" t="s">
        <v>5582</v>
      </c>
      <c r="D3013" s="274"/>
      <c r="E3013" s="274"/>
      <c r="F3013" s="274"/>
      <c r="G3013" s="73">
        <v>2731399.6</v>
      </c>
      <c r="H3013" s="73">
        <v>0</v>
      </c>
      <c r="I3013" s="275">
        <v>0</v>
      </c>
      <c r="J3013" s="275"/>
      <c r="K3013" s="275">
        <v>0</v>
      </c>
      <c r="L3013" s="275"/>
      <c r="M3013" s="275"/>
      <c r="N3013" s="275"/>
      <c r="O3013" s="275">
        <v>2731399.6</v>
      </c>
      <c r="P3013" s="275"/>
      <c r="Q3013" s="73">
        <v>0</v>
      </c>
    </row>
    <row r="3014" spans="1:17" ht="12.1" customHeight="1" x14ac:dyDescent="0.25">
      <c r="A3014" s="273" t="s">
        <v>5583</v>
      </c>
      <c r="B3014" s="273"/>
      <c r="C3014" s="274" t="s">
        <v>5584</v>
      </c>
      <c r="D3014" s="274"/>
      <c r="E3014" s="274"/>
      <c r="F3014" s="274"/>
      <c r="G3014" s="73">
        <v>3941502.92</v>
      </c>
      <c r="H3014" s="73">
        <v>0</v>
      </c>
      <c r="I3014" s="275">
        <v>0</v>
      </c>
      <c r="J3014" s="275"/>
      <c r="K3014" s="275">
        <v>0</v>
      </c>
      <c r="L3014" s="275"/>
      <c r="M3014" s="275"/>
      <c r="N3014" s="275"/>
      <c r="O3014" s="275">
        <v>3941502.92</v>
      </c>
      <c r="P3014" s="275"/>
      <c r="Q3014" s="73">
        <v>0</v>
      </c>
    </row>
    <row r="3015" spans="1:17" ht="12.1" customHeight="1" x14ac:dyDescent="0.25">
      <c r="A3015" s="273" t="s">
        <v>5585</v>
      </c>
      <c r="B3015" s="273"/>
      <c r="C3015" s="274" t="s">
        <v>5586</v>
      </c>
      <c r="D3015" s="274"/>
      <c r="E3015" s="274"/>
      <c r="F3015" s="274"/>
      <c r="G3015" s="73">
        <v>163636.35999999999</v>
      </c>
      <c r="H3015" s="73">
        <v>0</v>
      </c>
      <c r="I3015" s="275">
        <v>0</v>
      </c>
      <c r="J3015" s="275"/>
      <c r="K3015" s="275">
        <v>0</v>
      </c>
      <c r="L3015" s="275"/>
      <c r="M3015" s="275"/>
      <c r="N3015" s="275"/>
      <c r="O3015" s="275">
        <v>163636.35999999999</v>
      </c>
      <c r="P3015" s="275"/>
      <c r="Q3015" s="73">
        <v>0</v>
      </c>
    </row>
    <row r="3016" spans="1:17" ht="12.1" customHeight="1" x14ac:dyDescent="0.25">
      <c r="A3016" s="273" t="s">
        <v>5587</v>
      </c>
      <c r="B3016" s="273"/>
      <c r="C3016" s="274" t="s">
        <v>5588</v>
      </c>
      <c r="D3016" s="274"/>
      <c r="E3016" s="274"/>
      <c r="F3016" s="274"/>
      <c r="G3016" s="73">
        <v>1590400</v>
      </c>
      <c r="H3016" s="73">
        <v>0</v>
      </c>
      <c r="I3016" s="275">
        <v>0</v>
      </c>
      <c r="J3016" s="275"/>
      <c r="K3016" s="275">
        <v>0</v>
      </c>
      <c r="L3016" s="275"/>
      <c r="M3016" s="275"/>
      <c r="N3016" s="275"/>
      <c r="O3016" s="275">
        <v>1590400</v>
      </c>
      <c r="P3016" s="275"/>
      <c r="Q3016" s="73">
        <v>0</v>
      </c>
    </row>
    <row r="3017" spans="1:17" ht="12.75" customHeight="1" x14ac:dyDescent="0.25">
      <c r="A3017" s="273" t="s">
        <v>5589</v>
      </c>
      <c r="B3017" s="273"/>
      <c r="C3017" s="274" t="s">
        <v>5590</v>
      </c>
      <c r="D3017" s="274"/>
      <c r="E3017" s="274"/>
      <c r="F3017" s="274"/>
      <c r="G3017" s="73">
        <v>133200</v>
      </c>
      <c r="H3017" s="73">
        <v>0</v>
      </c>
      <c r="I3017" s="275">
        <v>0</v>
      </c>
      <c r="J3017" s="275"/>
      <c r="K3017" s="275">
        <v>0</v>
      </c>
      <c r="L3017" s="275"/>
      <c r="M3017" s="275"/>
      <c r="N3017" s="275"/>
      <c r="O3017" s="275">
        <v>133200</v>
      </c>
      <c r="P3017" s="275"/>
      <c r="Q3017" s="73">
        <v>0</v>
      </c>
    </row>
    <row r="3018" spans="1:17" ht="12.1" customHeight="1" x14ac:dyDescent="0.25">
      <c r="A3018" s="273" t="s">
        <v>5591</v>
      </c>
      <c r="B3018" s="273"/>
      <c r="C3018" s="274" t="s">
        <v>5592</v>
      </c>
      <c r="D3018" s="274"/>
      <c r="E3018" s="274"/>
      <c r="F3018" s="274"/>
      <c r="G3018" s="73">
        <v>1663188.36</v>
      </c>
      <c r="H3018" s="73">
        <v>0</v>
      </c>
      <c r="I3018" s="275">
        <v>0</v>
      </c>
      <c r="J3018" s="275"/>
      <c r="K3018" s="275">
        <v>0</v>
      </c>
      <c r="L3018" s="275"/>
      <c r="M3018" s="275"/>
      <c r="N3018" s="275"/>
      <c r="O3018" s="275">
        <v>1663188.36</v>
      </c>
      <c r="P3018" s="275"/>
      <c r="Q3018" s="73">
        <v>0</v>
      </c>
    </row>
    <row r="3019" spans="1:17" ht="12.1" customHeight="1" x14ac:dyDescent="0.25">
      <c r="A3019" s="273" t="s">
        <v>5593</v>
      </c>
      <c r="B3019" s="273"/>
      <c r="C3019" s="274" t="s">
        <v>5594</v>
      </c>
      <c r="D3019" s="274"/>
      <c r="E3019" s="274"/>
      <c r="F3019" s="274"/>
      <c r="G3019" s="73">
        <v>3184920.16</v>
      </c>
      <c r="H3019" s="73">
        <v>0</v>
      </c>
      <c r="I3019" s="275">
        <v>0</v>
      </c>
      <c r="J3019" s="275"/>
      <c r="K3019" s="275">
        <v>0</v>
      </c>
      <c r="L3019" s="275"/>
      <c r="M3019" s="275"/>
      <c r="N3019" s="275"/>
      <c r="O3019" s="275">
        <v>3184920.16</v>
      </c>
      <c r="P3019" s="275"/>
      <c r="Q3019" s="73">
        <v>0</v>
      </c>
    </row>
    <row r="3020" spans="1:17" ht="12.75" customHeight="1" x14ac:dyDescent="0.25">
      <c r="A3020" s="273" t="s">
        <v>5595</v>
      </c>
      <c r="B3020" s="273"/>
      <c r="C3020" s="274" t="s">
        <v>5596</v>
      </c>
      <c r="D3020" s="274"/>
      <c r="E3020" s="274"/>
      <c r="F3020" s="274"/>
      <c r="G3020" s="73">
        <v>5195904.72</v>
      </c>
      <c r="H3020" s="73">
        <v>0</v>
      </c>
      <c r="I3020" s="275">
        <v>0</v>
      </c>
      <c r="J3020" s="275"/>
      <c r="K3020" s="275">
        <v>0</v>
      </c>
      <c r="L3020" s="275"/>
      <c r="M3020" s="275"/>
      <c r="N3020" s="275"/>
      <c r="O3020" s="275">
        <v>5195904.72</v>
      </c>
      <c r="P3020" s="275"/>
      <c r="Q3020" s="73">
        <v>0</v>
      </c>
    </row>
    <row r="3021" spans="1:17" ht="12.1" customHeight="1" x14ac:dyDescent="0.25">
      <c r="A3021" s="273" t="s">
        <v>5597</v>
      </c>
      <c r="B3021" s="273"/>
      <c r="C3021" s="274" t="s">
        <v>5598</v>
      </c>
      <c r="D3021" s="274"/>
      <c r="E3021" s="274"/>
      <c r="F3021" s="274"/>
      <c r="G3021" s="73">
        <v>1179697.44</v>
      </c>
      <c r="H3021" s="73">
        <v>0</v>
      </c>
      <c r="I3021" s="275">
        <v>0</v>
      </c>
      <c r="J3021" s="275"/>
      <c r="K3021" s="275">
        <v>0</v>
      </c>
      <c r="L3021" s="275"/>
      <c r="M3021" s="275"/>
      <c r="N3021" s="275"/>
      <c r="O3021" s="275">
        <v>1179697.44</v>
      </c>
      <c r="P3021" s="275"/>
      <c r="Q3021" s="73">
        <v>0</v>
      </c>
    </row>
    <row r="3022" spans="1:17" ht="12.1" customHeight="1" x14ac:dyDescent="0.25">
      <c r="A3022" s="273" t="s">
        <v>5599</v>
      </c>
      <c r="B3022" s="273"/>
      <c r="C3022" s="274" t="s">
        <v>5600</v>
      </c>
      <c r="D3022" s="274"/>
      <c r="E3022" s="274"/>
      <c r="F3022" s="274"/>
      <c r="G3022" s="73">
        <v>802909.22</v>
      </c>
      <c r="H3022" s="73">
        <v>0</v>
      </c>
      <c r="I3022" s="275">
        <v>0</v>
      </c>
      <c r="J3022" s="275"/>
      <c r="K3022" s="275">
        <v>0</v>
      </c>
      <c r="L3022" s="275"/>
      <c r="M3022" s="275"/>
      <c r="N3022" s="275"/>
      <c r="O3022" s="275">
        <v>802909.22</v>
      </c>
      <c r="P3022" s="275"/>
      <c r="Q3022" s="73">
        <v>0</v>
      </c>
    </row>
    <row r="3023" spans="1:17" ht="12.75" customHeight="1" x14ac:dyDescent="0.25">
      <c r="A3023" s="273" t="s">
        <v>5601</v>
      </c>
      <c r="B3023" s="273"/>
      <c r="C3023" s="274" t="s">
        <v>5413</v>
      </c>
      <c r="D3023" s="274"/>
      <c r="E3023" s="274"/>
      <c r="F3023" s="274"/>
      <c r="G3023" s="73">
        <v>49183670.229999997</v>
      </c>
      <c r="H3023" s="73">
        <v>0</v>
      </c>
      <c r="I3023" s="275">
        <v>0</v>
      </c>
      <c r="J3023" s="275"/>
      <c r="K3023" s="275">
        <v>0</v>
      </c>
      <c r="L3023" s="275"/>
      <c r="M3023" s="275"/>
      <c r="N3023" s="275"/>
      <c r="O3023" s="275">
        <v>49183670.229999997</v>
      </c>
      <c r="P3023" s="275"/>
      <c r="Q3023" s="73">
        <v>0</v>
      </c>
    </row>
    <row r="3024" spans="1:17" ht="12.1" customHeight="1" x14ac:dyDescent="0.25">
      <c r="A3024" s="273" t="s">
        <v>5602</v>
      </c>
      <c r="B3024" s="273"/>
      <c r="C3024" s="274" t="s">
        <v>5498</v>
      </c>
      <c r="D3024" s="274"/>
      <c r="E3024" s="274"/>
      <c r="F3024" s="274"/>
      <c r="G3024" s="73">
        <v>30055459.440000001</v>
      </c>
      <c r="H3024" s="73">
        <v>0</v>
      </c>
      <c r="I3024" s="275">
        <v>0</v>
      </c>
      <c r="J3024" s="275"/>
      <c r="K3024" s="275">
        <v>0</v>
      </c>
      <c r="L3024" s="275"/>
      <c r="M3024" s="275"/>
      <c r="N3024" s="275"/>
      <c r="O3024" s="275">
        <v>30055459.440000001</v>
      </c>
      <c r="P3024" s="275"/>
      <c r="Q3024" s="73">
        <v>0</v>
      </c>
    </row>
    <row r="3025" spans="1:17" ht="12.1" customHeight="1" x14ac:dyDescent="0.25">
      <c r="A3025" s="273" t="s">
        <v>5603</v>
      </c>
      <c r="B3025" s="273"/>
      <c r="C3025" s="274" t="s">
        <v>5604</v>
      </c>
      <c r="D3025" s="274"/>
      <c r="E3025" s="274"/>
      <c r="F3025" s="274"/>
      <c r="G3025" s="73">
        <v>90000</v>
      </c>
      <c r="H3025" s="73">
        <v>0</v>
      </c>
      <c r="I3025" s="275">
        <v>0</v>
      </c>
      <c r="J3025" s="275"/>
      <c r="K3025" s="275">
        <v>0</v>
      </c>
      <c r="L3025" s="275"/>
      <c r="M3025" s="275"/>
      <c r="N3025" s="275"/>
      <c r="O3025" s="275">
        <v>90000</v>
      </c>
      <c r="P3025" s="275"/>
      <c r="Q3025" s="73">
        <v>0</v>
      </c>
    </row>
    <row r="3026" spans="1:17" ht="12.75" customHeight="1" x14ac:dyDescent="0.25">
      <c r="A3026" s="273" t="s">
        <v>5605</v>
      </c>
      <c r="B3026" s="273"/>
      <c r="C3026" s="274" t="s">
        <v>5606</v>
      </c>
      <c r="D3026" s="274"/>
      <c r="E3026" s="274"/>
      <c r="F3026" s="274"/>
      <c r="G3026" s="73">
        <v>54340540.200000003</v>
      </c>
      <c r="H3026" s="73">
        <v>0</v>
      </c>
      <c r="I3026" s="275">
        <v>4093272.72</v>
      </c>
      <c r="J3026" s="275"/>
      <c r="K3026" s="275">
        <v>0</v>
      </c>
      <c r="L3026" s="275"/>
      <c r="M3026" s="275"/>
      <c r="N3026" s="275"/>
      <c r="O3026" s="275">
        <v>58433812.920000002</v>
      </c>
      <c r="P3026" s="275"/>
      <c r="Q3026" s="73">
        <v>0</v>
      </c>
    </row>
    <row r="3027" spans="1:17" ht="12.1" customHeight="1" x14ac:dyDescent="0.25">
      <c r="A3027" s="273" t="s">
        <v>5607</v>
      </c>
      <c r="B3027" s="273"/>
      <c r="C3027" s="274" t="s">
        <v>5608</v>
      </c>
      <c r="D3027" s="274"/>
      <c r="E3027" s="274"/>
      <c r="F3027" s="274"/>
      <c r="G3027" s="73">
        <v>4134575.31</v>
      </c>
      <c r="H3027" s="73">
        <v>0</v>
      </c>
      <c r="I3027" s="275">
        <v>0</v>
      </c>
      <c r="J3027" s="275"/>
      <c r="K3027" s="275">
        <v>0</v>
      </c>
      <c r="L3027" s="275"/>
      <c r="M3027" s="275"/>
      <c r="N3027" s="275"/>
      <c r="O3027" s="275">
        <v>4134575.31</v>
      </c>
      <c r="P3027" s="275"/>
      <c r="Q3027" s="73">
        <v>0</v>
      </c>
    </row>
    <row r="3028" spans="1:17" ht="12.1" customHeight="1" x14ac:dyDescent="0.25">
      <c r="A3028" s="273" t="s">
        <v>5609</v>
      </c>
      <c r="B3028" s="273"/>
      <c r="C3028" s="274" t="s">
        <v>5610</v>
      </c>
      <c r="D3028" s="274"/>
      <c r="E3028" s="274"/>
      <c r="F3028" s="274"/>
      <c r="G3028" s="73">
        <v>5443182</v>
      </c>
      <c r="H3028" s="73">
        <v>0</v>
      </c>
      <c r="I3028" s="275">
        <v>0</v>
      </c>
      <c r="J3028" s="275"/>
      <c r="K3028" s="275">
        <v>0</v>
      </c>
      <c r="L3028" s="275"/>
      <c r="M3028" s="275"/>
      <c r="N3028" s="275"/>
      <c r="O3028" s="275">
        <v>5443182</v>
      </c>
      <c r="P3028" s="275"/>
      <c r="Q3028" s="73">
        <v>0</v>
      </c>
    </row>
    <row r="3029" spans="1:17" ht="12.75" customHeight="1" x14ac:dyDescent="0.25">
      <c r="A3029" s="273" t="s">
        <v>5611</v>
      </c>
      <c r="B3029" s="273"/>
      <c r="C3029" s="274" t="s">
        <v>5612</v>
      </c>
      <c r="D3029" s="274"/>
      <c r="E3029" s="274"/>
      <c r="F3029" s="274"/>
      <c r="G3029" s="73">
        <v>8812816.1199999992</v>
      </c>
      <c r="H3029" s="73">
        <v>0</v>
      </c>
      <c r="I3029" s="275">
        <v>0</v>
      </c>
      <c r="J3029" s="275"/>
      <c r="K3029" s="275">
        <v>0</v>
      </c>
      <c r="L3029" s="275"/>
      <c r="M3029" s="275"/>
      <c r="N3029" s="275"/>
      <c r="O3029" s="275">
        <v>8812816.1199999992</v>
      </c>
      <c r="P3029" s="275"/>
      <c r="Q3029" s="73">
        <v>0</v>
      </c>
    </row>
    <row r="3030" spans="1:17" ht="12.1" customHeight="1" x14ac:dyDescent="0.25">
      <c r="A3030" s="273" t="s">
        <v>5613</v>
      </c>
      <c r="B3030" s="273"/>
      <c r="C3030" s="274" t="s">
        <v>5614</v>
      </c>
      <c r="D3030" s="274"/>
      <c r="E3030" s="274"/>
      <c r="F3030" s="274"/>
      <c r="G3030" s="73">
        <v>2117019</v>
      </c>
      <c r="H3030" s="73">
        <v>0</v>
      </c>
      <c r="I3030" s="275">
        <v>0</v>
      </c>
      <c r="J3030" s="275"/>
      <c r="K3030" s="275">
        <v>0</v>
      </c>
      <c r="L3030" s="275"/>
      <c r="M3030" s="275"/>
      <c r="N3030" s="275"/>
      <c r="O3030" s="275">
        <v>2117019</v>
      </c>
      <c r="P3030" s="275"/>
      <c r="Q3030" s="73">
        <v>0</v>
      </c>
    </row>
    <row r="3031" spans="1:17" ht="12.1" customHeight="1" x14ac:dyDescent="0.25">
      <c r="A3031" s="273" t="s">
        <v>5615</v>
      </c>
      <c r="B3031" s="273"/>
      <c r="C3031" s="274" t="s">
        <v>5616</v>
      </c>
      <c r="D3031" s="274"/>
      <c r="E3031" s="274"/>
      <c r="F3031" s="274"/>
      <c r="G3031" s="73">
        <v>404000</v>
      </c>
      <c r="H3031" s="73">
        <v>0</v>
      </c>
      <c r="I3031" s="275">
        <v>0</v>
      </c>
      <c r="J3031" s="275"/>
      <c r="K3031" s="275">
        <v>0</v>
      </c>
      <c r="L3031" s="275"/>
      <c r="M3031" s="275"/>
      <c r="N3031" s="275"/>
      <c r="O3031" s="275">
        <v>404000</v>
      </c>
      <c r="P3031" s="275"/>
      <c r="Q3031" s="73">
        <v>0</v>
      </c>
    </row>
    <row r="3032" spans="1:17" ht="12.75" customHeight="1" x14ac:dyDescent="0.25">
      <c r="A3032" s="273" t="s">
        <v>5617</v>
      </c>
      <c r="B3032" s="273"/>
      <c r="C3032" s="274" t="s">
        <v>5618</v>
      </c>
      <c r="D3032" s="274"/>
      <c r="E3032" s="274"/>
      <c r="F3032" s="274"/>
      <c r="G3032" s="73">
        <v>1225030</v>
      </c>
      <c r="H3032" s="73">
        <v>0</v>
      </c>
      <c r="I3032" s="275">
        <v>0</v>
      </c>
      <c r="J3032" s="275"/>
      <c r="K3032" s="275">
        <v>0</v>
      </c>
      <c r="L3032" s="275"/>
      <c r="M3032" s="275"/>
      <c r="N3032" s="275"/>
      <c r="O3032" s="275">
        <v>1225030</v>
      </c>
      <c r="P3032" s="275"/>
      <c r="Q3032" s="73">
        <v>0</v>
      </c>
    </row>
    <row r="3033" spans="1:17" ht="12.1" customHeight="1" x14ac:dyDescent="0.25">
      <c r="A3033" s="273" t="s">
        <v>5619</v>
      </c>
      <c r="B3033" s="273"/>
      <c r="C3033" s="274" t="s">
        <v>5620</v>
      </c>
      <c r="D3033" s="274"/>
      <c r="E3033" s="274"/>
      <c r="F3033" s="274"/>
      <c r="G3033" s="73">
        <v>1509929.61</v>
      </c>
      <c r="H3033" s="73">
        <v>0</v>
      </c>
      <c r="I3033" s="275">
        <v>0</v>
      </c>
      <c r="J3033" s="275"/>
      <c r="K3033" s="275">
        <v>0</v>
      </c>
      <c r="L3033" s="275"/>
      <c r="M3033" s="275"/>
      <c r="N3033" s="275"/>
      <c r="O3033" s="275">
        <v>1509929.61</v>
      </c>
      <c r="P3033" s="275"/>
      <c r="Q3033" s="73">
        <v>0</v>
      </c>
    </row>
    <row r="3034" spans="1:17" ht="12.1" customHeight="1" x14ac:dyDescent="0.25">
      <c r="A3034" s="273" t="s">
        <v>5621</v>
      </c>
      <c r="B3034" s="273"/>
      <c r="C3034" s="274" t="s">
        <v>5413</v>
      </c>
      <c r="D3034" s="274"/>
      <c r="E3034" s="274"/>
      <c r="F3034" s="274"/>
      <c r="G3034" s="73">
        <v>62928251.270000003</v>
      </c>
      <c r="H3034" s="73">
        <v>0</v>
      </c>
      <c r="I3034" s="275">
        <v>0</v>
      </c>
      <c r="J3034" s="275"/>
      <c r="K3034" s="275">
        <v>0</v>
      </c>
      <c r="L3034" s="275"/>
      <c r="M3034" s="275"/>
      <c r="N3034" s="275"/>
      <c r="O3034" s="275">
        <v>62928251.270000003</v>
      </c>
      <c r="P3034" s="275"/>
      <c r="Q3034" s="73">
        <v>0</v>
      </c>
    </row>
    <row r="3035" spans="1:17" ht="12.75" customHeight="1" x14ac:dyDescent="0.25">
      <c r="A3035" s="273" t="s">
        <v>5622</v>
      </c>
      <c r="B3035" s="273"/>
      <c r="C3035" s="274" t="s">
        <v>5623</v>
      </c>
      <c r="D3035" s="274"/>
      <c r="E3035" s="274"/>
      <c r="F3035" s="274"/>
      <c r="G3035" s="73">
        <v>12060600</v>
      </c>
      <c r="H3035" s="73">
        <v>0</v>
      </c>
      <c r="I3035" s="275">
        <v>0</v>
      </c>
      <c r="J3035" s="275"/>
      <c r="K3035" s="275">
        <v>0</v>
      </c>
      <c r="L3035" s="275"/>
      <c r="M3035" s="275"/>
      <c r="N3035" s="275"/>
      <c r="O3035" s="275">
        <v>12060600</v>
      </c>
      <c r="P3035" s="275"/>
      <c r="Q3035" s="73">
        <v>0</v>
      </c>
    </row>
    <row r="3036" spans="1:17" ht="12.1" customHeight="1" x14ac:dyDescent="0.25">
      <c r="A3036" s="273" t="s">
        <v>5624</v>
      </c>
      <c r="B3036" s="273"/>
      <c r="C3036" s="274" t="s">
        <v>5322</v>
      </c>
      <c r="D3036" s="274"/>
      <c r="E3036" s="274"/>
      <c r="F3036" s="274"/>
      <c r="G3036" s="73">
        <v>5587500</v>
      </c>
      <c r="H3036" s="73">
        <v>0</v>
      </c>
      <c r="I3036" s="275">
        <v>0</v>
      </c>
      <c r="J3036" s="275"/>
      <c r="K3036" s="275">
        <v>0</v>
      </c>
      <c r="L3036" s="275"/>
      <c r="M3036" s="275"/>
      <c r="N3036" s="275"/>
      <c r="O3036" s="275">
        <v>5587500</v>
      </c>
      <c r="P3036" s="275"/>
      <c r="Q3036" s="73">
        <v>0</v>
      </c>
    </row>
    <row r="3037" spans="1:17" ht="12.1" customHeight="1" x14ac:dyDescent="0.25">
      <c r="A3037" s="273" t="s">
        <v>5625</v>
      </c>
      <c r="B3037" s="273"/>
      <c r="C3037" s="274" t="s">
        <v>5626</v>
      </c>
      <c r="D3037" s="274"/>
      <c r="E3037" s="274"/>
      <c r="F3037" s="274"/>
      <c r="G3037" s="73">
        <v>6296635.8399999999</v>
      </c>
      <c r="H3037" s="73">
        <v>0</v>
      </c>
      <c r="I3037" s="275">
        <v>0</v>
      </c>
      <c r="J3037" s="275"/>
      <c r="K3037" s="275">
        <v>0</v>
      </c>
      <c r="L3037" s="275"/>
      <c r="M3037" s="275"/>
      <c r="N3037" s="275"/>
      <c r="O3037" s="275">
        <v>6296635.8399999999</v>
      </c>
      <c r="P3037" s="275"/>
      <c r="Q3037" s="73">
        <v>0</v>
      </c>
    </row>
    <row r="3038" spans="1:17" ht="12.75" customHeight="1" x14ac:dyDescent="0.25">
      <c r="A3038" s="273" t="s">
        <v>5627</v>
      </c>
      <c r="B3038" s="273"/>
      <c r="C3038" s="274" t="s">
        <v>5628</v>
      </c>
      <c r="D3038" s="274"/>
      <c r="E3038" s="274"/>
      <c r="F3038" s="274"/>
      <c r="G3038" s="73">
        <v>7404959.2599999998</v>
      </c>
      <c r="H3038" s="73">
        <v>0</v>
      </c>
      <c r="I3038" s="275">
        <v>0</v>
      </c>
      <c r="J3038" s="275"/>
      <c r="K3038" s="275">
        <v>0</v>
      </c>
      <c r="L3038" s="275"/>
      <c r="M3038" s="275"/>
      <c r="N3038" s="275"/>
      <c r="O3038" s="275">
        <v>7404959.2599999998</v>
      </c>
      <c r="P3038" s="275"/>
      <c r="Q3038" s="73">
        <v>0</v>
      </c>
    </row>
    <row r="3039" spans="1:17" ht="12.1" customHeight="1" x14ac:dyDescent="0.25">
      <c r="A3039" s="273" t="s">
        <v>5629</v>
      </c>
      <c r="B3039" s="273"/>
      <c r="C3039" s="274" t="s">
        <v>5630</v>
      </c>
      <c r="D3039" s="274"/>
      <c r="E3039" s="274"/>
      <c r="F3039" s="274"/>
      <c r="G3039" s="73">
        <v>1889719</v>
      </c>
      <c r="H3039" s="73">
        <v>0</v>
      </c>
      <c r="I3039" s="275">
        <v>0</v>
      </c>
      <c r="J3039" s="275"/>
      <c r="K3039" s="275">
        <v>0</v>
      </c>
      <c r="L3039" s="275"/>
      <c r="M3039" s="275"/>
      <c r="N3039" s="275"/>
      <c r="O3039" s="275">
        <v>1889719</v>
      </c>
      <c r="P3039" s="275"/>
      <c r="Q3039" s="73">
        <v>0</v>
      </c>
    </row>
    <row r="3040" spans="1:17" ht="12.1" customHeight="1" x14ac:dyDescent="0.25">
      <c r="A3040" s="273" t="s">
        <v>5631</v>
      </c>
      <c r="B3040" s="273"/>
      <c r="C3040" s="274" t="s">
        <v>5632</v>
      </c>
      <c r="D3040" s="274"/>
      <c r="E3040" s="274"/>
      <c r="F3040" s="274"/>
      <c r="G3040" s="73">
        <v>1889719</v>
      </c>
      <c r="H3040" s="73">
        <v>0</v>
      </c>
      <c r="I3040" s="275">
        <v>0</v>
      </c>
      <c r="J3040" s="275"/>
      <c r="K3040" s="275">
        <v>0</v>
      </c>
      <c r="L3040" s="275"/>
      <c r="M3040" s="275"/>
      <c r="N3040" s="275"/>
      <c r="O3040" s="275">
        <v>1889719</v>
      </c>
      <c r="P3040" s="275"/>
      <c r="Q3040" s="73">
        <v>0</v>
      </c>
    </row>
    <row r="3041" spans="1:17" ht="12.1" customHeight="1" x14ac:dyDescent="0.25">
      <c r="A3041" s="273" t="s">
        <v>5633</v>
      </c>
      <c r="B3041" s="273"/>
      <c r="C3041" s="274" t="s">
        <v>5634</v>
      </c>
      <c r="D3041" s="274"/>
      <c r="E3041" s="274"/>
      <c r="F3041" s="274"/>
      <c r="G3041" s="73">
        <v>1781017.02</v>
      </c>
      <c r="H3041" s="73">
        <v>0</v>
      </c>
      <c r="I3041" s="275">
        <v>0</v>
      </c>
      <c r="J3041" s="275"/>
      <c r="K3041" s="275">
        <v>0</v>
      </c>
      <c r="L3041" s="275"/>
      <c r="M3041" s="275"/>
      <c r="N3041" s="275"/>
      <c r="O3041" s="275">
        <v>1781017.02</v>
      </c>
      <c r="P3041" s="275"/>
      <c r="Q3041" s="73">
        <v>0</v>
      </c>
    </row>
    <row r="3042" spans="1:17" ht="12.75" customHeight="1" x14ac:dyDescent="0.25">
      <c r="A3042" s="273" t="s">
        <v>5635</v>
      </c>
      <c r="B3042" s="273"/>
      <c r="C3042" s="274" t="s">
        <v>5636</v>
      </c>
      <c r="D3042" s="274"/>
      <c r="E3042" s="274"/>
      <c r="F3042" s="274"/>
      <c r="G3042" s="73">
        <v>1046400</v>
      </c>
      <c r="H3042" s="73">
        <v>0</v>
      </c>
      <c r="I3042" s="275">
        <v>0</v>
      </c>
      <c r="J3042" s="275"/>
      <c r="K3042" s="275">
        <v>0</v>
      </c>
      <c r="L3042" s="275"/>
      <c r="M3042" s="275"/>
      <c r="N3042" s="275"/>
      <c r="O3042" s="275">
        <v>1046400</v>
      </c>
      <c r="P3042" s="275"/>
      <c r="Q3042" s="73">
        <v>0</v>
      </c>
    </row>
    <row r="3043" spans="1:17" ht="12.1" customHeight="1" x14ac:dyDescent="0.25">
      <c r="A3043" s="273" t="s">
        <v>5637</v>
      </c>
      <c r="B3043" s="273"/>
      <c r="C3043" s="274" t="s">
        <v>5638</v>
      </c>
      <c r="D3043" s="274"/>
      <c r="E3043" s="274"/>
      <c r="F3043" s="274"/>
      <c r="G3043" s="73">
        <v>12693608.060000001</v>
      </c>
      <c r="H3043" s="73">
        <v>0</v>
      </c>
      <c r="I3043" s="275">
        <v>0</v>
      </c>
      <c r="J3043" s="275"/>
      <c r="K3043" s="275">
        <v>0</v>
      </c>
      <c r="L3043" s="275"/>
      <c r="M3043" s="275"/>
      <c r="N3043" s="275"/>
      <c r="O3043" s="275">
        <v>12693608.060000001</v>
      </c>
      <c r="P3043" s="275"/>
      <c r="Q3043" s="73">
        <v>0</v>
      </c>
    </row>
    <row r="3044" spans="1:17" ht="12.1" customHeight="1" x14ac:dyDescent="0.25">
      <c r="A3044" s="273" t="s">
        <v>5639</v>
      </c>
      <c r="B3044" s="273"/>
      <c r="C3044" s="274" t="s">
        <v>5640</v>
      </c>
      <c r="D3044" s="274"/>
      <c r="E3044" s="274"/>
      <c r="F3044" s="274"/>
      <c r="G3044" s="73">
        <v>1318000.3</v>
      </c>
      <c r="H3044" s="73">
        <v>0</v>
      </c>
      <c r="I3044" s="275">
        <v>0</v>
      </c>
      <c r="J3044" s="275"/>
      <c r="K3044" s="275">
        <v>0</v>
      </c>
      <c r="L3044" s="275"/>
      <c r="M3044" s="275"/>
      <c r="N3044" s="275"/>
      <c r="O3044" s="275">
        <v>1318000.3</v>
      </c>
      <c r="P3044" s="275"/>
      <c r="Q3044" s="73">
        <v>0</v>
      </c>
    </row>
    <row r="3045" spans="1:17" ht="12.75" customHeight="1" x14ac:dyDescent="0.25">
      <c r="A3045" s="273" t="s">
        <v>5641</v>
      </c>
      <c r="B3045" s="273"/>
      <c r="C3045" s="274" t="s">
        <v>5642</v>
      </c>
      <c r="D3045" s="274"/>
      <c r="E3045" s="274"/>
      <c r="F3045" s="274"/>
      <c r="G3045" s="73">
        <v>211200</v>
      </c>
      <c r="H3045" s="73">
        <v>0</v>
      </c>
      <c r="I3045" s="275">
        <v>0</v>
      </c>
      <c r="J3045" s="275"/>
      <c r="K3045" s="275">
        <v>0</v>
      </c>
      <c r="L3045" s="275"/>
      <c r="M3045" s="275"/>
      <c r="N3045" s="275"/>
      <c r="O3045" s="275">
        <v>211200</v>
      </c>
      <c r="P3045" s="275"/>
      <c r="Q3045" s="73">
        <v>0</v>
      </c>
    </row>
    <row r="3046" spans="1:17" ht="12.1" customHeight="1" x14ac:dyDescent="0.25">
      <c r="A3046" s="273" t="s">
        <v>5643</v>
      </c>
      <c r="B3046" s="273"/>
      <c r="C3046" s="274" t="s">
        <v>5644</v>
      </c>
      <c r="D3046" s="274"/>
      <c r="E3046" s="274"/>
      <c r="F3046" s="274"/>
      <c r="G3046" s="73">
        <v>13513168.18</v>
      </c>
      <c r="H3046" s="73">
        <v>0</v>
      </c>
      <c r="I3046" s="275">
        <v>0</v>
      </c>
      <c r="J3046" s="275"/>
      <c r="K3046" s="275">
        <v>0</v>
      </c>
      <c r="L3046" s="275"/>
      <c r="M3046" s="275"/>
      <c r="N3046" s="275"/>
      <c r="O3046" s="275">
        <v>13513168.18</v>
      </c>
      <c r="P3046" s="275"/>
      <c r="Q3046" s="73">
        <v>0</v>
      </c>
    </row>
    <row r="3047" spans="1:17" ht="12.1" customHeight="1" x14ac:dyDescent="0.25">
      <c r="A3047" s="273" t="s">
        <v>5645</v>
      </c>
      <c r="B3047" s="273"/>
      <c r="C3047" s="274" t="s">
        <v>5646</v>
      </c>
      <c r="D3047" s="274"/>
      <c r="E3047" s="274"/>
      <c r="F3047" s="274"/>
      <c r="G3047" s="73">
        <v>9984186.5399999991</v>
      </c>
      <c r="H3047" s="73">
        <v>0</v>
      </c>
      <c r="I3047" s="275">
        <v>0</v>
      </c>
      <c r="J3047" s="275"/>
      <c r="K3047" s="275">
        <v>0</v>
      </c>
      <c r="L3047" s="275"/>
      <c r="M3047" s="275"/>
      <c r="N3047" s="275"/>
      <c r="O3047" s="275">
        <v>9984186.5399999991</v>
      </c>
      <c r="P3047" s="275"/>
      <c r="Q3047" s="73">
        <v>0</v>
      </c>
    </row>
    <row r="3048" spans="1:17" ht="12.75" customHeight="1" x14ac:dyDescent="0.25">
      <c r="A3048" s="273" t="s">
        <v>5647</v>
      </c>
      <c r="B3048" s="273"/>
      <c r="C3048" s="274" t="s">
        <v>5648</v>
      </c>
      <c r="D3048" s="274"/>
      <c r="E3048" s="274"/>
      <c r="F3048" s="274"/>
      <c r="G3048" s="73">
        <v>1587300</v>
      </c>
      <c r="H3048" s="73">
        <v>0</v>
      </c>
      <c r="I3048" s="275">
        <v>0</v>
      </c>
      <c r="J3048" s="275"/>
      <c r="K3048" s="275">
        <v>0</v>
      </c>
      <c r="L3048" s="275"/>
      <c r="M3048" s="275"/>
      <c r="N3048" s="275"/>
      <c r="O3048" s="275">
        <v>1587300</v>
      </c>
      <c r="P3048" s="275"/>
      <c r="Q3048" s="73">
        <v>0</v>
      </c>
    </row>
    <row r="3049" spans="1:17" ht="12.1" customHeight="1" x14ac:dyDescent="0.25">
      <c r="A3049" s="273" t="s">
        <v>5649</v>
      </c>
      <c r="B3049" s="273"/>
      <c r="C3049" s="274" t="s">
        <v>5650</v>
      </c>
      <c r="D3049" s="274"/>
      <c r="E3049" s="274"/>
      <c r="F3049" s="274"/>
      <c r="G3049" s="73">
        <v>1022399.8</v>
      </c>
      <c r="H3049" s="73">
        <v>0</v>
      </c>
      <c r="I3049" s="275">
        <v>0</v>
      </c>
      <c r="J3049" s="275"/>
      <c r="K3049" s="275">
        <v>0</v>
      </c>
      <c r="L3049" s="275"/>
      <c r="M3049" s="275"/>
      <c r="N3049" s="275"/>
      <c r="O3049" s="275">
        <v>1022399.8</v>
      </c>
      <c r="P3049" s="275"/>
      <c r="Q3049" s="73">
        <v>0</v>
      </c>
    </row>
    <row r="3050" spans="1:17" ht="12.1" customHeight="1" x14ac:dyDescent="0.25">
      <c r="A3050" s="273" t="s">
        <v>5651</v>
      </c>
      <c r="B3050" s="273"/>
      <c r="C3050" s="274" t="s">
        <v>5652</v>
      </c>
      <c r="D3050" s="274"/>
      <c r="E3050" s="274"/>
      <c r="F3050" s="274"/>
      <c r="G3050" s="73">
        <v>7636090</v>
      </c>
      <c r="H3050" s="73">
        <v>0</v>
      </c>
      <c r="I3050" s="275">
        <v>0</v>
      </c>
      <c r="J3050" s="275"/>
      <c r="K3050" s="275">
        <v>0</v>
      </c>
      <c r="L3050" s="275"/>
      <c r="M3050" s="275"/>
      <c r="N3050" s="275"/>
      <c r="O3050" s="275">
        <v>7636090</v>
      </c>
      <c r="P3050" s="275"/>
      <c r="Q3050" s="73">
        <v>0</v>
      </c>
    </row>
    <row r="3051" spans="1:17" ht="12.75" customHeight="1" x14ac:dyDescent="0.25">
      <c r="A3051" s="273" t="s">
        <v>5653</v>
      </c>
      <c r="B3051" s="273"/>
      <c r="C3051" s="274" t="s">
        <v>5654</v>
      </c>
      <c r="D3051" s="274"/>
      <c r="E3051" s="274"/>
      <c r="F3051" s="274"/>
      <c r="G3051" s="73">
        <v>10709011</v>
      </c>
      <c r="H3051" s="73">
        <v>0</v>
      </c>
      <c r="I3051" s="275">
        <v>0</v>
      </c>
      <c r="J3051" s="275"/>
      <c r="K3051" s="275">
        <v>0</v>
      </c>
      <c r="L3051" s="275"/>
      <c r="M3051" s="275"/>
      <c r="N3051" s="275"/>
      <c r="O3051" s="275">
        <v>10709011</v>
      </c>
      <c r="P3051" s="275"/>
      <c r="Q3051" s="73">
        <v>0</v>
      </c>
    </row>
    <row r="3052" spans="1:17" ht="12.1" customHeight="1" x14ac:dyDescent="0.25">
      <c r="A3052" s="273" t="s">
        <v>5655</v>
      </c>
      <c r="B3052" s="273"/>
      <c r="C3052" s="274" t="s">
        <v>5413</v>
      </c>
      <c r="D3052" s="274"/>
      <c r="E3052" s="274"/>
      <c r="F3052" s="274"/>
      <c r="G3052" s="73">
        <v>102866620.86</v>
      </c>
      <c r="H3052" s="73">
        <v>0</v>
      </c>
      <c r="I3052" s="275">
        <v>3696363.64</v>
      </c>
      <c r="J3052" s="275"/>
      <c r="K3052" s="275">
        <v>0</v>
      </c>
      <c r="L3052" s="275"/>
      <c r="M3052" s="275"/>
      <c r="N3052" s="275"/>
      <c r="O3052" s="275">
        <v>106562984.5</v>
      </c>
      <c r="P3052" s="275"/>
      <c r="Q3052" s="73">
        <v>0</v>
      </c>
    </row>
    <row r="3053" spans="1:17" ht="12.1" customHeight="1" x14ac:dyDescent="0.25">
      <c r="A3053" s="273" t="s">
        <v>5656</v>
      </c>
      <c r="B3053" s="273"/>
      <c r="C3053" s="274" t="s">
        <v>5657</v>
      </c>
      <c r="D3053" s="274"/>
      <c r="E3053" s="274"/>
      <c r="F3053" s="274"/>
      <c r="G3053" s="73">
        <v>5682634.9299999997</v>
      </c>
      <c r="H3053" s="73">
        <v>0</v>
      </c>
      <c r="I3053" s="275">
        <v>0</v>
      </c>
      <c r="J3053" s="275"/>
      <c r="K3053" s="275">
        <v>0</v>
      </c>
      <c r="L3053" s="275"/>
      <c r="M3053" s="275"/>
      <c r="N3053" s="275"/>
      <c r="O3053" s="275">
        <v>5682634.9299999997</v>
      </c>
      <c r="P3053" s="275"/>
      <c r="Q3053" s="73">
        <v>0</v>
      </c>
    </row>
    <row r="3054" spans="1:17" ht="12.75" customHeight="1" x14ac:dyDescent="0.25">
      <c r="A3054" s="273" t="s">
        <v>5658</v>
      </c>
      <c r="B3054" s="273"/>
      <c r="C3054" s="274" t="s">
        <v>5659</v>
      </c>
      <c r="D3054" s="274"/>
      <c r="E3054" s="274"/>
      <c r="F3054" s="274"/>
      <c r="G3054" s="73">
        <v>4956285.9800000004</v>
      </c>
      <c r="H3054" s="73">
        <v>0</v>
      </c>
      <c r="I3054" s="275">
        <v>0</v>
      </c>
      <c r="J3054" s="275"/>
      <c r="K3054" s="275">
        <v>0</v>
      </c>
      <c r="L3054" s="275"/>
      <c r="M3054" s="275"/>
      <c r="N3054" s="275"/>
      <c r="O3054" s="275">
        <v>4956285.9800000004</v>
      </c>
      <c r="P3054" s="275"/>
      <c r="Q3054" s="73">
        <v>0</v>
      </c>
    </row>
    <row r="3055" spans="1:17" ht="12.1" customHeight="1" x14ac:dyDescent="0.25">
      <c r="A3055" s="273" t="s">
        <v>5660</v>
      </c>
      <c r="B3055" s="273"/>
      <c r="C3055" s="274" t="s">
        <v>5661</v>
      </c>
      <c r="D3055" s="274"/>
      <c r="E3055" s="274"/>
      <c r="F3055" s="274"/>
      <c r="G3055" s="73">
        <v>595454.55000000005</v>
      </c>
      <c r="H3055" s="73">
        <v>0</v>
      </c>
      <c r="I3055" s="275">
        <v>0</v>
      </c>
      <c r="J3055" s="275"/>
      <c r="K3055" s="275">
        <v>0</v>
      </c>
      <c r="L3055" s="275"/>
      <c r="M3055" s="275"/>
      <c r="N3055" s="275"/>
      <c r="O3055" s="275">
        <v>595454.55000000005</v>
      </c>
      <c r="P3055" s="275"/>
      <c r="Q3055" s="73">
        <v>0</v>
      </c>
    </row>
    <row r="3056" spans="1:17" ht="12.1" customHeight="1" x14ac:dyDescent="0.25">
      <c r="A3056" s="273" t="s">
        <v>5662</v>
      </c>
      <c r="B3056" s="273"/>
      <c r="C3056" s="274" t="s">
        <v>5663</v>
      </c>
      <c r="D3056" s="274"/>
      <c r="E3056" s="274"/>
      <c r="F3056" s="274"/>
      <c r="G3056" s="73">
        <v>718937.19</v>
      </c>
      <c r="H3056" s="73">
        <v>0</v>
      </c>
      <c r="I3056" s="275">
        <v>0</v>
      </c>
      <c r="J3056" s="275"/>
      <c r="K3056" s="275">
        <v>0</v>
      </c>
      <c r="L3056" s="275"/>
      <c r="M3056" s="275"/>
      <c r="N3056" s="275"/>
      <c r="O3056" s="275">
        <v>718937.19</v>
      </c>
      <c r="P3056" s="275"/>
      <c r="Q3056" s="73">
        <v>0</v>
      </c>
    </row>
    <row r="3057" spans="1:17" ht="12.75" customHeight="1" x14ac:dyDescent="0.25">
      <c r="A3057" s="273" t="s">
        <v>5664</v>
      </c>
      <c r="B3057" s="273"/>
      <c r="C3057" s="274" t="s">
        <v>5665</v>
      </c>
      <c r="D3057" s="274"/>
      <c r="E3057" s="274"/>
      <c r="F3057" s="274"/>
      <c r="G3057" s="73">
        <v>481272.72</v>
      </c>
      <c r="H3057" s="73">
        <v>0</v>
      </c>
      <c r="I3057" s="275">
        <v>0</v>
      </c>
      <c r="J3057" s="275"/>
      <c r="K3057" s="275">
        <v>0</v>
      </c>
      <c r="L3057" s="275"/>
      <c r="M3057" s="275"/>
      <c r="N3057" s="275"/>
      <c r="O3057" s="275">
        <v>481272.72</v>
      </c>
      <c r="P3057" s="275"/>
      <c r="Q3057" s="73">
        <v>0</v>
      </c>
    </row>
    <row r="3058" spans="1:17" ht="12.1" customHeight="1" x14ac:dyDescent="0.25">
      <c r="A3058" s="273" t="s">
        <v>5666</v>
      </c>
      <c r="B3058" s="273"/>
      <c r="C3058" s="274" t="s">
        <v>5667</v>
      </c>
      <c r="D3058" s="274"/>
      <c r="E3058" s="274"/>
      <c r="F3058" s="274"/>
      <c r="G3058" s="73">
        <v>350000</v>
      </c>
      <c r="H3058" s="73">
        <v>0</v>
      </c>
      <c r="I3058" s="275">
        <v>0</v>
      </c>
      <c r="J3058" s="275"/>
      <c r="K3058" s="275">
        <v>0</v>
      </c>
      <c r="L3058" s="275"/>
      <c r="M3058" s="275"/>
      <c r="N3058" s="275"/>
      <c r="O3058" s="275">
        <v>350000</v>
      </c>
      <c r="P3058" s="275"/>
      <c r="Q3058" s="73">
        <v>0</v>
      </c>
    </row>
    <row r="3059" spans="1:17" ht="12.1" customHeight="1" x14ac:dyDescent="0.25">
      <c r="A3059" s="273" t="s">
        <v>5668</v>
      </c>
      <c r="B3059" s="273"/>
      <c r="C3059" s="274" t="s">
        <v>5669</v>
      </c>
      <c r="D3059" s="274"/>
      <c r="E3059" s="274"/>
      <c r="F3059" s="274"/>
      <c r="G3059" s="73">
        <v>7945866</v>
      </c>
      <c r="H3059" s="73">
        <v>0</v>
      </c>
      <c r="I3059" s="275">
        <v>0</v>
      </c>
      <c r="J3059" s="275"/>
      <c r="K3059" s="275">
        <v>0</v>
      </c>
      <c r="L3059" s="275"/>
      <c r="M3059" s="275"/>
      <c r="N3059" s="275"/>
      <c r="O3059" s="275">
        <v>7945866</v>
      </c>
      <c r="P3059" s="275"/>
      <c r="Q3059" s="73">
        <v>0</v>
      </c>
    </row>
    <row r="3060" spans="1:17" ht="12.75" customHeight="1" x14ac:dyDescent="0.25">
      <c r="A3060" s="273" t="s">
        <v>5670</v>
      </c>
      <c r="B3060" s="273"/>
      <c r="C3060" s="274" t="s">
        <v>5671</v>
      </c>
      <c r="D3060" s="274"/>
      <c r="E3060" s="274"/>
      <c r="F3060" s="274"/>
      <c r="G3060" s="73">
        <v>4382179.33</v>
      </c>
      <c r="H3060" s="73">
        <v>0</v>
      </c>
      <c r="I3060" s="275">
        <v>0</v>
      </c>
      <c r="J3060" s="275"/>
      <c r="K3060" s="275">
        <v>0</v>
      </c>
      <c r="L3060" s="275"/>
      <c r="M3060" s="275"/>
      <c r="N3060" s="275"/>
      <c r="O3060" s="275">
        <v>4382179.33</v>
      </c>
      <c r="P3060" s="275"/>
      <c r="Q3060" s="73">
        <v>0</v>
      </c>
    </row>
    <row r="3061" spans="1:17" ht="12.1" customHeight="1" x14ac:dyDescent="0.25">
      <c r="A3061" s="273" t="s">
        <v>5672</v>
      </c>
      <c r="B3061" s="273"/>
      <c r="C3061" s="274" t="s">
        <v>5673</v>
      </c>
      <c r="D3061" s="274"/>
      <c r="E3061" s="274"/>
      <c r="F3061" s="274"/>
      <c r="G3061" s="73">
        <v>8902987</v>
      </c>
      <c r="H3061" s="73">
        <v>0</v>
      </c>
      <c r="I3061" s="275">
        <v>0</v>
      </c>
      <c r="J3061" s="275"/>
      <c r="K3061" s="275">
        <v>0</v>
      </c>
      <c r="L3061" s="275"/>
      <c r="M3061" s="275"/>
      <c r="N3061" s="275"/>
      <c r="O3061" s="275">
        <v>8902987</v>
      </c>
      <c r="P3061" s="275"/>
      <c r="Q3061" s="73">
        <v>0</v>
      </c>
    </row>
    <row r="3062" spans="1:17" ht="12.1" customHeight="1" x14ac:dyDescent="0.25">
      <c r="A3062" s="273" t="s">
        <v>5674</v>
      </c>
      <c r="B3062" s="273"/>
      <c r="C3062" s="274" t="s">
        <v>5522</v>
      </c>
      <c r="D3062" s="274"/>
      <c r="E3062" s="274"/>
      <c r="F3062" s="274"/>
      <c r="G3062" s="73">
        <v>5524784.6299999999</v>
      </c>
      <c r="H3062" s="73">
        <v>0</v>
      </c>
      <c r="I3062" s="275">
        <v>0</v>
      </c>
      <c r="J3062" s="275"/>
      <c r="K3062" s="275">
        <v>0</v>
      </c>
      <c r="L3062" s="275"/>
      <c r="M3062" s="275"/>
      <c r="N3062" s="275"/>
      <c r="O3062" s="275">
        <v>5524784.6299999999</v>
      </c>
      <c r="P3062" s="275"/>
      <c r="Q3062" s="73">
        <v>0</v>
      </c>
    </row>
    <row r="3063" spans="1:17" ht="12.75" customHeight="1" x14ac:dyDescent="0.25">
      <c r="A3063" s="273" t="s">
        <v>5675</v>
      </c>
      <c r="B3063" s="273"/>
      <c r="C3063" s="274" t="s">
        <v>5676</v>
      </c>
      <c r="D3063" s="274"/>
      <c r="E3063" s="274"/>
      <c r="F3063" s="274"/>
      <c r="G3063" s="73">
        <v>1271173.54</v>
      </c>
      <c r="H3063" s="73">
        <v>0</v>
      </c>
      <c r="I3063" s="275">
        <v>0</v>
      </c>
      <c r="J3063" s="275"/>
      <c r="K3063" s="275">
        <v>0</v>
      </c>
      <c r="L3063" s="275"/>
      <c r="M3063" s="275"/>
      <c r="N3063" s="275"/>
      <c r="O3063" s="275">
        <v>1271173.54</v>
      </c>
      <c r="P3063" s="275"/>
      <c r="Q3063" s="73">
        <v>0</v>
      </c>
    </row>
    <row r="3064" spans="1:17" ht="12.1" customHeight="1" x14ac:dyDescent="0.25">
      <c r="A3064" s="273" t="s">
        <v>5677</v>
      </c>
      <c r="B3064" s="273"/>
      <c r="C3064" s="274" t="s">
        <v>5678</v>
      </c>
      <c r="D3064" s="274"/>
      <c r="E3064" s="274"/>
      <c r="F3064" s="274"/>
      <c r="G3064" s="73">
        <v>3612960.32</v>
      </c>
      <c r="H3064" s="73">
        <v>0</v>
      </c>
      <c r="I3064" s="275">
        <v>0</v>
      </c>
      <c r="J3064" s="275"/>
      <c r="K3064" s="275">
        <v>0</v>
      </c>
      <c r="L3064" s="275"/>
      <c r="M3064" s="275"/>
      <c r="N3064" s="275"/>
      <c r="O3064" s="275">
        <v>3612960.32</v>
      </c>
      <c r="P3064" s="275"/>
      <c r="Q3064" s="73">
        <v>0</v>
      </c>
    </row>
    <row r="3065" spans="1:17" ht="12.1" customHeight="1" x14ac:dyDescent="0.25">
      <c r="A3065" s="273" t="s">
        <v>5679</v>
      </c>
      <c r="B3065" s="273"/>
      <c r="C3065" s="274" t="s">
        <v>5680</v>
      </c>
      <c r="D3065" s="274"/>
      <c r="E3065" s="274"/>
      <c r="F3065" s="274"/>
      <c r="G3065" s="73">
        <v>7237105.5</v>
      </c>
      <c r="H3065" s="73">
        <v>0</v>
      </c>
      <c r="I3065" s="275">
        <v>0</v>
      </c>
      <c r="J3065" s="275"/>
      <c r="K3065" s="275">
        <v>0</v>
      </c>
      <c r="L3065" s="275"/>
      <c r="M3065" s="275"/>
      <c r="N3065" s="275"/>
      <c r="O3065" s="275">
        <v>7237105.5</v>
      </c>
      <c r="P3065" s="275"/>
      <c r="Q3065" s="73">
        <v>0</v>
      </c>
    </row>
    <row r="3066" spans="1:17" ht="12.1" customHeight="1" x14ac:dyDescent="0.25">
      <c r="A3066" s="273" t="s">
        <v>5681</v>
      </c>
      <c r="B3066" s="273"/>
      <c r="C3066" s="274" t="s">
        <v>5682</v>
      </c>
      <c r="D3066" s="274"/>
      <c r="E3066" s="274"/>
      <c r="F3066" s="274"/>
      <c r="G3066" s="73">
        <v>154000</v>
      </c>
      <c r="H3066" s="73">
        <v>0</v>
      </c>
      <c r="I3066" s="275">
        <v>0</v>
      </c>
      <c r="J3066" s="275"/>
      <c r="K3066" s="275">
        <v>0</v>
      </c>
      <c r="L3066" s="275"/>
      <c r="M3066" s="275"/>
      <c r="N3066" s="275"/>
      <c r="O3066" s="275">
        <v>154000</v>
      </c>
      <c r="P3066" s="275"/>
      <c r="Q3066" s="73">
        <v>0</v>
      </c>
    </row>
    <row r="3067" spans="1:17" ht="12.75" customHeight="1" x14ac:dyDescent="0.25">
      <c r="A3067" s="273" t="s">
        <v>5683</v>
      </c>
      <c r="B3067" s="273"/>
      <c r="C3067" s="274" t="s">
        <v>5684</v>
      </c>
      <c r="D3067" s="274"/>
      <c r="E3067" s="274"/>
      <c r="F3067" s="274"/>
      <c r="G3067" s="73">
        <v>8234367.8799999999</v>
      </c>
      <c r="H3067" s="73">
        <v>0</v>
      </c>
      <c r="I3067" s="275">
        <v>0</v>
      </c>
      <c r="J3067" s="275"/>
      <c r="K3067" s="275">
        <v>0</v>
      </c>
      <c r="L3067" s="275"/>
      <c r="M3067" s="275"/>
      <c r="N3067" s="275"/>
      <c r="O3067" s="275">
        <v>8234367.8799999999</v>
      </c>
      <c r="P3067" s="275"/>
      <c r="Q3067" s="73">
        <v>0</v>
      </c>
    </row>
    <row r="3068" spans="1:17" ht="12.1" customHeight="1" x14ac:dyDescent="0.25">
      <c r="A3068" s="273" t="s">
        <v>5685</v>
      </c>
      <c r="B3068" s="273"/>
      <c r="C3068" s="274" t="s">
        <v>5686</v>
      </c>
      <c r="D3068" s="274"/>
      <c r="E3068" s="274"/>
      <c r="F3068" s="274"/>
      <c r="G3068" s="73">
        <v>12833125.27</v>
      </c>
      <c r="H3068" s="73">
        <v>0</v>
      </c>
      <c r="I3068" s="275">
        <v>0</v>
      </c>
      <c r="J3068" s="275"/>
      <c r="K3068" s="275">
        <v>0</v>
      </c>
      <c r="L3068" s="275"/>
      <c r="M3068" s="275"/>
      <c r="N3068" s="275"/>
      <c r="O3068" s="275">
        <v>12833125.27</v>
      </c>
      <c r="P3068" s="275"/>
      <c r="Q3068" s="73">
        <v>0</v>
      </c>
    </row>
    <row r="3069" spans="1:17" ht="12.1" customHeight="1" x14ac:dyDescent="0.25">
      <c r="A3069" s="273" t="s">
        <v>5687</v>
      </c>
      <c r="B3069" s="273"/>
      <c r="C3069" s="274" t="s">
        <v>5688</v>
      </c>
      <c r="D3069" s="274"/>
      <c r="E3069" s="274"/>
      <c r="F3069" s="274"/>
      <c r="G3069" s="73">
        <v>11076454.539999999</v>
      </c>
      <c r="H3069" s="73">
        <v>0</v>
      </c>
      <c r="I3069" s="275">
        <v>0</v>
      </c>
      <c r="J3069" s="275"/>
      <c r="K3069" s="275">
        <v>0</v>
      </c>
      <c r="L3069" s="275"/>
      <c r="M3069" s="275"/>
      <c r="N3069" s="275"/>
      <c r="O3069" s="275">
        <v>11076454.539999999</v>
      </c>
      <c r="P3069" s="275"/>
      <c r="Q3069" s="73">
        <v>0</v>
      </c>
    </row>
    <row r="3070" spans="1:17" ht="12.75" customHeight="1" x14ac:dyDescent="0.25">
      <c r="A3070" s="273" t="s">
        <v>5689</v>
      </c>
      <c r="B3070" s="273"/>
      <c r="C3070" s="274" t="s">
        <v>5690</v>
      </c>
      <c r="D3070" s="274"/>
      <c r="E3070" s="274"/>
      <c r="F3070" s="274"/>
      <c r="G3070" s="73">
        <v>64913605.609999999</v>
      </c>
      <c r="H3070" s="73">
        <v>0</v>
      </c>
      <c r="I3070" s="275">
        <v>186545.45</v>
      </c>
      <c r="J3070" s="275"/>
      <c r="K3070" s="275">
        <v>0</v>
      </c>
      <c r="L3070" s="275"/>
      <c r="M3070" s="275"/>
      <c r="N3070" s="275"/>
      <c r="O3070" s="275">
        <v>65100151.060000002</v>
      </c>
      <c r="P3070" s="275"/>
      <c r="Q3070" s="73">
        <v>0</v>
      </c>
    </row>
    <row r="3071" spans="1:17" ht="12.1" customHeight="1" x14ac:dyDescent="0.25">
      <c r="A3071" s="273" t="s">
        <v>5691</v>
      </c>
      <c r="B3071" s="273"/>
      <c r="C3071" s="274" t="s">
        <v>5393</v>
      </c>
      <c r="D3071" s="274"/>
      <c r="E3071" s="274"/>
      <c r="F3071" s="274"/>
      <c r="G3071" s="73">
        <v>5510727.2699999996</v>
      </c>
      <c r="H3071" s="73">
        <v>0</v>
      </c>
      <c r="I3071" s="275">
        <v>0</v>
      </c>
      <c r="J3071" s="275"/>
      <c r="K3071" s="275">
        <v>0</v>
      </c>
      <c r="L3071" s="275"/>
      <c r="M3071" s="275"/>
      <c r="N3071" s="275"/>
      <c r="O3071" s="275">
        <v>5510727.2699999996</v>
      </c>
      <c r="P3071" s="275"/>
      <c r="Q3071" s="73">
        <v>0</v>
      </c>
    </row>
    <row r="3072" spans="1:17" ht="12.1" customHeight="1" x14ac:dyDescent="0.25">
      <c r="A3072" s="273" t="s">
        <v>5692</v>
      </c>
      <c r="B3072" s="273"/>
      <c r="C3072" s="274" t="s">
        <v>5294</v>
      </c>
      <c r="D3072" s="274"/>
      <c r="E3072" s="274"/>
      <c r="F3072" s="274"/>
      <c r="G3072" s="73">
        <v>92831141.560000002</v>
      </c>
      <c r="H3072" s="73">
        <v>0</v>
      </c>
      <c r="I3072" s="275">
        <v>0</v>
      </c>
      <c r="J3072" s="275"/>
      <c r="K3072" s="275">
        <v>0</v>
      </c>
      <c r="L3072" s="275"/>
      <c r="M3072" s="275"/>
      <c r="N3072" s="275"/>
      <c r="O3072" s="275">
        <v>92831141.560000002</v>
      </c>
      <c r="P3072" s="275"/>
      <c r="Q3072" s="73">
        <v>0</v>
      </c>
    </row>
    <row r="3073" spans="1:17" ht="12.75" customHeight="1" x14ac:dyDescent="0.25">
      <c r="A3073" s="273" t="s">
        <v>5693</v>
      </c>
      <c r="B3073" s="273"/>
      <c r="C3073" s="274" t="s">
        <v>5379</v>
      </c>
      <c r="D3073" s="274"/>
      <c r="E3073" s="274"/>
      <c r="F3073" s="274"/>
      <c r="G3073" s="73">
        <v>207119</v>
      </c>
      <c r="H3073" s="73">
        <v>0</v>
      </c>
      <c r="I3073" s="275">
        <v>0</v>
      </c>
      <c r="J3073" s="275"/>
      <c r="K3073" s="275">
        <v>0</v>
      </c>
      <c r="L3073" s="275"/>
      <c r="M3073" s="275"/>
      <c r="N3073" s="275"/>
      <c r="O3073" s="275">
        <v>207119</v>
      </c>
      <c r="P3073" s="275"/>
      <c r="Q3073" s="73">
        <v>0</v>
      </c>
    </row>
    <row r="3074" spans="1:17" ht="12.1" customHeight="1" x14ac:dyDescent="0.25">
      <c r="A3074" s="273" t="s">
        <v>5694</v>
      </c>
      <c r="B3074" s="273"/>
      <c r="C3074" s="274" t="s">
        <v>5695</v>
      </c>
      <c r="D3074" s="274"/>
      <c r="E3074" s="274"/>
      <c r="F3074" s="274"/>
      <c r="G3074" s="73">
        <v>2711907.7</v>
      </c>
      <c r="H3074" s="73">
        <v>0</v>
      </c>
      <c r="I3074" s="275">
        <v>0</v>
      </c>
      <c r="J3074" s="275"/>
      <c r="K3074" s="275">
        <v>0</v>
      </c>
      <c r="L3074" s="275"/>
      <c r="M3074" s="275"/>
      <c r="N3074" s="275"/>
      <c r="O3074" s="275">
        <v>2711907.7</v>
      </c>
      <c r="P3074" s="275"/>
      <c r="Q3074" s="73">
        <v>0</v>
      </c>
    </row>
    <row r="3075" spans="1:17" ht="12.1" customHeight="1" x14ac:dyDescent="0.25">
      <c r="A3075" s="273" t="s">
        <v>5696</v>
      </c>
      <c r="B3075" s="273"/>
      <c r="C3075" s="274" t="s">
        <v>5399</v>
      </c>
      <c r="D3075" s="274"/>
      <c r="E3075" s="274"/>
      <c r="F3075" s="274"/>
      <c r="G3075" s="73">
        <v>14798000</v>
      </c>
      <c r="H3075" s="73">
        <v>0</v>
      </c>
      <c r="I3075" s="275">
        <v>0</v>
      </c>
      <c r="J3075" s="275"/>
      <c r="K3075" s="275">
        <v>0</v>
      </c>
      <c r="L3075" s="275"/>
      <c r="M3075" s="275"/>
      <c r="N3075" s="275"/>
      <c r="O3075" s="275">
        <v>14798000</v>
      </c>
      <c r="P3075" s="275"/>
      <c r="Q3075" s="73">
        <v>0</v>
      </c>
    </row>
    <row r="3076" spans="1:17" ht="12.75" customHeight="1" x14ac:dyDescent="0.25">
      <c r="A3076" s="273" t="s">
        <v>5697</v>
      </c>
      <c r="B3076" s="273"/>
      <c r="C3076" s="274" t="s">
        <v>5698</v>
      </c>
      <c r="D3076" s="274"/>
      <c r="E3076" s="274"/>
      <c r="F3076" s="274"/>
      <c r="G3076" s="73">
        <v>895119</v>
      </c>
      <c r="H3076" s="73">
        <v>0</v>
      </c>
      <c r="I3076" s="275">
        <v>0</v>
      </c>
      <c r="J3076" s="275"/>
      <c r="K3076" s="275">
        <v>0</v>
      </c>
      <c r="L3076" s="275"/>
      <c r="M3076" s="275"/>
      <c r="N3076" s="275"/>
      <c r="O3076" s="275">
        <v>895119</v>
      </c>
      <c r="P3076" s="275"/>
      <c r="Q3076" s="73">
        <v>0</v>
      </c>
    </row>
    <row r="3077" spans="1:17" ht="12.1" customHeight="1" x14ac:dyDescent="0.25">
      <c r="A3077" s="273" t="s">
        <v>5699</v>
      </c>
      <c r="B3077" s="273"/>
      <c r="C3077" s="274" t="s">
        <v>5700</v>
      </c>
      <c r="D3077" s="274"/>
      <c r="E3077" s="274"/>
      <c r="F3077" s="274"/>
      <c r="G3077" s="73">
        <v>4940028.0999999996</v>
      </c>
      <c r="H3077" s="73">
        <v>0</v>
      </c>
      <c r="I3077" s="275">
        <v>0</v>
      </c>
      <c r="J3077" s="275"/>
      <c r="K3077" s="275">
        <v>0</v>
      </c>
      <c r="L3077" s="275"/>
      <c r="M3077" s="275"/>
      <c r="N3077" s="275"/>
      <c r="O3077" s="275">
        <v>4940028.0999999996</v>
      </c>
      <c r="P3077" s="275"/>
      <c r="Q3077" s="73">
        <v>0</v>
      </c>
    </row>
    <row r="3078" spans="1:17" ht="12.1" customHeight="1" x14ac:dyDescent="0.25">
      <c r="A3078" s="273" t="s">
        <v>5701</v>
      </c>
      <c r="B3078" s="273"/>
      <c r="C3078" s="274" t="s">
        <v>5702</v>
      </c>
      <c r="D3078" s="274"/>
      <c r="E3078" s="274"/>
      <c r="F3078" s="274"/>
      <c r="G3078" s="73">
        <v>2109765.2000000002</v>
      </c>
      <c r="H3078" s="73">
        <v>0</v>
      </c>
      <c r="I3078" s="275">
        <v>0</v>
      </c>
      <c r="J3078" s="275"/>
      <c r="K3078" s="275">
        <v>0</v>
      </c>
      <c r="L3078" s="275"/>
      <c r="M3078" s="275"/>
      <c r="N3078" s="275"/>
      <c r="O3078" s="275">
        <v>2109765.2000000002</v>
      </c>
      <c r="P3078" s="275"/>
      <c r="Q3078" s="73">
        <v>0</v>
      </c>
    </row>
    <row r="3079" spans="1:17" ht="12.75" customHeight="1" x14ac:dyDescent="0.25">
      <c r="A3079" s="273" t="s">
        <v>5703</v>
      </c>
      <c r="B3079" s="273"/>
      <c r="C3079" s="274" t="s">
        <v>5704</v>
      </c>
      <c r="D3079" s="274"/>
      <c r="E3079" s="274"/>
      <c r="F3079" s="274"/>
      <c r="G3079" s="73">
        <v>1233180.3999999999</v>
      </c>
      <c r="H3079" s="73">
        <v>0</v>
      </c>
      <c r="I3079" s="275">
        <v>0</v>
      </c>
      <c r="J3079" s="275"/>
      <c r="K3079" s="275">
        <v>0</v>
      </c>
      <c r="L3079" s="275"/>
      <c r="M3079" s="275"/>
      <c r="N3079" s="275"/>
      <c r="O3079" s="275">
        <v>1233180.3999999999</v>
      </c>
      <c r="P3079" s="275"/>
      <c r="Q3079" s="73">
        <v>0</v>
      </c>
    </row>
    <row r="3080" spans="1:17" ht="12.1" customHeight="1" x14ac:dyDescent="0.25">
      <c r="A3080" s="273" t="s">
        <v>5705</v>
      </c>
      <c r="B3080" s="273"/>
      <c r="C3080" s="274" t="s">
        <v>5706</v>
      </c>
      <c r="D3080" s="274"/>
      <c r="E3080" s="274"/>
      <c r="F3080" s="274"/>
      <c r="G3080" s="73">
        <v>172000</v>
      </c>
      <c r="H3080" s="73">
        <v>0</v>
      </c>
      <c r="I3080" s="275">
        <v>0</v>
      </c>
      <c r="J3080" s="275"/>
      <c r="K3080" s="275">
        <v>0</v>
      </c>
      <c r="L3080" s="275"/>
      <c r="M3080" s="275"/>
      <c r="N3080" s="275"/>
      <c r="O3080" s="275">
        <v>172000</v>
      </c>
      <c r="P3080" s="275"/>
      <c r="Q3080" s="73">
        <v>0</v>
      </c>
    </row>
    <row r="3081" spans="1:17" ht="12.1" customHeight="1" x14ac:dyDescent="0.25">
      <c r="A3081" s="273" t="s">
        <v>5707</v>
      </c>
      <c r="B3081" s="273"/>
      <c r="C3081" s="274" t="s">
        <v>5708</v>
      </c>
      <c r="D3081" s="274"/>
      <c r="E3081" s="274"/>
      <c r="F3081" s="274"/>
      <c r="G3081" s="73">
        <v>207119</v>
      </c>
      <c r="H3081" s="73">
        <v>0</v>
      </c>
      <c r="I3081" s="275">
        <v>0</v>
      </c>
      <c r="J3081" s="275"/>
      <c r="K3081" s="275">
        <v>0</v>
      </c>
      <c r="L3081" s="275"/>
      <c r="M3081" s="275"/>
      <c r="N3081" s="275"/>
      <c r="O3081" s="275">
        <v>207119</v>
      </c>
      <c r="P3081" s="275"/>
      <c r="Q3081" s="73">
        <v>0</v>
      </c>
    </row>
    <row r="3082" spans="1:17" ht="12.75" customHeight="1" x14ac:dyDescent="0.25">
      <c r="A3082" s="273" t="s">
        <v>5709</v>
      </c>
      <c r="B3082" s="273"/>
      <c r="C3082" s="274" t="s">
        <v>5393</v>
      </c>
      <c r="D3082" s="274"/>
      <c r="E3082" s="274"/>
      <c r="F3082" s="274"/>
      <c r="G3082" s="73">
        <v>350000</v>
      </c>
      <c r="H3082" s="73">
        <v>0</v>
      </c>
      <c r="I3082" s="275">
        <v>0</v>
      </c>
      <c r="J3082" s="275"/>
      <c r="K3082" s="275">
        <v>0</v>
      </c>
      <c r="L3082" s="275"/>
      <c r="M3082" s="275"/>
      <c r="N3082" s="275"/>
      <c r="O3082" s="275">
        <v>350000</v>
      </c>
      <c r="P3082" s="275"/>
      <c r="Q3082" s="73">
        <v>0</v>
      </c>
    </row>
    <row r="3083" spans="1:17" ht="12.1" customHeight="1" x14ac:dyDescent="0.25">
      <c r="A3083" s="273" t="s">
        <v>5710</v>
      </c>
      <c r="B3083" s="273"/>
      <c r="C3083" s="274" t="s">
        <v>5322</v>
      </c>
      <c r="D3083" s="274"/>
      <c r="E3083" s="274"/>
      <c r="F3083" s="274"/>
      <c r="G3083" s="73">
        <v>11009915.720000001</v>
      </c>
      <c r="H3083" s="73">
        <v>0</v>
      </c>
      <c r="I3083" s="275">
        <v>0</v>
      </c>
      <c r="J3083" s="275"/>
      <c r="K3083" s="275">
        <v>0</v>
      </c>
      <c r="L3083" s="275"/>
      <c r="M3083" s="275"/>
      <c r="N3083" s="275"/>
      <c r="O3083" s="275">
        <v>11009915.720000001</v>
      </c>
      <c r="P3083" s="275"/>
      <c r="Q3083" s="73">
        <v>0</v>
      </c>
    </row>
    <row r="3084" spans="1:17" ht="12.1" customHeight="1" x14ac:dyDescent="0.25">
      <c r="A3084" s="273" t="s">
        <v>5711</v>
      </c>
      <c r="B3084" s="273"/>
      <c r="C3084" s="274" t="s">
        <v>5712</v>
      </c>
      <c r="D3084" s="274"/>
      <c r="E3084" s="274"/>
      <c r="F3084" s="274"/>
      <c r="G3084" s="73">
        <v>13147031.279999999</v>
      </c>
      <c r="H3084" s="73">
        <v>0</v>
      </c>
      <c r="I3084" s="275">
        <v>0</v>
      </c>
      <c r="J3084" s="275"/>
      <c r="K3084" s="275">
        <v>0</v>
      </c>
      <c r="L3084" s="275"/>
      <c r="M3084" s="275"/>
      <c r="N3084" s="275"/>
      <c r="O3084" s="275">
        <v>13147031.279999999</v>
      </c>
      <c r="P3084" s="275"/>
      <c r="Q3084" s="73">
        <v>0</v>
      </c>
    </row>
    <row r="3085" spans="1:17" ht="12.75" customHeight="1" x14ac:dyDescent="0.25">
      <c r="A3085" s="273" t="s">
        <v>5713</v>
      </c>
      <c r="B3085" s="273"/>
      <c r="C3085" s="274" t="s">
        <v>5714</v>
      </c>
      <c r="D3085" s="274"/>
      <c r="E3085" s="274"/>
      <c r="F3085" s="274"/>
      <c r="G3085" s="73">
        <v>154000</v>
      </c>
      <c r="H3085" s="73">
        <v>0</v>
      </c>
      <c r="I3085" s="275">
        <v>0</v>
      </c>
      <c r="J3085" s="275"/>
      <c r="K3085" s="275">
        <v>0</v>
      </c>
      <c r="L3085" s="275"/>
      <c r="M3085" s="275"/>
      <c r="N3085" s="275"/>
      <c r="O3085" s="275">
        <v>154000</v>
      </c>
      <c r="P3085" s="275"/>
      <c r="Q3085" s="73">
        <v>0</v>
      </c>
    </row>
    <row r="3086" spans="1:17" ht="12.1" customHeight="1" x14ac:dyDescent="0.25">
      <c r="A3086" s="273" t="s">
        <v>5715</v>
      </c>
      <c r="B3086" s="273"/>
      <c r="C3086" s="274" t="s">
        <v>5716</v>
      </c>
      <c r="D3086" s="274"/>
      <c r="E3086" s="274"/>
      <c r="F3086" s="274"/>
      <c r="G3086" s="73">
        <v>154000</v>
      </c>
      <c r="H3086" s="73">
        <v>0</v>
      </c>
      <c r="I3086" s="275">
        <v>0</v>
      </c>
      <c r="J3086" s="275"/>
      <c r="K3086" s="275">
        <v>0</v>
      </c>
      <c r="L3086" s="275"/>
      <c r="M3086" s="275"/>
      <c r="N3086" s="275"/>
      <c r="O3086" s="275">
        <v>154000</v>
      </c>
      <c r="P3086" s="275"/>
      <c r="Q3086" s="73">
        <v>0</v>
      </c>
    </row>
    <row r="3087" spans="1:17" ht="12.1" customHeight="1" x14ac:dyDescent="0.25">
      <c r="A3087" s="273" t="s">
        <v>5717</v>
      </c>
      <c r="B3087" s="273"/>
      <c r="C3087" s="274" t="s">
        <v>5718</v>
      </c>
      <c r="D3087" s="274"/>
      <c r="E3087" s="274"/>
      <c r="F3087" s="274"/>
      <c r="G3087" s="73">
        <v>514000</v>
      </c>
      <c r="H3087" s="73">
        <v>0</v>
      </c>
      <c r="I3087" s="275">
        <v>0</v>
      </c>
      <c r="J3087" s="275"/>
      <c r="K3087" s="275">
        <v>0</v>
      </c>
      <c r="L3087" s="275"/>
      <c r="M3087" s="275"/>
      <c r="N3087" s="275"/>
      <c r="O3087" s="275">
        <v>514000</v>
      </c>
      <c r="P3087" s="275"/>
      <c r="Q3087" s="73">
        <v>0</v>
      </c>
    </row>
    <row r="3088" spans="1:17" ht="12.75" customHeight="1" x14ac:dyDescent="0.25">
      <c r="A3088" s="273" t="s">
        <v>5719</v>
      </c>
      <c r="B3088" s="273"/>
      <c r="C3088" s="274" t="s">
        <v>5720</v>
      </c>
      <c r="D3088" s="274"/>
      <c r="E3088" s="274"/>
      <c r="F3088" s="274"/>
      <c r="G3088" s="73">
        <v>801000</v>
      </c>
      <c r="H3088" s="73">
        <v>0</v>
      </c>
      <c r="I3088" s="275">
        <v>0</v>
      </c>
      <c r="J3088" s="275"/>
      <c r="K3088" s="275">
        <v>0</v>
      </c>
      <c r="L3088" s="275"/>
      <c r="M3088" s="275"/>
      <c r="N3088" s="275"/>
      <c r="O3088" s="275">
        <v>801000</v>
      </c>
      <c r="P3088" s="275"/>
      <c r="Q3088" s="73">
        <v>0</v>
      </c>
    </row>
    <row r="3089" spans="1:17" ht="12.1" customHeight="1" x14ac:dyDescent="0.25">
      <c r="A3089" s="273" t="s">
        <v>5721</v>
      </c>
      <c r="B3089" s="273"/>
      <c r="C3089" s="274" t="s">
        <v>5377</v>
      </c>
      <c r="D3089" s="274"/>
      <c r="E3089" s="274"/>
      <c r="F3089" s="274"/>
      <c r="G3089" s="73">
        <v>1642983.5</v>
      </c>
      <c r="H3089" s="73">
        <v>0</v>
      </c>
      <c r="I3089" s="275">
        <v>0</v>
      </c>
      <c r="J3089" s="275"/>
      <c r="K3089" s="275">
        <v>0</v>
      </c>
      <c r="L3089" s="275"/>
      <c r="M3089" s="275"/>
      <c r="N3089" s="275"/>
      <c r="O3089" s="275">
        <v>1642983.5</v>
      </c>
      <c r="P3089" s="275"/>
      <c r="Q3089" s="73">
        <v>0</v>
      </c>
    </row>
    <row r="3090" spans="1:17" ht="12.1" customHeight="1" x14ac:dyDescent="0.25">
      <c r="A3090" s="273" t="s">
        <v>5722</v>
      </c>
      <c r="B3090" s="273"/>
      <c r="C3090" s="274" t="s">
        <v>5723</v>
      </c>
      <c r="D3090" s="274"/>
      <c r="E3090" s="274"/>
      <c r="F3090" s="274"/>
      <c r="G3090" s="73">
        <v>336583.18</v>
      </c>
      <c r="H3090" s="73">
        <v>0</v>
      </c>
      <c r="I3090" s="275">
        <v>0</v>
      </c>
      <c r="J3090" s="275"/>
      <c r="K3090" s="275">
        <v>0</v>
      </c>
      <c r="L3090" s="275"/>
      <c r="M3090" s="275"/>
      <c r="N3090" s="275"/>
      <c r="O3090" s="275">
        <v>336583.18</v>
      </c>
      <c r="P3090" s="275"/>
      <c r="Q3090" s="73">
        <v>0</v>
      </c>
    </row>
    <row r="3091" spans="1:17" ht="12.1" customHeight="1" x14ac:dyDescent="0.25">
      <c r="A3091" s="273" t="s">
        <v>5724</v>
      </c>
      <c r="B3091" s="273"/>
      <c r="C3091" s="274" t="s">
        <v>5725</v>
      </c>
      <c r="D3091" s="274"/>
      <c r="E3091" s="274"/>
      <c r="F3091" s="274"/>
      <c r="G3091" s="73">
        <v>5018400</v>
      </c>
      <c r="H3091" s="73">
        <v>0</v>
      </c>
      <c r="I3091" s="275">
        <v>0</v>
      </c>
      <c r="J3091" s="275"/>
      <c r="K3091" s="275">
        <v>0</v>
      </c>
      <c r="L3091" s="275"/>
      <c r="M3091" s="275"/>
      <c r="N3091" s="275"/>
      <c r="O3091" s="275">
        <v>5018400</v>
      </c>
      <c r="P3091" s="275"/>
      <c r="Q3091" s="73">
        <v>0</v>
      </c>
    </row>
    <row r="3092" spans="1:17" ht="12.75" customHeight="1" x14ac:dyDescent="0.25">
      <c r="A3092" s="273" t="s">
        <v>5726</v>
      </c>
      <c r="B3092" s="273"/>
      <c r="C3092" s="274" t="s">
        <v>5727</v>
      </c>
      <c r="D3092" s="274"/>
      <c r="E3092" s="274"/>
      <c r="F3092" s="274"/>
      <c r="G3092" s="73">
        <v>5675000</v>
      </c>
      <c r="H3092" s="73">
        <v>0</v>
      </c>
      <c r="I3092" s="275">
        <v>0</v>
      </c>
      <c r="J3092" s="275"/>
      <c r="K3092" s="275">
        <v>0</v>
      </c>
      <c r="L3092" s="275"/>
      <c r="M3092" s="275"/>
      <c r="N3092" s="275"/>
      <c r="O3092" s="275">
        <v>5675000</v>
      </c>
      <c r="P3092" s="275"/>
      <c r="Q3092" s="73">
        <v>0</v>
      </c>
    </row>
    <row r="3093" spans="1:17" ht="12.1" customHeight="1" x14ac:dyDescent="0.25">
      <c r="A3093" s="273" t="s">
        <v>5728</v>
      </c>
      <c r="B3093" s="273"/>
      <c r="C3093" s="274" t="s">
        <v>5729</v>
      </c>
      <c r="D3093" s="274"/>
      <c r="E3093" s="274"/>
      <c r="F3093" s="274"/>
      <c r="G3093" s="73">
        <v>1592000</v>
      </c>
      <c r="H3093" s="73">
        <v>0</v>
      </c>
      <c r="I3093" s="275">
        <v>0</v>
      </c>
      <c r="J3093" s="275"/>
      <c r="K3093" s="275">
        <v>0</v>
      </c>
      <c r="L3093" s="275"/>
      <c r="M3093" s="275"/>
      <c r="N3093" s="275"/>
      <c r="O3093" s="275">
        <v>1592000</v>
      </c>
      <c r="P3093" s="275"/>
      <c r="Q3093" s="73">
        <v>0</v>
      </c>
    </row>
    <row r="3094" spans="1:17" ht="12.1" customHeight="1" x14ac:dyDescent="0.25">
      <c r="A3094" s="273" t="s">
        <v>5730</v>
      </c>
      <c r="B3094" s="273"/>
      <c r="C3094" s="274" t="s">
        <v>5731</v>
      </c>
      <c r="D3094" s="274"/>
      <c r="E3094" s="274"/>
      <c r="F3094" s="274"/>
      <c r="G3094" s="73">
        <v>154000</v>
      </c>
      <c r="H3094" s="73">
        <v>0</v>
      </c>
      <c r="I3094" s="275">
        <v>0</v>
      </c>
      <c r="J3094" s="275"/>
      <c r="K3094" s="275">
        <v>0</v>
      </c>
      <c r="L3094" s="275"/>
      <c r="M3094" s="275"/>
      <c r="N3094" s="275"/>
      <c r="O3094" s="275">
        <v>154000</v>
      </c>
      <c r="P3094" s="275"/>
      <c r="Q3094" s="73">
        <v>0</v>
      </c>
    </row>
    <row r="3095" spans="1:17" ht="12.75" customHeight="1" x14ac:dyDescent="0.25">
      <c r="A3095" s="273" t="s">
        <v>5732</v>
      </c>
      <c r="B3095" s="273"/>
      <c r="C3095" s="274" t="s">
        <v>5733</v>
      </c>
      <c r="D3095" s="274"/>
      <c r="E3095" s="274"/>
      <c r="F3095" s="274"/>
      <c r="G3095" s="73">
        <v>1196000</v>
      </c>
      <c r="H3095" s="73">
        <v>0</v>
      </c>
      <c r="I3095" s="275">
        <v>0</v>
      </c>
      <c r="J3095" s="275"/>
      <c r="K3095" s="275">
        <v>0</v>
      </c>
      <c r="L3095" s="275"/>
      <c r="M3095" s="275"/>
      <c r="N3095" s="275"/>
      <c r="O3095" s="275">
        <v>1196000</v>
      </c>
      <c r="P3095" s="275"/>
      <c r="Q3095" s="73">
        <v>0</v>
      </c>
    </row>
    <row r="3096" spans="1:17" ht="12.1" customHeight="1" x14ac:dyDescent="0.25">
      <c r="A3096" s="273" t="s">
        <v>5734</v>
      </c>
      <c r="B3096" s="273"/>
      <c r="C3096" s="274" t="s">
        <v>5735</v>
      </c>
      <c r="D3096" s="274"/>
      <c r="E3096" s="274"/>
      <c r="F3096" s="274"/>
      <c r="G3096" s="73">
        <v>2301350</v>
      </c>
      <c r="H3096" s="73">
        <v>0</v>
      </c>
      <c r="I3096" s="275">
        <v>0</v>
      </c>
      <c r="J3096" s="275"/>
      <c r="K3096" s="275">
        <v>0</v>
      </c>
      <c r="L3096" s="275"/>
      <c r="M3096" s="275"/>
      <c r="N3096" s="275"/>
      <c r="O3096" s="275">
        <v>2301350</v>
      </c>
      <c r="P3096" s="275"/>
      <c r="Q3096" s="73">
        <v>0</v>
      </c>
    </row>
    <row r="3097" spans="1:17" ht="12.1" customHeight="1" x14ac:dyDescent="0.25">
      <c r="A3097" s="273" t="s">
        <v>5736</v>
      </c>
      <c r="B3097" s="273"/>
      <c r="C3097" s="274" t="s">
        <v>5737</v>
      </c>
      <c r="D3097" s="274"/>
      <c r="E3097" s="274"/>
      <c r="F3097" s="274"/>
      <c r="G3097" s="73">
        <v>652283.5</v>
      </c>
      <c r="H3097" s="73">
        <v>0</v>
      </c>
      <c r="I3097" s="275">
        <v>0</v>
      </c>
      <c r="J3097" s="275"/>
      <c r="K3097" s="275">
        <v>0</v>
      </c>
      <c r="L3097" s="275"/>
      <c r="M3097" s="275"/>
      <c r="N3097" s="275"/>
      <c r="O3097" s="275">
        <v>652283.5</v>
      </c>
      <c r="P3097" s="275"/>
      <c r="Q3097" s="73">
        <v>0</v>
      </c>
    </row>
    <row r="3098" spans="1:17" ht="12.75" customHeight="1" x14ac:dyDescent="0.25">
      <c r="A3098" s="273" t="s">
        <v>5738</v>
      </c>
      <c r="B3098" s="273"/>
      <c r="C3098" s="274" t="s">
        <v>5290</v>
      </c>
      <c r="D3098" s="274"/>
      <c r="E3098" s="274"/>
      <c r="F3098" s="274"/>
      <c r="G3098" s="73">
        <v>526102.5</v>
      </c>
      <c r="H3098" s="73">
        <v>0</v>
      </c>
      <c r="I3098" s="275">
        <v>0</v>
      </c>
      <c r="J3098" s="275"/>
      <c r="K3098" s="275">
        <v>0</v>
      </c>
      <c r="L3098" s="275"/>
      <c r="M3098" s="275"/>
      <c r="N3098" s="275"/>
      <c r="O3098" s="275">
        <v>526102.5</v>
      </c>
      <c r="P3098" s="275"/>
      <c r="Q3098" s="73">
        <v>0</v>
      </c>
    </row>
    <row r="3099" spans="1:17" ht="12.1" customHeight="1" x14ac:dyDescent="0.25">
      <c r="A3099" s="273" t="s">
        <v>5739</v>
      </c>
      <c r="B3099" s="273"/>
      <c r="C3099" s="274" t="s">
        <v>5740</v>
      </c>
      <c r="D3099" s="274"/>
      <c r="E3099" s="274"/>
      <c r="F3099" s="274"/>
      <c r="G3099" s="73">
        <v>367688</v>
      </c>
      <c r="H3099" s="73">
        <v>0</v>
      </c>
      <c r="I3099" s="275">
        <v>0</v>
      </c>
      <c r="J3099" s="275"/>
      <c r="K3099" s="275">
        <v>0</v>
      </c>
      <c r="L3099" s="275"/>
      <c r="M3099" s="275"/>
      <c r="N3099" s="275"/>
      <c r="O3099" s="275">
        <v>367688</v>
      </c>
      <c r="P3099" s="275"/>
      <c r="Q3099" s="73">
        <v>0</v>
      </c>
    </row>
    <row r="3100" spans="1:17" ht="12.1" customHeight="1" x14ac:dyDescent="0.25">
      <c r="A3100" s="273" t="s">
        <v>5741</v>
      </c>
      <c r="B3100" s="273"/>
      <c r="C3100" s="274" t="s">
        <v>5742</v>
      </c>
      <c r="D3100" s="274"/>
      <c r="E3100" s="274"/>
      <c r="F3100" s="274"/>
      <c r="G3100" s="73">
        <v>814000</v>
      </c>
      <c r="H3100" s="73">
        <v>0</v>
      </c>
      <c r="I3100" s="275">
        <v>0</v>
      </c>
      <c r="J3100" s="275"/>
      <c r="K3100" s="275">
        <v>0</v>
      </c>
      <c r="L3100" s="275"/>
      <c r="M3100" s="275"/>
      <c r="N3100" s="275"/>
      <c r="O3100" s="275">
        <v>814000</v>
      </c>
      <c r="P3100" s="275"/>
      <c r="Q3100" s="73">
        <v>0</v>
      </c>
    </row>
    <row r="3101" spans="1:17" ht="12.75" customHeight="1" x14ac:dyDescent="0.25">
      <c r="A3101" s="273" t="s">
        <v>5743</v>
      </c>
      <c r="B3101" s="273"/>
      <c r="C3101" s="274" t="s">
        <v>5744</v>
      </c>
      <c r="D3101" s="274"/>
      <c r="E3101" s="274"/>
      <c r="F3101" s="274"/>
      <c r="G3101" s="73">
        <v>2016000</v>
      </c>
      <c r="H3101" s="73">
        <v>0</v>
      </c>
      <c r="I3101" s="275">
        <v>0</v>
      </c>
      <c r="J3101" s="275"/>
      <c r="K3101" s="275">
        <v>0</v>
      </c>
      <c r="L3101" s="275"/>
      <c r="M3101" s="275"/>
      <c r="N3101" s="275"/>
      <c r="O3101" s="275">
        <v>2016000</v>
      </c>
      <c r="P3101" s="275"/>
      <c r="Q3101" s="73">
        <v>0</v>
      </c>
    </row>
    <row r="3102" spans="1:17" ht="12.1" customHeight="1" x14ac:dyDescent="0.25">
      <c r="A3102" s="273" t="s">
        <v>5745</v>
      </c>
      <c r="B3102" s="273"/>
      <c r="C3102" s="274" t="s">
        <v>5746</v>
      </c>
      <c r="D3102" s="274"/>
      <c r="E3102" s="274"/>
      <c r="F3102" s="274"/>
      <c r="G3102" s="73">
        <v>360000</v>
      </c>
      <c r="H3102" s="73">
        <v>0</v>
      </c>
      <c r="I3102" s="275">
        <v>0</v>
      </c>
      <c r="J3102" s="275"/>
      <c r="K3102" s="275">
        <v>0</v>
      </c>
      <c r="L3102" s="275"/>
      <c r="M3102" s="275"/>
      <c r="N3102" s="275"/>
      <c r="O3102" s="275">
        <v>360000</v>
      </c>
      <c r="P3102" s="275"/>
      <c r="Q3102" s="73">
        <v>0</v>
      </c>
    </row>
    <row r="3103" spans="1:17" ht="12.1" customHeight="1" x14ac:dyDescent="0.25">
      <c r="A3103" s="273" t="s">
        <v>5747</v>
      </c>
      <c r="B3103" s="273"/>
      <c r="C3103" s="274" t="s">
        <v>5413</v>
      </c>
      <c r="D3103" s="274"/>
      <c r="E3103" s="274"/>
      <c r="F3103" s="274"/>
      <c r="G3103" s="73">
        <v>98515793.989999995</v>
      </c>
      <c r="H3103" s="73">
        <v>0</v>
      </c>
      <c r="I3103" s="275">
        <v>0</v>
      </c>
      <c r="J3103" s="275"/>
      <c r="K3103" s="275">
        <v>0</v>
      </c>
      <c r="L3103" s="275"/>
      <c r="M3103" s="275"/>
      <c r="N3103" s="275"/>
      <c r="O3103" s="275">
        <v>98515793.989999995</v>
      </c>
      <c r="P3103" s="275"/>
      <c r="Q3103" s="73">
        <v>0</v>
      </c>
    </row>
    <row r="3104" spans="1:17" ht="12.75" customHeight="1" x14ac:dyDescent="0.25">
      <c r="A3104" s="273" t="s">
        <v>5748</v>
      </c>
      <c r="B3104" s="273"/>
      <c r="C3104" s="274" t="s">
        <v>5749</v>
      </c>
      <c r="D3104" s="274"/>
      <c r="E3104" s="274"/>
      <c r="F3104" s="274"/>
      <c r="G3104" s="73">
        <v>1100000</v>
      </c>
      <c r="H3104" s="73">
        <v>0</v>
      </c>
      <c r="I3104" s="275">
        <v>0</v>
      </c>
      <c r="J3104" s="275"/>
      <c r="K3104" s="275">
        <v>0</v>
      </c>
      <c r="L3104" s="275"/>
      <c r="M3104" s="275"/>
      <c r="N3104" s="275"/>
      <c r="O3104" s="275">
        <v>1100000</v>
      </c>
      <c r="P3104" s="275"/>
      <c r="Q3104" s="73">
        <v>0</v>
      </c>
    </row>
    <row r="3105" spans="1:17" ht="12.1" customHeight="1" x14ac:dyDescent="0.25">
      <c r="A3105" s="273" t="s">
        <v>5750</v>
      </c>
      <c r="B3105" s="273"/>
      <c r="C3105" s="274" t="s">
        <v>5322</v>
      </c>
      <c r="D3105" s="274"/>
      <c r="E3105" s="274"/>
      <c r="F3105" s="274"/>
      <c r="G3105" s="73">
        <v>6475763</v>
      </c>
      <c r="H3105" s="73">
        <v>0</v>
      </c>
      <c r="I3105" s="275">
        <v>0</v>
      </c>
      <c r="J3105" s="275"/>
      <c r="K3105" s="275">
        <v>0</v>
      </c>
      <c r="L3105" s="275"/>
      <c r="M3105" s="275"/>
      <c r="N3105" s="275"/>
      <c r="O3105" s="275">
        <v>6475763</v>
      </c>
      <c r="P3105" s="275"/>
      <c r="Q3105" s="73">
        <v>0</v>
      </c>
    </row>
    <row r="3106" spans="1:17" ht="12.1" customHeight="1" x14ac:dyDescent="0.25">
      <c r="A3106" s="273" t="s">
        <v>5751</v>
      </c>
      <c r="B3106" s="273"/>
      <c r="C3106" s="274" t="s">
        <v>5752</v>
      </c>
      <c r="D3106" s="274"/>
      <c r="E3106" s="274"/>
      <c r="F3106" s="274"/>
      <c r="G3106" s="73">
        <v>124976818.09</v>
      </c>
      <c r="H3106" s="73">
        <v>0</v>
      </c>
      <c r="I3106" s="275">
        <v>222363.64</v>
      </c>
      <c r="J3106" s="275"/>
      <c r="K3106" s="275">
        <v>0</v>
      </c>
      <c r="L3106" s="275"/>
      <c r="M3106" s="275"/>
      <c r="N3106" s="275"/>
      <c r="O3106" s="275">
        <v>125199181.73</v>
      </c>
      <c r="P3106" s="275"/>
      <c r="Q3106" s="73">
        <v>0</v>
      </c>
    </row>
    <row r="3107" spans="1:17" ht="12.75" customHeight="1" x14ac:dyDescent="0.25">
      <c r="A3107" s="273" t="s">
        <v>5753</v>
      </c>
      <c r="B3107" s="273"/>
      <c r="C3107" s="274" t="s">
        <v>5754</v>
      </c>
      <c r="D3107" s="274"/>
      <c r="E3107" s="274"/>
      <c r="F3107" s="274"/>
      <c r="G3107" s="73">
        <v>350000</v>
      </c>
      <c r="H3107" s="73">
        <v>0</v>
      </c>
      <c r="I3107" s="275">
        <v>0</v>
      </c>
      <c r="J3107" s="275"/>
      <c r="K3107" s="275">
        <v>0</v>
      </c>
      <c r="L3107" s="275"/>
      <c r="M3107" s="275"/>
      <c r="N3107" s="275"/>
      <c r="O3107" s="275">
        <v>350000</v>
      </c>
      <c r="P3107" s="275"/>
      <c r="Q3107" s="73">
        <v>0</v>
      </c>
    </row>
    <row r="3108" spans="1:17" ht="12.1" customHeight="1" x14ac:dyDescent="0.25">
      <c r="A3108" s="273" t="s">
        <v>5755</v>
      </c>
      <c r="B3108" s="273"/>
      <c r="C3108" s="274" t="s">
        <v>5756</v>
      </c>
      <c r="D3108" s="274"/>
      <c r="E3108" s="274"/>
      <c r="F3108" s="274"/>
      <c r="G3108" s="73">
        <v>775357</v>
      </c>
      <c r="H3108" s="73">
        <v>0</v>
      </c>
      <c r="I3108" s="275">
        <v>0</v>
      </c>
      <c r="J3108" s="275"/>
      <c r="K3108" s="275">
        <v>0</v>
      </c>
      <c r="L3108" s="275"/>
      <c r="M3108" s="275"/>
      <c r="N3108" s="275"/>
      <c r="O3108" s="275">
        <v>775357</v>
      </c>
      <c r="P3108" s="275"/>
      <c r="Q3108" s="73">
        <v>0</v>
      </c>
    </row>
    <row r="3109" spans="1:17" ht="12.1" customHeight="1" x14ac:dyDescent="0.25">
      <c r="A3109" s="273" t="s">
        <v>5757</v>
      </c>
      <c r="B3109" s="273"/>
      <c r="C3109" s="274" t="s">
        <v>5758</v>
      </c>
      <c r="D3109" s="274"/>
      <c r="E3109" s="274"/>
      <c r="F3109" s="274"/>
      <c r="G3109" s="73">
        <v>154000</v>
      </c>
      <c r="H3109" s="73">
        <v>0</v>
      </c>
      <c r="I3109" s="275">
        <v>0</v>
      </c>
      <c r="J3109" s="275"/>
      <c r="K3109" s="275">
        <v>0</v>
      </c>
      <c r="L3109" s="275"/>
      <c r="M3109" s="275"/>
      <c r="N3109" s="275"/>
      <c r="O3109" s="275">
        <v>154000</v>
      </c>
      <c r="P3109" s="275"/>
      <c r="Q3109" s="73">
        <v>0</v>
      </c>
    </row>
    <row r="3110" spans="1:17" ht="12.75" customHeight="1" x14ac:dyDescent="0.25">
      <c r="A3110" s="273" t="s">
        <v>5759</v>
      </c>
      <c r="B3110" s="273"/>
      <c r="C3110" s="274" t="s">
        <v>5760</v>
      </c>
      <c r="D3110" s="274"/>
      <c r="E3110" s="274"/>
      <c r="F3110" s="274"/>
      <c r="G3110" s="73">
        <v>1208237.8</v>
      </c>
      <c r="H3110" s="73">
        <v>0</v>
      </c>
      <c r="I3110" s="275">
        <v>0</v>
      </c>
      <c r="J3110" s="275"/>
      <c r="K3110" s="275">
        <v>0</v>
      </c>
      <c r="L3110" s="275"/>
      <c r="M3110" s="275"/>
      <c r="N3110" s="275"/>
      <c r="O3110" s="275">
        <v>1208237.8</v>
      </c>
      <c r="P3110" s="275"/>
      <c r="Q3110" s="73">
        <v>0</v>
      </c>
    </row>
    <row r="3111" spans="1:17" ht="12.1" customHeight="1" x14ac:dyDescent="0.25">
      <c r="A3111" s="273" t="s">
        <v>5761</v>
      </c>
      <c r="B3111" s="273"/>
      <c r="C3111" s="274" t="s">
        <v>5762</v>
      </c>
      <c r="D3111" s="274"/>
      <c r="E3111" s="274"/>
      <c r="F3111" s="274"/>
      <c r="G3111" s="73">
        <v>5523300</v>
      </c>
      <c r="H3111" s="73">
        <v>0</v>
      </c>
      <c r="I3111" s="275">
        <v>0</v>
      </c>
      <c r="J3111" s="275"/>
      <c r="K3111" s="275">
        <v>0</v>
      </c>
      <c r="L3111" s="275"/>
      <c r="M3111" s="275"/>
      <c r="N3111" s="275"/>
      <c r="O3111" s="275">
        <v>5523300</v>
      </c>
      <c r="P3111" s="275"/>
      <c r="Q3111" s="73">
        <v>0</v>
      </c>
    </row>
    <row r="3112" spans="1:17" ht="12.1" customHeight="1" x14ac:dyDescent="0.25">
      <c r="A3112" s="273" t="s">
        <v>5763</v>
      </c>
      <c r="B3112" s="273"/>
      <c r="C3112" s="274" t="s">
        <v>5764</v>
      </c>
      <c r="D3112" s="274"/>
      <c r="E3112" s="274"/>
      <c r="F3112" s="274"/>
      <c r="G3112" s="73">
        <v>207119</v>
      </c>
      <c r="H3112" s="73">
        <v>0</v>
      </c>
      <c r="I3112" s="275">
        <v>0</v>
      </c>
      <c r="J3112" s="275"/>
      <c r="K3112" s="275">
        <v>0</v>
      </c>
      <c r="L3112" s="275"/>
      <c r="M3112" s="275"/>
      <c r="N3112" s="275"/>
      <c r="O3112" s="275">
        <v>207119</v>
      </c>
      <c r="P3112" s="275"/>
      <c r="Q3112" s="73">
        <v>0</v>
      </c>
    </row>
    <row r="3113" spans="1:17" ht="12.75" customHeight="1" x14ac:dyDescent="0.25">
      <c r="A3113" s="273" t="s">
        <v>5765</v>
      </c>
      <c r="B3113" s="273"/>
      <c r="C3113" s="274" t="s">
        <v>5766</v>
      </c>
      <c r="D3113" s="274"/>
      <c r="E3113" s="274"/>
      <c r="F3113" s="274"/>
      <c r="G3113" s="73">
        <v>150000</v>
      </c>
      <c r="H3113" s="73">
        <v>0</v>
      </c>
      <c r="I3113" s="275">
        <v>0</v>
      </c>
      <c r="J3113" s="275"/>
      <c r="K3113" s="275">
        <v>0</v>
      </c>
      <c r="L3113" s="275"/>
      <c r="M3113" s="275"/>
      <c r="N3113" s="275"/>
      <c r="O3113" s="275">
        <v>150000</v>
      </c>
      <c r="P3113" s="275"/>
      <c r="Q3113" s="73">
        <v>0</v>
      </c>
    </row>
    <row r="3114" spans="1:17" ht="12.1" customHeight="1" x14ac:dyDescent="0.25">
      <c r="A3114" s="273" t="s">
        <v>5767</v>
      </c>
      <c r="B3114" s="273"/>
      <c r="C3114" s="274" t="s">
        <v>5768</v>
      </c>
      <c r="D3114" s="274"/>
      <c r="E3114" s="274"/>
      <c r="F3114" s="274"/>
      <c r="G3114" s="73">
        <v>473482.64</v>
      </c>
      <c r="H3114" s="73">
        <v>0</v>
      </c>
      <c r="I3114" s="275">
        <v>0</v>
      </c>
      <c r="J3114" s="275"/>
      <c r="K3114" s="275">
        <v>0</v>
      </c>
      <c r="L3114" s="275"/>
      <c r="M3114" s="275"/>
      <c r="N3114" s="275"/>
      <c r="O3114" s="275">
        <v>473482.64</v>
      </c>
      <c r="P3114" s="275"/>
      <c r="Q3114" s="73">
        <v>0</v>
      </c>
    </row>
    <row r="3115" spans="1:17" ht="12.1" customHeight="1" x14ac:dyDescent="0.25">
      <c r="A3115" s="273" t="s">
        <v>5769</v>
      </c>
      <c r="B3115" s="273"/>
      <c r="C3115" s="274" t="s">
        <v>5770</v>
      </c>
      <c r="D3115" s="274"/>
      <c r="E3115" s="274"/>
      <c r="F3115" s="274"/>
      <c r="G3115" s="73">
        <v>414238</v>
      </c>
      <c r="H3115" s="73">
        <v>0</v>
      </c>
      <c r="I3115" s="275">
        <v>0</v>
      </c>
      <c r="J3115" s="275"/>
      <c r="K3115" s="275">
        <v>0</v>
      </c>
      <c r="L3115" s="275"/>
      <c r="M3115" s="275"/>
      <c r="N3115" s="275"/>
      <c r="O3115" s="275">
        <v>414238</v>
      </c>
      <c r="P3115" s="275"/>
      <c r="Q3115" s="73">
        <v>0</v>
      </c>
    </row>
    <row r="3116" spans="1:17" ht="12.1" customHeight="1" x14ac:dyDescent="0.25">
      <c r="A3116" s="273" t="s">
        <v>5771</v>
      </c>
      <c r="B3116" s="273"/>
      <c r="C3116" s="274" t="s">
        <v>5772</v>
      </c>
      <c r="D3116" s="274"/>
      <c r="E3116" s="274"/>
      <c r="F3116" s="274"/>
      <c r="G3116" s="73">
        <v>718937.18</v>
      </c>
      <c r="H3116" s="73">
        <v>0</v>
      </c>
      <c r="I3116" s="275">
        <v>0</v>
      </c>
      <c r="J3116" s="275"/>
      <c r="K3116" s="275">
        <v>0</v>
      </c>
      <c r="L3116" s="275"/>
      <c r="M3116" s="275"/>
      <c r="N3116" s="275"/>
      <c r="O3116" s="275">
        <v>718937.18</v>
      </c>
      <c r="P3116" s="275"/>
      <c r="Q3116" s="73">
        <v>0</v>
      </c>
    </row>
    <row r="3117" spans="1:17" ht="12.75" customHeight="1" x14ac:dyDescent="0.25">
      <c r="A3117" s="273" t="s">
        <v>5773</v>
      </c>
      <c r="B3117" s="273"/>
      <c r="C3117" s="274" t="s">
        <v>5774</v>
      </c>
      <c r="D3117" s="274"/>
      <c r="E3117" s="274"/>
      <c r="F3117" s="274"/>
      <c r="G3117" s="73">
        <v>8663520.8200000003</v>
      </c>
      <c r="H3117" s="73">
        <v>0</v>
      </c>
      <c r="I3117" s="275">
        <v>0</v>
      </c>
      <c r="J3117" s="275"/>
      <c r="K3117" s="275">
        <v>0</v>
      </c>
      <c r="L3117" s="275"/>
      <c r="M3117" s="275"/>
      <c r="N3117" s="275"/>
      <c r="O3117" s="275">
        <v>8663520.8200000003</v>
      </c>
      <c r="P3117" s="275"/>
      <c r="Q3117" s="73">
        <v>0</v>
      </c>
    </row>
    <row r="3118" spans="1:17" ht="12.1" customHeight="1" x14ac:dyDescent="0.25">
      <c r="A3118" s="273" t="s">
        <v>5775</v>
      </c>
      <c r="B3118" s="273"/>
      <c r="C3118" s="274" t="s">
        <v>5322</v>
      </c>
      <c r="D3118" s="274"/>
      <c r="E3118" s="274"/>
      <c r="F3118" s="274"/>
      <c r="G3118" s="73">
        <v>199000</v>
      </c>
      <c r="H3118" s="73">
        <v>0</v>
      </c>
      <c r="I3118" s="275">
        <v>0</v>
      </c>
      <c r="J3118" s="275"/>
      <c r="K3118" s="275">
        <v>0</v>
      </c>
      <c r="L3118" s="275"/>
      <c r="M3118" s="275"/>
      <c r="N3118" s="275"/>
      <c r="O3118" s="275">
        <v>199000</v>
      </c>
      <c r="P3118" s="275"/>
      <c r="Q3118" s="73">
        <v>0</v>
      </c>
    </row>
    <row r="3119" spans="1:17" ht="12.1" customHeight="1" x14ac:dyDescent="0.25">
      <c r="A3119" s="273" t="s">
        <v>5776</v>
      </c>
      <c r="B3119" s="273"/>
      <c r="C3119" s="274" t="s">
        <v>5294</v>
      </c>
      <c r="D3119" s="274"/>
      <c r="E3119" s="274"/>
      <c r="F3119" s="274"/>
      <c r="G3119" s="73">
        <v>144172850.16999999</v>
      </c>
      <c r="H3119" s="73">
        <v>0</v>
      </c>
      <c r="I3119" s="275">
        <v>4093272.72</v>
      </c>
      <c r="J3119" s="275"/>
      <c r="K3119" s="275">
        <v>0</v>
      </c>
      <c r="L3119" s="275"/>
      <c r="M3119" s="275"/>
      <c r="N3119" s="275"/>
      <c r="O3119" s="275">
        <v>148266122.88999999</v>
      </c>
      <c r="P3119" s="275"/>
      <c r="Q3119" s="73">
        <v>0</v>
      </c>
    </row>
    <row r="3120" spans="1:17" ht="12.75" customHeight="1" x14ac:dyDescent="0.25">
      <c r="A3120" s="273" t="s">
        <v>5777</v>
      </c>
      <c r="B3120" s="273"/>
      <c r="C3120" s="274" t="s">
        <v>5778</v>
      </c>
      <c r="D3120" s="274"/>
      <c r="E3120" s="274"/>
      <c r="F3120" s="274"/>
      <c r="G3120" s="73">
        <v>5927119</v>
      </c>
      <c r="H3120" s="73">
        <v>0</v>
      </c>
      <c r="I3120" s="275">
        <v>0</v>
      </c>
      <c r="J3120" s="275"/>
      <c r="K3120" s="275">
        <v>0</v>
      </c>
      <c r="L3120" s="275"/>
      <c r="M3120" s="275"/>
      <c r="N3120" s="275"/>
      <c r="O3120" s="275">
        <v>5927119</v>
      </c>
      <c r="P3120" s="275"/>
      <c r="Q3120" s="73">
        <v>0</v>
      </c>
    </row>
    <row r="3121" spans="1:17" ht="12.1" customHeight="1" x14ac:dyDescent="0.25">
      <c r="A3121" s="273" t="s">
        <v>5779</v>
      </c>
      <c r="B3121" s="273"/>
      <c r="C3121" s="274" t="s">
        <v>5780</v>
      </c>
      <c r="D3121" s="274"/>
      <c r="E3121" s="274"/>
      <c r="F3121" s="274"/>
      <c r="G3121" s="73">
        <v>15889381.83</v>
      </c>
      <c r="H3121" s="73">
        <v>0</v>
      </c>
      <c r="I3121" s="275">
        <v>0</v>
      </c>
      <c r="J3121" s="275"/>
      <c r="K3121" s="275">
        <v>0</v>
      </c>
      <c r="L3121" s="275"/>
      <c r="M3121" s="275"/>
      <c r="N3121" s="275"/>
      <c r="O3121" s="275">
        <v>15889381.83</v>
      </c>
      <c r="P3121" s="275"/>
      <c r="Q3121" s="73">
        <v>0</v>
      </c>
    </row>
    <row r="3122" spans="1:17" ht="12.1" customHeight="1" x14ac:dyDescent="0.25">
      <c r="A3122" s="273" t="s">
        <v>5781</v>
      </c>
      <c r="B3122" s="273"/>
      <c r="C3122" s="274" t="s">
        <v>5782</v>
      </c>
      <c r="D3122" s="274"/>
      <c r="E3122" s="274"/>
      <c r="F3122" s="274"/>
      <c r="G3122" s="73">
        <v>12043900</v>
      </c>
      <c r="H3122" s="73">
        <v>0</v>
      </c>
      <c r="I3122" s="275">
        <v>0</v>
      </c>
      <c r="J3122" s="275"/>
      <c r="K3122" s="275">
        <v>0</v>
      </c>
      <c r="L3122" s="275"/>
      <c r="M3122" s="275"/>
      <c r="N3122" s="275"/>
      <c r="O3122" s="275">
        <v>12043900</v>
      </c>
      <c r="P3122" s="275"/>
      <c r="Q3122" s="73">
        <v>0</v>
      </c>
    </row>
    <row r="3123" spans="1:17" ht="12.75" customHeight="1" x14ac:dyDescent="0.25">
      <c r="A3123" s="273" t="s">
        <v>5783</v>
      </c>
      <c r="B3123" s="273"/>
      <c r="C3123" s="274" t="s">
        <v>5784</v>
      </c>
      <c r="D3123" s="274"/>
      <c r="E3123" s="274"/>
      <c r="F3123" s="274"/>
      <c r="G3123" s="73">
        <v>12590047.609999999</v>
      </c>
      <c r="H3123" s="73">
        <v>0</v>
      </c>
      <c r="I3123" s="275">
        <v>0</v>
      </c>
      <c r="J3123" s="275"/>
      <c r="K3123" s="275">
        <v>0</v>
      </c>
      <c r="L3123" s="275"/>
      <c r="M3123" s="275"/>
      <c r="N3123" s="275"/>
      <c r="O3123" s="275">
        <v>12590047.609999999</v>
      </c>
      <c r="P3123" s="275"/>
      <c r="Q3123" s="73">
        <v>0</v>
      </c>
    </row>
    <row r="3124" spans="1:17" ht="12.1" customHeight="1" x14ac:dyDescent="0.25">
      <c r="A3124" s="273" t="s">
        <v>5785</v>
      </c>
      <c r="B3124" s="273"/>
      <c r="C3124" s="274" t="s">
        <v>5375</v>
      </c>
      <c r="D3124" s="274"/>
      <c r="E3124" s="274"/>
      <c r="F3124" s="274"/>
      <c r="G3124" s="73">
        <v>6826328.9500000002</v>
      </c>
      <c r="H3124" s="73">
        <v>0</v>
      </c>
      <c r="I3124" s="275">
        <v>254545.46</v>
      </c>
      <c r="J3124" s="275"/>
      <c r="K3124" s="275">
        <v>0</v>
      </c>
      <c r="L3124" s="275"/>
      <c r="M3124" s="275"/>
      <c r="N3124" s="275"/>
      <c r="O3124" s="275">
        <v>7080874.4100000001</v>
      </c>
      <c r="P3124" s="275"/>
      <c r="Q3124" s="73">
        <v>0</v>
      </c>
    </row>
    <row r="3125" spans="1:17" ht="12.1" customHeight="1" x14ac:dyDescent="0.25">
      <c r="A3125" s="273" t="s">
        <v>5786</v>
      </c>
      <c r="B3125" s="273"/>
      <c r="C3125" s="274" t="s">
        <v>5787</v>
      </c>
      <c r="D3125" s="274"/>
      <c r="E3125" s="274"/>
      <c r="F3125" s="274"/>
      <c r="G3125" s="73">
        <v>1245880</v>
      </c>
      <c r="H3125" s="73">
        <v>0</v>
      </c>
      <c r="I3125" s="275">
        <v>254545.46</v>
      </c>
      <c r="J3125" s="275"/>
      <c r="K3125" s="275">
        <v>0</v>
      </c>
      <c r="L3125" s="275"/>
      <c r="M3125" s="275"/>
      <c r="N3125" s="275"/>
      <c r="O3125" s="275">
        <v>1500425.46</v>
      </c>
      <c r="P3125" s="275"/>
      <c r="Q3125" s="73">
        <v>0</v>
      </c>
    </row>
    <row r="3126" spans="1:17" ht="12.75" customHeight="1" x14ac:dyDescent="0.25">
      <c r="A3126" s="273" t="s">
        <v>5788</v>
      </c>
      <c r="B3126" s="273"/>
      <c r="C3126" s="274" t="s">
        <v>5789</v>
      </c>
      <c r="D3126" s="274"/>
      <c r="E3126" s="274"/>
      <c r="F3126" s="274"/>
      <c r="G3126" s="73">
        <v>53044873.93</v>
      </c>
      <c r="H3126" s="73">
        <v>0</v>
      </c>
      <c r="I3126" s="275">
        <v>0</v>
      </c>
      <c r="J3126" s="275"/>
      <c r="K3126" s="275">
        <v>0</v>
      </c>
      <c r="L3126" s="275"/>
      <c r="M3126" s="275"/>
      <c r="N3126" s="275"/>
      <c r="O3126" s="275">
        <v>53044873.93</v>
      </c>
      <c r="P3126" s="275"/>
      <c r="Q3126" s="73">
        <v>0</v>
      </c>
    </row>
    <row r="3127" spans="1:17" ht="12.1" customHeight="1" x14ac:dyDescent="0.25">
      <c r="A3127" s="273" t="s">
        <v>5790</v>
      </c>
      <c r="B3127" s="273"/>
      <c r="C3127" s="274" t="s">
        <v>5791</v>
      </c>
      <c r="D3127" s="274"/>
      <c r="E3127" s="274"/>
      <c r="F3127" s="274"/>
      <c r="G3127" s="73">
        <v>186545.45</v>
      </c>
      <c r="H3127" s="73">
        <v>0</v>
      </c>
      <c r="I3127" s="275">
        <v>0</v>
      </c>
      <c r="J3127" s="275"/>
      <c r="K3127" s="275">
        <v>0</v>
      </c>
      <c r="L3127" s="275"/>
      <c r="M3127" s="275"/>
      <c r="N3127" s="275"/>
      <c r="O3127" s="275">
        <v>186545.45</v>
      </c>
      <c r="P3127" s="275"/>
      <c r="Q3127" s="73">
        <v>0</v>
      </c>
    </row>
    <row r="3128" spans="1:17" ht="12.1" customHeight="1" x14ac:dyDescent="0.25">
      <c r="A3128" s="273" t="s">
        <v>5792</v>
      </c>
      <c r="B3128" s="273"/>
      <c r="C3128" s="274" t="s">
        <v>5793</v>
      </c>
      <c r="D3128" s="274"/>
      <c r="E3128" s="274"/>
      <c r="F3128" s="274"/>
      <c r="G3128" s="73">
        <v>687519</v>
      </c>
      <c r="H3128" s="73">
        <v>0</v>
      </c>
      <c r="I3128" s="275">
        <v>0</v>
      </c>
      <c r="J3128" s="275"/>
      <c r="K3128" s="275">
        <v>0</v>
      </c>
      <c r="L3128" s="275"/>
      <c r="M3128" s="275"/>
      <c r="N3128" s="275"/>
      <c r="O3128" s="275">
        <v>687519</v>
      </c>
      <c r="P3128" s="275"/>
      <c r="Q3128" s="73">
        <v>0</v>
      </c>
    </row>
    <row r="3129" spans="1:17" ht="12.75" customHeight="1" x14ac:dyDescent="0.25">
      <c r="A3129" s="273" t="s">
        <v>5794</v>
      </c>
      <c r="B3129" s="273"/>
      <c r="C3129" s="274" t="s">
        <v>5795</v>
      </c>
      <c r="D3129" s="274"/>
      <c r="E3129" s="274"/>
      <c r="F3129" s="274"/>
      <c r="G3129" s="73">
        <v>507119</v>
      </c>
      <c r="H3129" s="73">
        <v>0</v>
      </c>
      <c r="I3129" s="275">
        <v>0</v>
      </c>
      <c r="J3129" s="275"/>
      <c r="K3129" s="275">
        <v>0</v>
      </c>
      <c r="L3129" s="275"/>
      <c r="M3129" s="275"/>
      <c r="N3129" s="275"/>
      <c r="O3129" s="275">
        <v>507119</v>
      </c>
      <c r="P3129" s="275"/>
      <c r="Q3129" s="73">
        <v>0</v>
      </c>
    </row>
    <row r="3130" spans="1:17" ht="12.1" customHeight="1" x14ac:dyDescent="0.25">
      <c r="A3130" s="273" t="s">
        <v>5796</v>
      </c>
      <c r="B3130" s="273"/>
      <c r="C3130" s="274" t="s">
        <v>5797</v>
      </c>
      <c r="D3130" s="274"/>
      <c r="E3130" s="274"/>
      <c r="F3130" s="274"/>
      <c r="G3130" s="73">
        <v>807119</v>
      </c>
      <c r="H3130" s="73">
        <v>0</v>
      </c>
      <c r="I3130" s="275">
        <v>254545.46</v>
      </c>
      <c r="J3130" s="275"/>
      <c r="K3130" s="275">
        <v>0</v>
      </c>
      <c r="L3130" s="275"/>
      <c r="M3130" s="275"/>
      <c r="N3130" s="275"/>
      <c r="O3130" s="275">
        <v>1061664.46</v>
      </c>
      <c r="P3130" s="275"/>
      <c r="Q3130" s="73">
        <v>0</v>
      </c>
    </row>
    <row r="3131" spans="1:17" ht="12.1" customHeight="1" x14ac:dyDescent="0.25">
      <c r="A3131" s="273" t="s">
        <v>5798</v>
      </c>
      <c r="B3131" s="273"/>
      <c r="C3131" s="274" t="s">
        <v>5393</v>
      </c>
      <c r="D3131" s="274"/>
      <c r="E3131" s="274"/>
      <c r="F3131" s="274"/>
      <c r="G3131" s="73">
        <v>25868547.52</v>
      </c>
      <c r="H3131" s="73">
        <v>0</v>
      </c>
      <c r="I3131" s="275">
        <v>0</v>
      </c>
      <c r="J3131" s="275"/>
      <c r="K3131" s="275">
        <v>0</v>
      </c>
      <c r="L3131" s="275"/>
      <c r="M3131" s="275"/>
      <c r="N3131" s="275"/>
      <c r="O3131" s="275">
        <v>25868547.52</v>
      </c>
      <c r="P3131" s="275"/>
      <c r="Q3131" s="73">
        <v>0</v>
      </c>
    </row>
    <row r="3132" spans="1:17" ht="12.75" customHeight="1" x14ac:dyDescent="0.25">
      <c r="A3132" s="273" t="s">
        <v>5799</v>
      </c>
      <c r="B3132" s="273"/>
      <c r="C3132" s="274" t="s">
        <v>5800</v>
      </c>
      <c r="D3132" s="274"/>
      <c r="E3132" s="274"/>
      <c r="F3132" s="274"/>
      <c r="G3132" s="73">
        <v>15181687.51</v>
      </c>
      <c r="H3132" s="73">
        <v>0</v>
      </c>
      <c r="I3132" s="275">
        <v>0</v>
      </c>
      <c r="J3132" s="275"/>
      <c r="K3132" s="275">
        <v>0</v>
      </c>
      <c r="L3132" s="275"/>
      <c r="M3132" s="275"/>
      <c r="N3132" s="275"/>
      <c r="O3132" s="275">
        <v>15181687.51</v>
      </c>
      <c r="P3132" s="275"/>
      <c r="Q3132" s="73">
        <v>0</v>
      </c>
    </row>
    <row r="3133" spans="1:17" ht="12.1" customHeight="1" x14ac:dyDescent="0.25">
      <c r="A3133" s="273" t="s">
        <v>5801</v>
      </c>
      <c r="B3133" s="273"/>
      <c r="C3133" s="274" t="s">
        <v>5802</v>
      </c>
      <c r="D3133" s="274"/>
      <c r="E3133" s="274"/>
      <c r="F3133" s="274"/>
      <c r="G3133" s="73">
        <v>110198949.89</v>
      </c>
      <c r="H3133" s="73">
        <v>0</v>
      </c>
      <c r="I3133" s="275">
        <v>0</v>
      </c>
      <c r="J3133" s="275"/>
      <c r="K3133" s="275">
        <v>0</v>
      </c>
      <c r="L3133" s="275"/>
      <c r="M3133" s="275"/>
      <c r="N3133" s="275"/>
      <c r="O3133" s="275">
        <v>110198949.89</v>
      </c>
      <c r="P3133" s="275"/>
      <c r="Q3133" s="73">
        <v>0</v>
      </c>
    </row>
    <row r="3134" spans="1:17" ht="12.1" customHeight="1" x14ac:dyDescent="0.25">
      <c r="A3134" s="273" t="s">
        <v>5803</v>
      </c>
      <c r="B3134" s="273"/>
      <c r="C3134" s="274" t="s">
        <v>5804</v>
      </c>
      <c r="D3134" s="274"/>
      <c r="E3134" s="274"/>
      <c r="F3134" s="274"/>
      <c r="G3134" s="73">
        <v>560000</v>
      </c>
      <c r="H3134" s="73">
        <v>0</v>
      </c>
      <c r="I3134" s="275">
        <v>0</v>
      </c>
      <c r="J3134" s="275"/>
      <c r="K3134" s="275">
        <v>0</v>
      </c>
      <c r="L3134" s="275"/>
      <c r="M3134" s="275"/>
      <c r="N3134" s="275"/>
      <c r="O3134" s="275">
        <v>560000</v>
      </c>
      <c r="P3134" s="275"/>
      <c r="Q3134" s="73">
        <v>0</v>
      </c>
    </row>
    <row r="3135" spans="1:17" ht="12.75" customHeight="1" x14ac:dyDescent="0.25">
      <c r="A3135" s="273" t="s">
        <v>5805</v>
      </c>
      <c r="B3135" s="273"/>
      <c r="C3135" s="274" t="s">
        <v>5294</v>
      </c>
      <c r="D3135" s="274"/>
      <c r="E3135" s="274"/>
      <c r="F3135" s="274"/>
      <c r="G3135" s="73">
        <v>396468876.07999998</v>
      </c>
      <c r="H3135" s="73">
        <v>0</v>
      </c>
      <c r="I3135" s="275">
        <v>0</v>
      </c>
      <c r="J3135" s="275"/>
      <c r="K3135" s="275">
        <v>0</v>
      </c>
      <c r="L3135" s="275"/>
      <c r="M3135" s="275"/>
      <c r="N3135" s="275"/>
      <c r="O3135" s="275">
        <v>396468876.07999998</v>
      </c>
      <c r="P3135" s="275"/>
      <c r="Q3135" s="73">
        <v>0</v>
      </c>
    </row>
    <row r="3136" spans="1:17" ht="12.1" customHeight="1" x14ac:dyDescent="0.25">
      <c r="A3136" s="273" t="s">
        <v>5806</v>
      </c>
      <c r="B3136" s="273"/>
      <c r="C3136" s="274" t="s">
        <v>5807</v>
      </c>
      <c r="D3136" s="274"/>
      <c r="E3136" s="274"/>
      <c r="F3136" s="274"/>
      <c r="G3136" s="73">
        <v>327272.71999999997</v>
      </c>
      <c r="H3136" s="73">
        <v>0</v>
      </c>
      <c r="I3136" s="275">
        <v>0</v>
      </c>
      <c r="J3136" s="275"/>
      <c r="K3136" s="275">
        <v>0</v>
      </c>
      <c r="L3136" s="275"/>
      <c r="M3136" s="275"/>
      <c r="N3136" s="275"/>
      <c r="O3136" s="275">
        <v>327272.71999999997</v>
      </c>
      <c r="P3136" s="275"/>
      <c r="Q3136" s="73">
        <v>0</v>
      </c>
    </row>
    <row r="3137" spans="1:17" ht="12.1" customHeight="1" x14ac:dyDescent="0.25">
      <c r="A3137" s="273" t="s">
        <v>5808</v>
      </c>
      <c r="B3137" s="273"/>
      <c r="C3137" s="274" t="s">
        <v>5294</v>
      </c>
      <c r="D3137" s="274"/>
      <c r="E3137" s="274"/>
      <c r="F3137" s="274"/>
      <c r="G3137" s="73">
        <v>95548614.579999998</v>
      </c>
      <c r="H3137" s="73">
        <v>0</v>
      </c>
      <c r="I3137" s="275">
        <v>0</v>
      </c>
      <c r="J3137" s="275"/>
      <c r="K3137" s="275">
        <v>0</v>
      </c>
      <c r="L3137" s="275"/>
      <c r="M3137" s="275"/>
      <c r="N3137" s="275"/>
      <c r="O3137" s="275">
        <v>95548614.579999998</v>
      </c>
      <c r="P3137" s="275"/>
      <c r="Q3137" s="73">
        <v>0</v>
      </c>
    </row>
    <row r="3138" spans="1:17" ht="12.75" customHeight="1" x14ac:dyDescent="0.25">
      <c r="A3138" s="273" t="s">
        <v>5809</v>
      </c>
      <c r="B3138" s="273"/>
      <c r="C3138" s="274" t="s">
        <v>5810</v>
      </c>
      <c r="D3138" s="274"/>
      <c r="E3138" s="274"/>
      <c r="F3138" s="274"/>
      <c r="G3138" s="73">
        <v>1050000</v>
      </c>
      <c r="H3138" s="73">
        <v>0</v>
      </c>
      <c r="I3138" s="275">
        <v>0</v>
      </c>
      <c r="J3138" s="275"/>
      <c r="K3138" s="275">
        <v>0</v>
      </c>
      <c r="L3138" s="275"/>
      <c r="M3138" s="275"/>
      <c r="N3138" s="275"/>
      <c r="O3138" s="275">
        <v>1050000</v>
      </c>
      <c r="P3138" s="275"/>
      <c r="Q3138" s="73">
        <v>0</v>
      </c>
    </row>
    <row r="3139" spans="1:17" ht="12.1" customHeight="1" x14ac:dyDescent="0.25">
      <c r="A3139" s="273" t="s">
        <v>5811</v>
      </c>
      <c r="B3139" s="273"/>
      <c r="C3139" s="274" t="s">
        <v>5810</v>
      </c>
      <c r="D3139" s="274"/>
      <c r="E3139" s="274"/>
      <c r="F3139" s="274"/>
      <c r="G3139" s="73">
        <v>1448000</v>
      </c>
      <c r="H3139" s="73">
        <v>0</v>
      </c>
      <c r="I3139" s="275">
        <v>0</v>
      </c>
      <c r="J3139" s="275"/>
      <c r="K3139" s="275">
        <v>0</v>
      </c>
      <c r="L3139" s="275"/>
      <c r="M3139" s="275"/>
      <c r="N3139" s="275"/>
      <c r="O3139" s="275">
        <v>1448000</v>
      </c>
      <c r="P3139" s="275"/>
      <c r="Q3139" s="73">
        <v>0</v>
      </c>
    </row>
    <row r="3140" spans="1:17" ht="12.1" customHeight="1" x14ac:dyDescent="0.25">
      <c r="A3140" s="273" t="s">
        <v>5812</v>
      </c>
      <c r="B3140" s="273"/>
      <c r="C3140" s="274" t="s">
        <v>5813</v>
      </c>
      <c r="D3140" s="274"/>
      <c r="E3140" s="274"/>
      <c r="F3140" s="274"/>
      <c r="G3140" s="73">
        <v>360000</v>
      </c>
      <c r="H3140" s="73">
        <v>0</v>
      </c>
      <c r="I3140" s="275">
        <v>0</v>
      </c>
      <c r="J3140" s="275"/>
      <c r="K3140" s="275">
        <v>0</v>
      </c>
      <c r="L3140" s="275"/>
      <c r="M3140" s="275"/>
      <c r="N3140" s="275"/>
      <c r="O3140" s="275">
        <v>360000</v>
      </c>
      <c r="P3140" s="275"/>
      <c r="Q3140" s="73">
        <v>0</v>
      </c>
    </row>
    <row r="3141" spans="1:17" ht="12.1" customHeight="1" x14ac:dyDescent="0.25">
      <c r="A3141" s="273" t="s">
        <v>5814</v>
      </c>
      <c r="B3141" s="273"/>
      <c r="C3141" s="274" t="s">
        <v>5815</v>
      </c>
      <c r="D3141" s="274"/>
      <c r="E3141" s="274"/>
      <c r="F3141" s="274"/>
      <c r="G3141" s="73">
        <v>66084508.759999998</v>
      </c>
      <c r="H3141" s="73">
        <v>0</v>
      </c>
      <c r="I3141" s="275">
        <v>3696363.64</v>
      </c>
      <c r="J3141" s="275"/>
      <c r="K3141" s="275">
        <v>0</v>
      </c>
      <c r="L3141" s="275"/>
      <c r="M3141" s="275"/>
      <c r="N3141" s="275"/>
      <c r="O3141" s="275">
        <v>69780872.400000006</v>
      </c>
      <c r="P3141" s="275"/>
      <c r="Q3141" s="73">
        <v>0</v>
      </c>
    </row>
    <row r="3142" spans="1:17" ht="12.75" customHeight="1" x14ac:dyDescent="0.25">
      <c r="A3142" s="273" t="s">
        <v>5816</v>
      </c>
      <c r="B3142" s="273"/>
      <c r="C3142" s="274" t="s">
        <v>5817</v>
      </c>
      <c r="D3142" s="274"/>
      <c r="E3142" s="274"/>
      <c r="F3142" s="274"/>
      <c r="G3142" s="73">
        <v>4491404.8600000003</v>
      </c>
      <c r="H3142" s="73">
        <v>0</v>
      </c>
      <c r="I3142" s="275">
        <v>0</v>
      </c>
      <c r="J3142" s="275"/>
      <c r="K3142" s="275">
        <v>0</v>
      </c>
      <c r="L3142" s="275"/>
      <c r="M3142" s="275"/>
      <c r="N3142" s="275"/>
      <c r="O3142" s="275">
        <v>4491404.8600000003</v>
      </c>
      <c r="P3142" s="275"/>
      <c r="Q3142" s="73">
        <v>0</v>
      </c>
    </row>
    <row r="3143" spans="1:17" ht="12.1" customHeight="1" x14ac:dyDescent="0.25">
      <c r="A3143" s="273" t="s">
        <v>5818</v>
      </c>
      <c r="B3143" s="273"/>
      <c r="C3143" s="274" t="s">
        <v>5819</v>
      </c>
      <c r="D3143" s="274"/>
      <c r="E3143" s="274"/>
      <c r="F3143" s="274"/>
      <c r="G3143" s="73">
        <v>0</v>
      </c>
      <c r="H3143" s="73">
        <v>0</v>
      </c>
      <c r="I3143" s="275">
        <v>6184842282.1999998</v>
      </c>
      <c r="J3143" s="275"/>
      <c r="K3143" s="275">
        <v>78627881.930000007</v>
      </c>
      <c r="L3143" s="275"/>
      <c r="M3143" s="275"/>
      <c r="N3143" s="275"/>
      <c r="O3143" s="275">
        <v>6106214400.2700005</v>
      </c>
      <c r="P3143" s="275"/>
      <c r="Q3143" s="73">
        <v>0</v>
      </c>
    </row>
    <row r="3144" spans="1:17" ht="12.1" customHeight="1" x14ac:dyDescent="0.25">
      <c r="A3144" s="273" t="s">
        <v>5820</v>
      </c>
      <c r="B3144" s="273"/>
      <c r="C3144" s="274" t="s">
        <v>5821</v>
      </c>
      <c r="D3144" s="274"/>
      <c r="E3144" s="274"/>
      <c r="F3144" s="274"/>
      <c r="G3144" s="73">
        <v>14308363.640000001</v>
      </c>
      <c r="H3144" s="73">
        <v>0</v>
      </c>
      <c r="I3144" s="275">
        <v>0</v>
      </c>
      <c r="J3144" s="275"/>
      <c r="K3144" s="275">
        <v>0</v>
      </c>
      <c r="L3144" s="275"/>
      <c r="M3144" s="275"/>
      <c r="N3144" s="275"/>
      <c r="O3144" s="275">
        <v>14308363.640000001</v>
      </c>
      <c r="P3144" s="275"/>
      <c r="Q3144" s="73">
        <v>0</v>
      </c>
    </row>
    <row r="3145" spans="1:17" ht="12.75" customHeight="1" x14ac:dyDescent="0.25">
      <c r="A3145" s="273" t="s">
        <v>5822</v>
      </c>
      <c r="B3145" s="273"/>
      <c r="C3145" s="274" t="s">
        <v>5823</v>
      </c>
      <c r="D3145" s="274"/>
      <c r="E3145" s="274"/>
      <c r="F3145" s="274"/>
      <c r="G3145" s="73">
        <v>60162364.490000002</v>
      </c>
      <c r="H3145" s="73">
        <v>0</v>
      </c>
      <c r="I3145" s="275">
        <v>0</v>
      </c>
      <c r="J3145" s="275"/>
      <c r="K3145" s="275">
        <v>0</v>
      </c>
      <c r="L3145" s="275"/>
      <c r="M3145" s="275"/>
      <c r="N3145" s="275"/>
      <c r="O3145" s="275">
        <v>60162364.490000002</v>
      </c>
      <c r="P3145" s="275"/>
      <c r="Q3145" s="73">
        <v>0</v>
      </c>
    </row>
    <row r="3146" spans="1:17" ht="12.1" customHeight="1" x14ac:dyDescent="0.25">
      <c r="A3146" s="273" t="s">
        <v>5824</v>
      </c>
      <c r="B3146" s="273"/>
      <c r="C3146" s="274" t="s">
        <v>5825</v>
      </c>
      <c r="D3146" s="274"/>
      <c r="E3146" s="274"/>
      <c r="F3146" s="274"/>
      <c r="G3146" s="73">
        <v>65337784.740000002</v>
      </c>
      <c r="H3146" s="73">
        <v>0</v>
      </c>
      <c r="I3146" s="275">
        <v>0</v>
      </c>
      <c r="J3146" s="275"/>
      <c r="K3146" s="275">
        <v>0</v>
      </c>
      <c r="L3146" s="275"/>
      <c r="M3146" s="275"/>
      <c r="N3146" s="275"/>
      <c r="O3146" s="275">
        <v>65337784.740000002</v>
      </c>
      <c r="P3146" s="275"/>
      <c r="Q3146" s="73">
        <v>0</v>
      </c>
    </row>
    <row r="3147" spans="1:17" ht="12.1" customHeight="1" x14ac:dyDescent="0.25">
      <c r="A3147" s="273" t="s">
        <v>5826</v>
      </c>
      <c r="B3147" s="273"/>
      <c r="C3147" s="274" t="s">
        <v>5827</v>
      </c>
      <c r="D3147" s="274"/>
      <c r="E3147" s="274"/>
      <c r="F3147" s="274"/>
      <c r="G3147" s="73">
        <v>327272.71999999997</v>
      </c>
      <c r="H3147" s="73">
        <v>0</v>
      </c>
      <c r="I3147" s="275">
        <v>0</v>
      </c>
      <c r="J3147" s="275"/>
      <c r="K3147" s="275">
        <v>0</v>
      </c>
      <c r="L3147" s="275"/>
      <c r="M3147" s="275"/>
      <c r="N3147" s="275"/>
      <c r="O3147" s="275">
        <v>327272.71999999997</v>
      </c>
      <c r="P3147" s="275"/>
      <c r="Q3147" s="73">
        <v>0</v>
      </c>
    </row>
    <row r="3148" spans="1:17" ht="12.75" customHeight="1" x14ac:dyDescent="0.25">
      <c r="A3148" s="273" t="s">
        <v>5828</v>
      </c>
      <c r="B3148" s="273"/>
      <c r="C3148" s="274" t="s">
        <v>5829</v>
      </c>
      <c r="D3148" s="274"/>
      <c r="E3148" s="274"/>
      <c r="F3148" s="274"/>
      <c r="G3148" s="73">
        <v>3378305269.6900001</v>
      </c>
      <c r="H3148" s="73">
        <v>0</v>
      </c>
      <c r="I3148" s="275">
        <v>1927317436.1500001</v>
      </c>
      <c r="J3148" s="275"/>
      <c r="K3148" s="275">
        <v>1341919158.71</v>
      </c>
      <c r="L3148" s="275"/>
      <c r="M3148" s="275"/>
      <c r="N3148" s="275"/>
      <c r="O3148" s="275">
        <v>3963703547.1300001</v>
      </c>
      <c r="P3148" s="275"/>
      <c r="Q3148" s="73">
        <v>0</v>
      </c>
    </row>
    <row r="3149" spans="1:17" ht="12.1" customHeight="1" x14ac:dyDescent="0.25">
      <c r="A3149" s="273" t="s">
        <v>5830</v>
      </c>
      <c r="B3149" s="273"/>
      <c r="C3149" s="274" t="s">
        <v>5831</v>
      </c>
      <c r="D3149" s="274"/>
      <c r="E3149" s="274"/>
      <c r="F3149" s="274"/>
      <c r="G3149" s="73">
        <v>53435817.310000002</v>
      </c>
      <c r="H3149" s="73">
        <v>0</v>
      </c>
      <c r="I3149" s="275">
        <v>0</v>
      </c>
      <c r="J3149" s="275"/>
      <c r="K3149" s="275">
        <v>0</v>
      </c>
      <c r="L3149" s="275"/>
      <c r="M3149" s="275"/>
      <c r="N3149" s="275"/>
      <c r="O3149" s="275">
        <v>53435817.310000002</v>
      </c>
      <c r="P3149" s="275"/>
      <c r="Q3149" s="73">
        <v>0</v>
      </c>
    </row>
    <row r="3150" spans="1:17" ht="12.1" customHeight="1" x14ac:dyDescent="0.25">
      <c r="A3150" s="273" t="s">
        <v>5832</v>
      </c>
      <c r="B3150" s="273"/>
      <c r="C3150" s="274" t="s">
        <v>5833</v>
      </c>
      <c r="D3150" s="274"/>
      <c r="E3150" s="274"/>
      <c r="F3150" s="274"/>
      <c r="G3150" s="73">
        <v>97539960.989999995</v>
      </c>
      <c r="H3150" s="73">
        <v>0</v>
      </c>
      <c r="I3150" s="275">
        <v>169517739.84999999</v>
      </c>
      <c r="J3150" s="275"/>
      <c r="K3150" s="275">
        <v>164215558.06</v>
      </c>
      <c r="L3150" s="275"/>
      <c r="M3150" s="275"/>
      <c r="N3150" s="275"/>
      <c r="O3150" s="275">
        <v>102842142.78</v>
      </c>
      <c r="P3150" s="275"/>
      <c r="Q3150" s="73">
        <v>0</v>
      </c>
    </row>
    <row r="3151" spans="1:17" ht="12.75" customHeight="1" x14ac:dyDescent="0.25">
      <c r="A3151" s="273" t="s">
        <v>5834</v>
      </c>
      <c r="B3151" s="273"/>
      <c r="C3151" s="274" t="s">
        <v>5835</v>
      </c>
      <c r="D3151" s="274"/>
      <c r="E3151" s="274"/>
      <c r="F3151" s="274"/>
      <c r="G3151" s="73">
        <v>169577350.13999999</v>
      </c>
      <c r="H3151" s="73">
        <v>0</v>
      </c>
      <c r="I3151" s="275">
        <v>0</v>
      </c>
      <c r="J3151" s="275"/>
      <c r="K3151" s="275">
        <v>0</v>
      </c>
      <c r="L3151" s="275"/>
      <c r="M3151" s="275"/>
      <c r="N3151" s="275"/>
      <c r="O3151" s="275">
        <v>169577350.13999999</v>
      </c>
      <c r="P3151" s="275"/>
      <c r="Q3151" s="73">
        <v>0</v>
      </c>
    </row>
    <row r="3152" spans="1:17" ht="12.1" customHeight="1" x14ac:dyDescent="0.25">
      <c r="A3152" s="273" t="s">
        <v>5836</v>
      </c>
      <c r="B3152" s="273"/>
      <c r="C3152" s="274" t="s">
        <v>5837</v>
      </c>
      <c r="D3152" s="274"/>
      <c r="E3152" s="274"/>
      <c r="F3152" s="274"/>
      <c r="G3152" s="73">
        <v>43090235.579999998</v>
      </c>
      <c r="H3152" s="73">
        <v>0</v>
      </c>
      <c r="I3152" s="275">
        <v>1286454.53</v>
      </c>
      <c r="J3152" s="275"/>
      <c r="K3152" s="275">
        <v>0</v>
      </c>
      <c r="L3152" s="275"/>
      <c r="M3152" s="275"/>
      <c r="N3152" s="275"/>
      <c r="O3152" s="275">
        <v>44376690.109999999</v>
      </c>
      <c r="P3152" s="275"/>
      <c r="Q3152" s="73">
        <v>0</v>
      </c>
    </row>
    <row r="3153" spans="1:17" ht="12.1" customHeight="1" x14ac:dyDescent="0.25">
      <c r="A3153" s="273" t="s">
        <v>5838</v>
      </c>
      <c r="B3153" s="273"/>
      <c r="C3153" s="274" t="s">
        <v>5839</v>
      </c>
      <c r="D3153" s="274"/>
      <c r="E3153" s="274"/>
      <c r="F3153" s="274"/>
      <c r="G3153" s="73">
        <v>734939711.04999995</v>
      </c>
      <c r="H3153" s="73">
        <v>0</v>
      </c>
      <c r="I3153" s="275">
        <v>0</v>
      </c>
      <c r="J3153" s="275"/>
      <c r="K3153" s="275">
        <v>580951257.96000004</v>
      </c>
      <c r="L3153" s="275"/>
      <c r="M3153" s="275"/>
      <c r="N3153" s="275"/>
      <c r="O3153" s="275">
        <v>153988453.09</v>
      </c>
      <c r="P3153" s="275"/>
      <c r="Q3153" s="73">
        <v>0</v>
      </c>
    </row>
    <row r="3154" spans="1:17" ht="12.75" customHeight="1" x14ac:dyDescent="0.25">
      <c r="A3154" s="273" t="s">
        <v>5840</v>
      </c>
      <c r="B3154" s="273"/>
      <c r="C3154" s="274" t="s">
        <v>5841</v>
      </c>
      <c r="D3154" s="274"/>
      <c r="E3154" s="274"/>
      <c r="F3154" s="274"/>
      <c r="G3154" s="73">
        <v>6751409.3200000003</v>
      </c>
      <c r="H3154" s="73">
        <v>0</v>
      </c>
      <c r="I3154" s="275">
        <v>0</v>
      </c>
      <c r="J3154" s="275"/>
      <c r="K3154" s="275">
        <v>0</v>
      </c>
      <c r="L3154" s="275"/>
      <c r="M3154" s="275"/>
      <c r="N3154" s="275"/>
      <c r="O3154" s="275">
        <v>6751409.3200000003</v>
      </c>
      <c r="P3154" s="275"/>
      <c r="Q3154" s="73">
        <v>0</v>
      </c>
    </row>
    <row r="3155" spans="1:17" ht="12.1" customHeight="1" x14ac:dyDescent="0.25">
      <c r="A3155" s="273" t="s">
        <v>5842</v>
      </c>
      <c r="B3155" s="273"/>
      <c r="C3155" s="274" t="s">
        <v>5843</v>
      </c>
      <c r="D3155" s="274"/>
      <c r="E3155" s="274"/>
      <c r="F3155" s="274"/>
      <c r="G3155" s="73">
        <v>330000</v>
      </c>
      <c r="H3155" s="73">
        <v>0</v>
      </c>
      <c r="I3155" s="275">
        <v>0</v>
      </c>
      <c r="J3155" s="275"/>
      <c r="K3155" s="275">
        <v>0</v>
      </c>
      <c r="L3155" s="275"/>
      <c r="M3155" s="275"/>
      <c r="N3155" s="275"/>
      <c r="O3155" s="275">
        <v>330000</v>
      </c>
      <c r="P3155" s="275"/>
      <c r="Q3155" s="73">
        <v>0</v>
      </c>
    </row>
    <row r="3156" spans="1:17" ht="12.1" customHeight="1" x14ac:dyDescent="0.25">
      <c r="A3156" s="273" t="s">
        <v>5844</v>
      </c>
      <c r="B3156" s="273"/>
      <c r="C3156" s="274" t="s">
        <v>5845</v>
      </c>
      <c r="D3156" s="274"/>
      <c r="E3156" s="274"/>
      <c r="F3156" s="274"/>
      <c r="G3156" s="73">
        <v>2351727.27</v>
      </c>
      <c r="H3156" s="73">
        <v>0</v>
      </c>
      <c r="I3156" s="275">
        <v>0</v>
      </c>
      <c r="J3156" s="275"/>
      <c r="K3156" s="275">
        <v>0</v>
      </c>
      <c r="L3156" s="275"/>
      <c r="M3156" s="275"/>
      <c r="N3156" s="275"/>
      <c r="O3156" s="275">
        <v>2351727.27</v>
      </c>
      <c r="P3156" s="275"/>
      <c r="Q3156" s="73">
        <v>0</v>
      </c>
    </row>
    <row r="3157" spans="1:17" ht="12.75" customHeight="1" x14ac:dyDescent="0.25">
      <c r="A3157" s="273" t="s">
        <v>5846</v>
      </c>
      <c r="B3157" s="273"/>
      <c r="C3157" s="274" t="s">
        <v>5847</v>
      </c>
      <c r="D3157" s="274"/>
      <c r="E3157" s="274"/>
      <c r="F3157" s="274"/>
      <c r="G3157" s="73">
        <v>450000</v>
      </c>
      <c r="H3157" s="73">
        <v>0</v>
      </c>
      <c r="I3157" s="275">
        <v>0</v>
      </c>
      <c r="J3157" s="275"/>
      <c r="K3157" s="275">
        <v>0</v>
      </c>
      <c r="L3157" s="275"/>
      <c r="M3157" s="275"/>
      <c r="N3157" s="275"/>
      <c r="O3157" s="275">
        <v>450000</v>
      </c>
      <c r="P3157" s="275"/>
      <c r="Q3157" s="73">
        <v>0</v>
      </c>
    </row>
    <row r="3158" spans="1:17" ht="12.1" customHeight="1" x14ac:dyDescent="0.25">
      <c r="A3158" s="273" t="s">
        <v>5848</v>
      </c>
      <c r="B3158" s="273"/>
      <c r="C3158" s="274" t="s">
        <v>5849</v>
      </c>
      <c r="D3158" s="274"/>
      <c r="E3158" s="274"/>
      <c r="F3158" s="274"/>
      <c r="G3158" s="73">
        <v>1121227.26</v>
      </c>
      <c r="H3158" s="73">
        <v>0</v>
      </c>
      <c r="I3158" s="275">
        <v>0</v>
      </c>
      <c r="J3158" s="275"/>
      <c r="K3158" s="275">
        <v>0</v>
      </c>
      <c r="L3158" s="275"/>
      <c r="M3158" s="275"/>
      <c r="N3158" s="275"/>
      <c r="O3158" s="275">
        <v>1121227.26</v>
      </c>
      <c r="P3158" s="275"/>
      <c r="Q3158" s="73">
        <v>0</v>
      </c>
    </row>
    <row r="3159" spans="1:17" ht="12.1" customHeight="1" x14ac:dyDescent="0.25">
      <c r="A3159" s="273" t="s">
        <v>5850</v>
      </c>
      <c r="B3159" s="273"/>
      <c r="C3159" s="274" t="s">
        <v>5851</v>
      </c>
      <c r="D3159" s="274"/>
      <c r="E3159" s="274"/>
      <c r="F3159" s="274"/>
      <c r="G3159" s="73">
        <v>443636.36</v>
      </c>
      <c r="H3159" s="73">
        <v>0</v>
      </c>
      <c r="I3159" s="275">
        <v>0</v>
      </c>
      <c r="J3159" s="275"/>
      <c r="K3159" s="275">
        <v>0</v>
      </c>
      <c r="L3159" s="275"/>
      <c r="M3159" s="275"/>
      <c r="N3159" s="275"/>
      <c r="O3159" s="275">
        <v>443636.36</v>
      </c>
      <c r="P3159" s="275"/>
      <c r="Q3159" s="73">
        <v>0</v>
      </c>
    </row>
    <row r="3160" spans="1:17" ht="12.75" customHeight="1" x14ac:dyDescent="0.25">
      <c r="A3160" s="273" t="s">
        <v>5852</v>
      </c>
      <c r="B3160" s="273"/>
      <c r="C3160" s="274" t="s">
        <v>5853</v>
      </c>
      <c r="D3160" s="274"/>
      <c r="E3160" s="274"/>
      <c r="F3160" s="274"/>
      <c r="G3160" s="73">
        <v>1460472.74</v>
      </c>
      <c r="H3160" s="73">
        <v>0</v>
      </c>
      <c r="I3160" s="275">
        <v>0</v>
      </c>
      <c r="J3160" s="275"/>
      <c r="K3160" s="275">
        <v>419100</v>
      </c>
      <c r="L3160" s="275"/>
      <c r="M3160" s="275"/>
      <c r="N3160" s="275"/>
      <c r="O3160" s="275">
        <v>1041372.74</v>
      </c>
      <c r="P3160" s="275"/>
      <c r="Q3160" s="73">
        <v>0</v>
      </c>
    </row>
    <row r="3161" spans="1:17" ht="12.1" customHeight="1" x14ac:dyDescent="0.25">
      <c r="A3161" s="273" t="s">
        <v>5854</v>
      </c>
      <c r="B3161" s="273"/>
      <c r="C3161" s="274" t="s">
        <v>5855</v>
      </c>
      <c r="D3161" s="274"/>
      <c r="E3161" s="274"/>
      <c r="F3161" s="274"/>
      <c r="G3161" s="73">
        <v>10113274.15</v>
      </c>
      <c r="H3161" s="73">
        <v>0</v>
      </c>
      <c r="I3161" s="275">
        <v>0</v>
      </c>
      <c r="J3161" s="275"/>
      <c r="K3161" s="275">
        <v>0</v>
      </c>
      <c r="L3161" s="275"/>
      <c r="M3161" s="275"/>
      <c r="N3161" s="275"/>
      <c r="O3161" s="275">
        <v>10113274.15</v>
      </c>
      <c r="P3161" s="275"/>
      <c r="Q3161" s="73">
        <v>0</v>
      </c>
    </row>
    <row r="3162" spans="1:17" ht="12.1" customHeight="1" x14ac:dyDescent="0.25">
      <c r="A3162" s="273" t="s">
        <v>5856</v>
      </c>
      <c r="B3162" s="273"/>
      <c r="C3162" s="274" t="s">
        <v>5857</v>
      </c>
      <c r="D3162" s="274"/>
      <c r="E3162" s="274"/>
      <c r="F3162" s="274"/>
      <c r="G3162" s="73">
        <v>199083555.52000001</v>
      </c>
      <c r="H3162" s="73">
        <v>0</v>
      </c>
      <c r="I3162" s="275">
        <v>0</v>
      </c>
      <c r="J3162" s="275"/>
      <c r="K3162" s="275">
        <v>0</v>
      </c>
      <c r="L3162" s="275"/>
      <c r="M3162" s="275"/>
      <c r="N3162" s="275"/>
      <c r="O3162" s="275">
        <v>199083555.52000001</v>
      </c>
      <c r="P3162" s="275"/>
      <c r="Q3162" s="73">
        <v>0</v>
      </c>
    </row>
    <row r="3163" spans="1:17" ht="12.75" customHeight="1" x14ac:dyDescent="0.25">
      <c r="A3163" s="273" t="s">
        <v>5858</v>
      </c>
      <c r="B3163" s="273"/>
      <c r="C3163" s="274" t="s">
        <v>5859</v>
      </c>
      <c r="D3163" s="274"/>
      <c r="E3163" s="274"/>
      <c r="F3163" s="274"/>
      <c r="G3163" s="73">
        <v>388382</v>
      </c>
      <c r="H3163" s="73">
        <v>0</v>
      </c>
      <c r="I3163" s="275">
        <v>0</v>
      </c>
      <c r="J3163" s="275"/>
      <c r="K3163" s="275">
        <v>0</v>
      </c>
      <c r="L3163" s="275"/>
      <c r="M3163" s="275"/>
      <c r="N3163" s="275"/>
      <c r="O3163" s="275">
        <v>388382</v>
      </c>
      <c r="P3163" s="275"/>
      <c r="Q3163" s="73">
        <v>0</v>
      </c>
    </row>
    <row r="3164" spans="1:17" ht="12.1" customHeight="1" x14ac:dyDescent="0.25">
      <c r="A3164" s="273" t="s">
        <v>5860</v>
      </c>
      <c r="B3164" s="273"/>
      <c r="C3164" s="274" t="s">
        <v>5861</v>
      </c>
      <c r="D3164" s="274"/>
      <c r="E3164" s="274"/>
      <c r="F3164" s="274"/>
      <c r="G3164" s="73">
        <v>2097690.91</v>
      </c>
      <c r="H3164" s="73">
        <v>0</v>
      </c>
      <c r="I3164" s="275">
        <v>0</v>
      </c>
      <c r="J3164" s="275"/>
      <c r="K3164" s="275">
        <v>859090.91</v>
      </c>
      <c r="L3164" s="275"/>
      <c r="M3164" s="275"/>
      <c r="N3164" s="275"/>
      <c r="O3164" s="275">
        <v>1238600</v>
      </c>
      <c r="P3164" s="275"/>
      <c r="Q3164" s="73">
        <v>0</v>
      </c>
    </row>
    <row r="3165" spans="1:17" ht="12.1" customHeight="1" x14ac:dyDescent="0.25">
      <c r="A3165" s="273" t="s">
        <v>5862</v>
      </c>
      <c r="B3165" s="273"/>
      <c r="C3165" s="274" t="s">
        <v>5863</v>
      </c>
      <c r="D3165" s="274"/>
      <c r="E3165" s="274"/>
      <c r="F3165" s="274"/>
      <c r="G3165" s="73">
        <v>4533318.16</v>
      </c>
      <c r="H3165" s="73">
        <v>0</v>
      </c>
      <c r="I3165" s="275">
        <v>867500</v>
      </c>
      <c r="J3165" s="275"/>
      <c r="K3165" s="275">
        <v>4533318.16</v>
      </c>
      <c r="L3165" s="275"/>
      <c r="M3165" s="275"/>
      <c r="N3165" s="275"/>
      <c r="O3165" s="275">
        <v>867500</v>
      </c>
      <c r="P3165" s="275"/>
      <c r="Q3165" s="73">
        <v>0</v>
      </c>
    </row>
    <row r="3166" spans="1:17" ht="12.1" customHeight="1" x14ac:dyDescent="0.25">
      <c r="A3166" s="273" t="s">
        <v>5864</v>
      </c>
      <c r="B3166" s="273"/>
      <c r="C3166" s="274" t="s">
        <v>5865</v>
      </c>
      <c r="D3166" s="274"/>
      <c r="E3166" s="274"/>
      <c r="F3166" s="274"/>
      <c r="G3166" s="73">
        <v>0</v>
      </c>
      <c r="H3166" s="73">
        <v>5816630995.8800001</v>
      </c>
      <c r="I3166" s="275">
        <v>1626379589.27</v>
      </c>
      <c r="J3166" s="275"/>
      <c r="K3166" s="275">
        <v>1900815646.3099999</v>
      </c>
      <c r="L3166" s="275"/>
      <c r="M3166" s="275"/>
      <c r="N3166" s="275"/>
      <c r="O3166" s="275">
        <v>0</v>
      </c>
      <c r="P3166" s="275"/>
      <c r="Q3166" s="73">
        <v>6091067052.9200001</v>
      </c>
    </row>
    <row r="3167" spans="1:17" ht="12.75" customHeight="1" x14ac:dyDescent="0.25">
      <c r="A3167" s="355"/>
      <c r="B3167" s="355"/>
      <c r="C3167" s="355"/>
      <c r="D3167" s="355"/>
      <c r="E3167" s="355"/>
      <c r="F3167" s="355"/>
      <c r="G3167" s="74">
        <v>8678970951.5200005</v>
      </c>
      <c r="H3167" s="74">
        <v>5816630995.8800001</v>
      </c>
      <c r="I3167" s="356">
        <v>9964903048.2199993</v>
      </c>
      <c r="J3167" s="356"/>
      <c r="K3167" s="356">
        <v>4075716959.6100001</v>
      </c>
      <c r="L3167" s="356"/>
      <c r="M3167" s="356"/>
      <c r="N3167" s="356"/>
      <c r="O3167" s="356">
        <v>14842593097.17</v>
      </c>
      <c r="P3167" s="356"/>
      <c r="Q3167" s="74">
        <v>6091067052.9200001</v>
      </c>
    </row>
    <row r="3168" spans="1:17" ht="6.8" customHeight="1" x14ac:dyDescent="0.25"/>
    <row r="3169" spans="1:17" ht="12.1" customHeight="1" x14ac:dyDescent="0.25">
      <c r="A3169" s="277" t="s">
        <v>578</v>
      </c>
      <c r="B3169" s="277"/>
      <c r="C3169" s="278" t="s">
        <v>736</v>
      </c>
      <c r="D3169" s="278"/>
      <c r="E3169" s="278"/>
      <c r="F3169" s="278"/>
      <c r="G3169" s="278"/>
      <c r="H3169" s="278"/>
      <c r="I3169" s="278"/>
      <c r="J3169" s="278"/>
      <c r="K3169" s="278"/>
      <c r="L3169" s="278"/>
      <c r="M3169" s="278"/>
      <c r="N3169" s="278"/>
      <c r="O3169" s="278"/>
      <c r="P3169" s="278"/>
      <c r="Q3169" s="278"/>
    </row>
    <row r="3170" spans="1:17" ht="12.1" customHeight="1" x14ac:dyDescent="0.25">
      <c r="A3170" s="273" t="s">
        <v>5866</v>
      </c>
      <c r="B3170" s="273"/>
      <c r="C3170" s="274" t="s">
        <v>5867</v>
      </c>
      <c r="D3170" s="274"/>
      <c r="E3170" s="274"/>
      <c r="F3170" s="274"/>
      <c r="G3170" s="73">
        <v>1425000</v>
      </c>
      <c r="H3170" s="73">
        <v>0</v>
      </c>
      <c r="I3170" s="275">
        <v>0</v>
      </c>
      <c r="J3170" s="275"/>
      <c r="K3170" s="275">
        <v>0</v>
      </c>
      <c r="L3170" s="275"/>
      <c r="M3170" s="275"/>
      <c r="N3170" s="275"/>
      <c r="O3170" s="275">
        <v>1425000</v>
      </c>
      <c r="P3170" s="275"/>
      <c r="Q3170" s="73">
        <v>0</v>
      </c>
    </row>
    <row r="3171" spans="1:17" ht="12.75" customHeight="1" x14ac:dyDescent="0.25">
      <c r="A3171" s="273" t="s">
        <v>5868</v>
      </c>
      <c r="B3171" s="273"/>
      <c r="C3171" s="274" t="s">
        <v>5867</v>
      </c>
      <c r="D3171" s="274"/>
      <c r="E3171" s="274"/>
      <c r="F3171" s="274"/>
      <c r="G3171" s="73">
        <v>1425000</v>
      </c>
      <c r="H3171" s="73">
        <v>0</v>
      </c>
      <c r="I3171" s="275">
        <v>0</v>
      </c>
      <c r="J3171" s="275"/>
      <c r="K3171" s="275">
        <v>0</v>
      </c>
      <c r="L3171" s="275"/>
      <c r="M3171" s="275"/>
      <c r="N3171" s="275"/>
      <c r="O3171" s="275">
        <v>1425000</v>
      </c>
      <c r="P3171" s="275"/>
      <c r="Q3171" s="73">
        <v>0</v>
      </c>
    </row>
    <row r="3172" spans="1:17" ht="12.1" customHeight="1" x14ac:dyDescent="0.25">
      <c r="A3172" s="273" t="s">
        <v>5869</v>
      </c>
      <c r="B3172" s="273"/>
      <c r="C3172" s="274" t="s">
        <v>5867</v>
      </c>
      <c r="D3172" s="274"/>
      <c r="E3172" s="274"/>
      <c r="F3172" s="274"/>
      <c r="G3172" s="73">
        <v>1425000</v>
      </c>
      <c r="H3172" s="73">
        <v>0</v>
      </c>
      <c r="I3172" s="275">
        <v>0</v>
      </c>
      <c r="J3172" s="275"/>
      <c r="K3172" s="275">
        <v>0</v>
      </c>
      <c r="L3172" s="275"/>
      <c r="M3172" s="275"/>
      <c r="N3172" s="275"/>
      <c r="O3172" s="275">
        <v>1425000</v>
      </c>
      <c r="P3172" s="275"/>
      <c r="Q3172" s="73">
        <v>0</v>
      </c>
    </row>
    <row r="3173" spans="1:17" ht="12.1" customHeight="1" x14ac:dyDescent="0.25">
      <c r="A3173" s="273" t="s">
        <v>5870</v>
      </c>
      <c r="B3173" s="273"/>
      <c r="C3173" s="274" t="s">
        <v>5867</v>
      </c>
      <c r="D3173" s="274"/>
      <c r="E3173" s="274"/>
      <c r="F3173" s="274"/>
      <c r="G3173" s="73">
        <v>1425000</v>
      </c>
      <c r="H3173" s="73">
        <v>0</v>
      </c>
      <c r="I3173" s="275">
        <v>0</v>
      </c>
      <c r="J3173" s="275"/>
      <c r="K3173" s="275">
        <v>0</v>
      </c>
      <c r="L3173" s="275"/>
      <c r="M3173" s="275"/>
      <c r="N3173" s="275"/>
      <c r="O3173" s="275">
        <v>1425000</v>
      </c>
      <c r="P3173" s="275"/>
      <c r="Q3173" s="73">
        <v>0</v>
      </c>
    </row>
    <row r="3174" spans="1:17" ht="12.75" customHeight="1" x14ac:dyDescent="0.25">
      <c r="A3174" s="273" t="s">
        <v>5871</v>
      </c>
      <c r="B3174" s="273"/>
      <c r="C3174" s="274" t="s">
        <v>5867</v>
      </c>
      <c r="D3174" s="274"/>
      <c r="E3174" s="274"/>
      <c r="F3174" s="274"/>
      <c r="G3174" s="73">
        <v>1425000</v>
      </c>
      <c r="H3174" s="73">
        <v>0</v>
      </c>
      <c r="I3174" s="275">
        <v>0</v>
      </c>
      <c r="J3174" s="275"/>
      <c r="K3174" s="275">
        <v>0</v>
      </c>
      <c r="L3174" s="275"/>
      <c r="M3174" s="275"/>
      <c r="N3174" s="275"/>
      <c r="O3174" s="275">
        <v>1425000</v>
      </c>
      <c r="P3174" s="275"/>
      <c r="Q3174" s="73">
        <v>0</v>
      </c>
    </row>
    <row r="3175" spans="1:17" ht="12.1" customHeight="1" x14ac:dyDescent="0.25">
      <c r="A3175" s="273" t="s">
        <v>5872</v>
      </c>
      <c r="B3175" s="273"/>
      <c r="C3175" s="274" t="s">
        <v>5867</v>
      </c>
      <c r="D3175" s="274"/>
      <c r="E3175" s="274"/>
      <c r="F3175" s="274"/>
      <c r="G3175" s="73">
        <v>1425000</v>
      </c>
      <c r="H3175" s="73">
        <v>0</v>
      </c>
      <c r="I3175" s="275">
        <v>0</v>
      </c>
      <c r="J3175" s="275"/>
      <c r="K3175" s="275">
        <v>0</v>
      </c>
      <c r="L3175" s="275"/>
      <c r="M3175" s="275"/>
      <c r="N3175" s="275"/>
      <c r="O3175" s="275">
        <v>1425000</v>
      </c>
      <c r="P3175" s="275"/>
      <c r="Q3175" s="73">
        <v>0</v>
      </c>
    </row>
    <row r="3176" spans="1:17" ht="12.1" customHeight="1" x14ac:dyDescent="0.25">
      <c r="A3176" s="273" t="s">
        <v>5873</v>
      </c>
      <c r="B3176" s="273"/>
      <c r="C3176" s="274" t="s">
        <v>5867</v>
      </c>
      <c r="D3176" s="274"/>
      <c r="E3176" s="274"/>
      <c r="F3176" s="274"/>
      <c r="G3176" s="73">
        <v>1425000</v>
      </c>
      <c r="H3176" s="73">
        <v>0</v>
      </c>
      <c r="I3176" s="275">
        <v>0</v>
      </c>
      <c r="J3176" s="275"/>
      <c r="K3176" s="275">
        <v>0</v>
      </c>
      <c r="L3176" s="275"/>
      <c r="M3176" s="275"/>
      <c r="N3176" s="275"/>
      <c r="O3176" s="275">
        <v>1425000</v>
      </c>
      <c r="P3176" s="275"/>
      <c r="Q3176" s="73">
        <v>0</v>
      </c>
    </row>
    <row r="3177" spans="1:17" ht="12.75" customHeight="1" x14ac:dyDescent="0.25">
      <c r="A3177" s="273" t="s">
        <v>5874</v>
      </c>
      <c r="B3177" s="273"/>
      <c r="C3177" s="274" t="s">
        <v>5867</v>
      </c>
      <c r="D3177" s="274"/>
      <c r="E3177" s="274"/>
      <c r="F3177" s="274"/>
      <c r="G3177" s="73">
        <v>1425000</v>
      </c>
      <c r="H3177" s="73">
        <v>0</v>
      </c>
      <c r="I3177" s="275">
        <v>0</v>
      </c>
      <c r="J3177" s="275"/>
      <c r="K3177" s="275">
        <v>0</v>
      </c>
      <c r="L3177" s="275"/>
      <c r="M3177" s="275"/>
      <c r="N3177" s="275"/>
      <c r="O3177" s="275">
        <v>1425000</v>
      </c>
      <c r="P3177" s="275"/>
      <c r="Q3177" s="73">
        <v>0</v>
      </c>
    </row>
    <row r="3178" spans="1:17" ht="12.1" customHeight="1" x14ac:dyDescent="0.25">
      <c r="A3178" s="273" t="s">
        <v>5875</v>
      </c>
      <c r="B3178" s="273"/>
      <c r="C3178" s="274" t="s">
        <v>5867</v>
      </c>
      <c r="D3178" s="274"/>
      <c r="E3178" s="274"/>
      <c r="F3178" s="274"/>
      <c r="G3178" s="73">
        <v>1425000</v>
      </c>
      <c r="H3178" s="73">
        <v>0</v>
      </c>
      <c r="I3178" s="275">
        <v>0</v>
      </c>
      <c r="J3178" s="275"/>
      <c r="K3178" s="275">
        <v>0</v>
      </c>
      <c r="L3178" s="275"/>
      <c r="M3178" s="275"/>
      <c r="N3178" s="275"/>
      <c r="O3178" s="275">
        <v>1425000</v>
      </c>
      <c r="P3178" s="275"/>
      <c r="Q3178" s="73">
        <v>0</v>
      </c>
    </row>
    <row r="3179" spans="1:17" ht="12.1" customHeight="1" x14ac:dyDescent="0.25">
      <c r="A3179" s="273" t="s">
        <v>5876</v>
      </c>
      <c r="B3179" s="273"/>
      <c r="C3179" s="274" t="s">
        <v>5867</v>
      </c>
      <c r="D3179" s="274"/>
      <c r="E3179" s="274"/>
      <c r="F3179" s="274"/>
      <c r="G3179" s="73">
        <v>1425000</v>
      </c>
      <c r="H3179" s="73">
        <v>0</v>
      </c>
      <c r="I3179" s="275">
        <v>0</v>
      </c>
      <c r="J3179" s="275"/>
      <c r="K3179" s="275">
        <v>0</v>
      </c>
      <c r="L3179" s="275"/>
      <c r="M3179" s="275"/>
      <c r="N3179" s="275"/>
      <c r="O3179" s="275">
        <v>1425000</v>
      </c>
      <c r="P3179" s="275"/>
      <c r="Q3179" s="73">
        <v>0</v>
      </c>
    </row>
    <row r="3180" spans="1:17" ht="12.75" customHeight="1" x14ac:dyDescent="0.25">
      <c r="A3180" s="273" t="s">
        <v>5877</v>
      </c>
      <c r="B3180" s="273"/>
      <c r="C3180" s="274" t="s">
        <v>5867</v>
      </c>
      <c r="D3180" s="274"/>
      <c r="E3180" s="274"/>
      <c r="F3180" s="274"/>
      <c r="G3180" s="73">
        <v>1425000</v>
      </c>
      <c r="H3180" s="73">
        <v>0</v>
      </c>
      <c r="I3180" s="275">
        <v>0</v>
      </c>
      <c r="J3180" s="275"/>
      <c r="K3180" s="275">
        <v>0</v>
      </c>
      <c r="L3180" s="275"/>
      <c r="M3180" s="275"/>
      <c r="N3180" s="275"/>
      <c r="O3180" s="275">
        <v>1425000</v>
      </c>
      <c r="P3180" s="275"/>
      <c r="Q3180" s="73">
        <v>0</v>
      </c>
    </row>
    <row r="3181" spans="1:17" ht="12.1" customHeight="1" x14ac:dyDescent="0.25">
      <c r="A3181" s="273" t="s">
        <v>5878</v>
      </c>
      <c r="B3181" s="273"/>
      <c r="C3181" s="274" t="s">
        <v>5867</v>
      </c>
      <c r="D3181" s="274"/>
      <c r="E3181" s="274"/>
      <c r="F3181" s="274"/>
      <c r="G3181" s="73">
        <v>1425000</v>
      </c>
      <c r="H3181" s="73">
        <v>0</v>
      </c>
      <c r="I3181" s="275">
        <v>0</v>
      </c>
      <c r="J3181" s="275"/>
      <c r="K3181" s="275">
        <v>0</v>
      </c>
      <c r="L3181" s="275"/>
      <c r="M3181" s="275"/>
      <c r="N3181" s="275"/>
      <c r="O3181" s="275">
        <v>1425000</v>
      </c>
      <c r="P3181" s="275"/>
      <c r="Q3181" s="73">
        <v>0</v>
      </c>
    </row>
    <row r="3182" spans="1:17" ht="12.1" customHeight="1" x14ac:dyDescent="0.25">
      <c r="A3182" s="273" t="s">
        <v>5879</v>
      </c>
      <c r="B3182" s="273"/>
      <c r="C3182" s="274" t="s">
        <v>5867</v>
      </c>
      <c r="D3182" s="274"/>
      <c r="E3182" s="274"/>
      <c r="F3182" s="274"/>
      <c r="G3182" s="73">
        <v>1425000</v>
      </c>
      <c r="H3182" s="73">
        <v>0</v>
      </c>
      <c r="I3182" s="275">
        <v>0</v>
      </c>
      <c r="J3182" s="275"/>
      <c r="K3182" s="275">
        <v>0</v>
      </c>
      <c r="L3182" s="275"/>
      <c r="M3182" s="275"/>
      <c r="N3182" s="275"/>
      <c r="O3182" s="275">
        <v>1425000</v>
      </c>
      <c r="P3182" s="275"/>
      <c r="Q3182" s="73">
        <v>0</v>
      </c>
    </row>
    <row r="3183" spans="1:17" ht="12.75" customHeight="1" x14ac:dyDescent="0.25">
      <c r="A3183" s="273" t="s">
        <v>5880</v>
      </c>
      <c r="B3183" s="273"/>
      <c r="C3183" s="274" t="s">
        <v>5867</v>
      </c>
      <c r="D3183" s="274"/>
      <c r="E3183" s="274"/>
      <c r="F3183" s="274"/>
      <c r="G3183" s="73">
        <v>1425000</v>
      </c>
      <c r="H3183" s="73">
        <v>0</v>
      </c>
      <c r="I3183" s="275">
        <v>0</v>
      </c>
      <c r="J3183" s="275"/>
      <c r="K3183" s="275">
        <v>0</v>
      </c>
      <c r="L3183" s="275"/>
      <c r="M3183" s="275"/>
      <c r="N3183" s="275"/>
      <c r="O3183" s="275">
        <v>1425000</v>
      </c>
      <c r="P3183" s="275"/>
      <c r="Q3183" s="73">
        <v>0</v>
      </c>
    </row>
    <row r="3184" spans="1:17" ht="12.1" customHeight="1" x14ac:dyDescent="0.25">
      <c r="A3184" s="273" t="s">
        <v>5881</v>
      </c>
      <c r="B3184" s="273"/>
      <c r="C3184" s="274" t="s">
        <v>5867</v>
      </c>
      <c r="D3184" s="274"/>
      <c r="E3184" s="274"/>
      <c r="F3184" s="274"/>
      <c r="G3184" s="73">
        <v>1425000</v>
      </c>
      <c r="H3184" s="73">
        <v>0</v>
      </c>
      <c r="I3184" s="275">
        <v>0</v>
      </c>
      <c r="J3184" s="275"/>
      <c r="K3184" s="275">
        <v>0</v>
      </c>
      <c r="L3184" s="275"/>
      <c r="M3184" s="275"/>
      <c r="N3184" s="275"/>
      <c r="O3184" s="275">
        <v>1425000</v>
      </c>
      <c r="P3184" s="275"/>
      <c r="Q3184" s="73">
        <v>0</v>
      </c>
    </row>
    <row r="3185" spans="1:17" ht="12.1" customHeight="1" x14ac:dyDescent="0.25">
      <c r="A3185" s="273" t="s">
        <v>5882</v>
      </c>
      <c r="B3185" s="273"/>
      <c r="C3185" s="274" t="s">
        <v>5867</v>
      </c>
      <c r="D3185" s="274"/>
      <c r="E3185" s="274"/>
      <c r="F3185" s="274"/>
      <c r="G3185" s="73">
        <v>1425000</v>
      </c>
      <c r="H3185" s="73">
        <v>0</v>
      </c>
      <c r="I3185" s="275">
        <v>0</v>
      </c>
      <c r="J3185" s="275"/>
      <c r="K3185" s="275">
        <v>0</v>
      </c>
      <c r="L3185" s="275"/>
      <c r="M3185" s="275"/>
      <c r="N3185" s="275"/>
      <c r="O3185" s="275">
        <v>1425000</v>
      </c>
      <c r="P3185" s="275"/>
      <c r="Q3185" s="73">
        <v>0</v>
      </c>
    </row>
    <row r="3186" spans="1:17" ht="12.75" customHeight="1" x14ac:dyDescent="0.25">
      <c r="A3186" s="273" t="s">
        <v>5883</v>
      </c>
      <c r="B3186" s="273"/>
      <c r="C3186" s="274" t="s">
        <v>5867</v>
      </c>
      <c r="D3186" s="274"/>
      <c r="E3186" s="274"/>
      <c r="F3186" s="274"/>
      <c r="G3186" s="73">
        <v>1425000</v>
      </c>
      <c r="H3186" s="73">
        <v>0</v>
      </c>
      <c r="I3186" s="275">
        <v>0</v>
      </c>
      <c r="J3186" s="275"/>
      <c r="K3186" s="275">
        <v>0</v>
      </c>
      <c r="L3186" s="275"/>
      <c r="M3186" s="275"/>
      <c r="N3186" s="275"/>
      <c r="O3186" s="275">
        <v>1425000</v>
      </c>
      <c r="P3186" s="275"/>
      <c r="Q3186" s="73">
        <v>0</v>
      </c>
    </row>
    <row r="3187" spans="1:17" ht="12.1" customHeight="1" x14ac:dyDescent="0.25">
      <c r="A3187" s="273" t="s">
        <v>5884</v>
      </c>
      <c r="B3187" s="273"/>
      <c r="C3187" s="274" t="s">
        <v>5867</v>
      </c>
      <c r="D3187" s="274"/>
      <c r="E3187" s="274"/>
      <c r="F3187" s="274"/>
      <c r="G3187" s="73">
        <v>1425000</v>
      </c>
      <c r="H3187" s="73">
        <v>0</v>
      </c>
      <c r="I3187" s="275">
        <v>0</v>
      </c>
      <c r="J3187" s="275"/>
      <c r="K3187" s="275">
        <v>0</v>
      </c>
      <c r="L3187" s="275"/>
      <c r="M3187" s="275"/>
      <c r="N3187" s="275"/>
      <c r="O3187" s="275">
        <v>1425000</v>
      </c>
      <c r="P3187" s="275"/>
      <c r="Q3187" s="73">
        <v>0</v>
      </c>
    </row>
    <row r="3188" spans="1:17" ht="12.1" customHeight="1" x14ac:dyDescent="0.25">
      <c r="A3188" s="273" t="s">
        <v>5885</v>
      </c>
      <c r="B3188" s="273"/>
      <c r="C3188" s="274" t="s">
        <v>5867</v>
      </c>
      <c r="D3188" s="274"/>
      <c r="E3188" s="274"/>
      <c r="F3188" s="274"/>
      <c r="G3188" s="73">
        <v>1425000</v>
      </c>
      <c r="H3188" s="73">
        <v>0</v>
      </c>
      <c r="I3188" s="275">
        <v>0</v>
      </c>
      <c r="J3188" s="275"/>
      <c r="K3188" s="275">
        <v>0</v>
      </c>
      <c r="L3188" s="275"/>
      <c r="M3188" s="275"/>
      <c r="N3188" s="275"/>
      <c r="O3188" s="275">
        <v>1425000</v>
      </c>
      <c r="P3188" s="275"/>
      <c r="Q3188" s="73">
        <v>0</v>
      </c>
    </row>
    <row r="3189" spans="1:17" ht="12.75" customHeight="1" x14ac:dyDescent="0.25">
      <c r="A3189" s="273" t="s">
        <v>5886</v>
      </c>
      <c r="B3189" s="273"/>
      <c r="C3189" s="274" t="s">
        <v>5867</v>
      </c>
      <c r="D3189" s="274"/>
      <c r="E3189" s="274"/>
      <c r="F3189" s="274"/>
      <c r="G3189" s="73">
        <v>1425000</v>
      </c>
      <c r="H3189" s="73">
        <v>0</v>
      </c>
      <c r="I3189" s="275">
        <v>0</v>
      </c>
      <c r="J3189" s="275"/>
      <c r="K3189" s="275">
        <v>0</v>
      </c>
      <c r="L3189" s="275"/>
      <c r="M3189" s="275"/>
      <c r="N3189" s="275"/>
      <c r="O3189" s="275">
        <v>1425000</v>
      </c>
      <c r="P3189" s="275"/>
      <c r="Q3189" s="73">
        <v>0</v>
      </c>
    </row>
    <row r="3190" spans="1:17" ht="12.1" customHeight="1" x14ac:dyDescent="0.25">
      <c r="A3190" s="273" t="s">
        <v>5887</v>
      </c>
      <c r="B3190" s="273"/>
      <c r="C3190" s="274" t="s">
        <v>5867</v>
      </c>
      <c r="D3190" s="274"/>
      <c r="E3190" s="274"/>
      <c r="F3190" s="274"/>
      <c r="G3190" s="73">
        <v>1425000</v>
      </c>
      <c r="H3190" s="73">
        <v>0</v>
      </c>
      <c r="I3190" s="275">
        <v>0</v>
      </c>
      <c r="J3190" s="275"/>
      <c r="K3190" s="275">
        <v>0</v>
      </c>
      <c r="L3190" s="275"/>
      <c r="M3190" s="275"/>
      <c r="N3190" s="275"/>
      <c r="O3190" s="275">
        <v>1425000</v>
      </c>
      <c r="P3190" s="275"/>
      <c r="Q3190" s="73">
        <v>0</v>
      </c>
    </row>
    <row r="3191" spans="1:17" ht="12.1" customHeight="1" x14ac:dyDescent="0.25">
      <c r="A3191" s="273" t="s">
        <v>5888</v>
      </c>
      <c r="B3191" s="273"/>
      <c r="C3191" s="274" t="s">
        <v>5867</v>
      </c>
      <c r="D3191" s="274"/>
      <c r="E3191" s="274"/>
      <c r="F3191" s="274"/>
      <c r="G3191" s="73">
        <v>1425000</v>
      </c>
      <c r="H3191" s="73">
        <v>0</v>
      </c>
      <c r="I3191" s="275">
        <v>0</v>
      </c>
      <c r="J3191" s="275"/>
      <c r="K3191" s="275">
        <v>0</v>
      </c>
      <c r="L3191" s="275"/>
      <c r="M3191" s="275"/>
      <c r="N3191" s="275"/>
      <c r="O3191" s="275">
        <v>1425000</v>
      </c>
      <c r="P3191" s="275"/>
      <c r="Q3191" s="73">
        <v>0</v>
      </c>
    </row>
    <row r="3192" spans="1:17" ht="12.1" customHeight="1" x14ac:dyDescent="0.25">
      <c r="A3192" s="273" t="s">
        <v>5889</v>
      </c>
      <c r="B3192" s="273"/>
      <c r="C3192" s="274" t="s">
        <v>5867</v>
      </c>
      <c r="D3192" s="274"/>
      <c r="E3192" s="274"/>
      <c r="F3192" s="274"/>
      <c r="G3192" s="73">
        <v>1425000</v>
      </c>
      <c r="H3192" s="73">
        <v>0</v>
      </c>
      <c r="I3192" s="275">
        <v>0</v>
      </c>
      <c r="J3192" s="275"/>
      <c r="K3192" s="275">
        <v>0</v>
      </c>
      <c r="L3192" s="275"/>
      <c r="M3192" s="275"/>
      <c r="N3192" s="275"/>
      <c r="O3192" s="275">
        <v>1425000</v>
      </c>
      <c r="P3192" s="275"/>
      <c r="Q3192" s="73">
        <v>0</v>
      </c>
    </row>
    <row r="3193" spans="1:17" ht="12.75" customHeight="1" x14ac:dyDescent="0.25">
      <c r="A3193" s="273" t="s">
        <v>5890</v>
      </c>
      <c r="B3193" s="273"/>
      <c r="C3193" s="274" t="s">
        <v>5891</v>
      </c>
      <c r="D3193" s="274"/>
      <c r="E3193" s="274"/>
      <c r="F3193" s="274"/>
      <c r="G3193" s="73">
        <v>2074701</v>
      </c>
      <c r="H3193" s="73">
        <v>0</v>
      </c>
      <c r="I3193" s="275">
        <v>2074701</v>
      </c>
      <c r="J3193" s="275"/>
      <c r="K3193" s="275">
        <v>2074701</v>
      </c>
      <c r="L3193" s="275"/>
      <c r="M3193" s="275"/>
      <c r="N3193" s="275"/>
      <c r="O3193" s="275">
        <v>2074701</v>
      </c>
      <c r="P3193" s="275"/>
      <c r="Q3193" s="73">
        <v>0</v>
      </c>
    </row>
    <row r="3194" spans="1:17" ht="12.1" customHeight="1" x14ac:dyDescent="0.25">
      <c r="A3194" s="273" t="s">
        <v>5892</v>
      </c>
      <c r="B3194" s="273"/>
      <c r="C3194" s="274" t="s">
        <v>5893</v>
      </c>
      <c r="D3194" s="274"/>
      <c r="E3194" s="274"/>
      <c r="F3194" s="274"/>
      <c r="G3194" s="73">
        <v>1800000</v>
      </c>
      <c r="H3194" s="73">
        <v>0</v>
      </c>
      <c r="I3194" s="275">
        <v>0</v>
      </c>
      <c r="J3194" s="275"/>
      <c r="K3194" s="275">
        <v>0</v>
      </c>
      <c r="L3194" s="275"/>
      <c r="M3194" s="275"/>
      <c r="N3194" s="275"/>
      <c r="O3194" s="275">
        <v>1800000</v>
      </c>
      <c r="P3194" s="275"/>
      <c r="Q3194" s="73">
        <v>0</v>
      </c>
    </row>
    <row r="3195" spans="1:17" ht="12.1" customHeight="1" x14ac:dyDescent="0.25">
      <c r="A3195" s="273" t="s">
        <v>5894</v>
      </c>
      <c r="B3195" s="273"/>
      <c r="C3195" s="274" t="s">
        <v>5895</v>
      </c>
      <c r="D3195" s="274"/>
      <c r="E3195" s="274"/>
      <c r="F3195" s="274"/>
      <c r="G3195" s="73">
        <v>1800000</v>
      </c>
      <c r="H3195" s="73">
        <v>0</v>
      </c>
      <c r="I3195" s="275">
        <v>0</v>
      </c>
      <c r="J3195" s="275"/>
      <c r="K3195" s="275">
        <v>0</v>
      </c>
      <c r="L3195" s="275"/>
      <c r="M3195" s="275"/>
      <c r="N3195" s="275"/>
      <c r="O3195" s="275">
        <v>1800000</v>
      </c>
      <c r="P3195" s="275"/>
      <c r="Q3195" s="73">
        <v>0</v>
      </c>
    </row>
    <row r="3196" spans="1:17" ht="12.75" customHeight="1" x14ac:dyDescent="0.25">
      <c r="A3196" s="273" t="s">
        <v>5896</v>
      </c>
      <c r="B3196" s="273"/>
      <c r="C3196" s="274" t="s">
        <v>5897</v>
      </c>
      <c r="D3196" s="274"/>
      <c r="E3196" s="274"/>
      <c r="F3196" s="274"/>
      <c r="G3196" s="73">
        <v>1800000</v>
      </c>
      <c r="H3196" s="73">
        <v>0</v>
      </c>
      <c r="I3196" s="275">
        <v>0</v>
      </c>
      <c r="J3196" s="275"/>
      <c r="K3196" s="275">
        <v>0</v>
      </c>
      <c r="L3196" s="275"/>
      <c r="M3196" s="275"/>
      <c r="N3196" s="275"/>
      <c r="O3196" s="275">
        <v>1800000</v>
      </c>
      <c r="P3196" s="275"/>
      <c r="Q3196" s="73">
        <v>0</v>
      </c>
    </row>
    <row r="3197" spans="1:17" ht="12.1" customHeight="1" x14ac:dyDescent="0.25">
      <c r="A3197" s="273" t="s">
        <v>5898</v>
      </c>
      <c r="B3197" s="273"/>
      <c r="C3197" s="274" t="s">
        <v>5899</v>
      </c>
      <c r="D3197" s="274"/>
      <c r="E3197" s="274"/>
      <c r="F3197" s="274"/>
      <c r="G3197" s="73">
        <v>1800000</v>
      </c>
      <c r="H3197" s="73">
        <v>0</v>
      </c>
      <c r="I3197" s="275">
        <v>0</v>
      </c>
      <c r="J3197" s="275"/>
      <c r="K3197" s="275">
        <v>0</v>
      </c>
      <c r="L3197" s="275"/>
      <c r="M3197" s="275"/>
      <c r="N3197" s="275"/>
      <c r="O3197" s="275">
        <v>1800000</v>
      </c>
      <c r="P3197" s="275"/>
      <c r="Q3197" s="73">
        <v>0</v>
      </c>
    </row>
    <row r="3198" spans="1:17" ht="12.1" customHeight="1" x14ac:dyDescent="0.25">
      <c r="A3198" s="273" t="s">
        <v>5900</v>
      </c>
      <c r="B3198" s="273"/>
      <c r="C3198" s="274" t="s">
        <v>5901</v>
      </c>
      <c r="D3198" s="274"/>
      <c r="E3198" s="274"/>
      <c r="F3198" s="274"/>
      <c r="G3198" s="73">
        <v>5025000</v>
      </c>
      <c r="H3198" s="73">
        <v>0</v>
      </c>
      <c r="I3198" s="275">
        <v>0</v>
      </c>
      <c r="J3198" s="275"/>
      <c r="K3198" s="275">
        <v>0</v>
      </c>
      <c r="L3198" s="275"/>
      <c r="M3198" s="275"/>
      <c r="N3198" s="275"/>
      <c r="O3198" s="275">
        <v>5025000</v>
      </c>
      <c r="P3198" s="275"/>
      <c r="Q3198" s="73">
        <v>0</v>
      </c>
    </row>
    <row r="3199" spans="1:17" ht="12.75" customHeight="1" x14ac:dyDescent="0.25">
      <c r="A3199" s="273" t="s">
        <v>5902</v>
      </c>
      <c r="B3199" s="273"/>
      <c r="C3199" s="274" t="s">
        <v>5903</v>
      </c>
      <c r="D3199" s="274"/>
      <c r="E3199" s="274"/>
      <c r="F3199" s="274"/>
      <c r="G3199" s="73">
        <v>0</v>
      </c>
      <c r="H3199" s="73">
        <v>24758091.219999999</v>
      </c>
      <c r="I3199" s="275">
        <v>0</v>
      </c>
      <c r="J3199" s="275"/>
      <c r="K3199" s="275">
        <v>2231506.98</v>
      </c>
      <c r="L3199" s="275"/>
      <c r="M3199" s="275"/>
      <c r="N3199" s="275"/>
      <c r="O3199" s="275">
        <v>0</v>
      </c>
      <c r="P3199" s="275"/>
      <c r="Q3199" s="73">
        <v>26989598.199999999</v>
      </c>
    </row>
    <row r="3200" spans="1:17" ht="12.1" customHeight="1" x14ac:dyDescent="0.25">
      <c r="A3200" s="355"/>
      <c r="B3200" s="355"/>
      <c r="C3200" s="355"/>
      <c r="D3200" s="355"/>
      <c r="E3200" s="355"/>
      <c r="F3200" s="355"/>
      <c r="G3200" s="74">
        <v>47074701</v>
      </c>
      <c r="H3200" s="74">
        <v>24758091.219999999</v>
      </c>
      <c r="I3200" s="356">
        <v>2074701</v>
      </c>
      <c r="J3200" s="356"/>
      <c r="K3200" s="356">
        <v>4306207.9800000004</v>
      </c>
      <c r="L3200" s="356"/>
      <c r="M3200" s="356"/>
      <c r="N3200" s="356"/>
      <c r="O3200" s="356">
        <v>47074701</v>
      </c>
      <c r="P3200" s="356"/>
      <c r="Q3200" s="74">
        <v>26989598.199999999</v>
      </c>
    </row>
    <row r="3201" spans="1:17" ht="6.8" customHeight="1" x14ac:dyDescent="0.25"/>
    <row r="3202" spans="1:17" ht="12.1" customHeight="1" x14ac:dyDescent="0.25">
      <c r="A3202" s="277" t="s">
        <v>578</v>
      </c>
      <c r="B3202" s="277"/>
      <c r="C3202" s="278" t="s">
        <v>738</v>
      </c>
      <c r="D3202" s="278"/>
      <c r="E3202" s="278"/>
      <c r="F3202" s="278"/>
      <c r="G3202" s="278"/>
      <c r="H3202" s="278"/>
      <c r="I3202" s="278"/>
      <c r="J3202" s="278"/>
      <c r="K3202" s="278"/>
      <c r="L3202" s="278"/>
      <c r="M3202" s="278"/>
      <c r="N3202" s="278"/>
      <c r="O3202" s="278"/>
      <c r="P3202" s="278"/>
      <c r="Q3202" s="278"/>
    </row>
    <row r="3203" spans="1:17" ht="12.75" customHeight="1" x14ac:dyDescent="0.25">
      <c r="A3203" s="273" t="s">
        <v>5904</v>
      </c>
      <c r="B3203" s="273"/>
      <c r="C3203" s="274" t="s">
        <v>5905</v>
      </c>
      <c r="D3203" s="274"/>
      <c r="E3203" s="274"/>
      <c r="F3203" s="274"/>
      <c r="G3203" s="73">
        <v>11241369.939999999</v>
      </c>
      <c r="H3203" s="73">
        <v>0</v>
      </c>
      <c r="I3203" s="275">
        <v>6689676.7699999996</v>
      </c>
      <c r="J3203" s="275"/>
      <c r="K3203" s="275">
        <v>11241369.939999999</v>
      </c>
      <c r="L3203" s="275"/>
      <c r="M3203" s="275"/>
      <c r="N3203" s="275"/>
      <c r="O3203" s="275">
        <v>6689676.7699999996</v>
      </c>
      <c r="P3203" s="275"/>
      <c r="Q3203" s="73">
        <v>0</v>
      </c>
    </row>
    <row r="3204" spans="1:17" ht="12.1" customHeight="1" x14ac:dyDescent="0.25">
      <c r="A3204" s="355"/>
      <c r="B3204" s="355"/>
      <c r="C3204" s="355"/>
      <c r="D3204" s="355"/>
      <c r="E3204" s="355"/>
      <c r="F3204" s="355"/>
      <c r="G3204" s="74">
        <v>11241369.939999999</v>
      </c>
      <c r="H3204" s="74">
        <v>0</v>
      </c>
      <c r="I3204" s="356">
        <v>6689676.7699999996</v>
      </c>
      <c r="J3204" s="356"/>
      <c r="K3204" s="356">
        <v>11241369.939999999</v>
      </c>
      <c r="L3204" s="356"/>
      <c r="M3204" s="356"/>
      <c r="N3204" s="356"/>
      <c r="O3204" s="356">
        <v>6689676.7699999996</v>
      </c>
      <c r="P3204" s="356"/>
      <c r="Q3204" s="74">
        <v>0</v>
      </c>
    </row>
    <row r="3205" spans="1:17" ht="6.8" customHeight="1" x14ac:dyDescent="0.25"/>
    <row r="3206" spans="1:17" ht="12.1" customHeight="1" x14ac:dyDescent="0.25">
      <c r="A3206" s="277" t="s">
        <v>578</v>
      </c>
      <c r="B3206" s="277"/>
      <c r="C3206" s="278" t="s">
        <v>740</v>
      </c>
      <c r="D3206" s="278"/>
      <c r="E3206" s="278"/>
      <c r="F3206" s="278"/>
      <c r="G3206" s="278"/>
      <c r="H3206" s="278"/>
      <c r="I3206" s="278"/>
      <c r="J3206" s="278"/>
      <c r="K3206" s="278"/>
      <c r="L3206" s="278"/>
      <c r="M3206" s="278"/>
      <c r="N3206" s="278"/>
      <c r="O3206" s="278"/>
      <c r="P3206" s="278"/>
      <c r="Q3206" s="278"/>
    </row>
    <row r="3207" spans="1:17" ht="12.75" customHeight="1" x14ac:dyDescent="0.25">
      <c r="A3207" s="273" t="s">
        <v>5906</v>
      </c>
      <c r="B3207" s="273"/>
      <c r="C3207" s="274" t="s">
        <v>5907</v>
      </c>
      <c r="D3207" s="274"/>
      <c r="E3207" s="274"/>
      <c r="F3207" s="274"/>
      <c r="G3207" s="73">
        <v>0</v>
      </c>
      <c r="H3207" s="73">
        <v>0</v>
      </c>
      <c r="I3207" s="275">
        <v>106808459.43000001</v>
      </c>
      <c r="J3207" s="275"/>
      <c r="K3207" s="275">
        <v>106808459.43000001</v>
      </c>
      <c r="L3207" s="275"/>
      <c r="M3207" s="275"/>
      <c r="N3207" s="275"/>
      <c r="O3207" s="275">
        <v>0</v>
      </c>
      <c r="P3207" s="275"/>
      <c r="Q3207" s="73">
        <v>0</v>
      </c>
    </row>
    <row r="3208" spans="1:17" ht="12.1" customHeight="1" x14ac:dyDescent="0.25">
      <c r="A3208" s="273" t="s">
        <v>5908</v>
      </c>
      <c r="B3208" s="273"/>
      <c r="C3208" s="274" t="s">
        <v>5907</v>
      </c>
      <c r="D3208" s="274"/>
      <c r="E3208" s="274"/>
      <c r="F3208" s="274"/>
      <c r="G3208" s="73">
        <v>0</v>
      </c>
      <c r="H3208" s="73">
        <v>0</v>
      </c>
      <c r="I3208" s="275">
        <v>19020796.760000002</v>
      </c>
      <c r="J3208" s="275"/>
      <c r="K3208" s="275">
        <v>19020796.760000002</v>
      </c>
      <c r="L3208" s="275"/>
      <c r="M3208" s="275"/>
      <c r="N3208" s="275"/>
      <c r="O3208" s="275">
        <v>0</v>
      </c>
      <c r="P3208" s="275"/>
      <c r="Q3208" s="73">
        <v>0</v>
      </c>
    </row>
    <row r="3209" spans="1:17" ht="12.1" customHeight="1" x14ac:dyDescent="0.25">
      <c r="A3209" s="273" t="s">
        <v>5909</v>
      </c>
      <c r="B3209" s="273"/>
      <c r="C3209" s="274" t="s">
        <v>5907</v>
      </c>
      <c r="D3209" s="274"/>
      <c r="E3209" s="274"/>
      <c r="F3209" s="274"/>
      <c r="G3209" s="73">
        <v>0</v>
      </c>
      <c r="H3209" s="73">
        <v>0</v>
      </c>
      <c r="I3209" s="275">
        <v>4515655.9400000004</v>
      </c>
      <c r="J3209" s="275"/>
      <c r="K3209" s="275">
        <v>4515655.9400000004</v>
      </c>
      <c r="L3209" s="275"/>
      <c r="M3209" s="275"/>
      <c r="N3209" s="275"/>
      <c r="O3209" s="275">
        <v>0</v>
      </c>
      <c r="P3209" s="275"/>
      <c r="Q3209" s="73">
        <v>0</v>
      </c>
    </row>
    <row r="3210" spans="1:17" ht="12.75" customHeight="1" x14ac:dyDescent="0.25">
      <c r="A3210" s="273" t="s">
        <v>5910</v>
      </c>
      <c r="B3210" s="273"/>
      <c r="C3210" s="274" t="s">
        <v>5907</v>
      </c>
      <c r="D3210" s="274"/>
      <c r="E3210" s="274"/>
      <c r="F3210" s="274"/>
      <c r="G3210" s="73">
        <v>0</v>
      </c>
      <c r="H3210" s="73">
        <v>0</v>
      </c>
      <c r="I3210" s="275">
        <v>17822666.149999999</v>
      </c>
      <c r="J3210" s="275"/>
      <c r="K3210" s="275">
        <v>17822666.149999999</v>
      </c>
      <c r="L3210" s="275"/>
      <c r="M3210" s="275"/>
      <c r="N3210" s="275"/>
      <c r="O3210" s="275">
        <v>0</v>
      </c>
      <c r="P3210" s="275"/>
      <c r="Q3210" s="73">
        <v>0</v>
      </c>
    </row>
    <row r="3211" spans="1:17" ht="12.1" customHeight="1" x14ac:dyDescent="0.25">
      <c r="A3211" s="273" t="s">
        <v>5911</v>
      </c>
      <c r="B3211" s="273"/>
      <c r="C3211" s="274" t="s">
        <v>5907</v>
      </c>
      <c r="D3211" s="274"/>
      <c r="E3211" s="274"/>
      <c r="F3211" s="274"/>
      <c r="G3211" s="73">
        <v>0</v>
      </c>
      <c r="H3211" s="73">
        <v>0</v>
      </c>
      <c r="I3211" s="275">
        <v>847118.8</v>
      </c>
      <c r="J3211" s="275"/>
      <c r="K3211" s="275">
        <v>847118.8</v>
      </c>
      <c r="L3211" s="275"/>
      <c r="M3211" s="275"/>
      <c r="N3211" s="275"/>
      <c r="O3211" s="275">
        <v>0</v>
      </c>
      <c r="P3211" s="275"/>
      <c r="Q3211" s="73">
        <v>0</v>
      </c>
    </row>
    <row r="3212" spans="1:17" ht="12.1" customHeight="1" x14ac:dyDescent="0.25">
      <c r="A3212" s="273" t="s">
        <v>5912</v>
      </c>
      <c r="B3212" s="273"/>
      <c r="C3212" s="274" t="s">
        <v>5907</v>
      </c>
      <c r="D3212" s="274"/>
      <c r="E3212" s="274"/>
      <c r="F3212" s="274"/>
      <c r="G3212" s="73">
        <v>0</v>
      </c>
      <c r="H3212" s="73">
        <v>0</v>
      </c>
      <c r="I3212" s="275">
        <v>6063010.5700000003</v>
      </c>
      <c r="J3212" s="275"/>
      <c r="K3212" s="275">
        <v>6063010.5700000003</v>
      </c>
      <c r="L3212" s="275"/>
      <c r="M3212" s="275"/>
      <c r="N3212" s="275"/>
      <c r="O3212" s="275">
        <v>0</v>
      </c>
      <c r="P3212" s="275"/>
      <c r="Q3212" s="73">
        <v>0</v>
      </c>
    </row>
    <row r="3213" spans="1:17" ht="12.75" customHeight="1" x14ac:dyDescent="0.25">
      <c r="A3213" s="273" t="s">
        <v>5913</v>
      </c>
      <c r="B3213" s="273"/>
      <c r="C3213" s="274" t="s">
        <v>5907</v>
      </c>
      <c r="D3213" s="274"/>
      <c r="E3213" s="274"/>
      <c r="F3213" s="274"/>
      <c r="G3213" s="73">
        <v>0</v>
      </c>
      <c r="H3213" s="73">
        <v>0</v>
      </c>
      <c r="I3213" s="275">
        <v>9889846.3499999996</v>
      </c>
      <c r="J3213" s="275"/>
      <c r="K3213" s="275">
        <v>9889846.3499999996</v>
      </c>
      <c r="L3213" s="275"/>
      <c r="M3213" s="275"/>
      <c r="N3213" s="275"/>
      <c r="O3213" s="275">
        <v>0</v>
      </c>
      <c r="P3213" s="275"/>
      <c r="Q3213" s="73">
        <v>0</v>
      </c>
    </row>
    <row r="3214" spans="1:17" ht="12.1" customHeight="1" x14ac:dyDescent="0.25">
      <c r="A3214" s="273" t="s">
        <v>5914</v>
      </c>
      <c r="B3214" s="273"/>
      <c r="C3214" s="274" t="s">
        <v>5907</v>
      </c>
      <c r="D3214" s="274"/>
      <c r="E3214" s="274"/>
      <c r="F3214" s="274"/>
      <c r="G3214" s="73">
        <v>0</v>
      </c>
      <c r="H3214" s="73">
        <v>0</v>
      </c>
      <c r="I3214" s="275">
        <v>27945005.309999999</v>
      </c>
      <c r="J3214" s="275"/>
      <c r="K3214" s="275">
        <v>27945005.309999999</v>
      </c>
      <c r="L3214" s="275"/>
      <c r="M3214" s="275"/>
      <c r="N3214" s="275"/>
      <c r="O3214" s="275">
        <v>0</v>
      </c>
      <c r="P3214" s="275"/>
      <c r="Q3214" s="73">
        <v>0</v>
      </c>
    </row>
    <row r="3215" spans="1:17" ht="12.1" customHeight="1" x14ac:dyDescent="0.25">
      <c r="A3215" s="273" t="s">
        <v>5915</v>
      </c>
      <c r="B3215" s="273"/>
      <c r="C3215" s="274" t="s">
        <v>5907</v>
      </c>
      <c r="D3215" s="274"/>
      <c r="E3215" s="274"/>
      <c r="F3215" s="274"/>
      <c r="G3215" s="73">
        <v>0</v>
      </c>
      <c r="H3215" s="73">
        <v>0</v>
      </c>
      <c r="I3215" s="275">
        <v>29836685.809999999</v>
      </c>
      <c r="J3215" s="275"/>
      <c r="K3215" s="275">
        <v>29836685.809999999</v>
      </c>
      <c r="L3215" s="275"/>
      <c r="M3215" s="275"/>
      <c r="N3215" s="275"/>
      <c r="O3215" s="275">
        <v>0</v>
      </c>
      <c r="P3215" s="275"/>
      <c r="Q3215" s="73">
        <v>0</v>
      </c>
    </row>
    <row r="3216" spans="1:17" ht="12.75" customHeight="1" x14ac:dyDescent="0.25">
      <c r="A3216" s="273" t="s">
        <v>5916</v>
      </c>
      <c r="B3216" s="273"/>
      <c r="C3216" s="274" t="s">
        <v>5907</v>
      </c>
      <c r="D3216" s="274"/>
      <c r="E3216" s="274"/>
      <c r="F3216" s="274"/>
      <c r="G3216" s="73">
        <v>0</v>
      </c>
      <c r="H3216" s="73">
        <v>0</v>
      </c>
      <c r="I3216" s="275">
        <v>31984969.73</v>
      </c>
      <c r="J3216" s="275"/>
      <c r="K3216" s="275">
        <v>31984969.73</v>
      </c>
      <c r="L3216" s="275"/>
      <c r="M3216" s="275"/>
      <c r="N3216" s="275"/>
      <c r="O3216" s="275">
        <v>0</v>
      </c>
      <c r="P3216" s="275"/>
      <c r="Q3216" s="73">
        <v>0</v>
      </c>
    </row>
    <row r="3217" spans="1:17" ht="12.1" customHeight="1" x14ac:dyDescent="0.25">
      <c r="A3217" s="273" t="s">
        <v>5917</v>
      </c>
      <c r="B3217" s="273"/>
      <c r="C3217" s="274" t="s">
        <v>5907</v>
      </c>
      <c r="D3217" s="274"/>
      <c r="E3217" s="274"/>
      <c r="F3217" s="274"/>
      <c r="G3217" s="73">
        <v>0</v>
      </c>
      <c r="H3217" s="73">
        <v>0</v>
      </c>
      <c r="I3217" s="275">
        <v>557550</v>
      </c>
      <c r="J3217" s="275"/>
      <c r="K3217" s="275">
        <v>557550</v>
      </c>
      <c r="L3217" s="275"/>
      <c r="M3217" s="275"/>
      <c r="N3217" s="275"/>
      <c r="O3217" s="275">
        <v>0</v>
      </c>
      <c r="P3217" s="275"/>
      <c r="Q3217" s="73">
        <v>0</v>
      </c>
    </row>
    <row r="3218" spans="1:17" ht="12.1" customHeight="1" x14ac:dyDescent="0.25">
      <c r="A3218" s="273" t="s">
        <v>5918</v>
      </c>
      <c r="B3218" s="273"/>
      <c r="C3218" s="274" t="s">
        <v>5907</v>
      </c>
      <c r="D3218" s="274"/>
      <c r="E3218" s="274"/>
      <c r="F3218" s="274"/>
      <c r="G3218" s="73">
        <v>0</v>
      </c>
      <c r="H3218" s="73">
        <v>0</v>
      </c>
      <c r="I3218" s="275">
        <v>51972877.100000001</v>
      </c>
      <c r="J3218" s="275"/>
      <c r="K3218" s="275">
        <v>51972877.100000001</v>
      </c>
      <c r="L3218" s="275"/>
      <c r="M3218" s="275"/>
      <c r="N3218" s="275"/>
      <c r="O3218" s="275">
        <v>0</v>
      </c>
      <c r="P3218" s="275"/>
      <c r="Q3218" s="73">
        <v>0</v>
      </c>
    </row>
    <row r="3219" spans="1:17" ht="12.1" customHeight="1" x14ac:dyDescent="0.25">
      <c r="A3219" s="273" t="s">
        <v>5919</v>
      </c>
      <c r="B3219" s="273"/>
      <c r="C3219" s="274" t="s">
        <v>5907</v>
      </c>
      <c r="D3219" s="274"/>
      <c r="E3219" s="274"/>
      <c r="F3219" s="274"/>
      <c r="G3219" s="73">
        <v>0</v>
      </c>
      <c r="H3219" s="73">
        <v>0</v>
      </c>
      <c r="I3219" s="275">
        <v>36403451.840000004</v>
      </c>
      <c r="J3219" s="275"/>
      <c r="K3219" s="275">
        <v>36403451.840000004</v>
      </c>
      <c r="L3219" s="275"/>
      <c r="M3219" s="275"/>
      <c r="N3219" s="275"/>
      <c r="O3219" s="275">
        <v>0</v>
      </c>
      <c r="P3219" s="275"/>
      <c r="Q3219" s="73">
        <v>0</v>
      </c>
    </row>
    <row r="3220" spans="1:17" ht="12.75" customHeight="1" x14ac:dyDescent="0.25">
      <c r="A3220" s="273" t="s">
        <v>5920</v>
      </c>
      <c r="B3220" s="273"/>
      <c r="C3220" s="274" t="s">
        <v>5907</v>
      </c>
      <c r="D3220" s="274"/>
      <c r="E3220" s="274"/>
      <c r="F3220" s="274"/>
      <c r="G3220" s="73">
        <v>0</v>
      </c>
      <c r="H3220" s="73">
        <v>0</v>
      </c>
      <c r="I3220" s="275">
        <v>1102363.6299999999</v>
      </c>
      <c r="J3220" s="275"/>
      <c r="K3220" s="275">
        <v>1102363.6299999999</v>
      </c>
      <c r="L3220" s="275"/>
      <c r="M3220" s="275"/>
      <c r="N3220" s="275"/>
      <c r="O3220" s="275">
        <v>0</v>
      </c>
      <c r="P3220" s="275"/>
      <c r="Q3220" s="73">
        <v>0</v>
      </c>
    </row>
    <row r="3221" spans="1:17" ht="12.1" customHeight="1" x14ac:dyDescent="0.25">
      <c r="A3221" s="273" t="s">
        <v>5921</v>
      </c>
      <c r="B3221" s="273"/>
      <c r="C3221" s="274" t="s">
        <v>5907</v>
      </c>
      <c r="D3221" s="274"/>
      <c r="E3221" s="274"/>
      <c r="F3221" s="274"/>
      <c r="G3221" s="73">
        <v>0</v>
      </c>
      <c r="H3221" s="73">
        <v>0</v>
      </c>
      <c r="I3221" s="275">
        <v>29893643.489999998</v>
      </c>
      <c r="J3221" s="275"/>
      <c r="K3221" s="275">
        <v>29893643.489999998</v>
      </c>
      <c r="L3221" s="275"/>
      <c r="M3221" s="275"/>
      <c r="N3221" s="275"/>
      <c r="O3221" s="275">
        <v>0</v>
      </c>
      <c r="P3221" s="275"/>
      <c r="Q3221" s="73">
        <v>0</v>
      </c>
    </row>
    <row r="3222" spans="1:17" ht="12.1" customHeight="1" x14ac:dyDescent="0.25">
      <c r="A3222" s="273" t="s">
        <v>5922</v>
      </c>
      <c r="B3222" s="273"/>
      <c r="C3222" s="274" t="s">
        <v>5907</v>
      </c>
      <c r="D3222" s="274"/>
      <c r="E3222" s="274"/>
      <c r="F3222" s="274"/>
      <c r="G3222" s="73">
        <v>0</v>
      </c>
      <c r="H3222" s="73">
        <v>0</v>
      </c>
      <c r="I3222" s="275">
        <v>114155337.51000001</v>
      </c>
      <c r="J3222" s="275"/>
      <c r="K3222" s="275">
        <v>114155337.51000001</v>
      </c>
      <c r="L3222" s="275"/>
      <c r="M3222" s="275"/>
      <c r="N3222" s="275"/>
      <c r="O3222" s="275">
        <v>0</v>
      </c>
      <c r="P3222" s="275"/>
      <c r="Q3222" s="73">
        <v>0</v>
      </c>
    </row>
    <row r="3223" spans="1:17" ht="12.75" customHeight="1" x14ac:dyDescent="0.25">
      <c r="A3223" s="273" t="s">
        <v>5923</v>
      </c>
      <c r="B3223" s="273"/>
      <c r="C3223" s="274" t="s">
        <v>5907</v>
      </c>
      <c r="D3223" s="274"/>
      <c r="E3223" s="274"/>
      <c r="F3223" s="274"/>
      <c r="G3223" s="73">
        <v>0</v>
      </c>
      <c r="H3223" s="73">
        <v>0</v>
      </c>
      <c r="I3223" s="275">
        <v>20961894.93</v>
      </c>
      <c r="J3223" s="275"/>
      <c r="K3223" s="275">
        <v>20961894.93</v>
      </c>
      <c r="L3223" s="275"/>
      <c r="M3223" s="275"/>
      <c r="N3223" s="275"/>
      <c r="O3223" s="275">
        <v>0</v>
      </c>
      <c r="P3223" s="275"/>
      <c r="Q3223" s="73">
        <v>0</v>
      </c>
    </row>
    <row r="3224" spans="1:17" ht="12.1" customHeight="1" x14ac:dyDescent="0.25">
      <c r="A3224" s="273" t="s">
        <v>5924</v>
      </c>
      <c r="B3224" s="273"/>
      <c r="C3224" s="274" t="s">
        <v>5907</v>
      </c>
      <c r="D3224" s="274"/>
      <c r="E3224" s="274"/>
      <c r="F3224" s="274"/>
      <c r="G3224" s="73">
        <v>0</v>
      </c>
      <c r="H3224" s="73">
        <v>0</v>
      </c>
      <c r="I3224" s="275">
        <v>32556909.100000001</v>
      </c>
      <c r="J3224" s="275"/>
      <c r="K3224" s="275">
        <v>32556909.100000001</v>
      </c>
      <c r="L3224" s="275"/>
      <c r="M3224" s="275"/>
      <c r="N3224" s="275"/>
      <c r="O3224" s="275">
        <v>0</v>
      </c>
      <c r="P3224" s="275"/>
      <c r="Q3224" s="73">
        <v>0</v>
      </c>
    </row>
    <row r="3225" spans="1:17" ht="12.1" customHeight="1" x14ac:dyDescent="0.25">
      <c r="A3225" s="273" t="s">
        <v>5925</v>
      </c>
      <c r="B3225" s="273"/>
      <c r="C3225" s="274" t="s">
        <v>5907</v>
      </c>
      <c r="D3225" s="274"/>
      <c r="E3225" s="274"/>
      <c r="F3225" s="274"/>
      <c r="G3225" s="73">
        <v>0</v>
      </c>
      <c r="H3225" s="73">
        <v>0</v>
      </c>
      <c r="I3225" s="275">
        <v>1327147.26</v>
      </c>
      <c r="J3225" s="275"/>
      <c r="K3225" s="275">
        <v>1327147.26</v>
      </c>
      <c r="L3225" s="275"/>
      <c r="M3225" s="275"/>
      <c r="N3225" s="275"/>
      <c r="O3225" s="275">
        <v>0</v>
      </c>
      <c r="P3225" s="275"/>
      <c r="Q3225" s="73">
        <v>0</v>
      </c>
    </row>
    <row r="3226" spans="1:17" ht="12.75" customHeight="1" x14ac:dyDescent="0.25">
      <c r="A3226" s="273" t="s">
        <v>5926</v>
      </c>
      <c r="B3226" s="273"/>
      <c r="C3226" s="274" t="s">
        <v>5907</v>
      </c>
      <c r="D3226" s="274"/>
      <c r="E3226" s="274"/>
      <c r="F3226" s="274"/>
      <c r="G3226" s="73">
        <v>0</v>
      </c>
      <c r="H3226" s="73">
        <v>0</v>
      </c>
      <c r="I3226" s="275">
        <v>3275733.99</v>
      </c>
      <c r="J3226" s="275"/>
      <c r="K3226" s="275">
        <v>3275733.99</v>
      </c>
      <c r="L3226" s="275"/>
      <c r="M3226" s="275"/>
      <c r="N3226" s="275"/>
      <c r="O3226" s="275">
        <v>0</v>
      </c>
      <c r="P3226" s="275"/>
      <c r="Q3226" s="73">
        <v>0</v>
      </c>
    </row>
    <row r="3227" spans="1:17" ht="12.1" customHeight="1" x14ac:dyDescent="0.25">
      <c r="A3227" s="273" t="s">
        <v>5927</v>
      </c>
      <c r="B3227" s="273"/>
      <c r="C3227" s="274" t="s">
        <v>5907</v>
      </c>
      <c r="D3227" s="274"/>
      <c r="E3227" s="274"/>
      <c r="F3227" s="274"/>
      <c r="G3227" s="73">
        <v>0</v>
      </c>
      <c r="H3227" s="73">
        <v>0</v>
      </c>
      <c r="I3227" s="275">
        <v>9106637.2300000004</v>
      </c>
      <c r="J3227" s="275"/>
      <c r="K3227" s="275">
        <v>9106637.2300000004</v>
      </c>
      <c r="L3227" s="275"/>
      <c r="M3227" s="275"/>
      <c r="N3227" s="275"/>
      <c r="O3227" s="275">
        <v>0</v>
      </c>
      <c r="P3227" s="275"/>
      <c r="Q3227" s="73">
        <v>0</v>
      </c>
    </row>
    <row r="3228" spans="1:17" ht="12.1" customHeight="1" x14ac:dyDescent="0.25">
      <c r="A3228" s="273" t="s">
        <v>5928</v>
      </c>
      <c r="B3228" s="273"/>
      <c r="C3228" s="274" t="s">
        <v>5907</v>
      </c>
      <c r="D3228" s="274"/>
      <c r="E3228" s="274"/>
      <c r="F3228" s="274"/>
      <c r="G3228" s="73">
        <v>0</v>
      </c>
      <c r="H3228" s="73">
        <v>0</v>
      </c>
      <c r="I3228" s="275">
        <v>5117353.74</v>
      </c>
      <c r="J3228" s="275"/>
      <c r="K3228" s="275">
        <v>5117353.74</v>
      </c>
      <c r="L3228" s="275"/>
      <c r="M3228" s="275"/>
      <c r="N3228" s="275"/>
      <c r="O3228" s="275">
        <v>0</v>
      </c>
      <c r="P3228" s="275"/>
      <c r="Q3228" s="73">
        <v>0</v>
      </c>
    </row>
    <row r="3229" spans="1:17" ht="12.75" customHeight="1" x14ac:dyDescent="0.25">
      <c r="A3229" s="273" t="s">
        <v>5929</v>
      </c>
      <c r="B3229" s="273"/>
      <c r="C3229" s="274" t="s">
        <v>5930</v>
      </c>
      <c r="D3229" s="274"/>
      <c r="E3229" s="274"/>
      <c r="F3229" s="274"/>
      <c r="G3229" s="73">
        <v>0</v>
      </c>
      <c r="H3229" s="73">
        <v>0</v>
      </c>
      <c r="I3229" s="275">
        <v>83340690.299999997</v>
      </c>
      <c r="J3229" s="275"/>
      <c r="K3229" s="275">
        <v>83340690.299999997</v>
      </c>
      <c r="L3229" s="275"/>
      <c r="M3229" s="275"/>
      <c r="N3229" s="275"/>
      <c r="O3229" s="275">
        <v>0</v>
      </c>
      <c r="P3229" s="275"/>
      <c r="Q3229" s="73">
        <v>0</v>
      </c>
    </row>
    <row r="3230" spans="1:17" ht="12.1" customHeight="1" x14ac:dyDescent="0.25">
      <c r="A3230" s="355"/>
      <c r="B3230" s="355"/>
      <c r="C3230" s="355"/>
      <c r="D3230" s="355"/>
      <c r="E3230" s="355"/>
      <c r="F3230" s="355"/>
      <c r="G3230" s="74">
        <v>0</v>
      </c>
      <c r="H3230" s="74">
        <v>0</v>
      </c>
      <c r="I3230" s="356">
        <v>644505804.97000003</v>
      </c>
      <c r="J3230" s="356"/>
      <c r="K3230" s="356">
        <v>644505804.97000003</v>
      </c>
      <c r="L3230" s="356"/>
      <c r="M3230" s="356"/>
      <c r="N3230" s="356"/>
      <c r="O3230" s="356">
        <v>0</v>
      </c>
      <c r="P3230" s="356"/>
      <c r="Q3230" s="74">
        <v>0</v>
      </c>
    </row>
    <row r="3231" spans="1:17" ht="6.8" customHeight="1" x14ac:dyDescent="0.25"/>
    <row r="3232" spans="1:17" ht="12.1" customHeight="1" x14ac:dyDescent="0.25">
      <c r="A3232" s="277" t="s">
        <v>578</v>
      </c>
      <c r="B3232" s="277"/>
      <c r="C3232" s="278" t="s">
        <v>742</v>
      </c>
      <c r="D3232" s="278"/>
      <c r="E3232" s="278"/>
      <c r="F3232" s="278"/>
      <c r="G3232" s="278"/>
      <c r="H3232" s="278"/>
      <c r="I3232" s="278"/>
      <c r="J3232" s="278"/>
      <c r="K3232" s="278"/>
      <c r="L3232" s="278"/>
      <c r="M3232" s="278"/>
      <c r="N3232" s="278"/>
      <c r="O3232" s="278"/>
      <c r="P3232" s="278"/>
      <c r="Q3232" s="278"/>
    </row>
    <row r="3233" spans="1:17" ht="12.75" customHeight="1" x14ac:dyDescent="0.25">
      <c r="A3233" s="273" t="s">
        <v>5931</v>
      </c>
      <c r="B3233" s="273"/>
      <c r="C3233" s="274" t="s">
        <v>742</v>
      </c>
      <c r="D3233" s="274"/>
      <c r="E3233" s="274"/>
      <c r="F3233" s="274"/>
      <c r="G3233" s="73">
        <v>0</v>
      </c>
      <c r="H3233" s="73">
        <v>0</v>
      </c>
      <c r="I3233" s="275">
        <v>30301636.41</v>
      </c>
      <c r="J3233" s="275"/>
      <c r="K3233" s="275">
        <v>30301636.41</v>
      </c>
      <c r="L3233" s="275"/>
      <c r="M3233" s="275"/>
      <c r="N3233" s="275"/>
      <c r="O3233" s="275">
        <v>0</v>
      </c>
      <c r="P3233" s="275"/>
      <c r="Q3233" s="73">
        <v>0</v>
      </c>
    </row>
    <row r="3234" spans="1:17" ht="12.1" customHeight="1" x14ac:dyDescent="0.25">
      <c r="A3234" s="273" t="s">
        <v>5932</v>
      </c>
      <c r="B3234" s="273"/>
      <c r="C3234" s="274" t="s">
        <v>742</v>
      </c>
      <c r="D3234" s="274"/>
      <c r="E3234" s="274"/>
      <c r="F3234" s="274"/>
      <c r="G3234" s="73">
        <v>0</v>
      </c>
      <c r="H3234" s="73">
        <v>0</v>
      </c>
      <c r="I3234" s="275">
        <v>16079368.060000001</v>
      </c>
      <c r="J3234" s="275"/>
      <c r="K3234" s="275">
        <v>16079368.060000001</v>
      </c>
      <c r="L3234" s="275"/>
      <c r="M3234" s="275"/>
      <c r="N3234" s="275"/>
      <c r="O3234" s="275">
        <v>0</v>
      </c>
      <c r="P3234" s="275"/>
      <c r="Q3234" s="73">
        <v>0</v>
      </c>
    </row>
    <row r="3235" spans="1:17" ht="12.1" customHeight="1" x14ac:dyDescent="0.25">
      <c r="A3235" s="273" t="s">
        <v>5933</v>
      </c>
      <c r="B3235" s="273"/>
      <c r="C3235" s="274" t="s">
        <v>742</v>
      </c>
      <c r="D3235" s="274"/>
      <c r="E3235" s="274"/>
      <c r="F3235" s="274"/>
      <c r="G3235" s="73">
        <v>0</v>
      </c>
      <c r="H3235" s="73">
        <v>0</v>
      </c>
      <c r="I3235" s="275">
        <v>3696363.64</v>
      </c>
      <c r="J3235" s="275"/>
      <c r="K3235" s="275">
        <v>3696363.64</v>
      </c>
      <c r="L3235" s="275"/>
      <c r="M3235" s="275"/>
      <c r="N3235" s="275"/>
      <c r="O3235" s="275">
        <v>0</v>
      </c>
      <c r="P3235" s="275"/>
      <c r="Q3235" s="73">
        <v>0</v>
      </c>
    </row>
    <row r="3236" spans="1:17" ht="12.75" customHeight="1" x14ac:dyDescent="0.25">
      <c r="A3236" s="273" t="s">
        <v>5934</v>
      </c>
      <c r="B3236" s="273"/>
      <c r="C3236" s="274" t="s">
        <v>742</v>
      </c>
      <c r="D3236" s="274"/>
      <c r="E3236" s="274"/>
      <c r="F3236" s="274"/>
      <c r="G3236" s="73">
        <v>0</v>
      </c>
      <c r="H3236" s="73">
        <v>0</v>
      </c>
      <c r="I3236" s="275">
        <v>17991110.489999998</v>
      </c>
      <c r="J3236" s="275"/>
      <c r="K3236" s="275">
        <v>17991110.489999998</v>
      </c>
      <c r="L3236" s="275"/>
      <c r="M3236" s="275"/>
      <c r="N3236" s="275"/>
      <c r="O3236" s="275">
        <v>0</v>
      </c>
      <c r="P3236" s="275"/>
      <c r="Q3236" s="73">
        <v>0</v>
      </c>
    </row>
    <row r="3237" spans="1:17" ht="12.1" customHeight="1" x14ac:dyDescent="0.25">
      <c r="A3237" s="273" t="s">
        <v>5935</v>
      </c>
      <c r="B3237" s="273"/>
      <c r="C3237" s="274" t="s">
        <v>742</v>
      </c>
      <c r="D3237" s="274"/>
      <c r="E3237" s="274"/>
      <c r="F3237" s="274"/>
      <c r="G3237" s="73">
        <v>0</v>
      </c>
      <c r="H3237" s="73">
        <v>0</v>
      </c>
      <c r="I3237" s="275">
        <v>3696363.64</v>
      </c>
      <c r="J3237" s="275"/>
      <c r="K3237" s="275">
        <v>3696363.64</v>
      </c>
      <c r="L3237" s="275"/>
      <c r="M3237" s="275"/>
      <c r="N3237" s="275"/>
      <c r="O3237" s="275">
        <v>0</v>
      </c>
      <c r="P3237" s="275"/>
      <c r="Q3237" s="73">
        <v>0</v>
      </c>
    </row>
    <row r="3238" spans="1:17" ht="12.1" customHeight="1" x14ac:dyDescent="0.25">
      <c r="A3238" s="273" t="s">
        <v>5936</v>
      </c>
      <c r="B3238" s="273"/>
      <c r="C3238" s="274" t="s">
        <v>742</v>
      </c>
      <c r="D3238" s="274"/>
      <c r="E3238" s="274"/>
      <c r="F3238" s="274"/>
      <c r="G3238" s="73">
        <v>0</v>
      </c>
      <c r="H3238" s="73">
        <v>0</v>
      </c>
      <c r="I3238" s="275">
        <v>5332727.2699999996</v>
      </c>
      <c r="J3238" s="275"/>
      <c r="K3238" s="275">
        <v>5332727.2699999996</v>
      </c>
      <c r="L3238" s="275"/>
      <c r="M3238" s="275"/>
      <c r="N3238" s="275"/>
      <c r="O3238" s="275">
        <v>0</v>
      </c>
      <c r="P3238" s="275"/>
      <c r="Q3238" s="73">
        <v>0</v>
      </c>
    </row>
    <row r="3239" spans="1:17" ht="12.75" customHeight="1" x14ac:dyDescent="0.25">
      <c r="A3239" s="273" t="s">
        <v>5937</v>
      </c>
      <c r="B3239" s="273"/>
      <c r="C3239" s="274" t="s">
        <v>742</v>
      </c>
      <c r="D3239" s="274"/>
      <c r="E3239" s="274"/>
      <c r="F3239" s="274"/>
      <c r="G3239" s="73">
        <v>0</v>
      </c>
      <c r="H3239" s="73">
        <v>0</v>
      </c>
      <c r="I3239" s="275">
        <v>22623474.120000001</v>
      </c>
      <c r="J3239" s="275"/>
      <c r="K3239" s="275">
        <v>22623474.120000001</v>
      </c>
      <c r="L3239" s="275"/>
      <c r="M3239" s="275"/>
      <c r="N3239" s="275"/>
      <c r="O3239" s="275">
        <v>0</v>
      </c>
      <c r="P3239" s="275"/>
      <c r="Q3239" s="73">
        <v>0</v>
      </c>
    </row>
    <row r="3240" spans="1:17" ht="12.1" customHeight="1" x14ac:dyDescent="0.25">
      <c r="A3240" s="273" t="s">
        <v>5938</v>
      </c>
      <c r="B3240" s="273"/>
      <c r="C3240" s="274" t="s">
        <v>742</v>
      </c>
      <c r="D3240" s="274"/>
      <c r="E3240" s="274"/>
      <c r="F3240" s="274"/>
      <c r="G3240" s="73">
        <v>0</v>
      </c>
      <c r="H3240" s="73">
        <v>0</v>
      </c>
      <c r="I3240" s="275">
        <v>9423636.4399999995</v>
      </c>
      <c r="J3240" s="275"/>
      <c r="K3240" s="275">
        <v>9423636.4399999995</v>
      </c>
      <c r="L3240" s="275"/>
      <c r="M3240" s="275"/>
      <c r="N3240" s="275"/>
      <c r="O3240" s="275">
        <v>0</v>
      </c>
      <c r="P3240" s="275"/>
      <c r="Q3240" s="73">
        <v>0</v>
      </c>
    </row>
    <row r="3241" spans="1:17" ht="12.1" customHeight="1" x14ac:dyDescent="0.25">
      <c r="A3241" s="273" t="s">
        <v>5939</v>
      </c>
      <c r="B3241" s="273"/>
      <c r="C3241" s="274" t="s">
        <v>742</v>
      </c>
      <c r="D3241" s="274"/>
      <c r="E3241" s="274"/>
      <c r="F3241" s="274"/>
      <c r="G3241" s="73">
        <v>0</v>
      </c>
      <c r="H3241" s="73">
        <v>0</v>
      </c>
      <c r="I3241" s="275">
        <v>29098559.77</v>
      </c>
      <c r="J3241" s="275"/>
      <c r="K3241" s="275">
        <v>29098559.77</v>
      </c>
      <c r="L3241" s="275"/>
      <c r="M3241" s="275"/>
      <c r="N3241" s="275"/>
      <c r="O3241" s="275">
        <v>0</v>
      </c>
      <c r="P3241" s="275"/>
      <c r="Q3241" s="73">
        <v>0</v>
      </c>
    </row>
    <row r="3242" spans="1:17" ht="12.75" customHeight="1" x14ac:dyDescent="0.25">
      <c r="A3242" s="273" t="s">
        <v>5940</v>
      </c>
      <c r="B3242" s="273"/>
      <c r="C3242" s="274" t="s">
        <v>742</v>
      </c>
      <c r="D3242" s="274"/>
      <c r="E3242" s="274"/>
      <c r="F3242" s="274"/>
      <c r="G3242" s="73">
        <v>0</v>
      </c>
      <c r="H3242" s="73">
        <v>0</v>
      </c>
      <c r="I3242" s="275">
        <v>12079746.16</v>
      </c>
      <c r="J3242" s="275"/>
      <c r="K3242" s="275">
        <v>12079746.16</v>
      </c>
      <c r="L3242" s="275"/>
      <c r="M3242" s="275"/>
      <c r="N3242" s="275"/>
      <c r="O3242" s="275">
        <v>0</v>
      </c>
      <c r="P3242" s="275"/>
      <c r="Q3242" s="73">
        <v>0</v>
      </c>
    </row>
    <row r="3243" spans="1:17" ht="12.1" customHeight="1" x14ac:dyDescent="0.25">
      <c r="A3243" s="273" t="s">
        <v>5941</v>
      </c>
      <c r="B3243" s="273"/>
      <c r="C3243" s="274" t="s">
        <v>742</v>
      </c>
      <c r="D3243" s="274"/>
      <c r="E3243" s="274"/>
      <c r="F3243" s="274"/>
      <c r="G3243" s="73">
        <v>0</v>
      </c>
      <c r="H3243" s="73">
        <v>0</v>
      </c>
      <c r="I3243" s="275">
        <v>29439246.109999999</v>
      </c>
      <c r="J3243" s="275"/>
      <c r="K3243" s="275">
        <v>29439246.109999999</v>
      </c>
      <c r="L3243" s="275"/>
      <c r="M3243" s="275"/>
      <c r="N3243" s="275"/>
      <c r="O3243" s="275">
        <v>0</v>
      </c>
      <c r="P3243" s="275"/>
      <c r="Q3243" s="73">
        <v>0</v>
      </c>
    </row>
    <row r="3244" spans="1:17" ht="12.1" customHeight="1" x14ac:dyDescent="0.25">
      <c r="A3244" s="273" t="s">
        <v>5942</v>
      </c>
      <c r="B3244" s="273"/>
      <c r="C3244" s="274" t="s">
        <v>742</v>
      </c>
      <c r="D3244" s="274"/>
      <c r="E3244" s="274"/>
      <c r="F3244" s="274"/>
      <c r="G3244" s="73">
        <v>0</v>
      </c>
      <c r="H3244" s="73">
        <v>0</v>
      </c>
      <c r="I3244" s="275">
        <v>3696363.64</v>
      </c>
      <c r="J3244" s="275"/>
      <c r="K3244" s="275">
        <v>3696363.64</v>
      </c>
      <c r="L3244" s="275"/>
      <c r="M3244" s="275"/>
      <c r="N3244" s="275"/>
      <c r="O3244" s="275">
        <v>0</v>
      </c>
      <c r="P3244" s="275"/>
      <c r="Q3244" s="73">
        <v>0</v>
      </c>
    </row>
    <row r="3245" spans="1:17" ht="12.1" customHeight="1" x14ac:dyDescent="0.25">
      <c r="A3245" s="273" t="s">
        <v>5943</v>
      </c>
      <c r="B3245" s="273"/>
      <c r="C3245" s="274" t="s">
        <v>742</v>
      </c>
      <c r="D3245" s="274"/>
      <c r="E3245" s="274"/>
      <c r="F3245" s="274"/>
      <c r="G3245" s="73">
        <v>0</v>
      </c>
      <c r="H3245" s="73">
        <v>0</v>
      </c>
      <c r="I3245" s="275">
        <v>8126363.6399999997</v>
      </c>
      <c r="J3245" s="275"/>
      <c r="K3245" s="275">
        <v>8126363.6399999997</v>
      </c>
      <c r="L3245" s="275"/>
      <c r="M3245" s="275"/>
      <c r="N3245" s="275"/>
      <c r="O3245" s="275">
        <v>0</v>
      </c>
      <c r="P3245" s="275"/>
      <c r="Q3245" s="73">
        <v>0</v>
      </c>
    </row>
    <row r="3246" spans="1:17" ht="12.75" customHeight="1" x14ac:dyDescent="0.25">
      <c r="A3246" s="273" t="s">
        <v>5944</v>
      </c>
      <c r="B3246" s="273"/>
      <c r="C3246" s="274" t="s">
        <v>742</v>
      </c>
      <c r="D3246" s="274"/>
      <c r="E3246" s="274"/>
      <c r="F3246" s="274"/>
      <c r="G3246" s="73">
        <v>0</v>
      </c>
      <c r="H3246" s="73">
        <v>0</v>
      </c>
      <c r="I3246" s="275">
        <v>9605454.5500000007</v>
      </c>
      <c r="J3246" s="275"/>
      <c r="K3246" s="275">
        <v>9605454.5500000007</v>
      </c>
      <c r="L3246" s="275"/>
      <c r="M3246" s="275"/>
      <c r="N3246" s="275"/>
      <c r="O3246" s="275">
        <v>0</v>
      </c>
      <c r="P3246" s="275"/>
      <c r="Q3246" s="73">
        <v>0</v>
      </c>
    </row>
    <row r="3247" spans="1:17" ht="12.1" customHeight="1" x14ac:dyDescent="0.25">
      <c r="A3247" s="273" t="s">
        <v>5945</v>
      </c>
      <c r="B3247" s="273"/>
      <c r="C3247" s="274" t="s">
        <v>742</v>
      </c>
      <c r="D3247" s="274"/>
      <c r="E3247" s="274"/>
      <c r="F3247" s="274"/>
      <c r="G3247" s="73">
        <v>0</v>
      </c>
      <c r="H3247" s="73">
        <v>0</v>
      </c>
      <c r="I3247" s="275">
        <v>9423636.2400000002</v>
      </c>
      <c r="J3247" s="275"/>
      <c r="K3247" s="275">
        <v>9423636.2400000002</v>
      </c>
      <c r="L3247" s="275"/>
      <c r="M3247" s="275"/>
      <c r="N3247" s="275"/>
      <c r="O3247" s="275">
        <v>0</v>
      </c>
      <c r="P3247" s="275"/>
      <c r="Q3247" s="73">
        <v>0</v>
      </c>
    </row>
    <row r="3248" spans="1:17" ht="12.1" customHeight="1" x14ac:dyDescent="0.25">
      <c r="A3248" s="273" t="s">
        <v>5946</v>
      </c>
      <c r="B3248" s="273"/>
      <c r="C3248" s="274" t="s">
        <v>742</v>
      </c>
      <c r="D3248" s="274"/>
      <c r="E3248" s="274"/>
      <c r="F3248" s="274"/>
      <c r="G3248" s="73">
        <v>0</v>
      </c>
      <c r="H3248" s="73">
        <v>0</v>
      </c>
      <c r="I3248" s="275">
        <v>3696363.64</v>
      </c>
      <c r="J3248" s="275"/>
      <c r="K3248" s="275">
        <v>3696363.64</v>
      </c>
      <c r="L3248" s="275"/>
      <c r="M3248" s="275"/>
      <c r="N3248" s="275"/>
      <c r="O3248" s="275">
        <v>0</v>
      </c>
      <c r="P3248" s="275"/>
      <c r="Q3248" s="73">
        <v>0</v>
      </c>
    </row>
    <row r="3249" spans="1:17" ht="12.75" customHeight="1" x14ac:dyDescent="0.25">
      <c r="A3249" s="273" t="s">
        <v>5947</v>
      </c>
      <c r="B3249" s="273"/>
      <c r="C3249" s="274" t="s">
        <v>742</v>
      </c>
      <c r="D3249" s="274"/>
      <c r="E3249" s="274"/>
      <c r="F3249" s="274"/>
      <c r="G3249" s="73">
        <v>0</v>
      </c>
      <c r="H3249" s="73">
        <v>0</v>
      </c>
      <c r="I3249" s="275">
        <v>68098916.359999999</v>
      </c>
      <c r="J3249" s="275"/>
      <c r="K3249" s="275">
        <v>68098916.359999999</v>
      </c>
      <c r="L3249" s="275"/>
      <c r="M3249" s="275"/>
      <c r="N3249" s="275"/>
      <c r="O3249" s="275">
        <v>0</v>
      </c>
      <c r="P3249" s="275"/>
      <c r="Q3249" s="73">
        <v>0</v>
      </c>
    </row>
    <row r="3250" spans="1:17" ht="12.1" customHeight="1" x14ac:dyDescent="0.25">
      <c r="A3250" s="273" t="s">
        <v>5948</v>
      </c>
      <c r="B3250" s="273"/>
      <c r="C3250" s="274" t="s">
        <v>742</v>
      </c>
      <c r="D3250" s="274"/>
      <c r="E3250" s="274"/>
      <c r="F3250" s="274"/>
      <c r="G3250" s="73">
        <v>0</v>
      </c>
      <c r="H3250" s="73">
        <v>0</v>
      </c>
      <c r="I3250" s="275">
        <v>8461236.3599999994</v>
      </c>
      <c r="J3250" s="275"/>
      <c r="K3250" s="275">
        <v>8461236.3599999994</v>
      </c>
      <c r="L3250" s="275"/>
      <c r="M3250" s="275"/>
      <c r="N3250" s="275"/>
      <c r="O3250" s="275">
        <v>0</v>
      </c>
      <c r="P3250" s="275"/>
      <c r="Q3250" s="73">
        <v>0</v>
      </c>
    </row>
    <row r="3251" spans="1:17" ht="12.1" customHeight="1" x14ac:dyDescent="0.25">
      <c r="A3251" s="273" t="s">
        <v>5949</v>
      </c>
      <c r="B3251" s="273"/>
      <c r="C3251" s="274" t="s">
        <v>742</v>
      </c>
      <c r="D3251" s="274"/>
      <c r="E3251" s="274"/>
      <c r="F3251" s="274"/>
      <c r="G3251" s="73">
        <v>0</v>
      </c>
      <c r="H3251" s="73">
        <v>0</v>
      </c>
      <c r="I3251" s="275">
        <v>3696363.64</v>
      </c>
      <c r="J3251" s="275"/>
      <c r="K3251" s="275">
        <v>3696363.64</v>
      </c>
      <c r="L3251" s="275"/>
      <c r="M3251" s="275"/>
      <c r="N3251" s="275"/>
      <c r="O3251" s="275">
        <v>0</v>
      </c>
      <c r="P3251" s="275"/>
      <c r="Q3251" s="73">
        <v>0</v>
      </c>
    </row>
    <row r="3252" spans="1:17" ht="12.75" customHeight="1" x14ac:dyDescent="0.25">
      <c r="A3252" s="273" t="s">
        <v>5950</v>
      </c>
      <c r="B3252" s="273"/>
      <c r="C3252" s="274" t="s">
        <v>742</v>
      </c>
      <c r="D3252" s="274"/>
      <c r="E3252" s="274"/>
      <c r="F3252" s="274"/>
      <c r="G3252" s="73">
        <v>0</v>
      </c>
      <c r="H3252" s="73">
        <v>0</v>
      </c>
      <c r="I3252" s="275">
        <v>28588954.550000001</v>
      </c>
      <c r="J3252" s="275"/>
      <c r="K3252" s="275">
        <v>28588954.550000001</v>
      </c>
      <c r="L3252" s="275"/>
      <c r="M3252" s="275"/>
      <c r="N3252" s="275"/>
      <c r="O3252" s="275">
        <v>0</v>
      </c>
      <c r="P3252" s="275"/>
      <c r="Q3252" s="73">
        <v>0</v>
      </c>
    </row>
    <row r="3253" spans="1:17" ht="12.1" customHeight="1" x14ac:dyDescent="0.25">
      <c r="A3253" s="273" t="s">
        <v>5951</v>
      </c>
      <c r="B3253" s="273"/>
      <c r="C3253" s="274" t="s">
        <v>742</v>
      </c>
      <c r="D3253" s="274"/>
      <c r="E3253" s="274"/>
      <c r="F3253" s="274"/>
      <c r="G3253" s="73">
        <v>0</v>
      </c>
      <c r="H3253" s="73">
        <v>0</v>
      </c>
      <c r="I3253" s="275">
        <v>18554545.460000001</v>
      </c>
      <c r="J3253" s="275"/>
      <c r="K3253" s="275">
        <v>18554545.460000001</v>
      </c>
      <c r="L3253" s="275"/>
      <c r="M3253" s="275"/>
      <c r="N3253" s="275"/>
      <c r="O3253" s="275">
        <v>0</v>
      </c>
      <c r="P3253" s="275"/>
      <c r="Q3253" s="73">
        <v>0</v>
      </c>
    </row>
    <row r="3254" spans="1:17" ht="12.1" customHeight="1" x14ac:dyDescent="0.25">
      <c r="A3254" s="273" t="s">
        <v>5952</v>
      </c>
      <c r="B3254" s="273"/>
      <c r="C3254" s="274" t="s">
        <v>742</v>
      </c>
      <c r="D3254" s="274"/>
      <c r="E3254" s="274"/>
      <c r="F3254" s="274"/>
      <c r="G3254" s="73">
        <v>0</v>
      </c>
      <c r="H3254" s="73">
        <v>0</v>
      </c>
      <c r="I3254" s="275">
        <v>4076363.64</v>
      </c>
      <c r="J3254" s="275"/>
      <c r="K3254" s="275">
        <v>4076363.64</v>
      </c>
      <c r="L3254" s="275"/>
      <c r="M3254" s="275"/>
      <c r="N3254" s="275"/>
      <c r="O3254" s="275">
        <v>0</v>
      </c>
      <c r="P3254" s="275"/>
      <c r="Q3254" s="73">
        <v>0</v>
      </c>
    </row>
    <row r="3255" spans="1:17" ht="12.75" customHeight="1" x14ac:dyDescent="0.25">
      <c r="A3255" s="273" t="s">
        <v>5953</v>
      </c>
      <c r="B3255" s="273"/>
      <c r="C3255" s="274" t="s">
        <v>742</v>
      </c>
      <c r="D3255" s="274"/>
      <c r="E3255" s="274"/>
      <c r="F3255" s="274"/>
      <c r="G3255" s="73">
        <v>0</v>
      </c>
      <c r="H3255" s="73">
        <v>0</v>
      </c>
      <c r="I3255" s="275">
        <v>4365091.6100000003</v>
      </c>
      <c r="J3255" s="275"/>
      <c r="K3255" s="275">
        <v>4365091.6100000003</v>
      </c>
      <c r="L3255" s="275"/>
      <c r="M3255" s="275"/>
      <c r="N3255" s="275"/>
      <c r="O3255" s="275">
        <v>0</v>
      </c>
      <c r="P3255" s="275"/>
      <c r="Q3255" s="73">
        <v>0</v>
      </c>
    </row>
    <row r="3256" spans="1:17" ht="12.1" customHeight="1" x14ac:dyDescent="0.25">
      <c r="A3256" s="355"/>
      <c r="B3256" s="355"/>
      <c r="C3256" s="355"/>
      <c r="D3256" s="355"/>
      <c r="E3256" s="355"/>
      <c r="F3256" s="355"/>
      <c r="G3256" s="74">
        <v>0</v>
      </c>
      <c r="H3256" s="74">
        <v>0</v>
      </c>
      <c r="I3256" s="356">
        <v>350151885.44</v>
      </c>
      <c r="J3256" s="356"/>
      <c r="K3256" s="356">
        <v>350151885.44</v>
      </c>
      <c r="L3256" s="356"/>
      <c r="M3256" s="356"/>
      <c r="N3256" s="356"/>
      <c r="O3256" s="356">
        <v>0</v>
      </c>
      <c r="P3256" s="356"/>
      <c r="Q3256" s="74">
        <v>0</v>
      </c>
    </row>
    <row r="3257" spans="1:17" ht="6.8" customHeight="1" x14ac:dyDescent="0.25"/>
    <row r="3258" spans="1:17" ht="12.1" customHeight="1" x14ac:dyDescent="0.25">
      <c r="A3258" s="277" t="s">
        <v>578</v>
      </c>
      <c r="B3258" s="277"/>
      <c r="C3258" s="278" t="s">
        <v>744</v>
      </c>
      <c r="D3258" s="278"/>
      <c r="E3258" s="278"/>
      <c r="F3258" s="278"/>
      <c r="G3258" s="278"/>
      <c r="H3258" s="278"/>
      <c r="I3258" s="278"/>
      <c r="J3258" s="278"/>
      <c r="K3258" s="278"/>
      <c r="L3258" s="278"/>
      <c r="M3258" s="278"/>
      <c r="N3258" s="278"/>
      <c r="O3258" s="278"/>
      <c r="P3258" s="278"/>
      <c r="Q3258" s="278"/>
    </row>
    <row r="3259" spans="1:17" ht="12.75" customHeight="1" x14ac:dyDescent="0.25">
      <c r="A3259" s="273" t="s">
        <v>5954</v>
      </c>
      <c r="B3259" s="273"/>
      <c r="C3259" s="274" t="s">
        <v>5955</v>
      </c>
      <c r="D3259" s="274"/>
      <c r="E3259" s="274"/>
      <c r="F3259" s="274"/>
      <c r="G3259" s="73">
        <v>0</v>
      </c>
      <c r="H3259" s="73">
        <v>0</v>
      </c>
      <c r="I3259" s="275">
        <v>133034036.5</v>
      </c>
      <c r="J3259" s="275"/>
      <c r="K3259" s="275">
        <v>133034036.5</v>
      </c>
      <c r="L3259" s="275"/>
      <c r="M3259" s="275"/>
      <c r="N3259" s="275"/>
      <c r="O3259" s="275">
        <v>0</v>
      </c>
      <c r="P3259" s="275"/>
      <c r="Q3259" s="73">
        <v>0</v>
      </c>
    </row>
    <row r="3260" spans="1:17" ht="12.1" customHeight="1" x14ac:dyDescent="0.25">
      <c r="A3260" s="355"/>
      <c r="B3260" s="355"/>
      <c r="C3260" s="355"/>
      <c r="D3260" s="355"/>
      <c r="E3260" s="355"/>
      <c r="F3260" s="355"/>
      <c r="G3260" s="74">
        <v>0</v>
      </c>
      <c r="H3260" s="74">
        <v>0</v>
      </c>
      <c r="I3260" s="356">
        <v>133034036.5</v>
      </c>
      <c r="J3260" s="356"/>
      <c r="K3260" s="356">
        <v>133034036.5</v>
      </c>
      <c r="L3260" s="356"/>
      <c r="M3260" s="356"/>
      <c r="N3260" s="356"/>
      <c r="O3260" s="356">
        <v>0</v>
      </c>
      <c r="P3260" s="356"/>
      <c r="Q3260" s="74">
        <v>0</v>
      </c>
    </row>
    <row r="3261" spans="1:17" ht="6.8" customHeight="1" x14ac:dyDescent="0.25"/>
    <row r="3262" spans="1:17" ht="12.1" customHeight="1" x14ac:dyDescent="0.25">
      <c r="A3262" s="277" t="s">
        <v>578</v>
      </c>
      <c r="B3262" s="277"/>
      <c r="C3262" s="278" t="s">
        <v>36</v>
      </c>
      <c r="D3262" s="278"/>
      <c r="E3262" s="278"/>
      <c r="F3262" s="278"/>
      <c r="G3262" s="278"/>
      <c r="H3262" s="278"/>
      <c r="I3262" s="278"/>
      <c r="J3262" s="278"/>
      <c r="K3262" s="278"/>
      <c r="L3262" s="278"/>
      <c r="M3262" s="278"/>
      <c r="N3262" s="278"/>
      <c r="O3262" s="278"/>
      <c r="P3262" s="278"/>
      <c r="Q3262" s="278"/>
    </row>
    <row r="3263" spans="1:17" ht="12.75" customHeight="1" x14ac:dyDescent="0.25">
      <c r="A3263" s="273" t="s">
        <v>5956</v>
      </c>
      <c r="B3263" s="273"/>
      <c r="C3263" s="274" t="s">
        <v>5957</v>
      </c>
      <c r="D3263" s="274"/>
      <c r="E3263" s="274"/>
      <c r="F3263" s="274"/>
      <c r="G3263" s="73">
        <v>2000000</v>
      </c>
      <c r="H3263" s="73">
        <v>0</v>
      </c>
      <c r="I3263" s="275">
        <v>0</v>
      </c>
      <c r="J3263" s="275"/>
      <c r="K3263" s="275">
        <v>0</v>
      </c>
      <c r="L3263" s="275"/>
      <c r="M3263" s="275"/>
      <c r="N3263" s="275"/>
      <c r="O3263" s="275">
        <v>2000000</v>
      </c>
      <c r="P3263" s="275"/>
      <c r="Q3263" s="73">
        <v>0</v>
      </c>
    </row>
    <row r="3264" spans="1:17" ht="12.1" customHeight="1" x14ac:dyDescent="0.25">
      <c r="A3264" s="273" t="s">
        <v>5958</v>
      </c>
      <c r="B3264" s="273"/>
      <c r="C3264" s="274" t="s">
        <v>5959</v>
      </c>
      <c r="D3264" s="274"/>
      <c r="E3264" s="274"/>
      <c r="F3264" s="274"/>
      <c r="G3264" s="73">
        <v>1615729.97</v>
      </c>
      <c r="H3264" s="73">
        <v>0</v>
      </c>
      <c r="I3264" s="275">
        <v>0</v>
      </c>
      <c r="J3264" s="275"/>
      <c r="K3264" s="275">
        <v>0</v>
      </c>
      <c r="L3264" s="275"/>
      <c r="M3264" s="275"/>
      <c r="N3264" s="275"/>
      <c r="O3264" s="275">
        <v>1615729.97</v>
      </c>
      <c r="P3264" s="275"/>
      <c r="Q3264" s="73">
        <v>0</v>
      </c>
    </row>
    <row r="3265" spans="1:17" ht="12.1" customHeight="1" x14ac:dyDescent="0.25">
      <c r="A3265" s="273" t="s">
        <v>5960</v>
      </c>
      <c r="B3265" s="273"/>
      <c r="C3265" s="274" t="s">
        <v>5961</v>
      </c>
      <c r="D3265" s="274"/>
      <c r="E3265" s="274"/>
      <c r="F3265" s="274"/>
      <c r="G3265" s="73">
        <v>23839563.370000001</v>
      </c>
      <c r="H3265" s="73">
        <v>0</v>
      </c>
      <c r="I3265" s="275">
        <v>0</v>
      </c>
      <c r="J3265" s="275"/>
      <c r="K3265" s="275">
        <v>0</v>
      </c>
      <c r="L3265" s="275"/>
      <c r="M3265" s="275"/>
      <c r="N3265" s="275"/>
      <c r="O3265" s="275">
        <v>23839563.370000001</v>
      </c>
      <c r="P3265" s="275"/>
      <c r="Q3265" s="73">
        <v>0</v>
      </c>
    </row>
    <row r="3266" spans="1:17" ht="12.75" customHeight="1" x14ac:dyDescent="0.25">
      <c r="A3266" s="273" t="s">
        <v>5962</v>
      </c>
      <c r="B3266" s="273"/>
      <c r="C3266" s="274" t="s">
        <v>5963</v>
      </c>
      <c r="D3266" s="274"/>
      <c r="E3266" s="274"/>
      <c r="F3266" s="274"/>
      <c r="G3266" s="73">
        <v>2598853</v>
      </c>
      <c r="H3266" s="73">
        <v>0</v>
      </c>
      <c r="I3266" s="275">
        <v>0</v>
      </c>
      <c r="J3266" s="275"/>
      <c r="K3266" s="275">
        <v>0</v>
      </c>
      <c r="L3266" s="275"/>
      <c r="M3266" s="275"/>
      <c r="N3266" s="275"/>
      <c r="O3266" s="275">
        <v>2598853</v>
      </c>
      <c r="P3266" s="275"/>
      <c r="Q3266" s="73">
        <v>0</v>
      </c>
    </row>
    <row r="3267" spans="1:17" ht="12.1" customHeight="1" x14ac:dyDescent="0.25">
      <c r="A3267" s="273" t="s">
        <v>5964</v>
      </c>
      <c r="B3267" s="273"/>
      <c r="C3267" s="274" t="s">
        <v>5965</v>
      </c>
      <c r="D3267" s="274"/>
      <c r="E3267" s="274"/>
      <c r="F3267" s="274"/>
      <c r="G3267" s="73">
        <v>1615729.97</v>
      </c>
      <c r="H3267" s="73">
        <v>0</v>
      </c>
      <c r="I3267" s="275">
        <v>0</v>
      </c>
      <c r="J3267" s="275"/>
      <c r="K3267" s="275">
        <v>0</v>
      </c>
      <c r="L3267" s="275"/>
      <c r="M3267" s="275"/>
      <c r="N3267" s="275"/>
      <c r="O3267" s="275">
        <v>1615729.97</v>
      </c>
      <c r="P3267" s="275"/>
      <c r="Q3267" s="73">
        <v>0</v>
      </c>
    </row>
    <row r="3268" spans="1:17" ht="12.1" customHeight="1" x14ac:dyDescent="0.25">
      <c r="A3268" s="273" t="s">
        <v>5966</v>
      </c>
      <c r="B3268" s="273"/>
      <c r="C3268" s="274" t="s">
        <v>5967</v>
      </c>
      <c r="D3268" s="274"/>
      <c r="E3268" s="274"/>
      <c r="F3268" s="274"/>
      <c r="G3268" s="73">
        <v>235000</v>
      </c>
      <c r="H3268" s="73">
        <v>0</v>
      </c>
      <c r="I3268" s="275">
        <v>0</v>
      </c>
      <c r="J3268" s="275"/>
      <c r="K3268" s="275">
        <v>0</v>
      </c>
      <c r="L3268" s="275"/>
      <c r="M3268" s="275"/>
      <c r="N3268" s="275"/>
      <c r="O3268" s="275">
        <v>235000</v>
      </c>
      <c r="P3268" s="275"/>
      <c r="Q3268" s="73">
        <v>0</v>
      </c>
    </row>
    <row r="3269" spans="1:17" ht="12.75" customHeight="1" x14ac:dyDescent="0.25">
      <c r="A3269" s="273" t="s">
        <v>5968</v>
      </c>
      <c r="B3269" s="273"/>
      <c r="C3269" s="274" t="s">
        <v>5963</v>
      </c>
      <c r="D3269" s="274"/>
      <c r="E3269" s="274"/>
      <c r="F3269" s="274"/>
      <c r="G3269" s="73">
        <v>180000</v>
      </c>
      <c r="H3269" s="73">
        <v>0</v>
      </c>
      <c r="I3269" s="275">
        <v>0</v>
      </c>
      <c r="J3269" s="275"/>
      <c r="K3269" s="275">
        <v>0</v>
      </c>
      <c r="L3269" s="275"/>
      <c r="M3269" s="275"/>
      <c r="N3269" s="275"/>
      <c r="O3269" s="275">
        <v>180000</v>
      </c>
      <c r="P3269" s="275"/>
      <c r="Q3269" s="73">
        <v>0</v>
      </c>
    </row>
    <row r="3270" spans="1:17" ht="12.1" customHeight="1" x14ac:dyDescent="0.25">
      <c r="A3270" s="273" t="s">
        <v>5969</v>
      </c>
      <c r="B3270" s="273"/>
      <c r="C3270" s="274" t="s">
        <v>5961</v>
      </c>
      <c r="D3270" s="274"/>
      <c r="E3270" s="274"/>
      <c r="F3270" s="274"/>
      <c r="G3270" s="73">
        <v>758006.39</v>
      </c>
      <c r="H3270" s="73">
        <v>0</v>
      </c>
      <c r="I3270" s="275">
        <v>0</v>
      </c>
      <c r="J3270" s="275"/>
      <c r="K3270" s="275">
        <v>0</v>
      </c>
      <c r="L3270" s="275"/>
      <c r="M3270" s="275"/>
      <c r="N3270" s="275"/>
      <c r="O3270" s="275">
        <v>758006.39</v>
      </c>
      <c r="P3270" s="275"/>
      <c r="Q3270" s="73">
        <v>0</v>
      </c>
    </row>
    <row r="3271" spans="1:17" ht="12.1" customHeight="1" x14ac:dyDescent="0.25">
      <c r="A3271" s="273" t="s">
        <v>5970</v>
      </c>
      <c r="B3271" s="273"/>
      <c r="C3271" s="274" t="s">
        <v>5971</v>
      </c>
      <c r="D3271" s="274"/>
      <c r="E3271" s="274"/>
      <c r="F3271" s="274"/>
      <c r="G3271" s="73">
        <v>-235000</v>
      </c>
      <c r="H3271" s="73">
        <v>0</v>
      </c>
      <c r="I3271" s="275">
        <v>235000</v>
      </c>
      <c r="J3271" s="275"/>
      <c r="K3271" s="275">
        <v>0</v>
      </c>
      <c r="L3271" s="275"/>
      <c r="M3271" s="275"/>
      <c r="N3271" s="275"/>
      <c r="O3271" s="275">
        <v>0</v>
      </c>
      <c r="P3271" s="275"/>
      <c r="Q3271" s="73">
        <v>0</v>
      </c>
    </row>
    <row r="3272" spans="1:17" ht="12.1" customHeight="1" x14ac:dyDescent="0.25">
      <c r="A3272" s="273" t="s">
        <v>5972</v>
      </c>
      <c r="B3272" s="273"/>
      <c r="C3272" s="274" t="s">
        <v>5973</v>
      </c>
      <c r="D3272" s="274"/>
      <c r="E3272" s="274"/>
      <c r="F3272" s="274"/>
      <c r="G3272" s="73">
        <v>1232114010.1099999</v>
      </c>
      <c r="H3272" s="73">
        <v>0</v>
      </c>
      <c r="I3272" s="275">
        <v>0</v>
      </c>
      <c r="J3272" s="275"/>
      <c r="K3272" s="275">
        <v>0</v>
      </c>
      <c r="L3272" s="275"/>
      <c r="M3272" s="275"/>
      <c r="N3272" s="275"/>
      <c r="O3272" s="275">
        <v>1232114010.1099999</v>
      </c>
      <c r="P3272" s="275"/>
      <c r="Q3272" s="73">
        <v>0</v>
      </c>
    </row>
    <row r="3273" spans="1:17" ht="12.75" customHeight="1" x14ac:dyDescent="0.25">
      <c r="A3273" s="273" t="s">
        <v>5974</v>
      </c>
      <c r="B3273" s="273"/>
      <c r="C3273" s="274" t="s">
        <v>5975</v>
      </c>
      <c r="D3273" s="274"/>
      <c r="E3273" s="274"/>
      <c r="F3273" s="274"/>
      <c r="G3273" s="73">
        <v>127720815.40000001</v>
      </c>
      <c r="H3273" s="73">
        <v>0</v>
      </c>
      <c r="I3273" s="275">
        <v>0</v>
      </c>
      <c r="J3273" s="275"/>
      <c r="K3273" s="275">
        <v>0</v>
      </c>
      <c r="L3273" s="275"/>
      <c r="M3273" s="275"/>
      <c r="N3273" s="275"/>
      <c r="O3273" s="275">
        <v>127720815.40000001</v>
      </c>
      <c r="P3273" s="275"/>
      <c r="Q3273" s="73">
        <v>0</v>
      </c>
    </row>
    <row r="3274" spans="1:17" ht="12.1" customHeight="1" x14ac:dyDescent="0.25">
      <c r="A3274" s="273" t="s">
        <v>5976</v>
      </c>
      <c r="B3274" s="273"/>
      <c r="C3274" s="274" t="s">
        <v>5977</v>
      </c>
      <c r="D3274" s="274"/>
      <c r="E3274" s="274"/>
      <c r="F3274" s="274"/>
      <c r="G3274" s="73">
        <v>2520000</v>
      </c>
      <c r="H3274" s="73">
        <v>0</v>
      </c>
      <c r="I3274" s="275">
        <v>12989900</v>
      </c>
      <c r="J3274" s="275"/>
      <c r="K3274" s="275">
        <v>0</v>
      </c>
      <c r="L3274" s="275"/>
      <c r="M3274" s="275"/>
      <c r="N3274" s="275"/>
      <c r="O3274" s="275">
        <v>15509900</v>
      </c>
      <c r="P3274" s="275"/>
      <c r="Q3274" s="73">
        <v>0</v>
      </c>
    </row>
    <row r="3275" spans="1:17" ht="12.1" customHeight="1" x14ac:dyDescent="0.25">
      <c r="A3275" s="273" t="s">
        <v>5978</v>
      </c>
      <c r="B3275" s="273"/>
      <c r="C3275" s="274" t="s">
        <v>5979</v>
      </c>
      <c r="D3275" s="274"/>
      <c r="E3275" s="274"/>
      <c r="F3275" s="274"/>
      <c r="G3275" s="73">
        <v>480817607.83999997</v>
      </c>
      <c r="H3275" s="73">
        <v>0</v>
      </c>
      <c r="I3275" s="275">
        <v>523807313.14999998</v>
      </c>
      <c r="J3275" s="275"/>
      <c r="K3275" s="275">
        <v>0</v>
      </c>
      <c r="L3275" s="275"/>
      <c r="M3275" s="275"/>
      <c r="N3275" s="275"/>
      <c r="O3275" s="275">
        <v>1004624920.99</v>
      </c>
      <c r="P3275" s="275"/>
      <c r="Q3275" s="73">
        <v>0</v>
      </c>
    </row>
    <row r="3276" spans="1:17" ht="12.75" customHeight="1" x14ac:dyDescent="0.25">
      <c r="A3276" s="273" t="s">
        <v>5980</v>
      </c>
      <c r="B3276" s="273"/>
      <c r="C3276" s="274" t="s">
        <v>5981</v>
      </c>
      <c r="D3276" s="274"/>
      <c r="E3276" s="274"/>
      <c r="F3276" s="274"/>
      <c r="G3276" s="73">
        <v>59700000</v>
      </c>
      <c r="H3276" s="73">
        <v>0</v>
      </c>
      <c r="I3276" s="275">
        <v>0</v>
      </c>
      <c r="J3276" s="275"/>
      <c r="K3276" s="275">
        <v>0</v>
      </c>
      <c r="L3276" s="275"/>
      <c r="M3276" s="275"/>
      <c r="N3276" s="275"/>
      <c r="O3276" s="275">
        <v>59700000</v>
      </c>
      <c r="P3276" s="275"/>
      <c r="Q3276" s="73">
        <v>0</v>
      </c>
    </row>
    <row r="3277" spans="1:17" ht="12.1" customHeight="1" x14ac:dyDescent="0.25">
      <c r="A3277" s="273" t="s">
        <v>5982</v>
      </c>
      <c r="B3277" s="273"/>
      <c r="C3277" s="274" t="s">
        <v>5983</v>
      </c>
      <c r="D3277" s="274"/>
      <c r="E3277" s="274"/>
      <c r="F3277" s="274"/>
      <c r="G3277" s="73">
        <v>600807313.14999998</v>
      </c>
      <c r="H3277" s="73">
        <v>0</v>
      </c>
      <c r="I3277" s="275">
        <v>0</v>
      </c>
      <c r="J3277" s="275"/>
      <c r="K3277" s="275">
        <v>523807313.14999998</v>
      </c>
      <c r="L3277" s="275"/>
      <c r="M3277" s="275"/>
      <c r="N3277" s="275"/>
      <c r="O3277" s="275">
        <v>77000000</v>
      </c>
      <c r="P3277" s="275"/>
      <c r="Q3277" s="73">
        <v>0</v>
      </c>
    </row>
    <row r="3278" spans="1:17" ht="12.1" customHeight="1" x14ac:dyDescent="0.25">
      <c r="A3278" s="273" t="s">
        <v>5984</v>
      </c>
      <c r="B3278" s="273"/>
      <c r="C3278" s="274" t="s">
        <v>5985</v>
      </c>
      <c r="D3278" s="274"/>
      <c r="E3278" s="274"/>
      <c r="F3278" s="274"/>
      <c r="G3278" s="73">
        <v>900000000</v>
      </c>
      <c r="H3278" s="73">
        <v>0</v>
      </c>
      <c r="I3278" s="275">
        <v>0</v>
      </c>
      <c r="J3278" s="275"/>
      <c r="K3278" s="275">
        <v>0</v>
      </c>
      <c r="L3278" s="275"/>
      <c r="M3278" s="275"/>
      <c r="N3278" s="275"/>
      <c r="O3278" s="275">
        <v>900000000</v>
      </c>
      <c r="P3278" s="275"/>
      <c r="Q3278" s="73">
        <v>0</v>
      </c>
    </row>
    <row r="3279" spans="1:17" ht="12.75" customHeight="1" x14ac:dyDescent="0.25">
      <c r="A3279" s="273" t="s">
        <v>5986</v>
      </c>
      <c r="B3279" s="273"/>
      <c r="C3279" s="274" t="s">
        <v>5987</v>
      </c>
      <c r="D3279" s="274"/>
      <c r="E3279" s="274"/>
      <c r="F3279" s="274"/>
      <c r="G3279" s="73">
        <v>56952500</v>
      </c>
      <c r="H3279" s="73">
        <v>0</v>
      </c>
      <c r="I3279" s="275">
        <v>0</v>
      </c>
      <c r="J3279" s="275"/>
      <c r="K3279" s="275">
        <v>0</v>
      </c>
      <c r="L3279" s="275"/>
      <c r="M3279" s="275"/>
      <c r="N3279" s="275"/>
      <c r="O3279" s="275">
        <v>56952500</v>
      </c>
      <c r="P3279" s="275"/>
      <c r="Q3279" s="73">
        <v>0</v>
      </c>
    </row>
    <row r="3280" spans="1:17" ht="12.1" customHeight="1" x14ac:dyDescent="0.25">
      <c r="A3280" s="273" t="s">
        <v>5988</v>
      </c>
      <c r="B3280" s="273"/>
      <c r="C3280" s="274" t="s">
        <v>5989</v>
      </c>
      <c r="D3280" s="274"/>
      <c r="E3280" s="274"/>
      <c r="F3280" s="274"/>
      <c r="G3280" s="73">
        <v>269198618.75999999</v>
      </c>
      <c r="H3280" s="73">
        <v>0</v>
      </c>
      <c r="I3280" s="275">
        <v>0</v>
      </c>
      <c r="J3280" s="275"/>
      <c r="K3280" s="275">
        <v>0</v>
      </c>
      <c r="L3280" s="275"/>
      <c r="M3280" s="275"/>
      <c r="N3280" s="275"/>
      <c r="O3280" s="275">
        <v>269198618.75999999</v>
      </c>
      <c r="P3280" s="275"/>
      <c r="Q3280" s="73">
        <v>0</v>
      </c>
    </row>
    <row r="3281" spans="1:17" ht="12.1" customHeight="1" x14ac:dyDescent="0.25">
      <c r="A3281" s="273" t="s">
        <v>5990</v>
      </c>
      <c r="B3281" s="273"/>
      <c r="C3281" s="274" t="s">
        <v>5991</v>
      </c>
      <c r="D3281" s="274"/>
      <c r="E3281" s="274"/>
      <c r="F3281" s="274"/>
      <c r="G3281" s="73">
        <v>74545454.549999997</v>
      </c>
      <c r="H3281" s="73">
        <v>0</v>
      </c>
      <c r="I3281" s="275">
        <v>0</v>
      </c>
      <c r="J3281" s="275"/>
      <c r="K3281" s="275">
        <v>0</v>
      </c>
      <c r="L3281" s="275"/>
      <c r="M3281" s="275"/>
      <c r="N3281" s="275"/>
      <c r="O3281" s="275">
        <v>74545454.549999997</v>
      </c>
      <c r="P3281" s="275"/>
      <c r="Q3281" s="73">
        <v>0</v>
      </c>
    </row>
    <row r="3282" spans="1:17" ht="12.75" customHeight="1" x14ac:dyDescent="0.25">
      <c r="A3282" s="273" t="s">
        <v>5992</v>
      </c>
      <c r="B3282" s="273"/>
      <c r="C3282" s="274" t="s">
        <v>5993</v>
      </c>
      <c r="D3282" s="274"/>
      <c r="E3282" s="274"/>
      <c r="F3282" s="274"/>
      <c r="G3282" s="73">
        <v>535000</v>
      </c>
      <c r="H3282" s="73">
        <v>0</v>
      </c>
      <c r="I3282" s="275">
        <v>0</v>
      </c>
      <c r="J3282" s="275"/>
      <c r="K3282" s="275">
        <v>0</v>
      </c>
      <c r="L3282" s="275"/>
      <c r="M3282" s="275"/>
      <c r="N3282" s="275"/>
      <c r="O3282" s="275">
        <v>535000</v>
      </c>
      <c r="P3282" s="275"/>
      <c r="Q3282" s="73">
        <v>0</v>
      </c>
    </row>
    <row r="3283" spans="1:17" ht="12.1" customHeight="1" x14ac:dyDescent="0.25">
      <c r="A3283" s="273" t="s">
        <v>5994</v>
      </c>
      <c r="B3283" s="273"/>
      <c r="C3283" s="274" t="s">
        <v>5995</v>
      </c>
      <c r="D3283" s="274"/>
      <c r="E3283" s="274"/>
      <c r="F3283" s="274"/>
      <c r="G3283" s="73">
        <v>2300000</v>
      </c>
      <c r="H3283" s="73">
        <v>0</v>
      </c>
      <c r="I3283" s="275">
        <v>0</v>
      </c>
      <c r="J3283" s="275"/>
      <c r="K3283" s="275">
        <v>0</v>
      </c>
      <c r="L3283" s="275"/>
      <c r="M3283" s="275"/>
      <c r="N3283" s="275"/>
      <c r="O3283" s="275">
        <v>2300000</v>
      </c>
      <c r="P3283" s="275"/>
      <c r="Q3283" s="73">
        <v>0</v>
      </c>
    </row>
    <row r="3284" spans="1:17" ht="12.1" customHeight="1" x14ac:dyDescent="0.25">
      <c r="A3284" s="273" t="s">
        <v>5996</v>
      </c>
      <c r="B3284" s="273"/>
      <c r="C3284" s="274" t="s">
        <v>5997</v>
      </c>
      <c r="D3284" s="274"/>
      <c r="E3284" s="274"/>
      <c r="F3284" s="274"/>
      <c r="G3284" s="73">
        <v>2362500</v>
      </c>
      <c r="H3284" s="73">
        <v>0</v>
      </c>
      <c r="I3284" s="275">
        <v>0</v>
      </c>
      <c r="J3284" s="275"/>
      <c r="K3284" s="275">
        <v>0</v>
      </c>
      <c r="L3284" s="275"/>
      <c r="M3284" s="275"/>
      <c r="N3284" s="275"/>
      <c r="O3284" s="275">
        <v>2362500</v>
      </c>
      <c r="P3284" s="275"/>
      <c r="Q3284" s="73">
        <v>0</v>
      </c>
    </row>
    <row r="3285" spans="1:17" ht="12.75" customHeight="1" x14ac:dyDescent="0.25">
      <c r="A3285" s="273" t="s">
        <v>5998</v>
      </c>
      <c r="B3285" s="273"/>
      <c r="C3285" s="274" t="s">
        <v>5999</v>
      </c>
      <c r="D3285" s="274"/>
      <c r="E3285" s="274"/>
      <c r="F3285" s="274"/>
      <c r="G3285" s="73">
        <v>16129545.449999999</v>
      </c>
      <c r="H3285" s="73">
        <v>0</v>
      </c>
      <c r="I3285" s="275">
        <v>0</v>
      </c>
      <c r="J3285" s="275"/>
      <c r="K3285" s="275">
        <v>0</v>
      </c>
      <c r="L3285" s="275"/>
      <c r="M3285" s="275"/>
      <c r="N3285" s="275"/>
      <c r="O3285" s="275">
        <v>16129545.449999999</v>
      </c>
      <c r="P3285" s="275"/>
      <c r="Q3285" s="73">
        <v>0</v>
      </c>
    </row>
    <row r="3286" spans="1:17" ht="12.1" customHeight="1" x14ac:dyDescent="0.25">
      <c r="A3286" s="273" t="s">
        <v>6000</v>
      </c>
      <c r="B3286" s="273"/>
      <c r="C3286" s="274" t="s">
        <v>6001</v>
      </c>
      <c r="D3286" s="274"/>
      <c r="E3286" s="274"/>
      <c r="F3286" s="274"/>
      <c r="G3286" s="73">
        <v>28718181.82</v>
      </c>
      <c r="H3286" s="73">
        <v>0</v>
      </c>
      <c r="I3286" s="275">
        <v>0</v>
      </c>
      <c r="J3286" s="275"/>
      <c r="K3286" s="275">
        <v>0</v>
      </c>
      <c r="L3286" s="275"/>
      <c r="M3286" s="275"/>
      <c r="N3286" s="275"/>
      <c r="O3286" s="275">
        <v>28718181.82</v>
      </c>
      <c r="P3286" s="275"/>
      <c r="Q3286" s="73">
        <v>0</v>
      </c>
    </row>
    <row r="3287" spans="1:17" ht="12.1" customHeight="1" x14ac:dyDescent="0.25">
      <c r="A3287" s="273" t="s">
        <v>6002</v>
      </c>
      <c r="B3287" s="273"/>
      <c r="C3287" s="274" t="s">
        <v>6003</v>
      </c>
      <c r="D3287" s="274"/>
      <c r="E3287" s="274"/>
      <c r="F3287" s="274"/>
      <c r="G3287" s="73">
        <v>11240000</v>
      </c>
      <c r="H3287" s="73">
        <v>0</v>
      </c>
      <c r="I3287" s="275">
        <v>0</v>
      </c>
      <c r="J3287" s="275"/>
      <c r="K3287" s="275">
        <v>0</v>
      </c>
      <c r="L3287" s="275"/>
      <c r="M3287" s="275"/>
      <c r="N3287" s="275"/>
      <c r="O3287" s="275">
        <v>11240000</v>
      </c>
      <c r="P3287" s="275"/>
      <c r="Q3287" s="73">
        <v>0</v>
      </c>
    </row>
    <row r="3288" spans="1:17" ht="12.75" customHeight="1" x14ac:dyDescent="0.25">
      <c r="A3288" s="273" t="s">
        <v>6004</v>
      </c>
      <c r="B3288" s="273"/>
      <c r="C3288" s="274" t="s">
        <v>6005</v>
      </c>
      <c r="D3288" s="274"/>
      <c r="E3288" s="274"/>
      <c r="F3288" s="274"/>
      <c r="G3288" s="73">
        <v>640000</v>
      </c>
      <c r="H3288" s="73">
        <v>0</v>
      </c>
      <c r="I3288" s="275">
        <v>0</v>
      </c>
      <c r="J3288" s="275"/>
      <c r="K3288" s="275">
        <v>0</v>
      </c>
      <c r="L3288" s="275"/>
      <c r="M3288" s="275"/>
      <c r="N3288" s="275"/>
      <c r="O3288" s="275">
        <v>640000</v>
      </c>
      <c r="P3288" s="275"/>
      <c r="Q3288" s="73">
        <v>0</v>
      </c>
    </row>
    <row r="3289" spans="1:17" ht="12.1" customHeight="1" x14ac:dyDescent="0.25">
      <c r="A3289" s="273" t="s">
        <v>6006</v>
      </c>
      <c r="B3289" s="273"/>
      <c r="C3289" s="274" t="s">
        <v>6007</v>
      </c>
      <c r="D3289" s="274"/>
      <c r="E3289" s="274"/>
      <c r="F3289" s="274"/>
      <c r="G3289" s="73">
        <v>8810000</v>
      </c>
      <c r="H3289" s="73">
        <v>0</v>
      </c>
      <c r="I3289" s="275">
        <v>0</v>
      </c>
      <c r="J3289" s="275"/>
      <c r="K3289" s="275">
        <v>0</v>
      </c>
      <c r="L3289" s="275"/>
      <c r="M3289" s="275"/>
      <c r="N3289" s="275"/>
      <c r="O3289" s="275">
        <v>8810000</v>
      </c>
      <c r="P3289" s="275"/>
      <c r="Q3289" s="73">
        <v>0</v>
      </c>
    </row>
    <row r="3290" spans="1:17" ht="12.1" customHeight="1" x14ac:dyDescent="0.25">
      <c r="A3290" s="273" t="s">
        <v>6008</v>
      </c>
      <c r="B3290" s="273"/>
      <c r="C3290" s="274" t="s">
        <v>6009</v>
      </c>
      <c r="D3290" s="274"/>
      <c r="E3290" s="274"/>
      <c r="F3290" s="274"/>
      <c r="G3290" s="73">
        <v>145604000</v>
      </c>
      <c r="H3290" s="73">
        <v>0</v>
      </c>
      <c r="I3290" s="275">
        <v>0</v>
      </c>
      <c r="J3290" s="275"/>
      <c r="K3290" s="275">
        <v>0</v>
      </c>
      <c r="L3290" s="275"/>
      <c r="M3290" s="275"/>
      <c r="N3290" s="275"/>
      <c r="O3290" s="275">
        <v>145604000</v>
      </c>
      <c r="P3290" s="275"/>
      <c r="Q3290" s="73">
        <v>0</v>
      </c>
    </row>
    <row r="3291" spans="1:17" ht="12.75" customHeight="1" x14ac:dyDescent="0.25">
      <c r="A3291" s="273" t="s">
        <v>6010</v>
      </c>
      <c r="B3291" s="273"/>
      <c r="C3291" s="274" t="s">
        <v>6011</v>
      </c>
      <c r="D3291" s="274"/>
      <c r="E3291" s="274"/>
      <c r="F3291" s="274"/>
      <c r="G3291" s="73">
        <v>4629000</v>
      </c>
      <c r="H3291" s="73">
        <v>0</v>
      </c>
      <c r="I3291" s="275">
        <v>0</v>
      </c>
      <c r="J3291" s="275"/>
      <c r="K3291" s="275">
        <v>0</v>
      </c>
      <c r="L3291" s="275"/>
      <c r="M3291" s="275"/>
      <c r="N3291" s="275"/>
      <c r="O3291" s="275">
        <v>4629000</v>
      </c>
      <c r="P3291" s="275"/>
      <c r="Q3291" s="73">
        <v>0</v>
      </c>
    </row>
    <row r="3292" spans="1:17" ht="12.1" customHeight="1" x14ac:dyDescent="0.25">
      <c r="A3292" s="273" t="s">
        <v>6012</v>
      </c>
      <c r="B3292" s="273"/>
      <c r="C3292" s="274" t="s">
        <v>6013</v>
      </c>
      <c r="D3292" s="274"/>
      <c r="E3292" s="274"/>
      <c r="F3292" s="274"/>
      <c r="G3292" s="73">
        <v>14883000</v>
      </c>
      <c r="H3292" s="73">
        <v>0</v>
      </c>
      <c r="I3292" s="275">
        <v>0</v>
      </c>
      <c r="J3292" s="275"/>
      <c r="K3292" s="275">
        <v>0</v>
      </c>
      <c r="L3292" s="275"/>
      <c r="M3292" s="275"/>
      <c r="N3292" s="275"/>
      <c r="O3292" s="275">
        <v>14883000</v>
      </c>
      <c r="P3292" s="275"/>
      <c r="Q3292" s="73">
        <v>0</v>
      </c>
    </row>
    <row r="3293" spans="1:17" ht="12.1" customHeight="1" x14ac:dyDescent="0.25">
      <c r="A3293" s="273" t="s">
        <v>6014</v>
      </c>
      <c r="B3293" s="273"/>
      <c r="C3293" s="274" t="s">
        <v>6015</v>
      </c>
      <c r="D3293" s="274"/>
      <c r="E3293" s="274"/>
      <c r="F3293" s="274"/>
      <c r="G3293" s="73">
        <v>1411000</v>
      </c>
      <c r="H3293" s="73">
        <v>0</v>
      </c>
      <c r="I3293" s="275">
        <v>0</v>
      </c>
      <c r="J3293" s="275"/>
      <c r="K3293" s="275">
        <v>0</v>
      </c>
      <c r="L3293" s="275"/>
      <c r="M3293" s="275"/>
      <c r="N3293" s="275"/>
      <c r="O3293" s="275">
        <v>1411000</v>
      </c>
      <c r="P3293" s="275"/>
      <c r="Q3293" s="73">
        <v>0</v>
      </c>
    </row>
    <row r="3294" spans="1:17" ht="12.75" customHeight="1" x14ac:dyDescent="0.25">
      <c r="A3294" s="273" t="s">
        <v>6016</v>
      </c>
      <c r="B3294" s="273"/>
      <c r="C3294" s="274" t="s">
        <v>6017</v>
      </c>
      <c r="D3294" s="274"/>
      <c r="E3294" s="274"/>
      <c r="F3294" s="274"/>
      <c r="G3294" s="73">
        <v>25186000</v>
      </c>
      <c r="H3294" s="73">
        <v>0</v>
      </c>
      <c r="I3294" s="275">
        <v>0</v>
      </c>
      <c r="J3294" s="275"/>
      <c r="K3294" s="275">
        <v>0</v>
      </c>
      <c r="L3294" s="275"/>
      <c r="M3294" s="275"/>
      <c r="N3294" s="275"/>
      <c r="O3294" s="275">
        <v>25186000</v>
      </c>
      <c r="P3294" s="275"/>
      <c r="Q3294" s="73">
        <v>0</v>
      </c>
    </row>
    <row r="3295" spans="1:17" ht="12.1" customHeight="1" x14ac:dyDescent="0.25">
      <c r="A3295" s="273" t="s">
        <v>6018</v>
      </c>
      <c r="B3295" s="273"/>
      <c r="C3295" s="274" t="s">
        <v>6019</v>
      </c>
      <c r="D3295" s="274"/>
      <c r="E3295" s="274"/>
      <c r="F3295" s="274"/>
      <c r="G3295" s="73">
        <v>1386000</v>
      </c>
      <c r="H3295" s="73">
        <v>0</v>
      </c>
      <c r="I3295" s="275">
        <v>0</v>
      </c>
      <c r="J3295" s="275"/>
      <c r="K3295" s="275">
        <v>0</v>
      </c>
      <c r="L3295" s="275"/>
      <c r="M3295" s="275"/>
      <c r="N3295" s="275"/>
      <c r="O3295" s="275">
        <v>1386000</v>
      </c>
      <c r="P3295" s="275"/>
      <c r="Q3295" s="73">
        <v>0</v>
      </c>
    </row>
    <row r="3296" spans="1:17" ht="12.1" customHeight="1" x14ac:dyDescent="0.25">
      <c r="A3296" s="273" t="s">
        <v>6020</v>
      </c>
      <c r="B3296" s="273"/>
      <c r="C3296" s="274" t="s">
        <v>6021</v>
      </c>
      <c r="D3296" s="274"/>
      <c r="E3296" s="274"/>
      <c r="F3296" s="274"/>
      <c r="G3296" s="73">
        <v>253000</v>
      </c>
      <c r="H3296" s="73">
        <v>0</v>
      </c>
      <c r="I3296" s="275">
        <v>0</v>
      </c>
      <c r="J3296" s="275"/>
      <c r="K3296" s="275">
        <v>0</v>
      </c>
      <c r="L3296" s="275"/>
      <c r="M3296" s="275"/>
      <c r="N3296" s="275"/>
      <c r="O3296" s="275">
        <v>253000</v>
      </c>
      <c r="P3296" s="275"/>
      <c r="Q3296" s="73">
        <v>0</v>
      </c>
    </row>
    <row r="3297" spans="1:17" ht="12.1" customHeight="1" x14ac:dyDescent="0.25">
      <c r="A3297" s="273" t="s">
        <v>6022</v>
      </c>
      <c r="B3297" s="273"/>
      <c r="C3297" s="274" t="s">
        <v>6023</v>
      </c>
      <c r="D3297" s="274"/>
      <c r="E3297" s="274"/>
      <c r="F3297" s="274"/>
      <c r="G3297" s="73">
        <v>72957000</v>
      </c>
      <c r="H3297" s="73">
        <v>0</v>
      </c>
      <c r="I3297" s="275">
        <v>0</v>
      </c>
      <c r="J3297" s="275"/>
      <c r="K3297" s="275">
        <v>0</v>
      </c>
      <c r="L3297" s="275"/>
      <c r="M3297" s="275"/>
      <c r="N3297" s="275"/>
      <c r="O3297" s="275">
        <v>72957000</v>
      </c>
      <c r="P3297" s="275"/>
      <c r="Q3297" s="73">
        <v>0</v>
      </c>
    </row>
    <row r="3298" spans="1:17" ht="12.75" customHeight="1" x14ac:dyDescent="0.25">
      <c r="A3298" s="273" t="s">
        <v>6024</v>
      </c>
      <c r="B3298" s="273"/>
      <c r="C3298" s="274" t="s">
        <v>6025</v>
      </c>
      <c r="D3298" s="274"/>
      <c r="E3298" s="274"/>
      <c r="F3298" s="274"/>
      <c r="G3298" s="73">
        <v>974000</v>
      </c>
      <c r="H3298" s="73">
        <v>0</v>
      </c>
      <c r="I3298" s="275">
        <v>0</v>
      </c>
      <c r="J3298" s="275"/>
      <c r="K3298" s="275">
        <v>0</v>
      </c>
      <c r="L3298" s="275"/>
      <c r="M3298" s="275"/>
      <c r="N3298" s="275"/>
      <c r="O3298" s="275">
        <v>974000</v>
      </c>
      <c r="P3298" s="275"/>
      <c r="Q3298" s="73">
        <v>0</v>
      </c>
    </row>
    <row r="3299" spans="1:17" ht="12.1" customHeight="1" x14ac:dyDescent="0.25">
      <c r="A3299" s="273" t="s">
        <v>6026</v>
      </c>
      <c r="B3299" s="273"/>
      <c r="C3299" s="274" t="s">
        <v>6027</v>
      </c>
      <c r="D3299" s="274"/>
      <c r="E3299" s="274"/>
      <c r="F3299" s="274"/>
      <c r="G3299" s="73">
        <v>7588000</v>
      </c>
      <c r="H3299" s="73">
        <v>0</v>
      </c>
      <c r="I3299" s="275">
        <v>0</v>
      </c>
      <c r="J3299" s="275"/>
      <c r="K3299" s="275">
        <v>0</v>
      </c>
      <c r="L3299" s="275"/>
      <c r="M3299" s="275"/>
      <c r="N3299" s="275"/>
      <c r="O3299" s="275">
        <v>7588000</v>
      </c>
      <c r="P3299" s="275"/>
      <c r="Q3299" s="73">
        <v>0</v>
      </c>
    </row>
    <row r="3300" spans="1:17" ht="12.1" customHeight="1" x14ac:dyDescent="0.25">
      <c r="A3300" s="273" t="s">
        <v>6028</v>
      </c>
      <c r="B3300" s="273"/>
      <c r="C3300" s="274" t="s">
        <v>6029</v>
      </c>
      <c r="D3300" s="274"/>
      <c r="E3300" s="274"/>
      <c r="F3300" s="274"/>
      <c r="G3300" s="73">
        <v>5177000</v>
      </c>
      <c r="H3300" s="73">
        <v>0</v>
      </c>
      <c r="I3300" s="275">
        <v>0</v>
      </c>
      <c r="J3300" s="275"/>
      <c r="K3300" s="275">
        <v>0</v>
      </c>
      <c r="L3300" s="275"/>
      <c r="M3300" s="275"/>
      <c r="N3300" s="275"/>
      <c r="O3300" s="275">
        <v>5177000</v>
      </c>
      <c r="P3300" s="275"/>
      <c r="Q3300" s="73">
        <v>0</v>
      </c>
    </row>
    <row r="3301" spans="1:17" ht="12.75" customHeight="1" x14ac:dyDescent="0.25">
      <c r="A3301" s="273" t="s">
        <v>6030</v>
      </c>
      <c r="B3301" s="273"/>
      <c r="C3301" s="274" t="s">
        <v>6031</v>
      </c>
      <c r="D3301" s="274"/>
      <c r="E3301" s="274"/>
      <c r="F3301" s="274"/>
      <c r="G3301" s="73">
        <v>5889000</v>
      </c>
      <c r="H3301" s="73">
        <v>0</v>
      </c>
      <c r="I3301" s="275">
        <v>0</v>
      </c>
      <c r="J3301" s="275"/>
      <c r="K3301" s="275">
        <v>0</v>
      </c>
      <c r="L3301" s="275"/>
      <c r="M3301" s="275"/>
      <c r="N3301" s="275"/>
      <c r="O3301" s="275">
        <v>5889000</v>
      </c>
      <c r="P3301" s="275"/>
      <c r="Q3301" s="73">
        <v>0</v>
      </c>
    </row>
    <row r="3302" spans="1:17" ht="12.1" customHeight="1" x14ac:dyDescent="0.25">
      <c r="A3302" s="273" t="s">
        <v>6032</v>
      </c>
      <c r="B3302" s="273"/>
      <c r="C3302" s="274" t="s">
        <v>6033</v>
      </c>
      <c r="D3302" s="274"/>
      <c r="E3302" s="274"/>
      <c r="F3302" s="274"/>
      <c r="G3302" s="73">
        <v>6751000</v>
      </c>
      <c r="H3302" s="73">
        <v>0</v>
      </c>
      <c r="I3302" s="275">
        <v>0</v>
      </c>
      <c r="J3302" s="275"/>
      <c r="K3302" s="275">
        <v>0</v>
      </c>
      <c r="L3302" s="275"/>
      <c r="M3302" s="275"/>
      <c r="N3302" s="275"/>
      <c r="O3302" s="275">
        <v>6751000</v>
      </c>
      <c r="P3302" s="275"/>
      <c r="Q3302" s="73">
        <v>0</v>
      </c>
    </row>
    <row r="3303" spans="1:17" ht="12.1" customHeight="1" x14ac:dyDescent="0.25">
      <c r="A3303" s="273" t="s">
        <v>6034</v>
      </c>
      <c r="B3303" s="273"/>
      <c r="C3303" s="274" t="s">
        <v>6035</v>
      </c>
      <c r="D3303" s="274"/>
      <c r="E3303" s="274"/>
      <c r="F3303" s="274"/>
      <c r="G3303" s="73">
        <v>1406000</v>
      </c>
      <c r="H3303" s="73">
        <v>0</v>
      </c>
      <c r="I3303" s="275">
        <v>0</v>
      </c>
      <c r="J3303" s="275"/>
      <c r="K3303" s="275">
        <v>0</v>
      </c>
      <c r="L3303" s="275"/>
      <c r="M3303" s="275"/>
      <c r="N3303" s="275"/>
      <c r="O3303" s="275">
        <v>1406000</v>
      </c>
      <c r="P3303" s="275"/>
      <c r="Q3303" s="73">
        <v>0</v>
      </c>
    </row>
    <row r="3304" spans="1:17" ht="12.75" customHeight="1" x14ac:dyDescent="0.25">
      <c r="A3304" s="273" t="s">
        <v>6036</v>
      </c>
      <c r="B3304" s="273"/>
      <c r="C3304" s="274" t="s">
        <v>6037</v>
      </c>
      <c r="D3304" s="274"/>
      <c r="E3304" s="274"/>
      <c r="F3304" s="274"/>
      <c r="G3304" s="73">
        <v>7433000</v>
      </c>
      <c r="H3304" s="73">
        <v>0</v>
      </c>
      <c r="I3304" s="275">
        <v>0</v>
      </c>
      <c r="J3304" s="275"/>
      <c r="K3304" s="275">
        <v>0</v>
      </c>
      <c r="L3304" s="275"/>
      <c r="M3304" s="275"/>
      <c r="N3304" s="275"/>
      <c r="O3304" s="275">
        <v>7433000</v>
      </c>
      <c r="P3304" s="275"/>
      <c r="Q3304" s="73">
        <v>0</v>
      </c>
    </row>
    <row r="3305" spans="1:17" ht="12.1" customHeight="1" x14ac:dyDescent="0.25">
      <c r="A3305" s="273" t="s">
        <v>6038</v>
      </c>
      <c r="B3305" s="273"/>
      <c r="C3305" s="274" t="s">
        <v>6039</v>
      </c>
      <c r="D3305" s="274"/>
      <c r="E3305" s="274"/>
      <c r="F3305" s="274"/>
      <c r="G3305" s="73">
        <v>3874000</v>
      </c>
      <c r="H3305" s="73">
        <v>0</v>
      </c>
      <c r="I3305" s="275">
        <v>0</v>
      </c>
      <c r="J3305" s="275"/>
      <c r="K3305" s="275">
        <v>0</v>
      </c>
      <c r="L3305" s="275"/>
      <c r="M3305" s="275"/>
      <c r="N3305" s="275"/>
      <c r="O3305" s="275">
        <v>3874000</v>
      </c>
      <c r="P3305" s="275"/>
      <c r="Q3305" s="73">
        <v>0</v>
      </c>
    </row>
    <row r="3306" spans="1:17" ht="12.1" customHeight="1" x14ac:dyDescent="0.25">
      <c r="A3306" s="273" t="s">
        <v>6040</v>
      </c>
      <c r="B3306" s="273"/>
      <c r="C3306" s="274" t="s">
        <v>6041</v>
      </c>
      <c r="D3306" s="274"/>
      <c r="E3306" s="274"/>
      <c r="F3306" s="274"/>
      <c r="G3306" s="73">
        <v>6514000</v>
      </c>
      <c r="H3306" s="73">
        <v>0</v>
      </c>
      <c r="I3306" s="275">
        <v>0</v>
      </c>
      <c r="J3306" s="275"/>
      <c r="K3306" s="275">
        <v>0</v>
      </c>
      <c r="L3306" s="275"/>
      <c r="M3306" s="275"/>
      <c r="N3306" s="275"/>
      <c r="O3306" s="275">
        <v>6514000</v>
      </c>
      <c r="P3306" s="275"/>
      <c r="Q3306" s="73">
        <v>0</v>
      </c>
    </row>
    <row r="3307" spans="1:17" ht="12.75" customHeight="1" x14ac:dyDescent="0.25">
      <c r="A3307" s="273" t="s">
        <v>6042</v>
      </c>
      <c r="B3307" s="273"/>
      <c r="C3307" s="274" t="s">
        <v>6043</v>
      </c>
      <c r="D3307" s="274"/>
      <c r="E3307" s="274"/>
      <c r="F3307" s="274"/>
      <c r="G3307" s="73">
        <v>0</v>
      </c>
      <c r="H3307" s="73">
        <v>0</v>
      </c>
      <c r="I3307" s="275">
        <v>2190905325.6900001</v>
      </c>
      <c r="J3307" s="275"/>
      <c r="K3307" s="275">
        <v>414215423.73000002</v>
      </c>
      <c r="L3307" s="275"/>
      <c r="M3307" s="275"/>
      <c r="N3307" s="275"/>
      <c r="O3307" s="275">
        <v>1776689901.96</v>
      </c>
      <c r="P3307" s="275"/>
      <c r="Q3307" s="73">
        <v>0</v>
      </c>
    </row>
    <row r="3308" spans="1:17" ht="12.1" customHeight="1" x14ac:dyDescent="0.25">
      <c r="A3308" s="273" t="s">
        <v>6044</v>
      </c>
      <c r="B3308" s="273"/>
      <c r="C3308" s="274" t="s">
        <v>6045</v>
      </c>
      <c r="D3308" s="274"/>
      <c r="E3308" s="274"/>
      <c r="F3308" s="274"/>
      <c r="G3308" s="73">
        <v>12051641000</v>
      </c>
      <c r="H3308" s="73">
        <v>0</v>
      </c>
      <c r="I3308" s="275">
        <v>0</v>
      </c>
      <c r="J3308" s="275"/>
      <c r="K3308" s="275">
        <v>0</v>
      </c>
      <c r="L3308" s="275"/>
      <c r="M3308" s="275"/>
      <c r="N3308" s="275"/>
      <c r="O3308" s="275">
        <v>12051641000</v>
      </c>
      <c r="P3308" s="275"/>
      <c r="Q3308" s="73">
        <v>0</v>
      </c>
    </row>
    <row r="3309" spans="1:17" ht="12.1" customHeight="1" x14ac:dyDescent="0.25">
      <c r="A3309" s="273" t="s">
        <v>6046</v>
      </c>
      <c r="B3309" s="273"/>
      <c r="C3309" s="274" t="s">
        <v>6047</v>
      </c>
      <c r="D3309" s="274"/>
      <c r="E3309" s="274"/>
      <c r="F3309" s="274"/>
      <c r="G3309" s="73">
        <v>0</v>
      </c>
      <c r="H3309" s="73">
        <v>2977124378.8699999</v>
      </c>
      <c r="I3309" s="275">
        <v>819959852.80999994</v>
      </c>
      <c r="J3309" s="275"/>
      <c r="K3309" s="275">
        <v>563150460.62</v>
      </c>
      <c r="L3309" s="275"/>
      <c r="M3309" s="275"/>
      <c r="N3309" s="275"/>
      <c r="O3309" s="275">
        <v>0</v>
      </c>
      <c r="P3309" s="275"/>
      <c r="Q3309" s="73">
        <v>2720314986.6799998</v>
      </c>
    </row>
    <row r="3310" spans="1:17" ht="12.75" customHeight="1" x14ac:dyDescent="0.25">
      <c r="A3310" s="355"/>
      <c r="B3310" s="355"/>
      <c r="C3310" s="355"/>
      <c r="D3310" s="355"/>
      <c r="E3310" s="355"/>
      <c r="F3310" s="355"/>
      <c r="G3310" s="74">
        <v>16271275429.780001</v>
      </c>
      <c r="H3310" s="74">
        <v>2977124378.8699999</v>
      </c>
      <c r="I3310" s="356">
        <v>3547897391.6500001</v>
      </c>
      <c r="J3310" s="356"/>
      <c r="K3310" s="356">
        <v>1501173197.5</v>
      </c>
      <c r="L3310" s="356"/>
      <c r="M3310" s="356"/>
      <c r="N3310" s="356"/>
      <c r="O3310" s="356">
        <v>18061190231.740002</v>
      </c>
      <c r="P3310" s="356"/>
      <c r="Q3310" s="74">
        <v>2720314986.6799998</v>
      </c>
    </row>
    <row r="3311" spans="1:17" ht="6.8" customHeight="1" x14ac:dyDescent="0.25"/>
    <row r="3312" spans="1:17" ht="12.1" customHeight="1" x14ac:dyDescent="0.25">
      <c r="A3312" s="277" t="s">
        <v>578</v>
      </c>
      <c r="B3312" s="277"/>
      <c r="C3312" s="278" t="s">
        <v>40</v>
      </c>
      <c r="D3312" s="278"/>
      <c r="E3312" s="278"/>
      <c r="F3312" s="278"/>
      <c r="G3312" s="278"/>
      <c r="H3312" s="278"/>
      <c r="I3312" s="278"/>
      <c r="J3312" s="278"/>
      <c r="K3312" s="278"/>
      <c r="L3312" s="278"/>
      <c r="M3312" s="278"/>
      <c r="N3312" s="278"/>
      <c r="O3312" s="278"/>
      <c r="P3312" s="278"/>
      <c r="Q3312" s="278"/>
    </row>
    <row r="3313" spans="1:17" ht="12.1" customHeight="1" x14ac:dyDescent="0.25">
      <c r="A3313" s="273" t="s">
        <v>6048</v>
      </c>
      <c r="B3313" s="273"/>
      <c r="C3313" s="274" t="s">
        <v>6049</v>
      </c>
      <c r="D3313" s="274"/>
      <c r="E3313" s="274"/>
      <c r="F3313" s="274"/>
      <c r="G3313" s="73">
        <v>0</v>
      </c>
      <c r="H3313" s="73">
        <v>0</v>
      </c>
      <c r="I3313" s="275">
        <v>165212100</v>
      </c>
      <c r="J3313" s="275"/>
      <c r="K3313" s="275">
        <v>10000000</v>
      </c>
      <c r="L3313" s="275"/>
      <c r="M3313" s="275"/>
      <c r="N3313" s="275"/>
      <c r="O3313" s="275">
        <v>155212100</v>
      </c>
      <c r="P3313" s="275"/>
      <c r="Q3313" s="73">
        <v>0</v>
      </c>
    </row>
    <row r="3314" spans="1:17" ht="12.75" customHeight="1" x14ac:dyDescent="0.25">
      <c r="A3314" s="355"/>
      <c r="B3314" s="355"/>
      <c r="C3314" s="355"/>
      <c r="D3314" s="355"/>
      <c r="E3314" s="355"/>
      <c r="F3314" s="355"/>
      <c r="G3314" s="74">
        <v>0</v>
      </c>
      <c r="H3314" s="74">
        <v>0</v>
      </c>
      <c r="I3314" s="356">
        <v>165212100</v>
      </c>
      <c r="J3314" s="356"/>
      <c r="K3314" s="356">
        <v>10000000</v>
      </c>
      <c r="L3314" s="356"/>
      <c r="M3314" s="356"/>
      <c r="N3314" s="356"/>
      <c r="O3314" s="356">
        <v>155212100</v>
      </c>
      <c r="P3314" s="356"/>
      <c r="Q3314" s="74">
        <v>0</v>
      </c>
    </row>
    <row r="3315" spans="1:17" ht="6.8" customHeight="1" x14ac:dyDescent="0.25"/>
    <row r="3316" spans="1:17" ht="12.1" customHeight="1" x14ac:dyDescent="0.25">
      <c r="A3316" s="277" t="s">
        <v>578</v>
      </c>
      <c r="B3316" s="277"/>
      <c r="C3316" s="278" t="s">
        <v>750</v>
      </c>
      <c r="D3316" s="278"/>
      <c r="E3316" s="278"/>
      <c r="F3316" s="278"/>
      <c r="G3316" s="278"/>
      <c r="H3316" s="278"/>
      <c r="I3316" s="278"/>
      <c r="J3316" s="278"/>
      <c r="K3316" s="278"/>
      <c r="L3316" s="278"/>
      <c r="M3316" s="278"/>
      <c r="N3316" s="278"/>
      <c r="O3316" s="278"/>
      <c r="P3316" s="278"/>
      <c r="Q3316" s="278"/>
    </row>
    <row r="3317" spans="1:17" ht="12.1" customHeight="1" x14ac:dyDescent="0.25">
      <c r="A3317" s="273" t="s">
        <v>6050</v>
      </c>
      <c r="B3317" s="273"/>
      <c r="C3317" s="274" t="s">
        <v>6051</v>
      </c>
      <c r="D3317" s="274"/>
      <c r="E3317" s="274"/>
      <c r="F3317" s="274"/>
      <c r="G3317" s="73">
        <v>0</v>
      </c>
      <c r="H3317" s="73">
        <v>96295888.109999999</v>
      </c>
      <c r="I3317" s="275">
        <v>0</v>
      </c>
      <c r="J3317" s="275"/>
      <c r="K3317" s="275">
        <v>85808221.480000004</v>
      </c>
      <c r="L3317" s="275"/>
      <c r="M3317" s="275"/>
      <c r="N3317" s="275"/>
      <c r="O3317" s="275">
        <v>0</v>
      </c>
      <c r="P3317" s="275"/>
      <c r="Q3317" s="73">
        <v>182104109.59</v>
      </c>
    </row>
    <row r="3318" spans="1:17" ht="12.75" customHeight="1" x14ac:dyDescent="0.25">
      <c r="A3318" s="355"/>
      <c r="B3318" s="355"/>
      <c r="C3318" s="355"/>
      <c r="D3318" s="355"/>
      <c r="E3318" s="355"/>
      <c r="F3318" s="355"/>
      <c r="G3318" s="74">
        <v>0</v>
      </c>
      <c r="H3318" s="74">
        <v>96295888.109999999</v>
      </c>
      <c r="I3318" s="356">
        <v>0</v>
      </c>
      <c r="J3318" s="356"/>
      <c r="K3318" s="356">
        <v>85808221.480000004</v>
      </c>
      <c r="L3318" s="356"/>
      <c r="M3318" s="356"/>
      <c r="N3318" s="356"/>
      <c r="O3318" s="356">
        <v>0</v>
      </c>
      <c r="P3318" s="356"/>
      <c r="Q3318" s="74">
        <v>182104109.59</v>
      </c>
    </row>
    <row r="3319" spans="1:17" ht="6.8" customHeight="1" x14ac:dyDescent="0.25"/>
    <row r="3320" spans="1:17" ht="12.1" customHeight="1" x14ac:dyDescent="0.25">
      <c r="A3320" s="277" t="s">
        <v>578</v>
      </c>
      <c r="B3320" s="277"/>
      <c r="C3320" s="278" t="s">
        <v>753</v>
      </c>
      <c r="D3320" s="278"/>
      <c r="E3320" s="278"/>
      <c r="F3320" s="278"/>
      <c r="G3320" s="278"/>
      <c r="H3320" s="278"/>
      <c r="I3320" s="278"/>
      <c r="J3320" s="278"/>
      <c r="K3320" s="278"/>
      <c r="L3320" s="278"/>
      <c r="M3320" s="278"/>
      <c r="N3320" s="278"/>
      <c r="O3320" s="278"/>
      <c r="P3320" s="278"/>
      <c r="Q3320" s="278"/>
    </row>
    <row r="3321" spans="1:17" ht="12.1" customHeight="1" x14ac:dyDescent="0.25">
      <c r="A3321" s="273" t="s">
        <v>6052</v>
      </c>
      <c r="B3321" s="273"/>
      <c r="C3321" s="274" t="s">
        <v>6053</v>
      </c>
      <c r="D3321" s="274"/>
      <c r="E3321" s="274"/>
      <c r="F3321" s="274"/>
      <c r="G3321" s="73">
        <v>0</v>
      </c>
      <c r="H3321" s="73">
        <v>0</v>
      </c>
      <c r="I3321" s="275">
        <v>133500</v>
      </c>
      <c r="J3321" s="275"/>
      <c r="K3321" s="275">
        <v>133500</v>
      </c>
      <c r="L3321" s="275"/>
      <c r="M3321" s="275"/>
      <c r="N3321" s="275"/>
      <c r="O3321" s="275">
        <v>0</v>
      </c>
      <c r="P3321" s="275"/>
      <c r="Q3321" s="73">
        <v>0</v>
      </c>
    </row>
    <row r="3322" spans="1:17" ht="12.75" customHeight="1" x14ac:dyDescent="0.25">
      <c r="A3322" s="273" t="s">
        <v>6054</v>
      </c>
      <c r="B3322" s="273"/>
      <c r="C3322" s="274" t="s">
        <v>6053</v>
      </c>
      <c r="D3322" s="274"/>
      <c r="E3322" s="274"/>
      <c r="F3322" s="274"/>
      <c r="G3322" s="73">
        <v>0</v>
      </c>
      <c r="H3322" s="73">
        <v>0</v>
      </c>
      <c r="I3322" s="275">
        <v>29150</v>
      </c>
      <c r="J3322" s="275"/>
      <c r="K3322" s="275">
        <v>29150</v>
      </c>
      <c r="L3322" s="275"/>
      <c r="M3322" s="275"/>
      <c r="N3322" s="275"/>
      <c r="O3322" s="275">
        <v>0</v>
      </c>
      <c r="P3322" s="275"/>
      <c r="Q3322" s="73">
        <v>0</v>
      </c>
    </row>
    <row r="3323" spans="1:17" ht="12.1" customHeight="1" x14ac:dyDescent="0.25">
      <c r="A3323" s="273" t="s">
        <v>6055</v>
      </c>
      <c r="B3323" s="273"/>
      <c r="C3323" s="274" t="s">
        <v>6053</v>
      </c>
      <c r="D3323" s="274"/>
      <c r="E3323" s="274"/>
      <c r="F3323" s="274"/>
      <c r="G3323" s="73">
        <v>0</v>
      </c>
      <c r="H3323" s="73">
        <v>0</v>
      </c>
      <c r="I3323" s="275">
        <v>167160</v>
      </c>
      <c r="J3323" s="275"/>
      <c r="K3323" s="275">
        <v>167160</v>
      </c>
      <c r="L3323" s="275"/>
      <c r="M3323" s="275"/>
      <c r="N3323" s="275"/>
      <c r="O3323" s="275">
        <v>0</v>
      </c>
      <c r="P3323" s="275"/>
      <c r="Q3323" s="73">
        <v>0</v>
      </c>
    </row>
    <row r="3324" spans="1:17" ht="12.1" customHeight="1" x14ac:dyDescent="0.25">
      <c r="A3324" s="273" t="s">
        <v>6056</v>
      </c>
      <c r="B3324" s="273"/>
      <c r="C3324" s="274" t="s">
        <v>6053</v>
      </c>
      <c r="D3324" s="274"/>
      <c r="E3324" s="274"/>
      <c r="F3324" s="274"/>
      <c r="G3324" s="73">
        <v>0</v>
      </c>
      <c r="H3324" s="73">
        <v>0</v>
      </c>
      <c r="I3324" s="275">
        <v>468795</v>
      </c>
      <c r="J3324" s="275"/>
      <c r="K3324" s="275">
        <v>468795</v>
      </c>
      <c r="L3324" s="275"/>
      <c r="M3324" s="275"/>
      <c r="N3324" s="275"/>
      <c r="O3324" s="275">
        <v>0</v>
      </c>
      <c r="P3324" s="275"/>
      <c r="Q3324" s="73">
        <v>0</v>
      </c>
    </row>
    <row r="3325" spans="1:17" ht="12.1" customHeight="1" x14ac:dyDescent="0.25">
      <c r="A3325" s="273" t="s">
        <v>6057</v>
      </c>
      <c r="B3325" s="273"/>
      <c r="C3325" s="274" t="s">
        <v>6053</v>
      </c>
      <c r="D3325" s="274"/>
      <c r="E3325" s="274"/>
      <c r="F3325" s="274"/>
      <c r="G3325" s="73">
        <v>0</v>
      </c>
      <c r="H3325" s="73">
        <v>0</v>
      </c>
      <c r="I3325" s="275">
        <v>100650</v>
      </c>
      <c r="J3325" s="275"/>
      <c r="K3325" s="275">
        <v>100650</v>
      </c>
      <c r="L3325" s="275"/>
      <c r="M3325" s="275"/>
      <c r="N3325" s="275"/>
      <c r="O3325" s="275">
        <v>0</v>
      </c>
      <c r="P3325" s="275"/>
      <c r="Q3325" s="73">
        <v>0</v>
      </c>
    </row>
    <row r="3326" spans="1:17" ht="12.75" customHeight="1" x14ac:dyDescent="0.25">
      <c r="A3326" s="273" t="s">
        <v>6058</v>
      </c>
      <c r="B3326" s="273"/>
      <c r="C3326" s="274" t="s">
        <v>6053</v>
      </c>
      <c r="D3326" s="274"/>
      <c r="E3326" s="274"/>
      <c r="F3326" s="274"/>
      <c r="G3326" s="73">
        <v>0</v>
      </c>
      <c r="H3326" s="73">
        <v>5500</v>
      </c>
      <c r="I3326" s="275">
        <v>236250</v>
      </c>
      <c r="J3326" s="275"/>
      <c r="K3326" s="275">
        <v>230750</v>
      </c>
      <c r="L3326" s="275"/>
      <c r="M3326" s="275"/>
      <c r="N3326" s="275"/>
      <c r="O3326" s="275">
        <v>0</v>
      </c>
      <c r="P3326" s="275"/>
      <c r="Q3326" s="73">
        <v>0</v>
      </c>
    </row>
    <row r="3327" spans="1:17" ht="12.1" customHeight="1" x14ac:dyDescent="0.25">
      <c r="A3327" s="273" t="s">
        <v>6059</v>
      </c>
      <c r="B3327" s="273"/>
      <c r="C3327" s="274" t="s">
        <v>6053</v>
      </c>
      <c r="D3327" s="274"/>
      <c r="E3327" s="274"/>
      <c r="F3327" s="274"/>
      <c r="G3327" s="73">
        <v>0</v>
      </c>
      <c r="H3327" s="73">
        <v>0</v>
      </c>
      <c r="I3327" s="275">
        <v>109800</v>
      </c>
      <c r="J3327" s="275"/>
      <c r="K3327" s="275">
        <v>109800</v>
      </c>
      <c r="L3327" s="275"/>
      <c r="M3327" s="275"/>
      <c r="N3327" s="275"/>
      <c r="O3327" s="275">
        <v>0</v>
      </c>
      <c r="P3327" s="275"/>
      <c r="Q3327" s="73">
        <v>0</v>
      </c>
    </row>
    <row r="3328" spans="1:17" ht="12.1" customHeight="1" x14ac:dyDescent="0.25">
      <c r="A3328" s="273" t="s">
        <v>6060</v>
      </c>
      <c r="B3328" s="273"/>
      <c r="C3328" s="274" t="s">
        <v>6053</v>
      </c>
      <c r="D3328" s="274"/>
      <c r="E3328" s="274"/>
      <c r="F3328" s="274"/>
      <c r="G3328" s="73">
        <v>0</v>
      </c>
      <c r="H3328" s="73">
        <v>0</v>
      </c>
      <c r="I3328" s="275">
        <v>46310</v>
      </c>
      <c r="J3328" s="275"/>
      <c r="K3328" s="275">
        <v>46310</v>
      </c>
      <c r="L3328" s="275"/>
      <c r="M3328" s="275"/>
      <c r="N3328" s="275"/>
      <c r="O3328" s="275">
        <v>0</v>
      </c>
      <c r="P3328" s="275"/>
      <c r="Q3328" s="73">
        <v>0</v>
      </c>
    </row>
    <row r="3329" spans="1:17" ht="12.75" customHeight="1" x14ac:dyDescent="0.25">
      <c r="A3329" s="273" t="s">
        <v>6061</v>
      </c>
      <c r="B3329" s="273"/>
      <c r="C3329" s="274" t="s">
        <v>6053</v>
      </c>
      <c r="D3329" s="274"/>
      <c r="E3329" s="274"/>
      <c r="F3329" s="274"/>
      <c r="G3329" s="73">
        <v>0</v>
      </c>
      <c r="H3329" s="73">
        <v>0</v>
      </c>
      <c r="I3329" s="275">
        <v>121880</v>
      </c>
      <c r="J3329" s="275"/>
      <c r="K3329" s="275">
        <v>121880</v>
      </c>
      <c r="L3329" s="275"/>
      <c r="M3329" s="275"/>
      <c r="N3329" s="275"/>
      <c r="O3329" s="275">
        <v>0</v>
      </c>
      <c r="P3329" s="275"/>
      <c r="Q3329" s="73">
        <v>0</v>
      </c>
    </row>
    <row r="3330" spans="1:17" ht="12.1" customHeight="1" x14ac:dyDescent="0.25">
      <c r="A3330" s="273" t="s">
        <v>6062</v>
      </c>
      <c r="B3330" s="273"/>
      <c r="C3330" s="274" t="s">
        <v>6063</v>
      </c>
      <c r="D3330" s="274"/>
      <c r="E3330" s="274"/>
      <c r="F3330" s="274"/>
      <c r="G3330" s="73">
        <v>0</v>
      </c>
      <c r="H3330" s="73">
        <v>0</v>
      </c>
      <c r="I3330" s="275">
        <v>3305140</v>
      </c>
      <c r="J3330" s="275"/>
      <c r="K3330" s="275">
        <v>3305140</v>
      </c>
      <c r="L3330" s="275"/>
      <c r="M3330" s="275"/>
      <c r="N3330" s="275"/>
      <c r="O3330" s="275">
        <v>0</v>
      </c>
      <c r="P3330" s="275"/>
      <c r="Q3330" s="73">
        <v>0</v>
      </c>
    </row>
    <row r="3331" spans="1:17" ht="12.1" customHeight="1" x14ac:dyDescent="0.25">
      <c r="A3331" s="273" t="s">
        <v>6064</v>
      </c>
      <c r="B3331" s="273"/>
      <c r="C3331" s="274" t="s">
        <v>6053</v>
      </c>
      <c r="D3331" s="274"/>
      <c r="E3331" s="274"/>
      <c r="F3331" s="274"/>
      <c r="G3331" s="73">
        <v>0</v>
      </c>
      <c r="H3331" s="73">
        <v>0</v>
      </c>
      <c r="I3331" s="275">
        <v>208980</v>
      </c>
      <c r="J3331" s="275"/>
      <c r="K3331" s="275">
        <v>208980</v>
      </c>
      <c r="L3331" s="275"/>
      <c r="M3331" s="275"/>
      <c r="N3331" s="275"/>
      <c r="O3331" s="275">
        <v>0</v>
      </c>
      <c r="P3331" s="275"/>
      <c r="Q3331" s="73">
        <v>0</v>
      </c>
    </row>
    <row r="3332" spans="1:17" ht="12.75" customHeight="1" x14ac:dyDescent="0.25">
      <c r="A3332" s="273" t="s">
        <v>6065</v>
      </c>
      <c r="B3332" s="273"/>
      <c r="C3332" s="274" t="s">
        <v>6053</v>
      </c>
      <c r="D3332" s="274"/>
      <c r="E3332" s="274"/>
      <c r="F3332" s="274"/>
      <c r="G3332" s="73">
        <v>0</v>
      </c>
      <c r="H3332" s="73">
        <v>10847</v>
      </c>
      <c r="I3332" s="275">
        <v>10847</v>
      </c>
      <c r="J3332" s="275"/>
      <c r="K3332" s="275">
        <v>0</v>
      </c>
      <c r="L3332" s="275"/>
      <c r="M3332" s="275"/>
      <c r="N3332" s="275"/>
      <c r="O3332" s="275">
        <v>0</v>
      </c>
      <c r="P3332" s="275"/>
      <c r="Q3332" s="73">
        <v>0</v>
      </c>
    </row>
    <row r="3333" spans="1:17" ht="12.1" customHeight="1" x14ac:dyDescent="0.25">
      <c r="A3333" s="273" t="s">
        <v>6066</v>
      </c>
      <c r="B3333" s="273"/>
      <c r="C3333" s="274" t="s">
        <v>6053</v>
      </c>
      <c r="D3333" s="274"/>
      <c r="E3333" s="274"/>
      <c r="F3333" s="274"/>
      <c r="G3333" s="73">
        <v>0</v>
      </c>
      <c r="H3333" s="73">
        <v>0</v>
      </c>
      <c r="I3333" s="275">
        <v>66800</v>
      </c>
      <c r="J3333" s="275"/>
      <c r="K3333" s="275">
        <v>66800</v>
      </c>
      <c r="L3333" s="275"/>
      <c r="M3333" s="275"/>
      <c r="N3333" s="275"/>
      <c r="O3333" s="275">
        <v>0</v>
      </c>
      <c r="P3333" s="275"/>
      <c r="Q3333" s="73">
        <v>0</v>
      </c>
    </row>
    <row r="3334" spans="1:17" ht="12.1" customHeight="1" x14ac:dyDescent="0.25">
      <c r="A3334" s="273" t="s">
        <v>6067</v>
      </c>
      <c r="B3334" s="273"/>
      <c r="C3334" s="274" t="s">
        <v>6068</v>
      </c>
      <c r="D3334" s="274"/>
      <c r="E3334" s="274"/>
      <c r="F3334" s="274"/>
      <c r="G3334" s="73">
        <v>0</v>
      </c>
      <c r="H3334" s="73">
        <v>0</v>
      </c>
      <c r="I3334" s="275">
        <v>367760</v>
      </c>
      <c r="J3334" s="275"/>
      <c r="K3334" s="275">
        <v>367760</v>
      </c>
      <c r="L3334" s="275"/>
      <c r="M3334" s="275"/>
      <c r="N3334" s="275"/>
      <c r="O3334" s="275">
        <v>0</v>
      </c>
      <c r="P3334" s="275"/>
      <c r="Q3334" s="73">
        <v>0</v>
      </c>
    </row>
    <row r="3335" spans="1:17" ht="12.75" customHeight="1" x14ac:dyDescent="0.25">
      <c r="A3335" s="273" t="s">
        <v>6069</v>
      </c>
      <c r="B3335" s="273"/>
      <c r="C3335" s="274" t="s">
        <v>6053</v>
      </c>
      <c r="D3335" s="274"/>
      <c r="E3335" s="274"/>
      <c r="F3335" s="274"/>
      <c r="G3335" s="73">
        <v>0</v>
      </c>
      <c r="H3335" s="73">
        <v>0</v>
      </c>
      <c r="I3335" s="275">
        <v>380344</v>
      </c>
      <c r="J3335" s="275"/>
      <c r="K3335" s="275">
        <v>380344.8</v>
      </c>
      <c r="L3335" s="275"/>
      <c r="M3335" s="275"/>
      <c r="N3335" s="275"/>
      <c r="O3335" s="275">
        <v>0</v>
      </c>
      <c r="P3335" s="275"/>
      <c r="Q3335" s="73">
        <v>0.8</v>
      </c>
    </row>
    <row r="3336" spans="1:17" ht="12.1" customHeight="1" x14ac:dyDescent="0.25">
      <c r="A3336" s="273" t="s">
        <v>6070</v>
      </c>
      <c r="B3336" s="273"/>
      <c r="C3336" s="274" t="s">
        <v>6053</v>
      </c>
      <c r="D3336" s="274"/>
      <c r="E3336" s="274"/>
      <c r="F3336" s="274"/>
      <c r="G3336" s="73">
        <v>0</v>
      </c>
      <c r="H3336" s="73">
        <v>0</v>
      </c>
      <c r="I3336" s="275">
        <v>117870</v>
      </c>
      <c r="J3336" s="275"/>
      <c r="K3336" s="275">
        <v>117870</v>
      </c>
      <c r="L3336" s="275"/>
      <c r="M3336" s="275"/>
      <c r="N3336" s="275"/>
      <c r="O3336" s="275">
        <v>0</v>
      </c>
      <c r="P3336" s="275"/>
      <c r="Q3336" s="73">
        <v>0</v>
      </c>
    </row>
    <row r="3337" spans="1:17" ht="12.1" customHeight="1" x14ac:dyDescent="0.25">
      <c r="A3337" s="273" t="s">
        <v>6071</v>
      </c>
      <c r="B3337" s="273"/>
      <c r="C3337" s="274" t="s">
        <v>6053</v>
      </c>
      <c r="D3337" s="274"/>
      <c r="E3337" s="274"/>
      <c r="F3337" s="274"/>
      <c r="G3337" s="73">
        <v>0</v>
      </c>
      <c r="H3337" s="73">
        <v>0</v>
      </c>
      <c r="I3337" s="275">
        <v>91600</v>
      </c>
      <c r="J3337" s="275"/>
      <c r="K3337" s="275">
        <v>91600</v>
      </c>
      <c r="L3337" s="275"/>
      <c r="M3337" s="275"/>
      <c r="N3337" s="275"/>
      <c r="O3337" s="275">
        <v>0</v>
      </c>
      <c r="P3337" s="275"/>
      <c r="Q3337" s="73">
        <v>0</v>
      </c>
    </row>
    <row r="3338" spans="1:17" ht="12.75" customHeight="1" x14ac:dyDescent="0.25">
      <c r="A3338" s="273" t="s">
        <v>6072</v>
      </c>
      <c r="B3338" s="273"/>
      <c r="C3338" s="274" t="s">
        <v>6053</v>
      </c>
      <c r="D3338" s="274"/>
      <c r="E3338" s="274"/>
      <c r="F3338" s="274"/>
      <c r="G3338" s="73">
        <v>0</v>
      </c>
      <c r="H3338" s="73">
        <v>108115</v>
      </c>
      <c r="I3338" s="275">
        <v>262865</v>
      </c>
      <c r="J3338" s="275"/>
      <c r="K3338" s="275">
        <v>154750</v>
      </c>
      <c r="L3338" s="275"/>
      <c r="M3338" s="275"/>
      <c r="N3338" s="275"/>
      <c r="O3338" s="275">
        <v>0</v>
      </c>
      <c r="P3338" s="275"/>
      <c r="Q3338" s="73">
        <v>0</v>
      </c>
    </row>
    <row r="3339" spans="1:17" ht="12.1" customHeight="1" x14ac:dyDescent="0.25">
      <c r="A3339" s="273" t="s">
        <v>6073</v>
      </c>
      <c r="B3339" s="273"/>
      <c r="C3339" s="274" t="s">
        <v>6053</v>
      </c>
      <c r="D3339" s="274"/>
      <c r="E3339" s="274"/>
      <c r="F3339" s="274"/>
      <c r="G3339" s="73">
        <v>0</v>
      </c>
      <c r="H3339" s="73">
        <v>0</v>
      </c>
      <c r="I3339" s="275">
        <v>567200</v>
      </c>
      <c r="J3339" s="275"/>
      <c r="K3339" s="275">
        <v>567200</v>
      </c>
      <c r="L3339" s="275"/>
      <c r="M3339" s="275"/>
      <c r="N3339" s="275"/>
      <c r="O3339" s="275">
        <v>0</v>
      </c>
      <c r="P3339" s="275"/>
      <c r="Q3339" s="73">
        <v>0</v>
      </c>
    </row>
    <row r="3340" spans="1:17" ht="12.1" customHeight="1" x14ac:dyDescent="0.25">
      <c r="A3340" s="273" t="s">
        <v>6074</v>
      </c>
      <c r="B3340" s="273"/>
      <c r="C3340" s="274" t="s">
        <v>6053</v>
      </c>
      <c r="D3340" s="274"/>
      <c r="E3340" s="274"/>
      <c r="F3340" s="274"/>
      <c r="G3340" s="73">
        <v>0</v>
      </c>
      <c r="H3340" s="73">
        <v>0</v>
      </c>
      <c r="I3340" s="275">
        <v>51700</v>
      </c>
      <c r="J3340" s="275"/>
      <c r="K3340" s="275">
        <v>51700</v>
      </c>
      <c r="L3340" s="275"/>
      <c r="M3340" s="275"/>
      <c r="N3340" s="275"/>
      <c r="O3340" s="275">
        <v>0</v>
      </c>
      <c r="P3340" s="275"/>
      <c r="Q3340" s="73">
        <v>0</v>
      </c>
    </row>
    <row r="3341" spans="1:17" ht="12.75" customHeight="1" x14ac:dyDescent="0.25">
      <c r="A3341" s="273" t="s">
        <v>6075</v>
      </c>
      <c r="B3341" s="273"/>
      <c r="C3341" s="274" t="s">
        <v>6053</v>
      </c>
      <c r="D3341" s="274"/>
      <c r="E3341" s="274"/>
      <c r="F3341" s="274"/>
      <c r="G3341" s="73">
        <v>0</v>
      </c>
      <c r="H3341" s="73">
        <v>151400</v>
      </c>
      <c r="I3341" s="275">
        <v>95920</v>
      </c>
      <c r="J3341" s="275"/>
      <c r="K3341" s="275">
        <v>95920</v>
      </c>
      <c r="L3341" s="275"/>
      <c r="M3341" s="275"/>
      <c r="N3341" s="275"/>
      <c r="O3341" s="275">
        <v>0</v>
      </c>
      <c r="P3341" s="275"/>
      <c r="Q3341" s="73">
        <v>151400</v>
      </c>
    </row>
    <row r="3342" spans="1:17" ht="12.1" customHeight="1" x14ac:dyDescent="0.25">
      <c r="A3342" s="273" t="s">
        <v>6076</v>
      </c>
      <c r="B3342" s="273"/>
      <c r="C3342" s="274" t="s">
        <v>6053</v>
      </c>
      <c r="D3342" s="274"/>
      <c r="E3342" s="274"/>
      <c r="F3342" s="274"/>
      <c r="G3342" s="73">
        <v>0</v>
      </c>
      <c r="H3342" s="73">
        <v>0</v>
      </c>
      <c r="I3342" s="275">
        <v>181995</v>
      </c>
      <c r="J3342" s="275"/>
      <c r="K3342" s="275">
        <v>181995</v>
      </c>
      <c r="L3342" s="275"/>
      <c r="M3342" s="275"/>
      <c r="N3342" s="275"/>
      <c r="O3342" s="275">
        <v>0</v>
      </c>
      <c r="P3342" s="275"/>
      <c r="Q3342" s="73">
        <v>0</v>
      </c>
    </row>
    <row r="3343" spans="1:17" ht="12.1" customHeight="1" x14ac:dyDescent="0.25">
      <c r="A3343" s="273" t="s">
        <v>6077</v>
      </c>
      <c r="B3343" s="273"/>
      <c r="C3343" s="274" t="s">
        <v>6078</v>
      </c>
      <c r="D3343" s="274"/>
      <c r="E3343" s="274"/>
      <c r="F3343" s="274"/>
      <c r="G3343" s="73">
        <v>0</v>
      </c>
      <c r="H3343" s="73">
        <v>2271517664.1599998</v>
      </c>
      <c r="I3343" s="275">
        <v>915725510</v>
      </c>
      <c r="J3343" s="275"/>
      <c r="K3343" s="275">
        <v>1788477884.1800001</v>
      </c>
      <c r="L3343" s="275"/>
      <c r="M3343" s="275"/>
      <c r="N3343" s="275"/>
      <c r="O3343" s="275">
        <v>0</v>
      </c>
      <c r="P3343" s="275"/>
      <c r="Q3343" s="73">
        <v>3144270038.3400002</v>
      </c>
    </row>
    <row r="3344" spans="1:17" ht="12.75" customHeight="1" x14ac:dyDescent="0.25">
      <c r="A3344" s="273" t="s">
        <v>6079</v>
      </c>
      <c r="B3344" s="273"/>
      <c r="C3344" s="274" t="s">
        <v>6080</v>
      </c>
      <c r="D3344" s="274"/>
      <c r="E3344" s="274"/>
      <c r="F3344" s="274"/>
      <c r="G3344" s="73">
        <v>0</v>
      </c>
      <c r="H3344" s="73">
        <v>141615991.80000001</v>
      </c>
      <c r="I3344" s="275">
        <v>0</v>
      </c>
      <c r="J3344" s="275"/>
      <c r="K3344" s="275">
        <v>2442321</v>
      </c>
      <c r="L3344" s="275"/>
      <c r="M3344" s="275"/>
      <c r="N3344" s="275"/>
      <c r="O3344" s="275">
        <v>0</v>
      </c>
      <c r="P3344" s="275"/>
      <c r="Q3344" s="73">
        <v>144058312.80000001</v>
      </c>
    </row>
    <row r="3345" spans="1:17" ht="12.1" customHeight="1" x14ac:dyDescent="0.25">
      <c r="A3345" s="355"/>
      <c r="B3345" s="355"/>
      <c r="C3345" s="355"/>
      <c r="D3345" s="355"/>
      <c r="E3345" s="355"/>
      <c r="F3345" s="355"/>
      <c r="G3345" s="74">
        <v>0</v>
      </c>
      <c r="H3345" s="74">
        <v>2413409517.96</v>
      </c>
      <c r="I3345" s="356">
        <v>922848026</v>
      </c>
      <c r="J3345" s="356"/>
      <c r="K3345" s="356">
        <v>1797918259.98</v>
      </c>
      <c r="L3345" s="356"/>
      <c r="M3345" s="356"/>
      <c r="N3345" s="356"/>
      <c r="O3345" s="356">
        <v>0</v>
      </c>
      <c r="P3345" s="356"/>
      <c r="Q3345" s="74">
        <v>3288479751.9400001</v>
      </c>
    </row>
    <row r="3346" spans="1:17" ht="6.8" customHeight="1" x14ac:dyDescent="0.25"/>
    <row r="3347" spans="1:17" ht="12.1" customHeight="1" x14ac:dyDescent="0.25">
      <c r="A3347" s="277" t="s">
        <v>578</v>
      </c>
      <c r="B3347" s="277"/>
      <c r="C3347" s="278" t="s">
        <v>755</v>
      </c>
      <c r="D3347" s="278"/>
      <c r="E3347" s="278"/>
      <c r="F3347" s="278"/>
      <c r="G3347" s="278"/>
      <c r="H3347" s="278"/>
      <c r="I3347" s="278"/>
      <c r="J3347" s="278"/>
      <c r="K3347" s="278"/>
      <c r="L3347" s="278"/>
      <c r="M3347" s="278"/>
      <c r="N3347" s="278"/>
      <c r="O3347" s="278"/>
      <c r="P3347" s="278"/>
      <c r="Q3347" s="278"/>
    </row>
    <row r="3348" spans="1:17" ht="12.75" customHeight="1" x14ac:dyDescent="0.25">
      <c r="A3348" s="273" t="s">
        <v>6081</v>
      </c>
      <c r="B3348" s="273"/>
      <c r="C3348" s="274" t="s">
        <v>6082</v>
      </c>
      <c r="D3348" s="274"/>
      <c r="E3348" s="274"/>
      <c r="F3348" s="274"/>
      <c r="G3348" s="73">
        <v>0</v>
      </c>
      <c r="H3348" s="73">
        <v>0</v>
      </c>
      <c r="I3348" s="275">
        <v>697242</v>
      </c>
      <c r="J3348" s="275"/>
      <c r="K3348" s="275">
        <v>697242</v>
      </c>
      <c r="L3348" s="275"/>
      <c r="M3348" s="275"/>
      <c r="N3348" s="275"/>
      <c r="O3348" s="275">
        <v>0</v>
      </c>
      <c r="P3348" s="275"/>
      <c r="Q3348" s="73">
        <v>0</v>
      </c>
    </row>
    <row r="3349" spans="1:17" ht="12.1" customHeight="1" x14ac:dyDescent="0.25">
      <c r="A3349" s="273" t="s">
        <v>6083</v>
      </c>
      <c r="B3349" s="273"/>
      <c r="C3349" s="274" t="s">
        <v>6084</v>
      </c>
      <c r="D3349" s="274"/>
      <c r="E3349" s="274"/>
      <c r="F3349" s="274"/>
      <c r="G3349" s="73">
        <v>0</v>
      </c>
      <c r="H3349" s="73">
        <v>0</v>
      </c>
      <c r="I3349" s="275">
        <v>660000</v>
      </c>
      <c r="J3349" s="275"/>
      <c r="K3349" s="275">
        <v>660000</v>
      </c>
      <c r="L3349" s="275"/>
      <c r="M3349" s="275"/>
      <c r="N3349" s="275"/>
      <c r="O3349" s="275">
        <v>0</v>
      </c>
      <c r="P3349" s="275"/>
      <c r="Q3349" s="73">
        <v>0</v>
      </c>
    </row>
    <row r="3350" spans="1:17" ht="12.1" customHeight="1" x14ac:dyDescent="0.25">
      <c r="A3350" s="273" t="s">
        <v>6085</v>
      </c>
      <c r="B3350" s="273"/>
      <c r="C3350" s="274" t="s">
        <v>6084</v>
      </c>
      <c r="D3350" s="274"/>
      <c r="E3350" s="274"/>
      <c r="F3350" s="274"/>
      <c r="G3350" s="73">
        <v>0</v>
      </c>
      <c r="H3350" s="73">
        <v>0</v>
      </c>
      <c r="I3350" s="275">
        <v>807704</v>
      </c>
      <c r="J3350" s="275"/>
      <c r="K3350" s="275">
        <v>807704</v>
      </c>
      <c r="L3350" s="275"/>
      <c r="M3350" s="275"/>
      <c r="N3350" s="275"/>
      <c r="O3350" s="275">
        <v>0</v>
      </c>
      <c r="P3350" s="275"/>
      <c r="Q3350" s="73">
        <v>0</v>
      </c>
    </row>
    <row r="3351" spans="1:17" ht="12.1" customHeight="1" x14ac:dyDescent="0.25">
      <c r="A3351" s="273" t="s">
        <v>6086</v>
      </c>
      <c r="B3351" s="273"/>
      <c r="C3351" s="274" t="s">
        <v>6087</v>
      </c>
      <c r="D3351" s="274"/>
      <c r="E3351" s="274"/>
      <c r="F3351" s="274"/>
      <c r="G3351" s="73">
        <v>0</v>
      </c>
      <c r="H3351" s="73">
        <v>0</v>
      </c>
      <c r="I3351" s="275">
        <v>1012000</v>
      </c>
      <c r="J3351" s="275"/>
      <c r="K3351" s="275">
        <v>1012000</v>
      </c>
      <c r="L3351" s="275"/>
      <c r="M3351" s="275"/>
      <c r="N3351" s="275"/>
      <c r="O3351" s="275">
        <v>0</v>
      </c>
      <c r="P3351" s="275"/>
      <c r="Q3351" s="73">
        <v>0</v>
      </c>
    </row>
    <row r="3352" spans="1:17" ht="12.75" customHeight="1" x14ac:dyDescent="0.25">
      <c r="A3352" s="273" t="s">
        <v>6088</v>
      </c>
      <c r="B3352" s="273"/>
      <c r="C3352" s="274" t="s">
        <v>6087</v>
      </c>
      <c r="D3352" s="274"/>
      <c r="E3352" s="274"/>
      <c r="F3352" s="274"/>
      <c r="G3352" s="73">
        <v>0</v>
      </c>
      <c r="H3352" s="73">
        <v>110739</v>
      </c>
      <c r="I3352" s="275">
        <v>473739</v>
      </c>
      <c r="J3352" s="275"/>
      <c r="K3352" s="275">
        <v>363000</v>
      </c>
      <c r="L3352" s="275"/>
      <c r="M3352" s="275"/>
      <c r="N3352" s="275"/>
      <c r="O3352" s="275">
        <v>0</v>
      </c>
      <c r="P3352" s="275"/>
      <c r="Q3352" s="73">
        <v>0</v>
      </c>
    </row>
    <row r="3353" spans="1:17" ht="12.1" customHeight="1" x14ac:dyDescent="0.25">
      <c r="A3353" s="273" t="s">
        <v>6089</v>
      </c>
      <c r="B3353" s="273"/>
      <c r="C3353" s="274" t="s">
        <v>6090</v>
      </c>
      <c r="D3353" s="274"/>
      <c r="E3353" s="274"/>
      <c r="F3353" s="274"/>
      <c r="G3353" s="73">
        <v>0</v>
      </c>
      <c r="H3353" s="73">
        <v>0</v>
      </c>
      <c r="I3353" s="275">
        <v>1579980</v>
      </c>
      <c r="J3353" s="275"/>
      <c r="K3353" s="275">
        <v>1579980</v>
      </c>
      <c r="L3353" s="275"/>
      <c r="M3353" s="275"/>
      <c r="N3353" s="275"/>
      <c r="O3353" s="275">
        <v>0</v>
      </c>
      <c r="P3353" s="275"/>
      <c r="Q3353" s="73">
        <v>0</v>
      </c>
    </row>
    <row r="3354" spans="1:17" ht="12.1" customHeight="1" x14ac:dyDescent="0.25">
      <c r="A3354" s="273" t="s">
        <v>6091</v>
      </c>
      <c r="B3354" s="273"/>
      <c r="C3354" s="274" t="s">
        <v>6084</v>
      </c>
      <c r="D3354" s="274"/>
      <c r="E3354" s="274"/>
      <c r="F3354" s="274"/>
      <c r="G3354" s="73">
        <v>0</v>
      </c>
      <c r="H3354" s="73">
        <v>0</v>
      </c>
      <c r="I3354" s="275">
        <v>396000</v>
      </c>
      <c r="J3354" s="275"/>
      <c r="K3354" s="275">
        <v>396000</v>
      </c>
      <c r="L3354" s="275"/>
      <c r="M3354" s="275"/>
      <c r="N3354" s="275"/>
      <c r="O3354" s="275">
        <v>0</v>
      </c>
      <c r="P3354" s="275"/>
      <c r="Q3354" s="73">
        <v>0</v>
      </c>
    </row>
    <row r="3355" spans="1:17" ht="12.75" customHeight="1" x14ac:dyDescent="0.25">
      <c r="A3355" s="273" t="s">
        <v>6092</v>
      </c>
      <c r="B3355" s="273"/>
      <c r="C3355" s="274" t="s">
        <v>6084</v>
      </c>
      <c r="D3355" s="274"/>
      <c r="E3355" s="274"/>
      <c r="F3355" s="274"/>
      <c r="G3355" s="73">
        <v>0</v>
      </c>
      <c r="H3355" s="73">
        <v>0</v>
      </c>
      <c r="I3355" s="275">
        <v>275000</v>
      </c>
      <c r="J3355" s="275"/>
      <c r="K3355" s="275">
        <v>275000</v>
      </c>
      <c r="L3355" s="275"/>
      <c r="M3355" s="275"/>
      <c r="N3355" s="275"/>
      <c r="O3355" s="275">
        <v>0</v>
      </c>
      <c r="P3355" s="275"/>
      <c r="Q3355" s="73">
        <v>0</v>
      </c>
    </row>
    <row r="3356" spans="1:17" ht="12.1" customHeight="1" x14ac:dyDescent="0.25">
      <c r="A3356" s="273" t="s">
        <v>6093</v>
      </c>
      <c r="B3356" s="273"/>
      <c r="C3356" s="274" t="s">
        <v>6084</v>
      </c>
      <c r="D3356" s="274"/>
      <c r="E3356" s="274"/>
      <c r="F3356" s="274"/>
      <c r="G3356" s="73">
        <v>0</v>
      </c>
      <c r="H3356" s="73">
        <v>0</v>
      </c>
      <c r="I3356" s="275">
        <v>660000</v>
      </c>
      <c r="J3356" s="275"/>
      <c r="K3356" s="275">
        <v>660000</v>
      </c>
      <c r="L3356" s="275"/>
      <c r="M3356" s="275"/>
      <c r="N3356" s="275"/>
      <c r="O3356" s="275">
        <v>0</v>
      </c>
      <c r="P3356" s="275"/>
      <c r="Q3356" s="73">
        <v>0</v>
      </c>
    </row>
    <row r="3357" spans="1:17" ht="12.1" customHeight="1" x14ac:dyDescent="0.25">
      <c r="A3357" s="273" t="s">
        <v>6094</v>
      </c>
      <c r="B3357" s="273"/>
      <c r="C3357" s="274" t="s">
        <v>6084</v>
      </c>
      <c r="D3357" s="274"/>
      <c r="E3357" s="274"/>
      <c r="F3357" s="274"/>
      <c r="G3357" s="73">
        <v>0</v>
      </c>
      <c r="H3357" s="73">
        <v>0</v>
      </c>
      <c r="I3357" s="275">
        <v>924000</v>
      </c>
      <c r="J3357" s="275"/>
      <c r="K3357" s="275">
        <v>924000</v>
      </c>
      <c r="L3357" s="275"/>
      <c r="M3357" s="275"/>
      <c r="N3357" s="275"/>
      <c r="O3357" s="275">
        <v>0</v>
      </c>
      <c r="P3357" s="275"/>
      <c r="Q3357" s="73">
        <v>0</v>
      </c>
    </row>
    <row r="3358" spans="1:17" ht="12.75" customHeight="1" x14ac:dyDescent="0.25">
      <c r="A3358" s="273" t="s">
        <v>6095</v>
      </c>
      <c r="B3358" s="273"/>
      <c r="C3358" s="274" t="s">
        <v>6084</v>
      </c>
      <c r="D3358" s="274"/>
      <c r="E3358" s="274"/>
      <c r="F3358" s="274"/>
      <c r="G3358" s="73">
        <v>0</v>
      </c>
      <c r="H3358" s="73">
        <v>0</v>
      </c>
      <c r="I3358" s="275">
        <v>325105</v>
      </c>
      <c r="J3358" s="275"/>
      <c r="K3358" s="275">
        <v>325105</v>
      </c>
      <c r="L3358" s="275"/>
      <c r="M3358" s="275"/>
      <c r="N3358" s="275"/>
      <c r="O3358" s="275">
        <v>0</v>
      </c>
      <c r="P3358" s="275"/>
      <c r="Q3358" s="73">
        <v>0</v>
      </c>
    </row>
    <row r="3359" spans="1:17" ht="12.1" customHeight="1" x14ac:dyDescent="0.25">
      <c r="A3359" s="273" t="s">
        <v>6096</v>
      </c>
      <c r="B3359" s="273"/>
      <c r="C3359" s="274" t="s">
        <v>6084</v>
      </c>
      <c r="D3359" s="274"/>
      <c r="E3359" s="274"/>
      <c r="F3359" s="274"/>
      <c r="G3359" s="73">
        <v>0</v>
      </c>
      <c r="H3359" s="73">
        <v>0</v>
      </c>
      <c r="I3359" s="275">
        <v>142296</v>
      </c>
      <c r="J3359" s="275"/>
      <c r="K3359" s="275">
        <v>142296</v>
      </c>
      <c r="L3359" s="275"/>
      <c r="M3359" s="275"/>
      <c r="N3359" s="275"/>
      <c r="O3359" s="275">
        <v>0</v>
      </c>
      <c r="P3359" s="275"/>
      <c r="Q3359" s="73">
        <v>0</v>
      </c>
    </row>
    <row r="3360" spans="1:17" ht="12.1" customHeight="1" x14ac:dyDescent="0.25">
      <c r="A3360" s="273" t="s">
        <v>6097</v>
      </c>
      <c r="B3360" s="273"/>
      <c r="C3360" s="274" t="s">
        <v>6084</v>
      </c>
      <c r="D3360" s="274"/>
      <c r="E3360" s="274"/>
      <c r="F3360" s="274"/>
      <c r="G3360" s="73">
        <v>0</v>
      </c>
      <c r="H3360" s="73">
        <v>0</v>
      </c>
      <c r="I3360" s="275">
        <v>971520</v>
      </c>
      <c r="J3360" s="275"/>
      <c r="K3360" s="275">
        <v>971520</v>
      </c>
      <c r="L3360" s="275"/>
      <c r="M3360" s="275"/>
      <c r="N3360" s="275"/>
      <c r="O3360" s="275">
        <v>0</v>
      </c>
      <c r="P3360" s="275"/>
      <c r="Q3360" s="73">
        <v>0</v>
      </c>
    </row>
    <row r="3361" spans="1:17" ht="12.75" customHeight="1" x14ac:dyDescent="0.25">
      <c r="A3361" s="273" t="s">
        <v>6098</v>
      </c>
      <c r="B3361" s="273"/>
      <c r="C3361" s="274" t="s">
        <v>6084</v>
      </c>
      <c r="D3361" s="274"/>
      <c r="E3361" s="274"/>
      <c r="F3361" s="274"/>
      <c r="G3361" s="73">
        <v>0</v>
      </c>
      <c r="H3361" s="73">
        <v>0</v>
      </c>
      <c r="I3361" s="275">
        <v>363000</v>
      </c>
      <c r="J3361" s="275"/>
      <c r="K3361" s="275">
        <v>363000</v>
      </c>
      <c r="L3361" s="275"/>
      <c r="M3361" s="275"/>
      <c r="N3361" s="275"/>
      <c r="O3361" s="275">
        <v>0</v>
      </c>
      <c r="P3361" s="275"/>
      <c r="Q3361" s="73">
        <v>0</v>
      </c>
    </row>
    <row r="3362" spans="1:17" ht="12.1" customHeight="1" x14ac:dyDescent="0.25">
      <c r="A3362" s="273" t="s">
        <v>6099</v>
      </c>
      <c r="B3362" s="273"/>
      <c r="C3362" s="274" t="s">
        <v>6084</v>
      </c>
      <c r="D3362" s="274"/>
      <c r="E3362" s="274"/>
      <c r="F3362" s="274"/>
      <c r="G3362" s="73">
        <v>0</v>
      </c>
      <c r="H3362" s="73">
        <v>0</v>
      </c>
      <c r="I3362" s="275">
        <v>806255</v>
      </c>
      <c r="J3362" s="275"/>
      <c r="K3362" s="275">
        <v>806255</v>
      </c>
      <c r="L3362" s="275"/>
      <c r="M3362" s="275"/>
      <c r="N3362" s="275"/>
      <c r="O3362" s="275">
        <v>0</v>
      </c>
      <c r="P3362" s="275"/>
      <c r="Q3362" s="73">
        <v>0</v>
      </c>
    </row>
    <row r="3363" spans="1:17" ht="12.1" customHeight="1" x14ac:dyDescent="0.25">
      <c r="A3363" s="273" t="s">
        <v>6100</v>
      </c>
      <c r="B3363" s="273"/>
      <c r="C3363" s="274" t="s">
        <v>6084</v>
      </c>
      <c r="D3363" s="274"/>
      <c r="E3363" s="274"/>
      <c r="F3363" s="274"/>
      <c r="G3363" s="73">
        <v>0</v>
      </c>
      <c r="H3363" s="73">
        <v>0</v>
      </c>
      <c r="I3363" s="275">
        <v>512483.6</v>
      </c>
      <c r="J3363" s="275"/>
      <c r="K3363" s="275">
        <v>512483.6</v>
      </c>
      <c r="L3363" s="275"/>
      <c r="M3363" s="275"/>
      <c r="N3363" s="275"/>
      <c r="O3363" s="275">
        <v>0</v>
      </c>
      <c r="P3363" s="275"/>
      <c r="Q3363" s="73">
        <v>0</v>
      </c>
    </row>
    <row r="3364" spans="1:17" ht="12.75" customHeight="1" x14ac:dyDescent="0.25">
      <c r="A3364" s="355"/>
      <c r="B3364" s="355"/>
      <c r="C3364" s="355"/>
      <c r="D3364" s="355"/>
      <c r="E3364" s="355"/>
      <c r="F3364" s="355"/>
      <c r="G3364" s="74">
        <v>0</v>
      </c>
      <c r="H3364" s="74">
        <v>110739</v>
      </c>
      <c r="I3364" s="356">
        <v>10606324.6</v>
      </c>
      <c r="J3364" s="356"/>
      <c r="K3364" s="356">
        <v>10495585.6</v>
      </c>
      <c r="L3364" s="356"/>
      <c r="M3364" s="356"/>
      <c r="N3364" s="356"/>
      <c r="O3364" s="356">
        <v>0</v>
      </c>
      <c r="P3364" s="356"/>
      <c r="Q3364" s="74">
        <v>0</v>
      </c>
    </row>
    <row r="3365" spans="1:17" ht="6.8" customHeight="1" x14ac:dyDescent="0.25"/>
    <row r="3366" spans="1:17" ht="12.1" customHeight="1" x14ac:dyDescent="0.25">
      <c r="A3366" s="277" t="s">
        <v>578</v>
      </c>
      <c r="B3366" s="277"/>
      <c r="C3366" s="278" t="s">
        <v>757</v>
      </c>
      <c r="D3366" s="278"/>
      <c r="E3366" s="278"/>
      <c r="F3366" s="278"/>
      <c r="G3366" s="278"/>
      <c r="H3366" s="278"/>
      <c r="I3366" s="278"/>
      <c r="J3366" s="278"/>
      <c r="K3366" s="278"/>
      <c r="L3366" s="278"/>
      <c r="M3366" s="278"/>
      <c r="N3366" s="278"/>
      <c r="O3366" s="278"/>
      <c r="P3366" s="278"/>
      <c r="Q3366" s="278"/>
    </row>
    <row r="3367" spans="1:17" ht="12.1" customHeight="1" x14ac:dyDescent="0.25">
      <c r="A3367" s="273" t="s">
        <v>6101</v>
      </c>
      <c r="B3367" s="273"/>
      <c r="C3367" s="274" t="s">
        <v>6102</v>
      </c>
      <c r="D3367" s="274"/>
      <c r="E3367" s="274"/>
      <c r="F3367" s="274"/>
      <c r="G3367" s="73">
        <v>0</v>
      </c>
      <c r="H3367" s="73">
        <v>0</v>
      </c>
      <c r="I3367" s="275">
        <v>88947284.640000001</v>
      </c>
      <c r="J3367" s="275"/>
      <c r="K3367" s="275">
        <v>88947284.640000001</v>
      </c>
      <c r="L3367" s="275"/>
      <c r="M3367" s="275"/>
      <c r="N3367" s="275"/>
      <c r="O3367" s="275">
        <v>0</v>
      </c>
      <c r="P3367" s="275"/>
      <c r="Q3367" s="73">
        <v>0</v>
      </c>
    </row>
    <row r="3368" spans="1:17" ht="12.75" customHeight="1" x14ac:dyDescent="0.25">
      <c r="A3368" s="273" t="s">
        <v>6103</v>
      </c>
      <c r="B3368" s="273"/>
      <c r="C3368" s="274" t="s">
        <v>6104</v>
      </c>
      <c r="D3368" s="274"/>
      <c r="E3368" s="274"/>
      <c r="F3368" s="274"/>
      <c r="G3368" s="73">
        <v>0</v>
      </c>
      <c r="H3368" s="73">
        <v>0</v>
      </c>
      <c r="I3368" s="275">
        <v>79458861.969999999</v>
      </c>
      <c r="J3368" s="275"/>
      <c r="K3368" s="275">
        <v>79458861.969999999</v>
      </c>
      <c r="L3368" s="275"/>
      <c r="M3368" s="275"/>
      <c r="N3368" s="275"/>
      <c r="O3368" s="275">
        <v>0</v>
      </c>
      <c r="P3368" s="275"/>
      <c r="Q3368" s="73">
        <v>0</v>
      </c>
    </row>
    <row r="3369" spans="1:17" ht="12.1" customHeight="1" x14ac:dyDescent="0.25">
      <c r="A3369" s="273" t="s">
        <v>6105</v>
      </c>
      <c r="B3369" s="273"/>
      <c r="C3369" s="274" t="s">
        <v>6106</v>
      </c>
      <c r="D3369" s="274"/>
      <c r="E3369" s="274"/>
      <c r="F3369" s="274"/>
      <c r="G3369" s="73">
        <v>0</v>
      </c>
      <c r="H3369" s="73">
        <v>0</v>
      </c>
      <c r="I3369" s="275">
        <v>42893963.369999997</v>
      </c>
      <c r="J3369" s="275"/>
      <c r="K3369" s="275">
        <v>42893963.369999997</v>
      </c>
      <c r="L3369" s="275"/>
      <c r="M3369" s="275"/>
      <c r="N3369" s="275"/>
      <c r="O3369" s="275">
        <v>0</v>
      </c>
      <c r="P3369" s="275"/>
      <c r="Q3369" s="73">
        <v>0</v>
      </c>
    </row>
    <row r="3370" spans="1:17" ht="12.1" customHeight="1" x14ac:dyDescent="0.25">
      <c r="A3370" s="273" t="s">
        <v>6107</v>
      </c>
      <c r="B3370" s="273"/>
      <c r="C3370" s="274" t="s">
        <v>6108</v>
      </c>
      <c r="D3370" s="274"/>
      <c r="E3370" s="274"/>
      <c r="F3370" s="274"/>
      <c r="G3370" s="73">
        <v>0</v>
      </c>
      <c r="H3370" s="73">
        <v>0</v>
      </c>
      <c r="I3370" s="275">
        <v>28997520.32</v>
      </c>
      <c r="J3370" s="275"/>
      <c r="K3370" s="275">
        <v>28997520.32</v>
      </c>
      <c r="L3370" s="275"/>
      <c r="M3370" s="275"/>
      <c r="N3370" s="275"/>
      <c r="O3370" s="275">
        <v>0</v>
      </c>
      <c r="P3370" s="275"/>
      <c r="Q3370" s="73">
        <v>0</v>
      </c>
    </row>
    <row r="3371" spans="1:17" ht="12.75" customHeight="1" x14ac:dyDescent="0.25">
      <c r="A3371" s="273" t="s">
        <v>6109</v>
      </c>
      <c r="B3371" s="273"/>
      <c r="C3371" s="274" t="s">
        <v>6110</v>
      </c>
      <c r="D3371" s="274"/>
      <c r="E3371" s="274"/>
      <c r="F3371" s="274"/>
      <c r="G3371" s="73">
        <v>0</v>
      </c>
      <c r="H3371" s="73">
        <v>0</v>
      </c>
      <c r="I3371" s="275">
        <v>41957439.369999997</v>
      </c>
      <c r="J3371" s="275"/>
      <c r="K3371" s="275">
        <v>41957439.369999997</v>
      </c>
      <c r="L3371" s="275"/>
      <c r="M3371" s="275"/>
      <c r="N3371" s="275"/>
      <c r="O3371" s="275">
        <v>0</v>
      </c>
      <c r="P3371" s="275"/>
      <c r="Q3371" s="73">
        <v>0</v>
      </c>
    </row>
    <row r="3372" spans="1:17" ht="12.1" customHeight="1" x14ac:dyDescent="0.25">
      <c r="A3372" s="273" t="s">
        <v>6111</v>
      </c>
      <c r="B3372" s="273"/>
      <c r="C3372" s="274" t="s">
        <v>6112</v>
      </c>
      <c r="D3372" s="274"/>
      <c r="E3372" s="274"/>
      <c r="F3372" s="274"/>
      <c r="G3372" s="73">
        <v>0</v>
      </c>
      <c r="H3372" s="73">
        <v>0</v>
      </c>
      <c r="I3372" s="275">
        <v>24601188.440000001</v>
      </c>
      <c r="J3372" s="275"/>
      <c r="K3372" s="275">
        <v>24601188.440000001</v>
      </c>
      <c r="L3372" s="275"/>
      <c r="M3372" s="275"/>
      <c r="N3372" s="275"/>
      <c r="O3372" s="275">
        <v>0</v>
      </c>
      <c r="P3372" s="275"/>
      <c r="Q3372" s="73">
        <v>0</v>
      </c>
    </row>
    <row r="3373" spans="1:17" ht="12.1" customHeight="1" x14ac:dyDescent="0.25">
      <c r="A3373" s="273" t="s">
        <v>6113</v>
      </c>
      <c r="B3373" s="273"/>
      <c r="C3373" s="274" t="s">
        <v>6114</v>
      </c>
      <c r="D3373" s="274"/>
      <c r="E3373" s="274"/>
      <c r="F3373" s="274"/>
      <c r="G3373" s="73">
        <v>0</v>
      </c>
      <c r="H3373" s="73">
        <v>0</v>
      </c>
      <c r="I3373" s="275">
        <v>74784271.269999996</v>
      </c>
      <c r="J3373" s="275"/>
      <c r="K3373" s="275">
        <v>74784271.269999996</v>
      </c>
      <c r="L3373" s="275"/>
      <c r="M3373" s="275"/>
      <c r="N3373" s="275"/>
      <c r="O3373" s="275">
        <v>0</v>
      </c>
      <c r="P3373" s="275"/>
      <c r="Q3373" s="73">
        <v>0</v>
      </c>
    </row>
    <row r="3374" spans="1:17" ht="12.75" customHeight="1" x14ac:dyDescent="0.25">
      <c r="A3374" s="273" t="s">
        <v>6115</v>
      </c>
      <c r="B3374" s="273"/>
      <c r="C3374" s="274" t="s">
        <v>6116</v>
      </c>
      <c r="D3374" s="274"/>
      <c r="E3374" s="274"/>
      <c r="F3374" s="274"/>
      <c r="G3374" s="73">
        <v>0</v>
      </c>
      <c r="H3374" s="73">
        <v>0</v>
      </c>
      <c r="I3374" s="275">
        <v>36065640.420000002</v>
      </c>
      <c r="J3374" s="275"/>
      <c r="K3374" s="275">
        <v>36065640.420000002</v>
      </c>
      <c r="L3374" s="275"/>
      <c r="M3374" s="275"/>
      <c r="N3374" s="275"/>
      <c r="O3374" s="275">
        <v>0</v>
      </c>
      <c r="P3374" s="275"/>
      <c r="Q3374" s="73">
        <v>0</v>
      </c>
    </row>
    <row r="3375" spans="1:17" ht="12.1" customHeight="1" x14ac:dyDescent="0.25">
      <c r="A3375" s="273" t="s">
        <v>6117</v>
      </c>
      <c r="B3375" s="273"/>
      <c r="C3375" s="274" t="s">
        <v>6118</v>
      </c>
      <c r="D3375" s="274"/>
      <c r="E3375" s="274"/>
      <c r="F3375" s="274"/>
      <c r="G3375" s="73">
        <v>0</v>
      </c>
      <c r="H3375" s="73">
        <v>0</v>
      </c>
      <c r="I3375" s="275">
        <v>99108475.620000005</v>
      </c>
      <c r="J3375" s="275"/>
      <c r="K3375" s="275">
        <v>99108475.620000005</v>
      </c>
      <c r="L3375" s="275"/>
      <c r="M3375" s="275"/>
      <c r="N3375" s="275"/>
      <c r="O3375" s="275">
        <v>0</v>
      </c>
      <c r="P3375" s="275"/>
      <c r="Q3375" s="73">
        <v>0</v>
      </c>
    </row>
    <row r="3376" spans="1:17" ht="12.1" customHeight="1" x14ac:dyDescent="0.25">
      <c r="A3376" s="273" t="s">
        <v>6119</v>
      </c>
      <c r="B3376" s="273"/>
      <c r="C3376" s="274" t="s">
        <v>6120</v>
      </c>
      <c r="D3376" s="274"/>
      <c r="E3376" s="274"/>
      <c r="F3376" s="274"/>
      <c r="G3376" s="73">
        <v>0</v>
      </c>
      <c r="H3376" s="73">
        <v>0</v>
      </c>
      <c r="I3376" s="275">
        <v>62252370.100000001</v>
      </c>
      <c r="J3376" s="275"/>
      <c r="K3376" s="275">
        <v>62252370.100000001</v>
      </c>
      <c r="L3376" s="275"/>
      <c r="M3376" s="275"/>
      <c r="N3376" s="275"/>
      <c r="O3376" s="275">
        <v>0</v>
      </c>
      <c r="P3376" s="275"/>
      <c r="Q3376" s="73">
        <v>0</v>
      </c>
    </row>
    <row r="3377" spans="1:17" ht="12.1" customHeight="1" x14ac:dyDescent="0.25">
      <c r="A3377" s="273" t="s">
        <v>6121</v>
      </c>
      <c r="B3377" s="273"/>
      <c r="C3377" s="274" t="s">
        <v>6122</v>
      </c>
      <c r="D3377" s="274"/>
      <c r="E3377" s="274"/>
      <c r="F3377" s="274"/>
      <c r="G3377" s="73">
        <v>0</v>
      </c>
      <c r="H3377" s="73">
        <v>0</v>
      </c>
      <c r="I3377" s="275">
        <v>157313078.81999999</v>
      </c>
      <c r="J3377" s="275"/>
      <c r="K3377" s="275">
        <v>157313078.81999999</v>
      </c>
      <c r="L3377" s="275"/>
      <c r="M3377" s="275"/>
      <c r="N3377" s="275"/>
      <c r="O3377" s="275">
        <v>0</v>
      </c>
      <c r="P3377" s="275"/>
      <c r="Q3377" s="73">
        <v>0</v>
      </c>
    </row>
    <row r="3378" spans="1:17" ht="12.75" customHeight="1" x14ac:dyDescent="0.25">
      <c r="A3378" s="273" t="s">
        <v>6123</v>
      </c>
      <c r="B3378" s="273"/>
      <c r="C3378" s="274" t="s">
        <v>6124</v>
      </c>
      <c r="D3378" s="274"/>
      <c r="E3378" s="274"/>
      <c r="F3378" s="274"/>
      <c r="G3378" s="73">
        <v>0</v>
      </c>
      <c r="H3378" s="73">
        <v>0</v>
      </c>
      <c r="I3378" s="275">
        <v>40198444.520000003</v>
      </c>
      <c r="J3378" s="275"/>
      <c r="K3378" s="275">
        <v>40198444.520000003</v>
      </c>
      <c r="L3378" s="275"/>
      <c r="M3378" s="275"/>
      <c r="N3378" s="275"/>
      <c r="O3378" s="275">
        <v>0</v>
      </c>
      <c r="P3378" s="275"/>
      <c r="Q3378" s="73">
        <v>0</v>
      </c>
    </row>
    <row r="3379" spans="1:17" ht="12.1" customHeight="1" x14ac:dyDescent="0.25">
      <c r="A3379" s="273" t="s">
        <v>6125</v>
      </c>
      <c r="B3379" s="273"/>
      <c r="C3379" s="274" t="s">
        <v>6126</v>
      </c>
      <c r="D3379" s="274"/>
      <c r="E3379" s="274"/>
      <c r="F3379" s="274"/>
      <c r="G3379" s="73">
        <v>0</v>
      </c>
      <c r="H3379" s="73">
        <v>0</v>
      </c>
      <c r="I3379" s="275">
        <v>25649461.449999999</v>
      </c>
      <c r="J3379" s="275"/>
      <c r="K3379" s="275">
        <v>25649461.449999999</v>
      </c>
      <c r="L3379" s="275"/>
      <c r="M3379" s="275"/>
      <c r="N3379" s="275"/>
      <c r="O3379" s="275">
        <v>0</v>
      </c>
      <c r="P3379" s="275"/>
      <c r="Q3379" s="73">
        <v>0</v>
      </c>
    </row>
    <row r="3380" spans="1:17" ht="12.1" customHeight="1" x14ac:dyDescent="0.25">
      <c r="A3380" s="273" t="s">
        <v>6127</v>
      </c>
      <c r="B3380" s="273"/>
      <c r="C3380" s="274" t="s">
        <v>6128</v>
      </c>
      <c r="D3380" s="274"/>
      <c r="E3380" s="274"/>
      <c r="F3380" s="274"/>
      <c r="G3380" s="73">
        <v>0</v>
      </c>
      <c r="H3380" s="73">
        <v>0</v>
      </c>
      <c r="I3380" s="275">
        <v>20129023.170000002</v>
      </c>
      <c r="J3380" s="275"/>
      <c r="K3380" s="275">
        <v>20129023.170000002</v>
      </c>
      <c r="L3380" s="275"/>
      <c r="M3380" s="275"/>
      <c r="N3380" s="275"/>
      <c r="O3380" s="275">
        <v>0</v>
      </c>
      <c r="P3380" s="275"/>
      <c r="Q3380" s="73">
        <v>0</v>
      </c>
    </row>
    <row r="3381" spans="1:17" ht="12.75" customHeight="1" x14ac:dyDescent="0.25">
      <c r="A3381" s="273" t="s">
        <v>6129</v>
      </c>
      <c r="B3381" s="273"/>
      <c r="C3381" s="274" t="s">
        <v>6130</v>
      </c>
      <c r="D3381" s="274"/>
      <c r="E3381" s="274"/>
      <c r="F3381" s="274"/>
      <c r="G3381" s="73">
        <v>0</v>
      </c>
      <c r="H3381" s="73">
        <v>0</v>
      </c>
      <c r="I3381" s="275">
        <v>29097230.920000002</v>
      </c>
      <c r="J3381" s="275"/>
      <c r="K3381" s="275">
        <v>29097230.920000002</v>
      </c>
      <c r="L3381" s="275"/>
      <c r="M3381" s="275"/>
      <c r="N3381" s="275"/>
      <c r="O3381" s="275">
        <v>0</v>
      </c>
      <c r="P3381" s="275"/>
      <c r="Q3381" s="73">
        <v>0</v>
      </c>
    </row>
    <row r="3382" spans="1:17" ht="12.1" customHeight="1" x14ac:dyDescent="0.25">
      <c r="A3382" s="273" t="s">
        <v>6131</v>
      </c>
      <c r="B3382" s="273"/>
      <c r="C3382" s="274" t="s">
        <v>6132</v>
      </c>
      <c r="D3382" s="274"/>
      <c r="E3382" s="274"/>
      <c r="F3382" s="274"/>
      <c r="G3382" s="73">
        <v>0</v>
      </c>
      <c r="H3382" s="73">
        <v>0</v>
      </c>
      <c r="I3382" s="275">
        <v>16893952.43</v>
      </c>
      <c r="J3382" s="275"/>
      <c r="K3382" s="275">
        <v>16893952.43</v>
      </c>
      <c r="L3382" s="275"/>
      <c r="M3382" s="275"/>
      <c r="N3382" s="275"/>
      <c r="O3382" s="275">
        <v>0</v>
      </c>
      <c r="P3382" s="275"/>
      <c r="Q3382" s="73">
        <v>0</v>
      </c>
    </row>
    <row r="3383" spans="1:17" ht="12.1" customHeight="1" x14ac:dyDescent="0.25">
      <c r="A3383" s="273" t="s">
        <v>6133</v>
      </c>
      <c r="B3383" s="273"/>
      <c r="C3383" s="274" t="s">
        <v>6134</v>
      </c>
      <c r="D3383" s="274"/>
      <c r="E3383" s="274"/>
      <c r="F3383" s="274"/>
      <c r="G3383" s="73">
        <v>0</v>
      </c>
      <c r="H3383" s="73">
        <v>0</v>
      </c>
      <c r="I3383" s="275">
        <v>124693637.09</v>
      </c>
      <c r="J3383" s="275"/>
      <c r="K3383" s="275">
        <v>124693637.09</v>
      </c>
      <c r="L3383" s="275"/>
      <c r="M3383" s="275"/>
      <c r="N3383" s="275"/>
      <c r="O3383" s="275">
        <v>0</v>
      </c>
      <c r="P3383" s="275"/>
      <c r="Q3383" s="73">
        <v>0</v>
      </c>
    </row>
    <row r="3384" spans="1:17" ht="12.75" customHeight="1" x14ac:dyDescent="0.25">
      <c r="A3384" s="273" t="s">
        <v>6135</v>
      </c>
      <c r="B3384" s="273"/>
      <c r="C3384" s="274" t="s">
        <v>6136</v>
      </c>
      <c r="D3384" s="274"/>
      <c r="E3384" s="274"/>
      <c r="F3384" s="274"/>
      <c r="G3384" s="73">
        <v>0</v>
      </c>
      <c r="H3384" s="73">
        <v>0</v>
      </c>
      <c r="I3384" s="275">
        <v>30642472.969999999</v>
      </c>
      <c r="J3384" s="275"/>
      <c r="K3384" s="275">
        <v>30642472.969999999</v>
      </c>
      <c r="L3384" s="275"/>
      <c r="M3384" s="275"/>
      <c r="N3384" s="275"/>
      <c r="O3384" s="275">
        <v>0</v>
      </c>
      <c r="P3384" s="275"/>
      <c r="Q3384" s="73">
        <v>0</v>
      </c>
    </row>
    <row r="3385" spans="1:17" ht="12.1" customHeight="1" x14ac:dyDescent="0.25">
      <c r="A3385" s="273" t="s">
        <v>6137</v>
      </c>
      <c r="B3385" s="273"/>
      <c r="C3385" s="274" t="s">
        <v>6138</v>
      </c>
      <c r="D3385" s="274"/>
      <c r="E3385" s="274"/>
      <c r="F3385" s="274"/>
      <c r="G3385" s="73">
        <v>0</v>
      </c>
      <c r="H3385" s="73">
        <v>0</v>
      </c>
      <c r="I3385" s="275">
        <v>27494406.57</v>
      </c>
      <c r="J3385" s="275"/>
      <c r="K3385" s="275">
        <v>27494406.57</v>
      </c>
      <c r="L3385" s="275"/>
      <c r="M3385" s="275"/>
      <c r="N3385" s="275"/>
      <c r="O3385" s="275">
        <v>0</v>
      </c>
      <c r="P3385" s="275"/>
      <c r="Q3385" s="73">
        <v>0</v>
      </c>
    </row>
    <row r="3386" spans="1:17" ht="12.1" customHeight="1" x14ac:dyDescent="0.25">
      <c r="A3386" s="273" t="s">
        <v>6139</v>
      </c>
      <c r="B3386" s="273"/>
      <c r="C3386" s="274" t="s">
        <v>6140</v>
      </c>
      <c r="D3386" s="274"/>
      <c r="E3386" s="274"/>
      <c r="F3386" s="274"/>
      <c r="G3386" s="73">
        <v>0</v>
      </c>
      <c r="H3386" s="73">
        <v>0</v>
      </c>
      <c r="I3386" s="275">
        <v>68961287.599999994</v>
      </c>
      <c r="J3386" s="275"/>
      <c r="K3386" s="275">
        <v>68961287.599999994</v>
      </c>
      <c r="L3386" s="275"/>
      <c r="M3386" s="275"/>
      <c r="N3386" s="275"/>
      <c r="O3386" s="275">
        <v>0</v>
      </c>
      <c r="P3386" s="275"/>
      <c r="Q3386" s="73">
        <v>0</v>
      </c>
    </row>
    <row r="3387" spans="1:17" ht="12.75" customHeight="1" x14ac:dyDescent="0.25">
      <c r="A3387" s="273" t="s">
        <v>6141</v>
      </c>
      <c r="B3387" s="273"/>
      <c r="C3387" s="274" t="s">
        <v>6142</v>
      </c>
      <c r="D3387" s="274"/>
      <c r="E3387" s="274"/>
      <c r="F3387" s="274"/>
      <c r="G3387" s="73">
        <v>0</v>
      </c>
      <c r="H3387" s="73">
        <v>0</v>
      </c>
      <c r="I3387" s="275">
        <v>45858079.359999999</v>
      </c>
      <c r="J3387" s="275"/>
      <c r="K3387" s="275">
        <v>45858079.359999999</v>
      </c>
      <c r="L3387" s="275"/>
      <c r="M3387" s="275"/>
      <c r="N3387" s="275"/>
      <c r="O3387" s="275">
        <v>0</v>
      </c>
      <c r="P3387" s="275"/>
      <c r="Q3387" s="73">
        <v>0</v>
      </c>
    </row>
    <row r="3388" spans="1:17" ht="12.1" customHeight="1" x14ac:dyDescent="0.25">
      <c r="A3388" s="273" t="s">
        <v>6143</v>
      </c>
      <c r="B3388" s="273"/>
      <c r="C3388" s="274" t="s">
        <v>6144</v>
      </c>
      <c r="D3388" s="274"/>
      <c r="E3388" s="274"/>
      <c r="F3388" s="274"/>
      <c r="G3388" s="73">
        <v>0</v>
      </c>
      <c r="H3388" s="73">
        <v>0</v>
      </c>
      <c r="I3388" s="275">
        <v>37126991.469999999</v>
      </c>
      <c r="J3388" s="275"/>
      <c r="K3388" s="275">
        <v>37126991.469999999</v>
      </c>
      <c r="L3388" s="275"/>
      <c r="M3388" s="275"/>
      <c r="N3388" s="275"/>
      <c r="O3388" s="275">
        <v>0</v>
      </c>
      <c r="P3388" s="275"/>
      <c r="Q3388" s="73">
        <v>0</v>
      </c>
    </row>
    <row r="3389" spans="1:17" ht="12.1" customHeight="1" x14ac:dyDescent="0.25">
      <c r="A3389" s="273" t="s">
        <v>6145</v>
      </c>
      <c r="B3389" s="273"/>
      <c r="C3389" s="274" t="s">
        <v>6146</v>
      </c>
      <c r="D3389" s="274"/>
      <c r="E3389" s="274"/>
      <c r="F3389" s="274"/>
      <c r="G3389" s="73">
        <v>0</v>
      </c>
      <c r="H3389" s="73">
        <v>0</v>
      </c>
      <c r="I3389" s="275">
        <v>21448501.969999999</v>
      </c>
      <c r="J3389" s="275"/>
      <c r="K3389" s="275">
        <v>21448501.969999999</v>
      </c>
      <c r="L3389" s="275"/>
      <c r="M3389" s="275"/>
      <c r="N3389" s="275"/>
      <c r="O3389" s="275">
        <v>0</v>
      </c>
      <c r="P3389" s="275"/>
      <c r="Q3389" s="73">
        <v>0</v>
      </c>
    </row>
    <row r="3390" spans="1:17" ht="12.75" customHeight="1" x14ac:dyDescent="0.25">
      <c r="A3390" s="273" t="s">
        <v>6147</v>
      </c>
      <c r="B3390" s="273"/>
      <c r="C3390" s="274" t="s">
        <v>6148</v>
      </c>
      <c r="D3390" s="274"/>
      <c r="E3390" s="274"/>
      <c r="F3390" s="274"/>
      <c r="G3390" s="73">
        <v>0</v>
      </c>
      <c r="H3390" s="73">
        <v>0</v>
      </c>
      <c r="I3390" s="275">
        <v>60472573.450000003</v>
      </c>
      <c r="J3390" s="275"/>
      <c r="K3390" s="275">
        <v>60472573.450000003</v>
      </c>
      <c r="L3390" s="275"/>
      <c r="M3390" s="275"/>
      <c r="N3390" s="275"/>
      <c r="O3390" s="275">
        <v>0</v>
      </c>
      <c r="P3390" s="275"/>
      <c r="Q3390" s="73">
        <v>0</v>
      </c>
    </row>
    <row r="3391" spans="1:17" ht="12.1" customHeight="1" x14ac:dyDescent="0.25">
      <c r="A3391" s="355"/>
      <c r="B3391" s="355"/>
      <c r="C3391" s="355"/>
      <c r="D3391" s="355"/>
      <c r="E3391" s="355"/>
      <c r="F3391" s="355"/>
      <c r="G3391" s="74">
        <v>0</v>
      </c>
      <c r="H3391" s="74">
        <v>0</v>
      </c>
      <c r="I3391" s="356">
        <v>1285046157.3099999</v>
      </c>
      <c r="J3391" s="356"/>
      <c r="K3391" s="356">
        <v>1285046157.3099999</v>
      </c>
      <c r="L3391" s="356"/>
      <c r="M3391" s="356"/>
      <c r="N3391" s="356"/>
      <c r="O3391" s="356">
        <v>0</v>
      </c>
      <c r="P3391" s="356"/>
      <c r="Q3391" s="74">
        <v>0</v>
      </c>
    </row>
    <row r="3392" spans="1:17" ht="6.8" customHeight="1" x14ac:dyDescent="0.25"/>
    <row r="3393" spans="1:17" ht="12.1" customHeight="1" x14ac:dyDescent="0.25">
      <c r="A3393" s="277" t="s">
        <v>578</v>
      </c>
      <c r="B3393" s="277"/>
      <c r="C3393" s="278" t="s">
        <v>759</v>
      </c>
      <c r="D3393" s="278"/>
      <c r="E3393" s="278"/>
      <c r="F3393" s="278"/>
      <c r="G3393" s="278"/>
      <c r="H3393" s="278"/>
      <c r="I3393" s="278"/>
      <c r="J3393" s="278"/>
      <c r="K3393" s="278"/>
      <c r="L3393" s="278"/>
      <c r="M3393" s="278"/>
      <c r="N3393" s="278"/>
      <c r="O3393" s="278"/>
      <c r="P3393" s="278"/>
      <c r="Q3393" s="278"/>
    </row>
    <row r="3394" spans="1:17" ht="12.75" customHeight="1" x14ac:dyDescent="0.25">
      <c r="A3394" s="273" t="s">
        <v>6149</v>
      </c>
      <c r="B3394" s="273"/>
      <c r="C3394" s="274" t="s">
        <v>6150</v>
      </c>
      <c r="D3394" s="274"/>
      <c r="E3394" s="274"/>
      <c r="F3394" s="274"/>
      <c r="G3394" s="73">
        <v>0</v>
      </c>
      <c r="H3394" s="73">
        <v>44220953.799999997</v>
      </c>
      <c r="I3394" s="275">
        <v>7809483.0599999996</v>
      </c>
      <c r="J3394" s="275"/>
      <c r="K3394" s="275">
        <v>21918819.800000001</v>
      </c>
      <c r="L3394" s="275"/>
      <c r="M3394" s="275"/>
      <c r="N3394" s="275"/>
      <c r="O3394" s="275">
        <v>0</v>
      </c>
      <c r="P3394" s="275"/>
      <c r="Q3394" s="73">
        <v>58330290.539999999</v>
      </c>
    </row>
    <row r="3395" spans="1:17" ht="12.1" customHeight="1" x14ac:dyDescent="0.25">
      <c r="A3395" s="355"/>
      <c r="B3395" s="355"/>
      <c r="C3395" s="355"/>
      <c r="D3395" s="355"/>
      <c r="E3395" s="355"/>
      <c r="F3395" s="355"/>
      <c r="G3395" s="74">
        <v>0</v>
      </c>
      <c r="H3395" s="74">
        <v>44220953.799999997</v>
      </c>
      <c r="I3395" s="356">
        <v>7809483.0599999996</v>
      </c>
      <c r="J3395" s="356"/>
      <c r="K3395" s="356">
        <v>21918819.800000001</v>
      </c>
      <c r="L3395" s="356"/>
      <c r="M3395" s="356"/>
      <c r="N3395" s="356"/>
      <c r="O3395" s="356">
        <v>0</v>
      </c>
      <c r="P3395" s="356"/>
      <c r="Q3395" s="74">
        <v>58330290.539999999</v>
      </c>
    </row>
    <row r="3396" spans="1:17" ht="6.8" customHeight="1" x14ac:dyDescent="0.25"/>
    <row r="3397" spans="1:17" ht="12.1" customHeight="1" x14ac:dyDescent="0.25">
      <c r="A3397" s="277" t="s">
        <v>578</v>
      </c>
      <c r="B3397" s="277"/>
      <c r="C3397" s="278" t="s">
        <v>761</v>
      </c>
      <c r="D3397" s="278"/>
      <c r="E3397" s="278"/>
      <c r="F3397" s="278"/>
      <c r="G3397" s="278"/>
      <c r="H3397" s="278"/>
      <c r="I3397" s="278"/>
      <c r="J3397" s="278"/>
      <c r="K3397" s="278"/>
      <c r="L3397" s="278"/>
      <c r="M3397" s="278"/>
      <c r="N3397" s="278"/>
      <c r="O3397" s="278"/>
      <c r="P3397" s="278"/>
      <c r="Q3397" s="278"/>
    </row>
    <row r="3398" spans="1:17" ht="12.75" customHeight="1" x14ac:dyDescent="0.25">
      <c r="A3398" s="273" t="s">
        <v>6151</v>
      </c>
      <c r="B3398" s="273"/>
      <c r="C3398" s="274" t="s">
        <v>6152</v>
      </c>
      <c r="D3398" s="274"/>
      <c r="E3398" s="274"/>
      <c r="F3398" s="274"/>
      <c r="G3398" s="73">
        <v>0</v>
      </c>
      <c r="H3398" s="73">
        <v>0</v>
      </c>
      <c r="I3398" s="275">
        <v>19086065.52</v>
      </c>
      <c r="J3398" s="275"/>
      <c r="K3398" s="275">
        <v>19086065.52</v>
      </c>
      <c r="L3398" s="275"/>
      <c r="M3398" s="275"/>
      <c r="N3398" s="275"/>
      <c r="O3398" s="275">
        <v>0</v>
      </c>
      <c r="P3398" s="275"/>
      <c r="Q3398" s="73">
        <v>0</v>
      </c>
    </row>
    <row r="3399" spans="1:17" ht="12.1" customHeight="1" x14ac:dyDescent="0.25">
      <c r="A3399" s="273" t="s">
        <v>6153</v>
      </c>
      <c r="B3399" s="273"/>
      <c r="C3399" s="274" t="s">
        <v>6152</v>
      </c>
      <c r="D3399" s="274"/>
      <c r="E3399" s="274"/>
      <c r="F3399" s="274"/>
      <c r="G3399" s="73">
        <v>0</v>
      </c>
      <c r="H3399" s="73">
        <v>0</v>
      </c>
      <c r="I3399" s="275">
        <v>40570610.869999997</v>
      </c>
      <c r="J3399" s="275"/>
      <c r="K3399" s="275">
        <v>40570610.869999997</v>
      </c>
      <c r="L3399" s="275"/>
      <c r="M3399" s="275"/>
      <c r="N3399" s="275"/>
      <c r="O3399" s="275">
        <v>0</v>
      </c>
      <c r="P3399" s="275"/>
      <c r="Q3399" s="73">
        <v>0</v>
      </c>
    </row>
    <row r="3400" spans="1:17" ht="12.1" customHeight="1" x14ac:dyDescent="0.25">
      <c r="A3400" s="273" t="s">
        <v>6154</v>
      </c>
      <c r="B3400" s="273"/>
      <c r="C3400" s="274" t="s">
        <v>6152</v>
      </c>
      <c r="D3400" s="274"/>
      <c r="E3400" s="274"/>
      <c r="F3400" s="274"/>
      <c r="G3400" s="73">
        <v>0</v>
      </c>
      <c r="H3400" s="73">
        <v>0</v>
      </c>
      <c r="I3400" s="275">
        <v>21194390.949999999</v>
      </c>
      <c r="J3400" s="275"/>
      <c r="K3400" s="275">
        <v>21194390.949999999</v>
      </c>
      <c r="L3400" s="275"/>
      <c r="M3400" s="275"/>
      <c r="N3400" s="275"/>
      <c r="O3400" s="275">
        <v>0</v>
      </c>
      <c r="P3400" s="275"/>
      <c r="Q3400" s="73">
        <v>0</v>
      </c>
    </row>
    <row r="3401" spans="1:17" ht="12.75" customHeight="1" x14ac:dyDescent="0.25">
      <c r="A3401" s="273" t="s">
        <v>6155</v>
      </c>
      <c r="B3401" s="273"/>
      <c r="C3401" s="274" t="s">
        <v>6152</v>
      </c>
      <c r="D3401" s="274"/>
      <c r="E3401" s="274"/>
      <c r="F3401" s="274"/>
      <c r="G3401" s="73">
        <v>0</v>
      </c>
      <c r="H3401" s="73">
        <v>0</v>
      </c>
      <c r="I3401" s="275">
        <v>21349040.84</v>
      </c>
      <c r="J3401" s="275"/>
      <c r="K3401" s="275">
        <v>21349040.84</v>
      </c>
      <c r="L3401" s="275"/>
      <c r="M3401" s="275"/>
      <c r="N3401" s="275"/>
      <c r="O3401" s="275">
        <v>0</v>
      </c>
      <c r="P3401" s="275"/>
      <c r="Q3401" s="73">
        <v>0</v>
      </c>
    </row>
    <row r="3402" spans="1:17" ht="12.1" customHeight="1" x14ac:dyDescent="0.25">
      <c r="A3402" s="273" t="s">
        <v>6156</v>
      </c>
      <c r="B3402" s="273"/>
      <c r="C3402" s="274" t="s">
        <v>6152</v>
      </c>
      <c r="D3402" s="274"/>
      <c r="E3402" s="274"/>
      <c r="F3402" s="274"/>
      <c r="G3402" s="73">
        <v>0</v>
      </c>
      <c r="H3402" s="73">
        <v>0</v>
      </c>
      <c r="I3402" s="275">
        <v>12593945.43</v>
      </c>
      <c r="J3402" s="275"/>
      <c r="K3402" s="275">
        <v>12593945.43</v>
      </c>
      <c r="L3402" s="275"/>
      <c r="M3402" s="275"/>
      <c r="N3402" s="275"/>
      <c r="O3402" s="275">
        <v>0</v>
      </c>
      <c r="P3402" s="275"/>
      <c r="Q3402" s="73">
        <v>0</v>
      </c>
    </row>
    <row r="3403" spans="1:17" ht="12.1" customHeight="1" x14ac:dyDescent="0.25">
      <c r="A3403" s="273" t="s">
        <v>6157</v>
      </c>
      <c r="B3403" s="273"/>
      <c r="C3403" s="274" t="s">
        <v>6152</v>
      </c>
      <c r="D3403" s="274"/>
      <c r="E3403" s="274"/>
      <c r="F3403" s="274"/>
      <c r="G3403" s="73">
        <v>0</v>
      </c>
      <c r="H3403" s="73">
        <v>0</v>
      </c>
      <c r="I3403" s="275">
        <v>10037582.93</v>
      </c>
      <c r="J3403" s="275"/>
      <c r="K3403" s="275">
        <v>10037582.93</v>
      </c>
      <c r="L3403" s="275"/>
      <c r="M3403" s="275"/>
      <c r="N3403" s="275"/>
      <c r="O3403" s="275">
        <v>0</v>
      </c>
      <c r="P3403" s="275"/>
      <c r="Q3403" s="73">
        <v>0</v>
      </c>
    </row>
    <row r="3404" spans="1:17" ht="12.1" customHeight="1" x14ac:dyDescent="0.25">
      <c r="A3404" s="273" t="s">
        <v>6158</v>
      </c>
      <c r="B3404" s="273"/>
      <c r="C3404" s="274" t="s">
        <v>6152</v>
      </c>
      <c r="D3404" s="274"/>
      <c r="E3404" s="274"/>
      <c r="F3404" s="274"/>
      <c r="G3404" s="73">
        <v>0</v>
      </c>
      <c r="H3404" s="73">
        <v>0</v>
      </c>
      <c r="I3404" s="275">
        <v>33691421.450000003</v>
      </c>
      <c r="J3404" s="275"/>
      <c r="K3404" s="275">
        <v>33691421.450000003</v>
      </c>
      <c r="L3404" s="275"/>
      <c r="M3404" s="275"/>
      <c r="N3404" s="275"/>
      <c r="O3404" s="275">
        <v>0</v>
      </c>
      <c r="P3404" s="275"/>
      <c r="Q3404" s="73">
        <v>0</v>
      </c>
    </row>
    <row r="3405" spans="1:17" ht="12.75" customHeight="1" x14ac:dyDescent="0.25">
      <c r="A3405" s="273" t="s">
        <v>6159</v>
      </c>
      <c r="B3405" s="273"/>
      <c r="C3405" s="274" t="s">
        <v>6152</v>
      </c>
      <c r="D3405" s="274"/>
      <c r="E3405" s="274"/>
      <c r="F3405" s="274"/>
      <c r="G3405" s="73">
        <v>0</v>
      </c>
      <c r="H3405" s="73">
        <v>0</v>
      </c>
      <c r="I3405" s="275">
        <v>11450676.359999999</v>
      </c>
      <c r="J3405" s="275"/>
      <c r="K3405" s="275">
        <v>11450676.359999999</v>
      </c>
      <c r="L3405" s="275"/>
      <c r="M3405" s="275"/>
      <c r="N3405" s="275"/>
      <c r="O3405" s="275">
        <v>0</v>
      </c>
      <c r="P3405" s="275"/>
      <c r="Q3405" s="73">
        <v>0</v>
      </c>
    </row>
    <row r="3406" spans="1:17" ht="12.1" customHeight="1" x14ac:dyDescent="0.25">
      <c r="A3406" s="273" t="s">
        <v>6160</v>
      </c>
      <c r="B3406" s="273"/>
      <c r="C3406" s="274" t="s">
        <v>6152</v>
      </c>
      <c r="D3406" s="274"/>
      <c r="E3406" s="274"/>
      <c r="F3406" s="274"/>
      <c r="G3406" s="73">
        <v>0</v>
      </c>
      <c r="H3406" s="73">
        <v>0</v>
      </c>
      <c r="I3406" s="275">
        <v>14203356.42</v>
      </c>
      <c r="J3406" s="275"/>
      <c r="K3406" s="275">
        <v>14203356.42</v>
      </c>
      <c r="L3406" s="275"/>
      <c r="M3406" s="275"/>
      <c r="N3406" s="275"/>
      <c r="O3406" s="275">
        <v>0</v>
      </c>
      <c r="P3406" s="275"/>
      <c r="Q3406" s="73">
        <v>0</v>
      </c>
    </row>
    <row r="3407" spans="1:17" ht="12.1" customHeight="1" x14ac:dyDescent="0.25">
      <c r="A3407" s="273" t="s">
        <v>6161</v>
      </c>
      <c r="B3407" s="273"/>
      <c r="C3407" s="274" t="s">
        <v>6152</v>
      </c>
      <c r="D3407" s="274"/>
      <c r="E3407" s="274"/>
      <c r="F3407" s="274"/>
      <c r="G3407" s="73">
        <v>0</v>
      </c>
      <c r="H3407" s="73">
        <v>0</v>
      </c>
      <c r="I3407" s="275">
        <v>22590948.289999999</v>
      </c>
      <c r="J3407" s="275"/>
      <c r="K3407" s="275">
        <v>22590948.289999999</v>
      </c>
      <c r="L3407" s="275"/>
      <c r="M3407" s="275"/>
      <c r="N3407" s="275"/>
      <c r="O3407" s="275">
        <v>0</v>
      </c>
      <c r="P3407" s="275"/>
      <c r="Q3407" s="73">
        <v>0</v>
      </c>
    </row>
    <row r="3408" spans="1:17" ht="12.75" customHeight="1" x14ac:dyDescent="0.25">
      <c r="A3408" s="273" t="s">
        <v>6162</v>
      </c>
      <c r="B3408" s="273"/>
      <c r="C3408" s="274" t="s">
        <v>6152</v>
      </c>
      <c r="D3408" s="274"/>
      <c r="E3408" s="274"/>
      <c r="F3408" s="274"/>
      <c r="G3408" s="73">
        <v>0</v>
      </c>
      <c r="H3408" s="73">
        <v>0</v>
      </c>
      <c r="I3408" s="275">
        <v>24371597.239999998</v>
      </c>
      <c r="J3408" s="275"/>
      <c r="K3408" s="275">
        <v>24371597.239999998</v>
      </c>
      <c r="L3408" s="275"/>
      <c r="M3408" s="275"/>
      <c r="N3408" s="275"/>
      <c r="O3408" s="275">
        <v>0</v>
      </c>
      <c r="P3408" s="275"/>
      <c r="Q3408" s="73">
        <v>0</v>
      </c>
    </row>
    <row r="3409" spans="1:17" ht="12.1" customHeight="1" x14ac:dyDescent="0.25">
      <c r="A3409" s="273" t="s">
        <v>6163</v>
      </c>
      <c r="B3409" s="273"/>
      <c r="C3409" s="274" t="s">
        <v>6152</v>
      </c>
      <c r="D3409" s="274"/>
      <c r="E3409" s="274"/>
      <c r="F3409" s="274"/>
      <c r="G3409" s="73">
        <v>0</v>
      </c>
      <c r="H3409" s="73">
        <v>0</v>
      </c>
      <c r="I3409" s="275">
        <v>14548348.52</v>
      </c>
      <c r="J3409" s="275"/>
      <c r="K3409" s="275">
        <v>14548348.52</v>
      </c>
      <c r="L3409" s="275"/>
      <c r="M3409" s="275"/>
      <c r="N3409" s="275"/>
      <c r="O3409" s="275">
        <v>0</v>
      </c>
      <c r="P3409" s="275"/>
      <c r="Q3409" s="73">
        <v>0</v>
      </c>
    </row>
    <row r="3410" spans="1:17" ht="12.1" customHeight="1" x14ac:dyDescent="0.25">
      <c r="A3410" s="273" t="s">
        <v>6164</v>
      </c>
      <c r="B3410" s="273"/>
      <c r="C3410" s="274" t="s">
        <v>6152</v>
      </c>
      <c r="D3410" s="274"/>
      <c r="E3410" s="274"/>
      <c r="F3410" s="274"/>
      <c r="G3410" s="73">
        <v>0</v>
      </c>
      <c r="H3410" s="73">
        <v>0</v>
      </c>
      <c r="I3410" s="275">
        <v>11456445.449999999</v>
      </c>
      <c r="J3410" s="275"/>
      <c r="K3410" s="275">
        <v>11456445.449999999</v>
      </c>
      <c r="L3410" s="275"/>
      <c r="M3410" s="275"/>
      <c r="N3410" s="275"/>
      <c r="O3410" s="275">
        <v>0</v>
      </c>
      <c r="P3410" s="275"/>
      <c r="Q3410" s="73">
        <v>0</v>
      </c>
    </row>
    <row r="3411" spans="1:17" ht="12.75" customHeight="1" x14ac:dyDescent="0.25">
      <c r="A3411" s="273" t="s">
        <v>6165</v>
      </c>
      <c r="B3411" s="273"/>
      <c r="C3411" s="274" t="s">
        <v>6152</v>
      </c>
      <c r="D3411" s="274"/>
      <c r="E3411" s="274"/>
      <c r="F3411" s="274"/>
      <c r="G3411" s="73">
        <v>0</v>
      </c>
      <c r="H3411" s="73">
        <v>0</v>
      </c>
      <c r="I3411" s="275">
        <v>13791986.75</v>
      </c>
      <c r="J3411" s="275"/>
      <c r="K3411" s="275">
        <v>13791986.75</v>
      </c>
      <c r="L3411" s="275"/>
      <c r="M3411" s="275"/>
      <c r="N3411" s="275"/>
      <c r="O3411" s="275">
        <v>0</v>
      </c>
      <c r="P3411" s="275"/>
      <c r="Q3411" s="73">
        <v>0</v>
      </c>
    </row>
    <row r="3412" spans="1:17" ht="12.1" customHeight="1" x14ac:dyDescent="0.25">
      <c r="A3412" s="273" t="s">
        <v>6166</v>
      </c>
      <c r="B3412" s="273"/>
      <c r="C3412" s="274" t="s">
        <v>6152</v>
      </c>
      <c r="D3412" s="274"/>
      <c r="E3412" s="274"/>
      <c r="F3412" s="274"/>
      <c r="G3412" s="73">
        <v>0</v>
      </c>
      <c r="H3412" s="73">
        <v>0</v>
      </c>
      <c r="I3412" s="275">
        <v>14493115.85</v>
      </c>
      <c r="J3412" s="275"/>
      <c r="K3412" s="275">
        <v>14493115.85</v>
      </c>
      <c r="L3412" s="275"/>
      <c r="M3412" s="275"/>
      <c r="N3412" s="275"/>
      <c r="O3412" s="275">
        <v>0</v>
      </c>
      <c r="P3412" s="275"/>
      <c r="Q3412" s="73">
        <v>0</v>
      </c>
    </row>
    <row r="3413" spans="1:17" ht="12.1" customHeight="1" x14ac:dyDescent="0.25">
      <c r="A3413" s="273" t="s">
        <v>6167</v>
      </c>
      <c r="B3413" s="273"/>
      <c r="C3413" s="274" t="s">
        <v>6152</v>
      </c>
      <c r="D3413" s="274"/>
      <c r="E3413" s="274"/>
      <c r="F3413" s="274"/>
      <c r="G3413" s="73">
        <v>0</v>
      </c>
      <c r="H3413" s="73">
        <v>0</v>
      </c>
      <c r="I3413" s="275">
        <v>7375071.4100000001</v>
      </c>
      <c r="J3413" s="275"/>
      <c r="K3413" s="275">
        <v>7375071.4100000001</v>
      </c>
      <c r="L3413" s="275"/>
      <c r="M3413" s="275"/>
      <c r="N3413" s="275"/>
      <c r="O3413" s="275">
        <v>0</v>
      </c>
      <c r="P3413" s="275"/>
      <c r="Q3413" s="73">
        <v>0</v>
      </c>
    </row>
    <row r="3414" spans="1:17" ht="12.75" customHeight="1" x14ac:dyDescent="0.25">
      <c r="A3414" s="273" t="s">
        <v>6168</v>
      </c>
      <c r="B3414" s="273"/>
      <c r="C3414" s="274" t="s">
        <v>6152</v>
      </c>
      <c r="D3414" s="274"/>
      <c r="E3414" s="274"/>
      <c r="F3414" s="274"/>
      <c r="G3414" s="73">
        <v>0</v>
      </c>
      <c r="H3414" s="73">
        <v>0</v>
      </c>
      <c r="I3414" s="275">
        <v>24006723.649999999</v>
      </c>
      <c r="J3414" s="275"/>
      <c r="K3414" s="275">
        <v>24172632.739999998</v>
      </c>
      <c r="L3414" s="275"/>
      <c r="M3414" s="275"/>
      <c r="N3414" s="275"/>
      <c r="O3414" s="275">
        <v>0</v>
      </c>
      <c r="P3414" s="275"/>
      <c r="Q3414" s="73">
        <v>165909.09</v>
      </c>
    </row>
    <row r="3415" spans="1:17" ht="12.1" customHeight="1" x14ac:dyDescent="0.25">
      <c r="A3415" s="273" t="s">
        <v>6169</v>
      </c>
      <c r="B3415" s="273"/>
      <c r="C3415" s="274" t="s">
        <v>6152</v>
      </c>
      <c r="D3415" s="274"/>
      <c r="E3415" s="274"/>
      <c r="F3415" s="274"/>
      <c r="G3415" s="73">
        <v>0</v>
      </c>
      <c r="H3415" s="73">
        <v>0</v>
      </c>
      <c r="I3415" s="275">
        <v>16314973.619999999</v>
      </c>
      <c r="J3415" s="275"/>
      <c r="K3415" s="275">
        <v>16314973.619999999</v>
      </c>
      <c r="L3415" s="275"/>
      <c r="M3415" s="275"/>
      <c r="N3415" s="275"/>
      <c r="O3415" s="275">
        <v>0</v>
      </c>
      <c r="P3415" s="275"/>
      <c r="Q3415" s="73">
        <v>0</v>
      </c>
    </row>
    <row r="3416" spans="1:17" ht="12.1" customHeight="1" x14ac:dyDescent="0.25">
      <c r="A3416" s="273" t="s">
        <v>6170</v>
      </c>
      <c r="B3416" s="273"/>
      <c r="C3416" s="274" t="s">
        <v>6152</v>
      </c>
      <c r="D3416" s="274"/>
      <c r="E3416" s="274"/>
      <c r="F3416" s="274"/>
      <c r="G3416" s="73">
        <v>0</v>
      </c>
      <c r="H3416" s="73">
        <v>0</v>
      </c>
      <c r="I3416" s="275">
        <v>20270519.039999999</v>
      </c>
      <c r="J3416" s="275"/>
      <c r="K3416" s="275">
        <v>20270519.039999999</v>
      </c>
      <c r="L3416" s="275"/>
      <c r="M3416" s="275"/>
      <c r="N3416" s="275"/>
      <c r="O3416" s="275">
        <v>0</v>
      </c>
      <c r="P3416" s="275"/>
      <c r="Q3416" s="73">
        <v>0</v>
      </c>
    </row>
    <row r="3417" spans="1:17" ht="12.75" customHeight="1" x14ac:dyDescent="0.25">
      <c r="A3417" s="273" t="s">
        <v>6171</v>
      </c>
      <c r="B3417" s="273"/>
      <c r="C3417" s="274" t="s">
        <v>6152</v>
      </c>
      <c r="D3417" s="274"/>
      <c r="E3417" s="274"/>
      <c r="F3417" s="274"/>
      <c r="G3417" s="73">
        <v>0</v>
      </c>
      <c r="H3417" s="73">
        <v>0</v>
      </c>
      <c r="I3417" s="275">
        <v>27675957.969999999</v>
      </c>
      <c r="J3417" s="275"/>
      <c r="K3417" s="275">
        <v>27675957.969999999</v>
      </c>
      <c r="L3417" s="275"/>
      <c r="M3417" s="275"/>
      <c r="N3417" s="275"/>
      <c r="O3417" s="275">
        <v>0</v>
      </c>
      <c r="P3417" s="275"/>
      <c r="Q3417" s="73">
        <v>0</v>
      </c>
    </row>
    <row r="3418" spans="1:17" ht="12.1" customHeight="1" x14ac:dyDescent="0.25">
      <c r="A3418" s="273" t="s">
        <v>6172</v>
      </c>
      <c r="B3418" s="273"/>
      <c r="C3418" s="274" t="s">
        <v>6152</v>
      </c>
      <c r="D3418" s="274"/>
      <c r="E3418" s="274"/>
      <c r="F3418" s="274"/>
      <c r="G3418" s="73">
        <v>0</v>
      </c>
      <c r="H3418" s="73">
        <v>0</v>
      </c>
      <c r="I3418" s="275">
        <v>17395049.629999999</v>
      </c>
      <c r="J3418" s="275"/>
      <c r="K3418" s="275">
        <v>17395049.629999999</v>
      </c>
      <c r="L3418" s="275"/>
      <c r="M3418" s="275"/>
      <c r="N3418" s="275"/>
      <c r="O3418" s="275">
        <v>0</v>
      </c>
      <c r="P3418" s="275"/>
      <c r="Q3418" s="73">
        <v>0</v>
      </c>
    </row>
    <row r="3419" spans="1:17" ht="12.1" customHeight="1" x14ac:dyDescent="0.25">
      <c r="A3419" s="273" t="s">
        <v>6173</v>
      </c>
      <c r="B3419" s="273"/>
      <c r="C3419" s="274" t="s">
        <v>6152</v>
      </c>
      <c r="D3419" s="274"/>
      <c r="E3419" s="274"/>
      <c r="F3419" s="274"/>
      <c r="G3419" s="73">
        <v>0</v>
      </c>
      <c r="H3419" s="73">
        <v>0</v>
      </c>
      <c r="I3419" s="275">
        <v>16473468.6</v>
      </c>
      <c r="J3419" s="275"/>
      <c r="K3419" s="275">
        <v>16473468.6</v>
      </c>
      <c r="L3419" s="275"/>
      <c r="M3419" s="275"/>
      <c r="N3419" s="275"/>
      <c r="O3419" s="275">
        <v>0</v>
      </c>
      <c r="P3419" s="275"/>
      <c r="Q3419" s="73">
        <v>0</v>
      </c>
    </row>
    <row r="3420" spans="1:17" ht="12.75" customHeight="1" x14ac:dyDescent="0.25">
      <c r="A3420" s="273" t="s">
        <v>6174</v>
      </c>
      <c r="B3420" s="273"/>
      <c r="C3420" s="274" t="s">
        <v>6152</v>
      </c>
      <c r="D3420" s="274"/>
      <c r="E3420" s="274"/>
      <c r="F3420" s="274"/>
      <c r="G3420" s="73">
        <v>0</v>
      </c>
      <c r="H3420" s="73">
        <v>0</v>
      </c>
      <c r="I3420" s="275">
        <v>10350343.41</v>
      </c>
      <c r="J3420" s="275"/>
      <c r="K3420" s="275">
        <v>10350343.41</v>
      </c>
      <c r="L3420" s="275"/>
      <c r="M3420" s="275"/>
      <c r="N3420" s="275"/>
      <c r="O3420" s="275">
        <v>0</v>
      </c>
      <c r="P3420" s="275"/>
      <c r="Q3420" s="73">
        <v>0</v>
      </c>
    </row>
    <row r="3421" spans="1:17" ht="12.1" customHeight="1" x14ac:dyDescent="0.25">
      <c r="A3421" s="273" t="s">
        <v>6175</v>
      </c>
      <c r="B3421" s="273"/>
      <c r="C3421" s="274" t="s">
        <v>761</v>
      </c>
      <c r="D3421" s="274"/>
      <c r="E3421" s="274"/>
      <c r="F3421" s="274"/>
      <c r="G3421" s="73">
        <v>0</v>
      </c>
      <c r="H3421" s="73">
        <v>263886133.15000001</v>
      </c>
      <c r="I3421" s="275">
        <v>802151093.38999999</v>
      </c>
      <c r="J3421" s="275"/>
      <c r="K3421" s="275">
        <v>810347831.99000001</v>
      </c>
      <c r="L3421" s="275"/>
      <c r="M3421" s="275"/>
      <c r="N3421" s="275"/>
      <c r="O3421" s="275">
        <v>0</v>
      </c>
      <c r="P3421" s="275"/>
      <c r="Q3421" s="73">
        <v>272082871.75</v>
      </c>
    </row>
    <row r="3422" spans="1:17" ht="12.1" customHeight="1" x14ac:dyDescent="0.25">
      <c r="A3422" s="355"/>
      <c r="B3422" s="355"/>
      <c r="C3422" s="355"/>
      <c r="D3422" s="355"/>
      <c r="E3422" s="355"/>
      <c r="F3422" s="355"/>
      <c r="G3422" s="74">
        <v>0</v>
      </c>
      <c r="H3422" s="74">
        <v>263886133.15000001</v>
      </c>
      <c r="I3422" s="356">
        <v>1227442733.5899999</v>
      </c>
      <c r="J3422" s="356"/>
      <c r="K3422" s="356">
        <v>1235805381.28</v>
      </c>
      <c r="L3422" s="356"/>
      <c r="M3422" s="356"/>
      <c r="N3422" s="356"/>
      <c r="O3422" s="356">
        <v>0</v>
      </c>
      <c r="P3422" s="356"/>
      <c r="Q3422" s="74">
        <v>272248780.83999997</v>
      </c>
    </row>
    <row r="3423" spans="1:17" ht="6.8" customHeight="1" x14ac:dyDescent="0.25"/>
    <row r="3424" spans="1:17" ht="12.75" customHeight="1" x14ac:dyDescent="0.25">
      <c r="A3424" s="277" t="s">
        <v>578</v>
      </c>
      <c r="B3424" s="277"/>
      <c r="C3424" s="278" t="s">
        <v>763</v>
      </c>
      <c r="D3424" s="278"/>
      <c r="E3424" s="278"/>
      <c r="F3424" s="278"/>
      <c r="G3424" s="278"/>
      <c r="H3424" s="278"/>
      <c r="I3424" s="278"/>
      <c r="J3424" s="278"/>
      <c r="K3424" s="278"/>
      <c r="L3424" s="278"/>
      <c r="M3424" s="278"/>
      <c r="N3424" s="278"/>
      <c r="O3424" s="278"/>
      <c r="P3424" s="278"/>
      <c r="Q3424" s="278"/>
    </row>
    <row r="3425" spans="1:17" ht="12.1" customHeight="1" x14ac:dyDescent="0.25">
      <c r="A3425" s="273" t="s">
        <v>6176</v>
      </c>
      <c r="B3425" s="273"/>
      <c r="C3425" s="274" t="s">
        <v>6177</v>
      </c>
      <c r="D3425" s="274"/>
      <c r="E3425" s="274"/>
      <c r="F3425" s="274"/>
      <c r="G3425" s="73">
        <v>0</v>
      </c>
      <c r="H3425" s="73">
        <v>44116.56</v>
      </c>
      <c r="I3425" s="275">
        <v>44116.56</v>
      </c>
      <c r="J3425" s="275"/>
      <c r="K3425" s="275">
        <v>0</v>
      </c>
      <c r="L3425" s="275"/>
      <c r="M3425" s="275"/>
      <c r="N3425" s="275"/>
      <c r="O3425" s="275">
        <v>0</v>
      </c>
      <c r="P3425" s="275"/>
      <c r="Q3425" s="73">
        <v>0</v>
      </c>
    </row>
    <row r="3426" spans="1:17" ht="12.1" customHeight="1" x14ac:dyDescent="0.25">
      <c r="A3426" s="273" t="s">
        <v>6178</v>
      </c>
      <c r="B3426" s="273"/>
      <c r="C3426" s="274" t="s">
        <v>6177</v>
      </c>
      <c r="D3426" s="274"/>
      <c r="E3426" s="274"/>
      <c r="F3426" s="274"/>
      <c r="G3426" s="73">
        <v>0</v>
      </c>
      <c r="H3426" s="73">
        <v>2210.9299999999998</v>
      </c>
      <c r="I3426" s="275">
        <v>30318.34</v>
      </c>
      <c r="J3426" s="275"/>
      <c r="K3426" s="275">
        <v>33405.620000000003</v>
      </c>
      <c r="L3426" s="275"/>
      <c r="M3426" s="275"/>
      <c r="N3426" s="275"/>
      <c r="O3426" s="275">
        <v>0</v>
      </c>
      <c r="P3426" s="275"/>
      <c r="Q3426" s="73">
        <v>5298.21</v>
      </c>
    </row>
    <row r="3427" spans="1:17" ht="12.75" customHeight="1" x14ac:dyDescent="0.25">
      <c r="A3427" s="273" t="s">
        <v>6179</v>
      </c>
      <c r="B3427" s="273"/>
      <c r="C3427" s="274" t="s">
        <v>763</v>
      </c>
      <c r="D3427" s="274"/>
      <c r="E3427" s="274"/>
      <c r="F3427" s="274"/>
      <c r="G3427" s="73">
        <v>0</v>
      </c>
      <c r="H3427" s="73">
        <v>17150845.620000001</v>
      </c>
      <c r="I3427" s="275">
        <v>31337341.280000001</v>
      </c>
      <c r="J3427" s="275"/>
      <c r="K3427" s="275">
        <v>33544766.550000001</v>
      </c>
      <c r="L3427" s="275"/>
      <c r="M3427" s="275"/>
      <c r="N3427" s="275"/>
      <c r="O3427" s="275">
        <v>0</v>
      </c>
      <c r="P3427" s="275"/>
      <c r="Q3427" s="73">
        <v>19358270.890000001</v>
      </c>
    </row>
    <row r="3428" spans="1:17" ht="12.1" customHeight="1" x14ac:dyDescent="0.25">
      <c r="A3428" s="273" t="s">
        <v>6180</v>
      </c>
      <c r="B3428" s="273"/>
      <c r="C3428" s="274" t="s">
        <v>6181</v>
      </c>
      <c r="D3428" s="274"/>
      <c r="E3428" s="274"/>
      <c r="F3428" s="274"/>
      <c r="G3428" s="73">
        <v>0</v>
      </c>
      <c r="H3428" s="73">
        <v>0</v>
      </c>
      <c r="I3428" s="275">
        <v>1428000</v>
      </c>
      <c r="J3428" s="275"/>
      <c r="K3428" s="275">
        <v>1963500</v>
      </c>
      <c r="L3428" s="275"/>
      <c r="M3428" s="275"/>
      <c r="N3428" s="275"/>
      <c r="O3428" s="275">
        <v>0</v>
      </c>
      <c r="P3428" s="275"/>
      <c r="Q3428" s="73">
        <v>535500</v>
      </c>
    </row>
    <row r="3429" spans="1:17" ht="12.1" customHeight="1" x14ac:dyDescent="0.25">
      <c r="A3429" s="355"/>
      <c r="B3429" s="355"/>
      <c r="C3429" s="355"/>
      <c r="D3429" s="355"/>
      <c r="E3429" s="355"/>
      <c r="F3429" s="355"/>
      <c r="G3429" s="74">
        <v>0</v>
      </c>
      <c r="H3429" s="74">
        <v>17197173.109999999</v>
      </c>
      <c r="I3429" s="356">
        <v>32839776.18</v>
      </c>
      <c r="J3429" s="356"/>
      <c r="K3429" s="356">
        <v>35541672.170000002</v>
      </c>
      <c r="L3429" s="356"/>
      <c r="M3429" s="356"/>
      <c r="N3429" s="356"/>
      <c r="O3429" s="356">
        <v>0</v>
      </c>
      <c r="P3429" s="356"/>
      <c r="Q3429" s="74">
        <v>19899069.100000001</v>
      </c>
    </row>
    <row r="3430" spans="1:17" ht="6.8" customHeight="1" x14ac:dyDescent="0.25"/>
    <row r="3431" spans="1:17" ht="12.1" customHeight="1" x14ac:dyDescent="0.25">
      <c r="A3431" s="277" t="s">
        <v>578</v>
      </c>
      <c r="B3431" s="277"/>
      <c r="C3431" s="278" t="s">
        <v>765</v>
      </c>
      <c r="D3431" s="278"/>
      <c r="E3431" s="278"/>
      <c r="F3431" s="278"/>
      <c r="G3431" s="278"/>
      <c r="H3431" s="278"/>
      <c r="I3431" s="278"/>
      <c r="J3431" s="278"/>
      <c r="K3431" s="278"/>
      <c r="L3431" s="278"/>
      <c r="M3431" s="278"/>
      <c r="N3431" s="278"/>
      <c r="O3431" s="278"/>
      <c r="P3431" s="278"/>
      <c r="Q3431" s="278"/>
    </row>
    <row r="3432" spans="1:17" ht="12.75" customHeight="1" x14ac:dyDescent="0.25">
      <c r="A3432" s="273" t="s">
        <v>6182</v>
      </c>
      <c r="B3432" s="273"/>
      <c r="C3432" s="274" t="s">
        <v>6183</v>
      </c>
      <c r="D3432" s="274"/>
      <c r="E3432" s="274"/>
      <c r="F3432" s="274"/>
      <c r="G3432" s="73">
        <v>0</v>
      </c>
      <c r="H3432" s="73">
        <v>18718715</v>
      </c>
      <c r="I3432" s="275">
        <v>18718715</v>
      </c>
      <c r="J3432" s="275"/>
      <c r="K3432" s="275">
        <v>3383741</v>
      </c>
      <c r="L3432" s="275"/>
      <c r="M3432" s="275"/>
      <c r="N3432" s="275"/>
      <c r="O3432" s="275">
        <v>0</v>
      </c>
      <c r="P3432" s="275"/>
      <c r="Q3432" s="73">
        <v>3383741</v>
      </c>
    </row>
    <row r="3433" spans="1:17" ht="12.1" customHeight="1" x14ac:dyDescent="0.25">
      <c r="A3433" s="355"/>
      <c r="B3433" s="355"/>
      <c r="C3433" s="355"/>
      <c r="D3433" s="355"/>
      <c r="E3433" s="355"/>
      <c r="F3433" s="355"/>
      <c r="G3433" s="74">
        <v>0</v>
      </c>
      <c r="H3433" s="74">
        <v>18718715</v>
      </c>
      <c r="I3433" s="356">
        <v>18718715</v>
      </c>
      <c r="J3433" s="356"/>
      <c r="K3433" s="356">
        <v>3383741</v>
      </c>
      <c r="L3433" s="356"/>
      <c r="M3433" s="356"/>
      <c r="N3433" s="356"/>
      <c r="O3433" s="356">
        <v>0</v>
      </c>
      <c r="P3433" s="356"/>
      <c r="Q3433" s="74">
        <v>3383741</v>
      </c>
    </row>
    <row r="3434" spans="1:17" ht="6.8" customHeight="1" x14ac:dyDescent="0.25"/>
    <row r="3435" spans="1:17" ht="12.1" customHeight="1" x14ac:dyDescent="0.25">
      <c r="A3435" s="277" t="s">
        <v>578</v>
      </c>
      <c r="B3435" s="277"/>
      <c r="C3435" s="278" t="s">
        <v>62</v>
      </c>
      <c r="D3435" s="278"/>
      <c r="E3435" s="278"/>
      <c r="F3435" s="278"/>
      <c r="G3435" s="278"/>
      <c r="H3435" s="278"/>
      <c r="I3435" s="278"/>
      <c r="J3435" s="278"/>
      <c r="K3435" s="278"/>
      <c r="L3435" s="278"/>
      <c r="M3435" s="278"/>
      <c r="N3435" s="278"/>
      <c r="O3435" s="278"/>
      <c r="P3435" s="278"/>
      <c r="Q3435" s="278"/>
    </row>
    <row r="3436" spans="1:17" ht="12.75" customHeight="1" x14ac:dyDescent="0.25">
      <c r="A3436" s="273" t="s">
        <v>6184</v>
      </c>
      <c r="B3436" s="273"/>
      <c r="C3436" s="274" t="s">
        <v>6185</v>
      </c>
      <c r="D3436" s="274"/>
      <c r="E3436" s="274"/>
      <c r="F3436" s="274"/>
      <c r="G3436" s="73">
        <v>0</v>
      </c>
      <c r="H3436" s="73">
        <v>0</v>
      </c>
      <c r="I3436" s="275">
        <v>739261</v>
      </c>
      <c r="J3436" s="275"/>
      <c r="K3436" s="275">
        <v>739261</v>
      </c>
      <c r="L3436" s="275"/>
      <c r="M3436" s="275"/>
      <c r="N3436" s="275"/>
      <c r="O3436" s="275">
        <v>0</v>
      </c>
      <c r="P3436" s="275"/>
      <c r="Q3436" s="73">
        <v>0</v>
      </c>
    </row>
    <row r="3437" spans="1:17" ht="12.1" customHeight="1" x14ac:dyDescent="0.25">
      <c r="A3437" s="273" t="s">
        <v>6186</v>
      </c>
      <c r="B3437" s="273"/>
      <c r="C3437" s="274" t="s">
        <v>6185</v>
      </c>
      <c r="D3437" s="274"/>
      <c r="E3437" s="274"/>
      <c r="F3437" s="274"/>
      <c r="G3437" s="73">
        <v>0</v>
      </c>
      <c r="H3437" s="73">
        <v>0</v>
      </c>
      <c r="I3437" s="275">
        <v>14529597</v>
      </c>
      <c r="J3437" s="275"/>
      <c r="K3437" s="275">
        <v>14529597</v>
      </c>
      <c r="L3437" s="275"/>
      <c r="M3437" s="275"/>
      <c r="N3437" s="275"/>
      <c r="O3437" s="275">
        <v>0</v>
      </c>
      <c r="P3437" s="275"/>
      <c r="Q3437" s="73">
        <v>0</v>
      </c>
    </row>
    <row r="3438" spans="1:17" ht="12.1" customHeight="1" x14ac:dyDescent="0.25">
      <c r="A3438" s="273" t="s">
        <v>6187</v>
      </c>
      <c r="B3438" s="273"/>
      <c r="C3438" s="274" t="s">
        <v>6185</v>
      </c>
      <c r="D3438" s="274"/>
      <c r="E3438" s="274"/>
      <c r="F3438" s="274"/>
      <c r="G3438" s="73">
        <v>0</v>
      </c>
      <c r="H3438" s="73">
        <v>0</v>
      </c>
      <c r="I3438" s="275">
        <v>4462205</v>
      </c>
      <c r="J3438" s="275"/>
      <c r="K3438" s="275">
        <v>4462205</v>
      </c>
      <c r="L3438" s="275"/>
      <c r="M3438" s="275"/>
      <c r="N3438" s="275"/>
      <c r="O3438" s="275">
        <v>0</v>
      </c>
      <c r="P3438" s="275"/>
      <c r="Q3438" s="73">
        <v>0</v>
      </c>
    </row>
    <row r="3439" spans="1:17" ht="12.75" customHeight="1" x14ac:dyDescent="0.25">
      <c r="A3439" s="273" t="s">
        <v>6188</v>
      </c>
      <c r="B3439" s="273"/>
      <c r="C3439" s="274" t="s">
        <v>6185</v>
      </c>
      <c r="D3439" s="274"/>
      <c r="E3439" s="274"/>
      <c r="F3439" s="274"/>
      <c r="G3439" s="73">
        <v>0</v>
      </c>
      <c r="H3439" s="73">
        <v>0</v>
      </c>
      <c r="I3439" s="275">
        <v>5316950</v>
      </c>
      <c r="J3439" s="275"/>
      <c r="K3439" s="275">
        <v>5316950</v>
      </c>
      <c r="L3439" s="275"/>
      <c r="M3439" s="275"/>
      <c r="N3439" s="275"/>
      <c r="O3439" s="275">
        <v>0</v>
      </c>
      <c r="P3439" s="275"/>
      <c r="Q3439" s="73">
        <v>0</v>
      </c>
    </row>
    <row r="3440" spans="1:17" ht="12.1" customHeight="1" x14ac:dyDescent="0.25">
      <c r="A3440" s="273" t="s">
        <v>6189</v>
      </c>
      <c r="B3440" s="273"/>
      <c r="C3440" s="274" t="s">
        <v>6185</v>
      </c>
      <c r="D3440" s="274"/>
      <c r="E3440" s="274"/>
      <c r="F3440" s="274"/>
      <c r="G3440" s="73">
        <v>0</v>
      </c>
      <c r="H3440" s="73">
        <v>0</v>
      </c>
      <c r="I3440" s="275">
        <v>5433434</v>
      </c>
      <c r="J3440" s="275"/>
      <c r="K3440" s="275">
        <v>5433434</v>
      </c>
      <c r="L3440" s="275"/>
      <c r="M3440" s="275"/>
      <c r="N3440" s="275"/>
      <c r="O3440" s="275">
        <v>0</v>
      </c>
      <c r="P3440" s="275"/>
      <c r="Q3440" s="73">
        <v>0</v>
      </c>
    </row>
    <row r="3441" spans="1:17" ht="12.1" customHeight="1" x14ac:dyDescent="0.25">
      <c r="A3441" s="273" t="s">
        <v>6190</v>
      </c>
      <c r="B3441" s="273"/>
      <c r="C3441" s="274" t="s">
        <v>6185</v>
      </c>
      <c r="D3441" s="274"/>
      <c r="E3441" s="274"/>
      <c r="F3441" s="274"/>
      <c r="G3441" s="73">
        <v>0</v>
      </c>
      <c r="H3441" s="73">
        <v>0</v>
      </c>
      <c r="I3441" s="275">
        <v>2746733</v>
      </c>
      <c r="J3441" s="275"/>
      <c r="K3441" s="275">
        <v>2746733</v>
      </c>
      <c r="L3441" s="275"/>
      <c r="M3441" s="275"/>
      <c r="N3441" s="275"/>
      <c r="O3441" s="275">
        <v>0</v>
      </c>
      <c r="P3441" s="275"/>
      <c r="Q3441" s="73">
        <v>0</v>
      </c>
    </row>
    <row r="3442" spans="1:17" ht="12.75" customHeight="1" x14ac:dyDescent="0.25">
      <c r="A3442" s="273" t="s">
        <v>6191</v>
      </c>
      <c r="B3442" s="273"/>
      <c r="C3442" s="274" t="s">
        <v>6185</v>
      </c>
      <c r="D3442" s="274"/>
      <c r="E3442" s="274"/>
      <c r="F3442" s="274"/>
      <c r="G3442" s="73">
        <v>0</v>
      </c>
      <c r="H3442" s="73">
        <v>0</v>
      </c>
      <c r="I3442" s="275">
        <v>7274121</v>
      </c>
      <c r="J3442" s="275"/>
      <c r="K3442" s="275">
        <v>7274121</v>
      </c>
      <c r="L3442" s="275"/>
      <c r="M3442" s="275"/>
      <c r="N3442" s="275"/>
      <c r="O3442" s="275">
        <v>0</v>
      </c>
      <c r="P3442" s="275"/>
      <c r="Q3442" s="73">
        <v>0</v>
      </c>
    </row>
    <row r="3443" spans="1:17" ht="12.1" customHeight="1" x14ac:dyDescent="0.25">
      <c r="A3443" s="273" t="s">
        <v>6192</v>
      </c>
      <c r="B3443" s="273"/>
      <c r="C3443" s="274" t="s">
        <v>6185</v>
      </c>
      <c r="D3443" s="274"/>
      <c r="E3443" s="274"/>
      <c r="F3443" s="274"/>
      <c r="G3443" s="73">
        <v>0</v>
      </c>
      <c r="H3443" s="73">
        <v>0</v>
      </c>
      <c r="I3443" s="275">
        <v>3748824</v>
      </c>
      <c r="J3443" s="275"/>
      <c r="K3443" s="275">
        <v>3748824</v>
      </c>
      <c r="L3443" s="275"/>
      <c r="M3443" s="275"/>
      <c r="N3443" s="275"/>
      <c r="O3443" s="275">
        <v>0</v>
      </c>
      <c r="P3443" s="275"/>
      <c r="Q3443" s="73">
        <v>0</v>
      </c>
    </row>
    <row r="3444" spans="1:17" ht="12.1" customHeight="1" x14ac:dyDescent="0.25">
      <c r="A3444" s="273" t="s">
        <v>6193</v>
      </c>
      <c r="B3444" s="273"/>
      <c r="C3444" s="274" t="s">
        <v>6185</v>
      </c>
      <c r="D3444" s="274"/>
      <c r="E3444" s="274"/>
      <c r="F3444" s="274"/>
      <c r="G3444" s="73">
        <v>0</v>
      </c>
      <c r="H3444" s="73">
        <v>0</v>
      </c>
      <c r="I3444" s="275">
        <v>119745</v>
      </c>
      <c r="J3444" s="275"/>
      <c r="K3444" s="275">
        <v>119745</v>
      </c>
      <c r="L3444" s="275"/>
      <c r="M3444" s="275"/>
      <c r="N3444" s="275"/>
      <c r="O3444" s="275">
        <v>0</v>
      </c>
      <c r="P3444" s="275"/>
      <c r="Q3444" s="73">
        <v>0</v>
      </c>
    </row>
    <row r="3445" spans="1:17" ht="12.75" customHeight="1" x14ac:dyDescent="0.25">
      <c r="A3445" s="273" t="s">
        <v>6194</v>
      </c>
      <c r="B3445" s="273"/>
      <c r="C3445" s="274" t="s">
        <v>6185</v>
      </c>
      <c r="D3445" s="274"/>
      <c r="E3445" s="274"/>
      <c r="F3445" s="274"/>
      <c r="G3445" s="73">
        <v>0</v>
      </c>
      <c r="H3445" s="73">
        <v>0</v>
      </c>
      <c r="I3445" s="275">
        <v>5081229</v>
      </c>
      <c r="J3445" s="275"/>
      <c r="K3445" s="275">
        <v>5081229</v>
      </c>
      <c r="L3445" s="275"/>
      <c r="M3445" s="275"/>
      <c r="N3445" s="275"/>
      <c r="O3445" s="275">
        <v>0</v>
      </c>
      <c r="P3445" s="275"/>
      <c r="Q3445" s="73">
        <v>0</v>
      </c>
    </row>
    <row r="3446" spans="1:17" ht="12.1" customHeight="1" x14ac:dyDescent="0.25">
      <c r="A3446" s="273" t="s">
        <v>6195</v>
      </c>
      <c r="B3446" s="273"/>
      <c r="C3446" s="274" t="s">
        <v>6185</v>
      </c>
      <c r="D3446" s="274"/>
      <c r="E3446" s="274"/>
      <c r="F3446" s="274"/>
      <c r="G3446" s="73">
        <v>0</v>
      </c>
      <c r="H3446" s="73">
        <v>0</v>
      </c>
      <c r="I3446" s="275">
        <v>6068676</v>
      </c>
      <c r="J3446" s="275"/>
      <c r="K3446" s="275">
        <v>6068676</v>
      </c>
      <c r="L3446" s="275"/>
      <c r="M3446" s="275"/>
      <c r="N3446" s="275"/>
      <c r="O3446" s="275">
        <v>0</v>
      </c>
      <c r="P3446" s="275"/>
      <c r="Q3446" s="73">
        <v>0</v>
      </c>
    </row>
    <row r="3447" spans="1:17" ht="12.1" customHeight="1" x14ac:dyDescent="0.25">
      <c r="A3447" s="273" t="s">
        <v>6196</v>
      </c>
      <c r="B3447" s="273"/>
      <c r="C3447" s="274" t="s">
        <v>6185</v>
      </c>
      <c r="D3447" s="274"/>
      <c r="E3447" s="274"/>
      <c r="F3447" s="274"/>
      <c r="G3447" s="73">
        <v>0</v>
      </c>
      <c r="H3447" s="73">
        <v>0</v>
      </c>
      <c r="I3447" s="275">
        <v>478710</v>
      </c>
      <c r="J3447" s="275"/>
      <c r="K3447" s="275">
        <v>478710</v>
      </c>
      <c r="L3447" s="275"/>
      <c r="M3447" s="275"/>
      <c r="N3447" s="275"/>
      <c r="O3447" s="275">
        <v>0</v>
      </c>
      <c r="P3447" s="275"/>
      <c r="Q3447" s="73">
        <v>0</v>
      </c>
    </row>
    <row r="3448" spans="1:17" ht="12.75" customHeight="1" x14ac:dyDescent="0.25">
      <c r="A3448" s="273" t="s">
        <v>6197</v>
      </c>
      <c r="B3448" s="273"/>
      <c r="C3448" s="274" t="s">
        <v>6185</v>
      </c>
      <c r="D3448" s="274"/>
      <c r="E3448" s="274"/>
      <c r="F3448" s="274"/>
      <c r="G3448" s="73">
        <v>0</v>
      </c>
      <c r="H3448" s="73">
        <v>0</v>
      </c>
      <c r="I3448" s="275">
        <v>3348110</v>
      </c>
      <c r="J3448" s="275"/>
      <c r="K3448" s="275">
        <v>3348110</v>
      </c>
      <c r="L3448" s="275"/>
      <c r="M3448" s="275"/>
      <c r="N3448" s="275"/>
      <c r="O3448" s="275">
        <v>0</v>
      </c>
      <c r="P3448" s="275"/>
      <c r="Q3448" s="73">
        <v>0</v>
      </c>
    </row>
    <row r="3449" spans="1:17" ht="12.1" customHeight="1" x14ac:dyDescent="0.25">
      <c r="A3449" s="273" t="s">
        <v>6198</v>
      </c>
      <c r="B3449" s="273"/>
      <c r="C3449" s="274" t="s">
        <v>6185</v>
      </c>
      <c r="D3449" s="274"/>
      <c r="E3449" s="274"/>
      <c r="F3449" s="274"/>
      <c r="G3449" s="73">
        <v>0</v>
      </c>
      <c r="H3449" s="73">
        <v>0</v>
      </c>
      <c r="I3449" s="275">
        <v>2576613</v>
      </c>
      <c r="J3449" s="275"/>
      <c r="K3449" s="275">
        <v>2576613</v>
      </c>
      <c r="L3449" s="275"/>
      <c r="M3449" s="275"/>
      <c r="N3449" s="275"/>
      <c r="O3449" s="275">
        <v>0</v>
      </c>
      <c r="P3449" s="275"/>
      <c r="Q3449" s="73">
        <v>0</v>
      </c>
    </row>
    <row r="3450" spans="1:17" ht="12.1" customHeight="1" x14ac:dyDescent="0.25">
      <c r="A3450" s="273" t="s">
        <v>6199</v>
      </c>
      <c r="B3450" s="273"/>
      <c r="C3450" s="274" t="s">
        <v>6185</v>
      </c>
      <c r="D3450" s="274"/>
      <c r="E3450" s="274"/>
      <c r="F3450" s="274"/>
      <c r="G3450" s="73">
        <v>0</v>
      </c>
      <c r="H3450" s="73">
        <v>0</v>
      </c>
      <c r="I3450" s="275">
        <v>1093008</v>
      </c>
      <c r="J3450" s="275"/>
      <c r="K3450" s="275">
        <v>1093008</v>
      </c>
      <c r="L3450" s="275"/>
      <c r="M3450" s="275"/>
      <c r="N3450" s="275"/>
      <c r="O3450" s="275">
        <v>0</v>
      </c>
      <c r="P3450" s="275"/>
      <c r="Q3450" s="73">
        <v>0</v>
      </c>
    </row>
    <row r="3451" spans="1:17" ht="12.75" customHeight="1" x14ac:dyDescent="0.25">
      <c r="A3451" s="273" t="s">
        <v>6200</v>
      </c>
      <c r="B3451" s="273"/>
      <c r="C3451" s="274" t="s">
        <v>6185</v>
      </c>
      <c r="D3451" s="274"/>
      <c r="E3451" s="274"/>
      <c r="F3451" s="274"/>
      <c r="G3451" s="73">
        <v>0</v>
      </c>
      <c r="H3451" s="73">
        <v>0</v>
      </c>
      <c r="I3451" s="275">
        <v>2631414</v>
      </c>
      <c r="J3451" s="275"/>
      <c r="K3451" s="275">
        <v>2631414</v>
      </c>
      <c r="L3451" s="275"/>
      <c r="M3451" s="275"/>
      <c r="N3451" s="275"/>
      <c r="O3451" s="275">
        <v>0</v>
      </c>
      <c r="P3451" s="275"/>
      <c r="Q3451" s="73">
        <v>0</v>
      </c>
    </row>
    <row r="3452" spans="1:17" ht="12.1" customHeight="1" x14ac:dyDescent="0.25">
      <c r="A3452" s="273" t="s">
        <v>6201</v>
      </c>
      <c r="B3452" s="273"/>
      <c r="C3452" s="274" t="s">
        <v>6185</v>
      </c>
      <c r="D3452" s="274"/>
      <c r="E3452" s="274"/>
      <c r="F3452" s="274"/>
      <c r="G3452" s="73">
        <v>0</v>
      </c>
      <c r="H3452" s="73">
        <v>0</v>
      </c>
      <c r="I3452" s="275">
        <v>11540381</v>
      </c>
      <c r="J3452" s="275"/>
      <c r="K3452" s="275">
        <v>11540381</v>
      </c>
      <c r="L3452" s="275"/>
      <c r="M3452" s="275"/>
      <c r="N3452" s="275"/>
      <c r="O3452" s="275">
        <v>0</v>
      </c>
      <c r="P3452" s="275"/>
      <c r="Q3452" s="73">
        <v>0</v>
      </c>
    </row>
    <row r="3453" spans="1:17" ht="12.1" customHeight="1" x14ac:dyDescent="0.25">
      <c r="A3453" s="273" t="s">
        <v>6202</v>
      </c>
      <c r="B3453" s="273"/>
      <c r="C3453" s="274" t="s">
        <v>6185</v>
      </c>
      <c r="D3453" s="274"/>
      <c r="E3453" s="274"/>
      <c r="F3453" s="274"/>
      <c r="G3453" s="73">
        <v>0</v>
      </c>
      <c r="H3453" s="73">
        <v>0</v>
      </c>
      <c r="I3453" s="275">
        <v>2361487</v>
      </c>
      <c r="J3453" s="275"/>
      <c r="K3453" s="275">
        <v>2361487</v>
      </c>
      <c r="L3453" s="275"/>
      <c r="M3453" s="275"/>
      <c r="N3453" s="275"/>
      <c r="O3453" s="275">
        <v>0</v>
      </c>
      <c r="P3453" s="275"/>
      <c r="Q3453" s="73">
        <v>0</v>
      </c>
    </row>
    <row r="3454" spans="1:17" ht="12.75" customHeight="1" x14ac:dyDescent="0.25">
      <c r="A3454" s="273" t="s">
        <v>6203</v>
      </c>
      <c r="B3454" s="273"/>
      <c r="C3454" s="274" t="s">
        <v>6185</v>
      </c>
      <c r="D3454" s="274"/>
      <c r="E3454" s="274"/>
      <c r="F3454" s="274"/>
      <c r="G3454" s="73">
        <v>0</v>
      </c>
      <c r="H3454" s="73">
        <v>0</v>
      </c>
      <c r="I3454" s="275">
        <v>768440</v>
      </c>
      <c r="J3454" s="275"/>
      <c r="K3454" s="275">
        <v>768440</v>
      </c>
      <c r="L3454" s="275"/>
      <c r="M3454" s="275"/>
      <c r="N3454" s="275"/>
      <c r="O3454" s="275">
        <v>0</v>
      </c>
      <c r="P3454" s="275"/>
      <c r="Q3454" s="73">
        <v>0</v>
      </c>
    </row>
    <row r="3455" spans="1:17" ht="12.1" customHeight="1" x14ac:dyDescent="0.25">
      <c r="A3455" s="273" t="s">
        <v>6204</v>
      </c>
      <c r="B3455" s="273"/>
      <c r="C3455" s="274" t="s">
        <v>6185</v>
      </c>
      <c r="D3455" s="274"/>
      <c r="E3455" s="274"/>
      <c r="F3455" s="274"/>
      <c r="G3455" s="73">
        <v>0</v>
      </c>
      <c r="H3455" s="73">
        <v>0</v>
      </c>
      <c r="I3455" s="275">
        <v>1288165</v>
      </c>
      <c r="J3455" s="275"/>
      <c r="K3455" s="275">
        <v>1288165</v>
      </c>
      <c r="L3455" s="275"/>
      <c r="M3455" s="275"/>
      <c r="N3455" s="275"/>
      <c r="O3455" s="275">
        <v>0</v>
      </c>
      <c r="P3455" s="275"/>
      <c r="Q3455" s="73">
        <v>0</v>
      </c>
    </row>
    <row r="3456" spans="1:17" ht="12.1" customHeight="1" x14ac:dyDescent="0.25">
      <c r="A3456" s="273" t="s">
        <v>6205</v>
      </c>
      <c r="B3456" s="273"/>
      <c r="C3456" s="274" t="s">
        <v>6185</v>
      </c>
      <c r="D3456" s="274"/>
      <c r="E3456" s="274"/>
      <c r="F3456" s="274"/>
      <c r="G3456" s="73">
        <v>0</v>
      </c>
      <c r="H3456" s="73">
        <v>0</v>
      </c>
      <c r="I3456" s="275">
        <v>1113970</v>
      </c>
      <c r="J3456" s="275"/>
      <c r="K3456" s="275">
        <v>1113970</v>
      </c>
      <c r="L3456" s="275"/>
      <c r="M3456" s="275"/>
      <c r="N3456" s="275"/>
      <c r="O3456" s="275">
        <v>0</v>
      </c>
      <c r="P3456" s="275"/>
      <c r="Q3456" s="73">
        <v>0</v>
      </c>
    </row>
    <row r="3457" spans="1:17" ht="12.1" customHeight="1" x14ac:dyDescent="0.25">
      <c r="A3457" s="273" t="s">
        <v>6206</v>
      </c>
      <c r="B3457" s="273"/>
      <c r="C3457" s="274" t="s">
        <v>6185</v>
      </c>
      <c r="D3457" s="274"/>
      <c r="E3457" s="274"/>
      <c r="F3457" s="274"/>
      <c r="G3457" s="73">
        <v>0</v>
      </c>
      <c r="H3457" s="73">
        <v>0</v>
      </c>
      <c r="I3457" s="275">
        <v>2648888</v>
      </c>
      <c r="J3457" s="275"/>
      <c r="K3457" s="275">
        <v>2648888</v>
      </c>
      <c r="L3457" s="275"/>
      <c r="M3457" s="275"/>
      <c r="N3457" s="275"/>
      <c r="O3457" s="275">
        <v>0</v>
      </c>
      <c r="P3457" s="275"/>
      <c r="Q3457" s="73">
        <v>0</v>
      </c>
    </row>
    <row r="3458" spans="1:17" ht="12.75" customHeight="1" x14ac:dyDescent="0.25">
      <c r="A3458" s="273" t="s">
        <v>6207</v>
      </c>
      <c r="B3458" s="273"/>
      <c r="C3458" s="274" t="s">
        <v>6208</v>
      </c>
      <c r="D3458" s="274"/>
      <c r="E3458" s="274"/>
      <c r="F3458" s="274"/>
      <c r="G3458" s="73">
        <v>0</v>
      </c>
      <c r="H3458" s="73">
        <v>0</v>
      </c>
      <c r="I3458" s="275">
        <v>51712549</v>
      </c>
      <c r="J3458" s="275"/>
      <c r="K3458" s="275">
        <v>51712549</v>
      </c>
      <c r="L3458" s="275"/>
      <c r="M3458" s="275"/>
      <c r="N3458" s="275"/>
      <c r="O3458" s="275">
        <v>0</v>
      </c>
      <c r="P3458" s="275"/>
      <c r="Q3458" s="73">
        <v>0</v>
      </c>
    </row>
    <row r="3459" spans="1:17" ht="12.1" customHeight="1" x14ac:dyDescent="0.25">
      <c r="A3459" s="273" t="s">
        <v>6209</v>
      </c>
      <c r="B3459" s="273"/>
      <c r="C3459" s="274" t="s">
        <v>6208</v>
      </c>
      <c r="D3459" s="274"/>
      <c r="E3459" s="274"/>
      <c r="F3459" s="274"/>
      <c r="G3459" s="73">
        <v>0</v>
      </c>
      <c r="H3459" s="73">
        <v>0</v>
      </c>
      <c r="I3459" s="275">
        <v>73171359</v>
      </c>
      <c r="J3459" s="275"/>
      <c r="K3459" s="275">
        <v>73171359</v>
      </c>
      <c r="L3459" s="275"/>
      <c r="M3459" s="275"/>
      <c r="N3459" s="275"/>
      <c r="O3459" s="275">
        <v>0</v>
      </c>
      <c r="P3459" s="275"/>
      <c r="Q3459" s="73">
        <v>0</v>
      </c>
    </row>
    <row r="3460" spans="1:17" ht="12.1" customHeight="1" x14ac:dyDescent="0.25">
      <c r="A3460" s="273" t="s">
        <v>6210</v>
      </c>
      <c r="B3460" s="273"/>
      <c r="C3460" s="274" t="s">
        <v>6208</v>
      </c>
      <c r="D3460" s="274"/>
      <c r="E3460" s="274"/>
      <c r="F3460" s="274"/>
      <c r="G3460" s="73">
        <v>0</v>
      </c>
      <c r="H3460" s="73">
        <v>0</v>
      </c>
      <c r="I3460" s="275">
        <v>41172228</v>
      </c>
      <c r="J3460" s="275"/>
      <c r="K3460" s="275">
        <v>41172228</v>
      </c>
      <c r="L3460" s="275"/>
      <c r="M3460" s="275"/>
      <c r="N3460" s="275"/>
      <c r="O3460" s="275">
        <v>0</v>
      </c>
      <c r="P3460" s="275"/>
      <c r="Q3460" s="73">
        <v>0</v>
      </c>
    </row>
    <row r="3461" spans="1:17" ht="12.75" customHeight="1" x14ac:dyDescent="0.25">
      <c r="A3461" s="273" t="s">
        <v>6211</v>
      </c>
      <c r="B3461" s="273"/>
      <c r="C3461" s="274" t="s">
        <v>6208</v>
      </c>
      <c r="D3461" s="274"/>
      <c r="E3461" s="274"/>
      <c r="F3461" s="274"/>
      <c r="G3461" s="73">
        <v>0</v>
      </c>
      <c r="H3461" s="73">
        <v>0</v>
      </c>
      <c r="I3461" s="275">
        <v>52534763</v>
      </c>
      <c r="J3461" s="275"/>
      <c r="K3461" s="275">
        <v>52534763</v>
      </c>
      <c r="L3461" s="275"/>
      <c r="M3461" s="275"/>
      <c r="N3461" s="275"/>
      <c r="O3461" s="275">
        <v>0</v>
      </c>
      <c r="P3461" s="275"/>
      <c r="Q3461" s="73">
        <v>0</v>
      </c>
    </row>
    <row r="3462" spans="1:17" ht="12.1" customHeight="1" x14ac:dyDescent="0.25">
      <c r="A3462" s="273" t="s">
        <v>6212</v>
      </c>
      <c r="B3462" s="273"/>
      <c r="C3462" s="274" t="s">
        <v>6208</v>
      </c>
      <c r="D3462" s="274"/>
      <c r="E3462" s="274"/>
      <c r="F3462" s="274"/>
      <c r="G3462" s="73">
        <v>0</v>
      </c>
      <c r="H3462" s="73">
        <v>0</v>
      </c>
      <c r="I3462" s="275">
        <v>46597683</v>
      </c>
      <c r="J3462" s="275"/>
      <c r="K3462" s="275">
        <v>46597683</v>
      </c>
      <c r="L3462" s="275"/>
      <c r="M3462" s="275"/>
      <c r="N3462" s="275"/>
      <c r="O3462" s="275">
        <v>0</v>
      </c>
      <c r="P3462" s="275"/>
      <c r="Q3462" s="73">
        <v>0</v>
      </c>
    </row>
    <row r="3463" spans="1:17" ht="12.1" customHeight="1" x14ac:dyDescent="0.25">
      <c r="A3463" s="273" t="s">
        <v>6213</v>
      </c>
      <c r="B3463" s="273"/>
      <c r="C3463" s="274" t="s">
        <v>6208</v>
      </c>
      <c r="D3463" s="274"/>
      <c r="E3463" s="274"/>
      <c r="F3463" s="274"/>
      <c r="G3463" s="73">
        <v>0</v>
      </c>
      <c r="H3463" s="73">
        <v>0</v>
      </c>
      <c r="I3463" s="275">
        <v>43637206</v>
      </c>
      <c r="J3463" s="275"/>
      <c r="K3463" s="275">
        <v>43637206</v>
      </c>
      <c r="L3463" s="275"/>
      <c r="M3463" s="275"/>
      <c r="N3463" s="275"/>
      <c r="O3463" s="275">
        <v>0</v>
      </c>
      <c r="P3463" s="275"/>
      <c r="Q3463" s="73">
        <v>0</v>
      </c>
    </row>
    <row r="3464" spans="1:17" ht="12.75" customHeight="1" x14ac:dyDescent="0.25">
      <c r="A3464" s="273" t="s">
        <v>6214</v>
      </c>
      <c r="B3464" s="273"/>
      <c r="C3464" s="274" t="s">
        <v>6208</v>
      </c>
      <c r="D3464" s="274"/>
      <c r="E3464" s="274"/>
      <c r="F3464" s="274"/>
      <c r="G3464" s="73">
        <v>0</v>
      </c>
      <c r="H3464" s="73">
        <v>0</v>
      </c>
      <c r="I3464" s="275">
        <v>49317864</v>
      </c>
      <c r="J3464" s="275"/>
      <c r="K3464" s="275">
        <v>49317864</v>
      </c>
      <c r="L3464" s="275"/>
      <c r="M3464" s="275"/>
      <c r="N3464" s="275"/>
      <c r="O3464" s="275">
        <v>0</v>
      </c>
      <c r="P3464" s="275"/>
      <c r="Q3464" s="73">
        <v>0</v>
      </c>
    </row>
    <row r="3465" spans="1:17" ht="12.1" customHeight="1" x14ac:dyDescent="0.25">
      <c r="A3465" s="273" t="s">
        <v>6215</v>
      </c>
      <c r="B3465" s="273"/>
      <c r="C3465" s="274" t="s">
        <v>6208</v>
      </c>
      <c r="D3465" s="274"/>
      <c r="E3465" s="274"/>
      <c r="F3465" s="274"/>
      <c r="G3465" s="73">
        <v>0</v>
      </c>
      <c r="H3465" s="73">
        <v>0</v>
      </c>
      <c r="I3465" s="275">
        <v>42090630</v>
      </c>
      <c r="J3465" s="275"/>
      <c r="K3465" s="275">
        <v>42090630</v>
      </c>
      <c r="L3465" s="275"/>
      <c r="M3465" s="275"/>
      <c r="N3465" s="275"/>
      <c r="O3465" s="275">
        <v>0</v>
      </c>
      <c r="P3465" s="275"/>
      <c r="Q3465" s="73">
        <v>0</v>
      </c>
    </row>
    <row r="3466" spans="1:17" ht="12.1" customHeight="1" x14ac:dyDescent="0.25">
      <c r="A3466" s="273" t="s">
        <v>6216</v>
      </c>
      <c r="B3466" s="273"/>
      <c r="C3466" s="274" t="s">
        <v>6208</v>
      </c>
      <c r="D3466" s="274"/>
      <c r="E3466" s="274"/>
      <c r="F3466" s="274"/>
      <c r="G3466" s="73">
        <v>0</v>
      </c>
      <c r="H3466" s="73">
        <v>0</v>
      </c>
      <c r="I3466" s="275">
        <v>48142739</v>
      </c>
      <c r="J3466" s="275"/>
      <c r="K3466" s="275">
        <v>48142739</v>
      </c>
      <c r="L3466" s="275"/>
      <c r="M3466" s="275"/>
      <c r="N3466" s="275"/>
      <c r="O3466" s="275">
        <v>0</v>
      </c>
      <c r="P3466" s="275"/>
      <c r="Q3466" s="73">
        <v>0</v>
      </c>
    </row>
    <row r="3467" spans="1:17" ht="12.75" customHeight="1" x14ac:dyDescent="0.25">
      <c r="A3467" s="273" t="s">
        <v>6217</v>
      </c>
      <c r="B3467" s="273"/>
      <c r="C3467" s="274" t="s">
        <v>6208</v>
      </c>
      <c r="D3467" s="274"/>
      <c r="E3467" s="274"/>
      <c r="F3467" s="274"/>
      <c r="G3467" s="73">
        <v>0</v>
      </c>
      <c r="H3467" s="73">
        <v>0</v>
      </c>
      <c r="I3467" s="275">
        <v>53180891</v>
      </c>
      <c r="J3467" s="275"/>
      <c r="K3467" s="275">
        <v>53180891</v>
      </c>
      <c r="L3467" s="275"/>
      <c r="M3467" s="275"/>
      <c r="N3467" s="275"/>
      <c r="O3467" s="275">
        <v>0</v>
      </c>
      <c r="P3467" s="275"/>
      <c r="Q3467" s="73">
        <v>0</v>
      </c>
    </row>
    <row r="3468" spans="1:17" ht="12.1" customHeight="1" x14ac:dyDescent="0.25">
      <c r="A3468" s="273" t="s">
        <v>6218</v>
      </c>
      <c r="B3468" s="273"/>
      <c r="C3468" s="274" t="s">
        <v>6208</v>
      </c>
      <c r="D3468" s="274"/>
      <c r="E3468" s="274"/>
      <c r="F3468" s="274"/>
      <c r="G3468" s="73">
        <v>0</v>
      </c>
      <c r="H3468" s="73">
        <v>0</v>
      </c>
      <c r="I3468" s="275">
        <v>41457893</v>
      </c>
      <c r="J3468" s="275"/>
      <c r="K3468" s="275">
        <v>41457893</v>
      </c>
      <c r="L3468" s="275"/>
      <c r="M3468" s="275"/>
      <c r="N3468" s="275"/>
      <c r="O3468" s="275">
        <v>0</v>
      </c>
      <c r="P3468" s="275"/>
      <c r="Q3468" s="73">
        <v>0</v>
      </c>
    </row>
    <row r="3469" spans="1:17" ht="12.1" customHeight="1" x14ac:dyDescent="0.25">
      <c r="A3469" s="273" t="s">
        <v>6219</v>
      </c>
      <c r="B3469" s="273"/>
      <c r="C3469" s="274" t="s">
        <v>6208</v>
      </c>
      <c r="D3469" s="274"/>
      <c r="E3469" s="274"/>
      <c r="F3469" s="274"/>
      <c r="G3469" s="73">
        <v>0</v>
      </c>
      <c r="H3469" s="73">
        <v>0</v>
      </c>
      <c r="I3469" s="275">
        <v>37613645</v>
      </c>
      <c r="J3469" s="275"/>
      <c r="K3469" s="275">
        <v>37613645</v>
      </c>
      <c r="L3469" s="275"/>
      <c r="M3469" s="275"/>
      <c r="N3469" s="275"/>
      <c r="O3469" s="275">
        <v>0</v>
      </c>
      <c r="P3469" s="275"/>
      <c r="Q3469" s="73">
        <v>0</v>
      </c>
    </row>
    <row r="3470" spans="1:17" ht="12.75" customHeight="1" x14ac:dyDescent="0.25">
      <c r="A3470" s="273" t="s">
        <v>6220</v>
      </c>
      <c r="B3470" s="273"/>
      <c r="C3470" s="274" t="s">
        <v>6208</v>
      </c>
      <c r="D3470" s="274"/>
      <c r="E3470" s="274"/>
      <c r="F3470" s="274"/>
      <c r="G3470" s="73">
        <v>0</v>
      </c>
      <c r="H3470" s="73">
        <v>0</v>
      </c>
      <c r="I3470" s="275">
        <v>50396044</v>
      </c>
      <c r="J3470" s="275"/>
      <c r="K3470" s="275">
        <v>50396044</v>
      </c>
      <c r="L3470" s="275"/>
      <c r="M3470" s="275"/>
      <c r="N3470" s="275"/>
      <c r="O3470" s="275">
        <v>0</v>
      </c>
      <c r="P3470" s="275"/>
      <c r="Q3470" s="73">
        <v>0</v>
      </c>
    </row>
    <row r="3471" spans="1:17" ht="12.1" customHeight="1" x14ac:dyDescent="0.25">
      <c r="A3471" s="273" t="s">
        <v>6221</v>
      </c>
      <c r="B3471" s="273"/>
      <c r="C3471" s="274" t="s">
        <v>6208</v>
      </c>
      <c r="D3471" s="274"/>
      <c r="E3471" s="274"/>
      <c r="F3471" s="274"/>
      <c r="G3471" s="73">
        <v>0</v>
      </c>
      <c r="H3471" s="73">
        <v>0</v>
      </c>
      <c r="I3471" s="275">
        <v>40987002</v>
      </c>
      <c r="J3471" s="275"/>
      <c r="K3471" s="275">
        <v>40987002</v>
      </c>
      <c r="L3471" s="275"/>
      <c r="M3471" s="275"/>
      <c r="N3471" s="275"/>
      <c r="O3471" s="275">
        <v>0</v>
      </c>
      <c r="P3471" s="275"/>
      <c r="Q3471" s="73">
        <v>0</v>
      </c>
    </row>
    <row r="3472" spans="1:17" ht="12.1" customHeight="1" x14ac:dyDescent="0.25">
      <c r="A3472" s="273" t="s">
        <v>6222</v>
      </c>
      <c r="B3472" s="273"/>
      <c r="C3472" s="274" t="s">
        <v>6208</v>
      </c>
      <c r="D3472" s="274"/>
      <c r="E3472" s="274"/>
      <c r="F3472" s="274"/>
      <c r="G3472" s="73">
        <v>0</v>
      </c>
      <c r="H3472" s="73">
        <v>0</v>
      </c>
      <c r="I3472" s="275">
        <v>56967211</v>
      </c>
      <c r="J3472" s="275"/>
      <c r="K3472" s="275">
        <v>56967211</v>
      </c>
      <c r="L3472" s="275"/>
      <c r="M3472" s="275"/>
      <c r="N3472" s="275"/>
      <c r="O3472" s="275">
        <v>0</v>
      </c>
      <c r="P3472" s="275"/>
      <c r="Q3472" s="73">
        <v>0</v>
      </c>
    </row>
    <row r="3473" spans="1:17" ht="12.75" customHeight="1" x14ac:dyDescent="0.25">
      <c r="A3473" s="273" t="s">
        <v>6223</v>
      </c>
      <c r="B3473" s="273"/>
      <c r="C3473" s="274" t="s">
        <v>6208</v>
      </c>
      <c r="D3473" s="274"/>
      <c r="E3473" s="274"/>
      <c r="F3473" s="274"/>
      <c r="G3473" s="73">
        <v>0</v>
      </c>
      <c r="H3473" s="73">
        <v>0</v>
      </c>
      <c r="I3473" s="275">
        <v>47251874</v>
      </c>
      <c r="J3473" s="275"/>
      <c r="K3473" s="275">
        <v>47251874</v>
      </c>
      <c r="L3473" s="275"/>
      <c r="M3473" s="275"/>
      <c r="N3473" s="275"/>
      <c r="O3473" s="275">
        <v>0</v>
      </c>
      <c r="P3473" s="275"/>
      <c r="Q3473" s="73">
        <v>0</v>
      </c>
    </row>
    <row r="3474" spans="1:17" ht="12.1" customHeight="1" x14ac:dyDescent="0.25">
      <c r="A3474" s="273" t="s">
        <v>6224</v>
      </c>
      <c r="B3474" s="273"/>
      <c r="C3474" s="274" t="s">
        <v>6208</v>
      </c>
      <c r="D3474" s="274"/>
      <c r="E3474" s="274"/>
      <c r="F3474" s="274"/>
      <c r="G3474" s="73">
        <v>0</v>
      </c>
      <c r="H3474" s="73">
        <v>0</v>
      </c>
      <c r="I3474" s="275">
        <v>58587968</v>
      </c>
      <c r="J3474" s="275"/>
      <c r="K3474" s="275">
        <v>58587968</v>
      </c>
      <c r="L3474" s="275"/>
      <c r="M3474" s="275"/>
      <c r="N3474" s="275"/>
      <c r="O3474" s="275">
        <v>0</v>
      </c>
      <c r="P3474" s="275"/>
      <c r="Q3474" s="73">
        <v>0</v>
      </c>
    </row>
    <row r="3475" spans="1:17" ht="12.1" customHeight="1" x14ac:dyDescent="0.25">
      <c r="A3475" s="273" t="s">
        <v>6225</v>
      </c>
      <c r="B3475" s="273"/>
      <c r="C3475" s="274" t="s">
        <v>6208</v>
      </c>
      <c r="D3475" s="274"/>
      <c r="E3475" s="274"/>
      <c r="F3475" s="274"/>
      <c r="G3475" s="73">
        <v>0</v>
      </c>
      <c r="H3475" s="73">
        <v>0</v>
      </c>
      <c r="I3475" s="275">
        <v>51410230</v>
      </c>
      <c r="J3475" s="275"/>
      <c r="K3475" s="275">
        <v>51410230</v>
      </c>
      <c r="L3475" s="275"/>
      <c r="M3475" s="275"/>
      <c r="N3475" s="275"/>
      <c r="O3475" s="275">
        <v>0</v>
      </c>
      <c r="P3475" s="275"/>
      <c r="Q3475" s="73">
        <v>0</v>
      </c>
    </row>
    <row r="3476" spans="1:17" ht="12.75" customHeight="1" x14ac:dyDescent="0.25">
      <c r="A3476" s="273" t="s">
        <v>6226</v>
      </c>
      <c r="B3476" s="273"/>
      <c r="C3476" s="274" t="s">
        <v>6208</v>
      </c>
      <c r="D3476" s="274"/>
      <c r="E3476" s="274"/>
      <c r="F3476" s="274"/>
      <c r="G3476" s="73">
        <v>0</v>
      </c>
      <c r="H3476" s="73">
        <v>0</v>
      </c>
      <c r="I3476" s="275">
        <v>65346420</v>
      </c>
      <c r="J3476" s="275"/>
      <c r="K3476" s="275">
        <v>65346420</v>
      </c>
      <c r="L3476" s="275"/>
      <c r="M3476" s="275"/>
      <c r="N3476" s="275"/>
      <c r="O3476" s="275">
        <v>0</v>
      </c>
      <c r="P3476" s="275"/>
      <c r="Q3476" s="73">
        <v>0</v>
      </c>
    </row>
    <row r="3477" spans="1:17" ht="12.1" customHeight="1" x14ac:dyDescent="0.25">
      <c r="A3477" s="273" t="s">
        <v>6227</v>
      </c>
      <c r="B3477" s="273"/>
      <c r="C3477" s="274" t="s">
        <v>6208</v>
      </c>
      <c r="D3477" s="274"/>
      <c r="E3477" s="274"/>
      <c r="F3477" s="274"/>
      <c r="G3477" s="73">
        <v>0</v>
      </c>
      <c r="H3477" s="73">
        <v>0</v>
      </c>
      <c r="I3477" s="275">
        <v>58018229</v>
      </c>
      <c r="J3477" s="275"/>
      <c r="K3477" s="275">
        <v>58018229</v>
      </c>
      <c r="L3477" s="275"/>
      <c r="M3477" s="275"/>
      <c r="N3477" s="275"/>
      <c r="O3477" s="275">
        <v>0</v>
      </c>
      <c r="P3477" s="275"/>
      <c r="Q3477" s="73">
        <v>0</v>
      </c>
    </row>
    <row r="3478" spans="1:17" ht="12.1" customHeight="1" x14ac:dyDescent="0.25">
      <c r="A3478" s="273" t="s">
        <v>6228</v>
      </c>
      <c r="B3478" s="273"/>
      <c r="C3478" s="274" t="s">
        <v>6208</v>
      </c>
      <c r="D3478" s="274"/>
      <c r="E3478" s="274"/>
      <c r="F3478" s="274"/>
      <c r="G3478" s="73">
        <v>0</v>
      </c>
      <c r="H3478" s="73">
        <v>0</v>
      </c>
      <c r="I3478" s="275">
        <v>57158197</v>
      </c>
      <c r="J3478" s="275"/>
      <c r="K3478" s="275">
        <v>57158197</v>
      </c>
      <c r="L3478" s="275"/>
      <c r="M3478" s="275"/>
      <c r="N3478" s="275"/>
      <c r="O3478" s="275">
        <v>0</v>
      </c>
      <c r="P3478" s="275"/>
      <c r="Q3478" s="73">
        <v>0</v>
      </c>
    </row>
    <row r="3479" spans="1:17" ht="12.75" customHeight="1" x14ac:dyDescent="0.25">
      <c r="A3479" s="273" t="s">
        <v>6229</v>
      </c>
      <c r="B3479" s="273"/>
      <c r="C3479" s="274" t="s">
        <v>6208</v>
      </c>
      <c r="D3479" s="274"/>
      <c r="E3479" s="274"/>
      <c r="F3479" s="274"/>
      <c r="G3479" s="73">
        <v>0</v>
      </c>
      <c r="H3479" s="73">
        <v>0</v>
      </c>
      <c r="I3479" s="275">
        <v>52018062</v>
      </c>
      <c r="J3479" s="275"/>
      <c r="K3479" s="275">
        <v>52018062</v>
      </c>
      <c r="L3479" s="275"/>
      <c r="M3479" s="275"/>
      <c r="N3479" s="275"/>
      <c r="O3479" s="275">
        <v>0</v>
      </c>
      <c r="P3479" s="275"/>
      <c r="Q3479" s="73">
        <v>0</v>
      </c>
    </row>
    <row r="3480" spans="1:17" ht="12.1" customHeight="1" x14ac:dyDescent="0.25">
      <c r="A3480" s="273" t="s">
        <v>6230</v>
      </c>
      <c r="B3480" s="273"/>
      <c r="C3480" s="274" t="s">
        <v>6208</v>
      </c>
      <c r="D3480" s="274"/>
      <c r="E3480" s="274"/>
      <c r="F3480" s="274"/>
      <c r="G3480" s="73">
        <v>0</v>
      </c>
      <c r="H3480" s="73">
        <v>0</v>
      </c>
      <c r="I3480" s="275">
        <v>39194771</v>
      </c>
      <c r="J3480" s="275"/>
      <c r="K3480" s="275">
        <v>39194771</v>
      </c>
      <c r="L3480" s="275"/>
      <c r="M3480" s="275"/>
      <c r="N3480" s="275"/>
      <c r="O3480" s="275">
        <v>0</v>
      </c>
      <c r="P3480" s="275"/>
      <c r="Q3480" s="73">
        <v>0</v>
      </c>
    </row>
    <row r="3481" spans="1:17" ht="12.1" customHeight="1" x14ac:dyDescent="0.25">
      <c r="A3481" s="273" t="s">
        <v>6231</v>
      </c>
      <c r="B3481" s="273"/>
      <c r="C3481" s="274" t="s">
        <v>62</v>
      </c>
      <c r="D3481" s="274"/>
      <c r="E3481" s="274"/>
      <c r="F3481" s="274"/>
      <c r="G3481" s="73">
        <v>0</v>
      </c>
      <c r="H3481" s="73">
        <v>0</v>
      </c>
      <c r="I3481" s="275">
        <v>1702806881</v>
      </c>
      <c r="J3481" s="275"/>
      <c r="K3481" s="275">
        <v>1702806881</v>
      </c>
      <c r="L3481" s="275"/>
      <c r="M3481" s="275"/>
      <c r="N3481" s="275"/>
      <c r="O3481" s="275">
        <v>0</v>
      </c>
      <c r="P3481" s="275"/>
      <c r="Q3481" s="73">
        <v>0</v>
      </c>
    </row>
    <row r="3482" spans="1:17" ht="12.1" customHeight="1" x14ac:dyDescent="0.25">
      <c r="A3482" s="355"/>
      <c r="B3482" s="355"/>
      <c r="C3482" s="355"/>
      <c r="D3482" s="355"/>
      <c r="E3482" s="355"/>
      <c r="F3482" s="355"/>
      <c r="G3482" s="74">
        <v>0</v>
      </c>
      <c r="H3482" s="74">
        <v>0</v>
      </c>
      <c r="I3482" s="356">
        <v>2946142300</v>
      </c>
      <c r="J3482" s="356"/>
      <c r="K3482" s="356">
        <v>2946142300</v>
      </c>
      <c r="L3482" s="356"/>
      <c r="M3482" s="356"/>
      <c r="N3482" s="356"/>
      <c r="O3482" s="356">
        <v>0</v>
      </c>
      <c r="P3482" s="356"/>
      <c r="Q3482" s="74">
        <v>0</v>
      </c>
    </row>
    <row r="3483" spans="1:17" ht="6.8" customHeight="1" x14ac:dyDescent="0.25"/>
    <row r="3484" spans="1:17" ht="12.75" customHeight="1" x14ac:dyDescent="0.25">
      <c r="A3484" s="277" t="s">
        <v>578</v>
      </c>
      <c r="B3484" s="277"/>
      <c r="C3484" s="278" t="s">
        <v>769</v>
      </c>
      <c r="D3484" s="278"/>
      <c r="E3484" s="278"/>
      <c r="F3484" s="278"/>
      <c r="G3484" s="278"/>
      <c r="H3484" s="278"/>
      <c r="I3484" s="278"/>
      <c r="J3484" s="278"/>
      <c r="K3484" s="278"/>
      <c r="L3484" s="278"/>
      <c r="M3484" s="278"/>
      <c r="N3484" s="278"/>
      <c r="O3484" s="278"/>
      <c r="P3484" s="278"/>
      <c r="Q3484" s="278"/>
    </row>
    <row r="3485" spans="1:17" ht="12.1" customHeight="1" x14ac:dyDescent="0.25">
      <c r="A3485" s="273" t="s">
        <v>6232</v>
      </c>
      <c r="B3485" s="273"/>
      <c r="C3485" s="274" t="s">
        <v>6233</v>
      </c>
      <c r="D3485" s="274"/>
      <c r="E3485" s="274"/>
      <c r="F3485" s="274"/>
      <c r="G3485" s="73">
        <v>0</v>
      </c>
      <c r="H3485" s="73">
        <v>601230.01</v>
      </c>
      <c r="I3485" s="275">
        <v>1980139.76</v>
      </c>
      <c r="J3485" s="275"/>
      <c r="K3485" s="275">
        <v>1530079.44</v>
      </c>
      <c r="L3485" s="275"/>
      <c r="M3485" s="275"/>
      <c r="N3485" s="275"/>
      <c r="O3485" s="275">
        <v>0</v>
      </c>
      <c r="P3485" s="275"/>
      <c r="Q3485" s="73">
        <v>151169.69</v>
      </c>
    </row>
    <row r="3486" spans="1:17" ht="12.1" customHeight="1" x14ac:dyDescent="0.25">
      <c r="A3486" s="273" t="s">
        <v>6234</v>
      </c>
      <c r="B3486" s="273"/>
      <c r="C3486" s="274" t="s">
        <v>6235</v>
      </c>
      <c r="D3486" s="274"/>
      <c r="E3486" s="274"/>
      <c r="F3486" s="274"/>
      <c r="G3486" s="73">
        <v>0</v>
      </c>
      <c r="H3486" s="73">
        <v>0</v>
      </c>
      <c r="I3486" s="275">
        <v>120770</v>
      </c>
      <c r="J3486" s="275"/>
      <c r="K3486" s="275">
        <v>120770</v>
      </c>
      <c r="L3486" s="275"/>
      <c r="M3486" s="275"/>
      <c r="N3486" s="275"/>
      <c r="O3486" s="275">
        <v>0</v>
      </c>
      <c r="P3486" s="275"/>
      <c r="Q3486" s="73">
        <v>0</v>
      </c>
    </row>
    <row r="3487" spans="1:17" ht="12.75" customHeight="1" x14ac:dyDescent="0.25">
      <c r="A3487" s="273" t="s">
        <v>6236</v>
      </c>
      <c r="B3487" s="273"/>
      <c r="C3487" s="274" t="s">
        <v>6235</v>
      </c>
      <c r="D3487" s="274"/>
      <c r="E3487" s="274"/>
      <c r="F3487" s="274"/>
      <c r="G3487" s="73">
        <v>0</v>
      </c>
      <c r="H3487" s="73">
        <v>756095</v>
      </c>
      <c r="I3487" s="275">
        <v>695040</v>
      </c>
      <c r="J3487" s="275"/>
      <c r="K3487" s="275">
        <v>390000</v>
      </c>
      <c r="L3487" s="275"/>
      <c r="M3487" s="275"/>
      <c r="N3487" s="275"/>
      <c r="O3487" s="275">
        <v>0</v>
      </c>
      <c r="P3487" s="275"/>
      <c r="Q3487" s="73">
        <v>451055</v>
      </c>
    </row>
    <row r="3488" spans="1:17" ht="12.1" customHeight="1" x14ac:dyDescent="0.25">
      <c r="A3488" s="273" t="s">
        <v>6237</v>
      </c>
      <c r="B3488" s="273"/>
      <c r="C3488" s="274" t="s">
        <v>6235</v>
      </c>
      <c r="D3488" s="274"/>
      <c r="E3488" s="274"/>
      <c r="F3488" s="274"/>
      <c r="G3488" s="73">
        <v>0</v>
      </c>
      <c r="H3488" s="73">
        <v>506896</v>
      </c>
      <c r="I3488" s="275">
        <v>724620</v>
      </c>
      <c r="J3488" s="275"/>
      <c r="K3488" s="275">
        <v>394316</v>
      </c>
      <c r="L3488" s="275"/>
      <c r="M3488" s="275"/>
      <c r="N3488" s="275"/>
      <c r="O3488" s="275">
        <v>0</v>
      </c>
      <c r="P3488" s="275"/>
      <c r="Q3488" s="73">
        <v>176592</v>
      </c>
    </row>
    <row r="3489" spans="1:17" ht="12.1" customHeight="1" x14ac:dyDescent="0.25">
      <c r="A3489" s="273" t="s">
        <v>6238</v>
      </c>
      <c r="B3489" s="273"/>
      <c r="C3489" s="274" t="s">
        <v>6235</v>
      </c>
      <c r="D3489" s="274"/>
      <c r="E3489" s="274"/>
      <c r="F3489" s="274"/>
      <c r="G3489" s="73">
        <v>0</v>
      </c>
      <c r="H3489" s="73">
        <v>89596.47</v>
      </c>
      <c r="I3489" s="275">
        <v>2450055</v>
      </c>
      <c r="J3489" s="275"/>
      <c r="K3489" s="275">
        <v>2450055</v>
      </c>
      <c r="L3489" s="275"/>
      <c r="M3489" s="275"/>
      <c r="N3489" s="275"/>
      <c r="O3489" s="275">
        <v>0</v>
      </c>
      <c r="P3489" s="275"/>
      <c r="Q3489" s="73">
        <v>89596.47</v>
      </c>
    </row>
    <row r="3490" spans="1:17" ht="12.75" customHeight="1" x14ac:dyDescent="0.25">
      <c r="A3490" s="273" t="s">
        <v>6239</v>
      </c>
      <c r="B3490" s="273"/>
      <c r="C3490" s="274" t="s">
        <v>6235</v>
      </c>
      <c r="D3490" s="274"/>
      <c r="E3490" s="274"/>
      <c r="F3490" s="274"/>
      <c r="G3490" s="73">
        <v>0</v>
      </c>
      <c r="H3490" s="73">
        <v>1193900</v>
      </c>
      <c r="I3490" s="275">
        <v>5646869</v>
      </c>
      <c r="J3490" s="275"/>
      <c r="K3490" s="275">
        <v>6318629</v>
      </c>
      <c r="L3490" s="275"/>
      <c r="M3490" s="275"/>
      <c r="N3490" s="275"/>
      <c r="O3490" s="275">
        <v>0</v>
      </c>
      <c r="P3490" s="275"/>
      <c r="Q3490" s="73">
        <v>1865660</v>
      </c>
    </row>
    <row r="3491" spans="1:17" ht="12.1" customHeight="1" x14ac:dyDescent="0.25">
      <c r="A3491" s="273" t="s">
        <v>6240</v>
      </c>
      <c r="B3491" s="273"/>
      <c r="C3491" s="274" t="s">
        <v>6235</v>
      </c>
      <c r="D3491" s="274"/>
      <c r="E3491" s="274"/>
      <c r="F3491" s="274"/>
      <c r="G3491" s="73">
        <v>0</v>
      </c>
      <c r="H3491" s="73">
        <v>785288</v>
      </c>
      <c r="I3491" s="275">
        <v>617500</v>
      </c>
      <c r="J3491" s="275"/>
      <c r="K3491" s="275">
        <v>617500</v>
      </c>
      <c r="L3491" s="275"/>
      <c r="M3491" s="275"/>
      <c r="N3491" s="275"/>
      <c r="O3491" s="275">
        <v>0</v>
      </c>
      <c r="P3491" s="275"/>
      <c r="Q3491" s="73">
        <v>785288</v>
      </c>
    </row>
    <row r="3492" spans="1:17" ht="12.1" customHeight="1" x14ac:dyDescent="0.25">
      <c r="A3492" s="273" t="s">
        <v>6241</v>
      </c>
      <c r="B3492" s="273"/>
      <c r="C3492" s="274" t="s">
        <v>6235</v>
      </c>
      <c r="D3492" s="274"/>
      <c r="E3492" s="274"/>
      <c r="F3492" s="274"/>
      <c r="G3492" s="73">
        <v>0</v>
      </c>
      <c r="H3492" s="73">
        <v>960000</v>
      </c>
      <c r="I3492" s="275">
        <v>10258455</v>
      </c>
      <c r="J3492" s="275"/>
      <c r="K3492" s="275">
        <v>9328005</v>
      </c>
      <c r="L3492" s="275"/>
      <c r="M3492" s="275"/>
      <c r="N3492" s="275"/>
      <c r="O3492" s="275">
        <v>0</v>
      </c>
      <c r="P3492" s="275"/>
      <c r="Q3492" s="73">
        <v>29550</v>
      </c>
    </row>
    <row r="3493" spans="1:17" ht="12.75" customHeight="1" x14ac:dyDescent="0.25">
      <c r="A3493" s="273" t="s">
        <v>6242</v>
      </c>
      <c r="B3493" s="273"/>
      <c r="C3493" s="274" t="s">
        <v>6235</v>
      </c>
      <c r="D3493" s="274"/>
      <c r="E3493" s="274"/>
      <c r="F3493" s="274"/>
      <c r="G3493" s="73">
        <v>0</v>
      </c>
      <c r="H3493" s="73">
        <v>33860</v>
      </c>
      <c r="I3493" s="275">
        <v>0</v>
      </c>
      <c r="J3493" s="275"/>
      <c r="K3493" s="275">
        <v>0</v>
      </c>
      <c r="L3493" s="275"/>
      <c r="M3493" s="275"/>
      <c r="N3493" s="275"/>
      <c r="O3493" s="275">
        <v>0</v>
      </c>
      <c r="P3493" s="275"/>
      <c r="Q3493" s="73">
        <v>33860</v>
      </c>
    </row>
    <row r="3494" spans="1:17" ht="12.1" customHeight="1" x14ac:dyDescent="0.25">
      <c r="A3494" s="273" t="s">
        <v>6243</v>
      </c>
      <c r="B3494" s="273"/>
      <c r="C3494" s="274" t="s">
        <v>6235</v>
      </c>
      <c r="D3494" s="274"/>
      <c r="E3494" s="274"/>
      <c r="F3494" s="274"/>
      <c r="G3494" s="73">
        <v>0</v>
      </c>
      <c r="H3494" s="73">
        <v>493590</v>
      </c>
      <c r="I3494" s="275">
        <v>6802100</v>
      </c>
      <c r="J3494" s="275"/>
      <c r="K3494" s="275">
        <v>6651000</v>
      </c>
      <c r="L3494" s="275"/>
      <c r="M3494" s="275"/>
      <c r="N3494" s="275"/>
      <c r="O3494" s="275">
        <v>0</v>
      </c>
      <c r="P3494" s="275"/>
      <c r="Q3494" s="73">
        <v>342490</v>
      </c>
    </row>
    <row r="3495" spans="1:17" ht="12.1" customHeight="1" x14ac:dyDescent="0.25">
      <c r="A3495" s="273" t="s">
        <v>6244</v>
      </c>
      <c r="B3495" s="273"/>
      <c r="C3495" s="274" t="s">
        <v>6235</v>
      </c>
      <c r="D3495" s="274"/>
      <c r="E3495" s="274"/>
      <c r="F3495" s="274"/>
      <c r="G3495" s="73">
        <v>0</v>
      </c>
      <c r="H3495" s="73">
        <v>189240</v>
      </c>
      <c r="I3495" s="275">
        <v>6605574.5499999998</v>
      </c>
      <c r="J3495" s="275"/>
      <c r="K3495" s="275">
        <v>6615460</v>
      </c>
      <c r="L3495" s="275"/>
      <c r="M3495" s="275"/>
      <c r="N3495" s="275"/>
      <c r="O3495" s="275">
        <v>0</v>
      </c>
      <c r="P3495" s="275"/>
      <c r="Q3495" s="73">
        <v>199125.45</v>
      </c>
    </row>
    <row r="3496" spans="1:17" ht="12.75" customHeight="1" x14ac:dyDescent="0.25">
      <c r="A3496" s="273" t="s">
        <v>6245</v>
      </c>
      <c r="B3496" s="273"/>
      <c r="C3496" s="274" t="s">
        <v>6235</v>
      </c>
      <c r="D3496" s="274"/>
      <c r="E3496" s="274"/>
      <c r="F3496" s="274"/>
      <c r="G3496" s="73">
        <v>0</v>
      </c>
      <c r="H3496" s="73">
        <v>63625</v>
      </c>
      <c r="I3496" s="275">
        <v>3615080</v>
      </c>
      <c r="J3496" s="275"/>
      <c r="K3496" s="275">
        <v>3862255</v>
      </c>
      <c r="L3496" s="275"/>
      <c r="M3496" s="275"/>
      <c r="N3496" s="275"/>
      <c r="O3496" s="275">
        <v>0</v>
      </c>
      <c r="P3496" s="275"/>
      <c r="Q3496" s="73">
        <v>310800</v>
      </c>
    </row>
    <row r="3497" spans="1:17" ht="12.1" customHeight="1" x14ac:dyDescent="0.25">
      <c r="A3497" s="273" t="s">
        <v>6246</v>
      </c>
      <c r="B3497" s="273"/>
      <c r="C3497" s="274" t="s">
        <v>6235</v>
      </c>
      <c r="D3497" s="274"/>
      <c r="E3497" s="274"/>
      <c r="F3497" s="274"/>
      <c r="G3497" s="73">
        <v>0</v>
      </c>
      <c r="H3497" s="73">
        <v>0</v>
      </c>
      <c r="I3497" s="275">
        <v>28000</v>
      </c>
      <c r="J3497" s="275"/>
      <c r="K3497" s="275">
        <v>104000</v>
      </c>
      <c r="L3497" s="275"/>
      <c r="M3497" s="275"/>
      <c r="N3497" s="275"/>
      <c r="O3497" s="275">
        <v>0</v>
      </c>
      <c r="P3497" s="275"/>
      <c r="Q3497" s="73">
        <v>76000</v>
      </c>
    </row>
    <row r="3498" spans="1:17" ht="12.1" customHeight="1" x14ac:dyDescent="0.25">
      <c r="A3498" s="273" t="s">
        <v>6247</v>
      </c>
      <c r="B3498" s="273"/>
      <c r="C3498" s="274" t="s">
        <v>6235</v>
      </c>
      <c r="D3498" s="274"/>
      <c r="E3498" s="274"/>
      <c r="F3498" s="274"/>
      <c r="G3498" s="73">
        <v>0</v>
      </c>
      <c r="H3498" s="73">
        <v>0</v>
      </c>
      <c r="I3498" s="275">
        <v>14139670</v>
      </c>
      <c r="J3498" s="275"/>
      <c r="K3498" s="275">
        <v>14256752</v>
      </c>
      <c r="L3498" s="275"/>
      <c r="M3498" s="275"/>
      <c r="N3498" s="275"/>
      <c r="O3498" s="275">
        <v>0</v>
      </c>
      <c r="P3498" s="275"/>
      <c r="Q3498" s="73">
        <v>117082</v>
      </c>
    </row>
    <row r="3499" spans="1:17" ht="12.75" customHeight="1" x14ac:dyDescent="0.25">
      <c r="A3499" s="273" t="s">
        <v>6248</v>
      </c>
      <c r="B3499" s="273"/>
      <c r="C3499" s="274" t="s">
        <v>6235</v>
      </c>
      <c r="D3499" s="274"/>
      <c r="E3499" s="274"/>
      <c r="F3499" s="274"/>
      <c r="G3499" s="73">
        <v>0</v>
      </c>
      <c r="H3499" s="73">
        <v>4634000</v>
      </c>
      <c r="I3499" s="275">
        <v>3440000</v>
      </c>
      <c r="J3499" s="275"/>
      <c r="K3499" s="275">
        <v>1857591</v>
      </c>
      <c r="L3499" s="275"/>
      <c r="M3499" s="275"/>
      <c r="N3499" s="275"/>
      <c r="O3499" s="275">
        <v>0</v>
      </c>
      <c r="P3499" s="275"/>
      <c r="Q3499" s="73">
        <v>3051591</v>
      </c>
    </row>
    <row r="3500" spans="1:17" ht="12.1" customHeight="1" x14ac:dyDescent="0.25">
      <c r="A3500" s="273" t="s">
        <v>6249</v>
      </c>
      <c r="B3500" s="273"/>
      <c r="C3500" s="274" t="s">
        <v>6235</v>
      </c>
      <c r="D3500" s="274"/>
      <c r="E3500" s="274"/>
      <c r="F3500" s="274"/>
      <c r="G3500" s="73">
        <v>0</v>
      </c>
      <c r="H3500" s="73">
        <v>534581</v>
      </c>
      <c r="I3500" s="275">
        <v>318000</v>
      </c>
      <c r="J3500" s="275"/>
      <c r="K3500" s="275">
        <v>427968</v>
      </c>
      <c r="L3500" s="275"/>
      <c r="M3500" s="275"/>
      <c r="N3500" s="275"/>
      <c r="O3500" s="275">
        <v>0</v>
      </c>
      <c r="P3500" s="275"/>
      <c r="Q3500" s="73">
        <v>644549</v>
      </c>
    </row>
    <row r="3501" spans="1:17" ht="12.1" customHeight="1" x14ac:dyDescent="0.25">
      <c r="A3501" s="273" t="s">
        <v>6250</v>
      </c>
      <c r="B3501" s="273"/>
      <c r="C3501" s="274" t="s">
        <v>6235</v>
      </c>
      <c r="D3501" s="274"/>
      <c r="E3501" s="274"/>
      <c r="F3501" s="274"/>
      <c r="G3501" s="73">
        <v>0</v>
      </c>
      <c r="H3501" s="73">
        <v>539608</v>
      </c>
      <c r="I3501" s="275">
        <v>1101544.5</v>
      </c>
      <c r="J3501" s="275"/>
      <c r="K3501" s="275">
        <v>732927.5</v>
      </c>
      <c r="L3501" s="275"/>
      <c r="M3501" s="275"/>
      <c r="N3501" s="275"/>
      <c r="O3501" s="275">
        <v>0</v>
      </c>
      <c r="P3501" s="275"/>
      <c r="Q3501" s="73">
        <v>170991</v>
      </c>
    </row>
    <row r="3502" spans="1:17" ht="12.75" customHeight="1" x14ac:dyDescent="0.25">
      <c r="A3502" s="273" t="s">
        <v>6251</v>
      </c>
      <c r="B3502" s="273"/>
      <c r="C3502" s="274" t="s">
        <v>6235</v>
      </c>
      <c r="D3502" s="274"/>
      <c r="E3502" s="274"/>
      <c r="F3502" s="274"/>
      <c r="G3502" s="73">
        <v>0</v>
      </c>
      <c r="H3502" s="73">
        <v>482870</v>
      </c>
      <c r="I3502" s="275">
        <v>19510449.52</v>
      </c>
      <c r="J3502" s="275"/>
      <c r="K3502" s="275">
        <v>19624197.620000001</v>
      </c>
      <c r="L3502" s="275"/>
      <c r="M3502" s="275"/>
      <c r="N3502" s="275"/>
      <c r="O3502" s="275">
        <v>0</v>
      </c>
      <c r="P3502" s="275"/>
      <c r="Q3502" s="73">
        <v>596618.1</v>
      </c>
    </row>
    <row r="3503" spans="1:17" ht="12.1" customHeight="1" x14ac:dyDescent="0.25">
      <c r="A3503" s="273" t="s">
        <v>6252</v>
      </c>
      <c r="B3503" s="273"/>
      <c r="C3503" s="274" t="s">
        <v>6235</v>
      </c>
      <c r="D3503" s="274"/>
      <c r="E3503" s="274"/>
      <c r="F3503" s="274"/>
      <c r="G3503" s="73">
        <v>0</v>
      </c>
      <c r="H3503" s="73">
        <v>64860</v>
      </c>
      <c r="I3503" s="275">
        <v>6388360</v>
      </c>
      <c r="J3503" s="275"/>
      <c r="K3503" s="275">
        <v>7168326</v>
      </c>
      <c r="L3503" s="275"/>
      <c r="M3503" s="275"/>
      <c r="N3503" s="275"/>
      <c r="O3503" s="275">
        <v>0</v>
      </c>
      <c r="P3503" s="275"/>
      <c r="Q3503" s="73">
        <v>844826</v>
      </c>
    </row>
    <row r="3504" spans="1:17" ht="12.1" customHeight="1" x14ac:dyDescent="0.25">
      <c r="A3504" s="273" t="s">
        <v>6253</v>
      </c>
      <c r="B3504" s="273"/>
      <c r="C3504" s="274" t="s">
        <v>6235</v>
      </c>
      <c r="D3504" s="274"/>
      <c r="E3504" s="274"/>
      <c r="F3504" s="274"/>
      <c r="G3504" s="73">
        <v>0</v>
      </c>
      <c r="H3504" s="73">
        <v>40050</v>
      </c>
      <c r="I3504" s="275">
        <v>2458650</v>
      </c>
      <c r="J3504" s="275"/>
      <c r="K3504" s="275">
        <v>2418600</v>
      </c>
      <c r="L3504" s="275"/>
      <c r="M3504" s="275"/>
      <c r="N3504" s="275"/>
      <c r="O3504" s="275">
        <v>0</v>
      </c>
      <c r="P3504" s="275"/>
      <c r="Q3504" s="73">
        <v>0</v>
      </c>
    </row>
    <row r="3505" spans="1:17" ht="12.75" customHeight="1" x14ac:dyDescent="0.25">
      <c r="A3505" s="273" t="s">
        <v>6254</v>
      </c>
      <c r="B3505" s="273"/>
      <c r="C3505" s="274" t="s">
        <v>6235</v>
      </c>
      <c r="D3505" s="274"/>
      <c r="E3505" s="274"/>
      <c r="F3505" s="274"/>
      <c r="G3505" s="73">
        <v>0</v>
      </c>
      <c r="H3505" s="73">
        <v>358943.18</v>
      </c>
      <c r="I3505" s="275">
        <v>2894500</v>
      </c>
      <c r="J3505" s="275"/>
      <c r="K3505" s="275">
        <v>4939500</v>
      </c>
      <c r="L3505" s="275"/>
      <c r="M3505" s="275"/>
      <c r="N3505" s="275"/>
      <c r="O3505" s="275">
        <v>0</v>
      </c>
      <c r="P3505" s="275"/>
      <c r="Q3505" s="73">
        <v>2403943.1800000002</v>
      </c>
    </row>
    <row r="3506" spans="1:17" ht="12.1" customHeight="1" x14ac:dyDescent="0.25">
      <c r="A3506" s="273" t="s">
        <v>6255</v>
      </c>
      <c r="B3506" s="273"/>
      <c r="C3506" s="274" t="s">
        <v>6235</v>
      </c>
      <c r="D3506" s="274"/>
      <c r="E3506" s="274"/>
      <c r="F3506" s="274"/>
      <c r="G3506" s="73">
        <v>0</v>
      </c>
      <c r="H3506" s="73">
        <v>0</v>
      </c>
      <c r="I3506" s="275">
        <v>567042</v>
      </c>
      <c r="J3506" s="275"/>
      <c r="K3506" s="275">
        <v>1840242</v>
      </c>
      <c r="L3506" s="275"/>
      <c r="M3506" s="275"/>
      <c r="N3506" s="275"/>
      <c r="O3506" s="275">
        <v>0</v>
      </c>
      <c r="P3506" s="275"/>
      <c r="Q3506" s="73">
        <v>1273200</v>
      </c>
    </row>
    <row r="3507" spans="1:17" ht="12.1" customHeight="1" x14ac:dyDescent="0.25">
      <c r="A3507" s="273" t="s">
        <v>6256</v>
      </c>
      <c r="B3507" s="273"/>
      <c r="C3507" s="274" t="s">
        <v>6235</v>
      </c>
      <c r="D3507" s="274"/>
      <c r="E3507" s="274"/>
      <c r="F3507" s="274"/>
      <c r="G3507" s="73">
        <v>0</v>
      </c>
      <c r="H3507" s="73">
        <v>1111788</v>
      </c>
      <c r="I3507" s="275">
        <v>1834392.5</v>
      </c>
      <c r="J3507" s="275"/>
      <c r="K3507" s="275">
        <v>1226031</v>
      </c>
      <c r="L3507" s="275"/>
      <c r="M3507" s="275"/>
      <c r="N3507" s="275"/>
      <c r="O3507" s="275">
        <v>0</v>
      </c>
      <c r="P3507" s="275"/>
      <c r="Q3507" s="73">
        <v>503426.5</v>
      </c>
    </row>
    <row r="3508" spans="1:17" ht="12.1" customHeight="1" x14ac:dyDescent="0.25">
      <c r="A3508" s="273" t="s">
        <v>6257</v>
      </c>
      <c r="B3508" s="273"/>
      <c r="C3508" s="274" t="s">
        <v>6235</v>
      </c>
      <c r="D3508" s="274"/>
      <c r="E3508" s="274"/>
      <c r="F3508" s="274"/>
      <c r="G3508" s="73">
        <v>0</v>
      </c>
      <c r="H3508" s="73">
        <v>333195</v>
      </c>
      <c r="I3508" s="275">
        <v>3563.7</v>
      </c>
      <c r="J3508" s="275"/>
      <c r="K3508" s="275">
        <v>5091</v>
      </c>
      <c r="L3508" s="275"/>
      <c r="M3508" s="275"/>
      <c r="N3508" s="275"/>
      <c r="O3508" s="275">
        <v>0</v>
      </c>
      <c r="P3508" s="275"/>
      <c r="Q3508" s="73">
        <v>334722.3</v>
      </c>
    </row>
    <row r="3509" spans="1:17" ht="12.75" customHeight="1" x14ac:dyDescent="0.25">
      <c r="A3509" s="273" t="s">
        <v>6258</v>
      </c>
      <c r="B3509" s="273"/>
      <c r="C3509" s="274" t="s">
        <v>6235</v>
      </c>
      <c r="D3509" s="274"/>
      <c r="E3509" s="274"/>
      <c r="F3509" s="274"/>
      <c r="G3509" s="73">
        <v>0</v>
      </c>
      <c r="H3509" s="73">
        <v>68137774.340000004</v>
      </c>
      <c r="I3509" s="275">
        <v>142320799.99000001</v>
      </c>
      <c r="J3509" s="275"/>
      <c r="K3509" s="275">
        <v>180317102.02000001</v>
      </c>
      <c r="L3509" s="275"/>
      <c r="M3509" s="275"/>
      <c r="N3509" s="275"/>
      <c r="O3509" s="275">
        <v>0</v>
      </c>
      <c r="P3509" s="275"/>
      <c r="Q3509" s="73">
        <v>106134076.37</v>
      </c>
    </row>
    <row r="3510" spans="1:17" ht="12.1" customHeight="1" x14ac:dyDescent="0.25">
      <c r="A3510" s="355"/>
      <c r="B3510" s="355"/>
      <c r="C3510" s="355"/>
      <c r="D3510" s="355"/>
      <c r="E3510" s="355"/>
      <c r="F3510" s="355"/>
      <c r="G3510" s="74">
        <v>0</v>
      </c>
      <c r="H3510" s="74">
        <v>81910990</v>
      </c>
      <c r="I3510" s="356">
        <v>234521175.52000001</v>
      </c>
      <c r="J3510" s="356"/>
      <c r="K3510" s="356">
        <v>273196397.57999998</v>
      </c>
      <c r="L3510" s="356"/>
      <c r="M3510" s="356"/>
      <c r="N3510" s="356"/>
      <c r="O3510" s="356">
        <v>0</v>
      </c>
      <c r="P3510" s="356"/>
      <c r="Q3510" s="74">
        <v>120586212.06</v>
      </c>
    </row>
    <row r="3511" spans="1:17" ht="6.8" customHeight="1" x14ac:dyDescent="0.25"/>
    <row r="3512" spans="1:17" ht="12.1" customHeight="1" x14ac:dyDescent="0.25">
      <c r="A3512" s="277" t="s">
        <v>578</v>
      </c>
      <c r="B3512" s="277"/>
      <c r="C3512" s="278" t="s">
        <v>66</v>
      </c>
      <c r="D3512" s="278"/>
      <c r="E3512" s="278"/>
      <c r="F3512" s="278"/>
      <c r="G3512" s="278"/>
      <c r="H3512" s="278"/>
      <c r="I3512" s="278"/>
      <c r="J3512" s="278"/>
      <c r="K3512" s="278"/>
      <c r="L3512" s="278"/>
      <c r="M3512" s="278"/>
      <c r="N3512" s="278"/>
      <c r="O3512" s="278"/>
      <c r="P3512" s="278"/>
      <c r="Q3512" s="278"/>
    </row>
    <row r="3513" spans="1:17" ht="12.75" customHeight="1" x14ac:dyDescent="0.25">
      <c r="A3513" s="273" t="s">
        <v>6259</v>
      </c>
      <c r="B3513" s="273"/>
      <c r="C3513" s="274" t="s">
        <v>6260</v>
      </c>
      <c r="D3513" s="274"/>
      <c r="E3513" s="274"/>
      <c r="F3513" s="274"/>
      <c r="G3513" s="73">
        <v>0</v>
      </c>
      <c r="H3513" s="73">
        <v>0</v>
      </c>
      <c r="I3513" s="275">
        <v>16647726</v>
      </c>
      <c r="J3513" s="275"/>
      <c r="K3513" s="275">
        <v>16647726</v>
      </c>
      <c r="L3513" s="275"/>
      <c r="M3513" s="275"/>
      <c r="N3513" s="275"/>
      <c r="O3513" s="275">
        <v>0</v>
      </c>
      <c r="P3513" s="275"/>
      <c r="Q3513" s="73">
        <v>0</v>
      </c>
    </row>
    <row r="3514" spans="1:17" ht="12.1" customHeight="1" x14ac:dyDescent="0.25">
      <c r="A3514" s="273" t="s">
        <v>6261</v>
      </c>
      <c r="B3514" s="273"/>
      <c r="C3514" s="274" t="s">
        <v>6260</v>
      </c>
      <c r="D3514" s="274"/>
      <c r="E3514" s="274"/>
      <c r="F3514" s="274"/>
      <c r="G3514" s="73">
        <v>0</v>
      </c>
      <c r="H3514" s="73">
        <v>0.52</v>
      </c>
      <c r="I3514" s="275">
        <v>26886677.52</v>
      </c>
      <c r="J3514" s="275"/>
      <c r="K3514" s="275">
        <v>26886677</v>
      </c>
      <c r="L3514" s="275"/>
      <c r="M3514" s="275"/>
      <c r="N3514" s="275"/>
      <c r="O3514" s="275">
        <v>0</v>
      </c>
      <c r="P3514" s="275"/>
      <c r="Q3514" s="73">
        <v>0</v>
      </c>
    </row>
    <row r="3515" spans="1:17" ht="12.1" customHeight="1" x14ac:dyDescent="0.25">
      <c r="A3515" s="273" t="s">
        <v>6262</v>
      </c>
      <c r="B3515" s="273"/>
      <c r="C3515" s="274" t="s">
        <v>6260</v>
      </c>
      <c r="D3515" s="274"/>
      <c r="E3515" s="274"/>
      <c r="F3515" s="274"/>
      <c r="G3515" s="73">
        <v>0</v>
      </c>
      <c r="H3515" s="73">
        <v>0</v>
      </c>
      <c r="I3515" s="275">
        <v>14565052</v>
      </c>
      <c r="J3515" s="275"/>
      <c r="K3515" s="275">
        <v>14565052</v>
      </c>
      <c r="L3515" s="275"/>
      <c r="M3515" s="275"/>
      <c r="N3515" s="275"/>
      <c r="O3515" s="275">
        <v>0</v>
      </c>
      <c r="P3515" s="275"/>
      <c r="Q3515" s="73">
        <v>0</v>
      </c>
    </row>
    <row r="3516" spans="1:17" ht="12.75" customHeight="1" x14ac:dyDescent="0.25">
      <c r="A3516" s="273" t="s">
        <v>6263</v>
      </c>
      <c r="B3516" s="273"/>
      <c r="C3516" s="274" t="s">
        <v>6260</v>
      </c>
      <c r="D3516" s="274"/>
      <c r="E3516" s="274"/>
      <c r="F3516" s="274"/>
      <c r="G3516" s="73">
        <v>0</v>
      </c>
      <c r="H3516" s="73">
        <v>0</v>
      </c>
      <c r="I3516" s="275">
        <v>19288206</v>
      </c>
      <c r="J3516" s="275"/>
      <c r="K3516" s="275">
        <v>19288206</v>
      </c>
      <c r="L3516" s="275"/>
      <c r="M3516" s="275"/>
      <c r="N3516" s="275"/>
      <c r="O3516" s="275">
        <v>0</v>
      </c>
      <c r="P3516" s="275"/>
      <c r="Q3516" s="73">
        <v>0</v>
      </c>
    </row>
    <row r="3517" spans="1:17" ht="12.1" customHeight="1" x14ac:dyDescent="0.25">
      <c r="A3517" s="273" t="s">
        <v>6264</v>
      </c>
      <c r="B3517" s="273"/>
      <c r="C3517" s="274" t="s">
        <v>6260</v>
      </c>
      <c r="D3517" s="274"/>
      <c r="E3517" s="274"/>
      <c r="F3517" s="274"/>
      <c r="G3517" s="73">
        <v>0</v>
      </c>
      <c r="H3517" s="73">
        <v>0</v>
      </c>
      <c r="I3517" s="275">
        <v>16623997</v>
      </c>
      <c r="J3517" s="275"/>
      <c r="K3517" s="275">
        <v>16623997</v>
      </c>
      <c r="L3517" s="275"/>
      <c r="M3517" s="275"/>
      <c r="N3517" s="275"/>
      <c r="O3517" s="275">
        <v>0</v>
      </c>
      <c r="P3517" s="275"/>
      <c r="Q3517" s="73">
        <v>0</v>
      </c>
    </row>
    <row r="3518" spans="1:17" ht="12.1" customHeight="1" x14ac:dyDescent="0.25">
      <c r="A3518" s="273" t="s">
        <v>6265</v>
      </c>
      <c r="B3518" s="273"/>
      <c r="C3518" s="274" t="s">
        <v>6260</v>
      </c>
      <c r="D3518" s="274"/>
      <c r="E3518" s="274"/>
      <c r="F3518" s="274"/>
      <c r="G3518" s="73">
        <v>0</v>
      </c>
      <c r="H3518" s="73">
        <v>0</v>
      </c>
      <c r="I3518" s="275">
        <v>14713096.279999999</v>
      </c>
      <c r="J3518" s="275"/>
      <c r="K3518" s="275">
        <v>14713096.279999999</v>
      </c>
      <c r="L3518" s="275"/>
      <c r="M3518" s="275"/>
      <c r="N3518" s="275"/>
      <c r="O3518" s="275">
        <v>0</v>
      </c>
      <c r="P3518" s="275"/>
      <c r="Q3518" s="73">
        <v>0</v>
      </c>
    </row>
    <row r="3519" spans="1:17" ht="12.75" customHeight="1" x14ac:dyDescent="0.25">
      <c r="A3519" s="273" t="s">
        <v>6266</v>
      </c>
      <c r="B3519" s="273"/>
      <c r="C3519" s="274" t="s">
        <v>6260</v>
      </c>
      <c r="D3519" s="274"/>
      <c r="E3519" s="274"/>
      <c r="F3519" s="274"/>
      <c r="G3519" s="73">
        <v>0</v>
      </c>
      <c r="H3519" s="73">
        <v>0</v>
      </c>
      <c r="I3519" s="275">
        <v>17922931</v>
      </c>
      <c r="J3519" s="275"/>
      <c r="K3519" s="275">
        <v>17922931</v>
      </c>
      <c r="L3519" s="275"/>
      <c r="M3519" s="275"/>
      <c r="N3519" s="275"/>
      <c r="O3519" s="275">
        <v>0</v>
      </c>
      <c r="P3519" s="275"/>
      <c r="Q3519" s="73">
        <v>0</v>
      </c>
    </row>
    <row r="3520" spans="1:17" ht="12.1" customHeight="1" x14ac:dyDescent="0.25">
      <c r="A3520" s="273" t="s">
        <v>6267</v>
      </c>
      <c r="B3520" s="273"/>
      <c r="C3520" s="274" t="s">
        <v>6260</v>
      </c>
      <c r="D3520" s="274"/>
      <c r="E3520" s="274"/>
      <c r="F3520" s="274"/>
      <c r="G3520" s="73">
        <v>0</v>
      </c>
      <c r="H3520" s="73">
        <v>0</v>
      </c>
      <c r="I3520" s="275">
        <v>15095260.32</v>
      </c>
      <c r="J3520" s="275"/>
      <c r="K3520" s="275">
        <v>15095260.32</v>
      </c>
      <c r="L3520" s="275"/>
      <c r="M3520" s="275"/>
      <c r="N3520" s="275"/>
      <c r="O3520" s="275">
        <v>0</v>
      </c>
      <c r="P3520" s="275"/>
      <c r="Q3520" s="73">
        <v>0</v>
      </c>
    </row>
    <row r="3521" spans="1:17" ht="12.1" customHeight="1" x14ac:dyDescent="0.25">
      <c r="A3521" s="273" t="s">
        <v>6268</v>
      </c>
      <c r="B3521" s="273"/>
      <c r="C3521" s="274" t="s">
        <v>6260</v>
      </c>
      <c r="D3521" s="274"/>
      <c r="E3521" s="274"/>
      <c r="F3521" s="274"/>
      <c r="G3521" s="73">
        <v>0</v>
      </c>
      <c r="H3521" s="73">
        <v>0</v>
      </c>
      <c r="I3521" s="275">
        <v>15138068.279999999</v>
      </c>
      <c r="J3521" s="275"/>
      <c r="K3521" s="275">
        <v>15138068.279999999</v>
      </c>
      <c r="L3521" s="275"/>
      <c r="M3521" s="275"/>
      <c r="N3521" s="275"/>
      <c r="O3521" s="275">
        <v>0</v>
      </c>
      <c r="P3521" s="275"/>
      <c r="Q3521" s="73">
        <v>0</v>
      </c>
    </row>
    <row r="3522" spans="1:17" ht="12.75" customHeight="1" x14ac:dyDescent="0.25">
      <c r="A3522" s="273" t="s">
        <v>6269</v>
      </c>
      <c r="B3522" s="273"/>
      <c r="C3522" s="274" t="s">
        <v>6260</v>
      </c>
      <c r="D3522" s="274"/>
      <c r="E3522" s="274"/>
      <c r="F3522" s="274"/>
      <c r="G3522" s="73">
        <v>0</v>
      </c>
      <c r="H3522" s="73">
        <v>0</v>
      </c>
      <c r="I3522" s="275">
        <v>19302018</v>
      </c>
      <c r="J3522" s="275"/>
      <c r="K3522" s="275">
        <v>19302018</v>
      </c>
      <c r="L3522" s="275"/>
      <c r="M3522" s="275"/>
      <c r="N3522" s="275"/>
      <c r="O3522" s="275">
        <v>0</v>
      </c>
      <c r="P3522" s="275"/>
      <c r="Q3522" s="73">
        <v>0</v>
      </c>
    </row>
    <row r="3523" spans="1:17" ht="12.1" customHeight="1" x14ac:dyDescent="0.25">
      <c r="A3523" s="273" t="s">
        <v>6270</v>
      </c>
      <c r="B3523" s="273"/>
      <c r="C3523" s="274" t="s">
        <v>6260</v>
      </c>
      <c r="D3523" s="274"/>
      <c r="E3523" s="274"/>
      <c r="F3523" s="274"/>
      <c r="G3523" s="73">
        <v>0</v>
      </c>
      <c r="H3523" s="73">
        <v>0</v>
      </c>
      <c r="I3523" s="275">
        <v>14760811.539999999</v>
      </c>
      <c r="J3523" s="275"/>
      <c r="K3523" s="275">
        <v>14760811.539999999</v>
      </c>
      <c r="L3523" s="275"/>
      <c r="M3523" s="275"/>
      <c r="N3523" s="275"/>
      <c r="O3523" s="275">
        <v>0</v>
      </c>
      <c r="P3523" s="275"/>
      <c r="Q3523" s="73">
        <v>0</v>
      </c>
    </row>
    <row r="3524" spans="1:17" ht="12.1" customHeight="1" x14ac:dyDescent="0.25">
      <c r="A3524" s="273" t="s">
        <v>6271</v>
      </c>
      <c r="B3524" s="273"/>
      <c r="C3524" s="274" t="s">
        <v>6260</v>
      </c>
      <c r="D3524" s="274"/>
      <c r="E3524" s="274"/>
      <c r="F3524" s="274"/>
      <c r="G3524" s="73">
        <v>0</v>
      </c>
      <c r="H3524" s="73">
        <v>0</v>
      </c>
      <c r="I3524" s="275">
        <v>11582995</v>
      </c>
      <c r="J3524" s="275"/>
      <c r="K3524" s="275">
        <v>11582995</v>
      </c>
      <c r="L3524" s="275"/>
      <c r="M3524" s="275"/>
      <c r="N3524" s="275"/>
      <c r="O3524" s="275">
        <v>0</v>
      </c>
      <c r="P3524" s="275"/>
      <c r="Q3524" s="73">
        <v>0</v>
      </c>
    </row>
    <row r="3525" spans="1:17" ht="12.75" customHeight="1" x14ac:dyDescent="0.25">
      <c r="A3525" s="273" t="s">
        <v>6272</v>
      </c>
      <c r="B3525" s="273"/>
      <c r="C3525" s="274" t="s">
        <v>6260</v>
      </c>
      <c r="D3525" s="274"/>
      <c r="E3525" s="274"/>
      <c r="F3525" s="274"/>
      <c r="G3525" s="73">
        <v>0</v>
      </c>
      <c r="H3525" s="73">
        <v>0</v>
      </c>
      <c r="I3525" s="275">
        <v>16855563</v>
      </c>
      <c r="J3525" s="275"/>
      <c r="K3525" s="275">
        <v>16855563</v>
      </c>
      <c r="L3525" s="275"/>
      <c r="M3525" s="275"/>
      <c r="N3525" s="275"/>
      <c r="O3525" s="275">
        <v>0</v>
      </c>
      <c r="P3525" s="275"/>
      <c r="Q3525" s="73">
        <v>0</v>
      </c>
    </row>
    <row r="3526" spans="1:17" ht="12.1" customHeight="1" x14ac:dyDescent="0.25">
      <c r="A3526" s="273" t="s">
        <v>6273</v>
      </c>
      <c r="B3526" s="273"/>
      <c r="C3526" s="274" t="s">
        <v>6260</v>
      </c>
      <c r="D3526" s="274"/>
      <c r="E3526" s="274"/>
      <c r="F3526" s="274"/>
      <c r="G3526" s="73">
        <v>0</v>
      </c>
      <c r="H3526" s="73">
        <v>0</v>
      </c>
      <c r="I3526" s="275">
        <v>14333642</v>
      </c>
      <c r="J3526" s="275"/>
      <c r="K3526" s="275">
        <v>14333642</v>
      </c>
      <c r="L3526" s="275"/>
      <c r="M3526" s="275"/>
      <c r="N3526" s="275"/>
      <c r="O3526" s="275">
        <v>0</v>
      </c>
      <c r="P3526" s="275"/>
      <c r="Q3526" s="73">
        <v>0</v>
      </c>
    </row>
    <row r="3527" spans="1:17" ht="12.1" customHeight="1" x14ac:dyDescent="0.25">
      <c r="A3527" s="273" t="s">
        <v>6274</v>
      </c>
      <c r="B3527" s="273"/>
      <c r="C3527" s="274" t="s">
        <v>6260</v>
      </c>
      <c r="D3527" s="274"/>
      <c r="E3527" s="274"/>
      <c r="F3527" s="274"/>
      <c r="G3527" s="73">
        <v>0</v>
      </c>
      <c r="H3527" s="73">
        <v>0</v>
      </c>
      <c r="I3527" s="275">
        <v>17560100</v>
      </c>
      <c r="J3527" s="275"/>
      <c r="K3527" s="275">
        <v>17560100</v>
      </c>
      <c r="L3527" s="275"/>
      <c r="M3527" s="275"/>
      <c r="N3527" s="275"/>
      <c r="O3527" s="275">
        <v>0</v>
      </c>
      <c r="P3527" s="275"/>
      <c r="Q3527" s="73">
        <v>0</v>
      </c>
    </row>
    <row r="3528" spans="1:17" ht="12.75" customHeight="1" x14ac:dyDescent="0.25">
      <c r="A3528" s="273" t="s">
        <v>6275</v>
      </c>
      <c r="B3528" s="273"/>
      <c r="C3528" s="274" t="s">
        <v>6260</v>
      </c>
      <c r="D3528" s="274"/>
      <c r="E3528" s="274"/>
      <c r="F3528" s="274"/>
      <c r="G3528" s="73">
        <v>0</v>
      </c>
      <c r="H3528" s="73">
        <v>0</v>
      </c>
      <c r="I3528" s="275">
        <v>15593857.300000001</v>
      </c>
      <c r="J3528" s="275"/>
      <c r="K3528" s="275">
        <v>15593857.300000001</v>
      </c>
      <c r="L3528" s="275"/>
      <c r="M3528" s="275"/>
      <c r="N3528" s="275"/>
      <c r="O3528" s="275">
        <v>0</v>
      </c>
      <c r="P3528" s="275"/>
      <c r="Q3528" s="73">
        <v>0</v>
      </c>
    </row>
    <row r="3529" spans="1:17" ht="12.1" customHeight="1" x14ac:dyDescent="0.25">
      <c r="A3529" s="273" t="s">
        <v>6276</v>
      </c>
      <c r="B3529" s="273"/>
      <c r="C3529" s="274" t="s">
        <v>6260</v>
      </c>
      <c r="D3529" s="274"/>
      <c r="E3529" s="274"/>
      <c r="F3529" s="274"/>
      <c r="G3529" s="73">
        <v>0</v>
      </c>
      <c r="H3529" s="73">
        <v>0</v>
      </c>
      <c r="I3529" s="275">
        <v>21326825</v>
      </c>
      <c r="J3529" s="275"/>
      <c r="K3529" s="275">
        <v>21326825</v>
      </c>
      <c r="L3529" s="275"/>
      <c r="M3529" s="275"/>
      <c r="N3529" s="275"/>
      <c r="O3529" s="275">
        <v>0</v>
      </c>
      <c r="P3529" s="275"/>
      <c r="Q3529" s="73">
        <v>0</v>
      </c>
    </row>
    <row r="3530" spans="1:17" ht="12.1" customHeight="1" x14ac:dyDescent="0.25">
      <c r="A3530" s="273" t="s">
        <v>6277</v>
      </c>
      <c r="B3530" s="273"/>
      <c r="C3530" s="274" t="s">
        <v>6260</v>
      </c>
      <c r="D3530" s="274"/>
      <c r="E3530" s="274"/>
      <c r="F3530" s="274"/>
      <c r="G3530" s="73">
        <v>0</v>
      </c>
      <c r="H3530" s="73">
        <v>0</v>
      </c>
      <c r="I3530" s="275">
        <v>16594636.060000001</v>
      </c>
      <c r="J3530" s="275"/>
      <c r="K3530" s="275">
        <v>16594636.060000001</v>
      </c>
      <c r="L3530" s="275"/>
      <c r="M3530" s="275"/>
      <c r="N3530" s="275"/>
      <c r="O3530" s="275">
        <v>0</v>
      </c>
      <c r="P3530" s="275"/>
      <c r="Q3530" s="73">
        <v>0</v>
      </c>
    </row>
    <row r="3531" spans="1:17" ht="12.75" customHeight="1" x14ac:dyDescent="0.25">
      <c r="A3531" s="273" t="s">
        <v>6278</v>
      </c>
      <c r="B3531" s="273"/>
      <c r="C3531" s="274" t="s">
        <v>6260</v>
      </c>
      <c r="D3531" s="274"/>
      <c r="E3531" s="274"/>
      <c r="F3531" s="274"/>
      <c r="G3531" s="73">
        <v>0</v>
      </c>
      <c r="H3531" s="73">
        <v>52.22</v>
      </c>
      <c r="I3531" s="275">
        <v>20205992.219999999</v>
      </c>
      <c r="J3531" s="275"/>
      <c r="K3531" s="275">
        <v>20205940</v>
      </c>
      <c r="L3531" s="275"/>
      <c r="M3531" s="275"/>
      <c r="N3531" s="275"/>
      <c r="O3531" s="275">
        <v>0</v>
      </c>
      <c r="P3531" s="275"/>
      <c r="Q3531" s="73">
        <v>0</v>
      </c>
    </row>
    <row r="3532" spans="1:17" ht="12.1" customHeight="1" x14ac:dyDescent="0.25">
      <c r="A3532" s="273" t="s">
        <v>6279</v>
      </c>
      <c r="B3532" s="273"/>
      <c r="C3532" s="274" t="s">
        <v>6260</v>
      </c>
      <c r="D3532" s="274"/>
      <c r="E3532" s="274"/>
      <c r="F3532" s="274"/>
      <c r="G3532" s="73">
        <v>0</v>
      </c>
      <c r="H3532" s="73">
        <v>0</v>
      </c>
      <c r="I3532" s="275">
        <v>17879857</v>
      </c>
      <c r="J3532" s="275"/>
      <c r="K3532" s="275">
        <v>17879857</v>
      </c>
      <c r="L3532" s="275"/>
      <c r="M3532" s="275"/>
      <c r="N3532" s="275"/>
      <c r="O3532" s="275">
        <v>0</v>
      </c>
      <c r="P3532" s="275"/>
      <c r="Q3532" s="73">
        <v>0</v>
      </c>
    </row>
    <row r="3533" spans="1:17" ht="12.1" customHeight="1" x14ac:dyDescent="0.25">
      <c r="A3533" s="273" t="s">
        <v>6280</v>
      </c>
      <c r="B3533" s="273"/>
      <c r="C3533" s="274" t="s">
        <v>6260</v>
      </c>
      <c r="D3533" s="274"/>
      <c r="E3533" s="274"/>
      <c r="F3533" s="274"/>
      <c r="G3533" s="73">
        <v>0</v>
      </c>
      <c r="H3533" s="73">
        <v>0</v>
      </c>
      <c r="I3533" s="275">
        <v>17887069.760000002</v>
      </c>
      <c r="J3533" s="275"/>
      <c r="K3533" s="275">
        <v>17887069.760000002</v>
      </c>
      <c r="L3533" s="275"/>
      <c r="M3533" s="275"/>
      <c r="N3533" s="275"/>
      <c r="O3533" s="275">
        <v>0</v>
      </c>
      <c r="P3533" s="275"/>
      <c r="Q3533" s="73">
        <v>0</v>
      </c>
    </row>
    <row r="3534" spans="1:17" ht="12.1" customHeight="1" x14ac:dyDescent="0.25">
      <c r="A3534" s="273" t="s">
        <v>6281</v>
      </c>
      <c r="B3534" s="273"/>
      <c r="C3534" s="274" t="s">
        <v>6260</v>
      </c>
      <c r="D3534" s="274"/>
      <c r="E3534" s="274"/>
      <c r="F3534" s="274"/>
      <c r="G3534" s="73">
        <v>0</v>
      </c>
      <c r="H3534" s="73">
        <v>631785.07999999996</v>
      </c>
      <c r="I3534" s="275">
        <v>17225265.079999998</v>
      </c>
      <c r="J3534" s="275"/>
      <c r="K3534" s="275">
        <v>16593480</v>
      </c>
      <c r="L3534" s="275"/>
      <c r="M3534" s="275"/>
      <c r="N3534" s="275"/>
      <c r="O3534" s="275">
        <v>0</v>
      </c>
      <c r="P3534" s="275"/>
      <c r="Q3534" s="73">
        <v>0</v>
      </c>
    </row>
    <row r="3535" spans="1:17" ht="12.75" customHeight="1" x14ac:dyDescent="0.25">
      <c r="A3535" s="273" t="s">
        <v>6282</v>
      </c>
      <c r="B3535" s="273"/>
      <c r="C3535" s="274" t="s">
        <v>6260</v>
      </c>
      <c r="D3535" s="274"/>
      <c r="E3535" s="274"/>
      <c r="F3535" s="274"/>
      <c r="G3535" s="73">
        <v>0</v>
      </c>
      <c r="H3535" s="73">
        <v>0</v>
      </c>
      <c r="I3535" s="275">
        <v>12940168</v>
      </c>
      <c r="J3535" s="275"/>
      <c r="K3535" s="275">
        <v>12940168</v>
      </c>
      <c r="L3535" s="275"/>
      <c r="M3535" s="275"/>
      <c r="N3535" s="275"/>
      <c r="O3535" s="275">
        <v>0</v>
      </c>
      <c r="P3535" s="275"/>
      <c r="Q3535" s="73">
        <v>0</v>
      </c>
    </row>
    <row r="3536" spans="1:17" ht="12.1" customHeight="1" x14ac:dyDescent="0.25">
      <c r="A3536" s="273" t="s">
        <v>6283</v>
      </c>
      <c r="B3536" s="273"/>
      <c r="C3536" s="274" t="s">
        <v>410</v>
      </c>
      <c r="D3536" s="274"/>
      <c r="E3536" s="274"/>
      <c r="F3536" s="274"/>
      <c r="G3536" s="73">
        <v>0</v>
      </c>
      <c r="H3536" s="73">
        <v>72257196.310000002</v>
      </c>
      <c r="I3536" s="275">
        <v>504696071.22000003</v>
      </c>
      <c r="J3536" s="275"/>
      <c r="K3536" s="275">
        <v>432438874.91000003</v>
      </c>
      <c r="L3536" s="275"/>
      <c r="M3536" s="275"/>
      <c r="N3536" s="275"/>
      <c r="O3536" s="275">
        <v>0</v>
      </c>
      <c r="P3536" s="275"/>
      <c r="Q3536" s="73">
        <v>0</v>
      </c>
    </row>
    <row r="3537" spans="1:17" ht="12.1" customHeight="1" x14ac:dyDescent="0.25">
      <c r="A3537" s="355"/>
      <c r="B3537" s="355"/>
      <c r="C3537" s="355"/>
      <c r="D3537" s="355"/>
      <c r="E3537" s="355"/>
      <c r="F3537" s="355"/>
      <c r="G3537" s="74">
        <v>0</v>
      </c>
      <c r="H3537" s="74">
        <v>72889034.129999995</v>
      </c>
      <c r="I3537" s="356">
        <v>895625885.58000004</v>
      </c>
      <c r="J3537" s="356"/>
      <c r="K3537" s="356">
        <v>822736851.45000005</v>
      </c>
      <c r="L3537" s="356"/>
      <c r="M3537" s="356"/>
      <c r="N3537" s="356"/>
      <c r="O3537" s="356">
        <v>0</v>
      </c>
      <c r="P3537" s="356"/>
      <c r="Q3537" s="74">
        <v>0</v>
      </c>
    </row>
    <row r="3538" spans="1:17" ht="6.8" customHeight="1" x14ac:dyDescent="0.25"/>
    <row r="3539" spans="1:17" ht="12.75" customHeight="1" x14ac:dyDescent="0.25">
      <c r="A3539" s="277" t="s">
        <v>578</v>
      </c>
      <c r="B3539" s="277"/>
      <c r="C3539" s="278" t="s">
        <v>772</v>
      </c>
      <c r="D3539" s="278"/>
      <c r="E3539" s="278"/>
      <c r="F3539" s="278"/>
      <c r="G3539" s="278"/>
      <c r="H3539" s="278"/>
      <c r="I3539" s="278"/>
      <c r="J3539" s="278"/>
      <c r="K3539" s="278"/>
      <c r="L3539" s="278"/>
      <c r="M3539" s="278"/>
      <c r="N3539" s="278"/>
      <c r="O3539" s="278"/>
      <c r="P3539" s="278"/>
      <c r="Q3539" s="278"/>
    </row>
    <row r="3540" spans="1:17" ht="12.1" customHeight="1" x14ac:dyDescent="0.25">
      <c r="A3540" s="273" t="s">
        <v>6284</v>
      </c>
      <c r="B3540" s="273"/>
      <c r="C3540" s="274" t="s">
        <v>6285</v>
      </c>
      <c r="D3540" s="274"/>
      <c r="E3540" s="274"/>
      <c r="F3540" s="274"/>
      <c r="G3540" s="73">
        <v>0</v>
      </c>
      <c r="H3540" s="73">
        <v>0</v>
      </c>
      <c r="I3540" s="275">
        <v>4259030</v>
      </c>
      <c r="J3540" s="275"/>
      <c r="K3540" s="275">
        <v>4259030</v>
      </c>
      <c r="L3540" s="275"/>
      <c r="M3540" s="275"/>
      <c r="N3540" s="275"/>
      <c r="O3540" s="275">
        <v>0</v>
      </c>
      <c r="P3540" s="275"/>
      <c r="Q3540" s="73">
        <v>0</v>
      </c>
    </row>
    <row r="3541" spans="1:17" ht="12.1" customHeight="1" x14ac:dyDescent="0.25">
      <c r="A3541" s="273" t="s">
        <v>6286</v>
      </c>
      <c r="B3541" s="273"/>
      <c r="C3541" s="274" t="s">
        <v>6285</v>
      </c>
      <c r="D3541" s="274"/>
      <c r="E3541" s="274"/>
      <c r="F3541" s="274"/>
      <c r="G3541" s="73">
        <v>0</v>
      </c>
      <c r="H3541" s="73">
        <v>0</v>
      </c>
      <c r="I3541" s="275">
        <v>6476306</v>
      </c>
      <c r="J3541" s="275"/>
      <c r="K3541" s="275">
        <v>6476306</v>
      </c>
      <c r="L3541" s="275"/>
      <c r="M3541" s="275"/>
      <c r="N3541" s="275"/>
      <c r="O3541" s="275">
        <v>0</v>
      </c>
      <c r="P3541" s="275"/>
      <c r="Q3541" s="73">
        <v>0</v>
      </c>
    </row>
    <row r="3542" spans="1:17" ht="12.75" customHeight="1" x14ac:dyDescent="0.25">
      <c r="A3542" s="273" t="s">
        <v>6287</v>
      </c>
      <c r="B3542" s="273"/>
      <c r="C3542" s="274" t="s">
        <v>6285</v>
      </c>
      <c r="D3542" s="274"/>
      <c r="E3542" s="274"/>
      <c r="F3542" s="274"/>
      <c r="G3542" s="73">
        <v>0</v>
      </c>
      <c r="H3542" s="73">
        <v>0</v>
      </c>
      <c r="I3542" s="275">
        <v>3891873</v>
      </c>
      <c r="J3542" s="275"/>
      <c r="K3542" s="275">
        <v>3891873</v>
      </c>
      <c r="L3542" s="275"/>
      <c r="M3542" s="275"/>
      <c r="N3542" s="275"/>
      <c r="O3542" s="275">
        <v>0</v>
      </c>
      <c r="P3542" s="275"/>
      <c r="Q3542" s="73">
        <v>0</v>
      </c>
    </row>
    <row r="3543" spans="1:17" ht="12.1" customHeight="1" x14ac:dyDescent="0.25">
      <c r="A3543" s="273" t="s">
        <v>6288</v>
      </c>
      <c r="B3543" s="273"/>
      <c r="C3543" s="274" t="s">
        <v>6285</v>
      </c>
      <c r="D3543" s="274"/>
      <c r="E3543" s="274"/>
      <c r="F3543" s="274"/>
      <c r="G3543" s="73">
        <v>0</v>
      </c>
      <c r="H3543" s="73">
        <v>0</v>
      </c>
      <c r="I3543" s="275">
        <v>4976078</v>
      </c>
      <c r="J3543" s="275"/>
      <c r="K3543" s="275">
        <v>4976078</v>
      </c>
      <c r="L3543" s="275"/>
      <c r="M3543" s="275"/>
      <c r="N3543" s="275"/>
      <c r="O3543" s="275">
        <v>0</v>
      </c>
      <c r="P3543" s="275"/>
      <c r="Q3543" s="73">
        <v>0</v>
      </c>
    </row>
    <row r="3544" spans="1:17" ht="12.1" customHeight="1" x14ac:dyDescent="0.25">
      <c r="A3544" s="273" t="s">
        <v>6289</v>
      </c>
      <c r="B3544" s="273"/>
      <c r="C3544" s="274" t="s">
        <v>6285</v>
      </c>
      <c r="D3544" s="274"/>
      <c r="E3544" s="274"/>
      <c r="F3544" s="274"/>
      <c r="G3544" s="73">
        <v>0</v>
      </c>
      <c r="H3544" s="73">
        <v>0</v>
      </c>
      <c r="I3544" s="275">
        <v>4489609</v>
      </c>
      <c r="J3544" s="275"/>
      <c r="K3544" s="275">
        <v>4489609</v>
      </c>
      <c r="L3544" s="275"/>
      <c r="M3544" s="275"/>
      <c r="N3544" s="275"/>
      <c r="O3544" s="275">
        <v>0</v>
      </c>
      <c r="P3544" s="275"/>
      <c r="Q3544" s="73">
        <v>0</v>
      </c>
    </row>
    <row r="3545" spans="1:17" ht="12.75" customHeight="1" x14ac:dyDescent="0.25">
      <c r="A3545" s="273" t="s">
        <v>6290</v>
      </c>
      <c r="B3545" s="273"/>
      <c r="C3545" s="274" t="s">
        <v>6285</v>
      </c>
      <c r="D3545" s="274"/>
      <c r="E3545" s="274"/>
      <c r="F3545" s="274"/>
      <c r="G3545" s="73">
        <v>0</v>
      </c>
      <c r="H3545" s="73">
        <v>0</v>
      </c>
      <c r="I3545" s="275">
        <v>3938948</v>
      </c>
      <c r="J3545" s="275"/>
      <c r="K3545" s="275">
        <v>3938948</v>
      </c>
      <c r="L3545" s="275"/>
      <c r="M3545" s="275"/>
      <c r="N3545" s="275"/>
      <c r="O3545" s="275">
        <v>0</v>
      </c>
      <c r="P3545" s="275"/>
      <c r="Q3545" s="73">
        <v>0</v>
      </c>
    </row>
    <row r="3546" spans="1:17" ht="12.1" customHeight="1" x14ac:dyDescent="0.25">
      <c r="A3546" s="273" t="s">
        <v>6291</v>
      </c>
      <c r="B3546" s="273"/>
      <c r="C3546" s="274" t="s">
        <v>6285</v>
      </c>
      <c r="D3546" s="274"/>
      <c r="E3546" s="274"/>
      <c r="F3546" s="274"/>
      <c r="G3546" s="73">
        <v>0</v>
      </c>
      <c r="H3546" s="73">
        <v>0</v>
      </c>
      <c r="I3546" s="275">
        <v>4619439</v>
      </c>
      <c r="J3546" s="275"/>
      <c r="K3546" s="275">
        <v>4619439</v>
      </c>
      <c r="L3546" s="275"/>
      <c r="M3546" s="275"/>
      <c r="N3546" s="275"/>
      <c r="O3546" s="275">
        <v>0</v>
      </c>
      <c r="P3546" s="275"/>
      <c r="Q3546" s="73">
        <v>0</v>
      </c>
    </row>
    <row r="3547" spans="1:17" ht="12.1" customHeight="1" x14ac:dyDescent="0.25">
      <c r="A3547" s="273" t="s">
        <v>6292</v>
      </c>
      <c r="B3547" s="273"/>
      <c r="C3547" s="274" t="s">
        <v>6285</v>
      </c>
      <c r="D3547" s="274"/>
      <c r="E3547" s="274"/>
      <c r="F3547" s="274"/>
      <c r="G3547" s="73">
        <v>0</v>
      </c>
      <c r="H3547" s="73">
        <v>0</v>
      </c>
      <c r="I3547" s="275">
        <v>4044300</v>
      </c>
      <c r="J3547" s="275"/>
      <c r="K3547" s="275">
        <v>4044300</v>
      </c>
      <c r="L3547" s="275"/>
      <c r="M3547" s="275"/>
      <c r="N3547" s="275"/>
      <c r="O3547" s="275">
        <v>0</v>
      </c>
      <c r="P3547" s="275"/>
      <c r="Q3547" s="73">
        <v>0</v>
      </c>
    </row>
    <row r="3548" spans="1:17" ht="12.75" customHeight="1" x14ac:dyDescent="0.25">
      <c r="A3548" s="273" t="s">
        <v>6293</v>
      </c>
      <c r="B3548" s="273"/>
      <c r="C3548" s="274" t="s">
        <v>6285</v>
      </c>
      <c r="D3548" s="274"/>
      <c r="E3548" s="274"/>
      <c r="F3548" s="274"/>
      <c r="G3548" s="73">
        <v>0</v>
      </c>
      <c r="H3548" s="73">
        <v>0</v>
      </c>
      <c r="I3548" s="275">
        <v>3914138</v>
      </c>
      <c r="J3548" s="275"/>
      <c r="K3548" s="275">
        <v>3914138</v>
      </c>
      <c r="L3548" s="275"/>
      <c r="M3548" s="275"/>
      <c r="N3548" s="275"/>
      <c r="O3548" s="275">
        <v>0</v>
      </c>
      <c r="P3548" s="275"/>
      <c r="Q3548" s="73">
        <v>0</v>
      </c>
    </row>
    <row r="3549" spans="1:17" ht="12.1" customHeight="1" x14ac:dyDescent="0.25">
      <c r="A3549" s="273" t="s">
        <v>6294</v>
      </c>
      <c r="B3549" s="273"/>
      <c r="C3549" s="274" t="s">
        <v>6285</v>
      </c>
      <c r="D3549" s="274"/>
      <c r="E3549" s="274"/>
      <c r="F3549" s="274"/>
      <c r="G3549" s="73">
        <v>0</v>
      </c>
      <c r="H3549" s="73">
        <v>0</v>
      </c>
      <c r="I3549" s="275">
        <v>4986327</v>
      </c>
      <c r="J3549" s="275"/>
      <c r="K3549" s="275">
        <v>4986327</v>
      </c>
      <c r="L3549" s="275"/>
      <c r="M3549" s="275"/>
      <c r="N3549" s="275"/>
      <c r="O3549" s="275">
        <v>0</v>
      </c>
      <c r="P3549" s="275"/>
      <c r="Q3549" s="73">
        <v>0</v>
      </c>
    </row>
    <row r="3550" spans="1:17" ht="12.1" customHeight="1" x14ac:dyDescent="0.25">
      <c r="A3550" s="273" t="s">
        <v>6295</v>
      </c>
      <c r="B3550" s="273"/>
      <c r="C3550" s="274" t="s">
        <v>6285</v>
      </c>
      <c r="D3550" s="274"/>
      <c r="E3550" s="274"/>
      <c r="F3550" s="274"/>
      <c r="G3550" s="73">
        <v>0</v>
      </c>
      <c r="H3550" s="73">
        <v>0</v>
      </c>
      <c r="I3550" s="275">
        <v>4267152</v>
      </c>
      <c r="J3550" s="275"/>
      <c r="K3550" s="275">
        <v>4267152</v>
      </c>
      <c r="L3550" s="275"/>
      <c r="M3550" s="275"/>
      <c r="N3550" s="275"/>
      <c r="O3550" s="275">
        <v>0</v>
      </c>
      <c r="P3550" s="275"/>
      <c r="Q3550" s="73">
        <v>0</v>
      </c>
    </row>
    <row r="3551" spans="1:17" ht="12.75" customHeight="1" x14ac:dyDescent="0.25">
      <c r="A3551" s="273" t="s">
        <v>6296</v>
      </c>
      <c r="B3551" s="273"/>
      <c r="C3551" s="274" t="s">
        <v>6285</v>
      </c>
      <c r="D3551" s="274"/>
      <c r="E3551" s="274"/>
      <c r="F3551" s="274"/>
      <c r="G3551" s="73">
        <v>0</v>
      </c>
      <c r="H3551" s="73">
        <v>0</v>
      </c>
      <c r="I3551" s="275">
        <v>3325321</v>
      </c>
      <c r="J3551" s="275"/>
      <c r="K3551" s="275">
        <v>3325321</v>
      </c>
      <c r="L3551" s="275"/>
      <c r="M3551" s="275"/>
      <c r="N3551" s="275"/>
      <c r="O3551" s="275">
        <v>0</v>
      </c>
      <c r="P3551" s="275"/>
      <c r="Q3551" s="73">
        <v>0</v>
      </c>
    </row>
    <row r="3552" spans="1:17" ht="12.1" customHeight="1" x14ac:dyDescent="0.25">
      <c r="A3552" s="273" t="s">
        <v>6297</v>
      </c>
      <c r="B3552" s="273"/>
      <c r="C3552" s="274" t="s">
        <v>6285</v>
      </c>
      <c r="D3552" s="274"/>
      <c r="E3552" s="274"/>
      <c r="F3552" s="274"/>
      <c r="G3552" s="73">
        <v>0</v>
      </c>
      <c r="H3552" s="73">
        <v>0</v>
      </c>
      <c r="I3552" s="275">
        <v>4188826</v>
      </c>
      <c r="J3552" s="275"/>
      <c r="K3552" s="275">
        <v>4188826</v>
      </c>
      <c r="L3552" s="275"/>
      <c r="M3552" s="275"/>
      <c r="N3552" s="275"/>
      <c r="O3552" s="275">
        <v>0</v>
      </c>
      <c r="P3552" s="275"/>
      <c r="Q3552" s="73">
        <v>0</v>
      </c>
    </row>
    <row r="3553" spans="1:17" ht="12.1" customHeight="1" x14ac:dyDescent="0.25">
      <c r="A3553" s="273" t="s">
        <v>6298</v>
      </c>
      <c r="B3553" s="273"/>
      <c r="C3553" s="274" t="s">
        <v>6285</v>
      </c>
      <c r="D3553" s="274"/>
      <c r="E3553" s="274"/>
      <c r="F3553" s="274"/>
      <c r="G3553" s="73">
        <v>0</v>
      </c>
      <c r="H3553" s="73">
        <v>0</v>
      </c>
      <c r="I3553" s="275">
        <v>3684710</v>
      </c>
      <c r="J3553" s="275"/>
      <c r="K3553" s="275">
        <v>3684710</v>
      </c>
      <c r="L3553" s="275"/>
      <c r="M3553" s="275"/>
      <c r="N3553" s="275"/>
      <c r="O3553" s="275">
        <v>0</v>
      </c>
      <c r="P3553" s="275"/>
      <c r="Q3553" s="73">
        <v>0</v>
      </c>
    </row>
    <row r="3554" spans="1:17" ht="12.75" customHeight="1" x14ac:dyDescent="0.25">
      <c r="A3554" s="273" t="s">
        <v>6299</v>
      </c>
      <c r="B3554" s="273"/>
      <c r="C3554" s="274" t="s">
        <v>6285</v>
      </c>
      <c r="D3554" s="274"/>
      <c r="E3554" s="274"/>
      <c r="F3554" s="274"/>
      <c r="G3554" s="73">
        <v>0</v>
      </c>
      <c r="H3554" s="73">
        <v>0</v>
      </c>
      <c r="I3554" s="275">
        <v>4714150</v>
      </c>
      <c r="J3554" s="275"/>
      <c r="K3554" s="275">
        <v>4714150</v>
      </c>
      <c r="L3554" s="275"/>
      <c r="M3554" s="275"/>
      <c r="N3554" s="275"/>
      <c r="O3554" s="275">
        <v>0</v>
      </c>
      <c r="P3554" s="275"/>
      <c r="Q3554" s="73">
        <v>0</v>
      </c>
    </row>
    <row r="3555" spans="1:17" ht="12.1" customHeight="1" x14ac:dyDescent="0.25">
      <c r="A3555" s="273" t="s">
        <v>6300</v>
      </c>
      <c r="B3555" s="273"/>
      <c r="C3555" s="274" t="s">
        <v>6285</v>
      </c>
      <c r="D3555" s="274"/>
      <c r="E3555" s="274"/>
      <c r="F3555" s="274"/>
      <c r="G3555" s="73">
        <v>0</v>
      </c>
      <c r="H3555" s="73">
        <v>0</v>
      </c>
      <c r="I3555" s="275">
        <v>3988428</v>
      </c>
      <c r="J3555" s="275"/>
      <c r="K3555" s="275">
        <v>3988428</v>
      </c>
      <c r="L3555" s="275"/>
      <c r="M3555" s="275"/>
      <c r="N3555" s="275"/>
      <c r="O3555" s="275">
        <v>0</v>
      </c>
      <c r="P3555" s="275"/>
      <c r="Q3555" s="73">
        <v>0</v>
      </c>
    </row>
    <row r="3556" spans="1:17" ht="12.1" customHeight="1" x14ac:dyDescent="0.25">
      <c r="A3556" s="273" t="s">
        <v>6301</v>
      </c>
      <c r="B3556" s="273"/>
      <c r="C3556" s="274" t="s">
        <v>6285</v>
      </c>
      <c r="D3556" s="274"/>
      <c r="E3556" s="274"/>
      <c r="F3556" s="274"/>
      <c r="G3556" s="73">
        <v>0</v>
      </c>
      <c r="H3556" s="73">
        <v>0</v>
      </c>
      <c r="I3556" s="275">
        <v>5392579</v>
      </c>
      <c r="J3556" s="275"/>
      <c r="K3556" s="275">
        <v>5392579</v>
      </c>
      <c r="L3556" s="275"/>
      <c r="M3556" s="275"/>
      <c r="N3556" s="275"/>
      <c r="O3556" s="275">
        <v>0</v>
      </c>
      <c r="P3556" s="275"/>
      <c r="Q3556" s="73">
        <v>0</v>
      </c>
    </row>
    <row r="3557" spans="1:17" ht="12.75" customHeight="1" x14ac:dyDescent="0.25">
      <c r="A3557" s="273" t="s">
        <v>6302</v>
      </c>
      <c r="B3557" s="273"/>
      <c r="C3557" s="274" t="s">
        <v>6285</v>
      </c>
      <c r="D3557" s="274"/>
      <c r="E3557" s="274"/>
      <c r="F3557" s="274"/>
      <c r="G3557" s="73">
        <v>0</v>
      </c>
      <c r="H3557" s="73">
        <v>0</v>
      </c>
      <c r="I3557" s="275">
        <v>3883418</v>
      </c>
      <c r="J3557" s="275"/>
      <c r="K3557" s="275">
        <v>3883418</v>
      </c>
      <c r="L3557" s="275"/>
      <c r="M3557" s="275"/>
      <c r="N3557" s="275"/>
      <c r="O3557" s="275">
        <v>0</v>
      </c>
      <c r="P3557" s="275"/>
      <c r="Q3557" s="73">
        <v>0</v>
      </c>
    </row>
    <row r="3558" spans="1:17" ht="12.1" customHeight="1" x14ac:dyDescent="0.25">
      <c r="A3558" s="273" t="s">
        <v>6303</v>
      </c>
      <c r="B3558" s="273"/>
      <c r="C3558" s="274" t="s">
        <v>6285</v>
      </c>
      <c r="D3558" s="274"/>
      <c r="E3558" s="274"/>
      <c r="F3558" s="274"/>
      <c r="G3558" s="73">
        <v>0</v>
      </c>
      <c r="H3558" s="73">
        <v>0</v>
      </c>
      <c r="I3558" s="275">
        <v>5237887</v>
      </c>
      <c r="J3558" s="275"/>
      <c r="K3558" s="275">
        <v>5237887</v>
      </c>
      <c r="L3558" s="275"/>
      <c r="M3558" s="275"/>
      <c r="N3558" s="275"/>
      <c r="O3558" s="275">
        <v>0</v>
      </c>
      <c r="P3558" s="275"/>
      <c r="Q3558" s="73">
        <v>0</v>
      </c>
    </row>
    <row r="3559" spans="1:17" ht="12.1" customHeight="1" x14ac:dyDescent="0.25">
      <c r="A3559" s="273" t="s">
        <v>6304</v>
      </c>
      <c r="B3559" s="273"/>
      <c r="C3559" s="274" t="s">
        <v>6285</v>
      </c>
      <c r="D3559" s="274"/>
      <c r="E3559" s="274"/>
      <c r="F3559" s="274"/>
      <c r="G3559" s="73">
        <v>0</v>
      </c>
      <c r="H3559" s="73">
        <v>0</v>
      </c>
      <c r="I3559" s="275">
        <v>5162935</v>
      </c>
      <c r="J3559" s="275"/>
      <c r="K3559" s="275">
        <v>5162935</v>
      </c>
      <c r="L3559" s="275"/>
      <c r="M3559" s="275"/>
      <c r="N3559" s="275"/>
      <c r="O3559" s="275">
        <v>0</v>
      </c>
      <c r="P3559" s="275"/>
      <c r="Q3559" s="73">
        <v>0</v>
      </c>
    </row>
    <row r="3560" spans="1:17" ht="12.1" customHeight="1" x14ac:dyDescent="0.25">
      <c r="A3560" s="273" t="s">
        <v>6305</v>
      </c>
      <c r="B3560" s="273"/>
      <c r="C3560" s="274" t="s">
        <v>6285</v>
      </c>
      <c r="D3560" s="274"/>
      <c r="E3560" s="274"/>
      <c r="F3560" s="274"/>
      <c r="G3560" s="73">
        <v>0</v>
      </c>
      <c r="H3560" s="73">
        <v>0</v>
      </c>
      <c r="I3560" s="275">
        <v>4642477</v>
      </c>
      <c r="J3560" s="275"/>
      <c r="K3560" s="275">
        <v>4642477</v>
      </c>
      <c r="L3560" s="275"/>
      <c r="M3560" s="275"/>
      <c r="N3560" s="275"/>
      <c r="O3560" s="275">
        <v>0</v>
      </c>
      <c r="P3560" s="275"/>
      <c r="Q3560" s="73">
        <v>0</v>
      </c>
    </row>
    <row r="3561" spans="1:17" ht="12.75" customHeight="1" x14ac:dyDescent="0.25">
      <c r="A3561" s="273" t="s">
        <v>6306</v>
      </c>
      <c r="B3561" s="273"/>
      <c r="C3561" s="274" t="s">
        <v>6285</v>
      </c>
      <c r="D3561" s="274"/>
      <c r="E3561" s="274"/>
      <c r="F3561" s="274"/>
      <c r="G3561" s="73">
        <v>0</v>
      </c>
      <c r="H3561" s="73">
        <v>49220</v>
      </c>
      <c r="I3561" s="275">
        <v>4485614</v>
      </c>
      <c r="J3561" s="275"/>
      <c r="K3561" s="275">
        <v>4510680</v>
      </c>
      <c r="L3561" s="275"/>
      <c r="M3561" s="275"/>
      <c r="N3561" s="275"/>
      <c r="O3561" s="275">
        <v>0</v>
      </c>
      <c r="P3561" s="275"/>
      <c r="Q3561" s="73">
        <v>74286</v>
      </c>
    </row>
    <row r="3562" spans="1:17" ht="12.1" customHeight="1" x14ac:dyDescent="0.25">
      <c r="A3562" s="273" t="s">
        <v>6307</v>
      </c>
      <c r="B3562" s="273"/>
      <c r="C3562" s="274" t="s">
        <v>6285</v>
      </c>
      <c r="D3562" s="274"/>
      <c r="E3562" s="274"/>
      <c r="F3562" s="274"/>
      <c r="G3562" s="73">
        <v>0</v>
      </c>
      <c r="H3562" s="73">
        <v>0</v>
      </c>
      <c r="I3562" s="275">
        <v>3471900</v>
      </c>
      <c r="J3562" s="275"/>
      <c r="K3562" s="275">
        <v>3471900</v>
      </c>
      <c r="L3562" s="275"/>
      <c r="M3562" s="275"/>
      <c r="N3562" s="275"/>
      <c r="O3562" s="275">
        <v>0</v>
      </c>
      <c r="P3562" s="275"/>
      <c r="Q3562" s="73">
        <v>0</v>
      </c>
    </row>
    <row r="3563" spans="1:17" ht="12.1" customHeight="1" x14ac:dyDescent="0.25">
      <c r="A3563" s="273" t="s">
        <v>6308</v>
      </c>
      <c r="B3563" s="273"/>
      <c r="C3563" s="274" t="s">
        <v>772</v>
      </c>
      <c r="D3563" s="274"/>
      <c r="E3563" s="274"/>
      <c r="F3563" s="274"/>
      <c r="G3563" s="73">
        <v>0</v>
      </c>
      <c r="H3563" s="73">
        <v>74476799.810000002</v>
      </c>
      <c r="I3563" s="275">
        <v>123065991.44</v>
      </c>
      <c r="J3563" s="275"/>
      <c r="K3563" s="275">
        <v>124582031</v>
      </c>
      <c r="L3563" s="275"/>
      <c r="M3563" s="275"/>
      <c r="N3563" s="275"/>
      <c r="O3563" s="275">
        <v>0</v>
      </c>
      <c r="P3563" s="275"/>
      <c r="Q3563" s="73">
        <v>75992839.370000005</v>
      </c>
    </row>
    <row r="3564" spans="1:17" ht="12.75" customHeight="1" x14ac:dyDescent="0.25">
      <c r="A3564" s="273" t="s">
        <v>6309</v>
      </c>
      <c r="B3564" s="273"/>
      <c r="C3564" s="274" t="s">
        <v>6310</v>
      </c>
      <c r="D3564" s="274"/>
      <c r="E3564" s="274"/>
      <c r="F3564" s="274"/>
      <c r="G3564" s="73">
        <v>0</v>
      </c>
      <c r="H3564" s="73">
        <v>0</v>
      </c>
      <c r="I3564" s="275">
        <v>256930</v>
      </c>
      <c r="J3564" s="275"/>
      <c r="K3564" s="275">
        <v>256930</v>
      </c>
      <c r="L3564" s="275"/>
      <c r="M3564" s="275"/>
      <c r="N3564" s="275"/>
      <c r="O3564" s="275">
        <v>0</v>
      </c>
      <c r="P3564" s="275"/>
      <c r="Q3564" s="73">
        <v>0</v>
      </c>
    </row>
    <row r="3565" spans="1:17" ht="12.1" customHeight="1" x14ac:dyDescent="0.25">
      <c r="A3565" s="273" t="s">
        <v>6311</v>
      </c>
      <c r="B3565" s="273"/>
      <c r="C3565" s="274" t="s">
        <v>6310</v>
      </c>
      <c r="D3565" s="274"/>
      <c r="E3565" s="274"/>
      <c r="F3565" s="274"/>
      <c r="G3565" s="73">
        <v>0</v>
      </c>
      <c r="H3565" s="73">
        <v>211000</v>
      </c>
      <c r="I3565" s="275">
        <v>382000</v>
      </c>
      <c r="J3565" s="275"/>
      <c r="K3565" s="275">
        <v>171000</v>
      </c>
      <c r="L3565" s="275"/>
      <c r="M3565" s="275"/>
      <c r="N3565" s="275"/>
      <c r="O3565" s="275">
        <v>0</v>
      </c>
      <c r="P3565" s="275"/>
      <c r="Q3565" s="73">
        <v>0</v>
      </c>
    </row>
    <row r="3566" spans="1:17" ht="12.1" customHeight="1" x14ac:dyDescent="0.25">
      <c r="A3566" s="273" t="s">
        <v>6312</v>
      </c>
      <c r="B3566" s="273"/>
      <c r="C3566" s="274" t="s">
        <v>6310</v>
      </c>
      <c r="D3566" s="274"/>
      <c r="E3566" s="274"/>
      <c r="F3566" s="274"/>
      <c r="G3566" s="73">
        <v>0</v>
      </c>
      <c r="H3566" s="73">
        <v>0</v>
      </c>
      <c r="I3566" s="275">
        <v>204000</v>
      </c>
      <c r="J3566" s="275"/>
      <c r="K3566" s="275">
        <v>204000</v>
      </c>
      <c r="L3566" s="275"/>
      <c r="M3566" s="275"/>
      <c r="N3566" s="275"/>
      <c r="O3566" s="275">
        <v>0</v>
      </c>
      <c r="P3566" s="275"/>
      <c r="Q3566" s="73">
        <v>0</v>
      </c>
    </row>
    <row r="3567" spans="1:17" ht="12.75" customHeight="1" x14ac:dyDescent="0.25">
      <c r="A3567" s="273" t="s">
        <v>6313</v>
      </c>
      <c r="B3567" s="273"/>
      <c r="C3567" s="274" t="s">
        <v>6310</v>
      </c>
      <c r="D3567" s="274"/>
      <c r="E3567" s="274"/>
      <c r="F3567" s="274"/>
      <c r="G3567" s="73">
        <v>0</v>
      </c>
      <c r="H3567" s="73">
        <v>0</v>
      </c>
      <c r="I3567" s="275">
        <v>247266</v>
      </c>
      <c r="J3567" s="275"/>
      <c r="K3567" s="275">
        <v>247266</v>
      </c>
      <c r="L3567" s="275"/>
      <c r="M3567" s="275"/>
      <c r="N3567" s="275"/>
      <c r="O3567" s="275">
        <v>0</v>
      </c>
      <c r="P3567" s="275"/>
      <c r="Q3567" s="73">
        <v>0</v>
      </c>
    </row>
    <row r="3568" spans="1:17" ht="12.1" customHeight="1" x14ac:dyDescent="0.25">
      <c r="A3568" s="273" t="s">
        <v>6314</v>
      </c>
      <c r="B3568" s="273"/>
      <c r="C3568" s="274" t="s">
        <v>6310</v>
      </c>
      <c r="D3568" s="274"/>
      <c r="E3568" s="274"/>
      <c r="F3568" s="274"/>
      <c r="G3568" s="73">
        <v>0</v>
      </c>
      <c r="H3568" s="73">
        <v>0</v>
      </c>
      <c r="I3568" s="275">
        <v>83500</v>
      </c>
      <c r="J3568" s="275"/>
      <c r="K3568" s="275">
        <v>83500</v>
      </c>
      <c r="L3568" s="275"/>
      <c r="M3568" s="275"/>
      <c r="N3568" s="275"/>
      <c r="O3568" s="275">
        <v>0</v>
      </c>
      <c r="P3568" s="275"/>
      <c r="Q3568" s="73">
        <v>0</v>
      </c>
    </row>
    <row r="3569" spans="1:17" ht="12.1" customHeight="1" x14ac:dyDescent="0.25">
      <c r="A3569" s="273" t="s">
        <v>6315</v>
      </c>
      <c r="B3569" s="273"/>
      <c r="C3569" s="274" t="s">
        <v>6310</v>
      </c>
      <c r="D3569" s="274"/>
      <c r="E3569" s="274"/>
      <c r="F3569" s="274"/>
      <c r="G3569" s="73">
        <v>0</v>
      </c>
      <c r="H3569" s="73">
        <v>0</v>
      </c>
      <c r="I3569" s="275">
        <v>126000</v>
      </c>
      <c r="J3569" s="275"/>
      <c r="K3569" s="275">
        <v>126000</v>
      </c>
      <c r="L3569" s="275"/>
      <c r="M3569" s="275"/>
      <c r="N3569" s="275"/>
      <c r="O3569" s="275">
        <v>0</v>
      </c>
      <c r="P3569" s="275"/>
      <c r="Q3569" s="73">
        <v>0</v>
      </c>
    </row>
    <row r="3570" spans="1:17" ht="12.75" customHeight="1" x14ac:dyDescent="0.25">
      <c r="A3570" s="273" t="s">
        <v>6316</v>
      </c>
      <c r="B3570" s="273"/>
      <c r="C3570" s="274" t="s">
        <v>6310</v>
      </c>
      <c r="D3570" s="274"/>
      <c r="E3570" s="274"/>
      <c r="F3570" s="274"/>
      <c r="G3570" s="73">
        <v>0</v>
      </c>
      <c r="H3570" s="73">
        <v>0</v>
      </c>
      <c r="I3570" s="275">
        <v>138000</v>
      </c>
      <c r="J3570" s="275"/>
      <c r="K3570" s="275">
        <v>138000</v>
      </c>
      <c r="L3570" s="275"/>
      <c r="M3570" s="275"/>
      <c r="N3570" s="275"/>
      <c r="O3570" s="275">
        <v>0</v>
      </c>
      <c r="P3570" s="275"/>
      <c r="Q3570" s="73">
        <v>0</v>
      </c>
    </row>
    <row r="3571" spans="1:17" ht="12.1" customHeight="1" x14ac:dyDescent="0.25">
      <c r="A3571" s="273" t="s">
        <v>6317</v>
      </c>
      <c r="B3571" s="273"/>
      <c r="C3571" s="274" t="s">
        <v>6310</v>
      </c>
      <c r="D3571" s="274"/>
      <c r="E3571" s="274"/>
      <c r="F3571" s="274"/>
      <c r="G3571" s="73">
        <v>0</v>
      </c>
      <c r="H3571" s="73">
        <v>0</v>
      </c>
      <c r="I3571" s="275">
        <v>64200</v>
      </c>
      <c r="J3571" s="275"/>
      <c r="K3571" s="275">
        <v>64200</v>
      </c>
      <c r="L3571" s="275"/>
      <c r="M3571" s="275"/>
      <c r="N3571" s="275"/>
      <c r="O3571" s="275">
        <v>0</v>
      </c>
      <c r="P3571" s="275"/>
      <c r="Q3571" s="73">
        <v>0</v>
      </c>
    </row>
    <row r="3572" spans="1:17" ht="12.1" customHeight="1" x14ac:dyDescent="0.25">
      <c r="A3572" s="273" t="s">
        <v>6318</v>
      </c>
      <c r="B3572" s="273"/>
      <c r="C3572" s="274" t="s">
        <v>6310</v>
      </c>
      <c r="D3572" s="274"/>
      <c r="E3572" s="274"/>
      <c r="F3572" s="274"/>
      <c r="G3572" s="73">
        <v>0</v>
      </c>
      <c r="H3572" s="73">
        <v>0</v>
      </c>
      <c r="I3572" s="275">
        <v>94000</v>
      </c>
      <c r="J3572" s="275"/>
      <c r="K3572" s="275">
        <v>94000</v>
      </c>
      <c r="L3572" s="275"/>
      <c r="M3572" s="275"/>
      <c r="N3572" s="275"/>
      <c r="O3572" s="275">
        <v>0</v>
      </c>
      <c r="P3572" s="275"/>
      <c r="Q3572" s="73">
        <v>0</v>
      </c>
    </row>
    <row r="3573" spans="1:17" ht="12.75" customHeight="1" x14ac:dyDescent="0.25">
      <c r="A3573" s="273" t="s">
        <v>6319</v>
      </c>
      <c r="B3573" s="273"/>
      <c r="C3573" s="274" t="s">
        <v>6310</v>
      </c>
      <c r="D3573" s="274"/>
      <c r="E3573" s="274"/>
      <c r="F3573" s="274"/>
      <c r="G3573" s="73">
        <v>0</v>
      </c>
      <c r="H3573" s="73">
        <v>0</v>
      </c>
      <c r="I3573" s="275">
        <v>260000</v>
      </c>
      <c r="J3573" s="275"/>
      <c r="K3573" s="275">
        <v>260000</v>
      </c>
      <c r="L3573" s="275"/>
      <c r="M3573" s="275"/>
      <c r="N3573" s="275"/>
      <c r="O3573" s="275">
        <v>0</v>
      </c>
      <c r="P3573" s="275"/>
      <c r="Q3573" s="73">
        <v>0</v>
      </c>
    </row>
    <row r="3574" spans="1:17" ht="12.1" customHeight="1" x14ac:dyDescent="0.25">
      <c r="A3574" s="273" t="s">
        <v>6320</v>
      </c>
      <c r="B3574" s="273"/>
      <c r="C3574" s="274" t="s">
        <v>6310</v>
      </c>
      <c r="D3574" s="274"/>
      <c r="E3574" s="274"/>
      <c r="F3574" s="274"/>
      <c r="G3574" s="73">
        <v>0</v>
      </c>
      <c r="H3574" s="73">
        <v>0</v>
      </c>
      <c r="I3574" s="275">
        <v>116100</v>
      </c>
      <c r="J3574" s="275"/>
      <c r="K3574" s="275">
        <v>116100</v>
      </c>
      <c r="L3574" s="275"/>
      <c r="M3574" s="275"/>
      <c r="N3574" s="275"/>
      <c r="O3574" s="275">
        <v>0</v>
      </c>
      <c r="P3574" s="275"/>
      <c r="Q3574" s="73">
        <v>0</v>
      </c>
    </row>
    <row r="3575" spans="1:17" ht="12.1" customHeight="1" x14ac:dyDescent="0.25">
      <c r="A3575" s="273" t="s">
        <v>6321</v>
      </c>
      <c r="B3575" s="273"/>
      <c r="C3575" s="274" t="s">
        <v>6310</v>
      </c>
      <c r="D3575" s="274"/>
      <c r="E3575" s="274"/>
      <c r="F3575" s="274"/>
      <c r="G3575" s="73">
        <v>0</v>
      </c>
      <c r="H3575" s="73">
        <v>0</v>
      </c>
      <c r="I3575" s="275">
        <v>111500</v>
      </c>
      <c r="J3575" s="275"/>
      <c r="K3575" s="275">
        <v>121500</v>
      </c>
      <c r="L3575" s="275"/>
      <c r="M3575" s="275"/>
      <c r="N3575" s="275"/>
      <c r="O3575" s="275">
        <v>0</v>
      </c>
      <c r="P3575" s="275"/>
      <c r="Q3575" s="73">
        <v>10000</v>
      </c>
    </row>
    <row r="3576" spans="1:17" ht="12.75" customHeight="1" x14ac:dyDescent="0.25">
      <c r="A3576" s="273" t="s">
        <v>6322</v>
      </c>
      <c r="B3576" s="273"/>
      <c r="C3576" s="274" t="s">
        <v>6310</v>
      </c>
      <c r="D3576" s="274"/>
      <c r="E3576" s="274"/>
      <c r="F3576" s="274"/>
      <c r="G3576" s="73">
        <v>0</v>
      </c>
      <c r="H3576" s="73">
        <v>0</v>
      </c>
      <c r="I3576" s="275">
        <v>130000</v>
      </c>
      <c r="J3576" s="275"/>
      <c r="K3576" s="275">
        <v>130000</v>
      </c>
      <c r="L3576" s="275"/>
      <c r="M3576" s="275"/>
      <c r="N3576" s="275"/>
      <c r="O3576" s="275">
        <v>0</v>
      </c>
      <c r="P3576" s="275"/>
      <c r="Q3576" s="73">
        <v>0</v>
      </c>
    </row>
    <row r="3577" spans="1:17" ht="12.1" customHeight="1" x14ac:dyDescent="0.25">
      <c r="A3577" s="273" t="s">
        <v>6323</v>
      </c>
      <c r="B3577" s="273"/>
      <c r="C3577" s="274" t="s">
        <v>6310</v>
      </c>
      <c r="D3577" s="274"/>
      <c r="E3577" s="274"/>
      <c r="F3577" s="274"/>
      <c r="G3577" s="73">
        <v>0</v>
      </c>
      <c r="H3577" s="73">
        <v>0</v>
      </c>
      <c r="I3577" s="275">
        <v>202000</v>
      </c>
      <c r="J3577" s="275"/>
      <c r="K3577" s="275">
        <v>202000</v>
      </c>
      <c r="L3577" s="275"/>
      <c r="M3577" s="275"/>
      <c r="N3577" s="275"/>
      <c r="O3577" s="275">
        <v>0</v>
      </c>
      <c r="P3577" s="275"/>
      <c r="Q3577" s="73">
        <v>0</v>
      </c>
    </row>
    <row r="3578" spans="1:17" ht="12.1" customHeight="1" x14ac:dyDescent="0.25">
      <c r="A3578" s="273" t="s">
        <v>6324</v>
      </c>
      <c r="B3578" s="273"/>
      <c r="C3578" s="274" t="s">
        <v>6310</v>
      </c>
      <c r="D3578" s="274"/>
      <c r="E3578" s="274"/>
      <c r="F3578" s="274"/>
      <c r="G3578" s="73">
        <v>0</v>
      </c>
      <c r="H3578" s="73">
        <v>0</v>
      </c>
      <c r="I3578" s="275">
        <v>120000</v>
      </c>
      <c r="J3578" s="275"/>
      <c r="K3578" s="275">
        <v>120000</v>
      </c>
      <c r="L3578" s="275"/>
      <c r="M3578" s="275"/>
      <c r="N3578" s="275"/>
      <c r="O3578" s="275">
        <v>0</v>
      </c>
      <c r="P3578" s="275"/>
      <c r="Q3578" s="73">
        <v>0</v>
      </c>
    </row>
    <row r="3579" spans="1:17" ht="12.75" customHeight="1" x14ac:dyDescent="0.25">
      <c r="A3579" s="273" t="s">
        <v>6325</v>
      </c>
      <c r="B3579" s="273"/>
      <c r="C3579" s="274" t="s">
        <v>6310</v>
      </c>
      <c r="D3579" s="274"/>
      <c r="E3579" s="274"/>
      <c r="F3579" s="274"/>
      <c r="G3579" s="73">
        <v>0</v>
      </c>
      <c r="H3579" s="73">
        <v>0</v>
      </c>
      <c r="I3579" s="275">
        <v>129000</v>
      </c>
      <c r="J3579" s="275"/>
      <c r="K3579" s="275">
        <v>159000</v>
      </c>
      <c r="L3579" s="275"/>
      <c r="M3579" s="275"/>
      <c r="N3579" s="275"/>
      <c r="O3579" s="275">
        <v>0</v>
      </c>
      <c r="P3579" s="275"/>
      <c r="Q3579" s="73">
        <v>30000</v>
      </c>
    </row>
    <row r="3580" spans="1:17" ht="12.1" customHeight="1" x14ac:dyDescent="0.25">
      <c r="A3580" s="273" t="s">
        <v>6326</v>
      </c>
      <c r="B3580" s="273"/>
      <c r="C3580" s="274" t="s">
        <v>6310</v>
      </c>
      <c r="D3580" s="274"/>
      <c r="E3580" s="274"/>
      <c r="F3580" s="274"/>
      <c r="G3580" s="73">
        <v>0</v>
      </c>
      <c r="H3580" s="73">
        <v>0</v>
      </c>
      <c r="I3580" s="275">
        <v>172000</v>
      </c>
      <c r="J3580" s="275"/>
      <c r="K3580" s="275">
        <v>172000</v>
      </c>
      <c r="L3580" s="275"/>
      <c r="M3580" s="275"/>
      <c r="N3580" s="275"/>
      <c r="O3580" s="275">
        <v>0</v>
      </c>
      <c r="P3580" s="275"/>
      <c r="Q3580" s="73">
        <v>0</v>
      </c>
    </row>
    <row r="3581" spans="1:17" ht="12.1" customHeight="1" x14ac:dyDescent="0.25">
      <c r="A3581" s="273" t="s">
        <v>6327</v>
      </c>
      <c r="B3581" s="273"/>
      <c r="C3581" s="274" t="s">
        <v>6310</v>
      </c>
      <c r="D3581" s="274"/>
      <c r="E3581" s="274"/>
      <c r="F3581" s="274"/>
      <c r="G3581" s="73">
        <v>0</v>
      </c>
      <c r="H3581" s="73">
        <v>0</v>
      </c>
      <c r="I3581" s="275">
        <v>256000</v>
      </c>
      <c r="J3581" s="275"/>
      <c r="K3581" s="275">
        <v>356000</v>
      </c>
      <c r="L3581" s="275"/>
      <c r="M3581" s="275"/>
      <c r="N3581" s="275"/>
      <c r="O3581" s="275">
        <v>0</v>
      </c>
      <c r="P3581" s="275"/>
      <c r="Q3581" s="73">
        <v>100000</v>
      </c>
    </row>
    <row r="3582" spans="1:17" ht="12.75" customHeight="1" x14ac:dyDescent="0.25">
      <c r="A3582" s="273" t="s">
        <v>6328</v>
      </c>
      <c r="B3582" s="273"/>
      <c r="C3582" s="274" t="s">
        <v>6310</v>
      </c>
      <c r="D3582" s="274"/>
      <c r="E3582" s="274"/>
      <c r="F3582" s="274"/>
      <c r="G3582" s="73">
        <v>0</v>
      </c>
      <c r="H3582" s="73">
        <v>0</v>
      </c>
      <c r="I3582" s="275">
        <v>278150</v>
      </c>
      <c r="J3582" s="275"/>
      <c r="K3582" s="275">
        <v>278150</v>
      </c>
      <c r="L3582" s="275"/>
      <c r="M3582" s="275"/>
      <c r="N3582" s="275"/>
      <c r="O3582" s="275">
        <v>0</v>
      </c>
      <c r="P3582" s="275"/>
      <c r="Q3582" s="73">
        <v>0</v>
      </c>
    </row>
    <row r="3583" spans="1:17" ht="12.1" customHeight="1" x14ac:dyDescent="0.25">
      <c r="A3583" s="273" t="s">
        <v>6329</v>
      </c>
      <c r="B3583" s="273"/>
      <c r="C3583" s="274" t="s">
        <v>6310</v>
      </c>
      <c r="D3583" s="274"/>
      <c r="E3583" s="274"/>
      <c r="F3583" s="274"/>
      <c r="G3583" s="73">
        <v>0</v>
      </c>
      <c r="H3583" s="73">
        <v>0</v>
      </c>
      <c r="I3583" s="275">
        <v>44000</v>
      </c>
      <c r="J3583" s="275"/>
      <c r="K3583" s="275">
        <v>44000</v>
      </c>
      <c r="L3583" s="275"/>
      <c r="M3583" s="275"/>
      <c r="N3583" s="275"/>
      <c r="O3583" s="275">
        <v>0</v>
      </c>
      <c r="P3583" s="275"/>
      <c r="Q3583" s="73">
        <v>0</v>
      </c>
    </row>
    <row r="3584" spans="1:17" ht="12.1" customHeight="1" x14ac:dyDescent="0.25">
      <c r="A3584" s="273" t="s">
        <v>6330</v>
      </c>
      <c r="B3584" s="273"/>
      <c r="C3584" s="274" t="s">
        <v>6310</v>
      </c>
      <c r="D3584" s="274"/>
      <c r="E3584" s="274"/>
      <c r="F3584" s="274"/>
      <c r="G3584" s="73">
        <v>0</v>
      </c>
      <c r="H3584" s="73">
        <v>0</v>
      </c>
      <c r="I3584" s="275">
        <v>240000</v>
      </c>
      <c r="J3584" s="275"/>
      <c r="K3584" s="275">
        <v>240000</v>
      </c>
      <c r="L3584" s="275"/>
      <c r="M3584" s="275"/>
      <c r="N3584" s="275"/>
      <c r="O3584" s="275">
        <v>0</v>
      </c>
      <c r="P3584" s="275"/>
      <c r="Q3584" s="73">
        <v>0</v>
      </c>
    </row>
    <row r="3585" spans="1:17" ht="12.1" customHeight="1" x14ac:dyDescent="0.25">
      <c r="A3585" s="273" t="s">
        <v>6331</v>
      </c>
      <c r="B3585" s="273"/>
      <c r="C3585" s="274" t="s">
        <v>6310</v>
      </c>
      <c r="D3585" s="274"/>
      <c r="E3585" s="274"/>
      <c r="F3585" s="274"/>
      <c r="G3585" s="73">
        <v>0</v>
      </c>
      <c r="H3585" s="73">
        <v>87189</v>
      </c>
      <c r="I3585" s="275">
        <v>36000</v>
      </c>
      <c r="J3585" s="275"/>
      <c r="K3585" s="275">
        <v>96000</v>
      </c>
      <c r="L3585" s="275"/>
      <c r="M3585" s="275"/>
      <c r="N3585" s="275"/>
      <c r="O3585" s="275">
        <v>0</v>
      </c>
      <c r="P3585" s="275"/>
      <c r="Q3585" s="73">
        <v>147189</v>
      </c>
    </row>
    <row r="3586" spans="1:17" ht="12.75" customHeight="1" x14ac:dyDescent="0.25">
      <c r="A3586" s="273" t="s">
        <v>6332</v>
      </c>
      <c r="B3586" s="273"/>
      <c r="C3586" s="274" t="s">
        <v>6310</v>
      </c>
      <c r="D3586" s="274"/>
      <c r="E3586" s="274"/>
      <c r="F3586" s="274"/>
      <c r="G3586" s="73">
        <v>0</v>
      </c>
      <c r="H3586" s="73">
        <v>0</v>
      </c>
      <c r="I3586" s="275">
        <v>6000</v>
      </c>
      <c r="J3586" s="275"/>
      <c r="K3586" s="275">
        <v>6000</v>
      </c>
      <c r="L3586" s="275"/>
      <c r="M3586" s="275"/>
      <c r="N3586" s="275"/>
      <c r="O3586" s="275">
        <v>0</v>
      </c>
      <c r="P3586" s="275"/>
      <c r="Q3586" s="73">
        <v>0</v>
      </c>
    </row>
    <row r="3587" spans="1:17" ht="12.1" customHeight="1" x14ac:dyDescent="0.25">
      <c r="A3587" s="273" t="s">
        <v>6333</v>
      </c>
      <c r="B3587" s="273"/>
      <c r="C3587" s="274" t="s">
        <v>6310</v>
      </c>
      <c r="D3587" s="274"/>
      <c r="E3587" s="274"/>
      <c r="F3587" s="274"/>
      <c r="G3587" s="73">
        <v>0</v>
      </c>
      <c r="H3587" s="73">
        <v>-973217.21</v>
      </c>
      <c r="I3587" s="275">
        <v>1126374</v>
      </c>
      <c r="J3587" s="275"/>
      <c r="K3587" s="275">
        <v>2099591.21</v>
      </c>
      <c r="L3587" s="275"/>
      <c r="M3587" s="275"/>
      <c r="N3587" s="275"/>
      <c r="O3587" s="275">
        <v>0</v>
      </c>
      <c r="P3587" s="275"/>
      <c r="Q3587" s="73">
        <v>0</v>
      </c>
    </row>
    <row r="3588" spans="1:17" ht="12.1" customHeight="1" x14ac:dyDescent="0.25">
      <c r="A3588" s="355"/>
      <c r="B3588" s="355"/>
      <c r="C3588" s="355"/>
      <c r="D3588" s="355"/>
      <c r="E3588" s="355"/>
      <c r="F3588" s="355"/>
      <c r="G3588" s="74">
        <v>0</v>
      </c>
      <c r="H3588" s="74">
        <v>73850991.599999994</v>
      </c>
      <c r="I3588" s="356">
        <v>229930456.44</v>
      </c>
      <c r="J3588" s="356"/>
      <c r="K3588" s="356">
        <v>232433779.21000001</v>
      </c>
      <c r="L3588" s="356"/>
      <c r="M3588" s="356"/>
      <c r="N3588" s="356"/>
      <c r="O3588" s="356">
        <v>0</v>
      </c>
      <c r="P3588" s="356"/>
      <c r="Q3588" s="74">
        <v>76354314.370000005</v>
      </c>
    </row>
    <row r="3589" spans="1:17" ht="6.8" customHeight="1" x14ac:dyDescent="0.25"/>
    <row r="3590" spans="1:17" ht="12.75" customHeight="1" x14ac:dyDescent="0.25">
      <c r="A3590" s="277" t="s">
        <v>578</v>
      </c>
      <c r="B3590" s="277"/>
      <c r="C3590" s="278" t="s">
        <v>774</v>
      </c>
      <c r="D3590" s="278"/>
      <c r="E3590" s="278"/>
      <c r="F3590" s="278"/>
      <c r="G3590" s="278"/>
      <c r="H3590" s="278"/>
      <c r="I3590" s="278"/>
      <c r="J3590" s="278"/>
      <c r="K3590" s="278"/>
      <c r="L3590" s="278"/>
      <c r="M3590" s="278"/>
      <c r="N3590" s="278"/>
      <c r="O3590" s="278"/>
      <c r="P3590" s="278"/>
      <c r="Q3590" s="278"/>
    </row>
    <row r="3591" spans="1:17" ht="12.1" customHeight="1" x14ac:dyDescent="0.25">
      <c r="A3591" s="273" t="s">
        <v>6334</v>
      </c>
      <c r="B3591" s="273"/>
      <c r="C3591" s="274" t="s">
        <v>6335</v>
      </c>
      <c r="D3591" s="274"/>
      <c r="E3591" s="274"/>
      <c r="F3591" s="274"/>
      <c r="G3591" s="73">
        <v>0</v>
      </c>
      <c r="H3591" s="73">
        <v>0</v>
      </c>
      <c r="I3591" s="275">
        <v>644969</v>
      </c>
      <c r="J3591" s="275"/>
      <c r="K3591" s="275">
        <v>644969</v>
      </c>
      <c r="L3591" s="275"/>
      <c r="M3591" s="275"/>
      <c r="N3591" s="275"/>
      <c r="O3591" s="275">
        <v>0</v>
      </c>
      <c r="P3591" s="275"/>
      <c r="Q3591" s="73">
        <v>0</v>
      </c>
    </row>
    <row r="3592" spans="1:17" ht="12.1" customHeight="1" x14ac:dyDescent="0.25">
      <c r="A3592" s="273" t="s">
        <v>6336</v>
      </c>
      <c r="B3592" s="273"/>
      <c r="C3592" s="274" t="s">
        <v>6335</v>
      </c>
      <c r="D3592" s="274"/>
      <c r="E3592" s="274"/>
      <c r="F3592" s="274"/>
      <c r="G3592" s="73">
        <v>0</v>
      </c>
      <c r="H3592" s="73">
        <v>0</v>
      </c>
      <c r="I3592" s="275">
        <v>914818</v>
      </c>
      <c r="J3592" s="275"/>
      <c r="K3592" s="275">
        <v>914818</v>
      </c>
      <c r="L3592" s="275"/>
      <c r="M3592" s="275"/>
      <c r="N3592" s="275"/>
      <c r="O3592" s="275">
        <v>0</v>
      </c>
      <c r="P3592" s="275"/>
      <c r="Q3592" s="73">
        <v>0</v>
      </c>
    </row>
    <row r="3593" spans="1:17" ht="12.75" customHeight="1" x14ac:dyDescent="0.25">
      <c r="A3593" s="273" t="s">
        <v>6337</v>
      </c>
      <c r="B3593" s="273"/>
      <c r="C3593" s="274" t="s">
        <v>6335</v>
      </c>
      <c r="D3593" s="274"/>
      <c r="E3593" s="274"/>
      <c r="F3593" s="274"/>
      <c r="G3593" s="73">
        <v>0</v>
      </c>
      <c r="H3593" s="73">
        <v>0</v>
      </c>
      <c r="I3593" s="275">
        <v>522350</v>
      </c>
      <c r="J3593" s="275"/>
      <c r="K3593" s="275">
        <v>522350</v>
      </c>
      <c r="L3593" s="275"/>
      <c r="M3593" s="275"/>
      <c r="N3593" s="275"/>
      <c r="O3593" s="275">
        <v>0</v>
      </c>
      <c r="P3593" s="275"/>
      <c r="Q3593" s="73">
        <v>0</v>
      </c>
    </row>
    <row r="3594" spans="1:17" ht="12.1" customHeight="1" x14ac:dyDescent="0.25">
      <c r="A3594" s="273" t="s">
        <v>6338</v>
      </c>
      <c r="B3594" s="273"/>
      <c r="C3594" s="274" t="s">
        <v>6335</v>
      </c>
      <c r="D3594" s="274"/>
      <c r="E3594" s="274"/>
      <c r="F3594" s="274"/>
      <c r="G3594" s="73">
        <v>0</v>
      </c>
      <c r="H3594" s="73">
        <v>0</v>
      </c>
      <c r="I3594" s="275">
        <v>748277</v>
      </c>
      <c r="J3594" s="275"/>
      <c r="K3594" s="275">
        <v>748277</v>
      </c>
      <c r="L3594" s="275"/>
      <c r="M3594" s="275"/>
      <c r="N3594" s="275"/>
      <c r="O3594" s="275">
        <v>0</v>
      </c>
      <c r="P3594" s="275"/>
      <c r="Q3594" s="73">
        <v>0</v>
      </c>
    </row>
    <row r="3595" spans="1:17" ht="12.1" customHeight="1" x14ac:dyDescent="0.25">
      <c r="A3595" s="273" t="s">
        <v>6339</v>
      </c>
      <c r="B3595" s="273"/>
      <c r="C3595" s="274" t="s">
        <v>6335</v>
      </c>
      <c r="D3595" s="274"/>
      <c r="E3595" s="274"/>
      <c r="F3595" s="274"/>
      <c r="G3595" s="73">
        <v>0</v>
      </c>
      <c r="H3595" s="73">
        <v>0</v>
      </c>
      <c r="I3595" s="275">
        <v>556179</v>
      </c>
      <c r="J3595" s="275"/>
      <c r="K3595" s="275">
        <v>556179</v>
      </c>
      <c r="L3595" s="275"/>
      <c r="M3595" s="275"/>
      <c r="N3595" s="275"/>
      <c r="O3595" s="275">
        <v>0</v>
      </c>
      <c r="P3595" s="275"/>
      <c r="Q3595" s="73">
        <v>0</v>
      </c>
    </row>
    <row r="3596" spans="1:17" ht="12.75" customHeight="1" x14ac:dyDescent="0.25">
      <c r="A3596" s="273" t="s">
        <v>6340</v>
      </c>
      <c r="B3596" s="273"/>
      <c r="C3596" s="274" t="s">
        <v>6335</v>
      </c>
      <c r="D3596" s="274"/>
      <c r="E3596" s="274"/>
      <c r="F3596" s="274"/>
      <c r="G3596" s="73">
        <v>0</v>
      </c>
      <c r="H3596" s="73">
        <v>0</v>
      </c>
      <c r="I3596" s="275">
        <v>632064</v>
      </c>
      <c r="J3596" s="275"/>
      <c r="K3596" s="275">
        <v>632064</v>
      </c>
      <c r="L3596" s="275"/>
      <c r="M3596" s="275"/>
      <c r="N3596" s="275"/>
      <c r="O3596" s="275">
        <v>0</v>
      </c>
      <c r="P3596" s="275"/>
      <c r="Q3596" s="73">
        <v>0</v>
      </c>
    </row>
    <row r="3597" spans="1:17" ht="12.1" customHeight="1" x14ac:dyDescent="0.25">
      <c r="A3597" s="273" t="s">
        <v>6341</v>
      </c>
      <c r="B3597" s="273"/>
      <c r="C3597" s="274" t="s">
        <v>6335</v>
      </c>
      <c r="D3597" s="274"/>
      <c r="E3597" s="274"/>
      <c r="F3597" s="274"/>
      <c r="G3597" s="73">
        <v>0</v>
      </c>
      <c r="H3597" s="73">
        <v>0</v>
      </c>
      <c r="I3597" s="275">
        <v>570790</v>
      </c>
      <c r="J3597" s="275"/>
      <c r="K3597" s="275">
        <v>681613</v>
      </c>
      <c r="L3597" s="275"/>
      <c r="M3597" s="275"/>
      <c r="N3597" s="275"/>
      <c r="O3597" s="275">
        <v>0</v>
      </c>
      <c r="P3597" s="275"/>
      <c r="Q3597" s="73">
        <v>110823</v>
      </c>
    </row>
    <row r="3598" spans="1:17" ht="12.1" customHeight="1" x14ac:dyDescent="0.25">
      <c r="A3598" s="273" t="s">
        <v>6342</v>
      </c>
      <c r="B3598" s="273"/>
      <c r="C3598" s="274" t="s">
        <v>6335</v>
      </c>
      <c r="D3598" s="274"/>
      <c r="E3598" s="274"/>
      <c r="F3598" s="274"/>
      <c r="G3598" s="73">
        <v>0</v>
      </c>
      <c r="H3598" s="73">
        <v>0</v>
      </c>
      <c r="I3598" s="275">
        <v>513393</v>
      </c>
      <c r="J3598" s="275"/>
      <c r="K3598" s="275">
        <v>513393</v>
      </c>
      <c r="L3598" s="275"/>
      <c r="M3598" s="275"/>
      <c r="N3598" s="275"/>
      <c r="O3598" s="275">
        <v>0</v>
      </c>
      <c r="P3598" s="275"/>
      <c r="Q3598" s="73">
        <v>0</v>
      </c>
    </row>
    <row r="3599" spans="1:17" ht="12.75" customHeight="1" x14ac:dyDescent="0.25">
      <c r="A3599" s="273" t="s">
        <v>6343</v>
      </c>
      <c r="B3599" s="273"/>
      <c r="C3599" s="274" t="s">
        <v>6344</v>
      </c>
      <c r="D3599" s="274"/>
      <c r="E3599" s="274"/>
      <c r="F3599" s="274"/>
      <c r="G3599" s="73">
        <v>0</v>
      </c>
      <c r="H3599" s="73">
        <v>0</v>
      </c>
      <c r="I3599" s="275">
        <v>662040</v>
      </c>
      <c r="J3599" s="275"/>
      <c r="K3599" s="275">
        <v>662040</v>
      </c>
      <c r="L3599" s="275"/>
      <c r="M3599" s="275"/>
      <c r="N3599" s="275"/>
      <c r="O3599" s="275">
        <v>0</v>
      </c>
      <c r="P3599" s="275"/>
      <c r="Q3599" s="73">
        <v>0</v>
      </c>
    </row>
    <row r="3600" spans="1:17" ht="12.1" customHeight="1" x14ac:dyDescent="0.25">
      <c r="A3600" s="273" t="s">
        <v>6345</v>
      </c>
      <c r="B3600" s="273"/>
      <c r="C3600" s="274" t="s">
        <v>6335</v>
      </c>
      <c r="D3600" s="274"/>
      <c r="E3600" s="274"/>
      <c r="F3600" s="274"/>
      <c r="G3600" s="73">
        <v>0</v>
      </c>
      <c r="H3600" s="73">
        <v>0</v>
      </c>
      <c r="I3600" s="275">
        <v>552025</v>
      </c>
      <c r="J3600" s="275"/>
      <c r="K3600" s="275">
        <v>552025</v>
      </c>
      <c r="L3600" s="275"/>
      <c r="M3600" s="275"/>
      <c r="N3600" s="275"/>
      <c r="O3600" s="275">
        <v>0</v>
      </c>
      <c r="P3600" s="275"/>
      <c r="Q3600" s="73">
        <v>0</v>
      </c>
    </row>
    <row r="3601" spans="1:17" ht="12.1" customHeight="1" x14ac:dyDescent="0.25">
      <c r="A3601" s="273" t="s">
        <v>6346</v>
      </c>
      <c r="B3601" s="273"/>
      <c r="C3601" s="274" t="s">
        <v>6335</v>
      </c>
      <c r="D3601" s="274"/>
      <c r="E3601" s="274"/>
      <c r="F3601" s="274"/>
      <c r="G3601" s="73">
        <v>0</v>
      </c>
      <c r="H3601" s="73">
        <v>0</v>
      </c>
      <c r="I3601" s="275">
        <v>702694</v>
      </c>
      <c r="J3601" s="275"/>
      <c r="K3601" s="275">
        <v>702694</v>
      </c>
      <c r="L3601" s="275"/>
      <c r="M3601" s="275"/>
      <c r="N3601" s="275"/>
      <c r="O3601" s="275">
        <v>0</v>
      </c>
      <c r="P3601" s="275"/>
      <c r="Q3601" s="73">
        <v>0</v>
      </c>
    </row>
    <row r="3602" spans="1:17" ht="12.75" customHeight="1" x14ac:dyDescent="0.25">
      <c r="A3602" s="273" t="s">
        <v>6347</v>
      </c>
      <c r="B3602" s="273"/>
      <c r="C3602" s="274" t="s">
        <v>6335</v>
      </c>
      <c r="D3602" s="274"/>
      <c r="E3602" s="274"/>
      <c r="F3602" s="274"/>
      <c r="G3602" s="73">
        <v>0</v>
      </c>
      <c r="H3602" s="73">
        <v>0</v>
      </c>
      <c r="I3602" s="275">
        <v>589500</v>
      </c>
      <c r="J3602" s="275"/>
      <c r="K3602" s="275">
        <v>589500</v>
      </c>
      <c r="L3602" s="275"/>
      <c r="M3602" s="275"/>
      <c r="N3602" s="275"/>
      <c r="O3602" s="275">
        <v>0</v>
      </c>
      <c r="P3602" s="275"/>
      <c r="Q3602" s="73">
        <v>0</v>
      </c>
    </row>
    <row r="3603" spans="1:17" ht="12.1" customHeight="1" x14ac:dyDescent="0.25">
      <c r="A3603" s="273" t="s">
        <v>6348</v>
      </c>
      <c r="B3603" s="273"/>
      <c r="C3603" s="274" t="s">
        <v>6335</v>
      </c>
      <c r="D3603" s="274"/>
      <c r="E3603" s="274"/>
      <c r="F3603" s="274"/>
      <c r="G3603" s="73">
        <v>0</v>
      </c>
      <c r="H3603" s="73">
        <v>0</v>
      </c>
      <c r="I3603" s="275">
        <v>633272</v>
      </c>
      <c r="J3603" s="275"/>
      <c r="K3603" s="275">
        <v>633272</v>
      </c>
      <c r="L3603" s="275"/>
      <c r="M3603" s="275"/>
      <c r="N3603" s="275"/>
      <c r="O3603" s="275">
        <v>0</v>
      </c>
      <c r="P3603" s="275"/>
      <c r="Q3603" s="73">
        <v>0</v>
      </c>
    </row>
    <row r="3604" spans="1:17" ht="12.1" customHeight="1" x14ac:dyDescent="0.25">
      <c r="A3604" s="273" t="s">
        <v>6349</v>
      </c>
      <c r="B3604" s="273"/>
      <c r="C3604" s="274" t="s">
        <v>6335</v>
      </c>
      <c r="D3604" s="274"/>
      <c r="E3604" s="274"/>
      <c r="F3604" s="274"/>
      <c r="G3604" s="73">
        <v>0</v>
      </c>
      <c r="H3604" s="73">
        <v>17235</v>
      </c>
      <c r="I3604" s="275">
        <v>655176</v>
      </c>
      <c r="J3604" s="275"/>
      <c r="K3604" s="275">
        <v>637941</v>
      </c>
      <c r="L3604" s="275"/>
      <c r="M3604" s="275"/>
      <c r="N3604" s="275"/>
      <c r="O3604" s="275">
        <v>0</v>
      </c>
      <c r="P3604" s="275"/>
      <c r="Q3604" s="73">
        <v>0</v>
      </c>
    </row>
    <row r="3605" spans="1:17" ht="12.75" customHeight="1" x14ac:dyDescent="0.25">
      <c r="A3605" s="273" t="s">
        <v>6350</v>
      </c>
      <c r="B3605" s="273"/>
      <c r="C3605" s="274" t="s">
        <v>774</v>
      </c>
      <c r="D3605" s="274"/>
      <c r="E3605" s="274"/>
      <c r="F3605" s="274"/>
      <c r="G3605" s="73">
        <v>0</v>
      </c>
      <c r="H3605" s="73">
        <v>1526735.38</v>
      </c>
      <c r="I3605" s="275">
        <v>5677294</v>
      </c>
      <c r="J3605" s="275"/>
      <c r="K3605" s="275">
        <v>8586178</v>
      </c>
      <c r="L3605" s="275"/>
      <c r="M3605" s="275"/>
      <c r="N3605" s="275"/>
      <c r="O3605" s="275">
        <v>0</v>
      </c>
      <c r="P3605" s="275"/>
      <c r="Q3605" s="73">
        <v>4435619.38</v>
      </c>
    </row>
    <row r="3606" spans="1:17" ht="12.1" customHeight="1" x14ac:dyDescent="0.25">
      <c r="A3606" s="355"/>
      <c r="B3606" s="355"/>
      <c r="C3606" s="355"/>
      <c r="D3606" s="355"/>
      <c r="E3606" s="355"/>
      <c r="F3606" s="355"/>
      <c r="G3606" s="74">
        <v>0</v>
      </c>
      <c r="H3606" s="74">
        <v>1543970.38</v>
      </c>
      <c r="I3606" s="356">
        <v>14574841</v>
      </c>
      <c r="J3606" s="356"/>
      <c r="K3606" s="356">
        <v>17577313</v>
      </c>
      <c r="L3606" s="356"/>
      <c r="M3606" s="356"/>
      <c r="N3606" s="356"/>
      <c r="O3606" s="356">
        <v>0</v>
      </c>
      <c r="P3606" s="356"/>
      <c r="Q3606" s="74">
        <v>4546442.38</v>
      </c>
    </row>
    <row r="3607" spans="1:17" ht="6.8" customHeight="1" x14ac:dyDescent="0.25"/>
    <row r="3608" spans="1:17" ht="12.1" customHeight="1" x14ac:dyDescent="0.25">
      <c r="A3608" s="277" t="s">
        <v>578</v>
      </c>
      <c r="B3608" s="277"/>
      <c r="C3608" s="278" t="s">
        <v>776</v>
      </c>
      <c r="D3608" s="278"/>
      <c r="E3608" s="278"/>
      <c r="F3608" s="278"/>
      <c r="G3608" s="278"/>
      <c r="H3608" s="278"/>
      <c r="I3608" s="278"/>
      <c r="J3608" s="278"/>
      <c r="K3608" s="278"/>
      <c r="L3608" s="278"/>
      <c r="M3608" s="278"/>
      <c r="N3608" s="278"/>
      <c r="O3608" s="278"/>
      <c r="P3608" s="278"/>
      <c r="Q3608" s="278"/>
    </row>
    <row r="3609" spans="1:17" ht="12.75" customHeight="1" x14ac:dyDescent="0.25">
      <c r="A3609" s="273" t="s">
        <v>6351</v>
      </c>
      <c r="B3609" s="273"/>
      <c r="C3609" s="274" t="s">
        <v>6352</v>
      </c>
      <c r="D3609" s="274"/>
      <c r="E3609" s="274"/>
      <c r="F3609" s="274"/>
      <c r="G3609" s="73">
        <v>0</v>
      </c>
      <c r="H3609" s="73">
        <v>0</v>
      </c>
      <c r="I3609" s="275">
        <v>0.44</v>
      </c>
      <c r="J3609" s="275"/>
      <c r="K3609" s="275">
        <v>9701</v>
      </c>
      <c r="L3609" s="275"/>
      <c r="M3609" s="275"/>
      <c r="N3609" s="275"/>
      <c r="O3609" s="275">
        <v>0</v>
      </c>
      <c r="P3609" s="275"/>
      <c r="Q3609" s="73">
        <v>9700.56</v>
      </c>
    </row>
    <row r="3610" spans="1:17" ht="12.1" customHeight="1" x14ac:dyDescent="0.25">
      <c r="A3610" s="273" t="s">
        <v>6353</v>
      </c>
      <c r="B3610" s="273"/>
      <c r="C3610" s="274" t="s">
        <v>6354</v>
      </c>
      <c r="D3610" s="274"/>
      <c r="E3610" s="274"/>
      <c r="F3610" s="274"/>
      <c r="G3610" s="73">
        <v>0</v>
      </c>
      <c r="H3610" s="73">
        <v>0</v>
      </c>
      <c r="I3610" s="275">
        <v>16184</v>
      </c>
      <c r="J3610" s="275"/>
      <c r="K3610" s="275">
        <v>16184</v>
      </c>
      <c r="L3610" s="275"/>
      <c r="M3610" s="275"/>
      <c r="N3610" s="275"/>
      <c r="O3610" s="275">
        <v>0</v>
      </c>
      <c r="P3610" s="275"/>
      <c r="Q3610" s="73">
        <v>0</v>
      </c>
    </row>
    <row r="3611" spans="1:17" ht="12.1" customHeight="1" x14ac:dyDescent="0.25">
      <c r="A3611" s="273" t="s">
        <v>6355</v>
      </c>
      <c r="B3611" s="273"/>
      <c r="C3611" s="274" t="s">
        <v>6352</v>
      </c>
      <c r="D3611" s="274"/>
      <c r="E3611" s="274"/>
      <c r="F3611" s="274"/>
      <c r="G3611" s="73">
        <v>0</v>
      </c>
      <c r="H3611" s="73">
        <v>1892322.61</v>
      </c>
      <c r="I3611" s="275">
        <v>0</v>
      </c>
      <c r="J3611" s="275"/>
      <c r="K3611" s="275">
        <v>1060</v>
      </c>
      <c r="L3611" s="275"/>
      <c r="M3611" s="275"/>
      <c r="N3611" s="275"/>
      <c r="O3611" s="275">
        <v>0</v>
      </c>
      <c r="P3611" s="275"/>
      <c r="Q3611" s="73">
        <v>1893382.61</v>
      </c>
    </row>
    <row r="3612" spans="1:17" ht="12.1" customHeight="1" x14ac:dyDescent="0.25">
      <c r="A3612" s="273" t="s">
        <v>6356</v>
      </c>
      <c r="B3612" s="273"/>
      <c r="C3612" s="274" t="s">
        <v>6352</v>
      </c>
      <c r="D3612" s="274"/>
      <c r="E3612" s="274"/>
      <c r="F3612" s="274"/>
      <c r="G3612" s="73">
        <v>0</v>
      </c>
      <c r="H3612" s="73">
        <v>0</v>
      </c>
      <c r="I3612" s="275">
        <v>6651.5</v>
      </c>
      <c r="J3612" s="275"/>
      <c r="K3612" s="275">
        <v>6651.5</v>
      </c>
      <c r="L3612" s="275"/>
      <c r="M3612" s="275"/>
      <c r="N3612" s="275"/>
      <c r="O3612" s="275">
        <v>0</v>
      </c>
      <c r="P3612" s="275"/>
      <c r="Q3612" s="73">
        <v>0</v>
      </c>
    </row>
    <row r="3613" spans="1:17" ht="12.75" customHeight="1" x14ac:dyDescent="0.25">
      <c r="A3613" s="273" t="s">
        <v>6357</v>
      </c>
      <c r="B3613" s="273"/>
      <c r="C3613" s="274" t="s">
        <v>6352</v>
      </c>
      <c r="D3613" s="274"/>
      <c r="E3613" s="274"/>
      <c r="F3613" s="274"/>
      <c r="G3613" s="73">
        <v>0</v>
      </c>
      <c r="H3613" s="73">
        <v>2800</v>
      </c>
      <c r="I3613" s="275">
        <v>2800</v>
      </c>
      <c r="J3613" s="275"/>
      <c r="K3613" s="275">
        <v>5959.9</v>
      </c>
      <c r="L3613" s="275"/>
      <c r="M3613" s="275"/>
      <c r="N3613" s="275"/>
      <c r="O3613" s="275">
        <v>0</v>
      </c>
      <c r="P3613" s="275"/>
      <c r="Q3613" s="73">
        <v>5959.9</v>
      </c>
    </row>
    <row r="3614" spans="1:17" ht="12.1" customHeight="1" x14ac:dyDescent="0.25">
      <c r="A3614" s="273" t="s">
        <v>6358</v>
      </c>
      <c r="B3614" s="273"/>
      <c r="C3614" s="274" t="s">
        <v>6352</v>
      </c>
      <c r="D3614" s="274"/>
      <c r="E3614" s="274"/>
      <c r="F3614" s="274"/>
      <c r="G3614" s="73">
        <v>0</v>
      </c>
      <c r="H3614" s="73">
        <v>0</v>
      </c>
      <c r="I3614" s="275">
        <v>2881</v>
      </c>
      <c r="J3614" s="275"/>
      <c r="K3614" s="275">
        <v>2881</v>
      </c>
      <c r="L3614" s="275"/>
      <c r="M3614" s="275"/>
      <c r="N3614" s="275"/>
      <c r="O3614" s="275">
        <v>0</v>
      </c>
      <c r="P3614" s="275"/>
      <c r="Q3614" s="73">
        <v>0</v>
      </c>
    </row>
    <row r="3615" spans="1:17" ht="12.1" customHeight="1" x14ac:dyDescent="0.25">
      <c r="A3615" s="273" t="s">
        <v>6359</v>
      </c>
      <c r="B3615" s="273"/>
      <c r="C3615" s="274" t="s">
        <v>6352</v>
      </c>
      <c r="D3615" s="274"/>
      <c r="E3615" s="274"/>
      <c r="F3615" s="274"/>
      <c r="G3615" s="73">
        <v>0</v>
      </c>
      <c r="H3615" s="73">
        <v>0</v>
      </c>
      <c r="I3615" s="275">
        <v>2193</v>
      </c>
      <c r="J3615" s="275"/>
      <c r="K3615" s="275">
        <v>2193</v>
      </c>
      <c r="L3615" s="275"/>
      <c r="M3615" s="275"/>
      <c r="N3615" s="275"/>
      <c r="O3615" s="275">
        <v>0</v>
      </c>
      <c r="P3615" s="275"/>
      <c r="Q3615" s="73">
        <v>0</v>
      </c>
    </row>
    <row r="3616" spans="1:17" ht="12.75" customHeight="1" x14ac:dyDescent="0.25">
      <c r="A3616" s="273" t="s">
        <v>6360</v>
      </c>
      <c r="B3616" s="273"/>
      <c r="C3616" s="274" t="s">
        <v>6352</v>
      </c>
      <c r="D3616" s="274"/>
      <c r="E3616" s="274"/>
      <c r="F3616" s="274"/>
      <c r="G3616" s="73">
        <v>0</v>
      </c>
      <c r="H3616" s="73">
        <v>0</v>
      </c>
      <c r="I3616" s="275">
        <v>19649</v>
      </c>
      <c r="J3616" s="275"/>
      <c r="K3616" s="275">
        <v>19649</v>
      </c>
      <c r="L3616" s="275"/>
      <c r="M3616" s="275"/>
      <c r="N3616" s="275"/>
      <c r="O3616" s="275">
        <v>0</v>
      </c>
      <c r="P3616" s="275"/>
      <c r="Q3616" s="73">
        <v>0</v>
      </c>
    </row>
    <row r="3617" spans="1:17" ht="12.1" customHeight="1" x14ac:dyDescent="0.25">
      <c r="A3617" s="273" t="s">
        <v>6361</v>
      </c>
      <c r="B3617" s="273"/>
      <c r="C3617" s="274" t="s">
        <v>6352</v>
      </c>
      <c r="D3617" s="274"/>
      <c r="E3617" s="274"/>
      <c r="F3617" s="274"/>
      <c r="G3617" s="73">
        <v>0</v>
      </c>
      <c r="H3617" s="73">
        <v>0</v>
      </c>
      <c r="I3617" s="275">
        <v>70000</v>
      </c>
      <c r="J3617" s="275"/>
      <c r="K3617" s="275">
        <v>167620</v>
      </c>
      <c r="L3617" s="275"/>
      <c r="M3617" s="275"/>
      <c r="N3617" s="275"/>
      <c r="O3617" s="275">
        <v>0</v>
      </c>
      <c r="P3617" s="275"/>
      <c r="Q3617" s="73">
        <v>97620</v>
      </c>
    </row>
    <row r="3618" spans="1:17" ht="12.1" customHeight="1" x14ac:dyDescent="0.25">
      <c r="A3618" s="273" t="s">
        <v>6362</v>
      </c>
      <c r="B3618" s="273"/>
      <c r="C3618" s="274" t="s">
        <v>6363</v>
      </c>
      <c r="D3618" s="274"/>
      <c r="E3618" s="274"/>
      <c r="F3618" s="274"/>
      <c r="G3618" s="73">
        <v>0</v>
      </c>
      <c r="H3618" s="73">
        <v>140000</v>
      </c>
      <c r="I3618" s="275">
        <v>657923</v>
      </c>
      <c r="J3618" s="275"/>
      <c r="K3618" s="275">
        <v>517923</v>
      </c>
      <c r="L3618" s="275"/>
      <c r="M3618" s="275"/>
      <c r="N3618" s="275"/>
      <c r="O3618" s="275">
        <v>0</v>
      </c>
      <c r="P3618" s="275"/>
      <c r="Q3618" s="73">
        <v>0</v>
      </c>
    </row>
    <row r="3619" spans="1:17" ht="12.75" customHeight="1" x14ac:dyDescent="0.25">
      <c r="A3619" s="273" t="s">
        <v>6364</v>
      </c>
      <c r="B3619" s="273"/>
      <c r="C3619" s="274" t="s">
        <v>6352</v>
      </c>
      <c r="D3619" s="274"/>
      <c r="E3619" s="274"/>
      <c r="F3619" s="274"/>
      <c r="G3619" s="73">
        <v>0</v>
      </c>
      <c r="H3619" s="73">
        <v>0</v>
      </c>
      <c r="I3619" s="275">
        <v>625</v>
      </c>
      <c r="J3619" s="275"/>
      <c r="K3619" s="275">
        <v>625</v>
      </c>
      <c r="L3619" s="275"/>
      <c r="M3619" s="275"/>
      <c r="N3619" s="275"/>
      <c r="O3619" s="275">
        <v>0</v>
      </c>
      <c r="P3619" s="275"/>
      <c r="Q3619" s="73">
        <v>0</v>
      </c>
    </row>
    <row r="3620" spans="1:17" ht="12.1" customHeight="1" x14ac:dyDescent="0.25">
      <c r="A3620" s="273" t="s">
        <v>6365</v>
      </c>
      <c r="B3620" s="273"/>
      <c r="C3620" s="274" t="s">
        <v>6352</v>
      </c>
      <c r="D3620" s="274"/>
      <c r="E3620" s="274"/>
      <c r="F3620" s="274"/>
      <c r="G3620" s="73">
        <v>0</v>
      </c>
      <c r="H3620" s="73">
        <v>83407.259999999995</v>
      </c>
      <c r="I3620" s="275">
        <v>0</v>
      </c>
      <c r="J3620" s="275"/>
      <c r="K3620" s="275">
        <v>0</v>
      </c>
      <c r="L3620" s="275"/>
      <c r="M3620" s="275"/>
      <c r="N3620" s="275"/>
      <c r="O3620" s="275">
        <v>0</v>
      </c>
      <c r="P3620" s="275"/>
      <c r="Q3620" s="73">
        <v>83407.259999999995</v>
      </c>
    </row>
    <row r="3621" spans="1:17" ht="12.1" customHeight="1" x14ac:dyDescent="0.25">
      <c r="A3621" s="273" t="s">
        <v>6366</v>
      </c>
      <c r="B3621" s="273"/>
      <c r="C3621" s="274" t="s">
        <v>6367</v>
      </c>
      <c r="D3621" s="274"/>
      <c r="E3621" s="274"/>
      <c r="F3621" s="274"/>
      <c r="G3621" s="73">
        <v>0</v>
      </c>
      <c r="H3621" s="73">
        <v>0</v>
      </c>
      <c r="I3621" s="275">
        <v>17463</v>
      </c>
      <c r="J3621" s="275"/>
      <c r="K3621" s="275">
        <v>17463</v>
      </c>
      <c r="L3621" s="275"/>
      <c r="M3621" s="275"/>
      <c r="N3621" s="275"/>
      <c r="O3621" s="275">
        <v>0</v>
      </c>
      <c r="P3621" s="275"/>
      <c r="Q3621" s="73">
        <v>0</v>
      </c>
    </row>
    <row r="3622" spans="1:17" ht="12.75" customHeight="1" x14ac:dyDescent="0.25">
      <c r="A3622" s="273" t="s">
        <v>6368</v>
      </c>
      <c r="B3622" s="273"/>
      <c r="C3622" s="274" t="s">
        <v>6352</v>
      </c>
      <c r="D3622" s="274"/>
      <c r="E3622" s="274"/>
      <c r="F3622" s="274"/>
      <c r="G3622" s="73">
        <v>0</v>
      </c>
      <c r="H3622" s="73">
        <v>0</v>
      </c>
      <c r="I3622" s="275">
        <v>7592</v>
      </c>
      <c r="J3622" s="275"/>
      <c r="K3622" s="275">
        <v>7592</v>
      </c>
      <c r="L3622" s="275"/>
      <c r="M3622" s="275"/>
      <c r="N3622" s="275"/>
      <c r="O3622" s="275">
        <v>0</v>
      </c>
      <c r="P3622" s="275"/>
      <c r="Q3622" s="73">
        <v>0</v>
      </c>
    </row>
    <row r="3623" spans="1:17" ht="12.1" customHeight="1" x14ac:dyDescent="0.25">
      <c r="A3623" s="273" t="s">
        <v>6369</v>
      </c>
      <c r="B3623" s="273"/>
      <c r="C3623" s="274" t="s">
        <v>6352</v>
      </c>
      <c r="D3623" s="274"/>
      <c r="E3623" s="274"/>
      <c r="F3623" s="274"/>
      <c r="G3623" s="73">
        <v>0</v>
      </c>
      <c r="H3623" s="73">
        <v>0</v>
      </c>
      <c r="I3623" s="275">
        <v>458091</v>
      </c>
      <c r="J3623" s="275"/>
      <c r="K3623" s="275">
        <v>458091</v>
      </c>
      <c r="L3623" s="275"/>
      <c r="M3623" s="275"/>
      <c r="N3623" s="275"/>
      <c r="O3623" s="275">
        <v>0</v>
      </c>
      <c r="P3623" s="275"/>
      <c r="Q3623" s="73">
        <v>0</v>
      </c>
    </row>
    <row r="3624" spans="1:17" ht="12.1" customHeight="1" x14ac:dyDescent="0.25">
      <c r="A3624" s="273" t="s">
        <v>6370</v>
      </c>
      <c r="B3624" s="273"/>
      <c r="C3624" s="274" t="s">
        <v>6352</v>
      </c>
      <c r="D3624" s="274"/>
      <c r="E3624" s="274"/>
      <c r="F3624" s="274"/>
      <c r="G3624" s="73">
        <v>0</v>
      </c>
      <c r="H3624" s="73">
        <v>95831</v>
      </c>
      <c r="I3624" s="275">
        <v>0</v>
      </c>
      <c r="J3624" s="275"/>
      <c r="K3624" s="275">
        <v>0</v>
      </c>
      <c r="L3624" s="275"/>
      <c r="M3624" s="275"/>
      <c r="N3624" s="275"/>
      <c r="O3624" s="275">
        <v>0</v>
      </c>
      <c r="P3624" s="275"/>
      <c r="Q3624" s="73">
        <v>95831</v>
      </c>
    </row>
    <row r="3625" spans="1:17" ht="12.75" customHeight="1" x14ac:dyDescent="0.25">
      <c r="A3625" s="273" t="s">
        <v>6371</v>
      </c>
      <c r="B3625" s="273"/>
      <c r="C3625" s="274" t="s">
        <v>6352</v>
      </c>
      <c r="D3625" s="274"/>
      <c r="E3625" s="274"/>
      <c r="F3625" s="274"/>
      <c r="G3625" s="73">
        <v>0</v>
      </c>
      <c r="H3625" s="73">
        <v>0</v>
      </c>
      <c r="I3625" s="275">
        <v>43896</v>
      </c>
      <c r="J3625" s="275"/>
      <c r="K3625" s="275">
        <v>43896</v>
      </c>
      <c r="L3625" s="275"/>
      <c r="M3625" s="275"/>
      <c r="N3625" s="275"/>
      <c r="O3625" s="275">
        <v>0</v>
      </c>
      <c r="P3625" s="275"/>
      <c r="Q3625" s="73">
        <v>0</v>
      </c>
    </row>
    <row r="3626" spans="1:17" ht="12.1" customHeight="1" x14ac:dyDescent="0.25">
      <c r="A3626" s="273" t="s">
        <v>6372</v>
      </c>
      <c r="B3626" s="273"/>
      <c r="C3626" s="274" t="s">
        <v>6373</v>
      </c>
      <c r="D3626" s="274"/>
      <c r="E3626" s="274"/>
      <c r="F3626" s="274"/>
      <c r="G3626" s="73">
        <v>0</v>
      </c>
      <c r="H3626" s="73">
        <v>5910025.9100000001</v>
      </c>
      <c r="I3626" s="275">
        <v>10.199999999999999</v>
      </c>
      <c r="J3626" s="275"/>
      <c r="K3626" s="275">
        <v>46108.4</v>
      </c>
      <c r="L3626" s="275"/>
      <c r="M3626" s="275"/>
      <c r="N3626" s="275"/>
      <c r="O3626" s="275">
        <v>0</v>
      </c>
      <c r="P3626" s="275"/>
      <c r="Q3626" s="73">
        <v>5956124.1100000003</v>
      </c>
    </row>
    <row r="3627" spans="1:17" ht="12.1" customHeight="1" x14ac:dyDescent="0.25">
      <c r="A3627" s="355"/>
      <c r="B3627" s="355"/>
      <c r="C3627" s="355"/>
      <c r="D3627" s="355"/>
      <c r="E3627" s="355"/>
      <c r="F3627" s="355"/>
      <c r="G3627" s="74">
        <v>0</v>
      </c>
      <c r="H3627" s="74">
        <v>8124386.7800000003</v>
      </c>
      <c r="I3627" s="356">
        <v>1305959.1399999999</v>
      </c>
      <c r="J3627" s="356"/>
      <c r="K3627" s="356">
        <v>1323597.8</v>
      </c>
      <c r="L3627" s="356"/>
      <c r="M3627" s="356"/>
      <c r="N3627" s="356"/>
      <c r="O3627" s="356">
        <v>0</v>
      </c>
      <c r="P3627" s="356"/>
      <c r="Q3627" s="74">
        <v>8142025.4400000004</v>
      </c>
    </row>
    <row r="3628" spans="1:17" ht="6.8" customHeight="1" x14ac:dyDescent="0.25"/>
    <row r="3629" spans="1:17" ht="12.75" customHeight="1" x14ac:dyDescent="0.25">
      <c r="A3629" s="277" t="s">
        <v>578</v>
      </c>
      <c r="B3629" s="277"/>
      <c r="C3629" s="278" t="s">
        <v>778</v>
      </c>
      <c r="D3629" s="278"/>
      <c r="E3629" s="278"/>
      <c r="F3629" s="278"/>
      <c r="G3629" s="278"/>
      <c r="H3629" s="278"/>
      <c r="I3629" s="278"/>
      <c r="J3629" s="278"/>
      <c r="K3629" s="278"/>
      <c r="L3629" s="278"/>
      <c r="M3629" s="278"/>
      <c r="N3629" s="278"/>
      <c r="O3629" s="278"/>
      <c r="P3629" s="278"/>
      <c r="Q3629" s="278"/>
    </row>
    <row r="3630" spans="1:17" ht="12.1" customHeight="1" x14ac:dyDescent="0.25">
      <c r="A3630" s="273" t="s">
        <v>6374</v>
      </c>
      <c r="B3630" s="273"/>
      <c r="C3630" s="274" t="s">
        <v>778</v>
      </c>
      <c r="D3630" s="274"/>
      <c r="E3630" s="274"/>
      <c r="F3630" s="274"/>
      <c r="G3630" s="73">
        <v>0</v>
      </c>
      <c r="H3630" s="73">
        <v>0</v>
      </c>
      <c r="I3630" s="275">
        <v>271046</v>
      </c>
      <c r="J3630" s="275"/>
      <c r="K3630" s="275">
        <v>271046</v>
      </c>
      <c r="L3630" s="275"/>
      <c r="M3630" s="275"/>
      <c r="N3630" s="275"/>
      <c r="O3630" s="275">
        <v>0</v>
      </c>
      <c r="P3630" s="275"/>
      <c r="Q3630" s="73">
        <v>0</v>
      </c>
    </row>
    <row r="3631" spans="1:17" ht="12.1" customHeight="1" x14ac:dyDescent="0.25">
      <c r="A3631" s="273" t="s">
        <v>6375</v>
      </c>
      <c r="B3631" s="273"/>
      <c r="C3631" s="274" t="s">
        <v>778</v>
      </c>
      <c r="D3631" s="274"/>
      <c r="E3631" s="274"/>
      <c r="F3631" s="274"/>
      <c r="G3631" s="73">
        <v>0</v>
      </c>
      <c r="H3631" s="73">
        <v>0</v>
      </c>
      <c r="I3631" s="275">
        <v>102356</v>
      </c>
      <c r="J3631" s="275"/>
      <c r="K3631" s="275">
        <v>102356</v>
      </c>
      <c r="L3631" s="275"/>
      <c r="M3631" s="275"/>
      <c r="N3631" s="275"/>
      <c r="O3631" s="275">
        <v>0</v>
      </c>
      <c r="P3631" s="275"/>
      <c r="Q3631" s="73">
        <v>0</v>
      </c>
    </row>
    <row r="3632" spans="1:17" ht="12.75" customHeight="1" x14ac:dyDescent="0.25">
      <c r="A3632" s="273" t="s">
        <v>6376</v>
      </c>
      <c r="B3632" s="273"/>
      <c r="C3632" s="274" t="s">
        <v>778</v>
      </c>
      <c r="D3632" s="274"/>
      <c r="E3632" s="274"/>
      <c r="F3632" s="274"/>
      <c r="G3632" s="73">
        <v>0</v>
      </c>
      <c r="H3632" s="73">
        <v>0</v>
      </c>
      <c r="I3632" s="275">
        <v>62444</v>
      </c>
      <c r="J3632" s="275"/>
      <c r="K3632" s="275">
        <v>62444</v>
      </c>
      <c r="L3632" s="275"/>
      <c r="M3632" s="275"/>
      <c r="N3632" s="275"/>
      <c r="O3632" s="275">
        <v>0</v>
      </c>
      <c r="P3632" s="275"/>
      <c r="Q3632" s="73">
        <v>0</v>
      </c>
    </row>
    <row r="3633" spans="1:17" ht="12.1" customHeight="1" x14ac:dyDescent="0.25">
      <c r="A3633" s="273" t="s">
        <v>6377</v>
      </c>
      <c r="B3633" s="273"/>
      <c r="C3633" s="274" t="s">
        <v>778</v>
      </c>
      <c r="D3633" s="274"/>
      <c r="E3633" s="274"/>
      <c r="F3633" s="274"/>
      <c r="G3633" s="73">
        <v>0</v>
      </c>
      <c r="H3633" s="73">
        <v>0</v>
      </c>
      <c r="I3633" s="275">
        <v>373532</v>
      </c>
      <c r="J3633" s="275"/>
      <c r="K3633" s="275">
        <v>373532</v>
      </c>
      <c r="L3633" s="275"/>
      <c r="M3633" s="275"/>
      <c r="N3633" s="275"/>
      <c r="O3633" s="275">
        <v>0</v>
      </c>
      <c r="P3633" s="275"/>
      <c r="Q3633" s="73">
        <v>0</v>
      </c>
    </row>
    <row r="3634" spans="1:17" ht="12.1" customHeight="1" x14ac:dyDescent="0.25">
      <c r="A3634" s="273" t="s">
        <v>6378</v>
      </c>
      <c r="B3634" s="273"/>
      <c r="C3634" s="274" t="s">
        <v>778</v>
      </c>
      <c r="D3634" s="274"/>
      <c r="E3634" s="274"/>
      <c r="F3634" s="274"/>
      <c r="G3634" s="73">
        <v>0</v>
      </c>
      <c r="H3634" s="73">
        <v>0</v>
      </c>
      <c r="I3634" s="275">
        <v>214688</v>
      </c>
      <c r="J3634" s="275"/>
      <c r="K3634" s="275">
        <v>214688</v>
      </c>
      <c r="L3634" s="275"/>
      <c r="M3634" s="275"/>
      <c r="N3634" s="275"/>
      <c r="O3634" s="275">
        <v>0</v>
      </c>
      <c r="P3634" s="275"/>
      <c r="Q3634" s="73">
        <v>0</v>
      </c>
    </row>
    <row r="3635" spans="1:17" ht="12.75" customHeight="1" x14ac:dyDescent="0.25">
      <c r="A3635" s="273" t="s">
        <v>6379</v>
      </c>
      <c r="B3635" s="273"/>
      <c r="C3635" s="274" t="s">
        <v>778</v>
      </c>
      <c r="D3635" s="274"/>
      <c r="E3635" s="274"/>
      <c r="F3635" s="274"/>
      <c r="G3635" s="73">
        <v>0</v>
      </c>
      <c r="H3635" s="73">
        <v>0</v>
      </c>
      <c r="I3635" s="275">
        <v>283574</v>
      </c>
      <c r="J3635" s="275"/>
      <c r="K3635" s="275">
        <v>283574</v>
      </c>
      <c r="L3635" s="275"/>
      <c r="M3635" s="275"/>
      <c r="N3635" s="275"/>
      <c r="O3635" s="275">
        <v>0</v>
      </c>
      <c r="P3635" s="275"/>
      <c r="Q3635" s="73">
        <v>0</v>
      </c>
    </row>
    <row r="3636" spans="1:17" ht="12.1" customHeight="1" x14ac:dyDescent="0.25">
      <c r="A3636" s="273" t="s">
        <v>6380</v>
      </c>
      <c r="B3636" s="273"/>
      <c r="C3636" s="274" t="s">
        <v>778</v>
      </c>
      <c r="D3636" s="274"/>
      <c r="E3636" s="274"/>
      <c r="F3636" s="274"/>
      <c r="G3636" s="73">
        <v>0</v>
      </c>
      <c r="H3636" s="73">
        <v>0</v>
      </c>
      <c r="I3636" s="275">
        <v>35812</v>
      </c>
      <c r="J3636" s="275"/>
      <c r="K3636" s="275">
        <v>35812</v>
      </c>
      <c r="L3636" s="275"/>
      <c r="M3636" s="275"/>
      <c r="N3636" s="275"/>
      <c r="O3636" s="275">
        <v>0</v>
      </c>
      <c r="P3636" s="275"/>
      <c r="Q3636" s="73">
        <v>0</v>
      </c>
    </row>
    <row r="3637" spans="1:17" ht="12.1" customHeight="1" x14ac:dyDescent="0.25">
      <c r="A3637" s="273" t="s">
        <v>6381</v>
      </c>
      <c r="B3637" s="273"/>
      <c r="C3637" s="274" t="s">
        <v>778</v>
      </c>
      <c r="D3637" s="274"/>
      <c r="E3637" s="274"/>
      <c r="F3637" s="274"/>
      <c r="G3637" s="73">
        <v>0</v>
      </c>
      <c r="H3637" s="73">
        <v>0</v>
      </c>
      <c r="I3637" s="275">
        <v>308619</v>
      </c>
      <c r="J3637" s="275"/>
      <c r="K3637" s="275">
        <v>308619</v>
      </c>
      <c r="L3637" s="275"/>
      <c r="M3637" s="275"/>
      <c r="N3637" s="275"/>
      <c r="O3637" s="275">
        <v>0</v>
      </c>
      <c r="P3637" s="275"/>
      <c r="Q3637" s="73">
        <v>0</v>
      </c>
    </row>
    <row r="3638" spans="1:17" ht="12.1" customHeight="1" x14ac:dyDescent="0.25">
      <c r="A3638" s="273" t="s">
        <v>6382</v>
      </c>
      <c r="B3638" s="273"/>
      <c r="C3638" s="274" t="s">
        <v>778</v>
      </c>
      <c r="D3638" s="274"/>
      <c r="E3638" s="274"/>
      <c r="F3638" s="274"/>
      <c r="G3638" s="73">
        <v>0</v>
      </c>
      <c r="H3638" s="73">
        <v>0</v>
      </c>
      <c r="I3638" s="275">
        <v>164712</v>
      </c>
      <c r="J3638" s="275"/>
      <c r="K3638" s="275">
        <v>164712</v>
      </c>
      <c r="L3638" s="275"/>
      <c r="M3638" s="275"/>
      <c r="N3638" s="275"/>
      <c r="O3638" s="275">
        <v>0</v>
      </c>
      <c r="P3638" s="275"/>
      <c r="Q3638" s="73">
        <v>0</v>
      </c>
    </row>
    <row r="3639" spans="1:17" ht="12.75" customHeight="1" x14ac:dyDescent="0.25">
      <c r="A3639" s="273" t="s">
        <v>6383</v>
      </c>
      <c r="B3639" s="273"/>
      <c r="C3639" s="274" t="s">
        <v>778</v>
      </c>
      <c r="D3639" s="274"/>
      <c r="E3639" s="274"/>
      <c r="F3639" s="274"/>
      <c r="G3639" s="73">
        <v>0</v>
      </c>
      <c r="H3639" s="73">
        <v>0</v>
      </c>
      <c r="I3639" s="275">
        <v>307864</v>
      </c>
      <c r="J3639" s="275"/>
      <c r="K3639" s="275">
        <v>307864</v>
      </c>
      <c r="L3639" s="275"/>
      <c r="M3639" s="275"/>
      <c r="N3639" s="275"/>
      <c r="O3639" s="275">
        <v>0</v>
      </c>
      <c r="P3639" s="275"/>
      <c r="Q3639" s="73">
        <v>0</v>
      </c>
    </row>
    <row r="3640" spans="1:17" ht="12.1" customHeight="1" x14ac:dyDescent="0.25">
      <c r="A3640" s="273" t="s">
        <v>6384</v>
      </c>
      <c r="B3640" s="273"/>
      <c r="C3640" s="274" t="s">
        <v>778</v>
      </c>
      <c r="D3640" s="274"/>
      <c r="E3640" s="274"/>
      <c r="F3640" s="274"/>
      <c r="G3640" s="73">
        <v>0</v>
      </c>
      <c r="H3640" s="73">
        <v>0</v>
      </c>
      <c r="I3640" s="275">
        <v>955907</v>
      </c>
      <c r="J3640" s="275"/>
      <c r="K3640" s="275">
        <v>955907</v>
      </c>
      <c r="L3640" s="275"/>
      <c r="M3640" s="275"/>
      <c r="N3640" s="275"/>
      <c r="O3640" s="275">
        <v>0</v>
      </c>
      <c r="P3640" s="275"/>
      <c r="Q3640" s="73">
        <v>0</v>
      </c>
    </row>
    <row r="3641" spans="1:17" ht="12.1" customHeight="1" x14ac:dyDescent="0.25">
      <c r="A3641" s="273" t="s">
        <v>6385</v>
      </c>
      <c r="B3641" s="273"/>
      <c r="C3641" s="274" t="s">
        <v>778</v>
      </c>
      <c r="D3641" s="274"/>
      <c r="E3641" s="274"/>
      <c r="F3641" s="274"/>
      <c r="G3641" s="73">
        <v>0</v>
      </c>
      <c r="H3641" s="73">
        <v>0</v>
      </c>
      <c r="I3641" s="275">
        <v>475405</v>
      </c>
      <c r="J3641" s="275"/>
      <c r="K3641" s="275">
        <v>475405</v>
      </c>
      <c r="L3641" s="275"/>
      <c r="M3641" s="275"/>
      <c r="N3641" s="275"/>
      <c r="O3641" s="275">
        <v>0</v>
      </c>
      <c r="P3641" s="275"/>
      <c r="Q3641" s="73">
        <v>0</v>
      </c>
    </row>
    <row r="3642" spans="1:17" ht="12.75" customHeight="1" x14ac:dyDescent="0.25">
      <c r="A3642" s="355"/>
      <c r="B3642" s="355"/>
      <c r="C3642" s="355"/>
      <c r="D3642" s="355"/>
      <c r="E3642" s="355"/>
      <c r="F3642" s="355"/>
      <c r="G3642" s="74">
        <v>0</v>
      </c>
      <c r="H3642" s="74">
        <v>0</v>
      </c>
      <c r="I3642" s="356">
        <v>3555959</v>
      </c>
      <c r="J3642" s="356"/>
      <c r="K3642" s="356">
        <v>3555959</v>
      </c>
      <c r="L3642" s="356"/>
      <c r="M3642" s="356"/>
      <c r="N3642" s="356"/>
      <c r="O3642" s="356">
        <v>0</v>
      </c>
      <c r="P3642" s="356"/>
      <c r="Q3642" s="74">
        <v>0</v>
      </c>
    </row>
    <row r="3643" spans="1:17" ht="6.8" customHeight="1" x14ac:dyDescent="0.25"/>
    <row r="3644" spans="1:17" ht="12.1" customHeight="1" x14ac:dyDescent="0.25">
      <c r="A3644" s="277" t="s">
        <v>578</v>
      </c>
      <c r="B3644" s="277"/>
      <c r="C3644" s="278" t="s">
        <v>780</v>
      </c>
      <c r="D3644" s="278"/>
      <c r="E3644" s="278"/>
      <c r="F3644" s="278"/>
      <c r="G3644" s="278"/>
      <c r="H3644" s="278"/>
      <c r="I3644" s="278"/>
      <c r="J3644" s="278"/>
      <c r="K3644" s="278"/>
      <c r="L3644" s="278"/>
      <c r="M3644" s="278"/>
      <c r="N3644" s="278"/>
      <c r="O3644" s="278"/>
      <c r="P3644" s="278"/>
      <c r="Q3644" s="278"/>
    </row>
    <row r="3645" spans="1:17" ht="12.1" customHeight="1" x14ac:dyDescent="0.25">
      <c r="A3645" s="273" t="s">
        <v>6386</v>
      </c>
      <c r="B3645" s="273"/>
      <c r="C3645" s="274" t="s">
        <v>6387</v>
      </c>
      <c r="D3645" s="274"/>
      <c r="E3645" s="274"/>
      <c r="F3645" s="274"/>
      <c r="G3645" s="73">
        <v>0</v>
      </c>
      <c r="H3645" s="73">
        <v>0</v>
      </c>
      <c r="I3645" s="275">
        <v>41402917</v>
      </c>
      <c r="J3645" s="275"/>
      <c r="K3645" s="275">
        <v>41402917</v>
      </c>
      <c r="L3645" s="275"/>
      <c r="M3645" s="275"/>
      <c r="N3645" s="275"/>
      <c r="O3645" s="275">
        <v>0</v>
      </c>
      <c r="P3645" s="275"/>
      <c r="Q3645" s="73">
        <v>0</v>
      </c>
    </row>
    <row r="3646" spans="1:17" ht="12.75" customHeight="1" x14ac:dyDescent="0.25">
      <c r="A3646" s="273" t="s">
        <v>6388</v>
      </c>
      <c r="B3646" s="273"/>
      <c r="C3646" s="274" t="s">
        <v>6389</v>
      </c>
      <c r="D3646" s="274"/>
      <c r="E3646" s="274"/>
      <c r="F3646" s="274"/>
      <c r="G3646" s="73">
        <v>0</v>
      </c>
      <c r="H3646" s="73">
        <v>994666</v>
      </c>
      <c r="I3646" s="275">
        <v>2442321</v>
      </c>
      <c r="J3646" s="275"/>
      <c r="K3646" s="275">
        <v>1447655</v>
      </c>
      <c r="L3646" s="275"/>
      <c r="M3646" s="275"/>
      <c r="N3646" s="275"/>
      <c r="O3646" s="275">
        <v>0</v>
      </c>
      <c r="P3646" s="275"/>
      <c r="Q3646" s="73">
        <v>0</v>
      </c>
    </row>
    <row r="3647" spans="1:17" ht="12.1" customHeight="1" x14ac:dyDescent="0.25">
      <c r="A3647" s="355"/>
      <c r="B3647" s="355"/>
      <c r="C3647" s="355"/>
      <c r="D3647" s="355"/>
      <c r="E3647" s="355"/>
      <c r="F3647" s="355"/>
      <c r="G3647" s="74">
        <v>0</v>
      </c>
      <c r="H3647" s="74">
        <v>994666</v>
      </c>
      <c r="I3647" s="356">
        <v>43845238</v>
      </c>
      <c r="J3647" s="356"/>
      <c r="K3647" s="356">
        <v>42850572</v>
      </c>
      <c r="L3647" s="356"/>
      <c r="M3647" s="356"/>
      <c r="N3647" s="356"/>
      <c r="O3647" s="356">
        <v>0</v>
      </c>
      <c r="P3647" s="356"/>
      <c r="Q3647" s="74">
        <v>0</v>
      </c>
    </row>
    <row r="3648" spans="1:17" ht="6.8" customHeight="1" x14ac:dyDescent="0.25"/>
    <row r="3649" spans="1:17" ht="12.1" customHeight="1" x14ac:dyDescent="0.25">
      <c r="A3649" s="277" t="s">
        <v>578</v>
      </c>
      <c r="B3649" s="277"/>
      <c r="C3649" s="278" t="s">
        <v>782</v>
      </c>
      <c r="D3649" s="278"/>
      <c r="E3649" s="278"/>
      <c r="F3649" s="278"/>
      <c r="G3649" s="278"/>
      <c r="H3649" s="278"/>
      <c r="I3649" s="278"/>
      <c r="J3649" s="278"/>
      <c r="K3649" s="278"/>
      <c r="L3649" s="278"/>
      <c r="M3649" s="278"/>
      <c r="N3649" s="278"/>
      <c r="O3649" s="278"/>
      <c r="P3649" s="278"/>
      <c r="Q3649" s="278"/>
    </row>
    <row r="3650" spans="1:17" ht="12.75" customHeight="1" x14ac:dyDescent="0.25">
      <c r="A3650" s="273" t="s">
        <v>6390</v>
      </c>
      <c r="B3650" s="273"/>
      <c r="C3650" s="274" t="s">
        <v>782</v>
      </c>
      <c r="D3650" s="274"/>
      <c r="E3650" s="274"/>
      <c r="F3650" s="274"/>
      <c r="G3650" s="73">
        <v>0</v>
      </c>
      <c r="H3650" s="73">
        <v>0</v>
      </c>
      <c r="I3650" s="275">
        <v>47754</v>
      </c>
      <c r="J3650" s="275"/>
      <c r="K3650" s="275">
        <v>47754</v>
      </c>
      <c r="L3650" s="275"/>
      <c r="M3650" s="275"/>
      <c r="N3650" s="275"/>
      <c r="O3650" s="275">
        <v>0</v>
      </c>
      <c r="P3650" s="275"/>
      <c r="Q3650" s="73">
        <v>0</v>
      </c>
    </row>
    <row r="3651" spans="1:17" ht="12.1" customHeight="1" x14ac:dyDescent="0.25">
      <c r="A3651" s="355"/>
      <c r="B3651" s="355"/>
      <c r="C3651" s="355"/>
      <c r="D3651" s="355"/>
      <c r="E3651" s="355"/>
      <c r="F3651" s="355"/>
      <c r="G3651" s="74">
        <v>0</v>
      </c>
      <c r="H3651" s="74">
        <v>0</v>
      </c>
      <c r="I3651" s="356">
        <v>47754</v>
      </c>
      <c r="J3651" s="356"/>
      <c r="K3651" s="356">
        <v>47754</v>
      </c>
      <c r="L3651" s="356"/>
      <c r="M3651" s="356"/>
      <c r="N3651" s="356"/>
      <c r="O3651" s="356">
        <v>0</v>
      </c>
      <c r="P3651" s="356"/>
      <c r="Q3651" s="74">
        <v>0</v>
      </c>
    </row>
    <row r="3652" spans="1:17" ht="6.8" customHeight="1" x14ac:dyDescent="0.25"/>
    <row r="3653" spans="1:17" ht="12.1" customHeight="1" x14ac:dyDescent="0.25">
      <c r="A3653" s="277" t="s">
        <v>578</v>
      </c>
      <c r="B3653" s="277"/>
      <c r="C3653" s="278" t="s">
        <v>784</v>
      </c>
      <c r="D3653" s="278"/>
      <c r="E3653" s="278"/>
      <c r="F3653" s="278"/>
      <c r="G3653" s="278"/>
      <c r="H3653" s="278"/>
      <c r="I3653" s="278"/>
      <c r="J3653" s="278"/>
      <c r="K3653" s="278"/>
      <c r="L3653" s="278"/>
      <c r="M3653" s="278"/>
      <c r="N3653" s="278"/>
      <c r="O3653" s="278"/>
      <c r="P3653" s="278"/>
      <c r="Q3653" s="278"/>
    </row>
    <row r="3654" spans="1:17" ht="12.75" customHeight="1" x14ac:dyDescent="0.25">
      <c r="A3654" s="273" t="s">
        <v>6391</v>
      </c>
      <c r="B3654" s="273"/>
      <c r="C3654" s="274" t="s">
        <v>784</v>
      </c>
      <c r="D3654" s="274"/>
      <c r="E3654" s="274"/>
      <c r="F3654" s="274"/>
      <c r="G3654" s="73">
        <v>0</v>
      </c>
      <c r="H3654" s="73">
        <v>1266708724.51</v>
      </c>
      <c r="I3654" s="275">
        <v>22438935.16</v>
      </c>
      <c r="J3654" s="275"/>
      <c r="K3654" s="275">
        <v>132000000</v>
      </c>
      <c r="L3654" s="275"/>
      <c r="M3654" s="275"/>
      <c r="N3654" s="275"/>
      <c r="O3654" s="275">
        <v>0</v>
      </c>
      <c r="P3654" s="275"/>
      <c r="Q3654" s="73">
        <v>1376269789.3499999</v>
      </c>
    </row>
    <row r="3655" spans="1:17" ht="12.1" customHeight="1" x14ac:dyDescent="0.25">
      <c r="A3655" s="355"/>
      <c r="B3655" s="355"/>
      <c r="C3655" s="355"/>
      <c r="D3655" s="355"/>
      <c r="E3655" s="355"/>
      <c r="F3655" s="355"/>
      <c r="G3655" s="74">
        <v>0</v>
      </c>
      <c r="H3655" s="74">
        <v>1266708724.51</v>
      </c>
      <c r="I3655" s="356">
        <v>22438935.16</v>
      </c>
      <c r="J3655" s="356"/>
      <c r="K3655" s="356">
        <v>132000000</v>
      </c>
      <c r="L3655" s="356"/>
      <c r="M3655" s="356"/>
      <c r="N3655" s="356"/>
      <c r="O3655" s="356">
        <v>0</v>
      </c>
      <c r="P3655" s="356"/>
      <c r="Q3655" s="74">
        <v>1376269789.3499999</v>
      </c>
    </row>
    <row r="3656" spans="1:17" ht="6.8" customHeight="1" x14ac:dyDescent="0.25"/>
    <row r="3657" spans="1:17" ht="12.1" customHeight="1" x14ac:dyDescent="0.25">
      <c r="A3657" s="277" t="s">
        <v>578</v>
      </c>
      <c r="B3657" s="277"/>
      <c r="C3657" s="278" t="s">
        <v>786</v>
      </c>
      <c r="D3657" s="278"/>
      <c r="E3657" s="278"/>
      <c r="F3657" s="278"/>
      <c r="G3657" s="278"/>
      <c r="H3657" s="278"/>
      <c r="I3657" s="278"/>
      <c r="J3657" s="278"/>
      <c r="K3657" s="278"/>
      <c r="L3657" s="278"/>
      <c r="M3657" s="278"/>
      <c r="N3657" s="278"/>
      <c r="O3657" s="278"/>
      <c r="P3657" s="278"/>
      <c r="Q3657" s="278"/>
    </row>
    <row r="3658" spans="1:17" ht="12.75" customHeight="1" x14ac:dyDescent="0.25">
      <c r="A3658" s="273" t="s">
        <v>6392</v>
      </c>
      <c r="B3658" s="273"/>
      <c r="C3658" s="274" t="s">
        <v>6393</v>
      </c>
      <c r="D3658" s="274"/>
      <c r="E3658" s="274"/>
      <c r="F3658" s="274"/>
      <c r="G3658" s="73">
        <v>0</v>
      </c>
      <c r="H3658" s="73">
        <v>0</v>
      </c>
      <c r="I3658" s="275">
        <v>2192300</v>
      </c>
      <c r="J3658" s="275"/>
      <c r="K3658" s="275">
        <v>2192300</v>
      </c>
      <c r="L3658" s="275"/>
      <c r="M3658" s="275"/>
      <c r="N3658" s="275"/>
      <c r="O3658" s="275">
        <v>0</v>
      </c>
      <c r="P3658" s="275"/>
      <c r="Q3658" s="73">
        <v>0</v>
      </c>
    </row>
    <row r="3659" spans="1:17" ht="12.1" customHeight="1" x14ac:dyDescent="0.25">
      <c r="A3659" s="273" t="s">
        <v>6394</v>
      </c>
      <c r="B3659" s="273"/>
      <c r="C3659" s="274" t="s">
        <v>6393</v>
      </c>
      <c r="D3659" s="274"/>
      <c r="E3659" s="274"/>
      <c r="F3659" s="274"/>
      <c r="G3659" s="73">
        <v>0</v>
      </c>
      <c r="H3659" s="73">
        <v>0</v>
      </c>
      <c r="I3659" s="275">
        <v>2091000</v>
      </c>
      <c r="J3659" s="275"/>
      <c r="K3659" s="275">
        <v>2091000</v>
      </c>
      <c r="L3659" s="275"/>
      <c r="M3659" s="275"/>
      <c r="N3659" s="275"/>
      <c r="O3659" s="275">
        <v>0</v>
      </c>
      <c r="P3659" s="275"/>
      <c r="Q3659" s="73">
        <v>0</v>
      </c>
    </row>
    <row r="3660" spans="1:17" ht="12.1" customHeight="1" x14ac:dyDescent="0.25">
      <c r="A3660" s="273" t="s">
        <v>6395</v>
      </c>
      <c r="B3660" s="273"/>
      <c r="C3660" s="274" t="s">
        <v>6393</v>
      </c>
      <c r="D3660" s="274"/>
      <c r="E3660" s="274"/>
      <c r="F3660" s="274"/>
      <c r="G3660" s="73">
        <v>0</v>
      </c>
      <c r="H3660" s="73">
        <v>0</v>
      </c>
      <c r="I3660" s="275">
        <v>600000</v>
      </c>
      <c r="J3660" s="275"/>
      <c r="K3660" s="275">
        <v>600000</v>
      </c>
      <c r="L3660" s="275"/>
      <c r="M3660" s="275"/>
      <c r="N3660" s="275"/>
      <c r="O3660" s="275">
        <v>0</v>
      </c>
      <c r="P3660" s="275"/>
      <c r="Q3660" s="73">
        <v>0</v>
      </c>
    </row>
    <row r="3661" spans="1:17" ht="12.75" customHeight="1" x14ac:dyDescent="0.25">
      <c r="A3661" s="273" t="s">
        <v>6396</v>
      </c>
      <c r="B3661" s="273"/>
      <c r="C3661" s="274" t="s">
        <v>6397</v>
      </c>
      <c r="D3661" s="274"/>
      <c r="E3661" s="274"/>
      <c r="F3661" s="274"/>
      <c r="G3661" s="73">
        <v>0</v>
      </c>
      <c r="H3661" s="73">
        <v>0</v>
      </c>
      <c r="I3661" s="275">
        <v>99000</v>
      </c>
      <c r="J3661" s="275"/>
      <c r="K3661" s="275">
        <v>99000</v>
      </c>
      <c r="L3661" s="275"/>
      <c r="M3661" s="275"/>
      <c r="N3661" s="275"/>
      <c r="O3661" s="275">
        <v>0</v>
      </c>
      <c r="P3661" s="275"/>
      <c r="Q3661" s="73">
        <v>0</v>
      </c>
    </row>
    <row r="3662" spans="1:17" ht="12.1" customHeight="1" x14ac:dyDescent="0.25">
      <c r="A3662" s="273" t="s">
        <v>6398</v>
      </c>
      <c r="B3662" s="273"/>
      <c r="C3662" s="274" t="s">
        <v>6393</v>
      </c>
      <c r="D3662" s="274"/>
      <c r="E3662" s="274"/>
      <c r="F3662" s="274"/>
      <c r="G3662" s="73">
        <v>0</v>
      </c>
      <c r="H3662" s="73">
        <v>0</v>
      </c>
      <c r="I3662" s="275">
        <v>600000</v>
      </c>
      <c r="J3662" s="275"/>
      <c r="K3662" s="275">
        <v>600000</v>
      </c>
      <c r="L3662" s="275"/>
      <c r="M3662" s="275"/>
      <c r="N3662" s="275"/>
      <c r="O3662" s="275">
        <v>0</v>
      </c>
      <c r="P3662" s="275"/>
      <c r="Q3662" s="73">
        <v>0</v>
      </c>
    </row>
    <row r="3663" spans="1:17" ht="12.1" customHeight="1" x14ac:dyDescent="0.25">
      <c r="A3663" s="273" t="s">
        <v>6399</v>
      </c>
      <c r="B3663" s="273"/>
      <c r="C3663" s="274" t="s">
        <v>6393</v>
      </c>
      <c r="D3663" s="274"/>
      <c r="E3663" s="274"/>
      <c r="F3663" s="274"/>
      <c r="G3663" s="73">
        <v>0</v>
      </c>
      <c r="H3663" s="73">
        <v>0</v>
      </c>
      <c r="I3663" s="275">
        <v>1862700</v>
      </c>
      <c r="J3663" s="275"/>
      <c r="K3663" s="275">
        <v>1862700</v>
      </c>
      <c r="L3663" s="275"/>
      <c r="M3663" s="275"/>
      <c r="N3663" s="275"/>
      <c r="O3663" s="275">
        <v>0</v>
      </c>
      <c r="P3663" s="275"/>
      <c r="Q3663" s="73">
        <v>0</v>
      </c>
    </row>
    <row r="3664" spans="1:17" ht="12.75" customHeight="1" x14ac:dyDescent="0.25">
      <c r="A3664" s="273" t="s">
        <v>6400</v>
      </c>
      <c r="B3664" s="273"/>
      <c r="C3664" s="274" t="s">
        <v>6393</v>
      </c>
      <c r="D3664" s="274"/>
      <c r="E3664" s="274"/>
      <c r="F3664" s="274"/>
      <c r="G3664" s="73">
        <v>0</v>
      </c>
      <c r="H3664" s="73">
        <v>0</v>
      </c>
      <c r="I3664" s="275">
        <v>1920000</v>
      </c>
      <c r="J3664" s="275"/>
      <c r="K3664" s="275">
        <v>1920000</v>
      </c>
      <c r="L3664" s="275"/>
      <c r="M3664" s="275"/>
      <c r="N3664" s="275"/>
      <c r="O3664" s="275">
        <v>0</v>
      </c>
      <c r="P3664" s="275"/>
      <c r="Q3664" s="73">
        <v>0</v>
      </c>
    </row>
    <row r="3665" spans="1:17" ht="12.1" customHeight="1" x14ac:dyDescent="0.25">
      <c r="A3665" s="273" t="s">
        <v>6401</v>
      </c>
      <c r="B3665" s="273"/>
      <c r="C3665" s="274" t="s">
        <v>6393</v>
      </c>
      <c r="D3665" s="274"/>
      <c r="E3665" s="274"/>
      <c r="F3665" s="274"/>
      <c r="G3665" s="73">
        <v>0</v>
      </c>
      <c r="H3665" s="73">
        <v>0</v>
      </c>
      <c r="I3665" s="275">
        <v>1800000</v>
      </c>
      <c r="J3665" s="275"/>
      <c r="K3665" s="275">
        <v>1800000</v>
      </c>
      <c r="L3665" s="275"/>
      <c r="M3665" s="275"/>
      <c r="N3665" s="275"/>
      <c r="O3665" s="275">
        <v>0</v>
      </c>
      <c r="P3665" s="275"/>
      <c r="Q3665" s="73">
        <v>0</v>
      </c>
    </row>
    <row r="3666" spans="1:17" ht="12.1" customHeight="1" x14ac:dyDescent="0.25">
      <c r="A3666" s="273" t="s">
        <v>6402</v>
      </c>
      <c r="B3666" s="273"/>
      <c r="C3666" s="274" t="s">
        <v>786</v>
      </c>
      <c r="D3666" s="274"/>
      <c r="E3666" s="274"/>
      <c r="F3666" s="274"/>
      <c r="G3666" s="73">
        <v>0</v>
      </c>
      <c r="H3666" s="73">
        <v>492261256.72000003</v>
      </c>
      <c r="I3666" s="275">
        <v>17576191.899999999</v>
      </c>
      <c r="J3666" s="275"/>
      <c r="K3666" s="275">
        <v>134491800.43000001</v>
      </c>
      <c r="L3666" s="275"/>
      <c r="M3666" s="275"/>
      <c r="N3666" s="275"/>
      <c r="O3666" s="275">
        <v>0</v>
      </c>
      <c r="P3666" s="275"/>
      <c r="Q3666" s="73">
        <v>609176865.25</v>
      </c>
    </row>
    <row r="3667" spans="1:17" ht="12.1" customHeight="1" x14ac:dyDescent="0.25">
      <c r="A3667" s="355"/>
      <c r="B3667" s="355"/>
      <c r="C3667" s="355"/>
      <c r="D3667" s="355"/>
      <c r="E3667" s="355"/>
      <c r="F3667" s="355"/>
      <c r="G3667" s="74">
        <v>0</v>
      </c>
      <c r="H3667" s="74">
        <v>492261256.72000003</v>
      </c>
      <c r="I3667" s="356">
        <v>28741191.899999999</v>
      </c>
      <c r="J3667" s="356"/>
      <c r="K3667" s="356">
        <v>145656800.43000001</v>
      </c>
      <c r="L3667" s="356"/>
      <c r="M3667" s="356"/>
      <c r="N3667" s="356"/>
      <c r="O3667" s="356">
        <v>0</v>
      </c>
      <c r="P3667" s="356"/>
      <c r="Q3667" s="74">
        <v>609176865.25</v>
      </c>
    </row>
    <row r="3668" spans="1:17" ht="6.8" customHeight="1" x14ac:dyDescent="0.25"/>
    <row r="3669" spans="1:17" ht="12.75" customHeight="1" x14ac:dyDescent="0.25">
      <c r="A3669" s="277" t="s">
        <v>578</v>
      </c>
      <c r="B3669" s="277"/>
      <c r="C3669" s="278" t="s">
        <v>788</v>
      </c>
      <c r="D3669" s="278"/>
      <c r="E3669" s="278"/>
      <c r="F3669" s="278"/>
      <c r="G3669" s="278"/>
      <c r="H3669" s="278"/>
      <c r="I3669" s="278"/>
      <c r="J3669" s="278"/>
      <c r="K3669" s="278"/>
      <c r="L3669" s="278"/>
      <c r="M3669" s="278"/>
      <c r="N3669" s="278"/>
      <c r="O3669" s="278"/>
      <c r="P3669" s="278"/>
      <c r="Q3669" s="278"/>
    </row>
    <row r="3670" spans="1:17" ht="12.1" customHeight="1" x14ac:dyDescent="0.25">
      <c r="A3670" s="273" t="s">
        <v>6403</v>
      </c>
      <c r="B3670" s="273"/>
      <c r="C3670" s="274" t="s">
        <v>6404</v>
      </c>
      <c r="D3670" s="274"/>
      <c r="E3670" s="274"/>
      <c r="F3670" s="274"/>
      <c r="G3670" s="73">
        <v>0</v>
      </c>
      <c r="H3670" s="73">
        <v>0</v>
      </c>
      <c r="I3670" s="275">
        <v>7938443.2199999997</v>
      </c>
      <c r="J3670" s="275"/>
      <c r="K3670" s="275">
        <v>7938443.2199999997</v>
      </c>
      <c r="L3670" s="275"/>
      <c r="M3670" s="275"/>
      <c r="N3670" s="275"/>
      <c r="O3670" s="275">
        <v>0</v>
      </c>
      <c r="P3670" s="275"/>
      <c r="Q3670" s="73">
        <v>0</v>
      </c>
    </row>
    <row r="3671" spans="1:17" ht="12.1" customHeight="1" x14ac:dyDescent="0.25">
      <c r="A3671" s="273" t="s">
        <v>6405</v>
      </c>
      <c r="B3671" s="273"/>
      <c r="C3671" s="274" t="s">
        <v>6404</v>
      </c>
      <c r="D3671" s="274"/>
      <c r="E3671" s="274"/>
      <c r="F3671" s="274"/>
      <c r="G3671" s="73">
        <v>0</v>
      </c>
      <c r="H3671" s="73">
        <v>0</v>
      </c>
      <c r="I3671" s="275">
        <v>18160231.199999999</v>
      </c>
      <c r="J3671" s="275"/>
      <c r="K3671" s="275">
        <v>18160231.199999999</v>
      </c>
      <c r="L3671" s="275"/>
      <c r="M3671" s="275"/>
      <c r="N3671" s="275"/>
      <c r="O3671" s="275">
        <v>0</v>
      </c>
      <c r="P3671" s="275"/>
      <c r="Q3671" s="73">
        <v>0</v>
      </c>
    </row>
    <row r="3672" spans="1:17" ht="12.75" customHeight="1" x14ac:dyDescent="0.25">
      <c r="A3672" s="273" t="s">
        <v>6406</v>
      </c>
      <c r="B3672" s="273"/>
      <c r="C3672" s="274" t="s">
        <v>6404</v>
      </c>
      <c r="D3672" s="274"/>
      <c r="E3672" s="274"/>
      <c r="F3672" s="274"/>
      <c r="G3672" s="73">
        <v>0</v>
      </c>
      <c r="H3672" s="73">
        <v>0</v>
      </c>
      <c r="I3672" s="275">
        <v>6986041.9900000002</v>
      </c>
      <c r="J3672" s="275"/>
      <c r="K3672" s="275">
        <v>6986041.9900000002</v>
      </c>
      <c r="L3672" s="275"/>
      <c r="M3672" s="275"/>
      <c r="N3672" s="275"/>
      <c r="O3672" s="275">
        <v>0</v>
      </c>
      <c r="P3672" s="275"/>
      <c r="Q3672" s="73">
        <v>0</v>
      </c>
    </row>
    <row r="3673" spans="1:17" ht="12.1" customHeight="1" x14ac:dyDescent="0.25">
      <c r="A3673" s="273" t="s">
        <v>6407</v>
      </c>
      <c r="B3673" s="273"/>
      <c r="C3673" s="274" t="s">
        <v>6404</v>
      </c>
      <c r="D3673" s="274"/>
      <c r="E3673" s="274"/>
      <c r="F3673" s="274"/>
      <c r="G3673" s="73">
        <v>0</v>
      </c>
      <c r="H3673" s="73">
        <v>0</v>
      </c>
      <c r="I3673" s="275">
        <v>4897396.96</v>
      </c>
      <c r="J3673" s="275"/>
      <c r="K3673" s="275">
        <v>4897396.96</v>
      </c>
      <c r="L3673" s="275"/>
      <c r="M3673" s="275"/>
      <c r="N3673" s="275"/>
      <c r="O3673" s="275">
        <v>0</v>
      </c>
      <c r="P3673" s="275"/>
      <c r="Q3673" s="73">
        <v>0</v>
      </c>
    </row>
    <row r="3674" spans="1:17" ht="12.1" customHeight="1" x14ac:dyDescent="0.25">
      <c r="A3674" s="273" t="s">
        <v>6408</v>
      </c>
      <c r="B3674" s="273"/>
      <c r="C3674" s="274" t="s">
        <v>6404</v>
      </c>
      <c r="D3674" s="274"/>
      <c r="E3674" s="274"/>
      <c r="F3674" s="274"/>
      <c r="G3674" s="73">
        <v>0</v>
      </c>
      <c r="H3674" s="73">
        <v>0</v>
      </c>
      <c r="I3674" s="275">
        <v>3680424.02</v>
      </c>
      <c r="J3674" s="275"/>
      <c r="K3674" s="275">
        <v>3680424.02</v>
      </c>
      <c r="L3674" s="275"/>
      <c r="M3674" s="275"/>
      <c r="N3674" s="275"/>
      <c r="O3674" s="275">
        <v>0</v>
      </c>
      <c r="P3674" s="275"/>
      <c r="Q3674" s="73">
        <v>0</v>
      </c>
    </row>
    <row r="3675" spans="1:17" ht="12.75" customHeight="1" x14ac:dyDescent="0.25">
      <c r="A3675" s="273" t="s">
        <v>6409</v>
      </c>
      <c r="B3675" s="273"/>
      <c r="C3675" s="274" t="s">
        <v>6404</v>
      </c>
      <c r="D3675" s="274"/>
      <c r="E3675" s="274"/>
      <c r="F3675" s="274"/>
      <c r="G3675" s="73">
        <v>0</v>
      </c>
      <c r="H3675" s="73">
        <v>0</v>
      </c>
      <c r="I3675" s="275">
        <v>6676479.5700000003</v>
      </c>
      <c r="J3675" s="275"/>
      <c r="K3675" s="275">
        <v>6676479.5700000003</v>
      </c>
      <c r="L3675" s="275"/>
      <c r="M3675" s="275"/>
      <c r="N3675" s="275"/>
      <c r="O3675" s="275">
        <v>0</v>
      </c>
      <c r="P3675" s="275"/>
      <c r="Q3675" s="73">
        <v>0</v>
      </c>
    </row>
    <row r="3676" spans="1:17" ht="12.1" customHeight="1" x14ac:dyDescent="0.25">
      <c r="A3676" s="273" t="s">
        <v>6410</v>
      </c>
      <c r="B3676" s="273"/>
      <c r="C3676" s="274" t="s">
        <v>6404</v>
      </c>
      <c r="D3676" s="274"/>
      <c r="E3676" s="274"/>
      <c r="F3676" s="274"/>
      <c r="G3676" s="73">
        <v>0</v>
      </c>
      <c r="H3676" s="73">
        <v>0</v>
      </c>
      <c r="I3676" s="275">
        <v>6329117.96</v>
      </c>
      <c r="J3676" s="275"/>
      <c r="K3676" s="275">
        <v>6329117.96</v>
      </c>
      <c r="L3676" s="275"/>
      <c r="M3676" s="275"/>
      <c r="N3676" s="275"/>
      <c r="O3676" s="275">
        <v>0</v>
      </c>
      <c r="P3676" s="275"/>
      <c r="Q3676" s="73">
        <v>0</v>
      </c>
    </row>
    <row r="3677" spans="1:17" ht="12.1" customHeight="1" x14ac:dyDescent="0.25">
      <c r="A3677" s="273" t="s">
        <v>6411</v>
      </c>
      <c r="B3677" s="273"/>
      <c r="C3677" s="274" t="s">
        <v>6404</v>
      </c>
      <c r="D3677" s="274"/>
      <c r="E3677" s="274"/>
      <c r="F3677" s="274"/>
      <c r="G3677" s="73">
        <v>0</v>
      </c>
      <c r="H3677" s="73">
        <v>0</v>
      </c>
      <c r="I3677" s="275">
        <v>7079302.5499999998</v>
      </c>
      <c r="J3677" s="275"/>
      <c r="K3677" s="275">
        <v>7079302.5499999998</v>
      </c>
      <c r="L3677" s="275"/>
      <c r="M3677" s="275"/>
      <c r="N3677" s="275"/>
      <c r="O3677" s="275">
        <v>0</v>
      </c>
      <c r="P3677" s="275"/>
      <c r="Q3677" s="73">
        <v>0</v>
      </c>
    </row>
    <row r="3678" spans="1:17" ht="12.75" customHeight="1" x14ac:dyDescent="0.25">
      <c r="A3678" s="273" t="s">
        <v>6412</v>
      </c>
      <c r="B3678" s="273"/>
      <c r="C3678" s="274" t="s">
        <v>6404</v>
      </c>
      <c r="D3678" s="274"/>
      <c r="E3678" s="274"/>
      <c r="F3678" s="274"/>
      <c r="G3678" s="73">
        <v>0</v>
      </c>
      <c r="H3678" s="73">
        <v>0</v>
      </c>
      <c r="I3678" s="275">
        <v>3588157.77</v>
      </c>
      <c r="J3678" s="275"/>
      <c r="K3678" s="275">
        <v>3588157.77</v>
      </c>
      <c r="L3678" s="275"/>
      <c r="M3678" s="275"/>
      <c r="N3678" s="275"/>
      <c r="O3678" s="275">
        <v>0</v>
      </c>
      <c r="P3678" s="275"/>
      <c r="Q3678" s="73">
        <v>0</v>
      </c>
    </row>
    <row r="3679" spans="1:17" ht="12.1" customHeight="1" x14ac:dyDescent="0.25">
      <c r="A3679" s="273" t="s">
        <v>6413</v>
      </c>
      <c r="B3679" s="273"/>
      <c r="C3679" s="274" t="s">
        <v>6404</v>
      </c>
      <c r="D3679" s="274"/>
      <c r="E3679" s="274"/>
      <c r="F3679" s="274"/>
      <c r="G3679" s="73">
        <v>0</v>
      </c>
      <c r="H3679" s="73">
        <v>0</v>
      </c>
      <c r="I3679" s="275">
        <v>11786034.529999999</v>
      </c>
      <c r="J3679" s="275"/>
      <c r="K3679" s="275">
        <v>11786034.529999999</v>
      </c>
      <c r="L3679" s="275"/>
      <c r="M3679" s="275"/>
      <c r="N3679" s="275"/>
      <c r="O3679" s="275">
        <v>0</v>
      </c>
      <c r="P3679" s="275"/>
      <c r="Q3679" s="73">
        <v>0</v>
      </c>
    </row>
    <row r="3680" spans="1:17" ht="12.1" customHeight="1" x14ac:dyDescent="0.25">
      <c r="A3680" s="273" t="s">
        <v>6414</v>
      </c>
      <c r="B3680" s="273"/>
      <c r="C3680" s="274" t="s">
        <v>6404</v>
      </c>
      <c r="D3680" s="274"/>
      <c r="E3680" s="274"/>
      <c r="F3680" s="274"/>
      <c r="G3680" s="73">
        <v>0</v>
      </c>
      <c r="H3680" s="73">
        <v>0</v>
      </c>
      <c r="I3680" s="275">
        <v>6876137.9199999999</v>
      </c>
      <c r="J3680" s="275"/>
      <c r="K3680" s="275">
        <v>6876137.9199999999</v>
      </c>
      <c r="L3680" s="275"/>
      <c r="M3680" s="275"/>
      <c r="N3680" s="275"/>
      <c r="O3680" s="275">
        <v>0</v>
      </c>
      <c r="P3680" s="275"/>
      <c r="Q3680" s="73">
        <v>0</v>
      </c>
    </row>
    <row r="3681" spans="1:17" ht="12.75" customHeight="1" x14ac:dyDescent="0.25">
      <c r="A3681" s="273" t="s">
        <v>6415</v>
      </c>
      <c r="B3681" s="273"/>
      <c r="C3681" s="274" t="s">
        <v>6416</v>
      </c>
      <c r="D3681" s="274"/>
      <c r="E3681" s="274"/>
      <c r="F3681" s="274"/>
      <c r="G3681" s="73">
        <v>0</v>
      </c>
      <c r="H3681" s="73">
        <v>0</v>
      </c>
      <c r="I3681" s="275">
        <v>194029.5</v>
      </c>
      <c r="J3681" s="275"/>
      <c r="K3681" s="275">
        <v>194029.5</v>
      </c>
      <c r="L3681" s="275"/>
      <c r="M3681" s="275"/>
      <c r="N3681" s="275"/>
      <c r="O3681" s="275">
        <v>0</v>
      </c>
      <c r="P3681" s="275"/>
      <c r="Q3681" s="73">
        <v>0</v>
      </c>
    </row>
    <row r="3682" spans="1:17" ht="12.1" customHeight="1" x14ac:dyDescent="0.25">
      <c r="A3682" s="273" t="s">
        <v>6417</v>
      </c>
      <c r="B3682" s="273"/>
      <c r="C3682" s="274" t="s">
        <v>6404</v>
      </c>
      <c r="D3682" s="274"/>
      <c r="E3682" s="274"/>
      <c r="F3682" s="274"/>
      <c r="G3682" s="73">
        <v>0</v>
      </c>
      <c r="H3682" s="73">
        <v>0</v>
      </c>
      <c r="I3682" s="275">
        <v>1471949.59</v>
      </c>
      <c r="J3682" s="275"/>
      <c r="K3682" s="275">
        <v>1471949.59</v>
      </c>
      <c r="L3682" s="275"/>
      <c r="M3682" s="275"/>
      <c r="N3682" s="275"/>
      <c r="O3682" s="275">
        <v>0</v>
      </c>
      <c r="P3682" s="275"/>
      <c r="Q3682" s="73">
        <v>0</v>
      </c>
    </row>
    <row r="3683" spans="1:17" ht="12.1" customHeight="1" x14ac:dyDescent="0.25">
      <c r="A3683" s="273" t="s">
        <v>6418</v>
      </c>
      <c r="B3683" s="273"/>
      <c r="C3683" s="274" t="s">
        <v>6404</v>
      </c>
      <c r="D3683" s="274"/>
      <c r="E3683" s="274"/>
      <c r="F3683" s="274"/>
      <c r="G3683" s="73">
        <v>0</v>
      </c>
      <c r="H3683" s="73">
        <v>0</v>
      </c>
      <c r="I3683" s="275">
        <v>14691098.33</v>
      </c>
      <c r="J3683" s="275"/>
      <c r="K3683" s="275">
        <v>14691098.33</v>
      </c>
      <c r="L3683" s="275"/>
      <c r="M3683" s="275"/>
      <c r="N3683" s="275"/>
      <c r="O3683" s="275">
        <v>0</v>
      </c>
      <c r="P3683" s="275"/>
      <c r="Q3683" s="73">
        <v>0</v>
      </c>
    </row>
    <row r="3684" spans="1:17" ht="12.75" customHeight="1" x14ac:dyDescent="0.25">
      <c r="A3684" s="273" t="s">
        <v>6419</v>
      </c>
      <c r="B3684" s="273"/>
      <c r="C3684" s="274" t="s">
        <v>6404</v>
      </c>
      <c r="D3684" s="274"/>
      <c r="E3684" s="274"/>
      <c r="F3684" s="274"/>
      <c r="G3684" s="73">
        <v>0</v>
      </c>
      <c r="H3684" s="73">
        <v>0</v>
      </c>
      <c r="I3684" s="275">
        <v>10761385.380000001</v>
      </c>
      <c r="J3684" s="275"/>
      <c r="K3684" s="275">
        <v>10761385.380000001</v>
      </c>
      <c r="L3684" s="275"/>
      <c r="M3684" s="275"/>
      <c r="N3684" s="275"/>
      <c r="O3684" s="275">
        <v>0</v>
      </c>
      <c r="P3684" s="275"/>
      <c r="Q3684" s="73">
        <v>0</v>
      </c>
    </row>
    <row r="3685" spans="1:17" ht="12.1" customHeight="1" x14ac:dyDescent="0.25">
      <c r="A3685" s="273" t="s">
        <v>6420</v>
      </c>
      <c r="B3685" s="273"/>
      <c r="C3685" s="274" t="s">
        <v>6404</v>
      </c>
      <c r="D3685" s="274"/>
      <c r="E3685" s="274"/>
      <c r="F3685" s="274"/>
      <c r="G3685" s="73">
        <v>0</v>
      </c>
      <c r="H3685" s="73">
        <v>0</v>
      </c>
      <c r="I3685" s="275">
        <v>6102795.5700000003</v>
      </c>
      <c r="J3685" s="275"/>
      <c r="K3685" s="275">
        <v>6102795.5700000003</v>
      </c>
      <c r="L3685" s="275"/>
      <c r="M3685" s="275"/>
      <c r="N3685" s="275"/>
      <c r="O3685" s="275">
        <v>0</v>
      </c>
      <c r="P3685" s="275"/>
      <c r="Q3685" s="73">
        <v>0</v>
      </c>
    </row>
    <row r="3686" spans="1:17" ht="12.1" customHeight="1" x14ac:dyDescent="0.25">
      <c r="A3686" s="273" t="s">
        <v>6421</v>
      </c>
      <c r="B3686" s="273"/>
      <c r="C3686" s="274" t="s">
        <v>6404</v>
      </c>
      <c r="D3686" s="274"/>
      <c r="E3686" s="274"/>
      <c r="F3686" s="274"/>
      <c r="G3686" s="73">
        <v>0</v>
      </c>
      <c r="H3686" s="73">
        <v>0</v>
      </c>
      <c r="I3686" s="275">
        <v>9439230.5999999996</v>
      </c>
      <c r="J3686" s="275"/>
      <c r="K3686" s="275">
        <v>9445230.5999999996</v>
      </c>
      <c r="L3686" s="275"/>
      <c r="M3686" s="275"/>
      <c r="N3686" s="275"/>
      <c r="O3686" s="275">
        <v>0</v>
      </c>
      <c r="P3686" s="275"/>
      <c r="Q3686" s="73">
        <v>6000</v>
      </c>
    </row>
    <row r="3687" spans="1:17" ht="12.75" customHeight="1" x14ac:dyDescent="0.25">
      <c r="A3687" s="273" t="s">
        <v>6422</v>
      </c>
      <c r="B3687" s="273"/>
      <c r="C3687" s="274" t="s">
        <v>6404</v>
      </c>
      <c r="D3687" s="274"/>
      <c r="E3687" s="274"/>
      <c r="F3687" s="274"/>
      <c r="G3687" s="73">
        <v>0</v>
      </c>
      <c r="H3687" s="73">
        <v>0</v>
      </c>
      <c r="I3687" s="275">
        <v>6178854.21</v>
      </c>
      <c r="J3687" s="275"/>
      <c r="K3687" s="275">
        <v>6178854.21</v>
      </c>
      <c r="L3687" s="275"/>
      <c r="M3687" s="275"/>
      <c r="N3687" s="275"/>
      <c r="O3687" s="275">
        <v>0</v>
      </c>
      <c r="P3687" s="275"/>
      <c r="Q3687" s="73">
        <v>0</v>
      </c>
    </row>
    <row r="3688" spans="1:17" ht="12.1" customHeight="1" x14ac:dyDescent="0.25">
      <c r="A3688" s="273" t="s">
        <v>6423</v>
      </c>
      <c r="B3688" s="273"/>
      <c r="C3688" s="274" t="s">
        <v>6404</v>
      </c>
      <c r="D3688" s="274"/>
      <c r="E3688" s="274"/>
      <c r="F3688" s="274"/>
      <c r="G3688" s="73">
        <v>0</v>
      </c>
      <c r="H3688" s="73">
        <v>0</v>
      </c>
      <c r="I3688" s="275">
        <v>10575821.26</v>
      </c>
      <c r="J3688" s="275"/>
      <c r="K3688" s="275">
        <v>10575821.26</v>
      </c>
      <c r="L3688" s="275"/>
      <c r="M3688" s="275"/>
      <c r="N3688" s="275"/>
      <c r="O3688" s="275">
        <v>0</v>
      </c>
      <c r="P3688" s="275"/>
      <c r="Q3688" s="73">
        <v>0</v>
      </c>
    </row>
    <row r="3689" spans="1:17" ht="12.1" customHeight="1" x14ac:dyDescent="0.25">
      <c r="A3689" s="273" t="s">
        <v>6424</v>
      </c>
      <c r="B3689" s="273"/>
      <c r="C3689" s="274" t="s">
        <v>6404</v>
      </c>
      <c r="D3689" s="274"/>
      <c r="E3689" s="274"/>
      <c r="F3689" s="274"/>
      <c r="G3689" s="73">
        <v>0</v>
      </c>
      <c r="H3689" s="73">
        <v>0</v>
      </c>
      <c r="I3689" s="275">
        <v>6590791.7999999998</v>
      </c>
      <c r="J3689" s="275"/>
      <c r="K3689" s="275">
        <v>6590791.7999999998</v>
      </c>
      <c r="L3689" s="275"/>
      <c r="M3689" s="275"/>
      <c r="N3689" s="275"/>
      <c r="O3689" s="275">
        <v>0</v>
      </c>
      <c r="P3689" s="275"/>
      <c r="Q3689" s="73">
        <v>0</v>
      </c>
    </row>
    <row r="3690" spans="1:17" ht="12.75" customHeight="1" x14ac:dyDescent="0.25">
      <c r="A3690" s="273" t="s">
        <v>6425</v>
      </c>
      <c r="B3690" s="273"/>
      <c r="C3690" s="274" t="s">
        <v>6404</v>
      </c>
      <c r="D3690" s="274"/>
      <c r="E3690" s="274"/>
      <c r="F3690" s="274"/>
      <c r="G3690" s="73">
        <v>0</v>
      </c>
      <c r="H3690" s="73">
        <v>0</v>
      </c>
      <c r="I3690" s="275">
        <v>5815216.1200000001</v>
      </c>
      <c r="J3690" s="275"/>
      <c r="K3690" s="275">
        <v>5815216.1200000001</v>
      </c>
      <c r="L3690" s="275"/>
      <c r="M3690" s="275"/>
      <c r="N3690" s="275"/>
      <c r="O3690" s="275">
        <v>0</v>
      </c>
      <c r="P3690" s="275"/>
      <c r="Q3690" s="73">
        <v>0</v>
      </c>
    </row>
    <row r="3691" spans="1:17" ht="12.1" customHeight="1" x14ac:dyDescent="0.25">
      <c r="A3691" s="273" t="s">
        <v>6426</v>
      </c>
      <c r="B3691" s="273"/>
      <c r="C3691" s="274" t="s">
        <v>6404</v>
      </c>
      <c r="D3691" s="274"/>
      <c r="E3691" s="274"/>
      <c r="F3691" s="274"/>
      <c r="G3691" s="73">
        <v>0</v>
      </c>
      <c r="H3691" s="73">
        <v>0</v>
      </c>
      <c r="I3691" s="275">
        <v>4920148.51</v>
      </c>
      <c r="J3691" s="275"/>
      <c r="K3691" s="275">
        <v>4920148.51</v>
      </c>
      <c r="L3691" s="275"/>
      <c r="M3691" s="275"/>
      <c r="N3691" s="275"/>
      <c r="O3691" s="275">
        <v>0</v>
      </c>
      <c r="P3691" s="275"/>
      <c r="Q3691" s="73">
        <v>0</v>
      </c>
    </row>
    <row r="3692" spans="1:17" ht="12.1" customHeight="1" x14ac:dyDescent="0.25">
      <c r="A3692" s="273" t="s">
        <v>6427</v>
      </c>
      <c r="B3692" s="273"/>
      <c r="C3692" s="274" t="s">
        <v>6404</v>
      </c>
      <c r="D3692" s="274"/>
      <c r="E3692" s="274"/>
      <c r="F3692" s="274"/>
      <c r="G3692" s="73">
        <v>0</v>
      </c>
      <c r="H3692" s="73">
        <v>0</v>
      </c>
      <c r="I3692" s="275">
        <v>5879668.5800000001</v>
      </c>
      <c r="J3692" s="275"/>
      <c r="K3692" s="275">
        <v>5879668.5800000001</v>
      </c>
      <c r="L3692" s="275"/>
      <c r="M3692" s="275"/>
      <c r="N3692" s="275"/>
      <c r="O3692" s="275">
        <v>0</v>
      </c>
      <c r="P3692" s="275"/>
      <c r="Q3692" s="73">
        <v>0</v>
      </c>
    </row>
    <row r="3693" spans="1:17" ht="12.1" customHeight="1" x14ac:dyDescent="0.25">
      <c r="A3693" s="273" t="s">
        <v>6428</v>
      </c>
      <c r="B3693" s="273"/>
      <c r="C3693" s="274" t="s">
        <v>6404</v>
      </c>
      <c r="D3693" s="274"/>
      <c r="E3693" s="274"/>
      <c r="F3693" s="274"/>
      <c r="G3693" s="73">
        <v>0</v>
      </c>
      <c r="H3693" s="73">
        <v>0</v>
      </c>
      <c r="I3693" s="275">
        <v>5610447.4100000001</v>
      </c>
      <c r="J3693" s="275"/>
      <c r="K3693" s="275">
        <v>5610447.4100000001</v>
      </c>
      <c r="L3693" s="275"/>
      <c r="M3693" s="275"/>
      <c r="N3693" s="275"/>
      <c r="O3693" s="275">
        <v>0</v>
      </c>
      <c r="P3693" s="275"/>
      <c r="Q3693" s="73">
        <v>0</v>
      </c>
    </row>
    <row r="3694" spans="1:17" ht="12.75" customHeight="1" x14ac:dyDescent="0.25">
      <c r="A3694" s="273" t="s">
        <v>6429</v>
      </c>
      <c r="B3694" s="273"/>
      <c r="C3694" s="274" t="s">
        <v>6430</v>
      </c>
      <c r="D3694" s="274"/>
      <c r="E3694" s="274"/>
      <c r="F3694" s="274"/>
      <c r="G3694" s="73">
        <v>0</v>
      </c>
      <c r="H3694" s="73">
        <v>-357837.37</v>
      </c>
      <c r="I3694" s="275">
        <v>75607190.969999999</v>
      </c>
      <c r="J3694" s="275"/>
      <c r="K3694" s="275">
        <v>274042122.79000002</v>
      </c>
      <c r="L3694" s="275"/>
      <c r="M3694" s="275"/>
      <c r="N3694" s="275"/>
      <c r="O3694" s="275">
        <v>0</v>
      </c>
      <c r="P3694" s="275"/>
      <c r="Q3694" s="73">
        <v>198077094.44999999</v>
      </c>
    </row>
    <row r="3695" spans="1:17" ht="12.1" customHeight="1" x14ac:dyDescent="0.25">
      <c r="A3695" s="355"/>
      <c r="B3695" s="355"/>
      <c r="C3695" s="355"/>
      <c r="D3695" s="355"/>
      <c r="E3695" s="355"/>
      <c r="F3695" s="355"/>
      <c r="G3695" s="74">
        <v>0</v>
      </c>
      <c r="H3695" s="74">
        <v>-357837.37</v>
      </c>
      <c r="I3695" s="356">
        <v>247836395.52000001</v>
      </c>
      <c r="J3695" s="356"/>
      <c r="K3695" s="356">
        <v>446277327.33999997</v>
      </c>
      <c r="L3695" s="356"/>
      <c r="M3695" s="356"/>
      <c r="N3695" s="356"/>
      <c r="O3695" s="356">
        <v>0</v>
      </c>
      <c r="P3695" s="356"/>
      <c r="Q3695" s="74">
        <v>198083094.44999999</v>
      </c>
    </row>
    <row r="3696" spans="1:17" ht="6.8" customHeight="1" x14ac:dyDescent="0.25"/>
    <row r="3697" spans="1:17" ht="12.1" customHeight="1" x14ac:dyDescent="0.25">
      <c r="A3697" s="277" t="s">
        <v>578</v>
      </c>
      <c r="B3697" s="277"/>
      <c r="C3697" s="278" t="s">
        <v>790</v>
      </c>
      <c r="D3697" s="278"/>
      <c r="E3697" s="278"/>
      <c r="F3697" s="278"/>
      <c r="G3697" s="278"/>
      <c r="H3697" s="278"/>
      <c r="I3697" s="278"/>
      <c r="J3697" s="278"/>
      <c r="K3697" s="278"/>
      <c r="L3697" s="278"/>
      <c r="M3697" s="278"/>
      <c r="N3697" s="278"/>
      <c r="O3697" s="278"/>
      <c r="P3697" s="278"/>
      <c r="Q3697" s="278"/>
    </row>
    <row r="3698" spans="1:17" ht="12.75" customHeight="1" x14ac:dyDescent="0.25">
      <c r="A3698" s="273" t="s">
        <v>6431</v>
      </c>
      <c r="B3698" s="273"/>
      <c r="C3698" s="274" t="s">
        <v>790</v>
      </c>
      <c r="D3698" s="274"/>
      <c r="E3698" s="274"/>
      <c r="F3698" s="274"/>
      <c r="G3698" s="73">
        <v>0</v>
      </c>
      <c r="H3698" s="73">
        <v>0</v>
      </c>
      <c r="I3698" s="275">
        <v>939200</v>
      </c>
      <c r="J3698" s="275"/>
      <c r="K3698" s="275">
        <v>939200</v>
      </c>
      <c r="L3698" s="275"/>
      <c r="M3698" s="275"/>
      <c r="N3698" s="275"/>
      <c r="O3698" s="275">
        <v>0</v>
      </c>
      <c r="P3698" s="275"/>
      <c r="Q3698" s="73">
        <v>0</v>
      </c>
    </row>
    <row r="3699" spans="1:17" ht="12.1" customHeight="1" x14ac:dyDescent="0.25">
      <c r="A3699" s="273" t="s">
        <v>6432</v>
      </c>
      <c r="B3699" s="273"/>
      <c r="C3699" s="274" t="s">
        <v>790</v>
      </c>
      <c r="D3699" s="274"/>
      <c r="E3699" s="274"/>
      <c r="F3699" s="274"/>
      <c r="G3699" s="73">
        <v>0</v>
      </c>
      <c r="H3699" s="73">
        <v>0</v>
      </c>
      <c r="I3699" s="275">
        <v>104475.86</v>
      </c>
      <c r="J3699" s="275"/>
      <c r="K3699" s="275">
        <v>104475.86</v>
      </c>
      <c r="L3699" s="275"/>
      <c r="M3699" s="275"/>
      <c r="N3699" s="275"/>
      <c r="O3699" s="275">
        <v>0</v>
      </c>
      <c r="P3699" s="275"/>
      <c r="Q3699" s="73">
        <v>0</v>
      </c>
    </row>
    <row r="3700" spans="1:17" ht="12.1" customHeight="1" x14ac:dyDescent="0.25">
      <c r="A3700" s="273" t="s">
        <v>6433</v>
      </c>
      <c r="B3700" s="273"/>
      <c r="C3700" s="274" t="s">
        <v>790</v>
      </c>
      <c r="D3700" s="274"/>
      <c r="E3700" s="274"/>
      <c r="F3700" s="274"/>
      <c r="G3700" s="73">
        <v>0</v>
      </c>
      <c r="H3700" s="73">
        <v>0</v>
      </c>
      <c r="I3700" s="275">
        <v>2090385</v>
      </c>
      <c r="J3700" s="275"/>
      <c r="K3700" s="275">
        <v>2090385</v>
      </c>
      <c r="L3700" s="275"/>
      <c r="M3700" s="275"/>
      <c r="N3700" s="275"/>
      <c r="O3700" s="275">
        <v>0</v>
      </c>
      <c r="P3700" s="275"/>
      <c r="Q3700" s="73">
        <v>0</v>
      </c>
    </row>
    <row r="3701" spans="1:17" ht="12.75" customHeight="1" x14ac:dyDescent="0.25">
      <c r="A3701" s="273" t="s">
        <v>6434</v>
      </c>
      <c r="B3701" s="273"/>
      <c r="C3701" s="274" t="s">
        <v>790</v>
      </c>
      <c r="D3701" s="274"/>
      <c r="E3701" s="274"/>
      <c r="F3701" s="274"/>
      <c r="G3701" s="73">
        <v>0</v>
      </c>
      <c r="H3701" s="73">
        <v>0</v>
      </c>
      <c r="I3701" s="275">
        <v>540000</v>
      </c>
      <c r="J3701" s="275"/>
      <c r="K3701" s="275">
        <v>540000</v>
      </c>
      <c r="L3701" s="275"/>
      <c r="M3701" s="275"/>
      <c r="N3701" s="275"/>
      <c r="O3701" s="275">
        <v>0</v>
      </c>
      <c r="P3701" s="275"/>
      <c r="Q3701" s="73">
        <v>0</v>
      </c>
    </row>
    <row r="3702" spans="1:17" ht="12.1" customHeight="1" x14ac:dyDescent="0.25">
      <c r="A3702" s="273" t="s">
        <v>6435</v>
      </c>
      <c r="B3702" s="273"/>
      <c r="C3702" s="274" t="s">
        <v>790</v>
      </c>
      <c r="D3702" s="274"/>
      <c r="E3702" s="274"/>
      <c r="F3702" s="274"/>
      <c r="G3702" s="73">
        <v>0</v>
      </c>
      <c r="H3702" s="73">
        <v>0</v>
      </c>
      <c r="I3702" s="275">
        <v>607390</v>
      </c>
      <c r="J3702" s="275"/>
      <c r="K3702" s="275">
        <v>607390</v>
      </c>
      <c r="L3702" s="275"/>
      <c r="M3702" s="275"/>
      <c r="N3702" s="275"/>
      <c r="O3702" s="275">
        <v>0</v>
      </c>
      <c r="P3702" s="275"/>
      <c r="Q3702" s="73">
        <v>0</v>
      </c>
    </row>
    <row r="3703" spans="1:17" ht="12.1" customHeight="1" x14ac:dyDescent="0.25">
      <c r="A3703" s="273" t="s">
        <v>6436</v>
      </c>
      <c r="B3703" s="273"/>
      <c r="C3703" s="274" t="s">
        <v>790</v>
      </c>
      <c r="D3703" s="274"/>
      <c r="E3703" s="274"/>
      <c r="F3703" s="274"/>
      <c r="G3703" s="73">
        <v>0</v>
      </c>
      <c r="H3703" s="73">
        <v>0</v>
      </c>
      <c r="I3703" s="275">
        <v>3050557</v>
      </c>
      <c r="J3703" s="275"/>
      <c r="K3703" s="275">
        <v>3050557</v>
      </c>
      <c r="L3703" s="275"/>
      <c r="M3703" s="275"/>
      <c r="N3703" s="275"/>
      <c r="O3703" s="275">
        <v>0</v>
      </c>
      <c r="P3703" s="275"/>
      <c r="Q3703" s="73">
        <v>0</v>
      </c>
    </row>
    <row r="3704" spans="1:17" ht="12.75" customHeight="1" x14ac:dyDescent="0.25">
      <c r="A3704" s="273" t="s">
        <v>6437</v>
      </c>
      <c r="B3704" s="273"/>
      <c r="C3704" s="274" t="s">
        <v>790</v>
      </c>
      <c r="D3704" s="274"/>
      <c r="E3704" s="274"/>
      <c r="F3704" s="274"/>
      <c r="G3704" s="73">
        <v>0</v>
      </c>
      <c r="H3704" s="73">
        <v>0</v>
      </c>
      <c r="I3704" s="275">
        <v>118800</v>
      </c>
      <c r="J3704" s="275"/>
      <c r="K3704" s="275">
        <v>118800</v>
      </c>
      <c r="L3704" s="275"/>
      <c r="M3704" s="275"/>
      <c r="N3704" s="275"/>
      <c r="O3704" s="275">
        <v>0</v>
      </c>
      <c r="P3704" s="275"/>
      <c r="Q3704" s="73">
        <v>0</v>
      </c>
    </row>
    <row r="3705" spans="1:17" ht="12.1" customHeight="1" x14ac:dyDescent="0.25">
      <c r="A3705" s="273" t="s">
        <v>6438</v>
      </c>
      <c r="B3705" s="273"/>
      <c r="C3705" s="274" t="s">
        <v>790</v>
      </c>
      <c r="D3705" s="274"/>
      <c r="E3705" s="274"/>
      <c r="F3705" s="274"/>
      <c r="G3705" s="73">
        <v>0</v>
      </c>
      <c r="H3705" s="73">
        <v>0</v>
      </c>
      <c r="I3705" s="275">
        <v>2390960</v>
      </c>
      <c r="J3705" s="275"/>
      <c r="K3705" s="275">
        <v>2390960</v>
      </c>
      <c r="L3705" s="275"/>
      <c r="M3705" s="275"/>
      <c r="N3705" s="275"/>
      <c r="O3705" s="275">
        <v>0</v>
      </c>
      <c r="P3705" s="275"/>
      <c r="Q3705" s="73">
        <v>0</v>
      </c>
    </row>
    <row r="3706" spans="1:17" ht="12.1" customHeight="1" x14ac:dyDescent="0.25">
      <c r="A3706" s="273" t="s">
        <v>6439</v>
      </c>
      <c r="B3706" s="273"/>
      <c r="C3706" s="274" t="s">
        <v>790</v>
      </c>
      <c r="D3706" s="274"/>
      <c r="E3706" s="274"/>
      <c r="F3706" s="274"/>
      <c r="G3706" s="73">
        <v>0</v>
      </c>
      <c r="H3706" s="73">
        <v>0</v>
      </c>
      <c r="I3706" s="275">
        <v>1908997.2</v>
      </c>
      <c r="J3706" s="275"/>
      <c r="K3706" s="275">
        <v>1908997.2</v>
      </c>
      <c r="L3706" s="275"/>
      <c r="M3706" s="275"/>
      <c r="N3706" s="275"/>
      <c r="O3706" s="275">
        <v>0</v>
      </c>
      <c r="P3706" s="275"/>
      <c r="Q3706" s="73">
        <v>0</v>
      </c>
    </row>
    <row r="3707" spans="1:17" ht="12.75" customHeight="1" x14ac:dyDescent="0.25">
      <c r="A3707" s="273" t="s">
        <v>6440</v>
      </c>
      <c r="B3707" s="273"/>
      <c r="C3707" s="274" t="s">
        <v>790</v>
      </c>
      <c r="D3707" s="274"/>
      <c r="E3707" s="274"/>
      <c r="F3707" s="274"/>
      <c r="G3707" s="73">
        <v>0</v>
      </c>
      <c r="H3707" s="73">
        <v>0</v>
      </c>
      <c r="I3707" s="275">
        <v>447041.3</v>
      </c>
      <c r="J3707" s="275"/>
      <c r="K3707" s="275">
        <v>447041.3</v>
      </c>
      <c r="L3707" s="275"/>
      <c r="M3707" s="275"/>
      <c r="N3707" s="275"/>
      <c r="O3707" s="275">
        <v>0</v>
      </c>
      <c r="P3707" s="275"/>
      <c r="Q3707" s="73">
        <v>0</v>
      </c>
    </row>
    <row r="3708" spans="1:17" ht="12.1" customHeight="1" x14ac:dyDescent="0.25">
      <c r="A3708" s="273" t="s">
        <v>6441</v>
      </c>
      <c r="B3708" s="273"/>
      <c r="C3708" s="274" t="s">
        <v>790</v>
      </c>
      <c r="D3708" s="274"/>
      <c r="E3708" s="274"/>
      <c r="F3708" s="274"/>
      <c r="G3708" s="73">
        <v>0</v>
      </c>
      <c r="H3708" s="73">
        <v>0</v>
      </c>
      <c r="I3708" s="275">
        <v>556600</v>
      </c>
      <c r="J3708" s="275"/>
      <c r="K3708" s="275">
        <v>556600</v>
      </c>
      <c r="L3708" s="275"/>
      <c r="M3708" s="275"/>
      <c r="N3708" s="275"/>
      <c r="O3708" s="275">
        <v>0</v>
      </c>
      <c r="P3708" s="275"/>
      <c r="Q3708" s="73">
        <v>0</v>
      </c>
    </row>
    <row r="3709" spans="1:17" ht="12.1" customHeight="1" x14ac:dyDescent="0.25">
      <c r="A3709" s="273" t="s">
        <v>6442</v>
      </c>
      <c r="B3709" s="273"/>
      <c r="C3709" s="274" t="s">
        <v>790</v>
      </c>
      <c r="D3709" s="274"/>
      <c r="E3709" s="274"/>
      <c r="F3709" s="274"/>
      <c r="G3709" s="73">
        <v>0</v>
      </c>
      <c r="H3709" s="73">
        <v>0</v>
      </c>
      <c r="I3709" s="275">
        <v>5061723</v>
      </c>
      <c r="J3709" s="275"/>
      <c r="K3709" s="275">
        <v>5061723</v>
      </c>
      <c r="L3709" s="275"/>
      <c r="M3709" s="275"/>
      <c r="N3709" s="275"/>
      <c r="O3709" s="275">
        <v>0</v>
      </c>
      <c r="P3709" s="275"/>
      <c r="Q3709" s="73">
        <v>0</v>
      </c>
    </row>
    <row r="3710" spans="1:17" ht="12.75" customHeight="1" x14ac:dyDescent="0.25">
      <c r="A3710" s="273" t="s">
        <v>6443</v>
      </c>
      <c r="B3710" s="273"/>
      <c r="C3710" s="274" t="s">
        <v>6444</v>
      </c>
      <c r="D3710" s="274"/>
      <c r="E3710" s="274"/>
      <c r="F3710" s="274"/>
      <c r="G3710" s="73">
        <v>0</v>
      </c>
      <c r="H3710" s="73">
        <v>408089311.87</v>
      </c>
      <c r="I3710" s="275">
        <v>13092275.93</v>
      </c>
      <c r="J3710" s="275"/>
      <c r="K3710" s="275">
        <v>97443832.620000005</v>
      </c>
      <c r="L3710" s="275"/>
      <c r="M3710" s="275"/>
      <c r="N3710" s="275"/>
      <c r="O3710" s="275">
        <v>0</v>
      </c>
      <c r="P3710" s="275"/>
      <c r="Q3710" s="73">
        <v>492440868.56</v>
      </c>
    </row>
    <row r="3711" spans="1:17" ht="12.1" customHeight="1" x14ac:dyDescent="0.25">
      <c r="A3711" s="355"/>
      <c r="B3711" s="355"/>
      <c r="C3711" s="355"/>
      <c r="D3711" s="355"/>
      <c r="E3711" s="355"/>
      <c r="F3711" s="355"/>
      <c r="G3711" s="74">
        <v>0</v>
      </c>
      <c r="H3711" s="74">
        <v>408089311.87</v>
      </c>
      <c r="I3711" s="356">
        <v>30908405.289999999</v>
      </c>
      <c r="J3711" s="356"/>
      <c r="K3711" s="356">
        <v>115259961.98</v>
      </c>
      <c r="L3711" s="356"/>
      <c r="M3711" s="356"/>
      <c r="N3711" s="356"/>
      <c r="O3711" s="356">
        <v>0</v>
      </c>
      <c r="P3711" s="356"/>
      <c r="Q3711" s="74">
        <v>492440868.56</v>
      </c>
    </row>
    <row r="3712" spans="1:17" ht="6.8" customHeight="1" x14ac:dyDescent="0.25"/>
    <row r="3713" spans="1:17" ht="12.1" customHeight="1" x14ac:dyDescent="0.25">
      <c r="A3713" s="277" t="s">
        <v>578</v>
      </c>
      <c r="B3713" s="277"/>
      <c r="C3713" s="278" t="s">
        <v>792</v>
      </c>
      <c r="D3713" s="278"/>
      <c r="E3713" s="278"/>
      <c r="F3713" s="278"/>
      <c r="G3713" s="278"/>
      <c r="H3713" s="278"/>
      <c r="I3713" s="278"/>
      <c r="J3713" s="278"/>
      <c r="K3713" s="278"/>
      <c r="L3713" s="278"/>
      <c r="M3713" s="278"/>
      <c r="N3713" s="278"/>
      <c r="O3713" s="278"/>
      <c r="P3713" s="278"/>
      <c r="Q3713" s="278"/>
    </row>
    <row r="3714" spans="1:17" ht="12.75" customHeight="1" x14ac:dyDescent="0.25">
      <c r="A3714" s="273" t="s">
        <v>6445</v>
      </c>
      <c r="B3714" s="273"/>
      <c r="C3714" s="274" t="s">
        <v>6446</v>
      </c>
      <c r="D3714" s="274"/>
      <c r="E3714" s="274"/>
      <c r="F3714" s="274"/>
      <c r="G3714" s="73">
        <v>0</v>
      </c>
      <c r="H3714" s="73">
        <v>0</v>
      </c>
      <c r="I3714" s="275">
        <v>266442</v>
      </c>
      <c r="J3714" s="275"/>
      <c r="K3714" s="275">
        <v>266442</v>
      </c>
      <c r="L3714" s="275"/>
      <c r="M3714" s="275"/>
      <c r="N3714" s="275"/>
      <c r="O3714" s="275">
        <v>0</v>
      </c>
      <c r="P3714" s="275"/>
      <c r="Q3714" s="73">
        <v>0</v>
      </c>
    </row>
    <row r="3715" spans="1:17" ht="12.1" customHeight="1" x14ac:dyDescent="0.25">
      <c r="A3715" s="273" t="s">
        <v>6447</v>
      </c>
      <c r="B3715" s="273"/>
      <c r="C3715" s="274" t="s">
        <v>6446</v>
      </c>
      <c r="D3715" s="274"/>
      <c r="E3715" s="274"/>
      <c r="F3715" s="274"/>
      <c r="G3715" s="73">
        <v>0</v>
      </c>
      <c r="H3715" s="73">
        <v>0</v>
      </c>
      <c r="I3715" s="275">
        <v>468000</v>
      </c>
      <c r="J3715" s="275"/>
      <c r="K3715" s="275">
        <v>468000</v>
      </c>
      <c r="L3715" s="275"/>
      <c r="M3715" s="275"/>
      <c r="N3715" s="275"/>
      <c r="O3715" s="275">
        <v>0</v>
      </c>
      <c r="P3715" s="275"/>
      <c r="Q3715" s="73">
        <v>0</v>
      </c>
    </row>
    <row r="3716" spans="1:17" ht="12.1" customHeight="1" x14ac:dyDescent="0.25">
      <c r="A3716" s="273" t="s">
        <v>6448</v>
      </c>
      <c r="B3716" s="273"/>
      <c r="C3716" s="274" t="s">
        <v>6446</v>
      </c>
      <c r="D3716" s="274"/>
      <c r="E3716" s="274"/>
      <c r="F3716" s="274"/>
      <c r="G3716" s="73">
        <v>0</v>
      </c>
      <c r="H3716" s="73">
        <v>0</v>
      </c>
      <c r="I3716" s="275">
        <v>231000</v>
      </c>
      <c r="J3716" s="275"/>
      <c r="K3716" s="275">
        <v>231000</v>
      </c>
      <c r="L3716" s="275"/>
      <c r="M3716" s="275"/>
      <c r="N3716" s="275"/>
      <c r="O3716" s="275">
        <v>0</v>
      </c>
      <c r="P3716" s="275"/>
      <c r="Q3716" s="73">
        <v>0</v>
      </c>
    </row>
    <row r="3717" spans="1:17" ht="12.75" customHeight="1" x14ac:dyDescent="0.25">
      <c r="A3717" s="273" t="s">
        <v>6449</v>
      </c>
      <c r="B3717" s="273"/>
      <c r="C3717" s="274" t="s">
        <v>6446</v>
      </c>
      <c r="D3717" s="274"/>
      <c r="E3717" s="274"/>
      <c r="F3717" s="274"/>
      <c r="G3717" s="73">
        <v>0</v>
      </c>
      <c r="H3717" s="73">
        <v>0</v>
      </c>
      <c r="I3717" s="275">
        <v>344036.88</v>
      </c>
      <c r="J3717" s="275"/>
      <c r="K3717" s="275">
        <v>344036.88</v>
      </c>
      <c r="L3717" s="275"/>
      <c r="M3717" s="275"/>
      <c r="N3717" s="275"/>
      <c r="O3717" s="275">
        <v>0</v>
      </c>
      <c r="P3717" s="275"/>
      <c r="Q3717" s="73">
        <v>0</v>
      </c>
    </row>
    <row r="3718" spans="1:17" ht="12.1" customHeight="1" x14ac:dyDescent="0.25">
      <c r="A3718" s="273" t="s">
        <v>6450</v>
      </c>
      <c r="B3718" s="273"/>
      <c r="C3718" s="274" t="s">
        <v>6446</v>
      </c>
      <c r="D3718" s="274"/>
      <c r="E3718" s="274"/>
      <c r="F3718" s="274"/>
      <c r="G3718" s="73">
        <v>0</v>
      </c>
      <c r="H3718" s="73">
        <v>0</v>
      </c>
      <c r="I3718" s="275">
        <v>260895.3</v>
      </c>
      <c r="J3718" s="275"/>
      <c r="K3718" s="275">
        <v>260895.3</v>
      </c>
      <c r="L3718" s="275"/>
      <c r="M3718" s="275"/>
      <c r="N3718" s="275"/>
      <c r="O3718" s="275">
        <v>0</v>
      </c>
      <c r="P3718" s="275"/>
      <c r="Q3718" s="73">
        <v>0</v>
      </c>
    </row>
    <row r="3719" spans="1:17" ht="12.1" customHeight="1" x14ac:dyDescent="0.25">
      <c r="A3719" s="273" t="s">
        <v>6451</v>
      </c>
      <c r="B3719" s="273"/>
      <c r="C3719" s="274" t="s">
        <v>6446</v>
      </c>
      <c r="D3719" s="274"/>
      <c r="E3719" s="274"/>
      <c r="F3719" s="274"/>
      <c r="G3719" s="73">
        <v>0</v>
      </c>
      <c r="H3719" s="73">
        <v>0</v>
      </c>
      <c r="I3719" s="275">
        <v>324390</v>
      </c>
      <c r="J3719" s="275"/>
      <c r="K3719" s="275">
        <v>324390</v>
      </c>
      <c r="L3719" s="275"/>
      <c r="M3719" s="275"/>
      <c r="N3719" s="275"/>
      <c r="O3719" s="275">
        <v>0</v>
      </c>
      <c r="P3719" s="275"/>
      <c r="Q3719" s="73">
        <v>0</v>
      </c>
    </row>
    <row r="3720" spans="1:17" ht="12.1" customHeight="1" x14ac:dyDescent="0.25">
      <c r="A3720" s="273" t="s">
        <v>6452</v>
      </c>
      <c r="B3720" s="273"/>
      <c r="C3720" s="274" t="s">
        <v>6446</v>
      </c>
      <c r="D3720" s="274"/>
      <c r="E3720" s="274"/>
      <c r="F3720" s="274"/>
      <c r="G3720" s="73">
        <v>0</v>
      </c>
      <c r="H3720" s="73">
        <v>0</v>
      </c>
      <c r="I3720" s="275">
        <v>127820</v>
      </c>
      <c r="J3720" s="275"/>
      <c r="K3720" s="275">
        <v>127820</v>
      </c>
      <c r="L3720" s="275"/>
      <c r="M3720" s="275"/>
      <c r="N3720" s="275"/>
      <c r="O3720" s="275">
        <v>0</v>
      </c>
      <c r="P3720" s="275"/>
      <c r="Q3720" s="73">
        <v>0</v>
      </c>
    </row>
    <row r="3721" spans="1:17" ht="12.75" customHeight="1" x14ac:dyDescent="0.25">
      <c r="A3721" s="273" t="s">
        <v>6453</v>
      </c>
      <c r="B3721" s="273"/>
      <c r="C3721" s="274" t="s">
        <v>6446</v>
      </c>
      <c r="D3721" s="274"/>
      <c r="E3721" s="274"/>
      <c r="F3721" s="274"/>
      <c r="G3721" s="73">
        <v>0</v>
      </c>
      <c r="H3721" s="73">
        <v>0</v>
      </c>
      <c r="I3721" s="275">
        <v>464508</v>
      </c>
      <c r="J3721" s="275"/>
      <c r="K3721" s="275">
        <v>464508</v>
      </c>
      <c r="L3721" s="275"/>
      <c r="M3721" s="275"/>
      <c r="N3721" s="275"/>
      <c r="O3721" s="275">
        <v>0</v>
      </c>
      <c r="P3721" s="275"/>
      <c r="Q3721" s="73">
        <v>0</v>
      </c>
    </row>
    <row r="3722" spans="1:17" ht="12.1" customHeight="1" x14ac:dyDescent="0.25">
      <c r="A3722" s="273" t="s">
        <v>6454</v>
      </c>
      <c r="B3722" s="273"/>
      <c r="C3722" s="274" t="s">
        <v>6446</v>
      </c>
      <c r="D3722" s="274"/>
      <c r="E3722" s="274"/>
      <c r="F3722" s="274"/>
      <c r="G3722" s="73">
        <v>0</v>
      </c>
      <c r="H3722" s="73">
        <v>0</v>
      </c>
      <c r="I3722" s="275">
        <v>128140</v>
      </c>
      <c r="J3722" s="275"/>
      <c r="K3722" s="275">
        <v>128140</v>
      </c>
      <c r="L3722" s="275"/>
      <c r="M3722" s="275"/>
      <c r="N3722" s="275"/>
      <c r="O3722" s="275">
        <v>0</v>
      </c>
      <c r="P3722" s="275"/>
      <c r="Q3722" s="73">
        <v>0</v>
      </c>
    </row>
    <row r="3723" spans="1:17" ht="12.1" customHeight="1" x14ac:dyDescent="0.25">
      <c r="A3723" s="273" t="s">
        <v>6455</v>
      </c>
      <c r="B3723" s="273"/>
      <c r="C3723" s="274" t="s">
        <v>6446</v>
      </c>
      <c r="D3723" s="274"/>
      <c r="E3723" s="274"/>
      <c r="F3723" s="274"/>
      <c r="G3723" s="73">
        <v>0</v>
      </c>
      <c r="H3723" s="73">
        <v>0</v>
      </c>
      <c r="I3723" s="275">
        <v>541252.80000000005</v>
      </c>
      <c r="J3723" s="275"/>
      <c r="K3723" s="275">
        <v>541252.80000000005</v>
      </c>
      <c r="L3723" s="275"/>
      <c r="M3723" s="275"/>
      <c r="N3723" s="275"/>
      <c r="O3723" s="275">
        <v>0</v>
      </c>
      <c r="P3723" s="275"/>
      <c r="Q3723" s="73">
        <v>0</v>
      </c>
    </row>
    <row r="3724" spans="1:17" ht="12.75" customHeight="1" x14ac:dyDescent="0.25">
      <c r="A3724" s="273" t="s">
        <v>6456</v>
      </c>
      <c r="B3724" s="273"/>
      <c r="C3724" s="274" t="s">
        <v>6446</v>
      </c>
      <c r="D3724" s="274"/>
      <c r="E3724" s="274"/>
      <c r="F3724" s="274"/>
      <c r="G3724" s="73">
        <v>0</v>
      </c>
      <c r="H3724" s="73">
        <v>0</v>
      </c>
      <c r="I3724" s="275">
        <v>14188221.33</v>
      </c>
      <c r="J3724" s="275"/>
      <c r="K3724" s="275">
        <v>14188221.33</v>
      </c>
      <c r="L3724" s="275"/>
      <c r="M3724" s="275"/>
      <c r="N3724" s="275"/>
      <c r="O3724" s="275">
        <v>0</v>
      </c>
      <c r="P3724" s="275"/>
      <c r="Q3724" s="73">
        <v>0</v>
      </c>
    </row>
    <row r="3725" spans="1:17" ht="12.1" customHeight="1" x14ac:dyDescent="0.25">
      <c r="A3725" s="355"/>
      <c r="B3725" s="355"/>
      <c r="C3725" s="355"/>
      <c r="D3725" s="355"/>
      <c r="E3725" s="355"/>
      <c r="F3725" s="355"/>
      <c r="G3725" s="74">
        <v>0</v>
      </c>
      <c r="H3725" s="74">
        <v>0</v>
      </c>
      <c r="I3725" s="356">
        <v>17344706.309999999</v>
      </c>
      <c r="J3725" s="356"/>
      <c r="K3725" s="356">
        <v>17344706.309999999</v>
      </c>
      <c r="L3725" s="356"/>
      <c r="M3725" s="356"/>
      <c r="N3725" s="356"/>
      <c r="O3725" s="356">
        <v>0</v>
      </c>
      <c r="P3725" s="356"/>
      <c r="Q3725" s="74">
        <v>0</v>
      </c>
    </row>
    <row r="3726" spans="1:17" ht="6.8" customHeight="1" x14ac:dyDescent="0.25"/>
    <row r="3727" spans="1:17" ht="12.1" customHeight="1" x14ac:dyDescent="0.25">
      <c r="A3727" s="277" t="s">
        <v>578</v>
      </c>
      <c r="B3727" s="277"/>
      <c r="C3727" s="278" t="s">
        <v>794</v>
      </c>
      <c r="D3727" s="278"/>
      <c r="E3727" s="278"/>
      <c r="F3727" s="278"/>
      <c r="G3727" s="278"/>
      <c r="H3727" s="278"/>
      <c r="I3727" s="278"/>
      <c r="J3727" s="278"/>
      <c r="K3727" s="278"/>
      <c r="L3727" s="278"/>
      <c r="M3727" s="278"/>
      <c r="N3727" s="278"/>
      <c r="O3727" s="278"/>
      <c r="P3727" s="278"/>
      <c r="Q3727" s="278"/>
    </row>
    <row r="3728" spans="1:17" ht="12.75" customHeight="1" x14ac:dyDescent="0.25">
      <c r="A3728" s="273" t="s">
        <v>6457</v>
      </c>
      <c r="B3728" s="273"/>
      <c r="C3728" s="274" t="s">
        <v>794</v>
      </c>
      <c r="D3728" s="274"/>
      <c r="E3728" s="274"/>
      <c r="F3728" s="274"/>
      <c r="G3728" s="73">
        <v>0</v>
      </c>
      <c r="H3728" s="73">
        <v>0</v>
      </c>
      <c r="I3728" s="275">
        <v>10961500</v>
      </c>
      <c r="J3728" s="275"/>
      <c r="K3728" s="275">
        <v>10961500</v>
      </c>
      <c r="L3728" s="275"/>
      <c r="M3728" s="275"/>
      <c r="N3728" s="275"/>
      <c r="O3728" s="275">
        <v>0</v>
      </c>
      <c r="P3728" s="275"/>
      <c r="Q3728" s="73">
        <v>0</v>
      </c>
    </row>
    <row r="3729" spans="1:17" ht="12.1" customHeight="1" x14ac:dyDescent="0.25">
      <c r="A3729" s="273" t="s">
        <v>6458</v>
      </c>
      <c r="B3729" s="273"/>
      <c r="C3729" s="274" t="s">
        <v>794</v>
      </c>
      <c r="D3729" s="274"/>
      <c r="E3729" s="274"/>
      <c r="F3729" s="274"/>
      <c r="G3729" s="73">
        <v>0</v>
      </c>
      <c r="H3729" s="73">
        <v>0</v>
      </c>
      <c r="I3729" s="275">
        <v>198000</v>
      </c>
      <c r="J3729" s="275"/>
      <c r="K3729" s="275">
        <v>198000</v>
      </c>
      <c r="L3729" s="275"/>
      <c r="M3729" s="275"/>
      <c r="N3729" s="275"/>
      <c r="O3729" s="275">
        <v>0</v>
      </c>
      <c r="P3729" s="275"/>
      <c r="Q3729" s="73">
        <v>0</v>
      </c>
    </row>
    <row r="3730" spans="1:17" ht="12.1" customHeight="1" x14ac:dyDescent="0.25">
      <c r="A3730" s="273" t="s">
        <v>6459</v>
      </c>
      <c r="B3730" s="273"/>
      <c r="C3730" s="274" t="s">
        <v>794</v>
      </c>
      <c r="D3730" s="274"/>
      <c r="E3730" s="274"/>
      <c r="F3730" s="274"/>
      <c r="G3730" s="73">
        <v>0</v>
      </c>
      <c r="H3730" s="73">
        <v>0</v>
      </c>
      <c r="I3730" s="275">
        <v>400000</v>
      </c>
      <c r="J3730" s="275"/>
      <c r="K3730" s="275">
        <v>400000</v>
      </c>
      <c r="L3730" s="275"/>
      <c r="M3730" s="275"/>
      <c r="N3730" s="275"/>
      <c r="O3730" s="275">
        <v>0</v>
      </c>
      <c r="P3730" s="275"/>
      <c r="Q3730" s="73">
        <v>0</v>
      </c>
    </row>
    <row r="3731" spans="1:17" ht="12.75" customHeight="1" x14ac:dyDescent="0.25">
      <c r="A3731" s="273" t="s">
        <v>6460</v>
      </c>
      <c r="B3731" s="273"/>
      <c r="C3731" s="274" t="s">
        <v>794</v>
      </c>
      <c r="D3731" s="274"/>
      <c r="E3731" s="274"/>
      <c r="F3731" s="274"/>
      <c r="G3731" s="73">
        <v>0</v>
      </c>
      <c r="H3731" s="73">
        <v>0</v>
      </c>
      <c r="I3731" s="275">
        <v>2362782</v>
      </c>
      <c r="J3731" s="275"/>
      <c r="K3731" s="275">
        <v>2362782</v>
      </c>
      <c r="L3731" s="275"/>
      <c r="M3731" s="275"/>
      <c r="N3731" s="275"/>
      <c r="O3731" s="275">
        <v>0</v>
      </c>
      <c r="P3731" s="275"/>
      <c r="Q3731" s="73">
        <v>0</v>
      </c>
    </row>
    <row r="3732" spans="1:17" ht="12.1" customHeight="1" x14ac:dyDescent="0.25">
      <c r="A3732" s="273" t="s">
        <v>6461</v>
      </c>
      <c r="B3732" s="273"/>
      <c r="C3732" s="274" t="s">
        <v>794</v>
      </c>
      <c r="D3732" s="274"/>
      <c r="E3732" s="274"/>
      <c r="F3732" s="274"/>
      <c r="G3732" s="73">
        <v>0</v>
      </c>
      <c r="H3732" s="73">
        <v>0</v>
      </c>
      <c r="I3732" s="275">
        <v>6156756.2000000002</v>
      </c>
      <c r="J3732" s="275"/>
      <c r="K3732" s="275">
        <v>6156756.2000000002</v>
      </c>
      <c r="L3732" s="275"/>
      <c r="M3732" s="275"/>
      <c r="N3732" s="275"/>
      <c r="O3732" s="275">
        <v>0</v>
      </c>
      <c r="P3732" s="275"/>
      <c r="Q3732" s="73">
        <v>0</v>
      </c>
    </row>
    <row r="3733" spans="1:17" ht="12.1" customHeight="1" x14ac:dyDescent="0.25">
      <c r="A3733" s="273" t="s">
        <v>6462</v>
      </c>
      <c r="B3733" s="273"/>
      <c r="C3733" s="274" t="s">
        <v>794</v>
      </c>
      <c r="D3733" s="274"/>
      <c r="E3733" s="274"/>
      <c r="F3733" s="274"/>
      <c r="G3733" s="73">
        <v>0</v>
      </c>
      <c r="H3733" s="73">
        <v>0</v>
      </c>
      <c r="I3733" s="275">
        <v>1144000</v>
      </c>
      <c r="J3733" s="275"/>
      <c r="K3733" s="275">
        <v>1144000</v>
      </c>
      <c r="L3733" s="275"/>
      <c r="M3733" s="275"/>
      <c r="N3733" s="275"/>
      <c r="O3733" s="275">
        <v>0</v>
      </c>
      <c r="P3733" s="275"/>
      <c r="Q3733" s="73">
        <v>0</v>
      </c>
    </row>
    <row r="3734" spans="1:17" ht="12.75" customHeight="1" x14ac:dyDescent="0.25">
      <c r="A3734" s="273" t="s">
        <v>6463</v>
      </c>
      <c r="B3734" s="273"/>
      <c r="C3734" s="274" t="s">
        <v>794</v>
      </c>
      <c r="D3734" s="274"/>
      <c r="E3734" s="274"/>
      <c r="F3734" s="274"/>
      <c r="G3734" s="73">
        <v>0</v>
      </c>
      <c r="H3734" s="73">
        <v>0</v>
      </c>
      <c r="I3734" s="275">
        <v>396000</v>
      </c>
      <c r="J3734" s="275"/>
      <c r="K3734" s="275">
        <v>396000</v>
      </c>
      <c r="L3734" s="275"/>
      <c r="M3734" s="275"/>
      <c r="N3734" s="275"/>
      <c r="O3734" s="275">
        <v>0</v>
      </c>
      <c r="P3734" s="275"/>
      <c r="Q3734" s="73">
        <v>0</v>
      </c>
    </row>
    <row r="3735" spans="1:17" ht="12.1" customHeight="1" x14ac:dyDescent="0.25">
      <c r="A3735" s="273" t="s">
        <v>6464</v>
      </c>
      <c r="B3735" s="273"/>
      <c r="C3735" s="274" t="s">
        <v>794</v>
      </c>
      <c r="D3735" s="274"/>
      <c r="E3735" s="274"/>
      <c r="F3735" s="274"/>
      <c r="G3735" s="73">
        <v>0</v>
      </c>
      <c r="H3735" s="73">
        <v>0</v>
      </c>
      <c r="I3735" s="275">
        <v>2277000</v>
      </c>
      <c r="J3735" s="275"/>
      <c r="K3735" s="275">
        <v>2277000</v>
      </c>
      <c r="L3735" s="275"/>
      <c r="M3735" s="275"/>
      <c r="N3735" s="275"/>
      <c r="O3735" s="275">
        <v>0</v>
      </c>
      <c r="P3735" s="275"/>
      <c r="Q3735" s="73">
        <v>0</v>
      </c>
    </row>
    <row r="3736" spans="1:17" ht="12.1" customHeight="1" x14ac:dyDescent="0.25">
      <c r="A3736" s="273" t="s">
        <v>6465</v>
      </c>
      <c r="B3736" s="273"/>
      <c r="C3736" s="274" t="s">
        <v>794</v>
      </c>
      <c r="D3736" s="274"/>
      <c r="E3736" s="274"/>
      <c r="F3736" s="274"/>
      <c r="G3736" s="73">
        <v>0</v>
      </c>
      <c r="H3736" s="73">
        <v>0</v>
      </c>
      <c r="I3736" s="275">
        <v>1056000</v>
      </c>
      <c r="J3736" s="275"/>
      <c r="K3736" s="275">
        <v>1056000</v>
      </c>
      <c r="L3736" s="275"/>
      <c r="M3736" s="275"/>
      <c r="N3736" s="275"/>
      <c r="O3736" s="275">
        <v>0</v>
      </c>
      <c r="P3736" s="275"/>
      <c r="Q3736" s="73">
        <v>0</v>
      </c>
    </row>
    <row r="3737" spans="1:17" ht="12.75" customHeight="1" x14ac:dyDescent="0.25">
      <c r="A3737" s="273" t="s">
        <v>6466</v>
      </c>
      <c r="B3737" s="273"/>
      <c r="C3737" s="274" t="s">
        <v>794</v>
      </c>
      <c r="D3737" s="274"/>
      <c r="E3737" s="274"/>
      <c r="F3737" s="274"/>
      <c r="G3737" s="73">
        <v>0</v>
      </c>
      <c r="H3737" s="73">
        <v>1794050912.6900001</v>
      </c>
      <c r="I3737" s="275">
        <v>408156000</v>
      </c>
      <c r="J3737" s="275"/>
      <c r="K3737" s="275">
        <v>1066196340</v>
      </c>
      <c r="L3737" s="275"/>
      <c r="M3737" s="275"/>
      <c r="N3737" s="275"/>
      <c r="O3737" s="275">
        <v>0</v>
      </c>
      <c r="P3737" s="275"/>
      <c r="Q3737" s="73">
        <v>2452091252.6900001</v>
      </c>
    </row>
    <row r="3738" spans="1:17" ht="12.1" customHeight="1" x14ac:dyDescent="0.25">
      <c r="A3738" s="355"/>
      <c r="B3738" s="355"/>
      <c r="C3738" s="355"/>
      <c r="D3738" s="355"/>
      <c r="E3738" s="355"/>
      <c r="F3738" s="355"/>
      <c r="G3738" s="74">
        <v>0</v>
      </c>
      <c r="H3738" s="74">
        <v>1794050912.6900001</v>
      </c>
      <c r="I3738" s="356">
        <v>433108038.19999999</v>
      </c>
      <c r="J3738" s="356"/>
      <c r="K3738" s="356">
        <v>1091148378.2</v>
      </c>
      <c r="L3738" s="356"/>
      <c r="M3738" s="356"/>
      <c r="N3738" s="356"/>
      <c r="O3738" s="356">
        <v>0</v>
      </c>
      <c r="P3738" s="356"/>
      <c r="Q3738" s="74">
        <v>2452091252.6900001</v>
      </c>
    </row>
    <row r="3739" spans="1:17" ht="6.8" customHeight="1" x14ac:dyDescent="0.25"/>
    <row r="3740" spans="1:17" ht="12.1" customHeight="1" x14ac:dyDescent="0.25">
      <c r="A3740" s="277" t="s">
        <v>578</v>
      </c>
      <c r="B3740" s="277"/>
      <c r="C3740" s="278" t="s">
        <v>796</v>
      </c>
      <c r="D3740" s="278"/>
      <c r="E3740" s="278"/>
      <c r="F3740" s="278"/>
      <c r="G3740" s="278"/>
      <c r="H3740" s="278"/>
      <c r="I3740" s="278"/>
      <c r="J3740" s="278"/>
      <c r="K3740" s="278"/>
      <c r="L3740" s="278"/>
      <c r="M3740" s="278"/>
      <c r="N3740" s="278"/>
      <c r="O3740" s="278"/>
      <c r="P3740" s="278"/>
      <c r="Q3740" s="278"/>
    </row>
    <row r="3741" spans="1:17" ht="12.75" customHeight="1" x14ac:dyDescent="0.25">
      <c r="A3741" s="273" t="s">
        <v>6467</v>
      </c>
      <c r="B3741" s="273"/>
      <c r="C3741" s="274" t="s">
        <v>6468</v>
      </c>
      <c r="D3741" s="274"/>
      <c r="E3741" s="274"/>
      <c r="F3741" s="274"/>
      <c r="G3741" s="73">
        <v>0</v>
      </c>
      <c r="H3741" s="73">
        <v>0</v>
      </c>
      <c r="I3741" s="275">
        <v>485100</v>
      </c>
      <c r="J3741" s="275"/>
      <c r="K3741" s="275">
        <v>485100</v>
      </c>
      <c r="L3741" s="275"/>
      <c r="M3741" s="275"/>
      <c r="N3741" s="275"/>
      <c r="O3741" s="275">
        <v>0</v>
      </c>
      <c r="P3741" s="275"/>
      <c r="Q3741" s="73">
        <v>0</v>
      </c>
    </row>
    <row r="3742" spans="1:17" ht="12.1" customHeight="1" x14ac:dyDescent="0.25">
      <c r="A3742" s="355"/>
      <c r="B3742" s="355"/>
      <c r="C3742" s="355"/>
      <c r="D3742" s="355"/>
      <c r="E3742" s="355"/>
      <c r="F3742" s="355"/>
      <c r="G3742" s="74">
        <v>0</v>
      </c>
      <c r="H3742" s="74">
        <v>0</v>
      </c>
      <c r="I3742" s="356">
        <v>485100</v>
      </c>
      <c r="J3742" s="356"/>
      <c r="K3742" s="356">
        <v>485100</v>
      </c>
      <c r="L3742" s="356"/>
      <c r="M3742" s="356"/>
      <c r="N3742" s="356"/>
      <c r="O3742" s="356">
        <v>0</v>
      </c>
      <c r="P3742" s="356"/>
      <c r="Q3742" s="74">
        <v>0</v>
      </c>
    </row>
    <row r="3743" spans="1:17" ht="6.8" customHeight="1" x14ac:dyDescent="0.25"/>
    <row r="3744" spans="1:17" ht="12.1" customHeight="1" x14ac:dyDescent="0.25">
      <c r="A3744" s="277" t="s">
        <v>578</v>
      </c>
      <c r="B3744" s="277"/>
      <c r="C3744" s="278" t="s">
        <v>798</v>
      </c>
      <c r="D3744" s="278"/>
      <c r="E3744" s="278"/>
      <c r="F3744" s="278"/>
      <c r="G3744" s="278"/>
      <c r="H3744" s="278"/>
      <c r="I3744" s="278"/>
      <c r="J3744" s="278"/>
      <c r="K3744" s="278"/>
      <c r="L3744" s="278"/>
      <c r="M3744" s="278"/>
      <c r="N3744" s="278"/>
      <c r="O3744" s="278"/>
      <c r="P3744" s="278"/>
      <c r="Q3744" s="278"/>
    </row>
    <row r="3745" spans="1:17" ht="12.75" customHeight="1" x14ac:dyDescent="0.25">
      <c r="A3745" s="273" t="s">
        <v>6469</v>
      </c>
      <c r="B3745" s="273"/>
      <c r="C3745" s="274" t="s">
        <v>798</v>
      </c>
      <c r="D3745" s="274"/>
      <c r="E3745" s="274"/>
      <c r="F3745" s="274"/>
      <c r="G3745" s="73">
        <v>0</v>
      </c>
      <c r="H3745" s="73">
        <v>0</v>
      </c>
      <c r="I3745" s="275">
        <v>156000</v>
      </c>
      <c r="J3745" s="275"/>
      <c r="K3745" s="275">
        <v>156000</v>
      </c>
      <c r="L3745" s="275"/>
      <c r="M3745" s="275"/>
      <c r="N3745" s="275"/>
      <c r="O3745" s="275">
        <v>0</v>
      </c>
      <c r="P3745" s="275"/>
      <c r="Q3745" s="73">
        <v>0</v>
      </c>
    </row>
    <row r="3746" spans="1:17" ht="12.1" customHeight="1" x14ac:dyDescent="0.25">
      <c r="A3746" s="273" t="s">
        <v>6470</v>
      </c>
      <c r="B3746" s="273"/>
      <c r="C3746" s="274" t="s">
        <v>798</v>
      </c>
      <c r="D3746" s="274"/>
      <c r="E3746" s="274"/>
      <c r="F3746" s="274"/>
      <c r="G3746" s="73">
        <v>0</v>
      </c>
      <c r="H3746" s="73">
        <v>0</v>
      </c>
      <c r="I3746" s="275">
        <v>2051000</v>
      </c>
      <c r="J3746" s="275"/>
      <c r="K3746" s="275">
        <v>2051000</v>
      </c>
      <c r="L3746" s="275"/>
      <c r="M3746" s="275"/>
      <c r="N3746" s="275"/>
      <c r="O3746" s="275">
        <v>0</v>
      </c>
      <c r="P3746" s="275"/>
      <c r="Q3746" s="73">
        <v>0</v>
      </c>
    </row>
    <row r="3747" spans="1:17" ht="12.1" customHeight="1" x14ac:dyDescent="0.25">
      <c r="A3747" s="273" t="s">
        <v>6471</v>
      </c>
      <c r="B3747" s="273"/>
      <c r="C3747" s="274" t="s">
        <v>798</v>
      </c>
      <c r="D3747" s="274"/>
      <c r="E3747" s="274"/>
      <c r="F3747" s="274"/>
      <c r="G3747" s="73">
        <v>0</v>
      </c>
      <c r="H3747" s="73">
        <v>0</v>
      </c>
      <c r="I3747" s="275">
        <v>1200000</v>
      </c>
      <c r="J3747" s="275"/>
      <c r="K3747" s="275">
        <v>1200000</v>
      </c>
      <c r="L3747" s="275"/>
      <c r="M3747" s="275"/>
      <c r="N3747" s="275"/>
      <c r="O3747" s="275">
        <v>0</v>
      </c>
      <c r="P3747" s="275"/>
      <c r="Q3747" s="73">
        <v>0</v>
      </c>
    </row>
    <row r="3748" spans="1:17" ht="12.1" customHeight="1" x14ac:dyDescent="0.25">
      <c r="A3748" s="273" t="s">
        <v>6472</v>
      </c>
      <c r="B3748" s="273"/>
      <c r="C3748" s="274" t="s">
        <v>798</v>
      </c>
      <c r="D3748" s="274"/>
      <c r="E3748" s="274"/>
      <c r="F3748" s="274"/>
      <c r="G3748" s="73">
        <v>0</v>
      </c>
      <c r="H3748" s="73">
        <v>0</v>
      </c>
      <c r="I3748" s="275">
        <v>3917760</v>
      </c>
      <c r="J3748" s="275"/>
      <c r="K3748" s="275">
        <v>3917760</v>
      </c>
      <c r="L3748" s="275"/>
      <c r="M3748" s="275"/>
      <c r="N3748" s="275"/>
      <c r="O3748" s="275">
        <v>0</v>
      </c>
      <c r="P3748" s="275"/>
      <c r="Q3748" s="73">
        <v>0</v>
      </c>
    </row>
    <row r="3749" spans="1:17" ht="12.75" customHeight="1" x14ac:dyDescent="0.25">
      <c r="A3749" s="273" t="s">
        <v>6473</v>
      </c>
      <c r="B3749" s="273"/>
      <c r="C3749" s="274" t="s">
        <v>798</v>
      </c>
      <c r="D3749" s="274"/>
      <c r="E3749" s="274"/>
      <c r="F3749" s="274"/>
      <c r="G3749" s="73">
        <v>0</v>
      </c>
      <c r="H3749" s="73">
        <v>0</v>
      </c>
      <c r="I3749" s="275">
        <v>108000</v>
      </c>
      <c r="J3749" s="275"/>
      <c r="K3749" s="275">
        <v>108000</v>
      </c>
      <c r="L3749" s="275"/>
      <c r="M3749" s="275"/>
      <c r="N3749" s="275"/>
      <c r="O3749" s="275">
        <v>0</v>
      </c>
      <c r="P3749" s="275"/>
      <c r="Q3749" s="73">
        <v>0</v>
      </c>
    </row>
    <row r="3750" spans="1:17" ht="12.1" customHeight="1" x14ac:dyDescent="0.25">
      <c r="A3750" s="273" t="s">
        <v>6474</v>
      </c>
      <c r="B3750" s="273"/>
      <c r="C3750" s="274" t="s">
        <v>798</v>
      </c>
      <c r="D3750" s="274"/>
      <c r="E3750" s="274"/>
      <c r="F3750" s="274"/>
      <c r="G3750" s="73">
        <v>0</v>
      </c>
      <c r="H3750" s="73">
        <v>0</v>
      </c>
      <c r="I3750" s="275">
        <v>1200000</v>
      </c>
      <c r="J3750" s="275"/>
      <c r="K3750" s="275">
        <v>1200000</v>
      </c>
      <c r="L3750" s="275"/>
      <c r="M3750" s="275"/>
      <c r="N3750" s="275"/>
      <c r="O3750" s="275">
        <v>0</v>
      </c>
      <c r="P3750" s="275"/>
      <c r="Q3750" s="73">
        <v>0</v>
      </c>
    </row>
    <row r="3751" spans="1:17" ht="12.1" customHeight="1" x14ac:dyDescent="0.25">
      <c r="A3751" s="273" t="s">
        <v>6475</v>
      </c>
      <c r="B3751" s="273"/>
      <c r="C3751" s="274" t="s">
        <v>798</v>
      </c>
      <c r="D3751" s="274"/>
      <c r="E3751" s="274"/>
      <c r="F3751" s="274"/>
      <c r="G3751" s="73">
        <v>0</v>
      </c>
      <c r="H3751" s="73">
        <v>85031300</v>
      </c>
      <c r="I3751" s="275">
        <v>33923100</v>
      </c>
      <c r="J3751" s="275"/>
      <c r="K3751" s="275">
        <v>60875289</v>
      </c>
      <c r="L3751" s="275"/>
      <c r="M3751" s="275"/>
      <c r="N3751" s="275"/>
      <c r="O3751" s="275">
        <v>0</v>
      </c>
      <c r="P3751" s="275"/>
      <c r="Q3751" s="73">
        <v>111983489</v>
      </c>
    </row>
    <row r="3752" spans="1:17" ht="12.75" customHeight="1" x14ac:dyDescent="0.25">
      <c r="A3752" s="355"/>
      <c r="B3752" s="355"/>
      <c r="C3752" s="355"/>
      <c r="D3752" s="355"/>
      <c r="E3752" s="355"/>
      <c r="F3752" s="355"/>
      <c r="G3752" s="74">
        <v>0</v>
      </c>
      <c r="H3752" s="74">
        <v>85031300</v>
      </c>
      <c r="I3752" s="356">
        <v>42555860</v>
      </c>
      <c r="J3752" s="356"/>
      <c r="K3752" s="356">
        <v>69508049</v>
      </c>
      <c r="L3752" s="356"/>
      <c r="M3752" s="356"/>
      <c r="N3752" s="356"/>
      <c r="O3752" s="356">
        <v>0</v>
      </c>
      <c r="P3752" s="356"/>
      <c r="Q3752" s="74">
        <v>111983489</v>
      </c>
    </row>
    <row r="3753" spans="1:17" ht="6.8" customHeight="1" x14ac:dyDescent="0.25"/>
    <row r="3754" spans="1:17" ht="12.1" customHeight="1" x14ac:dyDescent="0.25">
      <c r="A3754" s="277" t="s">
        <v>578</v>
      </c>
      <c r="B3754" s="277"/>
      <c r="C3754" s="278" t="s">
        <v>800</v>
      </c>
      <c r="D3754" s="278"/>
      <c r="E3754" s="278"/>
      <c r="F3754" s="278"/>
      <c r="G3754" s="278"/>
      <c r="H3754" s="278"/>
      <c r="I3754" s="278"/>
      <c r="J3754" s="278"/>
      <c r="K3754" s="278"/>
      <c r="L3754" s="278"/>
      <c r="M3754" s="278"/>
      <c r="N3754" s="278"/>
      <c r="O3754" s="278"/>
      <c r="P3754" s="278"/>
      <c r="Q3754" s="278"/>
    </row>
    <row r="3755" spans="1:17" ht="12.1" customHeight="1" x14ac:dyDescent="0.25">
      <c r="A3755" s="273" t="s">
        <v>6476</v>
      </c>
      <c r="B3755" s="273"/>
      <c r="C3755" s="274" t="s">
        <v>800</v>
      </c>
      <c r="D3755" s="274"/>
      <c r="E3755" s="274"/>
      <c r="F3755" s="274"/>
      <c r="G3755" s="73">
        <v>0</v>
      </c>
      <c r="H3755" s="73">
        <v>-48181</v>
      </c>
      <c r="I3755" s="275">
        <v>87465258</v>
      </c>
      <c r="J3755" s="275"/>
      <c r="K3755" s="275">
        <v>87513439</v>
      </c>
      <c r="L3755" s="275"/>
      <c r="M3755" s="275"/>
      <c r="N3755" s="275"/>
      <c r="O3755" s="275">
        <v>0</v>
      </c>
      <c r="P3755" s="275"/>
      <c r="Q3755" s="73">
        <v>0</v>
      </c>
    </row>
    <row r="3756" spans="1:17" ht="12.75" customHeight="1" x14ac:dyDescent="0.25">
      <c r="A3756" s="355"/>
      <c r="B3756" s="355"/>
      <c r="C3756" s="355"/>
      <c r="D3756" s="355"/>
      <c r="E3756" s="355"/>
      <c r="F3756" s="355"/>
      <c r="G3756" s="74">
        <v>0</v>
      </c>
      <c r="H3756" s="74">
        <v>-48181</v>
      </c>
      <c r="I3756" s="356">
        <v>87465258</v>
      </c>
      <c r="J3756" s="356"/>
      <c r="K3756" s="356">
        <v>87513439</v>
      </c>
      <c r="L3756" s="356"/>
      <c r="M3756" s="356"/>
      <c r="N3756" s="356"/>
      <c r="O3756" s="356">
        <v>0</v>
      </c>
      <c r="P3756" s="356"/>
      <c r="Q3756" s="74">
        <v>0</v>
      </c>
    </row>
    <row r="3757" spans="1:17" ht="6.8" customHeight="1" x14ac:dyDescent="0.25"/>
    <row r="3758" spans="1:17" ht="12.1" customHeight="1" x14ac:dyDescent="0.25">
      <c r="A3758" s="277" t="s">
        <v>578</v>
      </c>
      <c r="B3758" s="277"/>
      <c r="C3758" s="278" t="s">
        <v>803</v>
      </c>
      <c r="D3758" s="278"/>
      <c r="E3758" s="278"/>
      <c r="F3758" s="278"/>
      <c r="G3758" s="278"/>
      <c r="H3758" s="278"/>
      <c r="I3758" s="278"/>
      <c r="J3758" s="278"/>
      <c r="K3758" s="278"/>
      <c r="L3758" s="278"/>
      <c r="M3758" s="278"/>
      <c r="N3758" s="278"/>
      <c r="O3758" s="278"/>
      <c r="P3758" s="278"/>
      <c r="Q3758" s="278"/>
    </row>
    <row r="3759" spans="1:17" ht="12.1" customHeight="1" x14ac:dyDescent="0.25">
      <c r="A3759" s="273" t="s">
        <v>6477</v>
      </c>
      <c r="B3759" s="273"/>
      <c r="C3759" s="274" t="s">
        <v>6478</v>
      </c>
      <c r="D3759" s="274"/>
      <c r="E3759" s="274"/>
      <c r="F3759" s="274"/>
      <c r="G3759" s="73">
        <v>0</v>
      </c>
      <c r="H3759" s="73">
        <v>0</v>
      </c>
      <c r="I3759" s="275">
        <v>3137282.18</v>
      </c>
      <c r="J3759" s="275"/>
      <c r="K3759" s="275">
        <v>34496105.159999996</v>
      </c>
      <c r="L3759" s="275"/>
      <c r="M3759" s="275"/>
      <c r="N3759" s="275"/>
      <c r="O3759" s="275">
        <v>0</v>
      </c>
      <c r="P3759" s="275"/>
      <c r="Q3759" s="73">
        <v>31358822.98</v>
      </c>
    </row>
    <row r="3760" spans="1:17" ht="12.75" customHeight="1" x14ac:dyDescent="0.25">
      <c r="A3760" s="273" t="s">
        <v>6479</v>
      </c>
      <c r="B3760" s="273"/>
      <c r="C3760" s="274" t="s">
        <v>6480</v>
      </c>
      <c r="D3760" s="274"/>
      <c r="E3760" s="274"/>
      <c r="F3760" s="274"/>
      <c r="G3760" s="73">
        <v>0</v>
      </c>
      <c r="H3760" s="73">
        <v>18911942.460000001</v>
      </c>
      <c r="I3760" s="275">
        <v>18911942.460000001</v>
      </c>
      <c r="J3760" s="275"/>
      <c r="K3760" s="275">
        <v>10358818.859999999</v>
      </c>
      <c r="L3760" s="275"/>
      <c r="M3760" s="275"/>
      <c r="N3760" s="275"/>
      <c r="O3760" s="275">
        <v>0</v>
      </c>
      <c r="P3760" s="275"/>
      <c r="Q3760" s="73">
        <v>10358818.859999999</v>
      </c>
    </row>
    <row r="3761" spans="1:17" ht="12.1" customHeight="1" x14ac:dyDescent="0.25">
      <c r="A3761" s="355"/>
      <c r="B3761" s="355"/>
      <c r="C3761" s="355"/>
      <c r="D3761" s="355"/>
      <c r="E3761" s="355"/>
      <c r="F3761" s="355"/>
      <c r="G3761" s="74">
        <v>0</v>
      </c>
      <c r="H3761" s="74">
        <v>18911942.460000001</v>
      </c>
      <c r="I3761" s="356">
        <v>22049224.640000001</v>
      </c>
      <c r="J3761" s="356"/>
      <c r="K3761" s="356">
        <v>44854924.020000003</v>
      </c>
      <c r="L3761" s="356"/>
      <c r="M3761" s="356"/>
      <c r="N3761" s="356"/>
      <c r="O3761" s="356">
        <v>0</v>
      </c>
      <c r="P3761" s="356"/>
      <c r="Q3761" s="74">
        <v>41717641.840000004</v>
      </c>
    </row>
    <row r="3762" spans="1:17" ht="6.8" customHeight="1" x14ac:dyDescent="0.25"/>
    <row r="3763" spans="1:17" ht="12.1" customHeight="1" x14ac:dyDescent="0.25">
      <c r="A3763" s="277" t="s">
        <v>578</v>
      </c>
      <c r="B3763" s="277"/>
      <c r="C3763" s="278" t="s">
        <v>805</v>
      </c>
      <c r="D3763" s="278"/>
      <c r="E3763" s="278"/>
      <c r="F3763" s="278"/>
      <c r="G3763" s="278"/>
      <c r="H3763" s="278"/>
      <c r="I3763" s="278"/>
      <c r="J3763" s="278"/>
      <c r="K3763" s="278"/>
      <c r="L3763" s="278"/>
      <c r="M3763" s="278"/>
      <c r="N3763" s="278"/>
      <c r="O3763" s="278"/>
      <c r="P3763" s="278"/>
      <c r="Q3763" s="278"/>
    </row>
    <row r="3764" spans="1:17" ht="12.75" customHeight="1" x14ac:dyDescent="0.25">
      <c r="A3764" s="273" t="s">
        <v>6481</v>
      </c>
      <c r="B3764" s="273"/>
      <c r="C3764" s="274" t="s">
        <v>805</v>
      </c>
      <c r="D3764" s="274"/>
      <c r="E3764" s="274"/>
      <c r="F3764" s="274"/>
      <c r="G3764" s="73">
        <v>0</v>
      </c>
      <c r="H3764" s="73">
        <v>0</v>
      </c>
      <c r="I3764" s="275">
        <v>79427.7</v>
      </c>
      <c r="J3764" s="275"/>
      <c r="K3764" s="275">
        <v>79427.7</v>
      </c>
      <c r="L3764" s="275"/>
      <c r="M3764" s="275"/>
      <c r="N3764" s="275"/>
      <c r="O3764" s="275">
        <v>0</v>
      </c>
      <c r="P3764" s="275"/>
      <c r="Q3764" s="73">
        <v>0</v>
      </c>
    </row>
    <row r="3765" spans="1:17" ht="12.1" customHeight="1" x14ac:dyDescent="0.25">
      <c r="A3765" s="273" t="s">
        <v>6482</v>
      </c>
      <c r="B3765" s="273"/>
      <c r="C3765" s="274" t="s">
        <v>805</v>
      </c>
      <c r="D3765" s="274"/>
      <c r="E3765" s="274"/>
      <c r="F3765" s="274"/>
      <c r="G3765" s="73">
        <v>0</v>
      </c>
      <c r="H3765" s="73">
        <v>0</v>
      </c>
      <c r="I3765" s="275">
        <v>1650</v>
      </c>
      <c r="J3765" s="275"/>
      <c r="K3765" s="275">
        <v>1650</v>
      </c>
      <c r="L3765" s="275"/>
      <c r="M3765" s="275"/>
      <c r="N3765" s="275"/>
      <c r="O3765" s="275">
        <v>0</v>
      </c>
      <c r="P3765" s="275"/>
      <c r="Q3765" s="73">
        <v>0</v>
      </c>
    </row>
    <row r="3766" spans="1:17" ht="12.1" customHeight="1" x14ac:dyDescent="0.25">
      <c r="A3766" s="273" t="s">
        <v>6483</v>
      </c>
      <c r="B3766" s="273"/>
      <c r="C3766" s="274" t="s">
        <v>805</v>
      </c>
      <c r="D3766" s="274"/>
      <c r="E3766" s="274"/>
      <c r="F3766" s="274"/>
      <c r="G3766" s="73">
        <v>0</v>
      </c>
      <c r="H3766" s="73">
        <v>0</v>
      </c>
      <c r="I3766" s="275">
        <v>333236</v>
      </c>
      <c r="J3766" s="275"/>
      <c r="K3766" s="275">
        <v>333236</v>
      </c>
      <c r="L3766" s="275"/>
      <c r="M3766" s="275"/>
      <c r="N3766" s="275"/>
      <c r="O3766" s="275">
        <v>0</v>
      </c>
      <c r="P3766" s="275"/>
      <c r="Q3766" s="73">
        <v>0</v>
      </c>
    </row>
    <row r="3767" spans="1:17" ht="12.75" customHeight="1" x14ac:dyDescent="0.25">
      <c r="A3767" s="273" t="s">
        <v>6484</v>
      </c>
      <c r="B3767" s="273"/>
      <c r="C3767" s="274" t="s">
        <v>805</v>
      </c>
      <c r="D3767" s="274"/>
      <c r="E3767" s="274"/>
      <c r="F3767" s="274"/>
      <c r="G3767" s="73">
        <v>0</v>
      </c>
      <c r="H3767" s="73">
        <v>0</v>
      </c>
      <c r="I3767" s="275">
        <v>84208.51</v>
      </c>
      <c r="J3767" s="275"/>
      <c r="K3767" s="275">
        <v>84208.51</v>
      </c>
      <c r="L3767" s="275"/>
      <c r="M3767" s="275"/>
      <c r="N3767" s="275"/>
      <c r="O3767" s="275">
        <v>0</v>
      </c>
      <c r="P3767" s="275"/>
      <c r="Q3767" s="73">
        <v>0</v>
      </c>
    </row>
    <row r="3768" spans="1:17" ht="12.1" customHeight="1" x14ac:dyDescent="0.25">
      <c r="A3768" s="273" t="s">
        <v>6485</v>
      </c>
      <c r="B3768" s="273"/>
      <c r="C3768" s="274" t="s">
        <v>805</v>
      </c>
      <c r="D3768" s="274"/>
      <c r="E3768" s="274"/>
      <c r="F3768" s="274"/>
      <c r="G3768" s="73">
        <v>0</v>
      </c>
      <c r="H3768" s="73">
        <v>0</v>
      </c>
      <c r="I3768" s="275">
        <v>211938.11</v>
      </c>
      <c r="J3768" s="275"/>
      <c r="K3768" s="275">
        <v>211938.11</v>
      </c>
      <c r="L3768" s="275"/>
      <c r="M3768" s="275"/>
      <c r="N3768" s="275"/>
      <c r="O3768" s="275">
        <v>0</v>
      </c>
      <c r="P3768" s="275"/>
      <c r="Q3768" s="73">
        <v>0</v>
      </c>
    </row>
    <row r="3769" spans="1:17" ht="12.1" customHeight="1" x14ac:dyDescent="0.25">
      <c r="A3769" s="273" t="s">
        <v>6486</v>
      </c>
      <c r="B3769" s="273"/>
      <c r="C3769" s="274" t="s">
        <v>805</v>
      </c>
      <c r="D3769" s="274"/>
      <c r="E3769" s="274"/>
      <c r="F3769" s="274"/>
      <c r="G3769" s="73">
        <v>0</v>
      </c>
      <c r="H3769" s="73">
        <v>0</v>
      </c>
      <c r="I3769" s="275">
        <v>170758.25</v>
      </c>
      <c r="J3769" s="275"/>
      <c r="K3769" s="275">
        <v>170758.25</v>
      </c>
      <c r="L3769" s="275"/>
      <c r="M3769" s="275"/>
      <c r="N3769" s="275"/>
      <c r="O3769" s="275">
        <v>0</v>
      </c>
      <c r="P3769" s="275"/>
      <c r="Q3769" s="73">
        <v>0</v>
      </c>
    </row>
    <row r="3770" spans="1:17" ht="12.75" customHeight="1" x14ac:dyDescent="0.25">
      <c r="A3770" s="273" t="s">
        <v>6487</v>
      </c>
      <c r="B3770" s="273"/>
      <c r="C3770" s="274" t="s">
        <v>805</v>
      </c>
      <c r="D3770" s="274"/>
      <c r="E3770" s="274"/>
      <c r="F3770" s="274"/>
      <c r="G3770" s="73">
        <v>0</v>
      </c>
      <c r="H3770" s="73">
        <v>0</v>
      </c>
      <c r="I3770" s="275">
        <v>409817.57</v>
      </c>
      <c r="J3770" s="275"/>
      <c r="K3770" s="275">
        <v>409817.57</v>
      </c>
      <c r="L3770" s="275"/>
      <c r="M3770" s="275"/>
      <c r="N3770" s="275"/>
      <c r="O3770" s="275">
        <v>0</v>
      </c>
      <c r="P3770" s="275"/>
      <c r="Q3770" s="73">
        <v>0</v>
      </c>
    </row>
    <row r="3771" spans="1:17" ht="12.1" customHeight="1" x14ac:dyDescent="0.25">
      <c r="A3771" s="273" t="s">
        <v>6488</v>
      </c>
      <c r="B3771" s="273"/>
      <c r="C3771" s="274" t="s">
        <v>805</v>
      </c>
      <c r="D3771" s="274"/>
      <c r="E3771" s="274"/>
      <c r="F3771" s="274"/>
      <c r="G3771" s="73">
        <v>0</v>
      </c>
      <c r="H3771" s="73">
        <v>0</v>
      </c>
      <c r="I3771" s="275">
        <v>405003.54</v>
      </c>
      <c r="J3771" s="275"/>
      <c r="K3771" s="275">
        <v>405003.54</v>
      </c>
      <c r="L3771" s="275"/>
      <c r="M3771" s="275"/>
      <c r="N3771" s="275"/>
      <c r="O3771" s="275">
        <v>0</v>
      </c>
      <c r="P3771" s="275"/>
      <c r="Q3771" s="73">
        <v>0</v>
      </c>
    </row>
    <row r="3772" spans="1:17" ht="12.1" customHeight="1" x14ac:dyDescent="0.25">
      <c r="A3772" s="273" t="s">
        <v>6489</v>
      </c>
      <c r="B3772" s="273"/>
      <c r="C3772" s="274" t="s">
        <v>805</v>
      </c>
      <c r="D3772" s="274"/>
      <c r="E3772" s="274"/>
      <c r="F3772" s="274"/>
      <c r="G3772" s="73">
        <v>0</v>
      </c>
      <c r="H3772" s="73">
        <v>0</v>
      </c>
      <c r="I3772" s="275">
        <v>307002.5</v>
      </c>
      <c r="J3772" s="275"/>
      <c r="K3772" s="275">
        <v>307002.5</v>
      </c>
      <c r="L3772" s="275"/>
      <c r="M3772" s="275"/>
      <c r="N3772" s="275"/>
      <c r="O3772" s="275">
        <v>0</v>
      </c>
      <c r="P3772" s="275"/>
      <c r="Q3772" s="73">
        <v>0</v>
      </c>
    </row>
    <row r="3773" spans="1:17" ht="12.75" customHeight="1" x14ac:dyDescent="0.25">
      <c r="A3773" s="273" t="s">
        <v>6490</v>
      </c>
      <c r="B3773" s="273"/>
      <c r="C3773" s="274" t="s">
        <v>805</v>
      </c>
      <c r="D3773" s="274"/>
      <c r="E3773" s="274"/>
      <c r="F3773" s="274"/>
      <c r="G3773" s="73">
        <v>0</v>
      </c>
      <c r="H3773" s="73">
        <v>0</v>
      </c>
      <c r="I3773" s="275">
        <v>117045.68</v>
      </c>
      <c r="J3773" s="275"/>
      <c r="K3773" s="275">
        <v>117045.68</v>
      </c>
      <c r="L3773" s="275"/>
      <c r="M3773" s="275"/>
      <c r="N3773" s="275"/>
      <c r="O3773" s="275">
        <v>0</v>
      </c>
      <c r="P3773" s="275"/>
      <c r="Q3773" s="73">
        <v>0</v>
      </c>
    </row>
    <row r="3774" spans="1:17" ht="12.1" customHeight="1" x14ac:dyDescent="0.25">
      <c r="A3774" s="273" t="s">
        <v>6491</v>
      </c>
      <c r="B3774" s="273"/>
      <c r="C3774" s="274" t="s">
        <v>805</v>
      </c>
      <c r="D3774" s="274"/>
      <c r="E3774" s="274"/>
      <c r="F3774" s="274"/>
      <c r="G3774" s="73">
        <v>0</v>
      </c>
      <c r="H3774" s="73">
        <v>0</v>
      </c>
      <c r="I3774" s="275">
        <v>177530.89</v>
      </c>
      <c r="J3774" s="275"/>
      <c r="K3774" s="275">
        <v>177530.89</v>
      </c>
      <c r="L3774" s="275"/>
      <c r="M3774" s="275"/>
      <c r="N3774" s="275"/>
      <c r="O3774" s="275">
        <v>0</v>
      </c>
      <c r="P3774" s="275"/>
      <c r="Q3774" s="73">
        <v>0</v>
      </c>
    </row>
    <row r="3775" spans="1:17" ht="12.1" customHeight="1" x14ac:dyDescent="0.25">
      <c r="A3775" s="273" t="s">
        <v>6492</v>
      </c>
      <c r="B3775" s="273"/>
      <c r="C3775" s="274" t="s">
        <v>805</v>
      </c>
      <c r="D3775" s="274"/>
      <c r="E3775" s="274"/>
      <c r="F3775" s="274"/>
      <c r="G3775" s="73">
        <v>0</v>
      </c>
      <c r="H3775" s="73">
        <v>0</v>
      </c>
      <c r="I3775" s="275">
        <v>348667.4</v>
      </c>
      <c r="J3775" s="275"/>
      <c r="K3775" s="275">
        <v>348667.4</v>
      </c>
      <c r="L3775" s="275"/>
      <c r="M3775" s="275"/>
      <c r="N3775" s="275"/>
      <c r="O3775" s="275">
        <v>0</v>
      </c>
      <c r="P3775" s="275"/>
      <c r="Q3775" s="73">
        <v>0</v>
      </c>
    </row>
    <row r="3776" spans="1:17" ht="12.1" customHeight="1" x14ac:dyDescent="0.25">
      <c r="A3776" s="273" t="s">
        <v>6493</v>
      </c>
      <c r="B3776" s="273"/>
      <c r="C3776" s="274" t="s">
        <v>805</v>
      </c>
      <c r="D3776" s="274"/>
      <c r="E3776" s="274"/>
      <c r="F3776" s="274"/>
      <c r="G3776" s="73">
        <v>0</v>
      </c>
      <c r="H3776" s="73">
        <v>0</v>
      </c>
      <c r="I3776" s="275">
        <v>392240</v>
      </c>
      <c r="J3776" s="275"/>
      <c r="K3776" s="275">
        <v>392240</v>
      </c>
      <c r="L3776" s="275"/>
      <c r="M3776" s="275"/>
      <c r="N3776" s="275"/>
      <c r="O3776" s="275">
        <v>0</v>
      </c>
      <c r="P3776" s="275"/>
      <c r="Q3776" s="73">
        <v>0</v>
      </c>
    </row>
    <row r="3777" spans="1:17" ht="12.75" customHeight="1" x14ac:dyDescent="0.25">
      <c r="A3777" s="273" t="s">
        <v>6494</v>
      </c>
      <c r="B3777" s="273"/>
      <c r="C3777" s="274" t="s">
        <v>805</v>
      </c>
      <c r="D3777" s="274"/>
      <c r="E3777" s="274"/>
      <c r="F3777" s="274"/>
      <c r="G3777" s="73">
        <v>0</v>
      </c>
      <c r="H3777" s="73">
        <v>0</v>
      </c>
      <c r="I3777" s="275">
        <v>272000</v>
      </c>
      <c r="J3777" s="275"/>
      <c r="K3777" s="275">
        <v>272000</v>
      </c>
      <c r="L3777" s="275"/>
      <c r="M3777" s="275"/>
      <c r="N3777" s="275"/>
      <c r="O3777" s="275">
        <v>0</v>
      </c>
      <c r="P3777" s="275"/>
      <c r="Q3777" s="73">
        <v>0</v>
      </c>
    </row>
    <row r="3778" spans="1:17" ht="12.1" customHeight="1" x14ac:dyDescent="0.25">
      <c r="A3778" s="273" t="s">
        <v>6495</v>
      </c>
      <c r="B3778" s="273"/>
      <c r="C3778" s="274" t="s">
        <v>805</v>
      </c>
      <c r="D3778" s="274"/>
      <c r="E3778" s="274"/>
      <c r="F3778" s="274"/>
      <c r="G3778" s="73">
        <v>0</v>
      </c>
      <c r="H3778" s="73">
        <v>0</v>
      </c>
      <c r="I3778" s="275">
        <v>200701</v>
      </c>
      <c r="J3778" s="275"/>
      <c r="K3778" s="275">
        <v>200701</v>
      </c>
      <c r="L3778" s="275"/>
      <c r="M3778" s="275"/>
      <c r="N3778" s="275"/>
      <c r="O3778" s="275">
        <v>0</v>
      </c>
      <c r="P3778" s="275"/>
      <c r="Q3778" s="73">
        <v>0</v>
      </c>
    </row>
    <row r="3779" spans="1:17" ht="12.1" customHeight="1" x14ac:dyDescent="0.25">
      <c r="A3779" s="273" t="s">
        <v>6496</v>
      </c>
      <c r="B3779" s="273"/>
      <c r="C3779" s="274" t="s">
        <v>805</v>
      </c>
      <c r="D3779" s="274"/>
      <c r="E3779" s="274"/>
      <c r="F3779" s="274"/>
      <c r="G3779" s="73">
        <v>0</v>
      </c>
      <c r="H3779" s="73">
        <v>0</v>
      </c>
      <c r="I3779" s="275">
        <v>182186.8</v>
      </c>
      <c r="J3779" s="275"/>
      <c r="K3779" s="275">
        <v>182186.8</v>
      </c>
      <c r="L3779" s="275"/>
      <c r="M3779" s="275"/>
      <c r="N3779" s="275"/>
      <c r="O3779" s="275">
        <v>0</v>
      </c>
      <c r="P3779" s="275"/>
      <c r="Q3779" s="73">
        <v>0</v>
      </c>
    </row>
    <row r="3780" spans="1:17" ht="12.75" customHeight="1" x14ac:dyDescent="0.25">
      <c r="A3780" s="273" t="s">
        <v>6497</v>
      </c>
      <c r="B3780" s="273"/>
      <c r="C3780" s="274" t="s">
        <v>805</v>
      </c>
      <c r="D3780" s="274"/>
      <c r="E3780" s="274"/>
      <c r="F3780" s="274"/>
      <c r="G3780" s="73">
        <v>0</v>
      </c>
      <c r="H3780" s="73">
        <v>0</v>
      </c>
      <c r="I3780" s="275">
        <v>309605.28999999998</v>
      </c>
      <c r="J3780" s="275"/>
      <c r="K3780" s="275">
        <v>309605.28999999998</v>
      </c>
      <c r="L3780" s="275"/>
      <c r="M3780" s="275"/>
      <c r="N3780" s="275"/>
      <c r="O3780" s="275">
        <v>0</v>
      </c>
      <c r="P3780" s="275"/>
      <c r="Q3780" s="73">
        <v>0</v>
      </c>
    </row>
    <row r="3781" spans="1:17" ht="12.1" customHeight="1" x14ac:dyDescent="0.25">
      <c r="A3781" s="273" t="s">
        <v>6498</v>
      </c>
      <c r="B3781" s="273"/>
      <c r="C3781" s="274" t="s">
        <v>805</v>
      </c>
      <c r="D3781" s="274"/>
      <c r="E3781" s="274"/>
      <c r="F3781" s="274"/>
      <c r="G3781" s="73">
        <v>0</v>
      </c>
      <c r="H3781" s="73">
        <v>0</v>
      </c>
      <c r="I3781" s="275">
        <v>48511.69</v>
      </c>
      <c r="J3781" s="275"/>
      <c r="K3781" s="275">
        <v>48511.69</v>
      </c>
      <c r="L3781" s="275"/>
      <c r="M3781" s="275"/>
      <c r="N3781" s="275"/>
      <c r="O3781" s="275">
        <v>0</v>
      </c>
      <c r="P3781" s="275"/>
      <c r="Q3781" s="73">
        <v>0</v>
      </c>
    </row>
    <row r="3782" spans="1:17" ht="12.1" customHeight="1" x14ac:dyDescent="0.25">
      <c r="A3782" s="273" t="s">
        <v>6499</v>
      </c>
      <c r="B3782" s="273"/>
      <c r="C3782" s="274" t="s">
        <v>805</v>
      </c>
      <c r="D3782" s="274"/>
      <c r="E3782" s="274"/>
      <c r="F3782" s="274"/>
      <c r="G3782" s="73">
        <v>0</v>
      </c>
      <c r="H3782" s="73">
        <v>0</v>
      </c>
      <c r="I3782" s="275">
        <v>117842.97</v>
      </c>
      <c r="J3782" s="275"/>
      <c r="K3782" s="275">
        <v>117842.97</v>
      </c>
      <c r="L3782" s="275"/>
      <c r="M3782" s="275"/>
      <c r="N3782" s="275"/>
      <c r="O3782" s="275">
        <v>0</v>
      </c>
      <c r="P3782" s="275"/>
      <c r="Q3782" s="73">
        <v>0</v>
      </c>
    </row>
    <row r="3783" spans="1:17" ht="12.75" customHeight="1" x14ac:dyDescent="0.25">
      <c r="A3783" s="273" t="s">
        <v>6500</v>
      </c>
      <c r="B3783" s="273"/>
      <c r="C3783" s="274" t="s">
        <v>805</v>
      </c>
      <c r="D3783" s="274"/>
      <c r="E3783" s="274"/>
      <c r="F3783" s="274"/>
      <c r="G3783" s="73">
        <v>0</v>
      </c>
      <c r="H3783" s="73">
        <v>0</v>
      </c>
      <c r="I3783" s="275">
        <v>87819.85</v>
      </c>
      <c r="J3783" s="275"/>
      <c r="K3783" s="275">
        <v>87819.85</v>
      </c>
      <c r="L3783" s="275"/>
      <c r="M3783" s="275"/>
      <c r="N3783" s="275"/>
      <c r="O3783" s="275">
        <v>0</v>
      </c>
      <c r="P3783" s="275"/>
      <c r="Q3783" s="73">
        <v>0</v>
      </c>
    </row>
    <row r="3784" spans="1:17" ht="12.1" customHeight="1" x14ac:dyDescent="0.25">
      <c r="A3784" s="273" t="s">
        <v>6501</v>
      </c>
      <c r="B3784" s="273"/>
      <c r="C3784" s="274" t="s">
        <v>805</v>
      </c>
      <c r="D3784" s="274"/>
      <c r="E3784" s="274"/>
      <c r="F3784" s="274"/>
      <c r="G3784" s="73">
        <v>0</v>
      </c>
      <c r="H3784" s="73">
        <v>0</v>
      </c>
      <c r="I3784" s="275">
        <v>301054.86</v>
      </c>
      <c r="J3784" s="275"/>
      <c r="K3784" s="275">
        <v>301054.86</v>
      </c>
      <c r="L3784" s="275"/>
      <c r="M3784" s="275"/>
      <c r="N3784" s="275"/>
      <c r="O3784" s="275">
        <v>0</v>
      </c>
      <c r="P3784" s="275"/>
      <c r="Q3784" s="73">
        <v>0</v>
      </c>
    </row>
    <row r="3785" spans="1:17" ht="12.1" customHeight="1" x14ac:dyDescent="0.25">
      <c r="A3785" s="355"/>
      <c r="B3785" s="355"/>
      <c r="C3785" s="355"/>
      <c r="D3785" s="355"/>
      <c r="E3785" s="355"/>
      <c r="F3785" s="355"/>
      <c r="G3785" s="74">
        <v>0</v>
      </c>
      <c r="H3785" s="74">
        <v>0</v>
      </c>
      <c r="I3785" s="356">
        <v>4558248.6100000003</v>
      </c>
      <c r="J3785" s="356"/>
      <c r="K3785" s="356">
        <v>4558248.6100000003</v>
      </c>
      <c r="L3785" s="356"/>
      <c r="M3785" s="356"/>
      <c r="N3785" s="356"/>
      <c r="O3785" s="356">
        <v>0</v>
      </c>
      <c r="P3785" s="356"/>
      <c r="Q3785" s="74">
        <v>0</v>
      </c>
    </row>
    <row r="3786" spans="1:17" ht="6.8" customHeight="1" x14ac:dyDescent="0.25"/>
    <row r="3787" spans="1:17" ht="12.75" customHeight="1" x14ac:dyDescent="0.25">
      <c r="A3787" s="277" t="s">
        <v>578</v>
      </c>
      <c r="B3787" s="277"/>
      <c r="C3787" s="278" t="s">
        <v>807</v>
      </c>
      <c r="D3787" s="278"/>
      <c r="E3787" s="278"/>
      <c r="F3787" s="278"/>
      <c r="G3787" s="278"/>
      <c r="H3787" s="278"/>
      <c r="I3787" s="278"/>
      <c r="J3787" s="278"/>
      <c r="K3787" s="278"/>
      <c r="L3787" s="278"/>
      <c r="M3787" s="278"/>
      <c r="N3787" s="278"/>
      <c r="O3787" s="278"/>
      <c r="P3787" s="278"/>
      <c r="Q3787" s="278"/>
    </row>
    <row r="3788" spans="1:17" ht="12.1" customHeight="1" x14ac:dyDescent="0.25">
      <c r="A3788" s="273" t="s">
        <v>6502</v>
      </c>
      <c r="B3788" s="273"/>
      <c r="C3788" s="274" t="s">
        <v>807</v>
      </c>
      <c r="D3788" s="274"/>
      <c r="E3788" s="274"/>
      <c r="F3788" s="274"/>
      <c r="G3788" s="73">
        <v>0</v>
      </c>
      <c r="H3788" s="73">
        <v>0</v>
      </c>
      <c r="I3788" s="275">
        <v>51680</v>
      </c>
      <c r="J3788" s="275"/>
      <c r="K3788" s="275">
        <v>51680</v>
      </c>
      <c r="L3788" s="275"/>
      <c r="M3788" s="275"/>
      <c r="N3788" s="275"/>
      <c r="O3788" s="275">
        <v>0</v>
      </c>
      <c r="P3788" s="275"/>
      <c r="Q3788" s="73">
        <v>0</v>
      </c>
    </row>
    <row r="3789" spans="1:17" ht="12.1" customHeight="1" x14ac:dyDescent="0.25">
      <c r="A3789" s="273" t="s">
        <v>6503</v>
      </c>
      <c r="B3789" s="273"/>
      <c r="C3789" s="274" t="s">
        <v>807</v>
      </c>
      <c r="D3789" s="274"/>
      <c r="E3789" s="274"/>
      <c r="F3789" s="274"/>
      <c r="G3789" s="73">
        <v>0</v>
      </c>
      <c r="H3789" s="73">
        <v>0</v>
      </c>
      <c r="I3789" s="275">
        <v>63400</v>
      </c>
      <c r="J3789" s="275"/>
      <c r="K3789" s="275">
        <v>63400</v>
      </c>
      <c r="L3789" s="275"/>
      <c r="M3789" s="275"/>
      <c r="N3789" s="275"/>
      <c r="O3789" s="275">
        <v>0</v>
      </c>
      <c r="P3789" s="275"/>
      <c r="Q3789" s="73">
        <v>0</v>
      </c>
    </row>
    <row r="3790" spans="1:17" ht="12.75" customHeight="1" x14ac:dyDescent="0.25">
      <c r="A3790" s="273" t="s">
        <v>6504</v>
      </c>
      <c r="B3790" s="273"/>
      <c r="C3790" s="274" t="s">
        <v>807</v>
      </c>
      <c r="D3790" s="274"/>
      <c r="E3790" s="274"/>
      <c r="F3790" s="274"/>
      <c r="G3790" s="73">
        <v>0</v>
      </c>
      <c r="H3790" s="73">
        <v>0</v>
      </c>
      <c r="I3790" s="275">
        <v>6800</v>
      </c>
      <c r="J3790" s="275"/>
      <c r="K3790" s="275">
        <v>6800</v>
      </c>
      <c r="L3790" s="275"/>
      <c r="M3790" s="275"/>
      <c r="N3790" s="275"/>
      <c r="O3790" s="275">
        <v>0</v>
      </c>
      <c r="P3790" s="275"/>
      <c r="Q3790" s="73">
        <v>0</v>
      </c>
    </row>
    <row r="3791" spans="1:17" ht="12.1" customHeight="1" x14ac:dyDescent="0.25">
      <c r="A3791" s="273" t="s">
        <v>6505</v>
      </c>
      <c r="B3791" s="273"/>
      <c r="C3791" s="274" t="s">
        <v>807</v>
      </c>
      <c r="D3791" s="274"/>
      <c r="E3791" s="274"/>
      <c r="F3791" s="274"/>
      <c r="G3791" s="73">
        <v>0</v>
      </c>
      <c r="H3791" s="73">
        <v>0</v>
      </c>
      <c r="I3791" s="275">
        <v>56060</v>
      </c>
      <c r="J3791" s="275"/>
      <c r="K3791" s="275">
        <v>56060</v>
      </c>
      <c r="L3791" s="275"/>
      <c r="M3791" s="275"/>
      <c r="N3791" s="275"/>
      <c r="O3791" s="275">
        <v>0</v>
      </c>
      <c r="P3791" s="275"/>
      <c r="Q3791" s="73">
        <v>0</v>
      </c>
    </row>
    <row r="3792" spans="1:17" ht="12.1" customHeight="1" x14ac:dyDescent="0.25">
      <c r="A3792" s="273" t="s">
        <v>6506</v>
      </c>
      <c r="B3792" s="273"/>
      <c r="C3792" s="274" t="s">
        <v>807</v>
      </c>
      <c r="D3792" s="274"/>
      <c r="E3792" s="274"/>
      <c r="F3792" s="274"/>
      <c r="G3792" s="73">
        <v>0</v>
      </c>
      <c r="H3792" s="73">
        <v>0</v>
      </c>
      <c r="I3792" s="275">
        <v>42468</v>
      </c>
      <c r="J3792" s="275"/>
      <c r="K3792" s="275">
        <v>42468</v>
      </c>
      <c r="L3792" s="275"/>
      <c r="M3792" s="275"/>
      <c r="N3792" s="275"/>
      <c r="O3792" s="275">
        <v>0</v>
      </c>
      <c r="P3792" s="275"/>
      <c r="Q3792" s="73">
        <v>0</v>
      </c>
    </row>
    <row r="3793" spans="1:17" ht="12.75" customHeight="1" x14ac:dyDescent="0.25">
      <c r="A3793" s="273" t="s">
        <v>6507</v>
      </c>
      <c r="B3793" s="273"/>
      <c r="C3793" s="274" t="s">
        <v>807</v>
      </c>
      <c r="D3793" s="274"/>
      <c r="E3793" s="274"/>
      <c r="F3793" s="274"/>
      <c r="G3793" s="73">
        <v>0</v>
      </c>
      <c r="H3793" s="73">
        <v>0</v>
      </c>
      <c r="I3793" s="275">
        <v>9800</v>
      </c>
      <c r="J3793" s="275"/>
      <c r="K3793" s="275">
        <v>9800</v>
      </c>
      <c r="L3793" s="275"/>
      <c r="M3793" s="275"/>
      <c r="N3793" s="275"/>
      <c r="O3793" s="275">
        <v>0</v>
      </c>
      <c r="P3793" s="275"/>
      <c r="Q3793" s="73">
        <v>0</v>
      </c>
    </row>
    <row r="3794" spans="1:17" ht="12.1" customHeight="1" x14ac:dyDescent="0.25">
      <c r="A3794" s="273" t="s">
        <v>6508</v>
      </c>
      <c r="B3794" s="273"/>
      <c r="C3794" s="274" t="s">
        <v>807</v>
      </c>
      <c r="D3794" s="274"/>
      <c r="E3794" s="274"/>
      <c r="F3794" s="274"/>
      <c r="G3794" s="73">
        <v>0</v>
      </c>
      <c r="H3794" s="73">
        <v>0</v>
      </c>
      <c r="I3794" s="275">
        <v>49960</v>
      </c>
      <c r="J3794" s="275"/>
      <c r="K3794" s="275">
        <v>49960</v>
      </c>
      <c r="L3794" s="275"/>
      <c r="M3794" s="275"/>
      <c r="N3794" s="275"/>
      <c r="O3794" s="275">
        <v>0</v>
      </c>
      <c r="P3794" s="275"/>
      <c r="Q3794" s="73">
        <v>0</v>
      </c>
    </row>
    <row r="3795" spans="1:17" ht="12.1" customHeight="1" x14ac:dyDescent="0.25">
      <c r="A3795" s="273" t="s">
        <v>6509</v>
      </c>
      <c r="B3795" s="273"/>
      <c r="C3795" s="274" t="s">
        <v>807</v>
      </c>
      <c r="D3795" s="274"/>
      <c r="E3795" s="274"/>
      <c r="F3795" s="274"/>
      <c r="G3795" s="73">
        <v>0</v>
      </c>
      <c r="H3795" s="73">
        <v>0</v>
      </c>
      <c r="I3795" s="275">
        <v>59868</v>
      </c>
      <c r="J3795" s="275"/>
      <c r="K3795" s="275">
        <v>59868</v>
      </c>
      <c r="L3795" s="275"/>
      <c r="M3795" s="275"/>
      <c r="N3795" s="275"/>
      <c r="O3795" s="275">
        <v>0</v>
      </c>
      <c r="P3795" s="275"/>
      <c r="Q3795" s="73">
        <v>0</v>
      </c>
    </row>
    <row r="3796" spans="1:17" ht="12.75" customHeight="1" x14ac:dyDescent="0.25">
      <c r="A3796" s="273" t="s">
        <v>6510</v>
      </c>
      <c r="B3796" s="273"/>
      <c r="C3796" s="274" t="s">
        <v>807</v>
      </c>
      <c r="D3796" s="274"/>
      <c r="E3796" s="274"/>
      <c r="F3796" s="274"/>
      <c r="G3796" s="73">
        <v>0</v>
      </c>
      <c r="H3796" s="73">
        <v>0</v>
      </c>
      <c r="I3796" s="275">
        <v>95444</v>
      </c>
      <c r="J3796" s="275"/>
      <c r="K3796" s="275">
        <v>95444</v>
      </c>
      <c r="L3796" s="275"/>
      <c r="M3796" s="275"/>
      <c r="N3796" s="275"/>
      <c r="O3796" s="275">
        <v>0</v>
      </c>
      <c r="P3796" s="275"/>
      <c r="Q3796" s="73">
        <v>0</v>
      </c>
    </row>
    <row r="3797" spans="1:17" ht="12.1" customHeight="1" x14ac:dyDescent="0.25">
      <c r="A3797" s="273" t="s">
        <v>6511</v>
      </c>
      <c r="B3797" s="273"/>
      <c r="C3797" s="274" t="s">
        <v>807</v>
      </c>
      <c r="D3797" s="274"/>
      <c r="E3797" s="274"/>
      <c r="F3797" s="274"/>
      <c r="G3797" s="73">
        <v>0</v>
      </c>
      <c r="H3797" s="73">
        <v>0</v>
      </c>
      <c r="I3797" s="275">
        <v>53028</v>
      </c>
      <c r="J3797" s="275"/>
      <c r="K3797" s="275">
        <v>53028</v>
      </c>
      <c r="L3797" s="275"/>
      <c r="M3797" s="275"/>
      <c r="N3797" s="275"/>
      <c r="O3797" s="275">
        <v>0</v>
      </c>
      <c r="P3797" s="275"/>
      <c r="Q3797" s="73">
        <v>0</v>
      </c>
    </row>
    <row r="3798" spans="1:17" ht="12.1" customHeight="1" x14ac:dyDescent="0.25">
      <c r="A3798" s="273" t="s">
        <v>6512</v>
      </c>
      <c r="B3798" s="273"/>
      <c r="C3798" s="274" t="s">
        <v>807</v>
      </c>
      <c r="D3798" s="274"/>
      <c r="E3798" s="274"/>
      <c r="F3798" s="274"/>
      <c r="G3798" s="73">
        <v>0</v>
      </c>
      <c r="H3798" s="73">
        <v>0</v>
      </c>
      <c r="I3798" s="275">
        <v>172138</v>
      </c>
      <c r="J3798" s="275"/>
      <c r="K3798" s="275">
        <v>172138</v>
      </c>
      <c r="L3798" s="275"/>
      <c r="M3798" s="275"/>
      <c r="N3798" s="275"/>
      <c r="O3798" s="275">
        <v>0</v>
      </c>
      <c r="P3798" s="275"/>
      <c r="Q3798" s="73">
        <v>0</v>
      </c>
    </row>
    <row r="3799" spans="1:17" ht="12.75" customHeight="1" x14ac:dyDescent="0.25">
      <c r="A3799" s="273" t="s">
        <v>6513</v>
      </c>
      <c r="B3799" s="273"/>
      <c r="C3799" s="274" t="s">
        <v>807</v>
      </c>
      <c r="D3799" s="274"/>
      <c r="E3799" s="274"/>
      <c r="F3799" s="274"/>
      <c r="G3799" s="73">
        <v>0</v>
      </c>
      <c r="H3799" s="73">
        <v>0</v>
      </c>
      <c r="I3799" s="275">
        <v>47240</v>
      </c>
      <c r="J3799" s="275"/>
      <c r="K3799" s="275">
        <v>47240</v>
      </c>
      <c r="L3799" s="275"/>
      <c r="M3799" s="275"/>
      <c r="N3799" s="275"/>
      <c r="O3799" s="275">
        <v>0</v>
      </c>
      <c r="P3799" s="275"/>
      <c r="Q3799" s="73">
        <v>0</v>
      </c>
    </row>
    <row r="3800" spans="1:17" ht="12.1" customHeight="1" x14ac:dyDescent="0.25">
      <c r="A3800" s="273" t="s">
        <v>6514</v>
      </c>
      <c r="B3800" s="273"/>
      <c r="C3800" s="274" t="s">
        <v>807</v>
      </c>
      <c r="D3800" s="274"/>
      <c r="E3800" s="274"/>
      <c r="F3800" s="274"/>
      <c r="G3800" s="73">
        <v>0</v>
      </c>
      <c r="H3800" s="73">
        <v>0</v>
      </c>
      <c r="I3800" s="275">
        <v>43128</v>
      </c>
      <c r="J3800" s="275"/>
      <c r="K3800" s="275">
        <v>43128</v>
      </c>
      <c r="L3800" s="275"/>
      <c r="M3800" s="275"/>
      <c r="N3800" s="275"/>
      <c r="O3800" s="275">
        <v>0</v>
      </c>
      <c r="P3800" s="275"/>
      <c r="Q3800" s="73">
        <v>0</v>
      </c>
    </row>
    <row r="3801" spans="1:17" ht="12.1" customHeight="1" x14ac:dyDescent="0.25">
      <c r="A3801" s="273" t="s">
        <v>6515</v>
      </c>
      <c r="B3801" s="273"/>
      <c r="C3801" s="274" t="s">
        <v>807</v>
      </c>
      <c r="D3801" s="274"/>
      <c r="E3801" s="274"/>
      <c r="F3801" s="274"/>
      <c r="G3801" s="73">
        <v>0</v>
      </c>
      <c r="H3801" s="73">
        <v>0</v>
      </c>
      <c r="I3801" s="275">
        <v>6800</v>
      </c>
      <c r="J3801" s="275"/>
      <c r="K3801" s="275">
        <v>6800</v>
      </c>
      <c r="L3801" s="275"/>
      <c r="M3801" s="275"/>
      <c r="N3801" s="275"/>
      <c r="O3801" s="275">
        <v>0</v>
      </c>
      <c r="P3801" s="275"/>
      <c r="Q3801" s="73">
        <v>0</v>
      </c>
    </row>
    <row r="3802" spans="1:17" ht="12.1" customHeight="1" x14ac:dyDescent="0.25">
      <c r="A3802" s="273" t="s">
        <v>6516</v>
      </c>
      <c r="B3802" s="273"/>
      <c r="C3802" s="274" t="s">
        <v>807</v>
      </c>
      <c r="D3802" s="274"/>
      <c r="E3802" s="274"/>
      <c r="F3802" s="274"/>
      <c r="G3802" s="73">
        <v>0</v>
      </c>
      <c r="H3802" s="73">
        <v>0</v>
      </c>
      <c r="I3802" s="275">
        <v>51800</v>
      </c>
      <c r="J3802" s="275"/>
      <c r="K3802" s="275">
        <v>51800</v>
      </c>
      <c r="L3802" s="275"/>
      <c r="M3802" s="275"/>
      <c r="N3802" s="275"/>
      <c r="O3802" s="275">
        <v>0</v>
      </c>
      <c r="P3802" s="275"/>
      <c r="Q3802" s="73">
        <v>0</v>
      </c>
    </row>
    <row r="3803" spans="1:17" ht="12.75" customHeight="1" x14ac:dyDescent="0.25">
      <c r="A3803" s="273" t="s">
        <v>6517</v>
      </c>
      <c r="B3803" s="273"/>
      <c r="C3803" s="274" t="s">
        <v>807</v>
      </c>
      <c r="D3803" s="274"/>
      <c r="E3803" s="274"/>
      <c r="F3803" s="274"/>
      <c r="G3803" s="73">
        <v>0</v>
      </c>
      <c r="H3803" s="73">
        <v>0</v>
      </c>
      <c r="I3803" s="275">
        <v>95840</v>
      </c>
      <c r="J3803" s="275"/>
      <c r="K3803" s="275">
        <v>95840</v>
      </c>
      <c r="L3803" s="275"/>
      <c r="M3803" s="275"/>
      <c r="N3803" s="275"/>
      <c r="O3803" s="275">
        <v>0</v>
      </c>
      <c r="P3803" s="275"/>
      <c r="Q3803" s="73">
        <v>0</v>
      </c>
    </row>
    <row r="3804" spans="1:17" ht="12.1" customHeight="1" x14ac:dyDescent="0.25">
      <c r="A3804" s="273" t="s">
        <v>6518</v>
      </c>
      <c r="B3804" s="273"/>
      <c r="C3804" s="274" t="s">
        <v>807</v>
      </c>
      <c r="D3804" s="274"/>
      <c r="E3804" s="274"/>
      <c r="F3804" s="274"/>
      <c r="G3804" s="73">
        <v>0</v>
      </c>
      <c r="H3804" s="73">
        <v>0</v>
      </c>
      <c r="I3804" s="275">
        <v>48216</v>
      </c>
      <c r="J3804" s="275"/>
      <c r="K3804" s="275">
        <v>48216</v>
      </c>
      <c r="L3804" s="275"/>
      <c r="M3804" s="275"/>
      <c r="N3804" s="275"/>
      <c r="O3804" s="275">
        <v>0</v>
      </c>
      <c r="P3804" s="275"/>
      <c r="Q3804" s="73">
        <v>0</v>
      </c>
    </row>
    <row r="3805" spans="1:17" ht="12.1" customHeight="1" x14ac:dyDescent="0.25">
      <c r="A3805" s="273" t="s">
        <v>6519</v>
      </c>
      <c r="B3805" s="273"/>
      <c r="C3805" s="274" t="s">
        <v>807</v>
      </c>
      <c r="D3805" s="274"/>
      <c r="E3805" s="274"/>
      <c r="F3805" s="274"/>
      <c r="G3805" s="73">
        <v>0</v>
      </c>
      <c r="H3805" s="73">
        <v>0</v>
      </c>
      <c r="I3805" s="275">
        <v>214497.5</v>
      </c>
      <c r="J3805" s="275"/>
      <c r="K3805" s="275">
        <v>214497.5</v>
      </c>
      <c r="L3805" s="275"/>
      <c r="M3805" s="275"/>
      <c r="N3805" s="275"/>
      <c r="O3805" s="275">
        <v>0</v>
      </c>
      <c r="P3805" s="275"/>
      <c r="Q3805" s="73">
        <v>0</v>
      </c>
    </row>
    <row r="3806" spans="1:17" ht="12.75" customHeight="1" x14ac:dyDescent="0.25">
      <c r="A3806" s="273" t="s">
        <v>6520</v>
      </c>
      <c r="B3806" s="273"/>
      <c r="C3806" s="274" t="s">
        <v>807</v>
      </c>
      <c r="D3806" s="274"/>
      <c r="E3806" s="274"/>
      <c r="F3806" s="274"/>
      <c r="G3806" s="73">
        <v>0</v>
      </c>
      <c r="H3806" s="73">
        <v>0</v>
      </c>
      <c r="I3806" s="275">
        <v>37720</v>
      </c>
      <c r="J3806" s="275"/>
      <c r="K3806" s="275">
        <v>37720</v>
      </c>
      <c r="L3806" s="275"/>
      <c r="M3806" s="275"/>
      <c r="N3806" s="275"/>
      <c r="O3806" s="275">
        <v>0</v>
      </c>
      <c r="P3806" s="275"/>
      <c r="Q3806" s="73">
        <v>0</v>
      </c>
    </row>
    <row r="3807" spans="1:17" ht="12.1" customHeight="1" x14ac:dyDescent="0.25">
      <c r="A3807" s="273" t="s">
        <v>6521</v>
      </c>
      <c r="B3807" s="273"/>
      <c r="C3807" s="274" t="s">
        <v>807</v>
      </c>
      <c r="D3807" s="274"/>
      <c r="E3807" s="274"/>
      <c r="F3807" s="274"/>
      <c r="G3807" s="73">
        <v>0</v>
      </c>
      <c r="H3807" s="73">
        <v>0</v>
      </c>
      <c r="I3807" s="275">
        <v>57904</v>
      </c>
      <c r="J3807" s="275"/>
      <c r="K3807" s="275">
        <v>57904</v>
      </c>
      <c r="L3807" s="275"/>
      <c r="M3807" s="275"/>
      <c r="N3807" s="275"/>
      <c r="O3807" s="275">
        <v>0</v>
      </c>
      <c r="P3807" s="275"/>
      <c r="Q3807" s="73">
        <v>0</v>
      </c>
    </row>
    <row r="3808" spans="1:17" ht="12.1" customHeight="1" x14ac:dyDescent="0.25">
      <c r="A3808" s="273" t="s">
        <v>6522</v>
      </c>
      <c r="B3808" s="273"/>
      <c r="C3808" s="274" t="s">
        <v>807</v>
      </c>
      <c r="D3808" s="274"/>
      <c r="E3808" s="274"/>
      <c r="F3808" s="274"/>
      <c r="G3808" s="73">
        <v>0</v>
      </c>
      <c r="H3808" s="73">
        <v>0</v>
      </c>
      <c r="I3808" s="275">
        <v>32028</v>
      </c>
      <c r="J3808" s="275"/>
      <c r="K3808" s="275">
        <v>32028</v>
      </c>
      <c r="L3808" s="275"/>
      <c r="M3808" s="275"/>
      <c r="N3808" s="275"/>
      <c r="O3808" s="275">
        <v>0</v>
      </c>
      <c r="P3808" s="275"/>
      <c r="Q3808" s="73">
        <v>0</v>
      </c>
    </row>
    <row r="3809" spans="1:17" ht="12.75" customHeight="1" x14ac:dyDescent="0.25">
      <c r="A3809" s="355"/>
      <c r="B3809" s="355"/>
      <c r="C3809" s="355"/>
      <c r="D3809" s="355"/>
      <c r="E3809" s="355"/>
      <c r="F3809" s="355"/>
      <c r="G3809" s="74">
        <v>0</v>
      </c>
      <c r="H3809" s="74">
        <v>0</v>
      </c>
      <c r="I3809" s="356">
        <v>1295819.5</v>
      </c>
      <c r="J3809" s="356"/>
      <c r="K3809" s="356">
        <v>1295819.5</v>
      </c>
      <c r="L3809" s="356"/>
      <c r="M3809" s="356"/>
      <c r="N3809" s="356"/>
      <c r="O3809" s="356">
        <v>0</v>
      </c>
      <c r="P3809" s="356"/>
      <c r="Q3809" s="74">
        <v>0</v>
      </c>
    </row>
    <row r="3810" spans="1:17" ht="6.8" customHeight="1" x14ac:dyDescent="0.25"/>
    <row r="3811" spans="1:17" ht="12.1" customHeight="1" x14ac:dyDescent="0.25">
      <c r="A3811" s="277" t="s">
        <v>578</v>
      </c>
      <c r="B3811" s="277"/>
      <c r="C3811" s="278" t="s">
        <v>809</v>
      </c>
      <c r="D3811" s="278"/>
      <c r="E3811" s="278"/>
      <c r="F3811" s="278"/>
      <c r="G3811" s="278"/>
      <c r="H3811" s="278"/>
      <c r="I3811" s="278"/>
      <c r="J3811" s="278"/>
      <c r="K3811" s="278"/>
      <c r="L3811" s="278"/>
      <c r="M3811" s="278"/>
      <c r="N3811" s="278"/>
      <c r="O3811" s="278"/>
      <c r="P3811" s="278"/>
      <c r="Q3811" s="278"/>
    </row>
    <row r="3812" spans="1:17" ht="12.1" customHeight="1" x14ac:dyDescent="0.25">
      <c r="A3812" s="273" t="s">
        <v>6523</v>
      </c>
      <c r="B3812" s="273"/>
      <c r="C3812" s="274" t="s">
        <v>6524</v>
      </c>
      <c r="D3812" s="274"/>
      <c r="E3812" s="274"/>
      <c r="F3812" s="274"/>
      <c r="G3812" s="73">
        <v>0</v>
      </c>
      <c r="H3812" s="73">
        <v>0</v>
      </c>
      <c r="I3812" s="275">
        <v>2517590384.1100001</v>
      </c>
      <c r="J3812" s="275"/>
      <c r="K3812" s="275">
        <v>2517590384.1100001</v>
      </c>
      <c r="L3812" s="275"/>
      <c r="M3812" s="275"/>
      <c r="N3812" s="275"/>
      <c r="O3812" s="275">
        <v>0</v>
      </c>
      <c r="P3812" s="275"/>
      <c r="Q3812" s="73">
        <v>0</v>
      </c>
    </row>
    <row r="3813" spans="1:17" ht="12.75" customHeight="1" x14ac:dyDescent="0.25">
      <c r="A3813" s="355"/>
      <c r="B3813" s="355"/>
      <c r="C3813" s="355"/>
      <c r="D3813" s="355"/>
      <c r="E3813" s="355"/>
      <c r="F3813" s="355"/>
      <c r="G3813" s="74">
        <v>0</v>
      </c>
      <c r="H3813" s="74">
        <v>0</v>
      </c>
      <c r="I3813" s="356">
        <v>2517590384.1100001</v>
      </c>
      <c r="J3813" s="356"/>
      <c r="K3813" s="356">
        <v>2517590384.1100001</v>
      </c>
      <c r="L3813" s="356"/>
      <c r="M3813" s="356"/>
      <c r="N3813" s="356"/>
      <c r="O3813" s="356">
        <v>0</v>
      </c>
      <c r="P3813" s="356"/>
      <c r="Q3813" s="74">
        <v>0</v>
      </c>
    </row>
    <row r="3814" spans="1:17" ht="6.8" customHeight="1" x14ac:dyDescent="0.25"/>
    <row r="3815" spans="1:17" ht="12.1" customHeight="1" x14ac:dyDescent="0.25">
      <c r="A3815" s="277" t="s">
        <v>578</v>
      </c>
      <c r="B3815" s="277"/>
      <c r="C3815" s="278" t="s">
        <v>811</v>
      </c>
      <c r="D3815" s="278"/>
      <c r="E3815" s="278"/>
      <c r="F3815" s="278"/>
      <c r="G3815" s="278"/>
      <c r="H3815" s="278"/>
      <c r="I3815" s="278"/>
      <c r="J3815" s="278"/>
      <c r="K3815" s="278"/>
      <c r="L3815" s="278"/>
      <c r="M3815" s="278"/>
      <c r="N3815" s="278"/>
      <c r="O3815" s="278"/>
      <c r="P3815" s="278"/>
      <c r="Q3815" s="278"/>
    </row>
    <row r="3816" spans="1:17" ht="12.1" customHeight="1" x14ac:dyDescent="0.25">
      <c r="A3816" s="273" t="s">
        <v>6525</v>
      </c>
      <c r="B3816" s="273"/>
      <c r="C3816" s="274" t="s">
        <v>6526</v>
      </c>
      <c r="D3816" s="274"/>
      <c r="E3816" s="274"/>
      <c r="F3816" s="274"/>
      <c r="G3816" s="73">
        <v>0</v>
      </c>
      <c r="H3816" s="73">
        <v>0</v>
      </c>
      <c r="I3816" s="275">
        <v>80000</v>
      </c>
      <c r="J3816" s="275"/>
      <c r="K3816" s="275">
        <v>80000</v>
      </c>
      <c r="L3816" s="275"/>
      <c r="M3816" s="275"/>
      <c r="N3816" s="275"/>
      <c r="O3816" s="275">
        <v>0</v>
      </c>
      <c r="P3816" s="275"/>
      <c r="Q3816" s="73">
        <v>0</v>
      </c>
    </row>
    <row r="3817" spans="1:17" ht="12.75" customHeight="1" x14ac:dyDescent="0.25">
      <c r="A3817" s="273" t="s">
        <v>6527</v>
      </c>
      <c r="B3817" s="273"/>
      <c r="C3817" s="274" t="s">
        <v>6528</v>
      </c>
      <c r="D3817" s="274"/>
      <c r="E3817" s="274"/>
      <c r="F3817" s="274"/>
      <c r="G3817" s="73">
        <v>0</v>
      </c>
      <c r="H3817" s="73">
        <v>0</v>
      </c>
      <c r="I3817" s="275">
        <v>236178.69</v>
      </c>
      <c r="J3817" s="275"/>
      <c r="K3817" s="275">
        <v>236178.69</v>
      </c>
      <c r="L3817" s="275"/>
      <c r="M3817" s="275"/>
      <c r="N3817" s="275"/>
      <c r="O3817" s="275">
        <v>0</v>
      </c>
      <c r="P3817" s="275"/>
      <c r="Q3817" s="73">
        <v>0</v>
      </c>
    </row>
    <row r="3818" spans="1:17" ht="12.1" customHeight="1" x14ac:dyDescent="0.25">
      <c r="A3818" s="273" t="s">
        <v>6529</v>
      </c>
      <c r="B3818" s="273"/>
      <c r="C3818" s="274" t="s">
        <v>6528</v>
      </c>
      <c r="D3818" s="274"/>
      <c r="E3818" s="274"/>
      <c r="F3818" s="274"/>
      <c r="G3818" s="73">
        <v>0</v>
      </c>
      <c r="H3818" s="73">
        <v>0</v>
      </c>
      <c r="I3818" s="275">
        <v>103850</v>
      </c>
      <c r="J3818" s="275"/>
      <c r="K3818" s="275">
        <v>103850</v>
      </c>
      <c r="L3818" s="275"/>
      <c r="M3818" s="275"/>
      <c r="N3818" s="275"/>
      <c r="O3818" s="275">
        <v>0</v>
      </c>
      <c r="P3818" s="275"/>
      <c r="Q3818" s="73">
        <v>0</v>
      </c>
    </row>
    <row r="3819" spans="1:17" ht="12.1" customHeight="1" x14ac:dyDescent="0.25">
      <c r="A3819" s="273" t="s">
        <v>6530</v>
      </c>
      <c r="B3819" s="273"/>
      <c r="C3819" s="274" t="s">
        <v>6531</v>
      </c>
      <c r="D3819" s="274"/>
      <c r="E3819" s="274"/>
      <c r="F3819" s="274"/>
      <c r="G3819" s="73">
        <v>0</v>
      </c>
      <c r="H3819" s="73">
        <v>0</v>
      </c>
      <c r="I3819" s="275">
        <v>193343</v>
      </c>
      <c r="J3819" s="275"/>
      <c r="K3819" s="275">
        <v>193343</v>
      </c>
      <c r="L3819" s="275"/>
      <c r="M3819" s="275"/>
      <c r="N3819" s="275"/>
      <c r="O3819" s="275">
        <v>0</v>
      </c>
      <c r="P3819" s="275"/>
      <c r="Q3819" s="73">
        <v>0</v>
      </c>
    </row>
    <row r="3820" spans="1:17" ht="12.75" customHeight="1" x14ac:dyDescent="0.25">
      <c r="A3820" s="273" t="s">
        <v>6532</v>
      </c>
      <c r="B3820" s="273"/>
      <c r="C3820" s="274" t="s">
        <v>6528</v>
      </c>
      <c r="D3820" s="274"/>
      <c r="E3820" s="274"/>
      <c r="F3820" s="274"/>
      <c r="G3820" s="73">
        <v>0</v>
      </c>
      <c r="H3820" s="73">
        <v>0</v>
      </c>
      <c r="I3820" s="275">
        <v>27491</v>
      </c>
      <c r="J3820" s="275"/>
      <c r="K3820" s="275">
        <v>27491</v>
      </c>
      <c r="L3820" s="275"/>
      <c r="M3820" s="275"/>
      <c r="N3820" s="275"/>
      <c r="O3820" s="275">
        <v>0</v>
      </c>
      <c r="P3820" s="275"/>
      <c r="Q3820" s="73">
        <v>0</v>
      </c>
    </row>
    <row r="3821" spans="1:17" ht="12.1" customHeight="1" x14ac:dyDescent="0.25">
      <c r="A3821" s="273" t="s">
        <v>6533</v>
      </c>
      <c r="B3821" s="273"/>
      <c r="C3821" s="274" t="s">
        <v>6534</v>
      </c>
      <c r="D3821" s="274"/>
      <c r="E3821" s="274"/>
      <c r="F3821" s="274"/>
      <c r="G3821" s="73">
        <v>0</v>
      </c>
      <c r="H3821" s="73">
        <v>0</v>
      </c>
      <c r="I3821" s="275">
        <v>19377703.620000001</v>
      </c>
      <c r="J3821" s="275"/>
      <c r="K3821" s="275">
        <v>19377703.620000001</v>
      </c>
      <c r="L3821" s="275"/>
      <c r="M3821" s="275"/>
      <c r="N3821" s="275"/>
      <c r="O3821" s="275">
        <v>0</v>
      </c>
      <c r="P3821" s="275"/>
      <c r="Q3821" s="73">
        <v>0</v>
      </c>
    </row>
    <row r="3822" spans="1:17" ht="12.1" customHeight="1" x14ac:dyDescent="0.25">
      <c r="A3822" s="273" t="s">
        <v>6535</v>
      </c>
      <c r="B3822" s="273"/>
      <c r="C3822" s="274" t="s">
        <v>6534</v>
      </c>
      <c r="D3822" s="274"/>
      <c r="E3822" s="274"/>
      <c r="F3822" s="274"/>
      <c r="G3822" s="73">
        <v>0</v>
      </c>
      <c r="H3822" s="73">
        <v>0</v>
      </c>
      <c r="I3822" s="275">
        <v>68900</v>
      </c>
      <c r="J3822" s="275"/>
      <c r="K3822" s="275">
        <v>68900</v>
      </c>
      <c r="L3822" s="275"/>
      <c r="M3822" s="275"/>
      <c r="N3822" s="275"/>
      <c r="O3822" s="275">
        <v>0</v>
      </c>
      <c r="P3822" s="275"/>
      <c r="Q3822" s="73">
        <v>0</v>
      </c>
    </row>
    <row r="3823" spans="1:17" ht="12.75" customHeight="1" x14ac:dyDescent="0.25">
      <c r="A3823" s="273" t="s">
        <v>6536</v>
      </c>
      <c r="B3823" s="273"/>
      <c r="C3823" s="274" t="s">
        <v>6528</v>
      </c>
      <c r="D3823" s="274"/>
      <c r="E3823" s="274"/>
      <c r="F3823" s="274"/>
      <c r="G3823" s="73">
        <v>0</v>
      </c>
      <c r="H3823" s="73">
        <v>0</v>
      </c>
      <c r="I3823" s="275">
        <v>1273200</v>
      </c>
      <c r="J3823" s="275"/>
      <c r="K3823" s="275">
        <v>1273200</v>
      </c>
      <c r="L3823" s="275"/>
      <c r="M3823" s="275"/>
      <c r="N3823" s="275"/>
      <c r="O3823" s="275">
        <v>0</v>
      </c>
      <c r="P3823" s="275"/>
      <c r="Q3823" s="73">
        <v>0</v>
      </c>
    </row>
    <row r="3824" spans="1:17" ht="12.1" customHeight="1" x14ac:dyDescent="0.25">
      <c r="A3824" s="273" t="s">
        <v>6537</v>
      </c>
      <c r="B3824" s="273"/>
      <c r="C3824" s="274" t="s">
        <v>6538</v>
      </c>
      <c r="D3824" s="274"/>
      <c r="E3824" s="274"/>
      <c r="F3824" s="274"/>
      <c r="G3824" s="73">
        <v>0</v>
      </c>
      <c r="H3824" s="73">
        <v>0</v>
      </c>
      <c r="I3824" s="275">
        <v>14558032.130000001</v>
      </c>
      <c r="J3824" s="275"/>
      <c r="K3824" s="275">
        <v>14558032.130000001</v>
      </c>
      <c r="L3824" s="275"/>
      <c r="M3824" s="275"/>
      <c r="N3824" s="275"/>
      <c r="O3824" s="275">
        <v>0</v>
      </c>
      <c r="P3824" s="275"/>
      <c r="Q3824" s="73">
        <v>0</v>
      </c>
    </row>
    <row r="3825" spans="1:17" ht="12.1" customHeight="1" x14ac:dyDescent="0.25">
      <c r="A3825" s="355"/>
      <c r="B3825" s="355"/>
      <c r="C3825" s="355"/>
      <c r="D3825" s="355"/>
      <c r="E3825" s="355"/>
      <c r="F3825" s="355"/>
      <c r="G3825" s="74">
        <v>0</v>
      </c>
      <c r="H3825" s="74">
        <v>0</v>
      </c>
      <c r="I3825" s="356">
        <v>35918698.439999998</v>
      </c>
      <c r="J3825" s="356"/>
      <c r="K3825" s="356">
        <v>35918698.439999998</v>
      </c>
      <c r="L3825" s="356"/>
      <c r="M3825" s="356"/>
      <c r="N3825" s="356"/>
      <c r="O3825" s="356">
        <v>0</v>
      </c>
      <c r="P3825" s="356"/>
      <c r="Q3825" s="74">
        <v>0</v>
      </c>
    </row>
    <row r="3826" spans="1:17" ht="6.8" customHeight="1" x14ac:dyDescent="0.25"/>
    <row r="3827" spans="1:17" ht="12.75" customHeight="1" x14ac:dyDescent="0.25">
      <c r="A3827" s="277" t="s">
        <v>578</v>
      </c>
      <c r="B3827" s="277"/>
      <c r="C3827" s="278" t="s">
        <v>813</v>
      </c>
      <c r="D3827" s="278"/>
      <c r="E3827" s="278"/>
      <c r="F3827" s="278"/>
      <c r="G3827" s="278"/>
      <c r="H3827" s="278"/>
      <c r="I3827" s="278"/>
      <c r="J3827" s="278"/>
      <c r="K3827" s="278"/>
      <c r="L3827" s="278"/>
      <c r="M3827" s="278"/>
      <c r="N3827" s="278"/>
      <c r="O3827" s="278"/>
      <c r="P3827" s="278"/>
      <c r="Q3827" s="278"/>
    </row>
    <row r="3828" spans="1:17" ht="12.1" customHeight="1" x14ac:dyDescent="0.25">
      <c r="A3828" s="273" t="s">
        <v>6539</v>
      </c>
      <c r="B3828" s="273"/>
      <c r="C3828" s="274" t="s">
        <v>813</v>
      </c>
      <c r="D3828" s="274"/>
      <c r="E3828" s="274"/>
      <c r="F3828" s="274"/>
      <c r="G3828" s="73">
        <v>0</v>
      </c>
      <c r="H3828" s="73">
        <v>214325098.88999999</v>
      </c>
      <c r="I3828" s="275">
        <v>14477635.24</v>
      </c>
      <c r="J3828" s="275"/>
      <c r="K3828" s="275">
        <v>0</v>
      </c>
      <c r="L3828" s="275"/>
      <c r="M3828" s="275"/>
      <c r="N3828" s="275"/>
      <c r="O3828" s="275">
        <v>0</v>
      </c>
      <c r="P3828" s="275"/>
      <c r="Q3828" s="73">
        <v>199847463.65000001</v>
      </c>
    </row>
    <row r="3829" spans="1:17" ht="12.1" customHeight="1" x14ac:dyDescent="0.25">
      <c r="A3829" s="355"/>
      <c r="B3829" s="355"/>
      <c r="C3829" s="355"/>
      <c r="D3829" s="355"/>
      <c r="E3829" s="355"/>
      <c r="F3829" s="355"/>
      <c r="G3829" s="74">
        <v>0</v>
      </c>
      <c r="H3829" s="74">
        <v>214325098.88999999</v>
      </c>
      <c r="I3829" s="356">
        <v>14477635.24</v>
      </c>
      <c r="J3829" s="356"/>
      <c r="K3829" s="356">
        <v>0</v>
      </c>
      <c r="L3829" s="356"/>
      <c r="M3829" s="356"/>
      <c r="N3829" s="356"/>
      <c r="O3829" s="356">
        <v>0</v>
      </c>
      <c r="P3829" s="356"/>
      <c r="Q3829" s="74">
        <v>199847463.65000001</v>
      </c>
    </row>
    <row r="3830" spans="1:17" ht="6.8" customHeight="1" x14ac:dyDescent="0.25"/>
    <row r="3831" spans="1:17" ht="12.1" customHeight="1" x14ac:dyDescent="0.25">
      <c r="A3831" s="277" t="s">
        <v>578</v>
      </c>
      <c r="B3831" s="277"/>
      <c r="C3831" s="278" t="s">
        <v>815</v>
      </c>
      <c r="D3831" s="278"/>
      <c r="E3831" s="278"/>
      <c r="F3831" s="278"/>
      <c r="G3831" s="278"/>
      <c r="H3831" s="278"/>
      <c r="I3831" s="278"/>
      <c r="J3831" s="278"/>
      <c r="K3831" s="278"/>
      <c r="L3831" s="278"/>
      <c r="M3831" s="278"/>
      <c r="N3831" s="278"/>
      <c r="O3831" s="278"/>
      <c r="P3831" s="278"/>
      <c r="Q3831" s="278"/>
    </row>
    <row r="3832" spans="1:17" ht="12.75" customHeight="1" x14ac:dyDescent="0.25">
      <c r="A3832" s="273" t="s">
        <v>6540</v>
      </c>
      <c r="B3832" s="273"/>
      <c r="C3832" s="274" t="s">
        <v>6541</v>
      </c>
      <c r="D3832" s="274"/>
      <c r="E3832" s="274"/>
      <c r="F3832" s="274"/>
      <c r="G3832" s="73">
        <v>0</v>
      </c>
      <c r="H3832" s="73">
        <v>0</v>
      </c>
      <c r="I3832" s="275">
        <v>218591</v>
      </c>
      <c r="J3832" s="275"/>
      <c r="K3832" s="275">
        <v>218591</v>
      </c>
      <c r="L3832" s="275"/>
      <c r="M3832" s="275"/>
      <c r="N3832" s="275"/>
      <c r="O3832" s="275">
        <v>0</v>
      </c>
      <c r="P3832" s="275"/>
      <c r="Q3832" s="73">
        <v>0</v>
      </c>
    </row>
    <row r="3833" spans="1:17" ht="12.1" customHeight="1" x14ac:dyDescent="0.25">
      <c r="A3833" s="273" t="s">
        <v>6542</v>
      </c>
      <c r="B3833" s="273"/>
      <c r="C3833" s="274" t="s">
        <v>6541</v>
      </c>
      <c r="D3833" s="274"/>
      <c r="E3833" s="274"/>
      <c r="F3833" s="274"/>
      <c r="G3833" s="73">
        <v>0</v>
      </c>
      <c r="H3833" s="73">
        <v>0</v>
      </c>
      <c r="I3833" s="275">
        <v>254864</v>
      </c>
      <c r="J3833" s="275"/>
      <c r="K3833" s="275">
        <v>254864</v>
      </c>
      <c r="L3833" s="275"/>
      <c r="M3833" s="275"/>
      <c r="N3833" s="275"/>
      <c r="O3833" s="275">
        <v>0</v>
      </c>
      <c r="P3833" s="275"/>
      <c r="Q3833" s="73">
        <v>0</v>
      </c>
    </row>
    <row r="3834" spans="1:17" ht="12.1" customHeight="1" x14ac:dyDescent="0.25">
      <c r="A3834" s="273" t="s">
        <v>6543</v>
      </c>
      <c r="B3834" s="273"/>
      <c r="C3834" s="274" t="s">
        <v>6541</v>
      </c>
      <c r="D3834" s="274"/>
      <c r="E3834" s="274"/>
      <c r="F3834" s="274"/>
      <c r="G3834" s="73">
        <v>0</v>
      </c>
      <c r="H3834" s="73">
        <v>0</v>
      </c>
      <c r="I3834" s="275">
        <v>563169</v>
      </c>
      <c r="J3834" s="275"/>
      <c r="K3834" s="275">
        <v>563169</v>
      </c>
      <c r="L3834" s="275"/>
      <c r="M3834" s="275"/>
      <c r="N3834" s="275"/>
      <c r="O3834" s="275">
        <v>0</v>
      </c>
      <c r="P3834" s="275"/>
      <c r="Q3834" s="73">
        <v>0</v>
      </c>
    </row>
    <row r="3835" spans="1:17" ht="12.75" customHeight="1" x14ac:dyDescent="0.25">
      <c r="A3835" s="273" t="s">
        <v>6544</v>
      </c>
      <c r="B3835" s="273"/>
      <c r="C3835" s="274" t="s">
        <v>6541</v>
      </c>
      <c r="D3835" s="274"/>
      <c r="E3835" s="274"/>
      <c r="F3835" s="274"/>
      <c r="G3835" s="73">
        <v>0</v>
      </c>
      <c r="H3835" s="73">
        <v>0</v>
      </c>
      <c r="I3835" s="275">
        <v>39455</v>
      </c>
      <c r="J3835" s="275"/>
      <c r="K3835" s="275">
        <v>39455</v>
      </c>
      <c r="L3835" s="275"/>
      <c r="M3835" s="275"/>
      <c r="N3835" s="275"/>
      <c r="O3835" s="275">
        <v>0</v>
      </c>
      <c r="P3835" s="275"/>
      <c r="Q3835" s="73">
        <v>0</v>
      </c>
    </row>
    <row r="3836" spans="1:17" ht="12.1" customHeight="1" x14ac:dyDescent="0.25">
      <c r="A3836" s="273" t="s">
        <v>6545</v>
      </c>
      <c r="B3836" s="273"/>
      <c r="C3836" s="274" t="s">
        <v>6541</v>
      </c>
      <c r="D3836" s="274"/>
      <c r="E3836" s="274"/>
      <c r="F3836" s="274"/>
      <c r="G3836" s="73">
        <v>0</v>
      </c>
      <c r="H3836" s="73">
        <v>0</v>
      </c>
      <c r="I3836" s="275">
        <v>24500</v>
      </c>
      <c r="J3836" s="275"/>
      <c r="K3836" s="275">
        <v>24500</v>
      </c>
      <c r="L3836" s="275"/>
      <c r="M3836" s="275"/>
      <c r="N3836" s="275"/>
      <c r="O3836" s="275">
        <v>0</v>
      </c>
      <c r="P3836" s="275"/>
      <c r="Q3836" s="73">
        <v>0</v>
      </c>
    </row>
    <row r="3837" spans="1:17" ht="12.1" customHeight="1" x14ac:dyDescent="0.25">
      <c r="A3837" s="273" t="s">
        <v>6546</v>
      </c>
      <c r="B3837" s="273"/>
      <c r="C3837" s="274" t="s">
        <v>6541</v>
      </c>
      <c r="D3837" s="274"/>
      <c r="E3837" s="274"/>
      <c r="F3837" s="274"/>
      <c r="G3837" s="73">
        <v>0</v>
      </c>
      <c r="H3837" s="73">
        <v>0</v>
      </c>
      <c r="I3837" s="275">
        <v>427255</v>
      </c>
      <c r="J3837" s="275"/>
      <c r="K3837" s="275">
        <v>427255</v>
      </c>
      <c r="L3837" s="275"/>
      <c r="M3837" s="275"/>
      <c r="N3837" s="275"/>
      <c r="O3837" s="275">
        <v>0</v>
      </c>
      <c r="P3837" s="275"/>
      <c r="Q3837" s="73">
        <v>0</v>
      </c>
    </row>
    <row r="3838" spans="1:17" ht="12.75" customHeight="1" x14ac:dyDescent="0.25">
      <c r="A3838" s="273" t="s">
        <v>6547</v>
      </c>
      <c r="B3838" s="273"/>
      <c r="C3838" s="274" t="s">
        <v>6541</v>
      </c>
      <c r="D3838" s="274"/>
      <c r="E3838" s="274"/>
      <c r="F3838" s="274"/>
      <c r="G3838" s="73">
        <v>0</v>
      </c>
      <c r="H3838" s="73">
        <v>0</v>
      </c>
      <c r="I3838" s="275">
        <v>54409</v>
      </c>
      <c r="J3838" s="275"/>
      <c r="K3838" s="275">
        <v>54409</v>
      </c>
      <c r="L3838" s="275"/>
      <c r="M3838" s="275"/>
      <c r="N3838" s="275"/>
      <c r="O3838" s="275">
        <v>0</v>
      </c>
      <c r="P3838" s="275"/>
      <c r="Q3838" s="73">
        <v>0</v>
      </c>
    </row>
    <row r="3839" spans="1:17" ht="12.1" customHeight="1" x14ac:dyDescent="0.25">
      <c r="A3839" s="273" t="s">
        <v>6548</v>
      </c>
      <c r="B3839" s="273"/>
      <c r="C3839" s="274" t="s">
        <v>6541</v>
      </c>
      <c r="D3839" s="274"/>
      <c r="E3839" s="274"/>
      <c r="F3839" s="274"/>
      <c r="G3839" s="73">
        <v>0</v>
      </c>
      <c r="H3839" s="73">
        <v>0</v>
      </c>
      <c r="I3839" s="275">
        <v>98636</v>
      </c>
      <c r="J3839" s="275"/>
      <c r="K3839" s="275">
        <v>98636</v>
      </c>
      <c r="L3839" s="275"/>
      <c r="M3839" s="275"/>
      <c r="N3839" s="275"/>
      <c r="O3839" s="275">
        <v>0</v>
      </c>
      <c r="P3839" s="275"/>
      <c r="Q3839" s="73">
        <v>0</v>
      </c>
    </row>
    <row r="3840" spans="1:17" ht="12.1" customHeight="1" x14ac:dyDescent="0.25">
      <c r="A3840" s="273" t="s">
        <v>6549</v>
      </c>
      <c r="B3840" s="273"/>
      <c r="C3840" s="274" t="s">
        <v>6541</v>
      </c>
      <c r="D3840" s="274"/>
      <c r="E3840" s="274"/>
      <c r="F3840" s="274"/>
      <c r="G3840" s="73">
        <v>0</v>
      </c>
      <c r="H3840" s="73">
        <v>0</v>
      </c>
      <c r="I3840" s="275">
        <v>35318</v>
      </c>
      <c r="J3840" s="275"/>
      <c r="K3840" s="275">
        <v>35318</v>
      </c>
      <c r="L3840" s="275"/>
      <c r="M3840" s="275"/>
      <c r="N3840" s="275"/>
      <c r="O3840" s="275">
        <v>0</v>
      </c>
      <c r="P3840" s="275"/>
      <c r="Q3840" s="73">
        <v>0</v>
      </c>
    </row>
    <row r="3841" spans="1:17" ht="12.75" customHeight="1" x14ac:dyDescent="0.25">
      <c r="A3841" s="273" t="s">
        <v>6550</v>
      </c>
      <c r="B3841" s="273"/>
      <c r="C3841" s="274" t="s">
        <v>6541</v>
      </c>
      <c r="D3841" s="274"/>
      <c r="E3841" s="274"/>
      <c r="F3841" s="274"/>
      <c r="G3841" s="73">
        <v>0</v>
      </c>
      <c r="H3841" s="73">
        <v>0</v>
      </c>
      <c r="I3841" s="275">
        <v>151455</v>
      </c>
      <c r="J3841" s="275"/>
      <c r="K3841" s="275">
        <v>151455</v>
      </c>
      <c r="L3841" s="275"/>
      <c r="M3841" s="275"/>
      <c r="N3841" s="275"/>
      <c r="O3841" s="275">
        <v>0</v>
      </c>
      <c r="P3841" s="275"/>
      <c r="Q3841" s="73">
        <v>0</v>
      </c>
    </row>
    <row r="3842" spans="1:17" ht="12.1" customHeight="1" x14ac:dyDescent="0.25">
      <c r="A3842" s="273" t="s">
        <v>6551</v>
      </c>
      <c r="B3842" s="273"/>
      <c r="C3842" s="274" t="s">
        <v>6541</v>
      </c>
      <c r="D3842" s="274"/>
      <c r="E3842" s="274"/>
      <c r="F3842" s="274"/>
      <c r="G3842" s="73">
        <v>0</v>
      </c>
      <c r="H3842" s="73">
        <v>0</v>
      </c>
      <c r="I3842" s="275">
        <v>189637</v>
      </c>
      <c r="J3842" s="275"/>
      <c r="K3842" s="275">
        <v>189637</v>
      </c>
      <c r="L3842" s="275"/>
      <c r="M3842" s="275"/>
      <c r="N3842" s="275"/>
      <c r="O3842" s="275">
        <v>0</v>
      </c>
      <c r="P3842" s="275"/>
      <c r="Q3842" s="73">
        <v>0</v>
      </c>
    </row>
    <row r="3843" spans="1:17" ht="12.1" customHeight="1" x14ac:dyDescent="0.25">
      <c r="A3843" s="273" t="s">
        <v>6552</v>
      </c>
      <c r="B3843" s="273"/>
      <c r="C3843" s="274" t="s">
        <v>6541</v>
      </c>
      <c r="D3843" s="274"/>
      <c r="E3843" s="274"/>
      <c r="F3843" s="274"/>
      <c r="G3843" s="73">
        <v>0</v>
      </c>
      <c r="H3843" s="73">
        <v>0</v>
      </c>
      <c r="I3843" s="275">
        <v>140000</v>
      </c>
      <c r="J3843" s="275"/>
      <c r="K3843" s="275">
        <v>140000</v>
      </c>
      <c r="L3843" s="275"/>
      <c r="M3843" s="275"/>
      <c r="N3843" s="275"/>
      <c r="O3843" s="275">
        <v>0</v>
      </c>
      <c r="P3843" s="275"/>
      <c r="Q3843" s="73">
        <v>0</v>
      </c>
    </row>
    <row r="3844" spans="1:17" ht="12.75" customHeight="1" x14ac:dyDescent="0.25">
      <c r="A3844" s="273" t="s">
        <v>6553</v>
      </c>
      <c r="B3844" s="273"/>
      <c r="C3844" s="274" t="s">
        <v>6541</v>
      </c>
      <c r="D3844" s="274"/>
      <c r="E3844" s="274"/>
      <c r="F3844" s="274"/>
      <c r="G3844" s="73">
        <v>0</v>
      </c>
      <c r="H3844" s="73">
        <v>0</v>
      </c>
      <c r="I3844" s="275">
        <v>856100</v>
      </c>
      <c r="J3844" s="275"/>
      <c r="K3844" s="275">
        <v>856100</v>
      </c>
      <c r="L3844" s="275"/>
      <c r="M3844" s="275"/>
      <c r="N3844" s="275"/>
      <c r="O3844" s="275">
        <v>0</v>
      </c>
      <c r="P3844" s="275"/>
      <c r="Q3844" s="73">
        <v>0</v>
      </c>
    </row>
    <row r="3845" spans="1:17" ht="12.1" customHeight="1" x14ac:dyDescent="0.25">
      <c r="A3845" s="273" t="s">
        <v>6554</v>
      </c>
      <c r="B3845" s="273"/>
      <c r="C3845" s="274" t="s">
        <v>6541</v>
      </c>
      <c r="D3845" s="274"/>
      <c r="E3845" s="274"/>
      <c r="F3845" s="274"/>
      <c r="G3845" s="73">
        <v>0</v>
      </c>
      <c r="H3845" s="73">
        <v>0</v>
      </c>
      <c r="I3845" s="275">
        <v>385000</v>
      </c>
      <c r="J3845" s="275"/>
      <c r="K3845" s="275">
        <v>385000</v>
      </c>
      <c r="L3845" s="275"/>
      <c r="M3845" s="275"/>
      <c r="N3845" s="275"/>
      <c r="O3845" s="275">
        <v>0</v>
      </c>
      <c r="P3845" s="275"/>
      <c r="Q3845" s="73">
        <v>0</v>
      </c>
    </row>
    <row r="3846" spans="1:17" ht="12.1" customHeight="1" x14ac:dyDescent="0.25">
      <c r="A3846" s="273" t="s">
        <v>6555</v>
      </c>
      <c r="B3846" s="273"/>
      <c r="C3846" s="274" t="s">
        <v>6541</v>
      </c>
      <c r="D3846" s="274"/>
      <c r="E3846" s="274"/>
      <c r="F3846" s="274"/>
      <c r="G3846" s="73">
        <v>0</v>
      </c>
      <c r="H3846" s="73">
        <v>0</v>
      </c>
      <c r="I3846" s="275">
        <v>524968</v>
      </c>
      <c r="J3846" s="275"/>
      <c r="K3846" s="275">
        <v>524968</v>
      </c>
      <c r="L3846" s="275"/>
      <c r="M3846" s="275"/>
      <c r="N3846" s="275"/>
      <c r="O3846" s="275">
        <v>0</v>
      </c>
      <c r="P3846" s="275"/>
      <c r="Q3846" s="73">
        <v>0</v>
      </c>
    </row>
    <row r="3847" spans="1:17" ht="12.75" customHeight="1" x14ac:dyDescent="0.25">
      <c r="A3847" s="273" t="s">
        <v>6556</v>
      </c>
      <c r="B3847" s="273"/>
      <c r="C3847" s="274" t="s">
        <v>6541</v>
      </c>
      <c r="D3847" s="274"/>
      <c r="E3847" s="274"/>
      <c r="F3847" s="274"/>
      <c r="G3847" s="73">
        <v>0</v>
      </c>
      <c r="H3847" s="73">
        <v>0</v>
      </c>
      <c r="I3847" s="275">
        <v>774225</v>
      </c>
      <c r="J3847" s="275"/>
      <c r="K3847" s="275">
        <v>774225</v>
      </c>
      <c r="L3847" s="275"/>
      <c r="M3847" s="275"/>
      <c r="N3847" s="275"/>
      <c r="O3847" s="275">
        <v>0</v>
      </c>
      <c r="P3847" s="275"/>
      <c r="Q3847" s="73">
        <v>0</v>
      </c>
    </row>
    <row r="3848" spans="1:17" ht="12.1" customHeight="1" x14ac:dyDescent="0.25">
      <c r="A3848" s="273" t="s">
        <v>6557</v>
      </c>
      <c r="B3848" s="273"/>
      <c r="C3848" s="274" t="s">
        <v>6541</v>
      </c>
      <c r="D3848" s="274"/>
      <c r="E3848" s="274"/>
      <c r="F3848" s="274"/>
      <c r="G3848" s="73">
        <v>0</v>
      </c>
      <c r="H3848" s="73">
        <v>0</v>
      </c>
      <c r="I3848" s="275">
        <v>5091</v>
      </c>
      <c r="J3848" s="275"/>
      <c r="K3848" s="275">
        <v>5091</v>
      </c>
      <c r="L3848" s="275"/>
      <c r="M3848" s="275"/>
      <c r="N3848" s="275"/>
      <c r="O3848" s="275">
        <v>0</v>
      </c>
      <c r="P3848" s="275"/>
      <c r="Q3848" s="73">
        <v>0</v>
      </c>
    </row>
    <row r="3849" spans="1:17" ht="12.1" customHeight="1" x14ac:dyDescent="0.25">
      <c r="A3849" s="273" t="s">
        <v>6558</v>
      </c>
      <c r="B3849" s="273"/>
      <c r="C3849" s="274" t="s">
        <v>6559</v>
      </c>
      <c r="D3849" s="274"/>
      <c r="E3849" s="274"/>
      <c r="F3849" s="274"/>
      <c r="G3849" s="73">
        <v>0</v>
      </c>
      <c r="H3849" s="73">
        <v>2785540</v>
      </c>
      <c r="I3849" s="275">
        <v>298954123.73000002</v>
      </c>
      <c r="J3849" s="275"/>
      <c r="K3849" s="275">
        <v>296168583.73000002</v>
      </c>
      <c r="L3849" s="275"/>
      <c r="M3849" s="275"/>
      <c r="N3849" s="275"/>
      <c r="O3849" s="275">
        <v>0</v>
      </c>
      <c r="P3849" s="275"/>
      <c r="Q3849" s="73">
        <v>0</v>
      </c>
    </row>
    <row r="3850" spans="1:17" ht="12.75" customHeight="1" x14ac:dyDescent="0.25">
      <c r="A3850" s="355"/>
      <c r="B3850" s="355"/>
      <c r="C3850" s="355"/>
      <c r="D3850" s="355"/>
      <c r="E3850" s="355"/>
      <c r="F3850" s="355"/>
      <c r="G3850" s="74">
        <v>0</v>
      </c>
      <c r="H3850" s="74">
        <v>2785540</v>
      </c>
      <c r="I3850" s="356">
        <v>303696796.73000002</v>
      </c>
      <c r="J3850" s="356"/>
      <c r="K3850" s="356">
        <v>300911256.73000002</v>
      </c>
      <c r="L3850" s="356"/>
      <c r="M3850" s="356"/>
      <c r="N3850" s="356"/>
      <c r="O3850" s="356">
        <v>0</v>
      </c>
      <c r="P3850" s="356"/>
      <c r="Q3850" s="74">
        <v>0</v>
      </c>
    </row>
    <row r="3851" spans="1:17" ht="6.8" customHeight="1" x14ac:dyDescent="0.25"/>
    <row r="3852" spans="1:17" ht="12.1" customHeight="1" x14ac:dyDescent="0.25">
      <c r="A3852" s="277" t="s">
        <v>578</v>
      </c>
      <c r="B3852" s="277"/>
      <c r="C3852" s="278" t="s">
        <v>817</v>
      </c>
      <c r="D3852" s="278"/>
      <c r="E3852" s="278"/>
      <c r="F3852" s="278"/>
      <c r="G3852" s="278"/>
      <c r="H3852" s="278"/>
      <c r="I3852" s="278"/>
      <c r="J3852" s="278"/>
      <c r="K3852" s="278"/>
      <c r="L3852" s="278"/>
      <c r="M3852" s="278"/>
      <c r="N3852" s="278"/>
      <c r="O3852" s="278"/>
      <c r="P3852" s="278"/>
      <c r="Q3852" s="278"/>
    </row>
    <row r="3853" spans="1:17" ht="12.1" customHeight="1" x14ac:dyDescent="0.25">
      <c r="A3853" s="273" t="s">
        <v>6560</v>
      </c>
      <c r="B3853" s="273"/>
      <c r="C3853" s="274" t="s">
        <v>6561</v>
      </c>
      <c r="D3853" s="274"/>
      <c r="E3853" s="274"/>
      <c r="F3853" s="274"/>
      <c r="G3853" s="73">
        <v>0</v>
      </c>
      <c r="H3853" s="73">
        <v>0</v>
      </c>
      <c r="I3853" s="275">
        <v>45388285.859999999</v>
      </c>
      <c r="J3853" s="275"/>
      <c r="K3853" s="275">
        <v>45388285.859999999</v>
      </c>
      <c r="L3853" s="275"/>
      <c r="M3853" s="275"/>
      <c r="N3853" s="275"/>
      <c r="O3853" s="275">
        <v>0</v>
      </c>
      <c r="P3853" s="275"/>
      <c r="Q3853" s="73">
        <v>0</v>
      </c>
    </row>
    <row r="3854" spans="1:17" ht="12.75" customHeight="1" x14ac:dyDescent="0.25">
      <c r="A3854" s="355"/>
      <c r="B3854" s="355"/>
      <c r="C3854" s="355"/>
      <c r="D3854" s="355"/>
      <c r="E3854" s="355"/>
      <c r="F3854" s="355"/>
      <c r="G3854" s="74">
        <v>0</v>
      </c>
      <c r="H3854" s="74">
        <v>0</v>
      </c>
      <c r="I3854" s="356">
        <v>45388285.859999999</v>
      </c>
      <c r="J3854" s="356"/>
      <c r="K3854" s="356">
        <v>45388285.859999999</v>
      </c>
      <c r="L3854" s="356"/>
      <c r="M3854" s="356"/>
      <c r="N3854" s="356"/>
      <c r="O3854" s="356">
        <v>0</v>
      </c>
      <c r="P3854" s="356"/>
      <c r="Q3854" s="74">
        <v>0</v>
      </c>
    </row>
    <row r="3855" spans="1:17" ht="6.8" customHeight="1" x14ac:dyDescent="0.25"/>
    <row r="3856" spans="1:17" ht="12.1" customHeight="1" x14ac:dyDescent="0.25">
      <c r="A3856" s="277" t="s">
        <v>578</v>
      </c>
      <c r="B3856" s="277"/>
      <c r="C3856" s="278" t="s">
        <v>819</v>
      </c>
      <c r="D3856" s="278"/>
      <c r="E3856" s="278"/>
      <c r="F3856" s="278"/>
      <c r="G3856" s="278"/>
      <c r="H3856" s="278"/>
      <c r="I3856" s="278"/>
      <c r="J3856" s="278"/>
      <c r="K3856" s="278"/>
      <c r="L3856" s="278"/>
      <c r="M3856" s="278"/>
      <c r="N3856" s="278"/>
      <c r="O3856" s="278"/>
      <c r="P3856" s="278"/>
      <c r="Q3856" s="278"/>
    </row>
    <row r="3857" spans="1:17" ht="12.1" customHeight="1" x14ac:dyDescent="0.25">
      <c r="A3857" s="273" t="s">
        <v>6562</v>
      </c>
      <c r="B3857" s="273"/>
      <c r="C3857" s="274" t="s">
        <v>6563</v>
      </c>
      <c r="D3857" s="274"/>
      <c r="E3857" s="274"/>
      <c r="F3857" s="274"/>
      <c r="G3857" s="73">
        <v>0</v>
      </c>
      <c r="H3857" s="73">
        <v>9886890.5600000005</v>
      </c>
      <c r="I3857" s="275">
        <v>12264935.02</v>
      </c>
      <c r="J3857" s="275"/>
      <c r="K3857" s="275">
        <v>47719569.479999997</v>
      </c>
      <c r="L3857" s="275"/>
      <c r="M3857" s="275"/>
      <c r="N3857" s="275"/>
      <c r="O3857" s="275">
        <v>0</v>
      </c>
      <c r="P3857" s="275"/>
      <c r="Q3857" s="73">
        <v>45341525.020000003</v>
      </c>
    </row>
    <row r="3858" spans="1:17" ht="12.1" customHeight="1" x14ac:dyDescent="0.25">
      <c r="A3858" s="273" t="s">
        <v>6564</v>
      </c>
      <c r="B3858" s="273"/>
      <c r="C3858" s="274" t="s">
        <v>6565</v>
      </c>
      <c r="D3858" s="274"/>
      <c r="E3858" s="274"/>
      <c r="F3858" s="274"/>
      <c r="G3858" s="73">
        <v>0</v>
      </c>
      <c r="H3858" s="73">
        <v>100000.7</v>
      </c>
      <c r="I3858" s="275">
        <v>0</v>
      </c>
      <c r="J3858" s="275"/>
      <c r="K3858" s="275">
        <v>0</v>
      </c>
      <c r="L3858" s="275"/>
      <c r="M3858" s="275"/>
      <c r="N3858" s="275"/>
      <c r="O3858" s="275">
        <v>0</v>
      </c>
      <c r="P3858" s="275"/>
      <c r="Q3858" s="73">
        <v>100000.7</v>
      </c>
    </row>
    <row r="3859" spans="1:17" ht="12.75" customHeight="1" x14ac:dyDescent="0.25">
      <c r="A3859" s="273" t="s">
        <v>6566</v>
      </c>
      <c r="B3859" s="273"/>
      <c r="C3859" s="274" t="s">
        <v>6563</v>
      </c>
      <c r="D3859" s="274"/>
      <c r="E3859" s="274"/>
      <c r="F3859" s="274"/>
      <c r="G3859" s="73">
        <v>0</v>
      </c>
      <c r="H3859" s="73">
        <v>1476090.87</v>
      </c>
      <c r="I3859" s="275">
        <v>1694436.42</v>
      </c>
      <c r="J3859" s="275"/>
      <c r="K3859" s="275">
        <v>2368575.9300000002</v>
      </c>
      <c r="L3859" s="275"/>
      <c r="M3859" s="275"/>
      <c r="N3859" s="275"/>
      <c r="O3859" s="275">
        <v>0</v>
      </c>
      <c r="P3859" s="275"/>
      <c r="Q3859" s="73">
        <v>2150230.38</v>
      </c>
    </row>
    <row r="3860" spans="1:17" ht="12.1" customHeight="1" x14ac:dyDescent="0.25">
      <c r="A3860" s="273" t="s">
        <v>6567</v>
      </c>
      <c r="B3860" s="273"/>
      <c r="C3860" s="274" t="s">
        <v>6568</v>
      </c>
      <c r="D3860" s="274"/>
      <c r="E3860" s="274"/>
      <c r="F3860" s="274"/>
      <c r="G3860" s="73">
        <v>0</v>
      </c>
      <c r="H3860" s="73">
        <v>2139300</v>
      </c>
      <c r="I3860" s="275">
        <v>2596900</v>
      </c>
      <c r="J3860" s="275"/>
      <c r="K3860" s="275">
        <v>890900</v>
      </c>
      <c r="L3860" s="275"/>
      <c r="M3860" s="275"/>
      <c r="N3860" s="275"/>
      <c r="O3860" s="275">
        <v>0</v>
      </c>
      <c r="P3860" s="275"/>
      <c r="Q3860" s="73">
        <v>433300</v>
      </c>
    </row>
    <row r="3861" spans="1:17" ht="12.1" customHeight="1" x14ac:dyDescent="0.25">
      <c r="A3861" s="273" t="s">
        <v>6569</v>
      </c>
      <c r="B3861" s="273"/>
      <c r="C3861" s="274" t="s">
        <v>6565</v>
      </c>
      <c r="D3861" s="274"/>
      <c r="E3861" s="274"/>
      <c r="F3861" s="274"/>
      <c r="G3861" s="73">
        <v>0</v>
      </c>
      <c r="H3861" s="73">
        <v>945800</v>
      </c>
      <c r="I3861" s="275">
        <v>1799800</v>
      </c>
      <c r="J3861" s="275"/>
      <c r="K3861" s="275">
        <v>1638900</v>
      </c>
      <c r="L3861" s="275"/>
      <c r="M3861" s="275"/>
      <c r="N3861" s="275"/>
      <c r="O3861" s="275">
        <v>0</v>
      </c>
      <c r="P3861" s="275"/>
      <c r="Q3861" s="73">
        <v>784900</v>
      </c>
    </row>
    <row r="3862" spans="1:17" ht="12.75" customHeight="1" x14ac:dyDescent="0.25">
      <c r="A3862" s="273" t="s">
        <v>6570</v>
      </c>
      <c r="B3862" s="273"/>
      <c r="C3862" s="274" t="s">
        <v>6563</v>
      </c>
      <c r="D3862" s="274"/>
      <c r="E3862" s="274"/>
      <c r="F3862" s="274"/>
      <c r="G3862" s="73">
        <v>0</v>
      </c>
      <c r="H3862" s="73">
        <v>3457732.9</v>
      </c>
      <c r="I3862" s="275">
        <v>4339422.84</v>
      </c>
      <c r="J3862" s="275"/>
      <c r="K3862" s="275">
        <v>2521720.1800000002</v>
      </c>
      <c r="L3862" s="275"/>
      <c r="M3862" s="275"/>
      <c r="N3862" s="275"/>
      <c r="O3862" s="275">
        <v>0</v>
      </c>
      <c r="P3862" s="275"/>
      <c r="Q3862" s="73">
        <v>1640030.24</v>
      </c>
    </row>
    <row r="3863" spans="1:17" ht="12.1" customHeight="1" x14ac:dyDescent="0.25">
      <c r="A3863" s="273" t="s">
        <v>6571</v>
      </c>
      <c r="B3863" s="273"/>
      <c r="C3863" s="274" t="s">
        <v>6568</v>
      </c>
      <c r="D3863" s="274"/>
      <c r="E3863" s="274"/>
      <c r="F3863" s="274"/>
      <c r="G3863" s="73">
        <v>0</v>
      </c>
      <c r="H3863" s="73">
        <v>1292497.8</v>
      </c>
      <c r="I3863" s="275">
        <v>962497.8</v>
      </c>
      <c r="J3863" s="275"/>
      <c r="K3863" s="275">
        <v>0</v>
      </c>
      <c r="L3863" s="275"/>
      <c r="M3863" s="275"/>
      <c r="N3863" s="275"/>
      <c r="O3863" s="275">
        <v>0</v>
      </c>
      <c r="P3863" s="275"/>
      <c r="Q3863" s="73">
        <v>330000</v>
      </c>
    </row>
    <row r="3864" spans="1:17" ht="12.1" customHeight="1" x14ac:dyDescent="0.25">
      <c r="A3864" s="273" t="s">
        <v>6572</v>
      </c>
      <c r="B3864" s="273"/>
      <c r="C3864" s="274" t="s">
        <v>6563</v>
      </c>
      <c r="D3864" s="274"/>
      <c r="E3864" s="274"/>
      <c r="F3864" s="274"/>
      <c r="G3864" s="73">
        <v>0</v>
      </c>
      <c r="H3864" s="73">
        <v>4291978.8899999997</v>
      </c>
      <c r="I3864" s="275">
        <v>3987254.6</v>
      </c>
      <c r="J3864" s="275"/>
      <c r="K3864" s="275">
        <v>2092928.25</v>
      </c>
      <c r="L3864" s="275"/>
      <c r="M3864" s="275"/>
      <c r="N3864" s="275"/>
      <c r="O3864" s="275">
        <v>0</v>
      </c>
      <c r="P3864" s="275"/>
      <c r="Q3864" s="73">
        <v>2397652.54</v>
      </c>
    </row>
    <row r="3865" spans="1:17" ht="12.75" customHeight="1" x14ac:dyDescent="0.25">
      <c r="A3865" s="273" t="s">
        <v>6573</v>
      </c>
      <c r="B3865" s="273"/>
      <c r="C3865" s="274" t="s">
        <v>6568</v>
      </c>
      <c r="D3865" s="274"/>
      <c r="E3865" s="274"/>
      <c r="F3865" s="274"/>
      <c r="G3865" s="73">
        <v>0</v>
      </c>
      <c r="H3865" s="73">
        <v>518423.68</v>
      </c>
      <c r="I3865" s="275">
        <v>300680.73</v>
      </c>
      <c r="J3865" s="275"/>
      <c r="K3865" s="275">
        <v>34276</v>
      </c>
      <c r="L3865" s="275"/>
      <c r="M3865" s="275"/>
      <c r="N3865" s="275"/>
      <c r="O3865" s="275">
        <v>0</v>
      </c>
      <c r="P3865" s="275"/>
      <c r="Q3865" s="73">
        <v>252018.95</v>
      </c>
    </row>
    <row r="3866" spans="1:17" ht="12.1" customHeight="1" x14ac:dyDescent="0.25">
      <c r="A3866" s="273" t="s">
        <v>6574</v>
      </c>
      <c r="B3866" s="273"/>
      <c r="C3866" s="274" t="s">
        <v>6565</v>
      </c>
      <c r="D3866" s="274"/>
      <c r="E3866" s="274"/>
      <c r="F3866" s="274"/>
      <c r="G3866" s="73">
        <v>0</v>
      </c>
      <c r="H3866" s="73">
        <v>609360</v>
      </c>
      <c r="I3866" s="275">
        <v>109300</v>
      </c>
      <c r="J3866" s="275"/>
      <c r="K3866" s="275">
        <v>0</v>
      </c>
      <c r="L3866" s="275"/>
      <c r="M3866" s="275"/>
      <c r="N3866" s="275"/>
      <c r="O3866" s="275">
        <v>0</v>
      </c>
      <c r="P3866" s="275"/>
      <c r="Q3866" s="73">
        <v>500060</v>
      </c>
    </row>
    <row r="3867" spans="1:17" ht="12.1" customHeight="1" x14ac:dyDescent="0.25">
      <c r="A3867" s="273" t="s">
        <v>6575</v>
      </c>
      <c r="B3867" s="273"/>
      <c r="C3867" s="274" t="s">
        <v>6563</v>
      </c>
      <c r="D3867" s="274"/>
      <c r="E3867" s="274"/>
      <c r="F3867" s="274"/>
      <c r="G3867" s="73">
        <v>0</v>
      </c>
      <c r="H3867" s="73">
        <v>7462211.9500000002</v>
      </c>
      <c r="I3867" s="275">
        <v>7242629.6699999999</v>
      </c>
      <c r="J3867" s="275"/>
      <c r="K3867" s="275">
        <v>2114579.58</v>
      </c>
      <c r="L3867" s="275"/>
      <c r="M3867" s="275"/>
      <c r="N3867" s="275"/>
      <c r="O3867" s="275">
        <v>0</v>
      </c>
      <c r="P3867" s="275"/>
      <c r="Q3867" s="73">
        <v>2334161.86</v>
      </c>
    </row>
    <row r="3868" spans="1:17" ht="12.75" customHeight="1" x14ac:dyDescent="0.25">
      <c r="A3868" s="273" t="s">
        <v>6576</v>
      </c>
      <c r="B3868" s="273"/>
      <c r="C3868" s="274" t="s">
        <v>6568</v>
      </c>
      <c r="D3868" s="274"/>
      <c r="E3868" s="274"/>
      <c r="F3868" s="274"/>
      <c r="G3868" s="73">
        <v>0</v>
      </c>
      <c r="H3868" s="73">
        <v>279140</v>
      </c>
      <c r="I3868" s="275">
        <v>0</v>
      </c>
      <c r="J3868" s="275"/>
      <c r="K3868" s="275">
        <v>27500</v>
      </c>
      <c r="L3868" s="275"/>
      <c r="M3868" s="275"/>
      <c r="N3868" s="275"/>
      <c r="O3868" s="275">
        <v>0</v>
      </c>
      <c r="P3868" s="275"/>
      <c r="Q3868" s="73">
        <v>306640</v>
      </c>
    </row>
    <row r="3869" spans="1:17" ht="12.1" customHeight="1" x14ac:dyDescent="0.25">
      <c r="A3869" s="273" t="s">
        <v>6577</v>
      </c>
      <c r="B3869" s="273"/>
      <c r="C3869" s="274" t="s">
        <v>6563</v>
      </c>
      <c r="D3869" s="274"/>
      <c r="E3869" s="274"/>
      <c r="F3869" s="274"/>
      <c r="G3869" s="73">
        <v>0</v>
      </c>
      <c r="H3869" s="73">
        <v>2103085.5099999998</v>
      </c>
      <c r="I3869" s="275">
        <v>2183449.6000000001</v>
      </c>
      <c r="J3869" s="275"/>
      <c r="K3869" s="275">
        <v>1344793.29</v>
      </c>
      <c r="L3869" s="275"/>
      <c r="M3869" s="275"/>
      <c r="N3869" s="275"/>
      <c r="O3869" s="275">
        <v>0</v>
      </c>
      <c r="P3869" s="275"/>
      <c r="Q3869" s="73">
        <v>1264429.2</v>
      </c>
    </row>
    <row r="3870" spans="1:17" ht="12.1" customHeight="1" x14ac:dyDescent="0.25">
      <c r="A3870" s="273" t="s">
        <v>6578</v>
      </c>
      <c r="B3870" s="273"/>
      <c r="C3870" s="274" t="s">
        <v>6563</v>
      </c>
      <c r="D3870" s="274"/>
      <c r="E3870" s="274"/>
      <c r="F3870" s="274"/>
      <c r="G3870" s="73">
        <v>0</v>
      </c>
      <c r="H3870" s="73">
        <v>2169098.04</v>
      </c>
      <c r="I3870" s="275">
        <v>2283096.61</v>
      </c>
      <c r="J3870" s="275"/>
      <c r="K3870" s="275">
        <v>1711866.09</v>
      </c>
      <c r="L3870" s="275"/>
      <c r="M3870" s="275"/>
      <c r="N3870" s="275"/>
      <c r="O3870" s="275">
        <v>0</v>
      </c>
      <c r="P3870" s="275"/>
      <c r="Q3870" s="73">
        <v>1597867.52</v>
      </c>
    </row>
    <row r="3871" spans="1:17" ht="12.75" customHeight="1" x14ac:dyDescent="0.25">
      <c r="A3871" s="273" t="s">
        <v>6579</v>
      </c>
      <c r="B3871" s="273"/>
      <c r="C3871" s="274" t="s">
        <v>6568</v>
      </c>
      <c r="D3871" s="274"/>
      <c r="E3871" s="274"/>
      <c r="F3871" s="274"/>
      <c r="G3871" s="73">
        <v>0</v>
      </c>
      <c r="H3871" s="73">
        <v>0</v>
      </c>
      <c r="I3871" s="275">
        <v>92400</v>
      </c>
      <c r="J3871" s="275"/>
      <c r="K3871" s="275">
        <v>246400</v>
      </c>
      <c r="L3871" s="275"/>
      <c r="M3871" s="275"/>
      <c r="N3871" s="275"/>
      <c r="O3871" s="275">
        <v>0</v>
      </c>
      <c r="P3871" s="275"/>
      <c r="Q3871" s="73">
        <v>154000</v>
      </c>
    </row>
    <row r="3872" spans="1:17" ht="12.1" customHeight="1" x14ac:dyDescent="0.25">
      <c r="A3872" s="273" t="s">
        <v>6580</v>
      </c>
      <c r="B3872" s="273"/>
      <c r="C3872" s="274" t="s">
        <v>6565</v>
      </c>
      <c r="D3872" s="274"/>
      <c r="E3872" s="274"/>
      <c r="F3872" s="274"/>
      <c r="G3872" s="73">
        <v>0</v>
      </c>
      <c r="H3872" s="73">
        <v>1032470</v>
      </c>
      <c r="I3872" s="275">
        <v>5287200</v>
      </c>
      <c r="J3872" s="275"/>
      <c r="K3872" s="275">
        <v>6172400</v>
      </c>
      <c r="L3872" s="275"/>
      <c r="M3872" s="275"/>
      <c r="N3872" s="275"/>
      <c r="O3872" s="275">
        <v>0</v>
      </c>
      <c r="P3872" s="275"/>
      <c r="Q3872" s="73">
        <v>1917670</v>
      </c>
    </row>
    <row r="3873" spans="1:17" ht="12.1" customHeight="1" x14ac:dyDescent="0.25">
      <c r="A3873" s="273" t="s">
        <v>6581</v>
      </c>
      <c r="B3873" s="273"/>
      <c r="C3873" s="274" t="s">
        <v>6563</v>
      </c>
      <c r="D3873" s="274"/>
      <c r="E3873" s="274"/>
      <c r="F3873" s="274"/>
      <c r="G3873" s="73">
        <v>0</v>
      </c>
      <c r="H3873" s="73">
        <v>2419825.31</v>
      </c>
      <c r="I3873" s="275">
        <v>5846899.1900000004</v>
      </c>
      <c r="J3873" s="275"/>
      <c r="K3873" s="275">
        <v>3814833.49</v>
      </c>
      <c r="L3873" s="275"/>
      <c r="M3873" s="275"/>
      <c r="N3873" s="275"/>
      <c r="O3873" s="275">
        <v>0</v>
      </c>
      <c r="P3873" s="275"/>
      <c r="Q3873" s="73">
        <v>387759.61</v>
      </c>
    </row>
    <row r="3874" spans="1:17" ht="12.75" customHeight="1" x14ac:dyDescent="0.25">
      <c r="A3874" s="273" t="s">
        <v>6582</v>
      </c>
      <c r="B3874" s="273"/>
      <c r="C3874" s="274" t="s">
        <v>6565</v>
      </c>
      <c r="D3874" s="274"/>
      <c r="E3874" s="274"/>
      <c r="F3874" s="274"/>
      <c r="G3874" s="73">
        <v>0</v>
      </c>
      <c r="H3874" s="73">
        <v>42000</v>
      </c>
      <c r="I3874" s="275">
        <v>42000</v>
      </c>
      <c r="J3874" s="275"/>
      <c r="K3874" s="275">
        <v>0</v>
      </c>
      <c r="L3874" s="275"/>
      <c r="M3874" s="275"/>
      <c r="N3874" s="275"/>
      <c r="O3874" s="275">
        <v>0</v>
      </c>
      <c r="P3874" s="275"/>
      <c r="Q3874" s="73">
        <v>0</v>
      </c>
    </row>
    <row r="3875" spans="1:17" ht="12.1" customHeight="1" x14ac:dyDescent="0.25">
      <c r="A3875" s="273" t="s">
        <v>6583</v>
      </c>
      <c r="B3875" s="273"/>
      <c r="C3875" s="274" t="s">
        <v>6584</v>
      </c>
      <c r="D3875" s="274"/>
      <c r="E3875" s="274"/>
      <c r="F3875" s="274"/>
      <c r="G3875" s="73">
        <v>0</v>
      </c>
      <c r="H3875" s="73">
        <v>1058761.73</v>
      </c>
      <c r="I3875" s="275">
        <v>1077897.6399999999</v>
      </c>
      <c r="J3875" s="275"/>
      <c r="K3875" s="275">
        <v>62035.91</v>
      </c>
      <c r="L3875" s="275"/>
      <c r="M3875" s="275"/>
      <c r="N3875" s="275"/>
      <c r="O3875" s="275">
        <v>0</v>
      </c>
      <c r="P3875" s="275"/>
      <c r="Q3875" s="73">
        <v>42900</v>
      </c>
    </row>
    <row r="3876" spans="1:17" ht="12.1" customHeight="1" x14ac:dyDescent="0.25">
      <c r="A3876" s="273" t="s">
        <v>6585</v>
      </c>
      <c r="B3876" s="273"/>
      <c r="C3876" s="274" t="s">
        <v>6563</v>
      </c>
      <c r="D3876" s="274"/>
      <c r="E3876" s="274"/>
      <c r="F3876" s="274"/>
      <c r="G3876" s="73">
        <v>0</v>
      </c>
      <c r="H3876" s="73">
        <v>3883298.44</v>
      </c>
      <c r="I3876" s="275">
        <v>34286259.729999997</v>
      </c>
      <c r="J3876" s="275"/>
      <c r="K3876" s="275">
        <v>31461640.170000002</v>
      </c>
      <c r="L3876" s="275"/>
      <c r="M3876" s="275"/>
      <c r="N3876" s="275"/>
      <c r="O3876" s="275">
        <v>0</v>
      </c>
      <c r="P3876" s="275"/>
      <c r="Q3876" s="73">
        <v>1058678.8799999999</v>
      </c>
    </row>
    <row r="3877" spans="1:17" ht="12.75" customHeight="1" x14ac:dyDescent="0.25">
      <c r="A3877" s="273" t="s">
        <v>6586</v>
      </c>
      <c r="B3877" s="273"/>
      <c r="C3877" s="274" t="s">
        <v>6568</v>
      </c>
      <c r="D3877" s="274"/>
      <c r="E3877" s="274"/>
      <c r="F3877" s="274"/>
      <c r="G3877" s="73">
        <v>0</v>
      </c>
      <c r="H3877" s="73">
        <v>156018</v>
      </c>
      <c r="I3877" s="275">
        <v>36400</v>
      </c>
      <c r="J3877" s="275"/>
      <c r="K3877" s="275">
        <v>331860</v>
      </c>
      <c r="L3877" s="275"/>
      <c r="M3877" s="275"/>
      <c r="N3877" s="275"/>
      <c r="O3877" s="275">
        <v>0</v>
      </c>
      <c r="P3877" s="275"/>
      <c r="Q3877" s="73">
        <v>451478</v>
      </c>
    </row>
    <row r="3878" spans="1:17" ht="12.1" customHeight="1" x14ac:dyDescent="0.25">
      <c r="A3878" s="273" t="s">
        <v>6587</v>
      </c>
      <c r="B3878" s="273"/>
      <c r="C3878" s="274" t="s">
        <v>6563</v>
      </c>
      <c r="D3878" s="274"/>
      <c r="E3878" s="274"/>
      <c r="F3878" s="274"/>
      <c r="G3878" s="73">
        <v>0</v>
      </c>
      <c r="H3878" s="73">
        <v>2380770.23</v>
      </c>
      <c r="I3878" s="275">
        <v>3687075.45</v>
      </c>
      <c r="J3878" s="275"/>
      <c r="K3878" s="275">
        <v>3695159.26</v>
      </c>
      <c r="L3878" s="275"/>
      <c r="M3878" s="275"/>
      <c r="N3878" s="275"/>
      <c r="O3878" s="275">
        <v>0</v>
      </c>
      <c r="P3878" s="275"/>
      <c r="Q3878" s="73">
        <v>2388854.04</v>
      </c>
    </row>
    <row r="3879" spans="1:17" ht="12.1" customHeight="1" x14ac:dyDescent="0.25">
      <c r="A3879" s="273" t="s">
        <v>6588</v>
      </c>
      <c r="B3879" s="273"/>
      <c r="C3879" s="274" t="s">
        <v>6568</v>
      </c>
      <c r="D3879" s="274"/>
      <c r="E3879" s="274"/>
      <c r="F3879" s="274"/>
      <c r="G3879" s="73">
        <v>0</v>
      </c>
      <c r="H3879" s="73">
        <v>591400</v>
      </c>
      <c r="I3879" s="275">
        <v>591400</v>
      </c>
      <c r="J3879" s="275"/>
      <c r="K3879" s="275">
        <v>0</v>
      </c>
      <c r="L3879" s="275"/>
      <c r="M3879" s="275"/>
      <c r="N3879" s="275"/>
      <c r="O3879" s="275">
        <v>0</v>
      </c>
      <c r="P3879" s="275"/>
      <c r="Q3879" s="73">
        <v>0</v>
      </c>
    </row>
    <row r="3880" spans="1:17" ht="12.75" customHeight="1" x14ac:dyDescent="0.25">
      <c r="A3880" s="273" t="s">
        <v>6589</v>
      </c>
      <c r="B3880" s="273"/>
      <c r="C3880" s="274" t="s">
        <v>6565</v>
      </c>
      <c r="D3880" s="274"/>
      <c r="E3880" s="274"/>
      <c r="F3880" s="274"/>
      <c r="G3880" s="73">
        <v>0</v>
      </c>
      <c r="H3880" s="73">
        <v>1022000</v>
      </c>
      <c r="I3880" s="275">
        <v>743001</v>
      </c>
      <c r="J3880" s="275"/>
      <c r="K3880" s="275">
        <v>407001</v>
      </c>
      <c r="L3880" s="275"/>
      <c r="M3880" s="275"/>
      <c r="N3880" s="275"/>
      <c r="O3880" s="275">
        <v>0</v>
      </c>
      <c r="P3880" s="275"/>
      <c r="Q3880" s="73">
        <v>686000</v>
      </c>
    </row>
    <row r="3881" spans="1:17" ht="12.1" customHeight="1" x14ac:dyDescent="0.25">
      <c r="A3881" s="273" t="s">
        <v>6590</v>
      </c>
      <c r="B3881" s="273"/>
      <c r="C3881" s="274" t="s">
        <v>6563</v>
      </c>
      <c r="D3881" s="274"/>
      <c r="E3881" s="274"/>
      <c r="F3881" s="274"/>
      <c r="G3881" s="73">
        <v>0</v>
      </c>
      <c r="H3881" s="73">
        <v>6706143.0099999998</v>
      </c>
      <c r="I3881" s="275">
        <v>6673852.4800000004</v>
      </c>
      <c r="J3881" s="275"/>
      <c r="K3881" s="275">
        <v>4494652.3099999996</v>
      </c>
      <c r="L3881" s="275"/>
      <c r="M3881" s="275"/>
      <c r="N3881" s="275"/>
      <c r="O3881" s="275">
        <v>0</v>
      </c>
      <c r="P3881" s="275"/>
      <c r="Q3881" s="73">
        <v>4526942.84</v>
      </c>
    </row>
    <row r="3882" spans="1:17" ht="12.1" customHeight="1" x14ac:dyDescent="0.25">
      <c r="A3882" s="273" t="s">
        <v>6591</v>
      </c>
      <c r="B3882" s="273"/>
      <c r="C3882" s="274" t="s">
        <v>6592</v>
      </c>
      <c r="D3882" s="274"/>
      <c r="E3882" s="274"/>
      <c r="F3882" s="274"/>
      <c r="G3882" s="73">
        <v>0</v>
      </c>
      <c r="H3882" s="73">
        <v>268400</v>
      </c>
      <c r="I3882" s="275">
        <v>1608200</v>
      </c>
      <c r="J3882" s="275"/>
      <c r="K3882" s="275">
        <v>1339800</v>
      </c>
      <c r="L3882" s="275"/>
      <c r="M3882" s="275"/>
      <c r="N3882" s="275"/>
      <c r="O3882" s="275">
        <v>0</v>
      </c>
      <c r="P3882" s="275"/>
      <c r="Q3882" s="73">
        <v>0</v>
      </c>
    </row>
    <row r="3883" spans="1:17" ht="12.1" customHeight="1" x14ac:dyDescent="0.25">
      <c r="A3883" s="273" t="s">
        <v>6593</v>
      </c>
      <c r="B3883" s="273"/>
      <c r="C3883" s="274" t="s">
        <v>6563</v>
      </c>
      <c r="D3883" s="274"/>
      <c r="E3883" s="274"/>
      <c r="F3883" s="274"/>
      <c r="G3883" s="73">
        <v>0</v>
      </c>
      <c r="H3883" s="73">
        <v>5484600.79</v>
      </c>
      <c r="I3883" s="275">
        <v>10412217.43</v>
      </c>
      <c r="J3883" s="275"/>
      <c r="K3883" s="275">
        <v>9366965.7899999991</v>
      </c>
      <c r="L3883" s="275"/>
      <c r="M3883" s="275"/>
      <c r="N3883" s="275"/>
      <c r="O3883" s="275">
        <v>0</v>
      </c>
      <c r="P3883" s="275"/>
      <c r="Q3883" s="73">
        <v>4439349.1500000004</v>
      </c>
    </row>
    <row r="3884" spans="1:17" ht="12.75" customHeight="1" x14ac:dyDescent="0.25">
      <c r="A3884" s="273" t="s">
        <v>6594</v>
      </c>
      <c r="B3884" s="273"/>
      <c r="C3884" s="274" t="s">
        <v>6563</v>
      </c>
      <c r="D3884" s="274"/>
      <c r="E3884" s="274"/>
      <c r="F3884" s="274"/>
      <c r="G3884" s="73">
        <v>0</v>
      </c>
      <c r="H3884" s="73">
        <v>1593934.52</v>
      </c>
      <c r="I3884" s="275">
        <v>3407470.95</v>
      </c>
      <c r="J3884" s="275"/>
      <c r="K3884" s="275">
        <v>3261511.22</v>
      </c>
      <c r="L3884" s="275"/>
      <c r="M3884" s="275"/>
      <c r="N3884" s="275"/>
      <c r="O3884" s="275">
        <v>0</v>
      </c>
      <c r="P3884" s="275"/>
      <c r="Q3884" s="73">
        <v>1447974.79</v>
      </c>
    </row>
    <row r="3885" spans="1:17" ht="12.1" customHeight="1" x14ac:dyDescent="0.25">
      <c r="A3885" s="273" t="s">
        <v>6595</v>
      </c>
      <c r="B3885" s="273"/>
      <c r="C3885" s="274" t="s">
        <v>6563</v>
      </c>
      <c r="D3885" s="274"/>
      <c r="E3885" s="274"/>
      <c r="F3885" s="274"/>
      <c r="G3885" s="73">
        <v>0</v>
      </c>
      <c r="H3885" s="73">
        <v>268684.28000000003</v>
      </c>
      <c r="I3885" s="275">
        <v>4092483.31</v>
      </c>
      <c r="J3885" s="275"/>
      <c r="K3885" s="275">
        <v>5809062.7999999998</v>
      </c>
      <c r="L3885" s="275"/>
      <c r="M3885" s="275"/>
      <c r="N3885" s="275"/>
      <c r="O3885" s="275">
        <v>0</v>
      </c>
      <c r="P3885" s="275"/>
      <c r="Q3885" s="73">
        <v>1985263.77</v>
      </c>
    </row>
    <row r="3886" spans="1:17" ht="12.1" customHeight="1" x14ac:dyDescent="0.25">
      <c r="A3886" s="273" t="s">
        <v>6596</v>
      </c>
      <c r="B3886" s="273"/>
      <c r="C3886" s="274" t="s">
        <v>6568</v>
      </c>
      <c r="D3886" s="274"/>
      <c r="E3886" s="274"/>
      <c r="F3886" s="274"/>
      <c r="G3886" s="73">
        <v>0</v>
      </c>
      <c r="H3886" s="73">
        <v>880000</v>
      </c>
      <c r="I3886" s="275">
        <v>880000</v>
      </c>
      <c r="J3886" s="275"/>
      <c r="K3886" s="275">
        <v>0</v>
      </c>
      <c r="L3886" s="275"/>
      <c r="M3886" s="275"/>
      <c r="N3886" s="275"/>
      <c r="O3886" s="275">
        <v>0</v>
      </c>
      <c r="P3886" s="275"/>
      <c r="Q3886" s="73">
        <v>0</v>
      </c>
    </row>
    <row r="3887" spans="1:17" ht="12.75" customHeight="1" x14ac:dyDescent="0.25">
      <c r="A3887" s="273" t="s">
        <v>6597</v>
      </c>
      <c r="B3887" s="273"/>
      <c r="C3887" s="274" t="s">
        <v>6563</v>
      </c>
      <c r="D3887" s="274"/>
      <c r="E3887" s="274"/>
      <c r="F3887" s="274"/>
      <c r="G3887" s="73">
        <v>0</v>
      </c>
      <c r="H3887" s="73">
        <v>3184818.75</v>
      </c>
      <c r="I3887" s="275">
        <v>4066475.82</v>
      </c>
      <c r="J3887" s="275"/>
      <c r="K3887" s="275">
        <v>1279880.8999999999</v>
      </c>
      <c r="L3887" s="275"/>
      <c r="M3887" s="275"/>
      <c r="N3887" s="275"/>
      <c r="O3887" s="275">
        <v>0</v>
      </c>
      <c r="P3887" s="275"/>
      <c r="Q3887" s="73">
        <v>398223.83</v>
      </c>
    </row>
    <row r="3888" spans="1:17" ht="12.1" customHeight="1" x14ac:dyDescent="0.25">
      <c r="A3888" s="273" t="s">
        <v>6598</v>
      </c>
      <c r="B3888" s="273"/>
      <c r="C3888" s="274" t="s">
        <v>6568</v>
      </c>
      <c r="D3888" s="274"/>
      <c r="E3888" s="274"/>
      <c r="F3888" s="274"/>
      <c r="G3888" s="73">
        <v>0</v>
      </c>
      <c r="H3888" s="73">
        <v>1808973.24</v>
      </c>
      <c r="I3888" s="275">
        <v>2103664.2400000002</v>
      </c>
      <c r="J3888" s="275"/>
      <c r="K3888" s="275">
        <v>624791</v>
      </c>
      <c r="L3888" s="275"/>
      <c r="M3888" s="275"/>
      <c r="N3888" s="275"/>
      <c r="O3888" s="275">
        <v>0</v>
      </c>
      <c r="P3888" s="275"/>
      <c r="Q3888" s="73">
        <v>330100</v>
      </c>
    </row>
    <row r="3889" spans="1:17" ht="12.1" customHeight="1" x14ac:dyDescent="0.25">
      <c r="A3889" s="273" t="s">
        <v>6599</v>
      </c>
      <c r="B3889" s="273"/>
      <c r="C3889" s="274" t="s">
        <v>6565</v>
      </c>
      <c r="D3889" s="274"/>
      <c r="E3889" s="274"/>
      <c r="F3889" s="274"/>
      <c r="G3889" s="73">
        <v>0</v>
      </c>
      <c r="H3889" s="73">
        <v>1526000</v>
      </c>
      <c r="I3889" s="275">
        <v>2576000</v>
      </c>
      <c r="J3889" s="275"/>
      <c r="K3889" s="275">
        <v>1792000</v>
      </c>
      <c r="L3889" s="275"/>
      <c r="M3889" s="275"/>
      <c r="N3889" s="275"/>
      <c r="O3889" s="275">
        <v>0</v>
      </c>
      <c r="P3889" s="275"/>
      <c r="Q3889" s="73">
        <v>742000</v>
      </c>
    </row>
    <row r="3890" spans="1:17" ht="12.75" customHeight="1" x14ac:dyDescent="0.25">
      <c r="A3890" s="273" t="s">
        <v>6600</v>
      </c>
      <c r="B3890" s="273"/>
      <c r="C3890" s="274" t="s">
        <v>6563</v>
      </c>
      <c r="D3890" s="274"/>
      <c r="E3890" s="274"/>
      <c r="F3890" s="274"/>
      <c r="G3890" s="73">
        <v>0</v>
      </c>
      <c r="H3890" s="73">
        <v>2650210.17</v>
      </c>
      <c r="I3890" s="275">
        <v>3491203.53</v>
      </c>
      <c r="J3890" s="275"/>
      <c r="K3890" s="275">
        <v>2081767.53</v>
      </c>
      <c r="L3890" s="275"/>
      <c r="M3890" s="275"/>
      <c r="N3890" s="275"/>
      <c r="O3890" s="275">
        <v>0</v>
      </c>
      <c r="P3890" s="275"/>
      <c r="Q3890" s="73">
        <v>1240774.17</v>
      </c>
    </row>
    <row r="3891" spans="1:17" ht="12.1" customHeight="1" x14ac:dyDescent="0.25">
      <c r="A3891" s="273" t="s">
        <v>6601</v>
      </c>
      <c r="B3891" s="273"/>
      <c r="C3891" s="274" t="s">
        <v>6568</v>
      </c>
      <c r="D3891" s="274"/>
      <c r="E3891" s="274"/>
      <c r="F3891" s="274"/>
      <c r="G3891" s="73">
        <v>0</v>
      </c>
      <c r="H3891" s="73">
        <v>413235.4</v>
      </c>
      <c r="I3891" s="275">
        <v>1266200</v>
      </c>
      <c r="J3891" s="275"/>
      <c r="K3891" s="275">
        <v>996100</v>
      </c>
      <c r="L3891" s="275"/>
      <c r="M3891" s="275"/>
      <c r="N3891" s="275"/>
      <c r="O3891" s="275">
        <v>0</v>
      </c>
      <c r="P3891" s="275"/>
      <c r="Q3891" s="73">
        <v>143135.4</v>
      </c>
    </row>
    <row r="3892" spans="1:17" ht="12.1" customHeight="1" x14ac:dyDescent="0.25">
      <c r="A3892" s="273" t="s">
        <v>6602</v>
      </c>
      <c r="B3892" s="273"/>
      <c r="C3892" s="274" t="s">
        <v>6565</v>
      </c>
      <c r="D3892" s="274"/>
      <c r="E3892" s="274"/>
      <c r="F3892" s="274"/>
      <c r="G3892" s="73">
        <v>0</v>
      </c>
      <c r="H3892" s="73">
        <v>331956</v>
      </c>
      <c r="I3892" s="275">
        <v>686000</v>
      </c>
      <c r="J3892" s="275"/>
      <c r="K3892" s="275">
        <v>844330</v>
      </c>
      <c r="L3892" s="275"/>
      <c r="M3892" s="275"/>
      <c r="N3892" s="275"/>
      <c r="O3892" s="275">
        <v>0</v>
      </c>
      <c r="P3892" s="275"/>
      <c r="Q3892" s="73">
        <v>490286</v>
      </c>
    </row>
    <row r="3893" spans="1:17" ht="12.75" customHeight="1" x14ac:dyDescent="0.25">
      <c r="A3893" s="273" t="s">
        <v>6603</v>
      </c>
      <c r="B3893" s="273"/>
      <c r="C3893" s="274" t="s">
        <v>6563</v>
      </c>
      <c r="D3893" s="274"/>
      <c r="E3893" s="274"/>
      <c r="F3893" s="274"/>
      <c r="G3893" s="73">
        <v>0</v>
      </c>
      <c r="H3893" s="73">
        <v>23072285.920000002</v>
      </c>
      <c r="I3893" s="275">
        <v>12958070.109999999</v>
      </c>
      <c r="J3893" s="275"/>
      <c r="K3893" s="275">
        <v>8608515.6799999997</v>
      </c>
      <c r="L3893" s="275"/>
      <c r="M3893" s="275"/>
      <c r="N3893" s="275"/>
      <c r="O3893" s="275">
        <v>0</v>
      </c>
      <c r="P3893" s="275"/>
      <c r="Q3893" s="73">
        <v>18722731.489999998</v>
      </c>
    </row>
    <row r="3894" spans="1:17" ht="12.1" customHeight="1" x14ac:dyDescent="0.25">
      <c r="A3894" s="273" t="s">
        <v>6604</v>
      </c>
      <c r="B3894" s="273"/>
      <c r="C3894" s="274" t="s">
        <v>6568</v>
      </c>
      <c r="D3894" s="274"/>
      <c r="E3894" s="274"/>
      <c r="F3894" s="274"/>
      <c r="G3894" s="73">
        <v>0</v>
      </c>
      <c r="H3894" s="73">
        <v>228666</v>
      </c>
      <c r="I3894" s="275">
        <v>27500</v>
      </c>
      <c r="J3894" s="275"/>
      <c r="K3894" s="275">
        <v>6600</v>
      </c>
      <c r="L3894" s="275"/>
      <c r="M3894" s="275"/>
      <c r="N3894" s="275"/>
      <c r="O3894" s="275">
        <v>0</v>
      </c>
      <c r="P3894" s="275"/>
      <c r="Q3894" s="73">
        <v>207766</v>
      </c>
    </row>
    <row r="3895" spans="1:17" ht="12.1" customHeight="1" x14ac:dyDescent="0.25">
      <c r="A3895" s="273" t="s">
        <v>6605</v>
      </c>
      <c r="B3895" s="273"/>
      <c r="C3895" s="274" t="s">
        <v>6565</v>
      </c>
      <c r="D3895" s="274"/>
      <c r="E3895" s="274"/>
      <c r="F3895" s="274"/>
      <c r="G3895" s="73">
        <v>0</v>
      </c>
      <c r="H3895" s="73">
        <v>1055000</v>
      </c>
      <c r="I3895" s="275">
        <v>1502000</v>
      </c>
      <c r="J3895" s="275"/>
      <c r="K3895" s="275">
        <v>1033800</v>
      </c>
      <c r="L3895" s="275"/>
      <c r="M3895" s="275"/>
      <c r="N3895" s="275"/>
      <c r="O3895" s="275">
        <v>0</v>
      </c>
      <c r="P3895" s="275"/>
      <c r="Q3895" s="73">
        <v>586800</v>
      </c>
    </row>
    <row r="3896" spans="1:17" ht="12.75" customHeight="1" x14ac:dyDescent="0.25">
      <c r="A3896" s="273" t="s">
        <v>6606</v>
      </c>
      <c r="B3896" s="273"/>
      <c r="C3896" s="274" t="s">
        <v>6563</v>
      </c>
      <c r="D3896" s="274"/>
      <c r="E3896" s="274"/>
      <c r="F3896" s="274"/>
      <c r="G3896" s="73">
        <v>0</v>
      </c>
      <c r="H3896" s="73">
        <v>6859263.6200000001</v>
      </c>
      <c r="I3896" s="275">
        <v>7801910.7800000003</v>
      </c>
      <c r="J3896" s="275"/>
      <c r="K3896" s="275">
        <v>4575918.76</v>
      </c>
      <c r="L3896" s="275"/>
      <c r="M3896" s="275"/>
      <c r="N3896" s="275"/>
      <c r="O3896" s="275">
        <v>0</v>
      </c>
      <c r="P3896" s="275"/>
      <c r="Q3896" s="73">
        <v>3633271.6</v>
      </c>
    </row>
    <row r="3897" spans="1:17" ht="12.1" customHeight="1" x14ac:dyDescent="0.25">
      <c r="A3897" s="273" t="s">
        <v>6607</v>
      </c>
      <c r="B3897" s="273"/>
      <c r="C3897" s="274" t="s">
        <v>6568</v>
      </c>
      <c r="D3897" s="274"/>
      <c r="E3897" s="274"/>
      <c r="F3897" s="274"/>
      <c r="G3897" s="73">
        <v>0</v>
      </c>
      <c r="H3897" s="73">
        <v>621351.03</v>
      </c>
      <c r="I3897" s="275">
        <v>265041.03000000003</v>
      </c>
      <c r="J3897" s="275"/>
      <c r="K3897" s="275">
        <v>0</v>
      </c>
      <c r="L3897" s="275"/>
      <c r="M3897" s="275"/>
      <c r="N3897" s="275"/>
      <c r="O3897" s="275">
        <v>0</v>
      </c>
      <c r="P3897" s="275"/>
      <c r="Q3897" s="73">
        <v>356310</v>
      </c>
    </row>
    <row r="3898" spans="1:17" ht="12.1" customHeight="1" x14ac:dyDescent="0.25">
      <c r="A3898" s="273" t="s">
        <v>6608</v>
      </c>
      <c r="B3898" s="273"/>
      <c r="C3898" s="274" t="s">
        <v>6563</v>
      </c>
      <c r="D3898" s="274"/>
      <c r="E3898" s="274"/>
      <c r="F3898" s="274"/>
      <c r="G3898" s="73">
        <v>0</v>
      </c>
      <c r="H3898" s="73">
        <v>2587416.16</v>
      </c>
      <c r="I3898" s="275">
        <v>6006625.0899999999</v>
      </c>
      <c r="J3898" s="275"/>
      <c r="K3898" s="275">
        <v>4456140.47</v>
      </c>
      <c r="L3898" s="275"/>
      <c r="M3898" s="275"/>
      <c r="N3898" s="275"/>
      <c r="O3898" s="275">
        <v>0</v>
      </c>
      <c r="P3898" s="275"/>
      <c r="Q3898" s="73">
        <v>1036931.54</v>
      </c>
    </row>
    <row r="3899" spans="1:17" ht="12.75" customHeight="1" x14ac:dyDescent="0.25">
      <c r="A3899" s="273" t="s">
        <v>6609</v>
      </c>
      <c r="B3899" s="273"/>
      <c r="C3899" s="274" t="s">
        <v>6563</v>
      </c>
      <c r="D3899" s="274"/>
      <c r="E3899" s="274"/>
      <c r="F3899" s="274"/>
      <c r="G3899" s="73">
        <v>0</v>
      </c>
      <c r="H3899" s="73">
        <v>5303029.51</v>
      </c>
      <c r="I3899" s="275">
        <v>49329571.859999999</v>
      </c>
      <c r="J3899" s="275"/>
      <c r="K3899" s="275">
        <v>75908532.349999994</v>
      </c>
      <c r="L3899" s="275"/>
      <c r="M3899" s="275"/>
      <c r="N3899" s="275"/>
      <c r="O3899" s="275">
        <v>0</v>
      </c>
      <c r="P3899" s="275"/>
      <c r="Q3899" s="73">
        <v>31881990</v>
      </c>
    </row>
    <row r="3900" spans="1:17" ht="12.1" customHeight="1" x14ac:dyDescent="0.25">
      <c r="A3900" s="273" t="s">
        <v>6610</v>
      </c>
      <c r="B3900" s="273"/>
      <c r="C3900" s="274" t="s">
        <v>6568</v>
      </c>
      <c r="D3900" s="274"/>
      <c r="E3900" s="274"/>
      <c r="F3900" s="274"/>
      <c r="G3900" s="73">
        <v>0</v>
      </c>
      <c r="H3900" s="73">
        <v>240270</v>
      </c>
      <c r="I3900" s="275">
        <v>251270</v>
      </c>
      <c r="J3900" s="275"/>
      <c r="K3900" s="275">
        <v>11000</v>
      </c>
      <c r="L3900" s="275"/>
      <c r="M3900" s="275"/>
      <c r="N3900" s="275"/>
      <c r="O3900" s="275">
        <v>0</v>
      </c>
      <c r="P3900" s="275"/>
      <c r="Q3900" s="73">
        <v>0</v>
      </c>
    </row>
    <row r="3901" spans="1:17" ht="12.1" customHeight="1" x14ac:dyDescent="0.25">
      <c r="A3901" s="273" t="s">
        <v>6611</v>
      </c>
      <c r="B3901" s="273"/>
      <c r="C3901" s="274" t="s">
        <v>6612</v>
      </c>
      <c r="D3901" s="274"/>
      <c r="E3901" s="274"/>
      <c r="F3901" s="274"/>
      <c r="G3901" s="73">
        <v>0</v>
      </c>
      <c r="H3901" s="73">
        <v>400400</v>
      </c>
      <c r="I3901" s="275">
        <v>136400</v>
      </c>
      <c r="J3901" s="275"/>
      <c r="K3901" s="275">
        <v>77000</v>
      </c>
      <c r="L3901" s="275"/>
      <c r="M3901" s="275"/>
      <c r="N3901" s="275"/>
      <c r="O3901" s="275">
        <v>0</v>
      </c>
      <c r="P3901" s="275"/>
      <c r="Q3901" s="73">
        <v>341000</v>
      </c>
    </row>
    <row r="3902" spans="1:17" ht="12.75" customHeight="1" x14ac:dyDescent="0.25">
      <c r="A3902" s="273" t="s">
        <v>6613</v>
      </c>
      <c r="B3902" s="273"/>
      <c r="C3902" s="274" t="s">
        <v>6563</v>
      </c>
      <c r="D3902" s="274"/>
      <c r="E3902" s="274"/>
      <c r="F3902" s="274"/>
      <c r="G3902" s="73">
        <v>0</v>
      </c>
      <c r="H3902" s="73">
        <v>2837570.95</v>
      </c>
      <c r="I3902" s="275">
        <v>4375741.45</v>
      </c>
      <c r="J3902" s="275"/>
      <c r="K3902" s="275">
        <v>1828536.88</v>
      </c>
      <c r="L3902" s="275"/>
      <c r="M3902" s="275"/>
      <c r="N3902" s="275"/>
      <c r="O3902" s="275">
        <v>0</v>
      </c>
      <c r="P3902" s="275"/>
      <c r="Q3902" s="73">
        <v>290366.38</v>
      </c>
    </row>
    <row r="3903" spans="1:17" ht="12.1" customHeight="1" x14ac:dyDescent="0.25">
      <c r="A3903" s="273" t="s">
        <v>6614</v>
      </c>
      <c r="B3903" s="273"/>
      <c r="C3903" s="274" t="s">
        <v>6563</v>
      </c>
      <c r="D3903" s="274"/>
      <c r="E3903" s="274"/>
      <c r="F3903" s="274"/>
      <c r="G3903" s="73">
        <v>0</v>
      </c>
      <c r="H3903" s="73">
        <v>11100915.15</v>
      </c>
      <c r="I3903" s="275">
        <v>983625.56</v>
      </c>
      <c r="J3903" s="275"/>
      <c r="K3903" s="275">
        <v>1500470.12</v>
      </c>
      <c r="L3903" s="275"/>
      <c r="M3903" s="275"/>
      <c r="N3903" s="275"/>
      <c r="O3903" s="275">
        <v>0</v>
      </c>
      <c r="P3903" s="275"/>
      <c r="Q3903" s="73">
        <v>11617759.710000001</v>
      </c>
    </row>
    <row r="3904" spans="1:17" ht="12.1" customHeight="1" x14ac:dyDescent="0.25">
      <c r="A3904" s="273" t="s">
        <v>6615</v>
      </c>
      <c r="B3904" s="273"/>
      <c r="C3904" s="274" t="s">
        <v>6568</v>
      </c>
      <c r="D3904" s="274"/>
      <c r="E3904" s="274"/>
      <c r="F3904" s="274"/>
      <c r="G3904" s="73">
        <v>0</v>
      </c>
      <c r="H3904" s="73">
        <v>1015050</v>
      </c>
      <c r="I3904" s="275">
        <v>0</v>
      </c>
      <c r="J3904" s="275"/>
      <c r="K3904" s="275">
        <v>0</v>
      </c>
      <c r="L3904" s="275"/>
      <c r="M3904" s="275"/>
      <c r="N3904" s="275"/>
      <c r="O3904" s="275">
        <v>0</v>
      </c>
      <c r="P3904" s="275"/>
      <c r="Q3904" s="73">
        <v>1015050</v>
      </c>
    </row>
    <row r="3905" spans="1:17" ht="12.75" customHeight="1" x14ac:dyDescent="0.25">
      <c r="A3905" s="273" t="s">
        <v>6616</v>
      </c>
      <c r="B3905" s="273"/>
      <c r="C3905" s="274" t="s">
        <v>6565</v>
      </c>
      <c r="D3905" s="274"/>
      <c r="E3905" s="274"/>
      <c r="F3905" s="274"/>
      <c r="G3905" s="73">
        <v>0</v>
      </c>
      <c r="H3905" s="73">
        <v>1136992.6499999999</v>
      </c>
      <c r="I3905" s="275">
        <v>0</v>
      </c>
      <c r="J3905" s="275"/>
      <c r="K3905" s="275">
        <v>1000</v>
      </c>
      <c r="L3905" s="275"/>
      <c r="M3905" s="275"/>
      <c r="N3905" s="275"/>
      <c r="O3905" s="275">
        <v>0</v>
      </c>
      <c r="P3905" s="275"/>
      <c r="Q3905" s="73">
        <v>1137992.6499999999</v>
      </c>
    </row>
    <row r="3906" spans="1:17" ht="12.1" customHeight="1" x14ac:dyDescent="0.25">
      <c r="A3906" s="273" t="s">
        <v>6617</v>
      </c>
      <c r="B3906" s="273"/>
      <c r="C3906" s="274" t="s">
        <v>6563</v>
      </c>
      <c r="D3906" s="274"/>
      <c r="E3906" s="274"/>
      <c r="F3906" s="274"/>
      <c r="G3906" s="73">
        <v>0</v>
      </c>
      <c r="H3906" s="73">
        <v>226603.6</v>
      </c>
      <c r="I3906" s="275">
        <v>1263914.3799999999</v>
      </c>
      <c r="J3906" s="275"/>
      <c r="K3906" s="275">
        <v>1516502.54</v>
      </c>
      <c r="L3906" s="275"/>
      <c r="M3906" s="275"/>
      <c r="N3906" s="275"/>
      <c r="O3906" s="275">
        <v>0</v>
      </c>
      <c r="P3906" s="275"/>
      <c r="Q3906" s="73">
        <v>479191.76</v>
      </c>
    </row>
    <row r="3907" spans="1:17" ht="12.1" customHeight="1" x14ac:dyDescent="0.25">
      <c r="A3907" s="273" t="s">
        <v>6618</v>
      </c>
      <c r="B3907" s="273"/>
      <c r="C3907" s="274" t="s">
        <v>6568</v>
      </c>
      <c r="D3907" s="274"/>
      <c r="E3907" s="274"/>
      <c r="F3907" s="274"/>
      <c r="G3907" s="73">
        <v>0</v>
      </c>
      <c r="H3907" s="73">
        <v>59000</v>
      </c>
      <c r="I3907" s="275">
        <v>92000</v>
      </c>
      <c r="J3907" s="275"/>
      <c r="K3907" s="275">
        <v>44000</v>
      </c>
      <c r="L3907" s="275"/>
      <c r="M3907" s="275"/>
      <c r="N3907" s="275"/>
      <c r="O3907" s="275">
        <v>0</v>
      </c>
      <c r="P3907" s="275"/>
      <c r="Q3907" s="73">
        <v>11000</v>
      </c>
    </row>
    <row r="3908" spans="1:17" ht="12.1" customHeight="1" x14ac:dyDescent="0.25">
      <c r="A3908" s="273" t="s">
        <v>6619</v>
      </c>
      <c r="B3908" s="273"/>
      <c r="C3908" s="274" t="s">
        <v>6565</v>
      </c>
      <c r="D3908" s="274"/>
      <c r="E3908" s="274"/>
      <c r="F3908" s="274"/>
      <c r="G3908" s="73">
        <v>0</v>
      </c>
      <c r="H3908" s="73">
        <v>861980</v>
      </c>
      <c r="I3908" s="275">
        <v>3148980</v>
      </c>
      <c r="J3908" s="275"/>
      <c r="K3908" s="275">
        <v>2854000</v>
      </c>
      <c r="L3908" s="275"/>
      <c r="M3908" s="275"/>
      <c r="N3908" s="275"/>
      <c r="O3908" s="275">
        <v>0</v>
      </c>
      <c r="P3908" s="275"/>
      <c r="Q3908" s="73">
        <v>567000</v>
      </c>
    </row>
    <row r="3909" spans="1:17" ht="12.75" customHeight="1" x14ac:dyDescent="0.25">
      <c r="A3909" s="273" t="s">
        <v>6620</v>
      </c>
      <c r="B3909" s="273"/>
      <c r="C3909" s="274" t="s">
        <v>6621</v>
      </c>
      <c r="D3909" s="274"/>
      <c r="E3909" s="274"/>
      <c r="F3909" s="274"/>
      <c r="G3909" s="73">
        <v>0</v>
      </c>
      <c r="H3909" s="73">
        <v>308062241.97000003</v>
      </c>
      <c r="I3909" s="275">
        <v>117083436.84</v>
      </c>
      <c r="J3909" s="275"/>
      <c r="K3909" s="275">
        <v>229569138.46000001</v>
      </c>
      <c r="L3909" s="275"/>
      <c r="M3909" s="275"/>
      <c r="N3909" s="275"/>
      <c r="O3909" s="275">
        <v>0</v>
      </c>
      <c r="P3909" s="275"/>
      <c r="Q3909" s="73">
        <v>420547943.58999997</v>
      </c>
    </row>
    <row r="3910" spans="1:17" ht="12.1" customHeight="1" x14ac:dyDescent="0.25">
      <c r="A3910" s="273" t="s">
        <v>6622</v>
      </c>
      <c r="B3910" s="273"/>
      <c r="C3910" s="274" t="s">
        <v>6623</v>
      </c>
      <c r="D3910" s="274"/>
      <c r="E3910" s="274"/>
      <c r="F3910" s="274"/>
      <c r="G3910" s="73">
        <v>0</v>
      </c>
      <c r="H3910" s="73">
        <v>0</v>
      </c>
      <c r="I3910" s="275">
        <v>691488.61</v>
      </c>
      <c r="J3910" s="275"/>
      <c r="K3910" s="275">
        <v>1221297.96</v>
      </c>
      <c r="L3910" s="275"/>
      <c r="M3910" s="275"/>
      <c r="N3910" s="275"/>
      <c r="O3910" s="275">
        <v>0</v>
      </c>
      <c r="P3910" s="275"/>
      <c r="Q3910" s="73">
        <v>529809.35</v>
      </c>
    </row>
    <row r="3911" spans="1:17" ht="12.1" customHeight="1" x14ac:dyDescent="0.25">
      <c r="A3911" s="273" t="s">
        <v>6624</v>
      </c>
      <c r="B3911" s="273"/>
      <c r="C3911" s="274" t="s">
        <v>6623</v>
      </c>
      <c r="D3911" s="274"/>
      <c r="E3911" s="274"/>
      <c r="F3911" s="274"/>
      <c r="G3911" s="73">
        <v>0</v>
      </c>
      <c r="H3911" s="73">
        <v>188100</v>
      </c>
      <c r="I3911" s="275">
        <v>435600</v>
      </c>
      <c r="J3911" s="275"/>
      <c r="K3911" s="275">
        <v>247500</v>
      </c>
      <c r="L3911" s="275"/>
      <c r="M3911" s="275"/>
      <c r="N3911" s="275"/>
      <c r="O3911" s="275">
        <v>0</v>
      </c>
      <c r="P3911" s="275"/>
      <c r="Q3911" s="73">
        <v>0</v>
      </c>
    </row>
    <row r="3912" spans="1:17" ht="12.75" customHeight="1" x14ac:dyDescent="0.25">
      <c r="A3912" s="273" t="s">
        <v>6625</v>
      </c>
      <c r="B3912" s="273"/>
      <c r="C3912" s="274" t="s">
        <v>6623</v>
      </c>
      <c r="D3912" s="274"/>
      <c r="E3912" s="274"/>
      <c r="F3912" s="274"/>
      <c r="G3912" s="73">
        <v>0</v>
      </c>
      <c r="H3912" s="73">
        <v>884.97</v>
      </c>
      <c r="I3912" s="275">
        <v>0</v>
      </c>
      <c r="J3912" s="275"/>
      <c r="K3912" s="275">
        <v>16500</v>
      </c>
      <c r="L3912" s="275"/>
      <c r="M3912" s="275"/>
      <c r="N3912" s="275"/>
      <c r="O3912" s="275">
        <v>0</v>
      </c>
      <c r="P3912" s="275"/>
      <c r="Q3912" s="73">
        <v>17384.97</v>
      </c>
    </row>
    <row r="3913" spans="1:17" ht="12.1" customHeight="1" x14ac:dyDescent="0.25">
      <c r="A3913" s="273" t="s">
        <v>6626</v>
      </c>
      <c r="B3913" s="273"/>
      <c r="C3913" s="274" t="s">
        <v>6623</v>
      </c>
      <c r="D3913" s="274"/>
      <c r="E3913" s="274"/>
      <c r="F3913" s="274"/>
      <c r="G3913" s="73">
        <v>0</v>
      </c>
      <c r="H3913" s="73">
        <v>0</v>
      </c>
      <c r="I3913" s="275">
        <v>23200</v>
      </c>
      <c r="J3913" s="275"/>
      <c r="K3913" s="275">
        <v>59494.27</v>
      </c>
      <c r="L3913" s="275"/>
      <c r="M3913" s="275"/>
      <c r="N3913" s="275"/>
      <c r="O3913" s="275">
        <v>0</v>
      </c>
      <c r="P3913" s="275"/>
      <c r="Q3913" s="73">
        <v>36294.269999999997</v>
      </c>
    </row>
    <row r="3914" spans="1:17" ht="12.1" customHeight="1" x14ac:dyDescent="0.25">
      <c r="A3914" s="273" t="s">
        <v>6627</v>
      </c>
      <c r="B3914" s="273"/>
      <c r="C3914" s="274" t="s">
        <v>6628</v>
      </c>
      <c r="D3914" s="274"/>
      <c r="E3914" s="274"/>
      <c r="F3914" s="274"/>
      <c r="G3914" s="73">
        <v>0</v>
      </c>
      <c r="H3914" s="73">
        <v>269000</v>
      </c>
      <c r="I3914" s="275">
        <v>269000</v>
      </c>
      <c r="J3914" s="275"/>
      <c r="K3914" s="275">
        <v>0</v>
      </c>
      <c r="L3914" s="275"/>
      <c r="M3914" s="275"/>
      <c r="N3914" s="275"/>
      <c r="O3914" s="275">
        <v>0</v>
      </c>
      <c r="P3914" s="275"/>
      <c r="Q3914" s="73">
        <v>0</v>
      </c>
    </row>
    <row r="3915" spans="1:17" ht="12.75" customHeight="1" x14ac:dyDescent="0.25">
      <c r="A3915" s="273" t="s">
        <v>6629</v>
      </c>
      <c r="B3915" s="273"/>
      <c r="C3915" s="274" t="s">
        <v>6630</v>
      </c>
      <c r="D3915" s="274"/>
      <c r="E3915" s="274"/>
      <c r="F3915" s="274"/>
      <c r="G3915" s="73">
        <v>0</v>
      </c>
      <c r="H3915" s="73">
        <v>2803300</v>
      </c>
      <c r="I3915" s="275">
        <v>5788660</v>
      </c>
      <c r="J3915" s="275"/>
      <c r="K3915" s="275">
        <v>5603460</v>
      </c>
      <c r="L3915" s="275"/>
      <c r="M3915" s="275"/>
      <c r="N3915" s="275"/>
      <c r="O3915" s="275">
        <v>0</v>
      </c>
      <c r="P3915" s="275"/>
      <c r="Q3915" s="73">
        <v>2618100</v>
      </c>
    </row>
    <row r="3916" spans="1:17" ht="12.1" customHeight="1" x14ac:dyDescent="0.25">
      <c r="A3916" s="273" t="s">
        <v>6631</v>
      </c>
      <c r="B3916" s="273"/>
      <c r="C3916" s="274" t="s">
        <v>6630</v>
      </c>
      <c r="D3916" s="274"/>
      <c r="E3916" s="274"/>
      <c r="F3916" s="274"/>
      <c r="G3916" s="73">
        <v>0</v>
      </c>
      <c r="H3916" s="73">
        <v>3094552.43</v>
      </c>
      <c r="I3916" s="275">
        <v>3397191.5</v>
      </c>
      <c r="J3916" s="275"/>
      <c r="K3916" s="275">
        <v>2166560</v>
      </c>
      <c r="L3916" s="275"/>
      <c r="M3916" s="275"/>
      <c r="N3916" s="275"/>
      <c r="O3916" s="275">
        <v>0</v>
      </c>
      <c r="P3916" s="275"/>
      <c r="Q3916" s="73">
        <v>1863920.93</v>
      </c>
    </row>
    <row r="3917" spans="1:17" ht="12.1" customHeight="1" x14ac:dyDescent="0.25">
      <c r="A3917" s="273" t="s">
        <v>6632</v>
      </c>
      <c r="B3917" s="273"/>
      <c r="C3917" s="274" t="s">
        <v>6630</v>
      </c>
      <c r="D3917" s="274"/>
      <c r="E3917" s="274"/>
      <c r="F3917" s="274"/>
      <c r="G3917" s="73">
        <v>0</v>
      </c>
      <c r="H3917" s="73">
        <v>360800</v>
      </c>
      <c r="I3917" s="275">
        <v>207720</v>
      </c>
      <c r="J3917" s="275"/>
      <c r="K3917" s="275">
        <v>155060</v>
      </c>
      <c r="L3917" s="275"/>
      <c r="M3917" s="275"/>
      <c r="N3917" s="275"/>
      <c r="O3917" s="275">
        <v>0</v>
      </c>
      <c r="P3917" s="275"/>
      <c r="Q3917" s="73">
        <v>308140</v>
      </c>
    </row>
    <row r="3918" spans="1:17" ht="12.75" customHeight="1" x14ac:dyDescent="0.25">
      <c r="A3918" s="273" t="s">
        <v>6633</v>
      </c>
      <c r="B3918" s="273"/>
      <c r="C3918" s="274" t="s">
        <v>6630</v>
      </c>
      <c r="D3918" s="274"/>
      <c r="E3918" s="274"/>
      <c r="F3918" s="274"/>
      <c r="G3918" s="73">
        <v>0</v>
      </c>
      <c r="H3918" s="73">
        <v>1728104.21</v>
      </c>
      <c r="I3918" s="275">
        <v>2540648.17</v>
      </c>
      <c r="J3918" s="275"/>
      <c r="K3918" s="275">
        <v>1433100</v>
      </c>
      <c r="L3918" s="275"/>
      <c r="M3918" s="275"/>
      <c r="N3918" s="275"/>
      <c r="O3918" s="275">
        <v>0</v>
      </c>
      <c r="P3918" s="275"/>
      <c r="Q3918" s="73">
        <v>620556.04</v>
      </c>
    </row>
    <row r="3919" spans="1:17" ht="12.1" customHeight="1" x14ac:dyDescent="0.25">
      <c r="A3919" s="273" t="s">
        <v>6634</v>
      </c>
      <c r="B3919" s="273"/>
      <c r="C3919" s="274" t="s">
        <v>6630</v>
      </c>
      <c r="D3919" s="274"/>
      <c r="E3919" s="274"/>
      <c r="F3919" s="274"/>
      <c r="G3919" s="73">
        <v>0</v>
      </c>
      <c r="H3919" s="73">
        <v>2772200</v>
      </c>
      <c r="I3919" s="275">
        <v>3883772.59</v>
      </c>
      <c r="J3919" s="275"/>
      <c r="K3919" s="275">
        <v>1596930.18</v>
      </c>
      <c r="L3919" s="275"/>
      <c r="M3919" s="275"/>
      <c r="N3919" s="275"/>
      <c r="O3919" s="275">
        <v>0</v>
      </c>
      <c r="P3919" s="275"/>
      <c r="Q3919" s="73">
        <v>485357.59</v>
      </c>
    </row>
    <row r="3920" spans="1:17" ht="12.1" customHeight="1" x14ac:dyDescent="0.25">
      <c r="A3920" s="273" t="s">
        <v>6635</v>
      </c>
      <c r="B3920" s="273"/>
      <c r="C3920" s="274" t="s">
        <v>6630</v>
      </c>
      <c r="D3920" s="274"/>
      <c r="E3920" s="274"/>
      <c r="F3920" s="274"/>
      <c r="G3920" s="73">
        <v>0</v>
      </c>
      <c r="H3920" s="73">
        <v>1116600</v>
      </c>
      <c r="I3920" s="275">
        <v>1364220</v>
      </c>
      <c r="J3920" s="275"/>
      <c r="K3920" s="275">
        <v>1028620</v>
      </c>
      <c r="L3920" s="275"/>
      <c r="M3920" s="275"/>
      <c r="N3920" s="275"/>
      <c r="O3920" s="275">
        <v>0</v>
      </c>
      <c r="P3920" s="275"/>
      <c r="Q3920" s="73">
        <v>781000</v>
      </c>
    </row>
    <row r="3921" spans="1:17" ht="12.75" customHeight="1" x14ac:dyDescent="0.25">
      <c r="A3921" s="273" t="s">
        <v>6636</v>
      </c>
      <c r="B3921" s="273"/>
      <c r="C3921" s="274" t="s">
        <v>6630</v>
      </c>
      <c r="D3921" s="274"/>
      <c r="E3921" s="274"/>
      <c r="F3921" s="274"/>
      <c r="G3921" s="73">
        <v>0</v>
      </c>
      <c r="H3921" s="73">
        <v>2685100</v>
      </c>
      <c r="I3921" s="275">
        <v>4666200</v>
      </c>
      <c r="J3921" s="275"/>
      <c r="K3921" s="275">
        <v>3041500</v>
      </c>
      <c r="L3921" s="275"/>
      <c r="M3921" s="275"/>
      <c r="N3921" s="275"/>
      <c r="O3921" s="275">
        <v>0</v>
      </c>
      <c r="P3921" s="275"/>
      <c r="Q3921" s="73">
        <v>1060400</v>
      </c>
    </row>
    <row r="3922" spans="1:17" ht="12.1" customHeight="1" x14ac:dyDescent="0.25">
      <c r="A3922" s="273" t="s">
        <v>6637</v>
      </c>
      <c r="B3922" s="273"/>
      <c r="C3922" s="274" t="s">
        <v>6630</v>
      </c>
      <c r="D3922" s="274"/>
      <c r="E3922" s="274"/>
      <c r="F3922" s="274"/>
      <c r="G3922" s="73">
        <v>0</v>
      </c>
      <c r="H3922" s="73">
        <v>24100</v>
      </c>
      <c r="I3922" s="275">
        <v>89000</v>
      </c>
      <c r="J3922" s="275"/>
      <c r="K3922" s="275">
        <v>64900</v>
      </c>
      <c r="L3922" s="275"/>
      <c r="M3922" s="275"/>
      <c r="N3922" s="275"/>
      <c r="O3922" s="275">
        <v>0</v>
      </c>
      <c r="P3922" s="275"/>
      <c r="Q3922" s="73">
        <v>0</v>
      </c>
    </row>
    <row r="3923" spans="1:17" ht="12.1" customHeight="1" x14ac:dyDescent="0.25">
      <c r="A3923" s="273" t="s">
        <v>6638</v>
      </c>
      <c r="B3923" s="273"/>
      <c r="C3923" s="274" t="s">
        <v>6630</v>
      </c>
      <c r="D3923" s="274"/>
      <c r="E3923" s="274"/>
      <c r="F3923" s="274"/>
      <c r="G3923" s="73">
        <v>0</v>
      </c>
      <c r="H3923" s="73">
        <v>762903.24</v>
      </c>
      <c r="I3923" s="275">
        <v>762903.24</v>
      </c>
      <c r="J3923" s="275"/>
      <c r="K3923" s="275">
        <v>0</v>
      </c>
      <c r="L3923" s="275"/>
      <c r="M3923" s="275"/>
      <c r="N3923" s="275"/>
      <c r="O3923" s="275">
        <v>0</v>
      </c>
      <c r="P3923" s="275"/>
      <c r="Q3923" s="73">
        <v>0</v>
      </c>
    </row>
    <row r="3924" spans="1:17" ht="12.75" customHeight="1" x14ac:dyDescent="0.25">
      <c r="A3924" s="273" t="s">
        <v>6639</v>
      </c>
      <c r="B3924" s="273"/>
      <c r="C3924" s="274" t="s">
        <v>6630</v>
      </c>
      <c r="D3924" s="274"/>
      <c r="E3924" s="274"/>
      <c r="F3924" s="274"/>
      <c r="G3924" s="73">
        <v>0</v>
      </c>
      <c r="H3924" s="73">
        <v>665500</v>
      </c>
      <c r="I3924" s="275">
        <v>986600</v>
      </c>
      <c r="J3924" s="275"/>
      <c r="K3924" s="275">
        <v>365100</v>
      </c>
      <c r="L3924" s="275"/>
      <c r="M3924" s="275"/>
      <c r="N3924" s="275"/>
      <c r="O3924" s="275">
        <v>0</v>
      </c>
      <c r="P3924" s="275"/>
      <c r="Q3924" s="73">
        <v>44000</v>
      </c>
    </row>
    <row r="3925" spans="1:17" ht="12.1" customHeight="1" x14ac:dyDescent="0.25">
      <c r="A3925" s="273" t="s">
        <v>6640</v>
      </c>
      <c r="B3925" s="273"/>
      <c r="C3925" s="274" t="s">
        <v>6630</v>
      </c>
      <c r="D3925" s="274"/>
      <c r="E3925" s="274"/>
      <c r="F3925" s="274"/>
      <c r="G3925" s="73">
        <v>0</v>
      </c>
      <c r="H3925" s="73">
        <v>1869438.98</v>
      </c>
      <c r="I3925" s="275">
        <v>3030073.86</v>
      </c>
      <c r="J3925" s="275"/>
      <c r="K3925" s="275">
        <v>2036695.82</v>
      </c>
      <c r="L3925" s="275"/>
      <c r="M3925" s="275"/>
      <c r="N3925" s="275"/>
      <c r="O3925" s="275">
        <v>0</v>
      </c>
      <c r="P3925" s="275"/>
      <c r="Q3925" s="73">
        <v>876060.94</v>
      </c>
    </row>
    <row r="3926" spans="1:17" ht="12.1" customHeight="1" x14ac:dyDescent="0.25">
      <c r="A3926" s="273" t="s">
        <v>6641</v>
      </c>
      <c r="B3926" s="273"/>
      <c r="C3926" s="274" t="s">
        <v>6630</v>
      </c>
      <c r="D3926" s="274"/>
      <c r="E3926" s="274"/>
      <c r="F3926" s="274"/>
      <c r="G3926" s="73">
        <v>0</v>
      </c>
      <c r="H3926" s="73">
        <v>768900</v>
      </c>
      <c r="I3926" s="275">
        <v>1057980</v>
      </c>
      <c r="J3926" s="275"/>
      <c r="K3926" s="275">
        <v>1052480</v>
      </c>
      <c r="L3926" s="275"/>
      <c r="M3926" s="275"/>
      <c r="N3926" s="275"/>
      <c r="O3926" s="275">
        <v>0</v>
      </c>
      <c r="P3926" s="275"/>
      <c r="Q3926" s="73">
        <v>763400</v>
      </c>
    </row>
    <row r="3927" spans="1:17" ht="12.75" customHeight="1" x14ac:dyDescent="0.25">
      <c r="A3927" s="273" t="s">
        <v>6642</v>
      </c>
      <c r="B3927" s="273"/>
      <c r="C3927" s="274" t="s">
        <v>6630</v>
      </c>
      <c r="D3927" s="274"/>
      <c r="E3927" s="274"/>
      <c r="F3927" s="274"/>
      <c r="G3927" s="73">
        <v>0</v>
      </c>
      <c r="H3927" s="73">
        <v>721600</v>
      </c>
      <c r="I3927" s="275">
        <v>1889800</v>
      </c>
      <c r="J3927" s="275"/>
      <c r="K3927" s="275">
        <v>1168200</v>
      </c>
      <c r="L3927" s="275"/>
      <c r="M3927" s="275"/>
      <c r="N3927" s="275"/>
      <c r="O3927" s="275">
        <v>0</v>
      </c>
      <c r="P3927" s="275"/>
      <c r="Q3927" s="73">
        <v>0</v>
      </c>
    </row>
    <row r="3928" spans="1:17" ht="12.1" customHeight="1" x14ac:dyDescent="0.25">
      <c r="A3928" s="273" t="s">
        <v>6643</v>
      </c>
      <c r="B3928" s="273"/>
      <c r="C3928" s="274" t="s">
        <v>6630</v>
      </c>
      <c r="D3928" s="274"/>
      <c r="E3928" s="274"/>
      <c r="F3928" s="274"/>
      <c r="G3928" s="73">
        <v>0</v>
      </c>
      <c r="H3928" s="73">
        <v>2220900</v>
      </c>
      <c r="I3928" s="275">
        <v>3131700</v>
      </c>
      <c r="J3928" s="275"/>
      <c r="K3928" s="275">
        <v>2220900</v>
      </c>
      <c r="L3928" s="275"/>
      <c r="M3928" s="275"/>
      <c r="N3928" s="275"/>
      <c r="O3928" s="275">
        <v>0</v>
      </c>
      <c r="P3928" s="275"/>
      <c r="Q3928" s="73">
        <v>1310100</v>
      </c>
    </row>
    <row r="3929" spans="1:17" ht="12.1" customHeight="1" x14ac:dyDescent="0.25">
      <c r="A3929" s="273" t="s">
        <v>6644</v>
      </c>
      <c r="B3929" s="273"/>
      <c r="C3929" s="274" t="s">
        <v>6630</v>
      </c>
      <c r="D3929" s="274"/>
      <c r="E3929" s="274"/>
      <c r="F3929" s="274"/>
      <c r="G3929" s="73">
        <v>0</v>
      </c>
      <c r="H3929" s="73">
        <v>583390</v>
      </c>
      <c r="I3929" s="275">
        <v>2570660</v>
      </c>
      <c r="J3929" s="275"/>
      <c r="K3929" s="275">
        <v>2324920</v>
      </c>
      <c r="L3929" s="275"/>
      <c r="M3929" s="275"/>
      <c r="N3929" s="275"/>
      <c r="O3929" s="275">
        <v>0</v>
      </c>
      <c r="P3929" s="275"/>
      <c r="Q3929" s="73">
        <v>337650</v>
      </c>
    </row>
    <row r="3930" spans="1:17" ht="12.75" customHeight="1" x14ac:dyDescent="0.25">
      <c r="A3930" s="355"/>
      <c r="B3930" s="355"/>
      <c r="C3930" s="355"/>
      <c r="D3930" s="355"/>
      <c r="E3930" s="355"/>
      <c r="F3930" s="355"/>
      <c r="G3930" s="74">
        <v>0</v>
      </c>
      <c r="H3930" s="74">
        <v>462738521.16000003</v>
      </c>
      <c r="I3930" s="356">
        <v>374731209.13</v>
      </c>
      <c r="J3930" s="356"/>
      <c r="K3930" s="356">
        <v>498342173.67000002</v>
      </c>
      <c r="L3930" s="356"/>
      <c r="M3930" s="356"/>
      <c r="N3930" s="356"/>
      <c r="O3930" s="356">
        <v>0</v>
      </c>
      <c r="P3930" s="356"/>
      <c r="Q3930" s="74">
        <v>586349485.70000005</v>
      </c>
    </row>
    <row r="3931" spans="1:17" ht="6.8" customHeight="1" x14ac:dyDescent="0.25"/>
    <row r="3932" spans="1:17" ht="12.1" customHeight="1" x14ac:dyDescent="0.25">
      <c r="A3932" s="277" t="s">
        <v>578</v>
      </c>
      <c r="B3932" s="277"/>
      <c r="C3932" s="278" t="s">
        <v>821</v>
      </c>
      <c r="D3932" s="278"/>
      <c r="E3932" s="278"/>
      <c r="F3932" s="278"/>
      <c r="G3932" s="278"/>
      <c r="H3932" s="278"/>
      <c r="I3932" s="278"/>
      <c r="J3932" s="278"/>
      <c r="K3932" s="278"/>
      <c r="L3932" s="278"/>
      <c r="M3932" s="278"/>
      <c r="N3932" s="278"/>
      <c r="O3932" s="278"/>
      <c r="P3932" s="278"/>
      <c r="Q3932" s="278"/>
    </row>
    <row r="3933" spans="1:17" ht="12.1" customHeight="1" x14ac:dyDescent="0.25">
      <c r="A3933" s="273" t="s">
        <v>6645</v>
      </c>
      <c r="B3933" s="273"/>
      <c r="C3933" s="274" t="s">
        <v>6646</v>
      </c>
      <c r="D3933" s="274"/>
      <c r="E3933" s="274"/>
      <c r="F3933" s="274"/>
      <c r="G3933" s="73">
        <v>0</v>
      </c>
      <c r="H3933" s="73">
        <v>4675000</v>
      </c>
      <c r="I3933" s="275">
        <v>0</v>
      </c>
      <c r="J3933" s="275"/>
      <c r="K3933" s="275">
        <v>0</v>
      </c>
      <c r="L3933" s="275"/>
      <c r="M3933" s="275"/>
      <c r="N3933" s="275"/>
      <c r="O3933" s="275">
        <v>0</v>
      </c>
      <c r="P3933" s="275"/>
      <c r="Q3933" s="73">
        <v>4675000</v>
      </c>
    </row>
    <row r="3934" spans="1:17" ht="12.1" customHeight="1" x14ac:dyDescent="0.25">
      <c r="A3934" s="273" t="s">
        <v>6647</v>
      </c>
      <c r="B3934" s="273"/>
      <c r="C3934" s="274" t="s">
        <v>6648</v>
      </c>
      <c r="D3934" s="274"/>
      <c r="E3934" s="274"/>
      <c r="F3934" s="274"/>
      <c r="G3934" s="73">
        <v>0</v>
      </c>
      <c r="H3934" s="73">
        <v>10346240</v>
      </c>
      <c r="I3934" s="275">
        <v>0</v>
      </c>
      <c r="J3934" s="275"/>
      <c r="K3934" s="275">
        <v>0</v>
      </c>
      <c r="L3934" s="275"/>
      <c r="M3934" s="275"/>
      <c r="N3934" s="275"/>
      <c r="O3934" s="275">
        <v>0</v>
      </c>
      <c r="P3934" s="275"/>
      <c r="Q3934" s="73">
        <v>10346240</v>
      </c>
    </row>
    <row r="3935" spans="1:17" ht="12.75" customHeight="1" x14ac:dyDescent="0.25">
      <c r="A3935" s="355"/>
      <c r="B3935" s="355"/>
      <c r="C3935" s="355"/>
      <c r="D3935" s="355"/>
      <c r="E3935" s="355"/>
      <c r="F3935" s="355"/>
      <c r="G3935" s="74">
        <v>0</v>
      </c>
      <c r="H3935" s="74">
        <v>15021240</v>
      </c>
      <c r="I3935" s="356">
        <v>0</v>
      </c>
      <c r="J3935" s="356"/>
      <c r="K3935" s="356">
        <v>0</v>
      </c>
      <c r="L3935" s="356"/>
      <c r="M3935" s="356"/>
      <c r="N3935" s="356"/>
      <c r="O3935" s="356">
        <v>0</v>
      </c>
      <c r="P3935" s="356"/>
      <c r="Q3935" s="74">
        <v>15021240</v>
      </c>
    </row>
    <row r="3936" spans="1:17" ht="6.8" customHeight="1" x14ac:dyDescent="0.25"/>
    <row r="3937" spans="1:17" ht="12.1" customHeight="1" x14ac:dyDescent="0.25">
      <c r="A3937" s="277" t="s">
        <v>578</v>
      </c>
      <c r="B3937" s="277"/>
      <c r="C3937" s="278" t="s">
        <v>74</v>
      </c>
      <c r="D3937" s="278"/>
      <c r="E3937" s="278"/>
      <c r="F3937" s="278"/>
      <c r="G3937" s="278"/>
      <c r="H3937" s="278"/>
      <c r="I3937" s="278"/>
      <c r="J3937" s="278"/>
      <c r="K3937" s="278"/>
      <c r="L3937" s="278"/>
      <c r="M3937" s="278"/>
      <c r="N3937" s="278"/>
      <c r="O3937" s="278"/>
      <c r="P3937" s="278"/>
      <c r="Q3937" s="278"/>
    </row>
    <row r="3938" spans="1:17" ht="12.1" customHeight="1" x14ac:dyDescent="0.25">
      <c r="A3938" s="273" t="s">
        <v>6649</v>
      </c>
      <c r="B3938" s="273"/>
      <c r="C3938" s="274" t="s">
        <v>6650</v>
      </c>
      <c r="D3938" s="274"/>
      <c r="E3938" s="274"/>
      <c r="F3938" s="274"/>
      <c r="G3938" s="73">
        <v>0</v>
      </c>
      <c r="H3938" s="73">
        <v>1676040</v>
      </c>
      <c r="I3938" s="275">
        <v>0</v>
      </c>
      <c r="J3938" s="275"/>
      <c r="K3938" s="275">
        <v>0</v>
      </c>
      <c r="L3938" s="275"/>
      <c r="M3938" s="275"/>
      <c r="N3938" s="275"/>
      <c r="O3938" s="275">
        <v>0</v>
      </c>
      <c r="P3938" s="275"/>
      <c r="Q3938" s="73">
        <v>1676040</v>
      </c>
    </row>
    <row r="3939" spans="1:17" ht="12.75" customHeight="1" x14ac:dyDescent="0.25">
      <c r="A3939" s="273" t="s">
        <v>6651</v>
      </c>
      <c r="B3939" s="273"/>
      <c r="C3939" s="274" t="s">
        <v>6652</v>
      </c>
      <c r="D3939" s="274"/>
      <c r="E3939" s="274"/>
      <c r="F3939" s="274"/>
      <c r="G3939" s="73">
        <v>0</v>
      </c>
      <c r="H3939" s="73">
        <v>-841537.97</v>
      </c>
      <c r="I3939" s="275">
        <v>0</v>
      </c>
      <c r="J3939" s="275"/>
      <c r="K3939" s="275">
        <v>6934084.5800000001</v>
      </c>
      <c r="L3939" s="275"/>
      <c r="M3939" s="275"/>
      <c r="N3939" s="275"/>
      <c r="O3939" s="275">
        <v>0</v>
      </c>
      <c r="P3939" s="275"/>
      <c r="Q3939" s="73">
        <v>6092546.6100000003</v>
      </c>
    </row>
    <row r="3940" spans="1:17" ht="12.1" customHeight="1" x14ac:dyDescent="0.25">
      <c r="A3940" s="355"/>
      <c r="B3940" s="355"/>
      <c r="C3940" s="355"/>
      <c r="D3940" s="355"/>
      <c r="E3940" s="355"/>
      <c r="F3940" s="355"/>
      <c r="G3940" s="74">
        <v>0</v>
      </c>
      <c r="H3940" s="74">
        <v>834502.03</v>
      </c>
      <c r="I3940" s="356">
        <v>0</v>
      </c>
      <c r="J3940" s="356"/>
      <c r="K3940" s="356">
        <v>6934084.5800000001</v>
      </c>
      <c r="L3940" s="356"/>
      <c r="M3940" s="356"/>
      <c r="N3940" s="356"/>
      <c r="O3940" s="356">
        <v>0</v>
      </c>
      <c r="P3940" s="356"/>
      <c r="Q3940" s="74">
        <v>7768586.6100000003</v>
      </c>
    </row>
    <row r="3941" spans="1:17" ht="6.8" customHeight="1" x14ac:dyDescent="0.25"/>
    <row r="3942" spans="1:17" ht="12.1" customHeight="1" x14ac:dyDescent="0.25">
      <c r="A3942" s="277" t="s">
        <v>578</v>
      </c>
      <c r="B3942" s="277"/>
      <c r="C3942" s="278" t="s">
        <v>824</v>
      </c>
      <c r="D3942" s="278"/>
      <c r="E3942" s="278"/>
      <c r="F3942" s="278"/>
      <c r="G3942" s="278"/>
      <c r="H3942" s="278"/>
      <c r="I3942" s="278"/>
      <c r="J3942" s="278"/>
      <c r="K3942" s="278"/>
      <c r="L3942" s="278"/>
      <c r="M3942" s="278"/>
      <c r="N3942" s="278"/>
      <c r="O3942" s="278"/>
      <c r="P3942" s="278"/>
      <c r="Q3942" s="278"/>
    </row>
    <row r="3943" spans="1:17" ht="12.75" customHeight="1" x14ac:dyDescent="0.25">
      <c r="A3943" s="273" t="s">
        <v>6653</v>
      </c>
      <c r="B3943" s="273"/>
      <c r="C3943" s="274" t="s">
        <v>6654</v>
      </c>
      <c r="D3943" s="274"/>
      <c r="E3943" s="274"/>
      <c r="F3943" s="274"/>
      <c r="G3943" s="73">
        <v>0</v>
      </c>
      <c r="H3943" s="73">
        <v>0</v>
      </c>
      <c r="I3943" s="275">
        <v>1268500</v>
      </c>
      <c r="J3943" s="275"/>
      <c r="K3943" s="275">
        <v>1268500</v>
      </c>
      <c r="L3943" s="275"/>
      <c r="M3943" s="275"/>
      <c r="N3943" s="275"/>
      <c r="O3943" s="275">
        <v>0</v>
      </c>
      <c r="P3943" s="275"/>
      <c r="Q3943" s="73">
        <v>0</v>
      </c>
    </row>
    <row r="3944" spans="1:17" ht="12.1" customHeight="1" x14ac:dyDescent="0.25">
      <c r="A3944" s="273" t="s">
        <v>6655</v>
      </c>
      <c r="B3944" s="273"/>
      <c r="C3944" s="274" t="s">
        <v>6654</v>
      </c>
      <c r="D3944" s="274"/>
      <c r="E3944" s="274"/>
      <c r="F3944" s="274"/>
      <c r="G3944" s="73">
        <v>0</v>
      </c>
      <c r="H3944" s="73">
        <v>0</v>
      </c>
      <c r="I3944" s="275">
        <v>443000</v>
      </c>
      <c r="J3944" s="275"/>
      <c r="K3944" s="275">
        <v>443000</v>
      </c>
      <c r="L3944" s="275"/>
      <c r="M3944" s="275"/>
      <c r="N3944" s="275"/>
      <c r="O3944" s="275">
        <v>0</v>
      </c>
      <c r="P3944" s="275"/>
      <c r="Q3944" s="73">
        <v>0</v>
      </c>
    </row>
    <row r="3945" spans="1:17" ht="12.1" customHeight="1" x14ac:dyDescent="0.25">
      <c r="A3945" s="273" t="s">
        <v>6656</v>
      </c>
      <c r="B3945" s="273"/>
      <c r="C3945" s="274" t="s">
        <v>6654</v>
      </c>
      <c r="D3945" s="274"/>
      <c r="E3945" s="274"/>
      <c r="F3945" s="274"/>
      <c r="G3945" s="73">
        <v>0</v>
      </c>
      <c r="H3945" s="73">
        <v>0</v>
      </c>
      <c r="I3945" s="275">
        <v>1000</v>
      </c>
      <c r="J3945" s="275"/>
      <c r="K3945" s="275">
        <v>1000</v>
      </c>
      <c r="L3945" s="275"/>
      <c r="M3945" s="275"/>
      <c r="N3945" s="275"/>
      <c r="O3945" s="275">
        <v>0</v>
      </c>
      <c r="P3945" s="275"/>
      <c r="Q3945" s="73">
        <v>0</v>
      </c>
    </row>
    <row r="3946" spans="1:17" ht="12.75" customHeight="1" x14ac:dyDescent="0.25">
      <c r="A3946" s="273" t="s">
        <v>6657</v>
      </c>
      <c r="B3946" s="273"/>
      <c r="C3946" s="274" t="s">
        <v>6654</v>
      </c>
      <c r="D3946" s="274"/>
      <c r="E3946" s="274"/>
      <c r="F3946" s="274"/>
      <c r="G3946" s="73">
        <v>0</v>
      </c>
      <c r="H3946" s="73">
        <v>0</v>
      </c>
      <c r="I3946" s="275">
        <v>480000</v>
      </c>
      <c r="J3946" s="275"/>
      <c r="K3946" s="275">
        <v>480000</v>
      </c>
      <c r="L3946" s="275"/>
      <c r="M3946" s="275"/>
      <c r="N3946" s="275"/>
      <c r="O3946" s="275">
        <v>0</v>
      </c>
      <c r="P3946" s="275"/>
      <c r="Q3946" s="73">
        <v>0</v>
      </c>
    </row>
    <row r="3947" spans="1:17" ht="12.1" customHeight="1" x14ac:dyDescent="0.25">
      <c r="A3947" s="273" t="s">
        <v>6658</v>
      </c>
      <c r="B3947" s="273"/>
      <c r="C3947" s="274" t="s">
        <v>6654</v>
      </c>
      <c r="D3947" s="274"/>
      <c r="E3947" s="274"/>
      <c r="F3947" s="274"/>
      <c r="G3947" s="73">
        <v>0</v>
      </c>
      <c r="H3947" s="73">
        <v>0</v>
      </c>
      <c r="I3947" s="275">
        <v>13000</v>
      </c>
      <c r="J3947" s="275"/>
      <c r="K3947" s="275">
        <v>13000</v>
      </c>
      <c r="L3947" s="275"/>
      <c r="M3947" s="275"/>
      <c r="N3947" s="275"/>
      <c r="O3947" s="275">
        <v>0</v>
      </c>
      <c r="P3947" s="275"/>
      <c r="Q3947" s="73">
        <v>0</v>
      </c>
    </row>
    <row r="3948" spans="1:17" ht="12.1" customHeight="1" x14ac:dyDescent="0.25">
      <c r="A3948" s="273" t="s">
        <v>6659</v>
      </c>
      <c r="B3948" s="273"/>
      <c r="C3948" s="274" t="s">
        <v>6654</v>
      </c>
      <c r="D3948" s="274"/>
      <c r="E3948" s="274"/>
      <c r="F3948" s="274"/>
      <c r="G3948" s="73">
        <v>0</v>
      </c>
      <c r="H3948" s="73">
        <v>0</v>
      </c>
      <c r="I3948" s="275">
        <v>1232000</v>
      </c>
      <c r="J3948" s="275"/>
      <c r="K3948" s="275">
        <v>1232000</v>
      </c>
      <c r="L3948" s="275"/>
      <c r="M3948" s="275"/>
      <c r="N3948" s="275"/>
      <c r="O3948" s="275">
        <v>0</v>
      </c>
      <c r="P3948" s="275"/>
      <c r="Q3948" s="73">
        <v>0</v>
      </c>
    </row>
    <row r="3949" spans="1:17" ht="12.75" customHeight="1" x14ac:dyDescent="0.25">
      <c r="A3949" s="273" t="s">
        <v>6660</v>
      </c>
      <c r="B3949" s="273"/>
      <c r="C3949" s="274" t="s">
        <v>6654</v>
      </c>
      <c r="D3949" s="274"/>
      <c r="E3949" s="274"/>
      <c r="F3949" s="274"/>
      <c r="G3949" s="73">
        <v>0</v>
      </c>
      <c r="H3949" s="73">
        <v>0</v>
      </c>
      <c r="I3949" s="275">
        <v>80000</v>
      </c>
      <c r="J3949" s="275"/>
      <c r="K3949" s="275">
        <v>80000</v>
      </c>
      <c r="L3949" s="275"/>
      <c r="M3949" s="275"/>
      <c r="N3949" s="275"/>
      <c r="O3949" s="275">
        <v>0</v>
      </c>
      <c r="P3949" s="275"/>
      <c r="Q3949" s="73">
        <v>0</v>
      </c>
    </row>
    <row r="3950" spans="1:17" ht="12.1" customHeight="1" x14ac:dyDescent="0.25">
      <c r="A3950" s="273" t="s">
        <v>6661</v>
      </c>
      <c r="B3950" s="273"/>
      <c r="C3950" s="274" t="s">
        <v>6662</v>
      </c>
      <c r="D3950" s="274"/>
      <c r="E3950" s="274"/>
      <c r="F3950" s="274"/>
      <c r="G3950" s="73">
        <v>0</v>
      </c>
      <c r="H3950" s="73">
        <v>0</v>
      </c>
      <c r="I3950" s="275">
        <v>2385000</v>
      </c>
      <c r="J3950" s="275"/>
      <c r="K3950" s="275">
        <v>2385000</v>
      </c>
      <c r="L3950" s="275"/>
      <c r="M3950" s="275"/>
      <c r="N3950" s="275"/>
      <c r="O3950" s="275">
        <v>0</v>
      </c>
      <c r="P3950" s="275"/>
      <c r="Q3950" s="73">
        <v>0</v>
      </c>
    </row>
    <row r="3951" spans="1:17" ht="12.1" customHeight="1" x14ac:dyDescent="0.25">
      <c r="A3951" s="273" t="s">
        <v>6663</v>
      </c>
      <c r="B3951" s="273"/>
      <c r="C3951" s="274" t="s">
        <v>6654</v>
      </c>
      <c r="D3951" s="274"/>
      <c r="E3951" s="274"/>
      <c r="F3951" s="274"/>
      <c r="G3951" s="73">
        <v>0</v>
      </c>
      <c r="H3951" s="73">
        <v>0</v>
      </c>
      <c r="I3951" s="275">
        <v>241000</v>
      </c>
      <c r="J3951" s="275"/>
      <c r="K3951" s="275">
        <v>241000</v>
      </c>
      <c r="L3951" s="275"/>
      <c r="M3951" s="275"/>
      <c r="N3951" s="275"/>
      <c r="O3951" s="275">
        <v>0</v>
      </c>
      <c r="P3951" s="275"/>
      <c r="Q3951" s="73">
        <v>0</v>
      </c>
    </row>
    <row r="3952" spans="1:17" ht="12.75" customHeight="1" x14ac:dyDescent="0.25">
      <c r="A3952" s="273" t="s">
        <v>6664</v>
      </c>
      <c r="B3952" s="273"/>
      <c r="C3952" s="274" t="s">
        <v>6654</v>
      </c>
      <c r="D3952" s="274"/>
      <c r="E3952" s="274"/>
      <c r="F3952" s="274"/>
      <c r="G3952" s="73">
        <v>0</v>
      </c>
      <c r="H3952" s="73">
        <v>0</v>
      </c>
      <c r="I3952" s="275">
        <v>61000</v>
      </c>
      <c r="J3952" s="275"/>
      <c r="K3952" s="275">
        <v>61000</v>
      </c>
      <c r="L3952" s="275"/>
      <c r="M3952" s="275"/>
      <c r="N3952" s="275"/>
      <c r="O3952" s="275">
        <v>0</v>
      </c>
      <c r="P3952" s="275"/>
      <c r="Q3952" s="73">
        <v>0</v>
      </c>
    </row>
    <row r="3953" spans="1:17" ht="12.1" customHeight="1" x14ac:dyDescent="0.25">
      <c r="A3953" s="273" t="s">
        <v>6665</v>
      </c>
      <c r="B3953" s="273"/>
      <c r="C3953" s="274" t="s">
        <v>6654</v>
      </c>
      <c r="D3953" s="274"/>
      <c r="E3953" s="274"/>
      <c r="F3953" s="274"/>
      <c r="G3953" s="73">
        <v>0</v>
      </c>
      <c r="H3953" s="73">
        <v>0</v>
      </c>
      <c r="I3953" s="275">
        <v>116000</v>
      </c>
      <c r="J3953" s="275"/>
      <c r="K3953" s="275">
        <v>116000</v>
      </c>
      <c r="L3953" s="275"/>
      <c r="M3953" s="275"/>
      <c r="N3953" s="275"/>
      <c r="O3953" s="275">
        <v>0</v>
      </c>
      <c r="P3953" s="275"/>
      <c r="Q3953" s="73">
        <v>0</v>
      </c>
    </row>
    <row r="3954" spans="1:17" ht="12.1" customHeight="1" x14ac:dyDescent="0.25">
      <c r="A3954" s="273" t="s">
        <v>6666</v>
      </c>
      <c r="B3954" s="273"/>
      <c r="C3954" s="274" t="s">
        <v>6654</v>
      </c>
      <c r="D3954" s="274"/>
      <c r="E3954" s="274"/>
      <c r="F3954" s="274"/>
      <c r="G3954" s="73">
        <v>0</v>
      </c>
      <c r="H3954" s="73">
        <v>0</v>
      </c>
      <c r="I3954" s="275">
        <v>189000</v>
      </c>
      <c r="J3954" s="275"/>
      <c r="K3954" s="275">
        <v>189000</v>
      </c>
      <c r="L3954" s="275"/>
      <c r="M3954" s="275"/>
      <c r="N3954" s="275"/>
      <c r="O3954" s="275">
        <v>0</v>
      </c>
      <c r="P3954" s="275"/>
      <c r="Q3954" s="73">
        <v>0</v>
      </c>
    </row>
    <row r="3955" spans="1:17" ht="12.75" customHeight="1" x14ac:dyDescent="0.25">
      <c r="A3955" s="273" t="s">
        <v>6667</v>
      </c>
      <c r="B3955" s="273"/>
      <c r="C3955" s="274" t="s">
        <v>6654</v>
      </c>
      <c r="D3955" s="274"/>
      <c r="E3955" s="274"/>
      <c r="F3955" s="274"/>
      <c r="G3955" s="73">
        <v>0</v>
      </c>
      <c r="H3955" s="73">
        <v>0</v>
      </c>
      <c r="I3955" s="275">
        <v>4163500</v>
      </c>
      <c r="J3955" s="275"/>
      <c r="K3955" s="275">
        <v>4163500</v>
      </c>
      <c r="L3955" s="275"/>
      <c r="M3955" s="275"/>
      <c r="N3955" s="275"/>
      <c r="O3955" s="275">
        <v>0</v>
      </c>
      <c r="P3955" s="275"/>
      <c r="Q3955" s="73">
        <v>0</v>
      </c>
    </row>
    <row r="3956" spans="1:17" ht="12.1" customHeight="1" x14ac:dyDescent="0.25">
      <c r="A3956" s="273" t="s">
        <v>6668</v>
      </c>
      <c r="B3956" s="273"/>
      <c r="C3956" s="274" t="s">
        <v>6654</v>
      </c>
      <c r="D3956" s="274"/>
      <c r="E3956" s="274"/>
      <c r="F3956" s="274"/>
      <c r="G3956" s="73">
        <v>0</v>
      </c>
      <c r="H3956" s="73">
        <v>0</v>
      </c>
      <c r="I3956" s="275">
        <v>1779000</v>
      </c>
      <c r="J3956" s="275"/>
      <c r="K3956" s="275">
        <v>1779000</v>
      </c>
      <c r="L3956" s="275"/>
      <c r="M3956" s="275"/>
      <c r="N3956" s="275"/>
      <c r="O3956" s="275">
        <v>0</v>
      </c>
      <c r="P3956" s="275"/>
      <c r="Q3956" s="73">
        <v>0</v>
      </c>
    </row>
    <row r="3957" spans="1:17" ht="12.1" customHeight="1" x14ac:dyDescent="0.25">
      <c r="A3957" s="273" t="s">
        <v>6669</v>
      </c>
      <c r="B3957" s="273"/>
      <c r="C3957" s="274" t="s">
        <v>6654</v>
      </c>
      <c r="D3957" s="274"/>
      <c r="E3957" s="274"/>
      <c r="F3957" s="274"/>
      <c r="G3957" s="73">
        <v>0</v>
      </c>
      <c r="H3957" s="73">
        <v>0</v>
      </c>
      <c r="I3957" s="275">
        <v>55500</v>
      </c>
      <c r="J3957" s="275"/>
      <c r="K3957" s="275">
        <v>55500</v>
      </c>
      <c r="L3957" s="275"/>
      <c r="M3957" s="275"/>
      <c r="N3957" s="275"/>
      <c r="O3957" s="275">
        <v>0</v>
      </c>
      <c r="P3957" s="275"/>
      <c r="Q3957" s="73">
        <v>0</v>
      </c>
    </row>
    <row r="3958" spans="1:17" ht="12.75" customHeight="1" x14ac:dyDescent="0.25">
      <c r="A3958" s="273" t="s">
        <v>6670</v>
      </c>
      <c r="B3958" s="273"/>
      <c r="C3958" s="274" t="s">
        <v>6654</v>
      </c>
      <c r="D3958" s="274"/>
      <c r="E3958" s="274"/>
      <c r="F3958" s="274"/>
      <c r="G3958" s="73">
        <v>0</v>
      </c>
      <c r="H3958" s="73">
        <v>0</v>
      </c>
      <c r="I3958" s="275">
        <v>1089000</v>
      </c>
      <c r="J3958" s="275"/>
      <c r="K3958" s="275">
        <v>1089000</v>
      </c>
      <c r="L3958" s="275"/>
      <c r="M3958" s="275"/>
      <c r="N3958" s="275"/>
      <c r="O3958" s="275">
        <v>0</v>
      </c>
      <c r="P3958" s="275"/>
      <c r="Q3958" s="73">
        <v>0</v>
      </c>
    </row>
    <row r="3959" spans="1:17" ht="12.1" customHeight="1" x14ac:dyDescent="0.25">
      <c r="A3959" s="273" t="s">
        <v>6671</v>
      </c>
      <c r="B3959" s="273"/>
      <c r="C3959" s="274" t="s">
        <v>6654</v>
      </c>
      <c r="D3959" s="274"/>
      <c r="E3959" s="274"/>
      <c r="F3959" s="274"/>
      <c r="G3959" s="73">
        <v>0</v>
      </c>
      <c r="H3959" s="73">
        <v>0</v>
      </c>
      <c r="I3959" s="275">
        <v>2809000</v>
      </c>
      <c r="J3959" s="275"/>
      <c r="K3959" s="275">
        <v>2809000</v>
      </c>
      <c r="L3959" s="275"/>
      <c r="M3959" s="275"/>
      <c r="N3959" s="275"/>
      <c r="O3959" s="275">
        <v>0</v>
      </c>
      <c r="P3959" s="275"/>
      <c r="Q3959" s="73">
        <v>0</v>
      </c>
    </row>
    <row r="3960" spans="1:17" ht="12.1" customHeight="1" x14ac:dyDescent="0.25">
      <c r="A3960" s="273" t="s">
        <v>6672</v>
      </c>
      <c r="B3960" s="273"/>
      <c r="C3960" s="274" t="s">
        <v>6673</v>
      </c>
      <c r="D3960" s="274"/>
      <c r="E3960" s="274"/>
      <c r="F3960" s="274"/>
      <c r="G3960" s="73">
        <v>0</v>
      </c>
      <c r="H3960" s="73">
        <v>0</v>
      </c>
      <c r="I3960" s="275">
        <v>4204000</v>
      </c>
      <c r="J3960" s="275"/>
      <c r="K3960" s="275">
        <v>4204000</v>
      </c>
      <c r="L3960" s="275"/>
      <c r="M3960" s="275"/>
      <c r="N3960" s="275"/>
      <c r="O3960" s="275">
        <v>0</v>
      </c>
      <c r="P3960" s="275"/>
      <c r="Q3960" s="73">
        <v>0</v>
      </c>
    </row>
    <row r="3961" spans="1:17" ht="12.1" customHeight="1" x14ac:dyDescent="0.25">
      <c r="A3961" s="273" t="s">
        <v>6674</v>
      </c>
      <c r="B3961" s="273"/>
      <c r="C3961" s="274" t="s">
        <v>6675</v>
      </c>
      <c r="D3961" s="274"/>
      <c r="E3961" s="274"/>
      <c r="F3961" s="274"/>
      <c r="G3961" s="73">
        <v>0</v>
      </c>
      <c r="H3961" s="73">
        <v>0</v>
      </c>
      <c r="I3961" s="275">
        <v>742000</v>
      </c>
      <c r="J3961" s="275"/>
      <c r="K3961" s="275">
        <v>742000</v>
      </c>
      <c r="L3961" s="275"/>
      <c r="M3961" s="275"/>
      <c r="N3961" s="275"/>
      <c r="O3961" s="275">
        <v>0</v>
      </c>
      <c r="P3961" s="275"/>
      <c r="Q3961" s="73">
        <v>0</v>
      </c>
    </row>
    <row r="3962" spans="1:17" ht="12.75" customHeight="1" x14ac:dyDescent="0.25">
      <c r="A3962" s="273" t="s">
        <v>6676</v>
      </c>
      <c r="B3962" s="273"/>
      <c r="C3962" s="274" t="s">
        <v>6677</v>
      </c>
      <c r="D3962" s="274"/>
      <c r="E3962" s="274"/>
      <c r="F3962" s="274"/>
      <c r="G3962" s="73">
        <v>0</v>
      </c>
      <c r="H3962" s="73">
        <v>0</v>
      </c>
      <c r="I3962" s="275">
        <v>2736500</v>
      </c>
      <c r="J3962" s="275"/>
      <c r="K3962" s="275">
        <v>2736500</v>
      </c>
      <c r="L3962" s="275"/>
      <c r="M3962" s="275"/>
      <c r="N3962" s="275"/>
      <c r="O3962" s="275">
        <v>0</v>
      </c>
      <c r="P3962" s="275"/>
      <c r="Q3962" s="73">
        <v>0</v>
      </c>
    </row>
    <row r="3963" spans="1:17" ht="12.1" customHeight="1" x14ac:dyDescent="0.25">
      <c r="A3963" s="273" t="s">
        <v>6678</v>
      </c>
      <c r="B3963" s="273"/>
      <c r="C3963" s="274" t="s">
        <v>6679</v>
      </c>
      <c r="D3963" s="274"/>
      <c r="E3963" s="274"/>
      <c r="F3963" s="274"/>
      <c r="G3963" s="73">
        <v>0</v>
      </c>
      <c r="H3963" s="73">
        <v>0</v>
      </c>
      <c r="I3963" s="275">
        <v>1889000</v>
      </c>
      <c r="J3963" s="275"/>
      <c r="K3963" s="275">
        <v>1889000</v>
      </c>
      <c r="L3963" s="275"/>
      <c r="M3963" s="275"/>
      <c r="N3963" s="275"/>
      <c r="O3963" s="275">
        <v>0</v>
      </c>
      <c r="P3963" s="275"/>
      <c r="Q3963" s="73">
        <v>0</v>
      </c>
    </row>
    <row r="3964" spans="1:17" ht="12.1" customHeight="1" x14ac:dyDescent="0.25">
      <c r="A3964" s="355"/>
      <c r="B3964" s="355"/>
      <c r="C3964" s="355"/>
      <c r="D3964" s="355"/>
      <c r="E3964" s="355"/>
      <c r="F3964" s="355"/>
      <c r="G3964" s="74">
        <v>0</v>
      </c>
      <c r="H3964" s="74">
        <v>0</v>
      </c>
      <c r="I3964" s="356">
        <v>25977000</v>
      </c>
      <c r="J3964" s="356"/>
      <c r="K3964" s="356">
        <v>25977000</v>
      </c>
      <c r="L3964" s="356"/>
      <c r="M3964" s="356"/>
      <c r="N3964" s="356"/>
      <c r="O3964" s="356">
        <v>0</v>
      </c>
      <c r="P3964" s="356"/>
      <c r="Q3964" s="74">
        <v>0</v>
      </c>
    </row>
    <row r="3965" spans="1:17" ht="6.8" customHeight="1" x14ac:dyDescent="0.25"/>
    <row r="3966" spans="1:17" ht="12.75" customHeight="1" x14ac:dyDescent="0.25">
      <c r="A3966" s="277" t="s">
        <v>578</v>
      </c>
      <c r="B3966" s="277"/>
      <c r="C3966" s="278" t="s">
        <v>826</v>
      </c>
      <c r="D3966" s="278"/>
      <c r="E3966" s="278"/>
      <c r="F3966" s="278"/>
      <c r="G3966" s="278"/>
      <c r="H3966" s="278"/>
      <c r="I3966" s="278"/>
      <c r="J3966" s="278"/>
      <c r="K3966" s="278"/>
      <c r="L3966" s="278"/>
      <c r="M3966" s="278"/>
      <c r="N3966" s="278"/>
      <c r="O3966" s="278"/>
      <c r="P3966" s="278"/>
      <c r="Q3966" s="278"/>
    </row>
    <row r="3967" spans="1:17" ht="12.1" customHeight="1" x14ac:dyDescent="0.25">
      <c r="A3967" s="273" t="s">
        <v>6680</v>
      </c>
      <c r="B3967" s="273"/>
      <c r="C3967" s="274" t="s">
        <v>826</v>
      </c>
      <c r="D3967" s="274"/>
      <c r="E3967" s="274"/>
      <c r="F3967" s="274"/>
      <c r="G3967" s="73">
        <v>0</v>
      </c>
      <c r="H3967" s="73">
        <v>0</v>
      </c>
      <c r="I3967" s="275">
        <v>128802054.56</v>
      </c>
      <c r="J3967" s="275"/>
      <c r="K3967" s="275">
        <v>128802054.56</v>
      </c>
      <c r="L3967" s="275"/>
      <c r="M3967" s="275"/>
      <c r="N3967" s="275"/>
      <c r="O3967" s="275">
        <v>0</v>
      </c>
      <c r="P3967" s="275"/>
      <c r="Q3967" s="73">
        <v>0</v>
      </c>
    </row>
    <row r="3968" spans="1:17" ht="12.1" customHeight="1" x14ac:dyDescent="0.25">
      <c r="A3968" s="355"/>
      <c r="B3968" s="355"/>
      <c r="C3968" s="355"/>
      <c r="D3968" s="355"/>
      <c r="E3968" s="355"/>
      <c r="F3968" s="355"/>
      <c r="G3968" s="74">
        <v>0</v>
      </c>
      <c r="H3968" s="74">
        <v>0</v>
      </c>
      <c r="I3968" s="356">
        <v>128802054.56</v>
      </c>
      <c r="J3968" s="356"/>
      <c r="K3968" s="356">
        <v>128802054.56</v>
      </c>
      <c r="L3968" s="356"/>
      <c r="M3968" s="356"/>
      <c r="N3968" s="356"/>
      <c r="O3968" s="356">
        <v>0</v>
      </c>
      <c r="P3968" s="356"/>
      <c r="Q3968" s="74">
        <v>0</v>
      </c>
    </row>
    <row r="3969" spans="1:17" ht="6.8" customHeight="1" x14ac:dyDescent="0.25"/>
    <row r="3970" spans="1:17" ht="12.75" customHeight="1" x14ac:dyDescent="0.25">
      <c r="A3970" s="277" t="s">
        <v>578</v>
      </c>
      <c r="B3970" s="277"/>
      <c r="C3970" s="278" t="s">
        <v>828</v>
      </c>
      <c r="D3970" s="278"/>
      <c r="E3970" s="278"/>
      <c r="F3970" s="278"/>
      <c r="G3970" s="278"/>
      <c r="H3970" s="278"/>
      <c r="I3970" s="278"/>
      <c r="J3970" s="278"/>
      <c r="K3970" s="278"/>
      <c r="L3970" s="278"/>
      <c r="M3970" s="278"/>
      <c r="N3970" s="278"/>
      <c r="O3970" s="278"/>
      <c r="P3970" s="278"/>
      <c r="Q3970" s="278"/>
    </row>
    <row r="3971" spans="1:17" ht="12.1" customHeight="1" x14ac:dyDescent="0.25">
      <c r="A3971" s="273" t="s">
        <v>6681</v>
      </c>
      <c r="B3971" s="273"/>
      <c r="C3971" s="274" t="s">
        <v>828</v>
      </c>
      <c r="D3971" s="274"/>
      <c r="E3971" s="274"/>
      <c r="F3971" s="274"/>
      <c r="G3971" s="73">
        <v>0</v>
      </c>
      <c r="H3971" s="73">
        <v>193979.16</v>
      </c>
      <c r="I3971" s="275">
        <v>33537998.18</v>
      </c>
      <c r="J3971" s="275"/>
      <c r="K3971" s="275">
        <v>33344019.02</v>
      </c>
      <c r="L3971" s="275"/>
      <c r="M3971" s="275"/>
      <c r="N3971" s="275"/>
      <c r="O3971" s="275">
        <v>0</v>
      </c>
      <c r="P3971" s="275"/>
      <c r="Q3971" s="73">
        <v>0</v>
      </c>
    </row>
    <row r="3972" spans="1:17" ht="12.1" customHeight="1" x14ac:dyDescent="0.25">
      <c r="A3972" s="355"/>
      <c r="B3972" s="355"/>
      <c r="C3972" s="355"/>
      <c r="D3972" s="355"/>
      <c r="E3972" s="355"/>
      <c r="F3972" s="355"/>
      <c r="G3972" s="74">
        <v>0</v>
      </c>
      <c r="H3972" s="74">
        <v>193979.16</v>
      </c>
      <c r="I3972" s="356">
        <v>33537998.18</v>
      </c>
      <c r="J3972" s="356"/>
      <c r="K3972" s="356">
        <v>33344019.02</v>
      </c>
      <c r="L3972" s="356"/>
      <c r="M3972" s="356"/>
      <c r="N3972" s="356"/>
      <c r="O3972" s="356">
        <v>0</v>
      </c>
      <c r="P3972" s="356"/>
      <c r="Q3972" s="74">
        <v>0</v>
      </c>
    </row>
    <row r="3973" spans="1:17" ht="6.8" customHeight="1" x14ac:dyDescent="0.25"/>
    <row r="3974" spans="1:17" ht="12.75" customHeight="1" x14ac:dyDescent="0.25">
      <c r="A3974" s="277" t="s">
        <v>578</v>
      </c>
      <c r="B3974" s="277"/>
      <c r="C3974" s="278" t="s">
        <v>830</v>
      </c>
      <c r="D3974" s="278"/>
      <c r="E3974" s="278"/>
      <c r="F3974" s="278"/>
      <c r="G3974" s="278"/>
      <c r="H3974" s="278"/>
      <c r="I3974" s="278"/>
      <c r="J3974" s="278"/>
      <c r="K3974" s="278"/>
      <c r="L3974" s="278"/>
      <c r="M3974" s="278"/>
      <c r="N3974" s="278"/>
      <c r="O3974" s="278"/>
      <c r="P3974" s="278"/>
      <c r="Q3974" s="278"/>
    </row>
    <row r="3975" spans="1:17" ht="12.1" customHeight="1" x14ac:dyDescent="0.25">
      <c r="A3975" s="273" t="s">
        <v>6682</v>
      </c>
      <c r="B3975" s="273"/>
      <c r="C3975" s="274" t="s">
        <v>6683</v>
      </c>
      <c r="D3975" s="274"/>
      <c r="E3975" s="274"/>
      <c r="F3975" s="274"/>
      <c r="G3975" s="73">
        <v>0</v>
      </c>
      <c r="H3975" s="73">
        <v>226719.37</v>
      </c>
      <c r="I3975" s="275">
        <v>1070429.04</v>
      </c>
      <c r="J3975" s="275"/>
      <c r="K3975" s="275">
        <v>2282510.56</v>
      </c>
      <c r="L3975" s="275"/>
      <c r="M3975" s="275"/>
      <c r="N3975" s="275"/>
      <c r="O3975" s="275">
        <v>0</v>
      </c>
      <c r="P3975" s="275"/>
      <c r="Q3975" s="73">
        <v>1438800.89</v>
      </c>
    </row>
    <row r="3976" spans="1:17" ht="12.1" customHeight="1" x14ac:dyDescent="0.25">
      <c r="A3976" s="355"/>
      <c r="B3976" s="355"/>
      <c r="C3976" s="355"/>
      <c r="D3976" s="355"/>
      <c r="E3976" s="355"/>
      <c r="F3976" s="355"/>
      <c r="G3976" s="74">
        <v>0</v>
      </c>
      <c r="H3976" s="74">
        <v>226719.37</v>
      </c>
      <c r="I3976" s="356">
        <v>1070429.04</v>
      </c>
      <c r="J3976" s="356"/>
      <c r="K3976" s="356">
        <v>2282510.56</v>
      </c>
      <c r="L3976" s="356"/>
      <c r="M3976" s="356"/>
      <c r="N3976" s="356"/>
      <c r="O3976" s="356">
        <v>0</v>
      </c>
      <c r="P3976" s="356"/>
      <c r="Q3976" s="74">
        <v>1438800.89</v>
      </c>
    </row>
    <row r="3977" spans="1:17" ht="6.8" customHeight="1" x14ac:dyDescent="0.25"/>
    <row r="3978" spans="1:17" ht="12.75" customHeight="1" x14ac:dyDescent="0.25">
      <c r="A3978" s="277" t="s">
        <v>578</v>
      </c>
      <c r="B3978" s="277"/>
      <c r="C3978" s="278" t="s">
        <v>832</v>
      </c>
      <c r="D3978" s="278"/>
      <c r="E3978" s="278"/>
      <c r="F3978" s="278"/>
      <c r="G3978" s="278"/>
      <c r="H3978" s="278"/>
      <c r="I3978" s="278"/>
      <c r="J3978" s="278"/>
      <c r="K3978" s="278"/>
      <c r="L3978" s="278"/>
      <c r="M3978" s="278"/>
      <c r="N3978" s="278"/>
      <c r="O3978" s="278"/>
      <c r="P3978" s="278"/>
      <c r="Q3978" s="278"/>
    </row>
    <row r="3979" spans="1:17" ht="12.1" customHeight="1" x14ac:dyDescent="0.25">
      <c r="A3979" s="273" t="s">
        <v>6684</v>
      </c>
      <c r="B3979" s="273"/>
      <c r="C3979" s="274" t="s">
        <v>832</v>
      </c>
      <c r="D3979" s="274"/>
      <c r="E3979" s="274"/>
      <c r="F3979" s="274"/>
      <c r="G3979" s="73">
        <v>0</v>
      </c>
      <c r="H3979" s="73">
        <v>0</v>
      </c>
      <c r="I3979" s="275">
        <v>97738907.989999995</v>
      </c>
      <c r="J3979" s="275"/>
      <c r="K3979" s="275">
        <v>97738907.989999995</v>
      </c>
      <c r="L3979" s="275"/>
      <c r="M3979" s="275"/>
      <c r="N3979" s="275"/>
      <c r="O3979" s="275">
        <v>0</v>
      </c>
      <c r="P3979" s="275"/>
      <c r="Q3979" s="73">
        <v>0</v>
      </c>
    </row>
    <row r="3980" spans="1:17" ht="12.1" customHeight="1" x14ac:dyDescent="0.25">
      <c r="A3980" s="355"/>
      <c r="B3980" s="355"/>
      <c r="C3980" s="355"/>
      <c r="D3980" s="355"/>
      <c r="E3980" s="355"/>
      <c r="F3980" s="355"/>
      <c r="G3980" s="74">
        <v>0</v>
      </c>
      <c r="H3980" s="74">
        <v>0</v>
      </c>
      <c r="I3980" s="356">
        <v>97738907.989999995</v>
      </c>
      <c r="J3980" s="356"/>
      <c r="K3980" s="356">
        <v>97738907.989999995</v>
      </c>
      <c r="L3980" s="356"/>
      <c r="M3980" s="356"/>
      <c r="N3980" s="356"/>
      <c r="O3980" s="356">
        <v>0</v>
      </c>
      <c r="P3980" s="356"/>
      <c r="Q3980" s="74">
        <v>0</v>
      </c>
    </row>
    <row r="3981" spans="1:17" ht="6.8" customHeight="1" x14ac:dyDescent="0.25"/>
    <row r="3982" spans="1:17" ht="12.75" customHeight="1" x14ac:dyDescent="0.25">
      <c r="A3982" s="277" t="s">
        <v>578</v>
      </c>
      <c r="B3982" s="277"/>
      <c r="C3982" s="278" t="s">
        <v>834</v>
      </c>
      <c r="D3982" s="278"/>
      <c r="E3982" s="278"/>
      <c r="F3982" s="278"/>
      <c r="G3982" s="278"/>
      <c r="H3982" s="278"/>
      <c r="I3982" s="278"/>
      <c r="J3982" s="278"/>
      <c r="K3982" s="278"/>
      <c r="L3982" s="278"/>
      <c r="M3982" s="278"/>
      <c r="N3982" s="278"/>
      <c r="O3982" s="278"/>
      <c r="P3982" s="278"/>
      <c r="Q3982" s="278"/>
    </row>
    <row r="3983" spans="1:17" ht="12.1" customHeight="1" x14ac:dyDescent="0.25">
      <c r="A3983" s="273" t="s">
        <v>6685</v>
      </c>
      <c r="B3983" s="273"/>
      <c r="C3983" s="274" t="s">
        <v>834</v>
      </c>
      <c r="D3983" s="274"/>
      <c r="E3983" s="274"/>
      <c r="F3983" s="274"/>
      <c r="G3983" s="73">
        <v>0</v>
      </c>
      <c r="H3983" s="73">
        <v>24852675.25</v>
      </c>
      <c r="I3983" s="275">
        <v>4410</v>
      </c>
      <c r="J3983" s="275"/>
      <c r="K3983" s="275">
        <v>0</v>
      </c>
      <c r="L3983" s="275"/>
      <c r="M3983" s="275"/>
      <c r="N3983" s="275"/>
      <c r="O3983" s="275">
        <v>0</v>
      </c>
      <c r="P3983" s="275"/>
      <c r="Q3983" s="73">
        <v>24848265.25</v>
      </c>
    </row>
    <row r="3984" spans="1:17" ht="12.1" customHeight="1" x14ac:dyDescent="0.25">
      <c r="A3984" s="355"/>
      <c r="B3984" s="355"/>
      <c r="C3984" s="355"/>
      <c r="D3984" s="355"/>
      <c r="E3984" s="355"/>
      <c r="F3984" s="355"/>
      <c r="G3984" s="74">
        <v>0</v>
      </c>
      <c r="H3984" s="74">
        <v>24852675.25</v>
      </c>
      <c r="I3984" s="356">
        <v>4410</v>
      </c>
      <c r="J3984" s="356"/>
      <c r="K3984" s="356">
        <v>0</v>
      </c>
      <c r="L3984" s="356"/>
      <c r="M3984" s="356"/>
      <c r="N3984" s="356"/>
      <c r="O3984" s="356">
        <v>0</v>
      </c>
      <c r="P3984" s="356"/>
      <c r="Q3984" s="74">
        <v>24848265.25</v>
      </c>
    </row>
    <row r="3985" spans="1:17" ht="6.8" customHeight="1" x14ac:dyDescent="0.25"/>
    <row r="3986" spans="1:17" ht="12.75" customHeight="1" x14ac:dyDescent="0.25">
      <c r="A3986" s="277" t="s">
        <v>578</v>
      </c>
      <c r="B3986" s="277"/>
      <c r="C3986" s="278" t="s">
        <v>836</v>
      </c>
      <c r="D3986" s="278"/>
      <c r="E3986" s="278"/>
      <c r="F3986" s="278"/>
      <c r="G3986" s="278"/>
      <c r="H3986" s="278"/>
      <c r="I3986" s="278"/>
      <c r="J3986" s="278"/>
      <c r="K3986" s="278"/>
      <c r="L3986" s="278"/>
      <c r="M3986" s="278"/>
      <c r="N3986" s="278"/>
      <c r="O3986" s="278"/>
      <c r="P3986" s="278"/>
      <c r="Q3986" s="278"/>
    </row>
    <row r="3987" spans="1:17" ht="12.1" customHeight="1" x14ac:dyDescent="0.25">
      <c r="A3987" s="273" t="s">
        <v>6686</v>
      </c>
      <c r="B3987" s="273"/>
      <c r="C3987" s="274" t="s">
        <v>836</v>
      </c>
      <c r="D3987" s="274"/>
      <c r="E3987" s="274"/>
      <c r="F3987" s="274"/>
      <c r="G3987" s="73">
        <v>0</v>
      </c>
      <c r="H3987" s="73">
        <v>51227959.840000004</v>
      </c>
      <c r="I3987" s="275">
        <v>4472.84</v>
      </c>
      <c r="J3987" s="275"/>
      <c r="K3987" s="275">
        <v>0</v>
      </c>
      <c r="L3987" s="275"/>
      <c r="M3987" s="275"/>
      <c r="N3987" s="275"/>
      <c r="O3987" s="275">
        <v>0</v>
      </c>
      <c r="P3987" s="275"/>
      <c r="Q3987" s="73">
        <v>51223487</v>
      </c>
    </row>
    <row r="3988" spans="1:17" ht="12.1" customHeight="1" x14ac:dyDescent="0.25">
      <c r="A3988" s="355"/>
      <c r="B3988" s="355"/>
      <c r="C3988" s="355"/>
      <c r="D3988" s="355"/>
      <c r="E3988" s="355"/>
      <c r="F3988" s="355"/>
      <c r="G3988" s="74">
        <v>0</v>
      </c>
      <c r="H3988" s="74">
        <v>51227959.840000004</v>
      </c>
      <c r="I3988" s="356">
        <v>4472.84</v>
      </c>
      <c r="J3988" s="356"/>
      <c r="K3988" s="356">
        <v>0</v>
      </c>
      <c r="L3988" s="356"/>
      <c r="M3988" s="356"/>
      <c r="N3988" s="356"/>
      <c r="O3988" s="356">
        <v>0</v>
      </c>
      <c r="P3988" s="356"/>
      <c r="Q3988" s="74">
        <v>51223487</v>
      </c>
    </row>
    <row r="3989" spans="1:17" ht="6.8" customHeight="1" x14ac:dyDescent="0.25"/>
    <row r="3990" spans="1:17" ht="12.75" customHeight="1" x14ac:dyDescent="0.25">
      <c r="A3990" s="277" t="s">
        <v>578</v>
      </c>
      <c r="B3990" s="277"/>
      <c r="C3990" s="278" t="s">
        <v>838</v>
      </c>
      <c r="D3990" s="278"/>
      <c r="E3990" s="278"/>
      <c r="F3990" s="278"/>
      <c r="G3990" s="278"/>
      <c r="H3990" s="278"/>
      <c r="I3990" s="278"/>
      <c r="J3990" s="278"/>
      <c r="K3990" s="278"/>
      <c r="L3990" s="278"/>
      <c r="M3990" s="278"/>
      <c r="N3990" s="278"/>
      <c r="O3990" s="278"/>
      <c r="P3990" s="278"/>
      <c r="Q3990" s="278"/>
    </row>
    <row r="3991" spans="1:17" ht="12.1" customHeight="1" x14ac:dyDescent="0.25">
      <c r="A3991" s="273" t="s">
        <v>6687</v>
      </c>
      <c r="B3991" s="273"/>
      <c r="C3991" s="274" t="s">
        <v>838</v>
      </c>
      <c r="D3991" s="274"/>
      <c r="E3991" s="274"/>
      <c r="F3991" s="274"/>
      <c r="G3991" s="73">
        <v>0</v>
      </c>
      <c r="H3991" s="73">
        <v>11687272.460000001</v>
      </c>
      <c r="I3991" s="275">
        <v>2734</v>
      </c>
      <c r="J3991" s="275"/>
      <c r="K3991" s="275">
        <v>0</v>
      </c>
      <c r="L3991" s="275"/>
      <c r="M3991" s="275"/>
      <c r="N3991" s="275"/>
      <c r="O3991" s="275">
        <v>0</v>
      </c>
      <c r="P3991" s="275"/>
      <c r="Q3991" s="73">
        <v>11684538.460000001</v>
      </c>
    </row>
    <row r="3992" spans="1:17" ht="12.1" customHeight="1" x14ac:dyDescent="0.25">
      <c r="A3992" s="355"/>
      <c r="B3992" s="355"/>
      <c r="C3992" s="355"/>
      <c r="D3992" s="355"/>
      <c r="E3992" s="355"/>
      <c r="F3992" s="355"/>
      <c r="G3992" s="74">
        <v>0</v>
      </c>
      <c r="H3992" s="74">
        <v>11687272.460000001</v>
      </c>
      <c r="I3992" s="356">
        <v>2734</v>
      </c>
      <c r="J3992" s="356"/>
      <c r="K3992" s="356">
        <v>0</v>
      </c>
      <c r="L3992" s="356"/>
      <c r="M3992" s="356"/>
      <c r="N3992" s="356"/>
      <c r="O3992" s="356">
        <v>0</v>
      </c>
      <c r="P3992" s="356"/>
      <c r="Q3992" s="74">
        <v>11684538.460000001</v>
      </c>
    </row>
    <row r="3993" spans="1:17" ht="6.8" customHeight="1" x14ac:dyDescent="0.25"/>
    <row r="3994" spans="1:17" ht="12.1" customHeight="1" x14ac:dyDescent="0.25">
      <c r="A3994" s="277" t="s">
        <v>578</v>
      </c>
      <c r="B3994" s="277"/>
      <c r="C3994" s="278" t="s">
        <v>840</v>
      </c>
      <c r="D3994" s="278"/>
      <c r="E3994" s="278"/>
      <c r="F3994" s="278"/>
      <c r="G3994" s="278"/>
      <c r="H3994" s="278"/>
      <c r="I3994" s="278"/>
      <c r="J3994" s="278"/>
      <c r="K3994" s="278"/>
      <c r="L3994" s="278"/>
      <c r="M3994" s="278"/>
      <c r="N3994" s="278"/>
      <c r="O3994" s="278"/>
      <c r="P3994" s="278"/>
      <c r="Q3994" s="278"/>
    </row>
    <row r="3995" spans="1:17" ht="12.75" customHeight="1" x14ac:dyDescent="0.25">
      <c r="A3995" s="273" t="s">
        <v>6688</v>
      </c>
      <c r="B3995" s="273"/>
      <c r="C3995" s="274" t="s">
        <v>840</v>
      </c>
      <c r="D3995" s="274"/>
      <c r="E3995" s="274"/>
      <c r="F3995" s="274"/>
      <c r="G3995" s="73">
        <v>0</v>
      </c>
      <c r="H3995" s="73">
        <v>19352126.18</v>
      </c>
      <c r="I3995" s="275">
        <v>5301</v>
      </c>
      <c r="J3995" s="275"/>
      <c r="K3995" s="275">
        <v>0</v>
      </c>
      <c r="L3995" s="275"/>
      <c r="M3995" s="275"/>
      <c r="N3995" s="275"/>
      <c r="O3995" s="275">
        <v>0</v>
      </c>
      <c r="P3995" s="275"/>
      <c r="Q3995" s="73">
        <v>19346825.18</v>
      </c>
    </row>
    <row r="3996" spans="1:17" ht="12.1" customHeight="1" x14ac:dyDescent="0.25">
      <c r="A3996" s="355"/>
      <c r="B3996" s="355"/>
      <c r="C3996" s="355"/>
      <c r="D3996" s="355"/>
      <c r="E3996" s="355"/>
      <c r="F3996" s="355"/>
      <c r="G3996" s="74">
        <v>0</v>
      </c>
      <c r="H3996" s="74">
        <v>19352126.18</v>
      </c>
      <c r="I3996" s="356">
        <v>5301</v>
      </c>
      <c r="J3996" s="356"/>
      <c r="K3996" s="356">
        <v>0</v>
      </c>
      <c r="L3996" s="356"/>
      <c r="M3996" s="356"/>
      <c r="N3996" s="356"/>
      <c r="O3996" s="356">
        <v>0</v>
      </c>
      <c r="P3996" s="356"/>
      <c r="Q3996" s="74">
        <v>19346825.18</v>
      </c>
    </row>
    <row r="3997" spans="1:17" ht="6.8" customHeight="1" x14ac:dyDescent="0.25"/>
    <row r="3998" spans="1:17" ht="12.1" customHeight="1" x14ac:dyDescent="0.25">
      <c r="A3998" s="277" t="s">
        <v>578</v>
      </c>
      <c r="B3998" s="277"/>
      <c r="C3998" s="278" t="s">
        <v>842</v>
      </c>
      <c r="D3998" s="278"/>
      <c r="E3998" s="278"/>
      <c r="F3998" s="278"/>
      <c r="G3998" s="278"/>
      <c r="H3998" s="278"/>
      <c r="I3998" s="278"/>
      <c r="J3998" s="278"/>
      <c r="K3998" s="278"/>
      <c r="L3998" s="278"/>
      <c r="M3998" s="278"/>
      <c r="N3998" s="278"/>
      <c r="O3998" s="278"/>
      <c r="P3998" s="278"/>
      <c r="Q3998" s="278"/>
    </row>
    <row r="3999" spans="1:17" ht="12.75" customHeight="1" x14ac:dyDescent="0.25">
      <c r="A3999" s="273" t="s">
        <v>6689</v>
      </c>
      <c r="B3999" s="273"/>
      <c r="C3999" s="274" t="s">
        <v>842</v>
      </c>
      <c r="D3999" s="274"/>
      <c r="E3999" s="274"/>
      <c r="F3999" s="274"/>
      <c r="G3999" s="73">
        <v>0</v>
      </c>
      <c r="H3999" s="73">
        <v>11327235.5</v>
      </c>
      <c r="I3999" s="275">
        <v>2214</v>
      </c>
      <c r="J3999" s="275"/>
      <c r="K3999" s="275">
        <v>0</v>
      </c>
      <c r="L3999" s="275"/>
      <c r="M3999" s="275"/>
      <c r="N3999" s="275"/>
      <c r="O3999" s="275">
        <v>0</v>
      </c>
      <c r="P3999" s="275"/>
      <c r="Q3999" s="73">
        <v>11325021.5</v>
      </c>
    </row>
    <row r="4000" spans="1:17" ht="12.1" customHeight="1" x14ac:dyDescent="0.25">
      <c r="A4000" s="355"/>
      <c r="B4000" s="355"/>
      <c r="C4000" s="355"/>
      <c r="D4000" s="355"/>
      <c r="E4000" s="355"/>
      <c r="F4000" s="355"/>
      <c r="G4000" s="74">
        <v>0</v>
      </c>
      <c r="H4000" s="74">
        <v>11327235.5</v>
      </c>
      <c r="I4000" s="356">
        <v>2214</v>
      </c>
      <c r="J4000" s="356"/>
      <c r="K4000" s="356">
        <v>0</v>
      </c>
      <c r="L4000" s="356"/>
      <c r="M4000" s="356"/>
      <c r="N4000" s="356"/>
      <c r="O4000" s="356">
        <v>0</v>
      </c>
      <c r="P4000" s="356"/>
      <c r="Q4000" s="74">
        <v>11325021.5</v>
      </c>
    </row>
    <row r="4001" spans="1:17" ht="6.8" customHeight="1" x14ac:dyDescent="0.25"/>
    <row r="4002" spans="1:17" ht="12.1" customHeight="1" x14ac:dyDescent="0.25">
      <c r="A4002" s="277" t="s">
        <v>578</v>
      </c>
      <c r="B4002" s="277"/>
      <c r="C4002" s="278" t="s">
        <v>844</v>
      </c>
      <c r="D4002" s="278"/>
      <c r="E4002" s="278"/>
      <c r="F4002" s="278"/>
      <c r="G4002" s="278"/>
      <c r="H4002" s="278"/>
      <c r="I4002" s="278"/>
      <c r="J4002" s="278"/>
      <c r="K4002" s="278"/>
      <c r="L4002" s="278"/>
      <c r="M4002" s="278"/>
      <c r="N4002" s="278"/>
      <c r="O4002" s="278"/>
      <c r="P4002" s="278"/>
      <c r="Q4002" s="278"/>
    </row>
    <row r="4003" spans="1:17" ht="12.75" customHeight="1" x14ac:dyDescent="0.25">
      <c r="A4003" s="273" t="s">
        <v>6690</v>
      </c>
      <c r="B4003" s="273"/>
      <c r="C4003" s="274" t="s">
        <v>844</v>
      </c>
      <c r="D4003" s="274"/>
      <c r="E4003" s="274"/>
      <c r="F4003" s="274"/>
      <c r="G4003" s="73">
        <v>0</v>
      </c>
      <c r="H4003" s="73">
        <v>12571475.35</v>
      </c>
      <c r="I4003" s="275">
        <v>3913</v>
      </c>
      <c r="J4003" s="275"/>
      <c r="K4003" s="275">
        <v>0</v>
      </c>
      <c r="L4003" s="275"/>
      <c r="M4003" s="275"/>
      <c r="N4003" s="275"/>
      <c r="O4003" s="275">
        <v>0</v>
      </c>
      <c r="P4003" s="275"/>
      <c r="Q4003" s="73">
        <v>12567562.35</v>
      </c>
    </row>
    <row r="4004" spans="1:17" ht="12.1" customHeight="1" x14ac:dyDescent="0.25">
      <c r="A4004" s="355"/>
      <c r="B4004" s="355"/>
      <c r="C4004" s="355"/>
      <c r="D4004" s="355"/>
      <c r="E4004" s="355"/>
      <c r="F4004" s="355"/>
      <c r="G4004" s="74">
        <v>0</v>
      </c>
      <c r="H4004" s="74">
        <v>12571475.35</v>
      </c>
      <c r="I4004" s="356">
        <v>3913</v>
      </c>
      <c r="J4004" s="356"/>
      <c r="K4004" s="356">
        <v>0</v>
      </c>
      <c r="L4004" s="356"/>
      <c r="M4004" s="356"/>
      <c r="N4004" s="356"/>
      <c r="O4004" s="356">
        <v>0</v>
      </c>
      <c r="P4004" s="356"/>
      <c r="Q4004" s="74">
        <v>12567562.35</v>
      </c>
    </row>
    <row r="4005" spans="1:17" ht="6.8" customHeight="1" x14ac:dyDescent="0.25"/>
    <row r="4006" spans="1:17" ht="12.1" customHeight="1" x14ac:dyDescent="0.25">
      <c r="A4006" s="277" t="s">
        <v>578</v>
      </c>
      <c r="B4006" s="277"/>
      <c r="C4006" s="278" t="s">
        <v>846</v>
      </c>
      <c r="D4006" s="278"/>
      <c r="E4006" s="278"/>
      <c r="F4006" s="278"/>
      <c r="G4006" s="278"/>
      <c r="H4006" s="278"/>
      <c r="I4006" s="278"/>
      <c r="J4006" s="278"/>
      <c r="K4006" s="278"/>
      <c r="L4006" s="278"/>
      <c r="M4006" s="278"/>
      <c r="N4006" s="278"/>
      <c r="O4006" s="278"/>
      <c r="P4006" s="278"/>
      <c r="Q4006" s="278"/>
    </row>
    <row r="4007" spans="1:17" ht="12.75" customHeight="1" x14ac:dyDescent="0.25">
      <c r="A4007" s="273" t="s">
        <v>6691</v>
      </c>
      <c r="B4007" s="273"/>
      <c r="C4007" s="274" t="s">
        <v>846</v>
      </c>
      <c r="D4007" s="274"/>
      <c r="E4007" s="274"/>
      <c r="F4007" s="274"/>
      <c r="G4007" s="73">
        <v>0</v>
      </c>
      <c r="H4007" s="73">
        <v>10108301.02</v>
      </c>
      <c r="I4007" s="275">
        <v>3113</v>
      </c>
      <c r="J4007" s="275"/>
      <c r="K4007" s="275">
        <v>0</v>
      </c>
      <c r="L4007" s="275"/>
      <c r="M4007" s="275"/>
      <c r="N4007" s="275"/>
      <c r="O4007" s="275">
        <v>0</v>
      </c>
      <c r="P4007" s="275"/>
      <c r="Q4007" s="73">
        <v>10105188.02</v>
      </c>
    </row>
    <row r="4008" spans="1:17" ht="12.1" customHeight="1" x14ac:dyDescent="0.25">
      <c r="A4008" s="355"/>
      <c r="B4008" s="355"/>
      <c r="C4008" s="355"/>
      <c r="D4008" s="355"/>
      <c r="E4008" s="355"/>
      <c r="F4008" s="355"/>
      <c r="G4008" s="74">
        <v>0</v>
      </c>
      <c r="H4008" s="74">
        <v>10108301.02</v>
      </c>
      <c r="I4008" s="356">
        <v>3113</v>
      </c>
      <c r="J4008" s="356"/>
      <c r="K4008" s="356">
        <v>0</v>
      </c>
      <c r="L4008" s="356"/>
      <c r="M4008" s="356"/>
      <c r="N4008" s="356"/>
      <c r="O4008" s="356">
        <v>0</v>
      </c>
      <c r="P4008" s="356"/>
      <c r="Q4008" s="74">
        <v>10105188.02</v>
      </c>
    </row>
    <row r="4009" spans="1:17" ht="6.8" customHeight="1" x14ac:dyDescent="0.25"/>
    <row r="4010" spans="1:17" ht="12.1" customHeight="1" x14ac:dyDescent="0.25">
      <c r="A4010" s="277" t="s">
        <v>578</v>
      </c>
      <c r="B4010" s="277"/>
      <c r="C4010" s="278" t="s">
        <v>848</v>
      </c>
      <c r="D4010" s="278"/>
      <c r="E4010" s="278"/>
      <c r="F4010" s="278"/>
      <c r="G4010" s="278"/>
      <c r="H4010" s="278"/>
      <c r="I4010" s="278"/>
      <c r="J4010" s="278"/>
      <c r="K4010" s="278"/>
      <c r="L4010" s="278"/>
      <c r="M4010" s="278"/>
      <c r="N4010" s="278"/>
      <c r="O4010" s="278"/>
      <c r="P4010" s="278"/>
      <c r="Q4010" s="278"/>
    </row>
    <row r="4011" spans="1:17" ht="12.75" customHeight="1" x14ac:dyDescent="0.25">
      <c r="A4011" s="273" t="s">
        <v>6692</v>
      </c>
      <c r="B4011" s="273"/>
      <c r="C4011" s="274" t="s">
        <v>848</v>
      </c>
      <c r="D4011" s="274"/>
      <c r="E4011" s="274"/>
      <c r="F4011" s="274"/>
      <c r="G4011" s="73">
        <v>0</v>
      </c>
      <c r="H4011" s="73">
        <v>5059466.9000000004</v>
      </c>
      <c r="I4011" s="275">
        <v>1416</v>
      </c>
      <c r="J4011" s="275"/>
      <c r="K4011" s="275">
        <v>0</v>
      </c>
      <c r="L4011" s="275"/>
      <c r="M4011" s="275"/>
      <c r="N4011" s="275"/>
      <c r="O4011" s="275">
        <v>0</v>
      </c>
      <c r="P4011" s="275"/>
      <c r="Q4011" s="73">
        <v>5058050.9000000004</v>
      </c>
    </row>
    <row r="4012" spans="1:17" ht="12.1" customHeight="1" x14ac:dyDescent="0.25">
      <c r="A4012" s="355"/>
      <c r="B4012" s="355"/>
      <c r="C4012" s="355"/>
      <c r="D4012" s="355"/>
      <c r="E4012" s="355"/>
      <c r="F4012" s="355"/>
      <c r="G4012" s="74">
        <v>0</v>
      </c>
      <c r="H4012" s="74">
        <v>5059466.9000000004</v>
      </c>
      <c r="I4012" s="356">
        <v>1416</v>
      </c>
      <c r="J4012" s="356"/>
      <c r="K4012" s="356">
        <v>0</v>
      </c>
      <c r="L4012" s="356"/>
      <c r="M4012" s="356"/>
      <c r="N4012" s="356"/>
      <c r="O4012" s="356">
        <v>0</v>
      </c>
      <c r="P4012" s="356"/>
      <c r="Q4012" s="74">
        <v>5058050.9000000004</v>
      </c>
    </row>
    <row r="4013" spans="1:17" ht="6.8" customHeight="1" x14ac:dyDescent="0.25"/>
    <row r="4014" spans="1:17" ht="12.1" customHeight="1" x14ac:dyDescent="0.25">
      <c r="A4014" s="277" t="s">
        <v>578</v>
      </c>
      <c r="B4014" s="277"/>
      <c r="C4014" s="278" t="s">
        <v>850</v>
      </c>
      <c r="D4014" s="278"/>
      <c r="E4014" s="278"/>
      <c r="F4014" s="278"/>
      <c r="G4014" s="278"/>
      <c r="H4014" s="278"/>
      <c r="I4014" s="278"/>
      <c r="J4014" s="278"/>
      <c r="K4014" s="278"/>
      <c r="L4014" s="278"/>
      <c r="M4014" s="278"/>
      <c r="N4014" s="278"/>
      <c r="O4014" s="278"/>
      <c r="P4014" s="278"/>
      <c r="Q4014" s="278"/>
    </row>
    <row r="4015" spans="1:17" ht="12.75" customHeight="1" x14ac:dyDescent="0.25">
      <c r="A4015" s="273" t="s">
        <v>6693</v>
      </c>
      <c r="B4015" s="273"/>
      <c r="C4015" s="274" t="s">
        <v>850</v>
      </c>
      <c r="D4015" s="274"/>
      <c r="E4015" s="274"/>
      <c r="F4015" s="274"/>
      <c r="G4015" s="73">
        <v>0</v>
      </c>
      <c r="H4015" s="73">
        <v>897466.9</v>
      </c>
      <c r="I4015" s="275">
        <v>9258895.5899999999</v>
      </c>
      <c r="J4015" s="275"/>
      <c r="K4015" s="275">
        <v>9258895.5899999999</v>
      </c>
      <c r="L4015" s="275"/>
      <c r="M4015" s="275"/>
      <c r="N4015" s="275"/>
      <c r="O4015" s="275">
        <v>0</v>
      </c>
      <c r="P4015" s="275"/>
      <c r="Q4015" s="73">
        <v>897466.9</v>
      </c>
    </row>
    <row r="4016" spans="1:17" ht="12.1" customHeight="1" x14ac:dyDescent="0.25">
      <c r="A4016" s="355"/>
      <c r="B4016" s="355"/>
      <c r="C4016" s="355"/>
      <c r="D4016" s="355"/>
      <c r="E4016" s="355"/>
      <c r="F4016" s="355"/>
      <c r="G4016" s="74">
        <v>0</v>
      </c>
      <c r="H4016" s="74">
        <v>897466.9</v>
      </c>
      <c r="I4016" s="356">
        <v>9258895.5899999999</v>
      </c>
      <c r="J4016" s="356"/>
      <c r="K4016" s="356">
        <v>9258895.5899999999</v>
      </c>
      <c r="L4016" s="356"/>
      <c r="M4016" s="356"/>
      <c r="N4016" s="356"/>
      <c r="O4016" s="356">
        <v>0</v>
      </c>
      <c r="P4016" s="356"/>
      <c r="Q4016" s="74">
        <v>897466.9</v>
      </c>
    </row>
    <row r="4017" spans="1:17" ht="6.8" customHeight="1" x14ac:dyDescent="0.25"/>
    <row r="4018" spans="1:17" ht="12.1" customHeight="1" x14ac:dyDescent="0.25">
      <c r="A4018" s="277" t="s">
        <v>578</v>
      </c>
      <c r="B4018" s="277"/>
      <c r="C4018" s="278" t="s">
        <v>852</v>
      </c>
      <c r="D4018" s="278"/>
      <c r="E4018" s="278"/>
      <c r="F4018" s="278"/>
      <c r="G4018" s="278"/>
      <c r="H4018" s="278"/>
      <c r="I4018" s="278"/>
      <c r="J4018" s="278"/>
      <c r="K4018" s="278"/>
      <c r="L4018" s="278"/>
      <c r="M4018" s="278"/>
      <c r="N4018" s="278"/>
      <c r="O4018" s="278"/>
      <c r="P4018" s="278"/>
      <c r="Q4018" s="278"/>
    </row>
    <row r="4019" spans="1:17" ht="12.75" customHeight="1" x14ac:dyDescent="0.25">
      <c r="A4019" s="273" t="s">
        <v>6694</v>
      </c>
      <c r="B4019" s="273"/>
      <c r="C4019" s="274" t="s">
        <v>6695</v>
      </c>
      <c r="D4019" s="274"/>
      <c r="E4019" s="274"/>
      <c r="F4019" s="274"/>
      <c r="G4019" s="73">
        <v>0</v>
      </c>
      <c r="H4019" s="73">
        <v>10675</v>
      </c>
      <c r="I4019" s="275">
        <v>0</v>
      </c>
      <c r="J4019" s="275"/>
      <c r="K4019" s="275">
        <v>0</v>
      </c>
      <c r="L4019" s="275"/>
      <c r="M4019" s="275"/>
      <c r="N4019" s="275"/>
      <c r="O4019" s="275">
        <v>0</v>
      </c>
      <c r="P4019" s="275"/>
      <c r="Q4019" s="73">
        <v>10675</v>
      </c>
    </row>
    <row r="4020" spans="1:17" ht="12.1" customHeight="1" x14ac:dyDescent="0.25">
      <c r="A4020" s="355"/>
      <c r="B4020" s="355"/>
      <c r="C4020" s="355"/>
      <c r="D4020" s="355"/>
      <c r="E4020" s="355"/>
      <c r="F4020" s="355"/>
      <c r="G4020" s="74">
        <v>0</v>
      </c>
      <c r="H4020" s="74">
        <v>10675</v>
      </c>
      <c r="I4020" s="356">
        <v>0</v>
      </c>
      <c r="J4020" s="356"/>
      <c r="K4020" s="356">
        <v>0</v>
      </c>
      <c r="L4020" s="356"/>
      <c r="M4020" s="356"/>
      <c r="N4020" s="356"/>
      <c r="O4020" s="356">
        <v>0</v>
      </c>
      <c r="P4020" s="356"/>
      <c r="Q4020" s="74">
        <v>10675</v>
      </c>
    </row>
    <row r="4021" spans="1:17" ht="6.8" customHeight="1" x14ac:dyDescent="0.25"/>
    <row r="4022" spans="1:17" ht="12.1" customHeight="1" x14ac:dyDescent="0.25">
      <c r="A4022" s="277" t="s">
        <v>578</v>
      </c>
      <c r="B4022" s="277"/>
      <c r="C4022" s="278" t="s">
        <v>93</v>
      </c>
      <c r="D4022" s="278"/>
      <c r="E4022" s="278"/>
      <c r="F4022" s="278"/>
      <c r="G4022" s="278"/>
      <c r="H4022" s="278"/>
      <c r="I4022" s="278"/>
      <c r="J4022" s="278"/>
      <c r="K4022" s="278"/>
      <c r="L4022" s="278"/>
      <c r="M4022" s="278"/>
      <c r="N4022" s="278"/>
      <c r="O4022" s="278"/>
      <c r="P4022" s="278"/>
      <c r="Q4022" s="278"/>
    </row>
    <row r="4023" spans="1:17" ht="12.75" customHeight="1" x14ac:dyDescent="0.25">
      <c r="A4023" s="273" t="s">
        <v>6696</v>
      </c>
      <c r="B4023" s="273"/>
      <c r="C4023" s="274" t="s">
        <v>6697</v>
      </c>
      <c r="D4023" s="274"/>
      <c r="E4023" s="274"/>
      <c r="F4023" s="274"/>
      <c r="G4023" s="73">
        <v>0</v>
      </c>
      <c r="H4023" s="73">
        <v>4370849753.1999998</v>
      </c>
      <c r="I4023" s="275">
        <v>0</v>
      </c>
      <c r="J4023" s="275"/>
      <c r="K4023" s="275">
        <v>0</v>
      </c>
      <c r="L4023" s="275"/>
      <c r="M4023" s="275"/>
      <c r="N4023" s="275"/>
      <c r="O4023" s="275">
        <v>0</v>
      </c>
      <c r="P4023" s="275"/>
      <c r="Q4023" s="73">
        <v>4370849753.1999998</v>
      </c>
    </row>
    <row r="4024" spans="1:17" ht="12.1" customHeight="1" x14ac:dyDescent="0.25">
      <c r="A4024" s="355"/>
      <c r="B4024" s="355"/>
      <c r="C4024" s="355"/>
      <c r="D4024" s="355"/>
      <c r="E4024" s="355"/>
      <c r="F4024" s="355"/>
      <c r="G4024" s="74">
        <v>0</v>
      </c>
      <c r="H4024" s="74">
        <v>4370849753.1999998</v>
      </c>
      <c r="I4024" s="356">
        <v>0</v>
      </c>
      <c r="J4024" s="356"/>
      <c r="K4024" s="356">
        <v>0</v>
      </c>
      <c r="L4024" s="356"/>
      <c r="M4024" s="356"/>
      <c r="N4024" s="356"/>
      <c r="O4024" s="356">
        <v>0</v>
      </c>
      <c r="P4024" s="356"/>
      <c r="Q4024" s="74">
        <v>4370849753.1999998</v>
      </c>
    </row>
    <row r="4025" spans="1:17" ht="6.8" customHeight="1" x14ac:dyDescent="0.25"/>
    <row r="4026" spans="1:17" ht="12.1" customHeight="1" x14ac:dyDescent="0.25">
      <c r="A4026" s="277" t="s">
        <v>578</v>
      </c>
      <c r="B4026" s="277"/>
      <c r="C4026" s="278" t="s">
        <v>857</v>
      </c>
      <c r="D4026" s="278"/>
      <c r="E4026" s="278"/>
      <c r="F4026" s="278"/>
      <c r="G4026" s="278"/>
      <c r="H4026" s="278"/>
      <c r="I4026" s="278"/>
      <c r="J4026" s="278"/>
      <c r="K4026" s="278"/>
      <c r="L4026" s="278"/>
      <c r="M4026" s="278"/>
      <c r="N4026" s="278"/>
      <c r="O4026" s="278"/>
      <c r="P4026" s="278"/>
      <c r="Q4026" s="278"/>
    </row>
    <row r="4027" spans="1:17" ht="12.1" customHeight="1" x14ac:dyDescent="0.25">
      <c r="A4027" s="273" t="s">
        <v>6698</v>
      </c>
      <c r="B4027" s="273"/>
      <c r="C4027" s="274" t="s">
        <v>857</v>
      </c>
      <c r="D4027" s="274"/>
      <c r="E4027" s="274"/>
      <c r="F4027" s="274"/>
      <c r="G4027" s="73">
        <v>0</v>
      </c>
      <c r="H4027" s="73">
        <v>2449928700</v>
      </c>
      <c r="I4027" s="275">
        <v>0</v>
      </c>
      <c r="J4027" s="275"/>
      <c r="K4027" s="275">
        <v>0</v>
      </c>
      <c r="L4027" s="275"/>
      <c r="M4027" s="275"/>
      <c r="N4027" s="275"/>
      <c r="O4027" s="275">
        <v>0</v>
      </c>
      <c r="P4027" s="275"/>
      <c r="Q4027" s="73">
        <v>2449928700</v>
      </c>
    </row>
    <row r="4028" spans="1:17" ht="12.75" customHeight="1" x14ac:dyDescent="0.25">
      <c r="A4028" s="355"/>
      <c r="B4028" s="355"/>
      <c r="C4028" s="355"/>
      <c r="D4028" s="355"/>
      <c r="E4028" s="355"/>
      <c r="F4028" s="355"/>
      <c r="G4028" s="74">
        <v>0</v>
      </c>
      <c r="H4028" s="74">
        <v>2449928700</v>
      </c>
      <c r="I4028" s="356">
        <v>0</v>
      </c>
      <c r="J4028" s="356"/>
      <c r="K4028" s="356">
        <v>0</v>
      </c>
      <c r="L4028" s="356"/>
      <c r="M4028" s="356"/>
      <c r="N4028" s="356"/>
      <c r="O4028" s="356">
        <v>0</v>
      </c>
      <c r="P4028" s="356"/>
      <c r="Q4028" s="74">
        <v>2449928700</v>
      </c>
    </row>
    <row r="4029" spans="1:17" ht="6.8" customHeight="1" x14ac:dyDescent="0.25"/>
    <row r="4030" spans="1:17" ht="12.1" customHeight="1" x14ac:dyDescent="0.25">
      <c r="A4030" s="277" t="s">
        <v>578</v>
      </c>
      <c r="B4030" s="277"/>
      <c r="C4030" s="278" t="s">
        <v>859</v>
      </c>
      <c r="D4030" s="278"/>
      <c r="E4030" s="278"/>
      <c r="F4030" s="278"/>
      <c r="G4030" s="278"/>
      <c r="H4030" s="278"/>
      <c r="I4030" s="278"/>
      <c r="J4030" s="278"/>
      <c r="K4030" s="278"/>
      <c r="L4030" s="278"/>
      <c r="M4030" s="278"/>
      <c r="N4030" s="278"/>
      <c r="O4030" s="278"/>
      <c r="P4030" s="278"/>
      <c r="Q4030" s="278"/>
    </row>
    <row r="4031" spans="1:17" ht="12.1" customHeight="1" x14ac:dyDescent="0.25">
      <c r="A4031" s="273" t="s">
        <v>6699</v>
      </c>
      <c r="B4031" s="273"/>
      <c r="C4031" s="274" t="s">
        <v>6700</v>
      </c>
      <c r="D4031" s="274"/>
      <c r="E4031" s="274"/>
      <c r="F4031" s="274"/>
      <c r="G4031" s="73">
        <v>0</v>
      </c>
      <c r="H4031" s="73">
        <v>137098889</v>
      </c>
      <c r="I4031" s="275">
        <v>0</v>
      </c>
      <c r="J4031" s="275"/>
      <c r="K4031" s="275">
        <v>0</v>
      </c>
      <c r="L4031" s="275"/>
      <c r="M4031" s="275"/>
      <c r="N4031" s="275"/>
      <c r="O4031" s="275">
        <v>0</v>
      </c>
      <c r="P4031" s="275"/>
      <c r="Q4031" s="73">
        <v>137098889</v>
      </c>
    </row>
    <row r="4032" spans="1:17" ht="12.75" customHeight="1" x14ac:dyDescent="0.25">
      <c r="A4032" s="355"/>
      <c r="B4032" s="355"/>
      <c r="C4032" s="355"/>
      <c r="D4032" s="355"/>
      <c r="E4032" s="355"/>
      <c r="F4032" s="355"/>
      <c r="G4032" s="74">
        <v>0</v>
      </c>
      <c r="H4032" s="74">
        <v>137098889</v>
      </c>
      <c r="I4032" s="356">
        <v>0</v>
      </c>
      <c r="J4032" s="356"/>
      <c r="K4032" s="356">
        <v>0</v>
      </c>
      <c r="L4032" s="356"/>
      <c r="M4032" s="356"/>
      <c r="N4032" s="356"/>
      <c r="O4032" s="356">
        <v>0</v>
      </c>
      <c r="P4032" s="356"/>
      <c r="Q4032" s="74">
        <v>137098889</v>
      </c>
    </row>
    <row r="4033" spans="1:17" ht="6.8" customHeight="1" x14ac:dyDescent="0.25"/>
    <row r="4034" spans="1:17" ht="12.1" customHeight="1" x14ac:dyDescent="0.25">
      <c r="A4034" s="277" t="s">
        <v>578</v>
      </c>
      <c r="B4034" s="277"/>
      <c r="C4034" s="278" t="s">
        <v>861</v>
      </c>
      <c r="D4034" s="278"/>
      <c r="E4034" s="278"/>
      <c r="F4034" s="278"/>
      <c r="G4034" s="278"/>
      <c r="H4034" s="278"/>
      <c r="I4034" s="278"/>
      <c r="J4034" s="278"/>
      <c r="K4034" s="278"/>
      <c r="L4034" s="278"/>
      <c r="M4034" s="278"/>
      <c r="N4034" s="278"/>
      <c r="O4034" s="278"/>
      <c r="P4034" s="278"/>
      <c r="Q4034" s="278"/>
    </row>
    <row r="4035" spans="1:17" ht="12.1" customHeight="1" x14ac:dyDescent="0.25">
      <c r="A4035" s="273" t="s">
        <v>6701</v>
      </c>
      <c r="B4035" s="273"/>
      <c r="C4035" s="274" t="s">
        <v>6702</v>
      </c>
      <c r="D4035" s="274"/>
      <c r="E4035" s="274"/>
      <c r="F4035" s="274"/>
      <c r="G4035" s="73">
        <v>0</v>
      </c>
      <c r="H4035" s="73">
        <v>8124837491</v>
      </c>
      <c r="I4035" s="275">
        <v>0</v>
      </c>
      <c r="J4035" s="275"/>
      <c r="K4035" s="275">
        <v>0</v>
      </c>
      <c r="L4035" s="275"/>
      <c r="M4035" s="275"/>
      <c r="N4035" s="275"/>
      <c r="O4035" s="275">
        <v>0</v>
      </c>
      <c r="P4035" s="275"/>
      <c r="Q4035" s="73">
        <v>8124837491</v>
      </c>
    </row>
    <row r="4036" spans="1:17" ht="12.75" customHeight="1" x14ac:dyDescent="0.25">
      <c r="A4036" s="273" t="s">
        <v>6703</v>
      </c>
      <c r="B4036" s="273"/>
      <c r="C4036" s="274" t="s">
        <v>337</v>
      </c>
      <c r="D4036" s="274"/>
      <c r="E4036" s="274"/>
      <c r="F4036" s="274"/>
      <c r="G4036" s="73">
        <v>0</v>
      </c>
      <c r="H4036" s="73">
        <v>5247555045.1000004</v>
      </c>
      <c r="I4036" s="275">
        <v>6882493225.21</v>
      </c>
      <c r="J4036" s="275"/>
      <c r="K4036" s="275">
        <v>16349381801.120001</v>
      </c>
      <c r="L4036" s="275"/>
      <c r="M4036" s="275"/>
      <c r="N4036" s="275"/>
      <c r="O4036" s="275">
        <v>0</v>
      </c>
      <c r="P4036" s="275"/>
      <c r="Q4036" s="73">
        <v>14714443621.01</v>
      </c>
    </row>
    <row r="4037" spans="1:17" ht="12.1" customHeight="1" x14ac:dyDescent="0.25">
      <c r="A4037" s="273" t="s">
        <v>6704</v>
      </c>
      <c r="B4037" s="273"/>
      <c r="C4037" s="274" t="s">
        <v>6705</v>
      </c>
      <c r="D4037" s="274"/>
      <c r="E4037" s="274"/>
      <c r="F4037" s="274"/>
      <c r="G4037" s="73">
        <v>0</v>
      </c>
      <c r="H4037" s="73">
        <v>0</v>
      </c>
      <c r="I4037" s="275">
        <v>626255158.77999997</v>
      </c>
      <c r="J4037" s="275"/>
      <c r="K4037" s="275">
        <v>0</v>
      </c>
      <c r="L4037" s="275"/>
      <c r="M4037" s="275"/>
      <c r="N4037" s="275"/>
      <c r="O4037" s="275">
        <v>0</v>
      </c>
      <c r="P4037" s="275"/>
      <c r="Q4037" s="73">
        <v>-626255158.77999997</v>
      </c>
    </row>
    <row r="4038" spans="1:17" ht="12.1" customHeight="1" x14ac:dyDescent="0.25">
      <c r="A4038" s="355"/>
      <c r="B4038" s="355"/>
      <c r="C4038" s="355"/>
      <c r="D4038" s="355"/>
      <c r="E4038" s="355"/>
      <c r="F4038" s="355"/>
      <c r="G4038" s="74">
        <v>0</v>
      </c>
      <c r="H4038" s="74">
        <v>13372392536.1</v>
      </c>
      <c r="I4038" s="356">
        <v>7508748383.9899998</v>
      </c>
      <c r="J4038" s="356"/>
      <c r="K4038" s="356">
        <v>16349381801.120001</v>
      </c>
      <c r="L4038" s="356"/>
      <c r="M4038" s="356"/>
      <c r="N4038" s="356"/>
      <c r="O4038" s="356">
        <v>0</v>
      </c>
      <c r="P4038" s="356"/>
      <c r="Q4038" s="74">
        <v>22213025953.23</v>
      </c>
    </row>
    <row r="4039" spans="1:17" ht="6.8" customHeight="1" x14ac:dyDescent="0.25"/>
    <row r="4040" spans="1:17" ht="12.75" customHeight="1" x14ac:dyDescent="0.25">
      <c r="A4040" s="277" t="s">
        <v>578</v>
      </c>
      <c r="B4040" s="277"/>
      <c r="C4040" s="278" t="s">
        <v>864</v>
      </c>
      <c r="D4040" s="278"/>
      <c r="E4040" s="278"/>
      <c r="F4040" s="278"/>
      <c r="G4040" s="278"/>
      <c r="H4040" s="278"/>
      <c r="I4040" s="278"/>
      <c r="J4040" s="278"/>
      <c r="K4040" s="278"/>
      <c r="L4040" s="278"/>
      <c r="M4040" s="278"/>
      <c r="N4040" s="278"/>
      <c r="O4040" s="278"/>
      <c r="P4040" s="278"/>
      <c r="Q4040" s="278"/>
    </row>
    <row r="4041" spans="1:17" ht="12.1" customHeight="1" x14ac:dyDescent="0.25">
      <c r="A4041" s="273" t="s">
        <v>6706</v>
      </c>
      <c r="B4041" s="273"/>
      <c r="C4041" s="274" t="s">
        <v>864</v>
      </c>
      <c r="D4041" s="274"/>
      <c r="E4041" s="274"/>
      <c r="F4041" s="274"/>
      <c r="G4041" s="73">
        <v>0</v>
      </c>
      <c r="H4041" s="73">
        <v>22734674434.5</v>
      </c>
      <c r="I4041" s="275">
        <v>101679388.79000001</v>
      </c>
      <c r="J4041" s="275"/>
      <c r="K4041" s="275">
        <v>22660251870.599998</v>
      </c>
      <c r="L4041" s="275"/>
      <c r="M4041" s="275"/>
      <c r="N4041" s="275"/>
      <c r="O4041" s="275">
        <v>0</v>
      </c>
      <c r="P4041" s="275"/>
      <c r="Q4041" s="73">
        <v>45293246916.309998</v>
      </c>
    </row>
    <row r="4042" spans="1:17" ht="12.1" customHeight="1" x14ac:dyDescent="0.25">
      <c r="A4042" s="355"/>
      <c r="B4042" s="355"/>
      <c r="C4042" s="355"/>
      <c r="D4042" s="355"/>
      <c r="E4042" s="355"/>
      <c r="F4042" s="355"/>
      <c r="G4042" s="74">
        <v>0</v>
      </c>
      <c r="H4042" s="74">
        <v>22734674434.5</v>
      </c>
      <c r="I4042" s="356">
        <v>101679388.79000001</v>
      </c>
      <c r="J4042" s="356"/>
      <c r="K4042" s="356">
        <v>22660251870.599998</v>
      </c>
      <c r="L4042" s="356"/>
      <c r="M4042" s="356"/>
      <c r="N4042" s="356"/>
      <c r="O4042" s="356">
        <v>0</v>
      </c>
      <c r="P4042" s="356"/>
      <c r="Q4042" s="74">
        <v>45293246916.309998</v>
      </c>
    </row>
    <row r="4043" spans="1:17" ht="6.8" customHeight="1" x14ac:dyDescent="0.25"/>
    <row r="4044" spans="1:17" ht="12.75" customHeight="1" x14ac:dyDescent="0.25">
      <c r="A4044" s="277" t="s">
        <v>578</v>
      </c>
      <c r="B4044" s="277"/>
      <c r="C4044" s="278" t="s">
        <v>866</v>
      </c>
      <c r="D4044" s="278"/>
      <c r="E4044" s="278"/>
      <c r="F4044" s="278"/>
      <c r="G4044" s="278"/>
      <c r="H4044" s="278"/>
      <c r="I4044" s="278"/>
      <c r="J4044" s="278"/>
      <c r="K4044" s="278"/>
      <c r="L4044" s="278"/>
      <c r="M4044" s="278"/>
      <c r="N4044" s="278"/>
      <c r="O4044" s="278"/>
      <c r="P4044" s="278"/>
      <c r="Q4044" s="278"/>
    </row>
    <row r="4045" spans="1:17" ht="12.1" customHeight="1" x14ac:dyDescent="0.25">
      <c r="A4045" s="273" t="s">
        <v>6707</v>
      </c>
      <c r="B4045" s="273"/>
      <c r="C4045" s="274" t="s">
        <v>6708</v>
      </c>
      <c r="D4045" s="274"/>
      <c r="E4045" s="274"/>
      <c r="F4045" s="274"/>
      <c r="G4045" s="73">
        <v>0</v>
      </c>
      <c r="H4045" s="73">
        <v>-2249116318.21</v>
      </c>
      <c r="I4045" s="275">
        <v>0</v>
      </c>
      <c r="J4045" s="275"/>
      <c r="K4045" s="275">
        <v>0</v>
      </c>
      <c r="L4045" s="275"/>
      <c r="M4045" s="275"/>
      <c r="N4045" s="275"/>
      <c r="O4045" s="275">
        <v>0</v>
      </c>
      <c r="P4045" s="275"/>
      <c r="Q4045" s="73">
        <v>-2249116318.21</v>
      </c>
    </row>
    <row r="4046" spans="1:17" ht="12.1" customHeight="1" x14ac:dyDescent="0.25">
      <c r="A4046" s="355"/>
      <c r="B4046" s="355"/>
      <c r="C4046" s="355"/>
      <c r="D4046" s="355"/>
      <c r="E4046" s="355"/>
      <c r="F4046" s="355"/>
      <c r="G4046" s="74">
        <v>0</v>
      </c>
      <c r="H4046" s="74">
        <v>-2249116318.21</v>
      </c>
      <c r="I4046" s="356">
        <v>0</v>
      </c>
      <c r="J4046" s="356"/>
      <c r="K4046" s="356">
        <v>0</v>
      </c>
      <c r="L4046" s="356"/>
      <c r="M4046" s="356"/>
      <c r="N4046" s="356"/>
      <c r="O4046" s="356">
        <v>0</v>
      </c>
      <c r="P4046" s="356"/>
      <c r="Q4046" s="74">
        <v>-2249116318.21</v>
      </c>
    </row>
    <row r="4047" spans="1:17" ht="6.8" customHeight="1" x14ac:dyDescent="0.25"/>
    <row r="4048" spans="1:17" ht="12.75" customHeight="1" x14ac:dyDescent="0.25">
      <c r="A4048" s="277" t="s">
        <v>578</v>
      </c>
      <c r="B4048" s="277"/>
      <c r="C4048" s="278" t="s">
        <v>868</v>
      </c>
      <c r="D4048" s="278"/>
      <c r="E4048" s="278"/>
      <c r="F4048" s="278"/>
      <c r="G4048" s="278"/>
      <c r="H4048" s="278"/>
      <c r="I4048" s="278"/>
      <c r="J4048" s="278"/>
      <c r="K4048" s="278"/>
      <c r="L4048" s="278"/>
      <c r="M4048" s="278"/>
      <c r="N4048" s="278"/>
      <c r="O4048" s="278"/>
      <c r="P4048" s="278"/>
      <c r="Q4048" s="278"/>
    </row>
    <row r="4049" spans="1:17" ht="12.1" customHeight="1" x14ac:dyDescent="0.25">
      <c r="A4049" s="273" t="s">
        <v>6709</v>
      </c>
      <c r="B4049" s="273"/>
      <c r="C4049" s="274" t="s">
        <v>868</v>
      </c>
      <c r="D4049" s="274"/>
      <c r="E4049" s="274"/>
      <c r="F4049" s="274"/>
      <c r="G4049" s="73">
        <v>0</v>
      </c>
      <c r="H4049" s="73">
        <v>-549401690.03999996</v>
      </c>
      <c r="I4049" s="275">
        <v>0</v>
      </c>
      <c r="J4049" s="275"/>
      <c r="K4049" s="275">
        <v>0</v>
      </c>
      <c r="L4049" s="275"/>
      <c r="M4049" s="275"/>
      <c r="N4049" s="275"/>
      <c r="O4049" s="275">
        <v>0</v>
      </c>
      <c r="P4049" s="275"/>
      <c r="Q4049" s="73">
        <v>-549401690.03999996</v>
      </c>
    </row>
    <row r="4050" spans="1:17" ht="12.1" customHeight="1" x14ac:dyDescent="0.25">
      <c r="A4050" s="273" t="s">
        <v>6710</v>
      </c>
      <c r="B4050" s="273"/>
      <c r="C4050" s="274" t="s">
        <v>6711</v>
      </c>
      <c r="D4050" s="274"/>
      <c r="E4050" s="274"/>
      <c r="F4050" s="274"/>
      <c r="G4050" s="73">
        <v>0</v>
      </c>
      <c r="H4050" s="73">
        <v>650183193.64999998</v>
      </c>
      <c r="I4050" s="275">
        <v>0</v>
      </c>
      <c r="J4050" s="275"/>
      <c r="K4050" s="275">
        <v>51636980.200000003</v>
      </c>
      <c r="L4050" s="275"/>
      <c r="M4050" s="275"/>
      <c r="N4050" s="275"/>
      <c r="O4050" s="275">
        <v>0</v>
      </c>
      <c r="P4050" s="275"/>
      <c r="Q4050" s="73">
        <v>701820173.85000002</v>
      </c>
    </row>
    <row r="4051" spans="1:17" ht="12.75" customHeight="1" x14ac:dyDescent="0.25">
      <c r="A4051" s="355"/>
      <c r="B4051" s="355"/>
      <c r="C4051" s="355"/>
      <c r="D4051" s="355"/>
      <c r="E4051" s="355"/>
      <c r="F4051" s="355"/>
      <c r="G4051" s="74">
        <v>0</v>
      </c>
      <c r="H4051" s="74">
        <v>100781503.61</v>
      </c>
      <c r="I4051" s="356">
        <v>0</v>
      </c>
      <c r="J4051" s="356"/>
      <c r="K4051" s="356">
        <v>51636980.200000003</v>
      </c>
      <c r="L4051" s="356"/>
      <c r="M4051" s="356"/>
      <c r="N4051" s="356"/>
      <c r="O4051" s="356">
        <v>0</v>
      </c>
      <c r="P4051" s="356"/>
      <c r="Q4051" s="74">
        <v>152418483.81</v>
      </c>
    </row>
    <row r="4052" spans="1:17" ht="6.8" customHeight="1" x14ac:dyDescent="0.25"/>
    <row r="4053" spans="1:17" ht="12.1" customHeight="1" x14ac:dyDescent="0.25">
      <c r="A4053" s="277" t="s">
        <v>578</v>
      </c>
      <c r="B4053" s="277"/>
      <c r="C4053" s="278" t="s">
        <v>870</v>
      </c>
      <c r="D4053" s="278"/>
      <c r="E4053" s="278"/>
      <c r="F4053" s="278"/>
      <c r="G4053" s="278"/>
      <c r="H4053" s="278"/>
      <c r="I4053" s="278"/>
      <c r="J4053" s="278"/>
      <c r="K4053" s="278"/>
      <c r="L4053" s="278"/>
      <c r="M4053" s="278"/>
      <c r="N4053" s="278"/>
      <c r="O4053" s="278"/>
      <c r="P4053" s="278"/>
      <c r="Q4053" s="278"/>
    </row>
    <row r="4054" spans="1:17" ht="12.1" customHeight="1" x14ac:dyDescent="0.25">
      <c r="A4054" s="273" t="s">
        <v>6712</v>
      </c>
      <c r="B4054" s="273"/>
      <c r="C4054" s="274" t="s">
        <v>870</v>
      </c>
      <c r="D4054" s="274"/>
      <c r="E4054" s="274"/>
      <c r="F4054" s="274"/>
      <c r="G4054" s="73">
        <v>0</v>
      </c>
      <c r="H4054" s="73">
        <v>122432681.39</v>
      </c>
      <c r="I4054" s="275">
        <v>0</v>
      </c>
      <c r="J4054" s="275"/>
      <c r="K4054" s="275">
        <v>0</v>
      </c>
      <c r="L4054" s="275"/>
      <c r="M4054" s="275"/>
      <c r="N4054" s="275"/>
      <c r="O4054" s="275">
        <v>0</v>
      </c>
      <c r="P4054" s="275"/>
      <c r="Q4054" s="73">
        <v>122432681.39</v>
      </c>
    </row>
    <row r="4055" spans="1:17" ht="12.75" customHeight="1" x14ac:dyDescent="0.25">
      <c r="A4055" s="355"/>
      <c r="B4055" s="355"/>
      <c r="C4055" s="355"/>
      <c r="D4055" s="355"/>
      <c r="E4055" s="355"/>
      <c r="F4055" s="355"/>
      <c r="G4055" s="74">
        <v>0</v>
      </c>
      <c r="H4055" s="74">
        <v>122432681.39</v>
      </c>
      <c r="I4055" s="356">
        <v>0</v>
      </c>
      <c r="J4055" s="356"/>
      <c r="K4055" s="356">
        <v>0</v>
      </c>
      <c r="L4055" s="356"/>
      <c r="M4055" s="356"/>
      <c r="N4055" s="356"/>
      <c r="O4055" s="356">
        <v>0</v>
      </c>
      <c r="P4055" s="356"/>
      <c r="Q4055" s="74">
        <v>122432681.39</v>
      </c>
    </row>
    <row r="4056" spans="1:17" ht="6.8" customHeight="1" x14ac:dyDescent="0.25"/>
    <row r="4057" spans="1:17" ht="12.1" customHeight="1" x14ac:dyDescent="0.25">
      <c r="A4057" s="277" t="s">
        <v>578</v>
      </c>
      <c r="B4057" s="277"/>
      <c r="C4057" s="278" t="s">
        <v>873</v>
      </c>
      <c r="D4057" s="278"/>
      <c r="E4057" s="278"/>
      <c r="F4057" s="278"/>
      <c r="G4057" s="278"/>
      <c r="H4057" s="278"/>
      <c r="I4057" s="278"/>
      <c r="J4057" s="278"/>
      <c r="K4057" s="278"/>
      <c r="L4057" s="278"/>
      <c r="M4057" s="278"/>
      <c r="N4057" s="278"/>
      <c r="O4057" s="278"/>
      <c r="P4057" s="278"/>
      <c r="Q4057" s="278"/>
    </row>
    <row r="4058" spans="1:17" ht="12.1" customHeight="1" x14ac:dyDescent="0.25">
      <c r="A4058" s="273" t="s">
        <v>6713</v>
      </c>
      <c r="B4058" s="273"/>
      <c r="C4058" s="274" t="s">
        <v>6714</v>
      </c>
      <c r="D4058" s="274"/>
      <c r="E4058" s="274"/>
      <c r="F4058" s="274"/>
      <c r="G4058" s="73">
        <v>0</v>
      </c>
      <c r="H4058" s="73">
        <v>0</v>
      </c>
      <c r="I4058" s="275">
        <v>36734520.090000004</v>
      </c>
      <c r="J4058" s="275"/>
      <c r="K4058" s="275">
        <v>36734520.090000004</v>
      </c>
      <c r="L4058" s="275"/>
      <c r="M4058" s="275"/>
      <c r="N4058" s="275"/>
      <c r="O4058" s="275">
        <v>0</v>
      </c>
      <c r="P4058" s="275"/>
      <c r="Q4058" s="73">
        <v>0</v>
      </c>
    </row>
    <row r="4059" spans="1:17" ht="12.1" customHeight="1" x14ac:dyDescent="0.25">
      <c r="A4059" s="273" t="s">
        <v>6715</v>
      </c>
      <c r="B4059" s="273"/>
      <c r="C4059" s="274" t="s">
        <v>6714</v>
      </c>
      <c r="D4059" s="274"/>
      <c r="E4059" s="274"/>
      <c r="F4059" s="274"/>
      <c r="G4059" s="73">
        <v>0</v>
      </c>
      <c r="H4059" s="73">
        <v>0</v>
      </c>
      <c r="I4059" s="275">
        <v>193888503.06999999</v>
      </c>
      <c r="J4059" s="275"/>
      <c r="K4059" s="275">
        <v>193888503.06999999</v>
      </c>
      <c r="L4059" s="275"/>
      <c r="M4059" s="275"/>
      <c r="N4059" s="275"/>
      <c r="O4059" s="275">
        <v>0</v>
      </c>
      <c r="P4059" s="275"/>
      <c r="Q4059" s="73">
        <v>0</v>
      </c>
    </row>
    <row r="4060" spans="1:17" ht="12.75" customHeight="1" x14ac:dyDescent="0.25">
      <c r="A4060" s="273" t="s">
        <v>6716</v>
      </c>
      <c r="B4060" s="273"/>
      <c r="C4060" s="274" t="s">
        <v>6714</v>
      </c>
      <c r="D4060" s="274"/>
      <c r="E4060" s="274"/>
      <c r="F4060" s="274"/>
      <c r="G4060" s="73">
        <v>0</v>
      </c>
      <c r="H4060" s="73">
        <v>0</v>
      </c>
      <c r="I4060" s="275">
        <v>152636944.08000001</v>
      </c>
      <c r="J4060" s="275"/>
      <c r="K4060" s="275">
        <v>152636944.08000001</v>
      </c>
      <c r="L4060" s="275"/>
      <c r="M4060" s="275"/>
      <c r="N4060" s="275"/>
      <c r="O4060" s="275">
        <v>0</v>
      </c>
      <c r="P4060" s="275"/>
      <c r="Q4060" s="73">
        <v>0</v>
      </c>
    </row>
    <row r="4061" spans="1:17" ht="12.1" customHeight="1" x14ac:dyDescent="0.25">
      <c r="A4061" s="273" t="s">
        <v>6717</v>
      </c>
      <c r="B4061" s="273"/>
      <c r="C4061" s="274" t="s">
        <v>6714</v>
      </c>
      <c r="D4061" s="274"/>
      <c r="E4061" s="274"/>
      <c r="F4061" s="274"/>
      <c r="G4061" s="73">
        <v>0</v>
      </c>
      <c r="H4061" s="73">
        <v>0</v>
      </c>
      <c r="I4061" s="275">
        <v>142081926.56999999</v>
      </c>
      <c r="J4061" s="275"/>
      <c r="K4061" s="275">
        <v>142081926.56999999</v>
      </c>
      <c r="L4061" s="275"/>
      <c r="M4061" s="275"/>
      <c r="N4061" s="275"/>
      <c r="O4061" s="275">
        <v>0</v>
      </c>
      <c r="P4061" s="275"/>
      <c r="Q4061" s="73">
        <v>0</v>
      </c>
    </row>
    <row r="4062" spans="1:17" ht="12.1" customHeight="1" x14ac:dyDescent="0.25">
      <c r="A4062" s="273" t="s">
        <v>6718</v>
      </c>
      <c r="B4062" s="273"/>
      <c r="C4062" s="274" t="s">
        <v>6714</v>
      </c>
      <c r="D4062" s="274"/>
      <c r="E4062" s="274"/>
      <c r="F4062" s="274"/>
      <c r="G4062" s="73">
        <v>0</v>
      </c>
      <c r="H4062" s="73">
        <v>0</v>
      </c>
      <c r="I4062" s="275">
        <v>90038474.409999996</v>
      </c>
      <c r="J4062" s="275"/>
      <c r="K4062" s="275">
        <v>90038474.409999996</v>
      </c>
      <c r="L4062" s="275"/>
      <c r="M4062" s="275"/>
      <c r="N4062" s="275"/>
      <c r="O4062" s="275">
        <v>0</v>
      </c>
      <c r="P4062" s="275"/>
      <c r="Q4062" s="73">
        <v>0</v>
      </c>
    </row>
    <row r="4063" spans="1:17" ht="12.75" customHeight="1" x14ac:dyDescent="0.25">
      <c r="A4063" s="273" t="s">
        <v>6719</v>
      </c>
      <c r="B4063" s="273"/>
      <c r="C4063" s="274" t="s">
        <v>6714</v>
      </c>
      <c r="D4063" s="274"/>
      <c r="E4063" s="274"/>
      <c r="F4063" s="274"/>
      <c r="G4063" s="73">
        <v>0</v>
      </c>
      <c r="H4063" s="73">
        <v>0</v>
      </c>
      <c r="I4063" s="275">
        <v>34158642.289999999</v>
      </c>
      <c r="J4063" s="275"/>
      <c r="K4063" s="275">
        <v>34158642.289999999</v>
      </c>
      <c r="L4063" s="275"/>
      <c r="M4063" s="275"/>
      <c r="N4063" s="275"/>
      <c r="O4063" s="275">
        <v>0</v>
      </c>
      <c r="P4063" s="275"/>
      <c r="Q4063" s="73">
        <v>0</v>
      </c>
    </row>
    <row r="4064" spans="1:17" ht="12.1" customHeight="1" x14ac:dyDescent="0.25">
      <c r="A4064" s="273" t="s">
        <v>6720</v>
      </c>
      <c r="B4064" s="273"/>
      <c r="C4064" s="274" t="s">
        <v>6714</v>
      </c>
      <c r="D4064" s="274"/>
      <c r="E4064" s="274"/>
      <c r="F4064" s="274"/>
      <c r="G4064" s="73">
        <v>0</v>
      </c>
      <c r="H4064" s="73">
        <v>0</v>
      </c>
      <c r="I4064" s="275">
        <v>150687904.69999999</v>
      </c>
      <c r="J4064" s="275"/>
      <c r="K4064" s="275">
        <v>150687904.69999999</v>
      </c>
      <c r="L4064" s="275"/>
      <c r="M4064" s="275"/>
      <c r="N4064" s="275"/>
      <c r="O4064" s="275">
        <v>0</v>
      </c>
      <c r="P4064" s="275"/>
      <c r="Q4064" s="73">
        <v>0</v>
      </c>
    </row>
    <row r="4065" spans="1:17" ht="12.1" customHeight="1" x14ac:dyDescent="0.25">
      <c r="A4065" s="273" t="s">
        <v>6721</v>
      </c>
      <c r="B4065" s="273"/>
      <c r="C4065" s="274" t="s">
        <v>6714</v>
      </c>
      <c r="D4065" s="274"/>
      <c r="E4065" s="274"/>
      <c r="F4065" s="274"/>
      <c r="G4065" s="73">
        <v>0</v>
      </c>
      <c r="H4065" s="73">
        <v>0</v>
      </c>
      <c r="I4065" s="275">
        <v>28932613.010000002</v>
      </c>
      <c r="J4065" s="275"/>
      <c r="K4065" s="275">
        <v>28932613.010000002</v>
      </c>
      <c r="L4065" s="275"/>
      <c r="M4065" s="275"/>
      <c r="N4065" s="275"/>
      <c r="O4065" s="275">
        <v>0</v>
      </c>
      <c r="P4065" s="275"/>
      <c r="Q4065" s="73">
        <v>0</v>
      </c>
    </row>
    <row r="4066" spans="1:17" ht="12.75" customHeight="1" x14ac:dyDescent="0.25">
      <c r="A4066" s="273" t="s">
        <v>6722</v>
      </c>
      <c r="B4066" s="273"/>
      <c r="C4066" s="274" t="s">
        <v>6714</v>
      </c>
      <c r="D4066" s="274"/>
      <c r="E4066" s="274"/>
      <c r="F4066" s="274"/>
      <c r="G4066" s="73">
        <v>0</v>
      </c>
      <c r="H4066" s="73">
        <v>0</v>
      </c>
      <c r="I4066" s="275">
        <v>97516466.180000007</v>
      </c>
      <c r="J4066" s="275"/>
      <c r="K4066" s="275">
        <v>97516466.180000007</v>
      </c>
      <c r="L4066" s="275"/>
      <c r="M4066" s="275"/>
      <c r="N4066" s="275"/>
      <c r="O4066" s="275">
        <v>0</v>
      </c>
      <c r="P4066" s="275"/>
      <c r="Q4066" s="73">
        <v>0</v>
      </c>
    </row>
    <row r="4067" spans="1:17" ht="12.1" customHeight="1" x14ac:dyDescent="0.25">
      <c r="A4067" s="273" t="s">
        <v>6723</v>
      </c>
      <c r="B4067" s="273"/>
      <c r="C4067" s="274" t="s">
        <v>6714</v>
      </c>
      <c r="D4067" s="274"/>
      <c r="E4067" s="274"/>
      <c r="F4067" s="274"/>
      <c r="G4067" s="73">
        <v>0</v>
      </c>
      <c r="H4067" s="73">
        <v>0</v>
      </c>
      <c r="I4067" s="275">
        <v>67672045.969999999</v>
      </c>
      <c r="J4067" s="275"/>
      <c r="K4067" s="275">
        <v>67672045.969999999</v>
      </c>
      <c r="L4067" s="275"/>
      <c r="M4067" s="275"/>
      <c r="N4067" s="275"/>
      <c r="O4067" s="275">
        <v>0</v>
      </c>
      <c r="P4067" s="275"/>
      <c r="Q4067" s="73">
        <v>0</v>
      </c>
    </row>
    <row r="4068" spans="1:17" ht="12.1" customHeight="1" x14ac:dyDescent="0.25">
      <c r="A4068" s="273" t="s">
        <v>6724</v>
      </c>
      <c r="B4068" s="273"/>
      <c r="C4068" s="274" t="s">
        <v>6714</v>
      </c>
      <c r="D4068" s="274"/>
      <c r="E4068" s="274"/>
      <c r="F4068" s="274"/>
      <c r="G4068" s="73">
        <v>0</v>
      </c>
      <c r="H4068" s="73">
        <v>0</v>
      </c>
      <c r="I4068" s="275">
        <v>71457982.680000007</v>
      </c>
      <c r="J4068" s="275"/>
      <c r="K4068" s="275">
        <v>71457982.680000007</v>
      </c>
      <c r="L4068" s="275"/>
      <c r="M4068" s="275"/>
      <c r="N4068" s="275"/>
      <c r="O4068" s="275">
        <v>0</v>
      </c>
      <c r="P4068" s="275"/>
      <c r="Q4068" s="73">
        <v>0</v>
      </c>
    </row>
    <row r="4069" spans="1:17" ht="12.75" customHeight="1" x14ac:dyDescent="0.25">
      <c r="A4069" s="273" t="s">
        <v>6725</v>
      </c>
      <c r="B4069" s="273"/>
      <c r="C4069" s="274" t="s">
        <v>6714</v>
      </c>
      <c r="D4069" s="274"/>
      <c r="E4069" s="274"/>
      <c r="F4069" s="274"/>
      <c r="G4069" s="73">
        <v>0</v>
      </c>
      <c r="H4069" s="73">
        <v>0</v>
      </c>
      <c r="I4069" s="275">
        <v>52549276.329999998</v>
      </c>
      <c r="J4069" s="275"/>
      <c r="K4069" s="275">
        <v>52549276.329999998</v>
      </c>
      <c r="L4069" s="275"/>
      <c r="M4069" s="275"/>
      <c r="N4069" s="275"/>
      <c r="O4069" s="275">
        <v>0</v>
      </c>
      <c r="P4069" s="275"/>
      <c r="Q4069" s="73">
        <v>0</v>
      </c>
    </row>
    <row r="4070" spans="1:17" ht="12.1" customHeight="1" x14ac:dyDescent="0.25">
      <c r="A4070" s="273" t="s">
        <v>6726</v>
      </c>
      <c r="B4070" s="273"/>
      <c r="C4070" s="274" t="s">
        <v>6714</v>
      </c>
      <c r="D4070" s="274"/>
      <c r="E4070" s="274"/>
      <c r="F4070" s="274"/>
      <c r="G4070" s="73">
        <v>0</v>
      </c>
      <c r="H4070" s="73">
        <v>0</v>
      </c>
      <c r="I4070" s="275">
        <v>62932156.770000003</v>
      </c>
      <c r="J4070" s="275"/>
      <c r="K4070" s="275">
        <v>62932156.770000003</v>
      </c>
      <c r="L4070" s="275"/>
      <c r="M4070" s="275"/>
      <c r="N4070" s="275"/>
      <c r="O4070" s="275">
        <v>0</v>
      </c>
      <c r="P4070" s="275"/>
      <c r="Q4070" s="73">
        <v>0</v>
      </c>
    </row>
    <row r="4071" spans="1:17" ht="12.1" customHeight="1" x14ac:dyDescent="0.25">
      <c r="A4071" s="273" t="s">
        <v>6727</v>
      </c>
      <c r="B4071" s="273"/>
      <c r="C4071" s="274" t="s">
        <v>6714</v>
      </c>
      <c r="D4071" s="274"/>
      <c r="E4071" s="274"/>
      <c r="F4071" s="274"/>
      <c r="G4071" s="73">
        <v>0</v>
      </c>
      <c r="H4071" s="73">
        <v>0</v>
      </c>
      <c r="I4071" s="275">
        <v>45391329.009999998</v>
      </c>
      <c r="J4071" s="275"/>
      <c r="K4071" s="275">
        <v>45391329.009999998</v>
      </c>
      <c r="L4071" s="275"/>
      <c r="M4071" s="275"/>
      <c r="N4071" s="275"/>
      <c r="O4071" s="275">
        <v>0</v>
      </c>
      <c r="P4071" s="275"/>
      <c r="Q4071" s="73">
        <v>0</v>
      </c>
    </row>
    <row r="4072" spans="1:17" ht="12.75" customHeight="1" x14ac:dyDescent="0.25">
      <c r="A4072" s="273" t="s">
        <v>6728</v>
      </c>
      <c r="B4072" s="273"/>
      <c r="C4072" s="274" t="s">
        <v>6714</v>
      </c>
      <c r="D4072" s="274"/>
      <c r="E4072" s="274"/>
      <c r="F4072" s="274"/>
      <c r="G4072" s="73">
        <v>0</v>
      </c>
      <c r="H4072" s="73">
        <v>0</v>
      </c>
      <c r="I4072" s="275">
        <v>49975877.020000003</v>
      </c>
      <c r="J4072" s="275"/>
      <c r="K4072" s="275">
        <v>49975877.020000003</v>
      </c>
      <c r="L4072" s="275"/>
      <c r="M4072" s="275"/>
      <c r="N4072" s="275"/>
      <c r="O4072" s="275">
        <v>0</v>
      </c>
      <c r="P4072" s="275"/>
      <c r="Q4072" s="73">
        <v>0</v>
      </c>
    </row>
    <row r="4073" spans="1:17" ht="12.1" customHeight="1" x14ac:dyDescent="0.25">
      <c r="A4073" s="273" t="s">
        <v>6729</v>
      </c>
      <c r="B4073" s="273"/>
      <c r="C4073" s="274" t="s">
        <v>6714</v>
      </c>
      <c r="D4073" s="274"/>
      <c r="E4073" s="274"/>
      <c r="F4073" s="274"/>
      <c r="G4073" s="73">
        <v>0</v>
      </c>
      <c r="H4073" s="73">
        <v>0</v>
      </c>
      <c r="I4073" s="275">
        <v>23627689.91</v>
      </c>
      <c r="J4073" s="275"/>
      <c r="K4073" s="275">
        <v>23627689.91</v>
      </c>
      <c r="L4073" s="275"/>
      <c r="M4073" s="275"/>
      <c r="N4073" s="275"/>
      <c r="O4073" s="275">
        <v>0</v>
      </c>
      <c r="P4073" s="275"/>
      <c r="Q4073" s="73">
        <v>0</v>
      </c>
    </row>
    <row r="4074" spans="1:17" ht="12.1" customHeight="1" x14ac:dyDescent="0.25">
      <c r="A4074" s="273" t="s">
        <v>6730</v>
      </c>
      <c r="B4074" s="273"/>
      <c r="C4074" s="274" t="s">
        <v>6714</v>
      </c>
      <c r="D4074" s="274"/>
      <c r="E4074" s="274"/>
      <c r="F4074" s="274"/>
      <c r="G4074" s="73">
        <v>0</v>
      </c>
      <c r="H4074" s="73">
        <v>0</v>
      </c>
      <c r="I4074" s="275">
        <v>106226285.45</v>
      </c>
      <c r="J4074" s="275"/>
      <c r="K4074" s="275">
        <v>106226285.45</v>
      </c>
      <c r="L4074" s="275"/>
      <c r="M4074" s="275"/>
      <c r="N4074" s="275"/>
      <c r="O4074" s="275">
        <v>0</v>
      </c>
      <c r="P4074" s="275"/>
      <c r="Q4074" s="73">
        <v>0</v>
      </c>
    </row>
    <row r="4075" spans="1:17" ht="12.75" customHeight="1" x14ac:dyDescent="0.25">
      <c r="A4075" s="273" t="s">
        <v>6731</v>
      </c>
      <c r="B4075" s="273"/>
      <c r="C4075" s="274" t="s">
        <v>6714</v>
      </c>
      <c r="D4075" s="274"/>
      <c r="E4075" s="274"/>
      <c r="F4075" s="274"/>
      <c r="G4075" s="73">
        <v>0</v>
      </c>
      <c r="H4075" s="73">
        <v>0</v>
      </c>
      <c r="I4075" s="275">
        <v>49138855.229999997</v>
      </c>
      <c r="J4075" s="275"/>
      <c r="K4075" s="275">
        <v>49138855.229999997</v>
      </c>
      <c r="L4075" s="275"/>
      <c r="M4075" s="275"/>
      <c r="N4075" s="275"/>
      <c r="O4075" s="275">
        <v>0</v>
      </c>
      <c r="P4075" s="275"/>
      <c r="Q4075" s="73">
        <v>0</v>
      </c>
    </row>
    <row r="4076" spans="1:17" ht="12.1" customHeight="1" x14ac:dyDescent="0.25">
      <c r="A4076" s="273" t="s">
        <v>6732</v>
      </c>
      <c r="B4076" s="273"/>
      <c r="C4076" s="274" t="s">
        <v>6714</v>
      </c>
      <c r="D4076" s="274"/>
      <c r="E4076" s="274"/>
      <c r="F4076" s="274"/>
      <c r="G4076" s="73">
        <v>0</v>
      </c>
      <c r="H4076" s="73">
        <v>0</v>
      </c>
      <c r="I4076" s="275">
        <v>67705392.040000007</v>
      </c>
      <c r="J4076" s="275"/>
      <c r="K4076" s="275">
        <v>67705392.040000007</v>
      </c>
      <c r="L4076" s="275"/>
      <c r="M4076" s="275"/>
      <c r="N4076" s="275"/>
      <c r="O4076" s="275">
        <v>0</v>
      </c>
      <c r="P4076" s="275"/>
      <c r="Q4076" s="73">
        <v>0</v>
      </c>
    </row>
    <row r="4077" spans="1:17" ht="12.1" customHeight="1" x14ac:dyDescent="0.25">
      <c r="A4077" s="273" t="s">
        <v>6733</v>
      </c>
      <c r="B4077" s="273"/>
      <c r="C4077" s="274" t="s">
        <v>6714</v>
      </c>
      <c r="D4077" s="274"/>
      <c r="E4077" s="274"/>
      <c r="F4077" s="274"/>
      <c r="G4077" s="73">
        <v>0</v>
      </c>
      <c r="H4077" s="73">
        <v>0</v>
      </c>
      <c r="I4077" s="275">
        <v>89789878.799999997</v>
      </c>
      <c r="J4077" s="275"/>
      <c r="K4077" s="275">
        <v>89789878.799999997</v>
      </c>
      <c r="L4077" s="275"/>
      <c r="M4077" s="275"/>
      <c r="N4077" s="275"/>
      <c r="O4077" s="275">
        <v>0</v>
      </c>
      <c r="P4077" s="275"/>
      <c r="Q4077" s="73">
        <v>0</v>
      </c>
    </row>
    <row r="4078" spans="1:17" ht="12.75" customHeight="1" x14ac:dyDescent="0.25">
      <c r="A4078" s="273" t="s">
        <v>6734</v>
      </c>
      <c r="B4078" s="273"/>
      <c r="C4078" s="274" t="s">
        <v>6714</v>
      </c>
      <c r="D4078" s="274"/>
      <c r="E4078" s="274"/>
      <c r="F4078" s="274"/>
      <c r="G4078" s="73">
        <v>0</v>
      </c>
      <c r="H4078" s="73">
        <v>0</v>
      </c>
      <c r="I4078" s="275">
        <v>43966201.82</v>
      </c>
      <c r="J4078" s="275"/>
      <c r="K4078" s="275">
        <v>43966201.82</v>
      </c>
      <c r="L4078" s="275"/>
      <c r="M4078" s="275"/>
      <c r="N4078" s="275"/>
      <c r="O4078" s="275">
        <v>0</v>
      </c>
      <c r="P4078" s="275"/>
      <c r="Q4078" s="73">
        <v>0</v>
      </c>
    </row>
    <row r="4079" spans="1:17" ht="12.1" customHeight="1" x14ac:dyDescent="0.25">
      <c r="A4079" s="273" t="s">
        <v>6735</v>
      </c>
      <c r="B4079" s="273"/>
      <c r="C4079" s="274" t="s">
        <v>6714</v>
      </c>
      <c r="D4079" s="274"/>
      <c r="E4079" s="274"/>
      <c r="F4079" s="274"/>
      <c r="G4079" s="73">
        <v>0</v>
      </c>
      <c r="H4079" s="73">
        <v>0</v>
      </c>
      <c r="I4079" s="275">
        <v>40897148.329999998</v>
      </c>
      <c r="J4079" s="275"/>
      <c r="K4079" s="275">
        <v>40897148.329999998</v>
      </c>
      <c r="L4079" s="275"/>
      <c r="M4079" s="275"/>
      <c r="N4079" s="275"/>
      <c r="O4079" s="275">
        <v>0</v>
      </c>
      <c r="P4079" s="275"/>
      <c r="Q4079" s="73">
        <v>0</v>
      </c>
    </row>
    <row r="4080" spans="1:17" ht="12.1" customHeight="1" x14ac:dyDescent="0.25">
      <c r="A4080" s="273" t="s">
        <v>6736</v>
      </c>
      <c r="B4080" s="273"/>
      <c r="C4080" s="274" t="s">
        <v>6714</v>
      </c>
      <c r="D4080" s="274"/>
      <c r="E4080" s="274"/>
      <c r="F4080" s="274"/>
      <c r="G4080" s="73">
        <v>0</v>
      </c>
      <c r="H4080" s="73">
        <v>0</v>
      </c>
      <c r="I4080" s="275">
        <v>26170480.309999999</v>
      </c>
      <c r="J4080" s="275"/>
      <c r="K4080" s="275">
        <v>26170480.309999999</v>
      </c>
      <c r="L4080" s="275"/>
      <c r="M4080" s="275"/>
      <c r="N4080" s="275"/>
      <c r="O4080" s="275">
        <v>0</v>
      </c>
      <c r="P4080" s="275"/>
      <c r="Q4080" s="73">
        <v>0</v>
      </c>
    </row>
    <row r="4081" spans="1:17" ht="12.75" customHeight="1" x14ac:dyDescent="0.25">
      <c r="A4081" s="355"/>
      <c r="B4081" s="355"/>
      <c r="C4081" s="355"/>
      <c r="D4081" s="355"/>
      <c r="E4081" s="355"/>
      <c r="F4081" s="355"/>
      <c r="G4081" s="74">
        <v>0</v>
      </c>
      <c r="H4081" s="74">
        <v>0</v>
      </c>
      <c r="I4081" s="356">
        <v>1724176594.0699999</v>
      </c>
      <c r="J4081" s="356"/>
      <c r="K4081" s="356">
        <v>1724176594.0699999</v>
      </c>
      <c r="L4081" s="356"/>
      <c r="M4081" s="356"/>
      <c r="N4081" s="356"/>
      <c r="O4081" s="356">
        <v>0</v>
      </c>
      <c r="P4081" s="356"/>
      <c r="Q4081" s="74">
        <v>0</v>
      </c>
    </row>
    <row r="4082" spans="1:17" ht="6.8" customHeight="1" x14ac:dyDescent="0.25"/>
    <row r="4083" spans="1:17" ht="12.1" customHeight="1" x14ac:dyDescent="0.25">
      <c r="A4083" s="277" t="s">
        <v>578</v>
      </c>
      <c r="B4083" s="277"/>
      <c r="C4083" s="278" t="s">
        <v>876</v>
      </c>
      <c r="D4083" s="278"/>
      <c r="E4083" s="278"/>
      <c r="F4083" s="278"/>
      <c r="G4083" s="278"/>
      <c r="H4083" s="278"/>
      <c r="I4083" s="278"/>
      <c r="J4083" s="278"/>
      <c r="K4083" s="278"/>
      <c r="L4083" s="278"/>
      <c r="M4083" s="278"/>
      <c r="N4083" s="278"/>
      <c r="O4083" s="278"/>
      <c r="P4083" s="278"/>
      <c r="Q4083" s="278"/>
    </row>
    <row r="4084" spans="1:17" ht="12.1" customHeight="1" x14ac:dyDescent="0.25">
      <c r="A4084" s="273" t="s">
        <v>6737</v>
      </c>
      <c r="B4084" s="273"/>
      <c r="C4084" s="274" t="s">
        <v>6738</v>
      </c>
      <c r="D4084" s="274"/>
      <c r="E4084" s="274"/>
      <c r="F4084" s="274"/>
      <c r="G4084" s="73">
        <v>0</v>
      </c>
      <c r="H4084" s="73">
        <v>0</v>
      </c>
      <c r="I4084" s="275">
        <v>14238181.82</v>
      </c>
      <c r="J4084" s="275"/>
      <c r="K4084" s="275">
        <v>14238181.82</v>
      </c>
      <c r="L4084" s="275"/>
      <c r="M4084" s="275"/>
      <c r="N4084" s="275"/>
      <c r="O4084" s="275">
        <v>0</v>
      </c>
      <c r="P4084" s="275"/>
      <c r="Q4084" s="73">
        <v>0</v>
      </c>
    </row>
    <row r="4085" spans="1:17" ht="12.75" customHeight="1" x14ac:dyDescent="0.25">
      <c r="A4085" s="273" t="s">
        <v>6739</v>
      </c>
      <c r="B4085" s="273"/>
      <c r="C4085" s="274" t="s">
        <v>6738</v>
      </c>
      <c r="D4085" s="274"/>
      <c r="E4085" s="274"/>
      <c r="F4085" s="274"/>
      <c r="G4085" s="73">
        <v>0</v>
      </c>
      <c r="H4085" s="73">
        <v>0</v>
      </c>
      <c r="I4085" s="275">
        <v>31000000</v>
      </c>
      <c r="J4085" s="275"/>
      <c r="K4085" s="275">
        <v>31000000</v>
      </c>
      <c r="L4085" s="275"/>
      <c r="M4085" s="275"/>
      <c r="N4085" s="275"/>
      <c r="O4085" s="275">
        <v>0</v>
      </c>
      <c r="P4085" s="275"/>
      <c r="Q4085" s="73">
        <v>0</v>
      </c>
    </row>
    <row r="4086" spans="1:17" ht="12.1" customHeight="1" x14ac:dyDescent="0.25">
      <c r="A4086" s="273" t="s">
        <v>6740</v>
      </c>
      <c r="B4086" s="273"/>
      <c r="C4086" s="274" t="s">
        <v>6738</v>
      </c>
      <c r="D4086" s="274"/>
      <c r="E4086" s="274"/>
      <c r="F4086" s="274"/>
      <c r="G4086" s="73">
        <v>0</v>
      </c>
      <c r="H4086" s="73">
        <v>0</v>
      </c>
      <c r="I4086" s="275">
        <v>17593181.82</v>
      </c>
      <c r="J4086" s="275"/>
      <c r="K4086" s="275">
        <v>17593181.82</v>
      </c>
      <c r="L4086" s="275"/>
      <c r="M4086" s="275"/>
      <c r="N4086" s="275"/>
      <c r="O4086" s="275">
        <v>0</v>
      </c>
      <c r="P4086" s="275"/>
      <c r="Q4086" s="73">
        <v>0</v>
      </c>
    </row>
    <row r="4087" spans="1:17" ht="12.1" customHeight="1" x14ac:dyDescent="0.25">
      <c r="A4087" s="273" t="s">
        <v>6741</v>
      </c>
      <c r="B4087" s="273"/>
      <c r="C4087" s="274" t="s">
        <v>6738</v>
      </c>
      <c r="D4087" s="274"/>
      <c r="E4087" s="274"/>
      <c r="F4087" s="274"/>
      <c r="G4087" s="73">
        <v>0</v>
      </c>
      <c r="H4087" s="73">
        <v>0</v>
      </c>
      <c r="I4087" s="275">
        <v>27500000</v>
      </c>
      <c r="J4087" s="275"/>
      <c r="K4087" s="275">
        <v>27500000</v>
      </c>
      <c r="L4087" s="275"/>
      <c r="M4087" s="275"/>
      <c r="N4087" s="275"/>
      <c r="O4087" s="275">
        <v>0</v>
      </c>
      <c r="P4087" s="275"/>
      <c r="Q4087" s="73">
        <v>0</v>
      </c>
    </row>
    <row r="4088" spans="1:17" ht="12.1" customHeight="1" x14ac:dyDescent="0.25">
      <c r="A4088" s="355"/>
      <c r="B4088" s="355"/>
      <c r="C4088" s="355"/>
      <c r="D4088" s="355"/>
      <c r="E4088" s="355"/>
      <c r="F4088" s="355"/>
      <c r="G4088" s="74">
        <v>0</v>
      </c>
      <c r="H4088" s="74">
        <v>0</v>
      </c>
      <c r="I4088" s="356">
        <v>90331363.640000001</v>
      </c>
      <c r="J4088" s="356"/>
      <c r="K4088" s="356">
        <v>90331363.640000001</v>
      </c>
      <c r="L4088" s="356"/>
      <c r="M4088" s="356"/>
      <c r="N4088" s="356"/>
      <c r="O4088" s="356">
        <v>0</v>
      </c>
      <c r="P4088" s="356"/>
      <c r="Q4088" s="74">
        <v>0</v>
      </c>
    </row>
    <row r="4089" spans="1:17" ht="6.8" customHeight="1" x14ac:dyDescent="0.25"/>
    <row r="4090" spans="1:17" ht="12.75" customHeight="1" x14ac:dyDescent="0.25">
      <c r="A4090" s="277" t="s">
        <v>578</v>
      </c>
      <c r="B4090" s="277"/>
      <c r="C4090" s="278" t="s">
        <v>878</v>
      </c>
      <c r="D4090" s="278"/>
      <c r="E4090" s="278"/>
      <c r="F4090" s="278"/>
      <c r="G4090" s="278"/>
      <c r="H4090" s="278"/>
      <c r="I4090" s="278"/>
      <c r="J4090" s="278"/>
      <c r="K4090" s="278"/>
      <c r="L4090" s="278"/>
      <c r="M4090" s="278"/>
      <c r="N4090" s="278"/>
      <c r="O4090" s="278"/>
      <c r="P4090" s="278"/>
      <c r="Q4090" s="278"/>
    </row>
    <row r="4091" spans="1:17" ht="12.1" customHeight="1" x14ac:dyDescent="0.25">
      <c r="A4091" s="273" t="s">
        <v>6742</v>
      </c>
      <c r="B4091" s="273"/>
      <c r="C4091" s="274" t="s">
        <v>6743</v>
      </c>
      <c r="D4091" s="274"/>
      <c r="E4091" s="274"/>
      <c r="F4091" s="274"/>
      <c r="G4091" s="73">
        <v>0</v>
      </c>
      <c r="H4091" s="73">
        <v>0</v>
      </c>
      <c r="I4091" s="275">
        <v>3948000</v>
      </c>
      <c r="J4091" s="275"/>
      <c r="K4091" s="275">
        <v>3948000</v>
      </c>
      <c r="L4091" s="275"/>
      <c r="M4091" s="275"/>
      <c r="N4091" s="275"/>
      <c r="O4091" s="275">
        <v>0</v>
      </c>
      <c r="P4091" s="275"/>
      <c r="Q4091" s="73">
        <v>0</v>
      </c>
    </row>
    <row r="4092" spans="1:17" ht="12.1" customHeight="1" x14ac:dyDescent="0.25">
      <c r="A4092" s="273" t="s">
        <v>6744</v>
      </c>
      <c r="B4092" s="273"/>
      <c r="C4092" s="274" t="s">
        <v>878</v>
      </c>
      <c r="D4092" s="274"/>
      <c r="E4092" s="274"/>
      <c r="F4092" s="274"/>
      <c r="G4092" s="73">
        <v>0</v>
      </c>
      <c r="H4092" s="73">
        <v>0</v>
      </c>
      <c r="I4092" s="275">
        <v>3168828.57</v>
      </c>
      <c r="J4092" s="275"/>
      <c r="K4092" s="275">
        <v>3168828.57</v>
      </c>
      <c r="L4092" s="275"/>
      <c r="M4092" s="275"/>
      <c r="N4092" s="275"/>
      <c r="O4092" s="275">
        <v>0</v>
      </c>
      <c r="P4092" s="275"/>
      <c r="Q4092" s="73">
        <v>0</v>
      </c>
    </row>
    <row r="4093" spans="1:17" ht="12.75" customHeight="1" x14ac:dyDescent="0.25">
      <c r="A4093" s="273" t="s">
        <v>6745</v>
      </c>
      <c r="B4093" s="273"/>
      <c r="C4093" s="274" t="s">
        <v>6743</v>
      </c>
      <c r="D4093" s="274"/>
      <c r="E4093" s="274"/>
      <c r="F4093" s="274"/>
      <c r="G4093" s="73">
        <v>0</v>
      </c>
      <c r="H4093" s="73">
        <v>0</v>
      </c>
      <c r="I4093" s="275">
        <v>207119</v>
      </c>
      <c r="J4093" s="275"/>
      <c r="K4093" s="275">
        <v>207119</v>
      </c>
      <c r="L4093" s="275"/>
      <c r="M4093" s="275"/>
      <c r="N4093" s="275"/>
      <c r="O4093" s="275">
        <v>0</v>
      </c>
      <c r="P4093" s="275"/>
      <c r="Q4093" s="73">
        <v>0</v>
      </c>
    </row>
    <row r="4094" spans="1:17" ht="12.1" customHeight="1" x14ac:dyDescent="0.25">
      <c r="A4094" s="355"/>
      <c r="B4094" s="355"/>
      <c r="C4094" s="355"/>
      <c r="D4094" s="355"/>
      <c r="E4094" s="355"/>
      <c r="F4094" s="355"/>
      <c r="G4094" s="74">
        <v>0</v>
      </c>
      <c r="H4094" s="74">
        <v>0</v>
      </c>
      <c r="I4094" s="356">
        <v>7323947.5700000003</v>
      </c>
      <c r="J4094" s="356"/>
      <c r="K4094" s="356">
        <v>7323947.5700000003</v>
      </c>
      <c r="L4094" s="356"/>
      <c r="M4094" s="356"/>
      <c r="N4094" s="356"/>
      <c r="O4094" s="356">
        <v>0</v>
      </c>
      <c r="P4094" s="356"/>
      <c r="Q4094" s="74">
        <v>0</v>
      </c>
    </row>
    <row r="4095" spans="1:17" ht="6.8" customHeight="1" x14ac:dyDescent="0.25"/>
    <row r="4096" spans="1:17" ht="12.1" customHeight="1" x14ac:dyDescent="0.25">
      <c r="A4096" s="277" t="s">
        <v>578</v>
      </c>
      <c r="B4096" s="277"/>
      <c r="C4096" s="278" t="s">
        <v>881</v>
      </c>
      <c r="D4096" s="278"/>
      <c r="E4096" s="278"/>
      <c r="F4096" s="278"/>
      <c r="G4096" s="278"/>
      <c r="H4096" s="278"/>
      <c r="I4096" s="278"/>
      <c r="J4096" s="278"/>
      <c r="K4096" s="278"/>
      <c r="L4096" s="278"/>
      <c r="M4096" s="278"/>
      <c r="N4096" s="278"/>
      <c r="O4096" s="278"/>
      <c r="P4096" s="278"/>
      <c r="Q4096" s="278"/>
    </row>
    <row r="4097" spans="1:17" ht="12.75" customHeight="1" x14ac:dyDescent="0.25">
      <c r="A4097" s="273" t="s">
        <v>6746</v>
      </c>
      <c r="B4097" s="273"/>
      <c r="C4097" s="274" t="s">
        <v>6747</v>
      </c>
      <c r="D4097" s="274"/>
      <c r="E4097" s="274"/>
      <c r="F4097" s="274"/>
      <c r="G4097" s="73">
        <v>0</v>
      </c>
      <c r="H4097" s="73">
        <v>0</v>
      </c>
      <c r="I4097" s="275">
        <v>0</v>
      </c>
      <c r="J4097" s="275"/>
      <c r="K4097" s="275">
        <v>77379.009999999995</v>
      </c>
      <c r="L4097" s="275"/>
      <c r="M4097" s="275"/>
      <c r="N4097" s="275"/>
      <c r="O4097" s="275">
        <v>0</v>
      </c>
      <c r="P4097" s="275"/>
      <c r="Q4097" s="73">
        <v>77379.009999999995</v>
      </c>
    </row>
    <row r="4098" spans="1:17" ht="12.1" customHeight="1" x14ac:dyDescent="0.25">
      <c r="A4098" s="273" t="s">
        <v>6748</v>
      </c>
      <c r="B4098" s="273"/>
      <c r="C4098" s="274" t="s">
        <v>6749</v>
      </c>
      <c r="D4098" s="274"/>
      <c r="E4098" s="274"/>
      <c r="F4098" s="274"/>
      <c r="G4098" s="73">
        <v>0</v>
      </c>
      <c r="H4098" s="73">
        <v>0</v>
      </c>
      <c r="I4098" s="275">
        <v>0</v>
      </c>
      <c r="J4098" s="275"/>
      <c r="K4098" s="275">
        <v>190977.86</v>
      </c>
      <c r="L4098" s="275"/>
      <c r="M4098" s="275"/>
      <c r="N4098" s="275"/>
      <c r="O4098" s="275">
        <v>0</v>
      </c>
      <c r="P4098" s="275"/>
      <c r="Q4098" s="73">
        <v>190977.86</v>
      </c>
    </row>
    <row r="4099" spans="1:17" ht="12.1" customHeight="1" x14ac:dyDescent="0.25">
      <c r="A4099" s="273" t="s">
        <v>6750</v>
      </c>
      <c r="B4099" s="273"/>
      <c r="C4099" s="274" t="s">
        <v>6747</v>
      </c>
      <c r="D4099" s="274"/>
      <c r="E4099" s="274"/>
      <c r="F4099" s="274"/>
      <c r="G4099" s="73">
        <v>0</v>
      </c>
      <c r="H4099" s="73">
        <v>0</v>
      </c>
      <c r="I4099" s="275">
        <v>0</v>
      </c>
      <c r="J4099" s="275"/>
      <c r="K4099" s="275">
        <v>87998.58</v>
      </c>
      <c r="L4099" s="275"/>
      <c r="M4099" s="275"/>
      <c r="N4099" s="275"/>
      <c r="O4099" s="275">
        <v>0</v>
      </c>
      <c r="P4099" s="275"/>
      <c r="Q4099" s="73">
        <v>87998.58</v>
      </c>
    </row>
    <row r="4100" spans="1:17" ht="12.75" customHeight="1" x14ac:dyDescent="0.25">
      <c r="A4100" s="273" t="s">
        <v>6751</v>
      </c>
      <c r="B4100" s="273"/>
      <c r="C4100" s="274" t="s">
        <v>6752</v>
      </c>
      <c r="D4100" s="274"/>
      <c r="E4100" s="274"/>
      <c r="F4100" s="274"/>
      <c r="G4100" s="73">
        <v>0</v>
      </c>
      <c r="H4100" s="73">
        <v>0</v>
      </c>
      <c r="I4100" s="275">
        <v>0</v>
      </c>
      <c r="J4100" s="275"/>
      <c r="K4100" s="275">
        <v>62533.88</v>
      </c>
      <c r="L4100" s="275"/>
      <c r="M4100" s="275"/>
      <c r="N4100" s="275"/>
      <c r="O4100" s="275">
        <v>0</v>
      </c>
      <c r="P4100" s="275"/>
      <c r="Q4100" s="73">
        <v>62533.88</v>
      </c>
    </row>
    <row r="4101" spans="1:17" ht="12.1" customHeight="1" x14ac:dyDescent="0.25">
      <c r="A4101" s="273" t="s">
        <v>6753</v>
      </c>
      <c r="B4101" s="273"/>
      <c r="C4101" s="274" t="s">
        <v>6747</v>
      </c>
      <c r="D4101" s="274"/>
      <c r="E4101" s="274"/>
      <c r="F4101" s="274"/>
      <c r="G4101" s="73">
        <v>0</v>
      </c>
      <c r="H4101" s="73">
        <v>0</v>
      </c>
      <c r="I4101" s="275">
        <v>0</v>
      </c>
      <c r="J4101" s="275"/>
      <c r="K4101" s="275">
        <v>411634.01</v>
      </c>
      <c r="L4101" s="275"/>
      <c r="M4101" s="275"/>
      <c r="N4101" s="275"/>
      <c r="O4101" s="275">
        <v>0</v>
      </c>
      <c r="P4101" s="275"/>
      <c r="Q4101" s="73">
        <v>411634.01</v>
      </c>
    </row>
    <row r="4102" spans="1:17" ht="12.1" customHeight="1" x14ac:dyDescent="0.25">
      <c r="A4102" s="273" t="s">
        <v>6754</v>
      </c>
      <c r="B4102" s="273"/>
      <c r="C4102" s="274" t="s">
        <v>6755</v>
      </c>
      <c r="D4102" s="274"/>
      <c r="E4102" s="274"/>
      <c r="F4102" s="274"/>
      <c r="G4102" s="73">
        <v>0</v>
      </c>
      <c r="H4102" s="73">
        <v>0</v>
      </c>
      <c r="I4102" s="275">
        <v>0</v>
      </c>
      <c r="J4102" s="275"/>
      <c r="K4102" s="275">
        <v>81284.740000000005</v>
      </c>
      <c r="L4102" s="275"/>
      <c r="M4102" s="275"/>
      <c r="N4102" s="275"/>
      <c r="O4102" s="275">
        <v>0</v>
      </c>
      <c r="P4102" s="275"/>
      <c r="Q4102" s="73">
        <v>81284.740000000005</v>
      </c>
    </row>
    <row r="4103" spans="1:17" ht="12.75" customHeight="1" x14ac:dyDescent="0.25">
      <c r="A4103" s="273" t="s">
        <v>6756</v>
      </c>
      <c r="B4103" s="273"/>
      <c r="C4103" s="274" t="s">
        <v>6747</v>
      </c>
      <c r="D4103" s="274"/>
      <c r="E4103" s="274"/>
      <c r="F4103" s="274"/>
      <c r="G4103" s="73">
        <v>0</v>
      </c>
      <c r="H4103" s="73">
        <v>0</v>
      </c>
      <c r="I4103" s="275">
        <v>0</v>
      </c>
      <c r="J4103" s="275"/>
      <c r="K4103" s="275">
        <v>66985.259999999995</v>
      </c>
      <c r="L4103" s="275"/>
      <c r="M4103" s="275"/>
      <c r="N4103" s="275"/>
      <c r="O4103" s="275">
        <v>0</v>
      </c>
      <c r="P4103" s="275"/>
      <c r="Q4103" s="73">
        <v>66985.259999999995</v>
      </c>
    </row>
    <row r="4104" spans="1:17" ht="12.1" customHeight="1" x14ac:dyDescent="0.25">
      <c r="A4104" s="273" t="s">
        <v>6757</v>
      </c>
      <c r="B4104" s="273"/>
      <c r="C4104" s="274" t="s">
        <v>6747</v>
      </c>
      <c r="D4104" s="274"/>
      <c r="E4104" s="274"/>
      <c r="F4104" s="274"/>
      <c r="G4104" s="73">
        <v>0</v>
      </c>
      <c r="H4104" s="73">
        <v>0</v>
      </c>
      <c r="I4104" s="275">
        <v>0</v>
      </c>
      <c r="J4104" s="275"/>
      <c r="K4104" s="275">
        <v>28277.279999999999</v>
      </c>
      <c r="L4104" s="275"/>
      <c r="M4104" s="275"/>
      <c r="N4104" s="275"/>
      <c r="O4104" s="275">
        <v>0</v>
      </c>
      <c r="P4104" s="275"/>
      <c r="Q4104" s="73">
        <v>28277.279999999999</v>
      </c>
    </row>
    <row r="4105" spans="1:17" ht="12.1" customHeight="1" x14ac:dyDescent="0.25">
      <c r="A4105" s="273" t="s">
        <v>6758</v>
      </c>
      <c r="B4105" s="273"/>
      <c r="C4105" s="274" t="s">
        <v>6759</v>
      </c>
      <c r="D4105" s="274"/>
      <c r="E4105" s="274"/>
      <c r="F4105" s="274"/>
      <c r="G4105" s="73">
        <v>0</v>
      </c>
      <c r="H4105" s="73">
        <v>0</v>
      </c>
      <c r="I4105" s="275">
        <v>0</v>
      </c>
      <c r="J4105" s="275"/>
      <c r="K4105" s="275">
        <v>26536.400000000001</v>
      </c>
      <c r="L4105" s="275"/>
      <c r="M4105" s="275"/>
      <c r="N4105" s="275"/>
      <c r="O4105" s="275">
        <v>0</v>
      </c>
      <c r="P4105" s="275"/>
      <c r="Q4105" s="73">
        <v>26536.400000000001</v>
      </c>
    </row>
    <row r="4106" spans="1:17" ht="12.75" customHeight="1" x14ac:dyDescent="0.25">
      <c r="A4106" s="273" t="s">
        <v>6760</v>
      </c>
      <c r="B4106" s="273"/>
      <c r="C4106" s="274" t="s">
        <v>6747</v>
      </c>
      <c r="D4106" s="274"/>
      <c r="E4106" s="274"/>
      <c r="F4106" s="274"/>
      <c r="G4106" s="73">
        <v>0</v>
      </c>
      <c r="H4106" s="73">
        <v>0</v>
      </c>
      <c r="I4106" s="275">
        <v>0</v>
      </c>
      <c r="J4106" s="275"/>
      <c r="K4106" s="275">
        <v>365957.17</v>
      </c>
      <c r="L4106" s="275"/>
      <c r="M4106" s="275"/>
      <c r="N4106" s="275"/>
      <c r="O4106" s="275">
        <v>0</v>
      </c>
      <c r="P4106" s="275"/>
      <c r="Q4106" s="73">
        <v>365957.17</v>
      </c>
    </row>
    <row r="4107" spans="1:17" ht="12.1" customHeight="1" x14ac:dyDescent="0.25">
      <c r="A4107" s="273" t="s">
        <v>6761</v>
      </c>
      <c r="B4107" s="273"/>
      <c r="C4107" s="274" t="s">
        <v>6747</v>
      </c>
      <c r="D4107" s="274"/>
      <c r="E4107" s="274"/>
      <c r="F4107" s="274"/>
      <c r="G4107" s="73">
        <v>0</v>
      </c>
      <c r="H4107" s="73">
        <v>0</v>
      </c>
      <c r="I4107" s="275">
        <v>0</v>
      </c>
      <c r="J4107" s="275"/>
      <c r="K4107" s="275">
        <v>588234.07999999996</v>
      </c>
      <c r="L4107" s="275"/>
      <c r="M4107" s="275"/>
      <c r="N4107" s="275"/>
      <c r="O4107" s="275">
        <v>0</v>
      </c>
      <c r="P4107" s="275"/>
      <c r="Q4107" s="73">
        <v>588234.07999999996</v>
      </c>
    </row>
    <row r="4108" spans="1:17" ht="12.1" customHeight="1" x14ac:dyDescent="0.25">
      <c r="A4108" s="273" t="s">
        <v>6762</v>
      </c>
      <c r="B4108" s="273"/>
      <c r="C4108" s="274" t="s">
        <v>6763</v>
      </c>
      <c r="D4108" s="274"/>
      <c r="E4108" s="274"/>
      <c r="F4108" s="274"/>
      <c r="G4108" s="73">
        <v>0</v>
      </c>
      <c r="H4108" s="73">
        <v>0</v>
      </c>
      <c r="I4108" s="275">
        <v>0</v>
      </c>
      <c r="J4108" s="275"/>
      <c r="K4108" s="275">
        <v>158094.04</v>
      </c>
      <c r="L4108" s="275"/>
      <c r="M4108" s="275"/>
      <c r="N4108" s="275"/>
      <c r="O4108" s="275">
        <v>0</v>
      </c>
      <c r="P4108" s="275"/>
      <c r="Q4108" s="73">
        <v>158094.04</v>
      </c>
    </row>
    <row r="4109" spans="1:17" ht="12.75" customHeight="1" x14ac:dyDescent="0.25">
      <c r="A4109" s="273" t="s">
        <v>6764</v>
      </c>
      <c r="B4109" s="273"/>
      <c r="C4109" s="274" t="s">
        <v>6747</v>
      </c>
      <c r="D4109" s="274"/>
      <c r="E4109" s="274"/>
      <c r="F4109" s="274"/>
      <c r="G4109" s="73">
        <v>0</v>
      </c>
      <c r="H4109" s="73">
        <v>0</v>
      </c>
      <c r="I4109" s="275">
        <v>0</v>
      </c>
      <c r="J4109" s="275"/>
      <c r="K4109" s="275">
        <v>42625.04</v>
      </c>
      <c r="L4109" s="275"/>
      <c r="M4109" s="275"/>
      <c r="N4109" s="275"/>
      <c r="O4109" s="275">
        <v>0</v>
      </c>
      <c r="P4109" s="275"/>
      <c r="Q4109" s="73">
        <v>42625.04</v>
      </c>
    </row>
    <row r="4110" spans="1:17" ht="12.1" customHeight="1" x14ac:dyDescent="0.25">
      <c r="A4110" s="273" t="s">
        <v>6765</v>
      </c>
      <c r="B4110" s="273"/>
      <c r="C4110" s="274" t="s">
        <v>6747</v>
      </c>
      <c r="D4110" s="274"/>
      <c r="E4110" s="274"/>
      <c r="F4110" s="274"/>
      <c r="G4110" s="73">
        <v>0</v>
      </c>
      <c r="H4110" s="73">
        <v>0</v>
      </c>
      <c r="I4110" s="275">
        <v>0</v>
      </c>
      <c r="J4110" s="275"/>
      <c r="K4110" s="275">
        <v>39353.75</v>
      </c>
      <c r="L4110" s="275"/>
      <c r="M4110" s="275"/>
      <c r="N4110" s="275"/>
      <c r="O4110" s="275">
        <v>0</v>
      </c>
      <c r="P4110" s="275"/>
      <c r="Q4110" s="73">
        <v>39353.75</v>
      </c>
    </row>
    <row r="4111" spans="1:17" ht="12.1" customHeight="1" x14ac:dyDescent="0.25">
      <c r="A4111" s="273" t="s">
        <v>6766</v>
      </c>
      <c r="B4111" s="273"/>
      <c r="C4111" s="274" t="s">
        <v>6747</v>
      </c>
      <c r="D4111" s="274"/>
      <c r="E4111" s="274"/>
      <c r="F4111" s="274"/>
      <c r="G4111" s="73">
        <v>0</v>
      </c>
      <c r="H4111" s="73">
        <v>0</v>
      </c>
      <c r="I4111" s="275">
        <v>0</v>
      </c>
      <c r="J4111" s="275"/>
      <c r="K4111" s="275">
        <v>15158.56</v>
      </c>
      <c r="L4111" s="275"/>
      <c r="M4111" s="275"/>
      <c r="N4111" s="275"/>
      <c r="O4111" s="275">
        <v>0</v>
      </c>
      <c r="P4111" s="275"/>
      <c r="Q4111" s="73">
        <v>15158.56</v>
      </c>
    </row>
    <row r="4112" spans="1:17" ht="12.75" customHeight="1" x14ac:dyDescent="0.25">
      <c r="A4112" s="273" t="s">
        <v>6767</v>
      </c>
      <c r="B4112" s="273"/>
      <c r="C4112" s="274" t="s">
        <v>6768</v>
      </c>
      <c r="D4112" s="274"/>
      <c r="E4112" s="274"/>
      <c r="F4112" s="274"/>
      <c r="G4112" s="73">
        <v>0</v>
      </c>
      <c r="H4112" s="73">
        <v>0</v>
      </c>
      <c r="I4112" s="275">
        <v>0</v>
      </c>
      <c r="J4112" s="275"/>
      <c r="K4112" s="275">
        <v>115997.72</v>
      </c>
      <c r="L4112" s="275"/>
      <c r="M4112" s="275"/>
      <c r="N4112" s="275"/>
      <c r="O4112" s="275">
        <v>0</v>
      </c>
      <c r="P4112" s="275"/>
      <c r="Q4112" s="73">
        <v>115997.72</v>
      </c>
    </row>
    <row r="4113" spans="1:17" ht="12.1" customHeight="1" x14ac:dyDescent="0.25">
      <c r="A4113" s="273" t="s">
        <v>6769</v>
      </c>
      <c r="B4113" s="273"/>
      <c r="C4113" s="274" t="s">
        <v>6747</v>
      </c>
      <c r="D4113" s="274"/>
      <c r="E4113" s="274"/>
      <c r="F4113" s="274"/>
      <c r="G4113" s="73">
        <v>0</v>
      </c>
      <c r="H4113" s="73">
        <v>0</v>
      </c>
      <c r="I4113" s="275">
        <v>0</v>
      </c>
      <c r="J4113" s="275"/>
      <c r="K4113" s="275">
        <v>214010.2</v>
      </c>
      <c r="L4113" s="275"/>
      <c r="M4113" s="275"/>
      <c r="N4113" s="275"/>
      <c r="O4113" s="275">
        <v>0</v>
      </c>
      <c r="P4113" s="275"/>
      <c r="Q4113" s="73">
        <v>214010.2</v>
      </c>
    </row>
    <row r="4114" spans="1:17" ht="12.1" customHeight="1" x14ac:dyDescent="0.25">
      <c r="A4114" s="273" t="s">
        <v>6770</v>
      </c>
      <c r="B4114" s="273"/>
      <c r="C4114" s="274" t="s">
        <v>6771</v>
      </c>
      <c r="D4114" s="274"/>
      <c r="E4114" s="274"/>
      <c r="F4114" s="274"/>
      <c r="G4114" s="73">
        <v>0</v>
      </c>
      <c r="H4114" s="73">
        <v>0</v>
      </c>
      <c r="I4114" s="275">
        <v>0</v>
      </c>
      <c r="J4114" s="275"/>
      <c r="K4114" s="275">
        <v>47</v>
      </c>
      <c r="L4114" s="275"/>
      <c r="M4114" s="275"/>
      <c r="N4114" s="275"/>
      <c r="O4114" s="275">
        <v>0</v>
      </c>
      <c r="P4114" s="275"/>
      <c r="Q4114" s="73">
        <v>47</v>
      </c>
    </row>
    <row r="4115" spans="1:17" ht="12.1" customHeight="1" x14ac:dyDescent="0.25">
      <c r="A4115" s="273" t="s">
        <v>6772</v>
      </c>
      <c r="B4115" s="273"/>
      <c r="C4115" s="274" t="s">
        <v>6747</v>
      </c>
      <c r="D4115" s="274"/>
      <c r="E4115" s="274"/>
      <c r="F4115" s="274"/>
      <c r="G4115" s="73">
        <v>0</v>
      </c>
      <c r="H4115" s="73">
        <v>0</v>
      </c>
      <c r="I4115" s="275">
        <v>0</v>
      </c>
      <c r="J4115" s="275"/>
      <c r="K4115" s="275">
        <v>21324.400000000001</v>
      </c>
      <c r="L4115" s="275"/>
      <c r="M4115" s="275"/>
      <c r="N4115" s="275"/>
      <c r="O4115" s="275">
        <v>0</v>
      </c>
      <c r="P4115" s="275"/>
      <c r="Q4115" s="73">
        <v>21324.400000000001</v>
      </c>
    </row>
    <row r="4116" spans="1:17" ht="12.75" customHeight="1" x14ac:dyDescent="0.25">
      <c r="A4116" s="273" t="s">
        <v>6773</v>
      </c>
      <c r="B4116" s="273"/>
      <c r="C4116" s="274" t="s">
        <v>6747</v>
      </c>
      <c r="D4116" s="274"/>
      <c r="E4116" s="274"/>
      <c r="F4116" s="274"/>
      <c r="G4116" s="73">
        <v>0</v>
      </c>
      <c r="H4116" s="73">
        <v>0</v>
      </c>
      <c r="I4116" s="275">
        <v>0</v>
      </c>
      <c r="J4116" s="275"/>
      <c r="K4116" s="275">
        <v>4053.08</v>
      </c>
      <c r="L4116" s="275"/>
      <c r="M4116" s="275"/>
      <c r="N4116" s="275"/>
      <c r="O4116" s="275">
        <v>0</v>
      </c>
      <c r="P4116" s="275"/>
      <c r="Q4116" s="73">
        <v>4053.08</v>
      </c>
    </row>
    <row r="4117" spans="1:17" ht="12.1" customHeight="1" x14ac:dyDescent="0.25">
      <c r="A4117" s="273" t="s">
        <v>6774</v>
      </c>
      <c r="B4117" s="273"/>
      <c r="C4117" s="274" t="s">
        <v>6775</v>
      </c>
      <c r="D4117" s="274"/>
      <c r="E4117" s="274"/>
      <c r="F4117" s="274"/>
      <c r="G4117" s="73">
        <v>0</v>
      </c>
      <c r="H4117" s="73">
        <v>0</v>
      </c>
      <c r="I4117" s="275">
        <v>0</v>
      </c>
      <c r="J4117" s="275"/>
      <c r="K4117" s="275">
        <v>7687095.79</v>
      </c>
      <c r="L4117" s="275"/>
      <c r="M4117" s="275"/>
      <c r="N4117" s="275"/>
      <c r="O4117" s="275">
        <v>0</v>
      </c>
      <c r="P4117" s="275"/>
      <c r="Q4117" s="73">
        <v>7687095.79</v>
      </c>
    </row>
    <row r="4118" spans="1:17" ht="12.1" customHeight="1" x14ac:dyDescent="0.25">
      <c r="A4118" s="273" t="s">
        <v>6776</v>
      </c>
      <c r="B4118" s="273"/>
      <c r="C4118" s="274" t="s">
        <v>6777</v>
      </c>
      <c r="D4118" s="274"/>
      <c r="E4118" s="274"/>
      <c r="F4118" s="274"/>
      <c r="G4118" s="73">
        <v>0</v>
      </c>
      <c r="H4118" s="73">
        <v>0</v>
      </c>
      <c r="I4118" s="275">
        <v>0</v>
      </c>
      <c r="J4118" s="275"/>
      <c r="K4118" s="275">
        <v>1384742.89</v>
      </c>
      <c r="L4118" s="275"/>
      <c r="M4118" s="275"/>
      <c r="N4118" s="275"/>
      <c r="O4118" s="275">
        <v>0</v>
      </c>
      <c r="P4118" s="275"/>
      <c r="Q4118" s="73">
        <v>1384742.89</v>
      </c>
    </row>
    <row r="4119" spans="1:17" ht="12.75" customHeight="1" x14ac:dyDescent="0.25">
      <c r="A4119" s="273" t="s">
        <v>6778</v>
      </c>
      <c r="B4119" s="273"/>
      <c r="C4119" s="274" t="s">
        <v>6779</v>
      </c>
      <c r="D4119" s="274"/>
      <c r="E4119" s="274"/>
      <c r="F4119" s="274"/>
      <c r="G4119" s="73">
        <v>0</v>
      </c>
      <c r="H4119" s="73">
        <v>0</v>
      </c>
      <c r="I4119" s="275">
        <v>0</v>
      </c>
      <c r="J4119" s="275"/>
      <c r="K4119" s="275">
        <v>4629367.32</v>
      </c>
      <c r="L4119" s="275"/>
      <c r="M4119" s="275"/>
      <c r="N4119" s="275"/>
      <c r="O4119" s="275">
        <v>0</v>
      </c>
      <c r="P4119" s="275"/>
      <c r="Q4119" s="73">
        <v>4629367.32</v>
      </c>
    </row>
    <row r="4120" spans="1:17" ht="12.1" customHeight="1" x14ac:dyDescent="0.25">
      <c r="A4120" s="273" t="s">
        <v>6780</v>
      </c>
      <c r="B4120" s="273"/>
      <c r="C4120" s="274" t="s">
        <v>6781</v>
      </c>
      <c r="D4120" s="274"/>
      <c r="E4120" s="274"/>
      <c r="F4120" s="274"/>
      <c r="G4120" s="73">
        <v>0</v>
      </c>
      <c r="H4120" s="73">
        <v>0</v>
      </c>
      <c r="I4120" s="275">
        <v>0</v>
      </c>
      <c r="J4120" s="275"/>
      <c r="K4120" s="275">
        <v>4477635.21</v>
      </c>
      <c r="L4120" s="275"/>
      <c r="M4120" s="275"/>
      <c r="N4120" s="275"/>
      <c r="O4120" s="275">
        <v>0</v>
      </c>
      <c r="P4120" s="275"/>
      <c r="Q4120" s="73">
        <v>4477635.21</v>
      </c>
    </row>
    <row r="4121" spans="1:17" ht="12.1" customHeight="1" x14ac:dyDescent="0.25">
      <c r="A4121" s="355"/>
      <c r="B4121" s="355"/>
      <c r="C4121" s="355"/>
      <c r="D4121" s="355"/>
      <c r="E4121" s="355"/>
      <c r="F4121" s="355"/>
      <c r="G4121" s="74">
        <v>0</v>
      </c>
      <c r="H4121" s="74">
        <v>0</v>
      </c>
      <c r="I4121" s="356">
        <v>0</v>
      </c>
      <c r="J4121" s="356"/>
      <c r="K4121" s="356">
        <v>20777303.27</v>
      </c>
      <c r="L4121" s="356"/>
      <c r="M4121" s="356"/>
      <c r="N4121" s="356"/>
      <c r="O4121" s="356">
        <v>0</v>
      </c>
      <c r="P4121" s="356"/>
      <c r="Q4121" s="74">
        <v>20777303.27</v>
      </c>
    </row>
    <row r="4122" spans="1:17" ht="6.8" customHeight="1" x14ac:dyDescent="0.25"/>
    <row r="4123" spans="1:17" ht="12.75" customHeight="1" x14ac:dyDescent="0.25">
      <c r="A4123" s="277" t="s">
        <v>578</v>
      </c>
      <c r="B4123" s="277"/>
      <c r="C4123" s="278" t="s">
        <v>883</v>
      </c>
      <c r="D4123" s="278"/>
      <c r="E4123" s="278"/>
      <c r="F4123" s="278"/>
      <c r="G4123" s="278"/>
      <c r="H4123" s="278"/>
      <c r="I4123" s="278"/>
      <c r="J4123" s="278"/>
      <c r="K4123" s="278"/>
      <c r="L4123" s="278"/>
      <c r="M4123" s="278"/>
      <c r="N4123" s="278"/>
      <c r="O4123" s="278"/>
      <c r="P4123" s="278"/>
      <c r="Q4123" s="278"/>
    </row>
    <row r="4124" spans="1:17" ht="12.1" customHeight="1" x14ac:dyDescent="0.25">
      <c r="A4124" s="273" t="s">
        <v>6782</v>
      </c>
      <c r="B4124" s="273"/>
      <c r="C4124" s="274" t="s">
        <v>6783</v>
      </c>
      <c r="D4124" s="274"/>
      <c r="E4124" s="274"/>
      <c r="F4124" s="274"/>
      <c r="G4124" s="73">
        <v>0</v>
      </c>
      <c r="H4124" s="73">
        <v>0</v>
      </c>
      <c r="I4124" s="275">
        <v>0</v>
      </c>
      <c r="J4124" s="275"/>
      <c r="K4124" s="275">
        <v>2545</v>
      </c>
      <c r="L4124" s="275"/>
      <c r="M4124" s="275"/>
      <c r="N4124" s="275"/>
      <c r="O4124" s="275">
        <v>0</v>
      </c>
      <c r="P4124" s="275"/>
      <c r="Q4124" s="73">
        <v>2545</v>
      </c>
    </row>
    <row r="4125" spans="1:17" ht="12.1" customHeight="1" x14ac:dyDescent="0.25">
      <c r="A4125" s="273" t="s">
        <v>6784</v>
      </c>
      <c r="B4125" s="273"/>
      <c r="C4125" s="274" t="s">
        <v>6783</v>
      </c>
      <c r="D4125" s="274"/>
      <c r="E4125" s="274"/>
      <c r="F4125" s="274"/>
      <c r="G4125" s="73">
        <v>0</v>
      </c>
      <c r="H4125" s="73">
        <v>0</v>
      </c>
      <c r="I4125" s="275">
        <v>0</v>
      </c>
      <c r="J4125" s="275"/>
      <c r="K4125" s="275">
        <v>4155</v>
      </c>
      <c r="L4125" s="275"/>
      <c r="M4125" s="275"/>
      <c r="N4125" s="275"/>
      <c r="O4125" s="275">
        <v>0</v>
      </c>
      <c r="P4125" s="275"/>
      <c r="Q4125" s="73">
        <v>4155</v>
      </c>
    </row>
    <row r="4126" spans="1:17" ht="12.75" customHeight="1" x14ac:dyDescent="0.25">
      <c r="A4126" s="273" t="s">
        <v>6785</v>
      </c>
      <c r="B4126" s="273"/>
      <c r="C4126" s="274" t="s">
        <v>6783</v>
      </c>
      <c r="D4126" s="274"/>
      <c r="E4126" s="274"/>
      <c r="F4126" s="274"/>
      <c r="G4126" s="73">
        <v>0</v>
      </c>
      <c r="H4126" s="73">
        <v>0</v>
      </c>
      <c r="I4126" s="275">
        <v>0</v>
      </c>
      <c r="J4126" s="275"/>
      <c r="K4126" s="275">
        <v>4420</v>
      </c>
      <c r="L4126" s="275"/>
      <c r="M4126" s="275"/>
      <c r="N4126" s="275"/>
      <c r="O4126" s="275">
        <v>0</v>
      </c>
      <c r="P4126" s="275"/>
      <c r="Q4126" s="73">
        <v>4420</v>
      </c>
    </row>
    <row r="4127" spans="1:17" ht="12.1" customHeight="1" x14ac:dyDescent="0.25">
      <c r="A4127" s="273" t="s">
        <v>6786</v>
      </c>
      <c r="B4127" s="273"/>
      <c r="C4127" s="274" t="s">
        <v>6783</v>
      </c>
      <c r="D4127" s="274"/>
      <c r="E4127" s="274"/>
      <c r="F4127" s="274"/>
      <c r="G4127" s="73">
        <v>0</v>
      </c>
      <c r="H4127" s="73">
        <v>0</v>
      </c>
      <c r="I4127" s="275">
        <v>0</v>
      </c>
      <c r="J4127" s="275"/>
      <c r="K4127" s="275">
        <v>2080</v>
      </c>
      <c r="L4127" s="275"/>
      <c r="M4127" s="275"/>
      <c r="N4127" s="275"/>
      <c r="O4127" s="275">
        <v>0</v>
      </c>
      <c r="P4127" s="275"/>
      <c r="Q4127" s="73">
        <v>2080</v>
      </c>
    </row>
    <row r="4128" spans="1:17" ht="12.1" customHeight="1" x14ac:dyDescent="0.25">
      <c r="A4128" s="273" t="s">
        <v>6787</v>
      </c>
      <c r="B4128" s="273"/>
      <c r="C4128" s="274" t="s">
        <v>6783</v>
      </c>
      <c r="D4128" s="274"/>
      <c r="E4128" s="274"/>
      <c r="F4128" s="274"/>
      <c r="G4128" s="73">
        <v>0</v>
      </c>
      <c r="H4128" s="73">
        <v>0</v>
      </c>
      <c r="I4128" s="275">
        <v>0</v>
      </c>
      <c r="J4128" s="275"/>
      <c r="K4128" s="275">
        <v>12290</v>
      </c>
      <c r="L4128" s="275"/>
      <c r="M4128" s="275"/>
      <c r="N4128" s="275"/>
      <c r="O4128" s="275">
        <v>0</v>
      </c>
      <c r="P4128" s="275"/>
      <c r="Q4128" s="73">
        <v>12290</v>
      </c>
    </row>
    <row r="4129" spans="1:17" ht="12.75" customHeight="1" x14ac:dyDescent="0.25">
      <c r="A4129" s="273" t="s">
        <v>6788</v>
      </c>
      <c r="B4129" s="273"/>
      <c r="C4129" s="274" t="s">
        <v>6783</v>
      </c>
      <c r="D4129" s="274"/>
      <c r="E4129" s="274"/>
      <c r="F4129" s="274"/>
      <c r="G4129" s="73">
        <v>0</v>
      </c>
      <c r="H4129" s="73">
        <v>0</v>
      </c>
      <c r="I4129" s="275">
        <v>0</v>
      </c>
      <c r="J4129" s="275"/>
      <c r="K4129" s="275">
        <v>960</v>
      </c>
      <c r="L4129" s="275"/>
      <c r="M4129" s="275"/>
      <c r="N4129" s="275"/>
      <c r="O4129" s="275">
        <v>0</v>
      </c>
      <c r="P4129" s="275"/>
      <c r="Q4129" s="73">
        <v>960</v>
      </c>
    </row>
    <row r="4130" spans="1:17" ht="12.1" customHeight="1" x14ac:dyDescent="0.25">
      <c r="A4130" s="273" t="s">
        <v>6789</v>
      </c>
      <c r="B4130" s="273"/>
      <c r="C4130" s="274" t="s">
        <v>6790</v>
      </c>
      <c r="D4130" s="274"/>
      <c r="E4130" s="274"/>
      <c r="F4130" s="274"/>
      <c r="G4130" s="73">
        <v>0</v>
      </c>
      <c r="H4130" s="73">
        <v>0</v>
      </c>
      <c r="I4130" s="275">
        <v>0</v>
      </c>
      <c r="J4130" s="275"/>
      <c r="K4130" s="275">
        <v>285</v>
      </c>
      <c r="L4130" s="275"/>
      <c r="M4130" s="275"/>
      <c r="N4130" s="275"/>
      <c r="O4130" s="275">
        <v>0</v>
      </c>
      <c r="P4130" s="275"/>
      <c r="Q4130" s="73">
        <v>285</v>
      </c>
    </row>
    <row r="4131" spans="1:17" ht="12.1" customHeight="1" x14ac:dyDescent="0.25">
      <c r="A4131" s="273" t="s">
        <v>6791</v>
      </c>
      <c r="B4131" s="273"/>
      <c r="C4131" s="274" t="s">
        <v>6783</v>
      </c>
      <c r="D4131" s="274"/>
      <c r="E4131" s="274"/>
      <c r="F4131" s="274"/>
      <c r="G4131" s="73">
        <v>0</v>
      </c>
      <c r="H4131" s="73">
        <v>0</v>
      </c>
      <c r="I4131" s="275">
        <v>0</v>
      </c>
      <c r="J4131" s="275"/>
      <c r="K4131" s="275">
        <v>910</v>
      </c>
      <c r="L4131" s="275"/>
      <c r="M4131" s="275"/>
      <c r="N4131" s="275"/>
      <c r="O4131" s="275">
        <v>0</v>
      </c>
      <c r="P4131" s="275"/>
      <c r="Q4131" s="73">
        <v>910</v>
      </c>
    </row>
    <row r="4132" spans="1:17" ht="12.75" customHeight="1" x14ac:dyDescent="0.25">
      <c r="A4132" s="273" t="s">
        <v>6792</v>
      </c>
      <c r="B4132" s="273"/>
      <c r="C4132" s="274" t="s">
        <v>6783</v>
      </c>
      <c r="D4132" s="274"/>
      <c r="E4132" s="274"/>
      <c r="F4132" s="274"/>
      <c r="G4132" s="73">
        <v>0</v>
      </c>
      <c r="H4132" s="73">
        <v>0</v>
      </c>
      <c r="I4132" s="275">
        <v>0</v>
      </c>
      <c r="J4132" s="275"/>
      <c r="K4132" s="275">
        <v>450</v>
      </c>
      <c r="L4132" s="275"/>
      <c r="M4132" s="275"/>
      <c r="N4132" s="275"/>
      <c r="O4132" s="275">
        <v>0</v>
      </c>
      <c r="P4132" s="275"/>
      <c r="Q4132" s="73">
        <v>450</v>
      </c>
    </row>
    <row r="4133" spans="1:17" ht="12.1" customHeight="1" x14ac:dyDescent="0.25">
      <c r="A4133" s="273" t="s">
        <v>6793</v>
      </c>
      <c r="B4133" s="273"/>
      <c r="C4133" s="274" t="s">
        <v>6783</v>
      </c>
      <c r="D4133" s="274"/>
      <c r="E4133" s="274"/>
      <c r="F4133" s="274"/>
      <c r="G4133" s="73">
        <v>0</v>
      </c>
      <c r="H4133" s="73">
        <v>0</v>
      </c>
      <c r="I4133" s="275">
        <v>0</v>
      </c>
      <c r="J4133" s="275"/>
      <c r="K4133" s="275">
        <v>785</v>
      </c>
      <c r="L4133" s="275"/>
      <c r="M4133" s="275"/>
      <c r="N4133" s="275"/>
      <c r="O4133" s="275">
        <v>0</v>
      </c>
      <c r="P4133" s="275"/>
      <c r="Q4133" s="73">
        <v>785</v>
      </c>
    </row>
    <row r="4134" spans="1:17" ht="12.1" customHeight="1" x14ac:dyDescent="0.25">
      <c r="A4134" s="273" t="s">
        <v>6794</v>
      </c>
      <c r="B4134" s="273"/>
      <c r="C4134" s="274" t="s">
        <v>6795</v>
      </c>
      <c r="D4134" s="274"/>
      <c r="E4134" s="274"/>
      <c r="F4134" s="274"/>
      <c r="G4134" s="73">
        <v>0</v>
      </c>
      <c r="H4134" s="73">
        <v>0</v>
      </c>
      <c r="I4134" s="275">
        <v>0</v>
      </c>
      <c r="J4134" s="275"/>
      <c r="K4134" s="275">
        <v>40</v>
      </c>
      <c r="L4134" s="275"/>
      <c r="M4134" s="275"/>
      <c r="N4134" s="275"/>
      <c r="O4134" s="275">
        <v>0</v>
      </c>
      <c r="P4134" s="275"/>
      <c r="Q4134" s="73">
        <v>40</v>
      </c>
    </row>
    <row r="4135" spans="1:17" ht="12.75" customHeight="1" x14ac:dyDescent="0.25">
      <c r="A4135" s="273" t="s">
        <v>6796</v>
      </c>
      <c r="B4135" s="273"/>
      <c r="C4135" s="274" t="s">
        <v>6797</v>
      </c>
      <c r="D4135" s="274"/>
      <c r="E4135" s="274"/>
      <c r="F4135" s="274"/>
      <c r="G4135" s="73">
        <v>0</v>
      </c>
      <c r="H4135" s="73">
        <v>0</v>
      </c>
      <c r="I4135" s="275">
        <v>0</v>
      </c>
      <c r="J4135" s="275"/>
      <c r="K4135" s="275">
        <v>2115</v>
      </c>
      <c r="L4135" s="275"/>
      <c r="M4135" s="275"/>
      <c r="N4135" s="275"/>
      <c r="O4135" s="275">
        <v>0</v>
      </c>
      <c r="P4135" s="275"/>
      <c r="Q4135" s="73">
        <v>2115</v>
      </c>
    </row>
    <row r="4136" spans="1:17" ht="12.1" customHeight="1" x14ac:dyDescent="0.25">
      <c r="A4136" s="273" t="s">
        <v>6798</v>
      </c>
      <c r="B4136" s="273"/>
      <c r="C4136" s="274" t="s">
        <v>6783</v>
      </c>
      <c r="D4136" s="274"/>
      <c r="E4136" s="274"/>
      <c r="F4136" s="274"/>
      <c r="G4136" s="73">
        <v>0</v>
      </c>
      <c r="H4136" s="73">
        <v>0</v>
      </c>
      <c r="I4136" s="275">
        <v>0</v>
      </c>
      <c r="J4136" s="275"/>
      <c r="K4136" s="275">
        <v>1855</v>
      </c>
      <c r="L4136" s="275"/>
      <c r="M4136" s="275"/>
      <c r="N4136" s="275"/>
      <c r="O4136" s="275">
        <v>0</v>
      </c>
      <c r="P4136" s="275"/>
      <c r="Q4136" s="73">
        <v>1855</v>
      </c>
    </row>
    <row r="4137" spans="1:17" ht="12.1" customHeight="1" x14ac:dyDescent="0.25">
      <c r="A4137" s="273" t="s">
        <v>6799</v>
      </c>
      <c r="B4137" s="273"/>
      <c r="C4137" s="274" t="s">
        <v>6800</v>
      </c>
      <c r="D4137" s="274"/>
      <c r="E4137" s="274"/>
      <c r="F4137" s="274"/>
      <c r="G4137" s="73">
        <v>0</v>
      </c>
      <c r="H4137" s="73">
        <v>0</v>
      </c>
      <c r="I4137" s="275">
        <v>0</v>
      </c>
      <c r="J4137" s="275"/>
      <c r="K4137" s="275">
        <v>120</v>
      </c>
      <c r="L4137" s="275"/>
      <c r="M4137" s="275"/>
      <c r="N4137" s="275"/>
      <c r="O4137" s="275">
        <v>0</v>
      </c>
      <c r="P4137" s="275"/>
      <c r="Q4137" s="73">
        <v>120</v>
      </c>
    </row>
    <row r="4138" spans="1:17" ht="12.75" customHeight="1" x14ac:dyDescent="0.25">
      <c r="A4138" s="273" t="s">
        <v>6801</v>
      </c>
      <c r="B4138" s="273"/>
      <c r="C4138" s="274" t="s">
        <v>6783</v>
      </c>
      <c r="D4138" s="274"/>
      <c r="E4138" s="274"/>
      <c r="F4138" s="274"/>
      <c r="G4138" s="73">
        <v>0</v>
      </c>
      <c r="H4138" s="73">
        <v>0</v>
      </c>
      <c r="I4138" s="275">
        <v>0</v>
      </c>
      <c r="J4138" s="275"/>
      <c r="K4138" s="275">
        <v>1055</v>
      </c>
      <c r="L4138" s="275"/>
      <c r="M4138" s="275"/>
      <c r="N4138" s="275"/>
      <c r="O4138" s="275">
        <v>0</v>
      </c>
      <c r="P4138" s="275"/>
      <c r="Q4138" s="73">
        <v>1055</v>
      </c>
    </row>
    <row r="4139" spans="1:17" ht="12.1" customHeight="1" x14ac:dyDescent="0.25">
      <c r="A4139" s="273" t="s">
        <v>6802</v>
      </c>
      <c r="B4139" s="273"/>
      <c r="C4139" s="274" t="s">
        <v>6803</v>
      </c>
      <c r="D4139" s="274"/>
      <c r="E4139" s="274"/>
      <c r="F4139" s="274"/>
      <c r="G4139" s="73">
        <v>0</v>
      </c>
      <c r="H4139" s="73">
        <v>0</v>
      </c>
      <c r="I4139" s="275">
        <v>0</v>
      </c>
      <c r="J4139" s="275"/>
      <c r="K4139" s="275">
        <v>110</v>
      </c>
      <c r="L4139" s="275"/>
      <c r="M4139" s="275"/>
      <c r="N4139" s="275"/>
      <c r="O4139" s="275">
        <v>0</v>
      </c>
      <c r="P4139" s="275"/>
      <c r="Q4139" s="73">
        <v>110</v>
      </c>
    </row>
    <row r="4140" spans="1:17" ht="12.1" customHeight="1" x14ac:dyDescent="0.25">
      <c r="A4140" s="273" t="s">
        <v>6804</v>
      </c>
      <c r="B4140" s="273"/>
      <c r="C4140" s="274" t="s">
        <v>6805</v>
      </c>
      <c r="D4140" s="274"/>
      <c r="E4140" s="274"/>
      <c r="F4140" s="274"/>
      <c r="G4140" s="73">
        <v>0</v>
      </c>
      <c r="H4140" s="73">
        <v>0</v>
      </c>
      <c r="I4140" s="275">
        <v>0</v>
      </c>
      <c r="J4140" s="275"/>
      <c r="K4140" s="275">
        <v>340</v>
      </c>
      <c r="L4140" s="275"/>
      <c r="M4140" s="275"/>
      <c r="N4140" s="275"/>
      <c r="O4140" s="275">
        <v>0</v>
      </c>
      <c r="P4140" s="275"/>
      <c r="Q4140" s="73">
        <v>340</v>
      </c>
    </row>
    <row r="4141" spans="1:17" ht="12.1" customHeight="1" x14ac:dyDescent="0.25">
      <c r="A4141" s="273" t="s">
        <v>6806</v>
      </c>
      <c r="B4141" s="273"/>
      <c r="C4141" s="274" t="s">
        <v>6783</v>
      </c>
      <c r="D4141" s="274"/>
      <c r="E4141" s="274"/>
      <c r="F4141" s="274"/>
      <c r="G4141" s="73">
        <v>0</v>
      </c>
      <c r="H4141" s="73">
        <v>0</v>
      </c>
      <c r="I4141" s="275">
        <v>0</v>
      </c>
      <c r="J4141" s="275"/>
      <c r="K4141" s="275">
        <v>1230</v>
      </c>
      <c r="L4141" s="275"/>
      <c r="M4141" s="275"/>
      <c r="N4141" s="275"/>
      <c r="O4141" s="275">
        <v>0</v>
      </c>
      <c r="P4141" s="275"/>
      <c r="Q4141" s="73">
        <v>1230</v>
      </c>
    </row>
    <row r="4142" spans="1:17" ht="12.75" customHeight="1" x14ac:dyDescent="0.25">
      <c r="A4142" s="273" t="s">
        <v>6807</v>
      </c>
      <c r="B4142" s="273"/>
      <c r="C4142" s="274" t="s">
        <v>6783</v>
      </c>
      <c r="D4142" s="274"/>
      <c r="E4142" s="274"/>
      <c r="F4142" s="274"/>
      <c r="G4142" s="73">
        <v>0</v>
      </c>
      <c r="H4142" s="73">
        <v>0</v>
      </c>
      <c r="I4142" s="275">
        <v>0</v>
      </c>
      <c r="J4142" s="275"/>
      <c r="K4142" s="275">
        <v>2335</v>
      </c>
      <c r="L4142" s="275"/>
      <c r="M4142" s="275"/>
      <c r="N4142" s="275"/>
      <c r="O4142" s="275">
        <v>0</v>
      </c>
      <c r="P4142" s="275"/>
      <c r="Q4142" s="73">
        <v>2335</v>
      </c>
    </row>
    <row r="4143" spans="1:17" ht="12.1" customHeight="1" x14ac:dyDescent="0.25">
      <c r="A4143" s="273" t="s">
        <v>6808</v>
      </c>
      <c r="B4143" s="273"/>
      <c r="C4143" s="274" t="s">
        <v>6783</v>
      </c>
      <c r="D4143" s="274"/>
      <c r="E4143" s="274"/>
      <c r="F4143" s="274"/>
      <c r="G4143" s="73">
        <v>0</v>
      </c>
      <c r="H4143" s="73">
        <v>0</v>
      </c>
      <c r="I4143" s="275">
        <v>0</v>
      </c>
      <c r="J4143" s="275"/>
      <c r="K4143" s="275">
        <v>630</v>
      </c>
      <c r="L4143" s="275"/>
      <c r="M4143" s="275"/>
      <c r="N4143" s="275"/>
      <c r="O4143" s="275">
        <v>0</v>
      </c>
      <c r="P4143" s="275"/>
      <c r="Q4143" s="73">
        <v>630</v>
      </c>
    </row>
    <row r="4144" spans="1:17" ht="12.1" customHeight="1" x14ac:dyDescent="0.25">
      <c r="A4144" s="273" t="s">
        <v>6809</v>
      </c>
      <c r="B4144" s="273"/>
      <c r="C4144" s="274" t="s">
        <v>6783</v>
      </c>
      <c r="D4144" s="274"/>
      <c r="E4144" s="274"/>
      <c r="F4144" s="274"/>
      <c r="G4144" s="73">
        <v>0</v>
      </c>
      <c r="H4144" s="73">
        <v>0</v>
      </c>
      <c r="I4144" s="275">
        <v>0</v>
      </c>
      <c r="J4144" s="275"/>
      <c r="K4144" s="275">
        <v>3175</v>
      </c>
      <c r="L4144" s="275"/>
      <c r="M4144" s="275"/>
      <c r="N4144" s="275"/>
      <c r="O4144" s="275">
        <v>0</v>
      </c>
      <c r="P4144" s="275"/>
      <c r="Q4144" s="73">
        <v>3175</v>
      </c>
    </row>
    <row r="4145" spans="1:17" ht="12.75" customHeight="1" x14ac:dyDescent="0.25">
      <c r="A4145" s="273" t="s">
        <v>6810</v>
      </c>
      <c r="B4145" s="273"/>
      <c r="C4145" s="274" t="s">
        <v>6811</v>
      </c>
      <c r="D4145" s="274"/>
      <c r="E4145" s="274"/>
      <c r="F4145" s="274"/>
      <c r="G4145" s="73">
        <v>0</v>
      </c>
      <c r="H4145" s="73">
        <v>0</v>
      </c>
      <c r="I4145" s="275">
        <v>0</v>
      </c>
      <c r="J4145" s="275"/>
      <c r="K4145" s="275">
        <v>675</v>
      </c>
      <c r="L4145" s="275"/>
      <c r="M4145" s="275"/>
      <c r="N4145" s="275"/>
      <c r="O4145" s="275">
        <v>0</v>
      </c>
      <c r="P4145" s="275"/>
      <c r="Q4145" s="73">
        <v>675</v>
      </c>
    </row>
    <row r="4146" spans="1:17" ht="12.1" customHeight="1" x14ac:dyDescent="0.25">
      <c r="A4146" s="273" t="s">
        <v>6812</v>
      </c>
      <c r="B4146" s="273"/>
      <c r="C4146" s="274" t="s">
        <v>6783</v>
      </c>
      <c r="D4146" s="274"/>
      <c r="E4146" s="274"/>
      <c r="F4146" s="274"/>
      <c r="G4146" s="73">
        <v>0</v>
      </c>
      <c r="H4146" s="73">
        <v>0</v>
      </c>
      <c r="I4146" s="275">
        <v>0</v>
      </c>
      <c r="J4146" s="275"/>
      <c r="K4146" s="275">
        <v>850</v>
      </c>
      <c r="L4146" s="275"/>
      <c r="M4146" s="275"/>
      <c r="N4146" s="275"/>
      <c r="O4146" s="275">
        <v>0</v>
      </c>
      <c r="P4146" s="275"/>
      <c r="Q4146" s="73">
        <v>850</v>
      </c>
    </row>
    <row r="4147" spans="1:17" ht="12.1" customHeight="1" x14ac:dyDescent="0.25">
      <c r="A4147" s="273" t="s">
        <v>6813</v>
      </c>
      <c r="B4147" s="273"/>
      <c r="C4147" s="274" t="s">
        <v>6783</v>
      </c>
      <c r="D4147" s="274"/>
      <c r="E4147" s="274"/>
      <c r="F4147" s="274"/>
      <c r="G4147" s="73">
        <v>0</v>
      </c>
      <c r="H4147" s="73">
        <v>0</v>
      </c>
      <c r="I4147" s="275">
        <v>0</v>
      </c>
      <c r="J4147" s="275"/>
      <c r="K4147" s="275">
        <v>9280</v>
      </c>
      <c r="L4147" s="275"/>
      <c r="M4147" s="275"/>
      <c r="N4147" s="275"/>
      <c r="O4147" s="275">
        <v>0</v>
      </c>
      <c r="P4147" s="275"/>
      <c r="Q4147" s="73">
        <v>9280</v>
      </c>
    </row>
    <row r="4148" spans="1:17" ht="12.75" customHeight="1" x14ac:dyDescent="0.25">
      <c r="A4148" s="273" t="s">
        <v>6814</v>
      </c>
      <c r="B4148" s="273"/>
      <c r="C4148" s="274" t="s">
        <v>6783</v>
      </c>
      <c r="D4148" s="274"/>
      <c r="E4148" s="274"/>
      <c r="F4148" s="274"/>
      <c r="G4148" s="73">
        <v>0</v>
      </c>
      <c r="H4148" s="73">
        <v>0</v>
      </c>
      <c r="I4148" s="275">
        <v>0</v>
      </c>
      <c r="J4148" s="275"/>
      <c r="K4148" s="275">
        <v>7600</v>
      </c>
      <c r="L4148" s="275"/>
      <c r="M4148" s="275"/>
      <c r="N4148" s="275"/>
      <c r="O4148" s="275">
        <v>0</v>
      </c>
      <c r="P4148" s="275"/>
      <c r="Q4148" s="73">
        <v>7600</v>
      </c>
    </row>
    <row r="4149" spans="1:17" ht="12.1" customHeight="1" x14ac:dyDescent="0.25">
      <c r="A4149" s="273" t="s">
        <v>6815</v>
      </c>
      <c r="B4149" s="273"/>
      <c r="C4149" s="274" t="s">
        <v>6783</v>
      </c>
      <c r="D4149" s="274"/>
      <c r="E4149" s="274"/>
      <c r="F4149" s="274"/>
      <c r="G4149" s="73">
        <v>0</v>
      </c>
      <c r="H4149" s="73">
        <v>0</v>
      </c>
      <c r="I4149" s="275">
        <v>0</v>
      </c>
      <c r="J4149" s="275"/>
      <c r="K4149" s="275">
        <v>31140</v>
      </c>
      <c r="L4149" s="275"/>
      <c r="M4149" s="275"/>
      <c r="N4149" s="275"/>
      <c r="O4149" s="275">
        <v>0</v>
      </c>
      <c r="P4149" s="275"/>
      <c r="Q4149" s="73">
        <v>31140</v>
      </c>
    </row>
    <row r="4150" spans="1:17" ht="12.1" customHeight="1" x14ac:dyDescent="0.25">
      <c r="A4150" s="273" t="s">
        <v>6816</v>
      </c>
      <c r="B4150" s="273"/>
      <c r="C4150" s="274" t="s">
        <v>6817</v>
      </c>
      <c r="D4150" s="274"/>
      <c r="E4150" s="274"/>
      <c r="F4150" s="274"/>
      <c r="G4150" s="73">
        <v>0</v>
      </c>
      <c r="H4150" s="73">
        <v>0</v>
      </c>
      <c r="I4150" s="275">
        <v>0</v>
      </c>
      <c r="J4150" s="275"/>
      <c r="K4150" s="275">
        <v>60</v>
      </c>
      <c r="L4150" s="275"/>
      <c r="M4150" s="275"/>
      <c r="N4150" s="275"/>
      <c r="O4150" s="275">
        <v>0</v>
      </c>
      <c r="P4150" s="275"/>
      <c r="Q4150" s="73">
        <v>60</v>
      </c>
    </row>
    <row r="4151" spans="1:17" ht="12.75" customHeight="1" x14ac:dyDescent="0.25">
      <c r="A4151" s="273" t="s">
        <v>6818</v>
      </c>
      <c r="B4151" s="273"/>
      <c r="C4151" s="274" t="s">
        <v>6819</v>
      </c>
      <c r="D4151" s="274"/>
      <c r="E4151" s="274"/>
      <c r="F4151" s="274"/>
      <c r="G4151" s="73">
        <v>0</v>
      </c>
      <c r="H4151" s="73">
        <v>0</v>
      </c>
      <c r="I4151" s="275">
        <v>0</v>
      </c>
      <c r="J4151" s="275"/>
      <c r="K4151" s="275">
        <v>40</v>
      </c>
      <c r="L4151" s="275"/>
      <c r="M4151" s="275"/>
      <c r="N4151" s="275"/>
      <c r="O4151" s="275">
        <v>0</v>
      </c>
      <c r="P4151" s="275"/>
      <c r="Q4151" s="73">
        <v>40</v>
      </c>
    </row>
    <row r="4152" spans="1:17" ht="12.1" customHeight="1" x14ac:dyDescent="0.25">
      <c r="A4152" s="273" t="s">
        <v>6820</v>
      </c>
      <c r="B4152" s="273"/>
      <c r="C4152" s="274" t="s">
        <v>6783</v>
      </c>
      <c r="D4152" s="274"/>
      <c r="E4152" s="274"/>
      <c r="F4152" s="274"/>
      <c r="G4152" s="73">
        <v>0</v>
      </c>
      <c r="H4152" s="73">
        <v>0</v>
      </c>
      <c r="I4152" s="275">
        <v>0</v>
      </c>
      <c r="J4152" s="275"/>
      <c r="K4152" s="275">
        <v>58250</v>
      </c>
      <c r="L4152" s="275"/>
      <c r="M4152" s="275"/>
      <c r="N4152" s="275"/>
      <c r="O4152" s="275">
        <v>0</v>
      </c>
      <c r="P4152" s="275"/>
      <c r="Q4152" s="73">
        <v>58250</v>
      </c>
    </row>
    <row r="4153" spans="1:17" ht="12.1" customHeight="1" x14ac:dyDescent="0.25">
      <c r="A4153" s="273" t="s">
        <v>6821</v>
      </c>
      <c r="B4153" s="273"/>
      <c r="C4153" s="274" t="s">
        <v>6783</v>
      </c>
      <c r="D4153" s="274"/>
      <c r="E4153" s="274"/>
      <c r="F4153" s="274"/>
      <c r="G4153" s="73">
        <v>0</v>
      </c>
      <c r="H4153" s="73">
        <v>0</v>
      </c>
      <c r="I4153" s="275">
        <v>0</v>
      </c>
      <c r="J4153" s="275"/>
      <c r="K4153" s="275">
        <v>8910</v>
      </c>
      <c r="L4153" s="275"/>
      <c r="M4153" s="275"/>
      <c r="N4153" s="275"/>
      <c r="O4153" s="275">
        <v>0</v>
      </c>
      <c r="P4153" s="275"/>
      <c r="Q4153" s="73">
        <v>8910</v>
      </c>
    </row>
    <row r="4154" spans="1:17" ht="12.75" customHeight="1" x14ac:dyDescent="0.25">
      <c r="A4154" s="273" t="s">
        <v>6822</v>
      </c>
      <c r="B4154" s="273"/>
      <c r="C4154" s="274" t="s">
        <v>6783</v>
      </c>
      <c r="D4154" s="274"/>
      <c r="E4154" s="274"/>
      <c r="F4154" s="274"/>
      <c r="G4154" s="73">
        <v>0</v>
      </c>
      <c r="H4154" s="73">
        <v>0</v>
      </c>
      <c r="I4154" s="275">
        <v>0</v>
      </c>
      <c r="J4154" s="275"/>
      <c r="K4154" s="275">
        <v>1160</v>
      </c>
      <c r="L4154" s="275"/>
      <c r="M4154" s="275"/>
      <c r="N4154" s="275"/>
      <c r="O4154" s="275">
        <v>0</v>
      </c>
      <c r="P4154" s="275"/>
      <c r="Q4154" s="73">
        <v>1160</v>
      </c>
    </row>
    <row r="4155" spans="1:17" ht="12.1" customHeight="1" x14ac:dyDescent="0.25">
      <c r="A4155" s="273" t="s">
        <v>6823</v>
      </c>
      <c r="B4155" s="273"/>
      <c r="C4155" s="274" t="s">
        <v>6824</v>
      </c>
      <c r="D4155" s="274"/>
      <c r="E4155" s="274"/>
      <c r="F4155" s="274"/>
      <c r="G4155" s="73">
        <v>0</v>
      </c>
      <c r="H4155" s="73">
        <v>0</v>
      </c>
      <c r="I4155" s="275">
        <v>0</v>
      </c>
      <c r="J4155" s="275"/>
      <c r="K4155" s="275">
        <v>88735</v>
      </c>
      <c r="L4155" s="275"/>
      <c r="M4155" s="275"/>
      <c r="N4155" s="275"/>
      <c r="O4155" s="275">
        <v>0</v>
      </c>
      <c r="P4155" s="275"/>
      <c r="Q4155" s="73">
        <v>88735</v>
      </c>
    </row>
    <row r="4156" spans="1:17" ht="12.1" customHeight="1" x14ac:dyDescent="0.25">
      <c r="A4156" s="273" t="s">
        <v>6825</v>
      </c>
      <c r="B4156" s="273"/>
      <c r="C4156" s="274" t="s">
        <v>6826</v>
      </c>
      <c r="D4156" s="274"/>
      <c r="E4156" s="274"/>
      <c r="F4156" s="274"/>
      <c r="G4156" s="73">
        <v>0</v>
      </c>
      <c r="H4156" s="73">
        <v>0</v>
      </c>
      <c r="I4156" s="275">
        <v>0</v>
      </c>
      <c r="J4156" s="275"/>
      <c r="K4156" s="275">
        <v>30960</v>
      </c>
      <c r="L4156" s="275"/>
      <c r="M4156" s="275"/>
      <c r="N4156" s="275"/>
      <c r="O4156" s="275">
        <v>0</v>
      </c>
      <c r="P4156" s="275"/>
      <c r="Q4156" s="73">
        <v>30960</v>
      </c>
    </row>
    <row r="4157" spans="1:17" ht="12.75" customHeight="1" x14ac:dyDescent="0.25">
      <c r="A4157" s="273" t="s">
        <v>6827</v>
      </c>
      <c r="B4157" s="273"/>
      <c r="C4157" s="274" t="s">
        <v>6828</v>
      </c>
      <c r="D4157" s="274"/>
      <c r="E4157" s="274"/>
      <c r="F4157" s="274"/>
      <c r="G4157" s="73">
        <v>0</v>
      </c>
      <c r="H4157" s="73">
        <v>0</v>
      </c>
      <c r="I4157" s="275">
        <v>0</v>
      </c>
      <c r="J4157" s="275"/>
      <c r="K4157" s="275">
        <v>19620</v>
      </c>
      <c r="L4157" s="275"/>
      <c r="M4157" s="275"/>
      <c r="N4157" s="275"/>
      <c r="O4157" s="275">
        <v>0</v>
      </c>
      <c r="P4157" s="275"/>
      <c r="Q4157" s="73">
        <v>19620</v>
      </c>
    </row>
    <row r="4158" spans="1:17" ht="12.1" customHeight="1" x14ac:dyDescent="0.25">
      <c r="A4158" s="273" t="s">
        <v>6829</v>
      </c>
      <c r="B4158" s="273"/>
      <c r="C4158" s="274" t="s">
        <v>6830</v>
      </c>
      <c r="D4158" s="274"/>
      <c r="E4158" s="274"/>
      <c r="F4158" s="274"/>
      <c r="G4158" s="73">
        <v>0</v>
      </c>
      <c r="H4158" s="73">
        <v>0</v>
      </c>
      <c r="I4158" s="275">
        <v>0</v>
      </c>
      <c r="J4158" s="275"/>
      <c r="K4158" s="275">
        <v>7920</v>
      </c>
      <c r="L4158" s="275"/>
      <c r="M4158" s="275"/>
      <c r="N4158" s="275"/>
      <c r="O4158" s="275">
        <v>0</v>
      </c>
      <c r="P4158" s="275"/>
      <c r="Q4158" s="73">
        <v>7920</v>
      </c>
    </row>
    <row r="4159" spans="1:17" ht="12.1" customHeight="1" x14ac:dyDescent="0.25">
      <c r="A4159" s="355"/>
      <c r="B4159" s="355"/>
      <c r="C4159" s="355"/>
      <c r="D4159" s="355"/>
      <c r="E4159" s="355"/>
      <c r="F4159" s="355"/>
      <c r="G4159" s="74">
        <v>0</v>
      </c>
      <c r="H4159" s="74">
        <v>0</v>
      </c>
      <c r="I4159" s="356">
        <v>0</v>
      </c>
      <c r="J4159" s="356"/>
      <c r="K4159" s="356">
        <v>307085</v>
      </c>
      <c r="L4159" s="356"/>
      <c r="M4159" s="356"/>
      <c r="N4159" s="356"/>
      <c r="O4159" s="356">
        <v>0</v>
      </c>
      <c r="P4159" s="356"/>
      <c r="Q4159" s="74">
        <v>307085</v>
      </c>
    </row>
    <row r="4160" spans="1:17" ht="6.8" customHeight="1" x14ac:dyDescent="0.25"/>
    <row r="4161" spans="1:17" ht="12.75" customHeight="1" x14ac:dyDescent="0.25">
      <c r="A4161" s="277" t="s">
        <v>578</v>
      </c>
      <c r="B4161" s="277"/>
      <c r="C4161" s="278" t="s">
        <v>885</v>
      </c>
      <c r="D4161" s="278"/>
      <c r="E4161" s="278"/>
      <c r="F4161" s="278"/>
      <c r="G4161" s="278"/>
      <c r="H4161" s="278"/>
      <c r="I4161" s="278"/>
      <c r="J4161" s="278"/>
      <c r="K4161" s="278"/>
      <c r="L4161" s="278"/>
      <c r="M4161" s="278"/>
      <c r="N4161" s="278"/>
      <c r="O4161" s="278"/>
      <c r="P4161" s="278"/>
      <c r="Q4161" s="278"/>
    </row>
    <row r="4162" spans="1:17" ht="12.1" customHeight="1" x14ac:dyDescent="0.25">
      <c r="A4162" s="273" t="s">
        <v>6831</v>
      </c>
      <c r="B4162" s="273"/>
      <c r="C4162" s="274" t="s">
        <v>6832</v>
      </c>
      <c r="D4162" s="274"/>
      <c r="E4162" s="274"/>
      <c r="F4162" s="274"/>
      <c r="G4162" s="73">
        <v>0</v>
      </c>
      <c r="H4162" s="73">
        <v>0</v>
      </c>
      <c r="I4162" s="275">
        <v>0</v>
      </c>
      <c r="J4162" s="275"/>
      <c r="K4162" s="275">
        <v>520</v>
      </c>
      <c r="L4162" s="275"/>
      <c r="M4162" s="275"/>
      <c r="N4162" s="275"/>
      <c r="O4162" s="275">
        <v>0</v>
      </c>
      <c r="P4162" s="275"/>
      <c r="Q4162" s="73">
        <v>520</v>
      </c>
    </row>
    <row r="4163" spans="1:17" ht="12.1" customHeight="1" x14ac:dyDescent="0.25">
      <c r="A4163" s="273" t="s">
        <v>6833</v>
      </c>
      <c r="B4163" s="273"/>
      <c r="C4163" s="274" t="s">
        <v>6832</v>
      </c>
      <c r="D4163" s="274"/>
      <c r="E4163" s="274"/>
      <c r="F4163" s="274"/>
      <c r="G4163" s="73">
        <v>0</v>
      </c>
      <c r="H4163" s="73">
        <v>0</v>
      </c>
      <c r="I4163" s="275">
        <v>0</v>
      </c>
      <c r="J4163" s="275"/>
      <c r="K4163" s="275">
        <v>460</v>
      </c>
      <c r="L4163" s="275"/>
      <c r="M4163" s="275"/>
      <c r="N4163" s="275"/>
      <c r="O4163" s="275">
        <v>0</v>
      </c>
      <c r="P4163" s="275"/>
      <c r="Q4163" s="73">
        <v>460</v>
      </c>
    </row>
    <row r="4164" spans="1:17" ht="12.75" customHeight="1" x14ac:dyDescent="0.25">
      <c r="A4164" s="273" t="s">
        <v>6834</v>
      </c>
      <c r="B4164" s="273"/>
      <c r="C4164" s="274" t="s">
        <v>6832</v>
      </c>
      <c r="D4164" s="274"/>
      <c r="E4164" s="274"/>
      <c r="F4164" s="274"/>
      <c r="G4164" s="73">
        <v>0</v>
      </c>
      <c r="H4164" s="73">
        <v>0</v>
      </c>
      <c r="I4164" s="275">
        <v>0</v>
      </c>
      <c r="J4164" s="275"/>
      <c r="K4164" s="275">
        <v>3740</v>
      </c>
      <c r="L4164" s="275"/>
      <c r="M4164" s="275"/>
      <c r="N4164" s="275"/>
      <c r="O4164" s="275">
        <v>0</v>
      </c>
      <c r="P4164" s="275"/>
      <c r="Q4164" s="73">
        <v>3740</v>
      </c>
    </row>
    <row r="4165" spans="1:17" ht="12.1" customHeight="1" x14ac:dyDescent="0.25">
      <c r="A4165" s="273" t="s">
        <v>6835</v>
      </c>
      <c r="B4165" s="273"/>
      <c r="C4165" s="274" t="s">
        <v>6832</v>
      </c>
      <c r="D4165" s="274"/>
      <c r="E4165" s="274"/>
      <c r="F4165" s="274"/>
      <c r="G4165" s="73">
        <v>0</v>
      </c>
      <c r="H4165" s="73">
        <v>0</v>
      </c>
      <c r="I4165" s="275">
        <v>0</v>
      </c>
      <c r="J4165" s="275"/>
      <c r="K4165" s="275">
        <v>1440</v>
      </c>
      <c r="L4165" s="275"/>
      <c r="M4165" s="275"/>
      <c r="N4165" s="275"/>
      <c r="O4165" s="275">
        <v>0</v>
      </c>
      <c r="P4165" s="275"/>
      <c r="Q4165" s="73">
        <v>1440</v>
      </c>
    </row>
    <row r="4166" spans="1:17" ht="12.1" customHeight="1" x14ac:dyDescent="0.25">
      <c r="A4166" s="273" t="s">
        <v>6836</v>
      </c>
      <c r="B4166" s="273"/>
      <c r="C4166" s="274" t="s">
        <v>6832</v>
      </c>
      <c r="D4166" s="274"/>
      <c r="E4166" s="274"/>
      <c r="F4166" s="274"/>
      <c r="G4166" s="73">
        <v>0</v>
      </c>
      <c r="H4166" s="73">
        <v>0</v>
      </c>
      <c r="I4166" s="275">
        <v>0</v>
      </c>
      <c r="J4166" s="275"/>
      <c r="K4166" s="275">
        <v>820</v>
      </c>
      <c r="L4166" s="275"/>
      <c r="M4166" s="275"/>
      <c r="N4166" s="275"/>
      <c r="O4166" s="275">
        <v>0</v>
      </c>
      <c r="P4166" s="275"/>
      <c r="Q4166" s="73">
        <v>820</v>
      </c>
    </row>
    <row r="4167" spans="1:17" ht="12.1" customHeight="1" x14ac:dyDescent="0.25">
      <c r="A4167" s="273" t="s">
        <v>6837</v>
      </c>
      <c r="B4167" s="273"/>
      <c r="C4167" s="274" t="s">
        <v>6832</v>
      </c>
      <c r="D4167" s="274"/>
      <c r="E4167" s="274"/>
      <c r="F4167" s="274"/>
      <c r="G4167" s="73">
        <v>0</v>
      </c>
      <c r="H4167" s="73">
        <v>0</v>
      </c>
      <c r="I4167" s="275">
        <v>0</v>
      </c>
      <c r="J4167" s="275"/>
      <c r="K4167" s="275">
        <v>6860</v>
      </c>
      <c r="L4167" s="275"/>
      <c r="M4167" s="275"/>
      <c r="N4167" s="275"/>
      <c r="O4167" s="275">
        <v>0</v>
      </c>
      <c r="P4167" s="275"/>
      <c r="Q4167" s="73">
        <v>6860</v>
      </c>
    </row>
    <row r="4168" spans="1:17" ht="12.75" customHeight="1" x14ac:dyDescent="0.25">
      <c r="A4168" s="273" t="s">
        <v>6838</v>
      </c>
      <c r="B4168" s="273"/>
      <c r="C4168" s="274" t="s">
        <v>6839</v>
      </c>
      <c r="D4168" s="274"/>
      <c r="E4168" s="274"/>
      <c r="F4168" s="274"/>
      <c r="G4168" s="73">
        <v>0</v>
      </c>
      <c r="H4168" s="73">
        <v>0</v>
      </c>
      <c r="I4168" s="275">
        <v>0</v>
      </c>
      <c r="J4168" s="275"/>
      <c r="K4168" s="275">
        <v>160</v>
      </c>
      <c r="L4168" s="275"/>
      <c r="M4168" s="275"/>
      <c r="N4168" s="275"/>
      <c r="O4168" s="275">
        <v>0</v>
      </c>
      <c r="P4168" s="275"/>
      <c r="Q4168" s="73">
        <v>160</v>
      </c>
    </row>
    <row r="4169" spans="1:17" ht="12.1" customHeight="1" x14ac:dyDescent="0.25">
      <c r="A4169" s="273" t="s">
        <v>6840</v>
      </c>
      <c r="B4169" s="273"/>
      <c r="C4169" s="274" t="s">
        <v>6832</v>
      </c>
      <c r="D4169" s="274"/>
      <c r="E4169" s="274"/>
      <c r="F4169" s="274"/>
      <c r="G4169" s="73">
        <v>0</v>
      </c>
      <c r="H4169" s="73">
        <v>0</v>
      </c>
      <c r="I4169" s="275">
        <v>0</v>
      </c>
      <c r="J4169" s="275"/>
      <c r="K4169" s="275">
        <v>21160</v>
      </c>
      <c r="L4169" s="275"/>
      <c r="M4169" s="275"/>
      <c r="N4169" s="275"/>
      <c r="O4169" s="275">
        <v>0</v>
      </c>
      <c r="P4169" s="275"/>
      <c r="Q4169" s="73">
        <v>21160</v>
      </c>
    </row>
    <row r="4170" spans="1:17" ht="12.1" customHeight="1" x14ac:dyDescent="0.25">
      <c r="A4170" s="273" t="s">
        <v>6841</v>
      </c>
      <c r="B4170" s="273"/>
      <c r="C4170" s="274" t="s">
        <v>6832</v>
      </c>
      <c r="D4170" s="274"/>
      <c r="E4170" s="274"/>
      <c r="F4170" s="274"/>
      <c r="G4170" s="73">
        <v>0</v>
      </c>
      <c r="H4170" s="73">
        <v>0</v>
      </c>
      <c r="I4170" s="275">
        <v>0</v>
      </c>
      <c r="J4170" s="275"/>
      <c r="K4170" s="275">
        <v>460</v>
      </c>
      <c r="L4170" s="275"/>
      <c r="M4170" s="275"/>
      <c r="N4170" s="275"/>
      <c r="O4170" s="275">
        <v>0</v>
      </c>
      <c r="P4170" s="275"/>
      <c r="Q4170" s="73">
        <v>460</v>
      </c>
    </row>
    <row r="4171" spans="1:17" ht="12.75" customHeight="1" x14ac:dyDescent="0.25">
      <c r="A4171" s="273" t="s">
        <v>6842</v>
      </c>
      <c r="B4171" s="273"/>
      <c r="C4171" s="274" t="s">
        <v>6832</v>
      </c>
      <c r="D4171" s="274"/>
      <c r="E4171" s="274"/>
      <c r="F4171" s="274"/>
      <c r="G4171" s="73">
        <v>0</v>
      </c>
      <c r="H4171" s="73">
        <v>0</v>
      </c>
      <c r="I4171" s="275">
        <v>0</v>
      </c>
      <c r="J4171" s="275"/>
      <c r="K4171" s="275">
        <v>3400</v>
      </c>
      <c r="L4171" s="275"/>
      <c r="M4171" s="275"/>
      <c r="N4171" s="275"/>
      <c r="O4171" s="275">
        <v>0</v>
      </c>
      <c r="P4171" s="275"/>
      <c r="Q4171" s="73">
        <v>3400</v>
      </c>
    </row>
    <row r="4172" spans="1:17" ht="12.1" customHeight="1" x14ac:dyDescent="0.25">
      <c r="A4172" s="273" t="s">
        <v>6843</v>
      </c>
      <c r="B4172" s="273"/>
      <c r="C4172" s="274" t="s">
        <v>6844</v>
      </c>
      <c r="D4172" s="274"/>
      <c r="E4172" s="274"/>
      <c r="F4172" s="274"/>
      <c r="G4172" s="73">
        <v>0</v>
      </c>
      <c r="H4172" s="73">
        <v>0</v>
      </c>
      <c r="I4172" s="275">
        <v>0</v>
      </c>
      <c r="J4172" s="275"/>
      <c r="K4172" s="275">
        <v>1300</v>
      </c>
      <c r="L4172" s="275"/>
      <c r="M4172" s="275"/>
      <c r="N4172" s="275"/>
      <c r="O4172" s="275">
        <v>0</v>
      </c>
      <c r="P4172" s="275"/>
      <c r="Q4172" s="73">
        <v>1300</v>
      </c>
    </row>
    <row r="4173" spans="1:17" ht="12.1" customHeight="1" x14ac:dyDescent="0.25">
      <c r="A4173" s="273" t="s">
        <v>6845</v>
      </c>
      <c r="B4173" s="273"/>
      <c r="C4173" s="274" t="s">
        <v>6832</v>
      </c>
      <c r="D4173" s="274"/>
      <c r="E4173" s="274"/>
      <c r="F4173" s="274"/>
      <c r="G4173" s="73">
        <v>0</v>
      </c>
      <c r="H4173" s="73">
        <v>0</v>
      </c>
      <c r="I4173" s="275">
        <v>0</v>
      </c>
      <c r="J4173" s="275"/>
      <c r="K4173" s="275">
        <v>1800</v>
      </c>
      <c r="L4173" s="275"/>
      <c r="M4173" s="275"/>
      <c r="N4173" s="275"/>
      <c r="O4173" s="275">
        <v>0</v>
      </c>
      <c r="P4173" s="275"/>
      <c r="Q4173" s="73">
        <v>1800</v>
      </c>
    </row>
    <row r="4174" spans="1:17" ht="12.75" customHeight="1" x14ac:dyDescent="0.25">
      <c r="A4174" s="273" t="s">
        <v>6846</v>
      </c>
      <c r="B4174" s="273"/>
      <c r="C4174" s="274" t="s">
        <v>6847</v>
      </c>
      <c r="D4174" s="274"/>
      <c r="E4174" s="274"/>
      <c r="F4174" s="274"/>
      <c r="G4174" s="73">
        <v>0</v>
      </c>
      <c r="H4174" s="73">
        <v>0</v>
      </c>
      <c r="I4174" s="275">
        <v>0</v>
      </c>
      <c r="J4174" s="275"/>
      <c r="K4174" s="275">
        <v>1280</v>
      </c>
      <c r="L4174" s="275"/>
      <c r="M4174" s="275"/>
      <c r="N4174" s="275"/>
      <c r="O4174" s="275">
        <v>0</v>
      </c>
      <c r="P4174" s="275"/>
      <c r="Q4174" s="73">
        <v>1280</v>
      </c>
    </row>
    <row r="4175" spans="1:17" ht="12.1" customHeight="1" x14ac:dyDescent="0.25">
      <c r="A4175" s="273" t="s">
        <v>6848</v>
      </c>
      <c r="B4175" s="273"/>
      <c r="C4175" s="274" t="s">
        <v>6832</v>
      </c>
      <c r="D4175" s="274"/>
      <c r="E4175" s="274"/>
      <c r="F4175" s="274"/>
      <c r="G4175" s="73">
        <v>0</v>
      </c>
      <c r="H4175" s="73">
        <v>0</v>
      </c>
      <c r="I4175" s="275">
        <v>0</v>
      </c>
      <c r="J4175" s="275"/>
      <c r="K4175" s="275">
        <v>3540</v>
      </c>
      <c r="L4175" s="275"/>
      <c r="M4175" s="275"/>
      <c r="N4175" s="275"/>
      <c r="O4175" s="275">
        <v>0</v>
      </c>
      <c r="P4175" s="275"/>
      <c r="Q4175" s="73">
        <v>3540</v>
      </c>
    </row>
    <row r="4176" spans="1:17" ht="12.1" customHeight="1" x14ac:dyDescent="0.25">
      <c r="A4176" s="273" t="s">
        <v>6849</v>
      </c>
      <c r="B4176" s="273"/>
      <c r="C4176" s="274" t="s">
        <v>6850</v>
      </c>
      <c r="D4176" s="274"/>
      <c r="E4176" s="274"/>
      <c r="F4176" s="274"/>
      <c r="G4176" s="73">
        <v>0</v>
      </c>
      <c r="H4176" s="73">
        <v>0</v>
      </c>
      <c r="I4176" s="275">
        <v>0</v>
      </c>
      <c r="J4176" s="275"/>
      <c r="K4176" s="275">
        <v>920</v>
      </c>
      <c r="L4176" s="275"/>
      <c r="M4176" s="275"/>
      <c r="N4176" s="275"/>
      <c r="O4176" s="275">
        <v>0</v>
      </c>
      <c r="P4176" s="275"/>
      <c r="Q4176" s="73">
        <v>920</v>
      </c>
    </row>
    <row r="4177" spans="1:17" ht="12.75" customHeight="1" x14ac:dyDescent="0.25">
      <c r="A4177" s="273" t="s">
        <v>6851</v>
      </c>
      <c r="B4177" s="273"/>
      <c r="C4177" s="274" t="s">
        <v>6852</v>
      </c>
      <c r="D4177" s="274"/>
      <c r="E4177" s="274"/>
      <c r="F4177" s="274"/>
      <c r="G4177" s="73">
        <v>0</v>
      </c>
      <c r="H4177" s="73">
        <v>0</v>
      </c>
      <c r="I4177" s="275">
        <v>0</v>
      </c>
      <c r="J4177" s="275"/>
      <c r="K4177" s="275">
        <v>820</v>
      </c>
      <c r="L4177" s="275"/>
      <c r="M4177" s="275"/>
      <c r="N4177" s="275"/>
      <c r="O4177" s="275">
        <v>0</v>
      </c>
      <c r="P4177" s="275"/>
      <c r="Q4177" s="73">
        <v>820</v>
      </c>
    </row>
    <row r="4178" spans="1:17" ht="12.1" customHeight="1" x14ac:dyDescent="0.25">
      <c r="A4178" s="273" t="s">
        <v>6853</v>
      </c>
      <c r="B4178" s="273"/>
      <c r="C4178" s="274" t="s">
        <v>6832</v>
      </c>
      <c r="D4178" s="274"/>
      <c r="E4178" s="274"/>
      <c r="F4178" s="274"/>
      <c r="G4178" s="73">
        <v>0</v>
      </c>
      <c r="H4178" s="73">
        <v>0</v>
      </c>
      <c r="I4178" s="275">
        <v>0</v>
      </c>
      <c r="J4178" s="275"/>
      <c r="K4178" s="275">
        <v>3840</v>
      </c>
      <c r="L4178" s="275"/>
      <c r="M4178" s="275"/>
      <c r="N4178" s="275"/>
      <c r="O4178" s="275">
        <v>0</v>
      </c>
      <c r="P4178" s="275"/>
      <c r="Q4178" s="73">
        <v>3840</v>
      </c>
    </row>
    <row r="4179" spans="1:17" ht="12.1" customHeight="1" x14ac:dyDescent="0.25">
      <c r="A4179" s="273" t="s">
        <v>6854</v>
      </c>
      <c r="B4179" s="273"/>
      <c r="C4179" s="274" t="s">
        <v>6832</v>
      </c>
      <c r="D4179" s="274"/>
      <c r="E4179" s="274"/>
      <c r="F4179" s="274"/>
      <c r="G4179" s="73">
        <v>0</v>
      </c>
      <c r="H4179" s="73">
        <v>0</v>
      </c>
      <c r="I4179" s="275">
        <v>0</v>
      </c>
      <c r="J4179" s="275"/>
      <c r="K4179" s="275">
        <v>3480</v>
      </c>
      <c r="L4179" s="275"/>
      <c r="M4179" s="275"/>
      <c r="N4179" s="275"/>
      <c r="O4179" s="275">
        <v>0</v>
      </c>
      <c r="P4179" s="275"/>
      <c r="Q4179" s="73">
        <v>3480</v>
      </c>
    </row>
    <row r="4180" spans="1:17" ht="12.75" customHeight="1" x14ac:dyDescent="0.25">
      <c r="A4180" s="273" t="s">
        <v>6855</v>
      </c>
      <c r="B4180" s="273"/>
      <c r="C4180" s="274" t="s">
        <v>6832</v>
      </c>
      <c r="D4180" s="274"/>
      <c r="E4180" s="274"/>
      <c r="F4180" s="274"/>
      <c r="G4180" s="73">
        <v>0</v>
      </c>
      <c r="H4180" s="73">
        <v>0</v>
      </c>
      <c r="I4180" s="275">
        <v>0</v>
      </c>
      <c r="J4180" s="275"/>
      <c r="K4180" s="275">
        <v>2260</v>
      </c>
      <c r="L4180" s="275"/>
      <c r="M4180" s="275"/>
      <c r="N4180" s="275"/>
      <c r="O4180" s="275">
        <v>0</v>
      </c>
      <c r="P4180" s="275"/>
      <c r="Q4180" s="73">
        <v>2260</v>
      </c>
    </row>
    <row r="4181" spans="1:17" ht="12.1" customHeight="1" x14ac:dyDescent="0.25">
      <c r="A4181" s="273" t="s">
        <v>6856</v>
      </c>
      <c r="B4181" s="273"/>
      <c r="C4181" s="274" t="s">
        <v>6832</v>
      </c>
      <c r="D4181" s="274"/>
      <c r="E4181" s="274"/>
      <c r="F4181" s="274"/>
      <c r="G4181" s="73">
        <v>0</v>
      </c>
      <c r="H4181" s="73">
        <v>0</v>
      </c>
      <c r="I4181" s="275">
        <v>0</v>
      </c>
      <c r="J4181" s="275"/>
      <c r="K4181" s="275">
        <v>520</v>
      </c>
      <c r="L4181" s="275"/>
      <c r="M4181" s="275"/>
      <c r="N4181" s="275"/>
      <c r="O4181" s="275">
        <v>0</v>
      </c>
      <c r="P4181" s="275"/>
      <c r="Q4181" s="73">
        <v>520</v>
      </c>
    </row>
    <row r="4182" spans="1:17" ht="12.1" customHeight="1" x14ac:dyDescent="0.25">
      <c r="A4182" s="273" t="s">
        <v>6857</v>
      </c>
      <c r="B4182" s="273"/>
      <c r="C4182" s="274" t="s">
        <v>6858</v>
      </c>
      <c r="D4182" s="274"/>
      <c r="E4182" s="274"/>
      <c r="F4182" s="274"/>
      <c r="G4182" s="73">
        <v>0</v>
      </c>
      <c r="H4182" s="73">
        <v>0</v>
      </c>
      <c r="I4182" s="275">
        <v>0</v>
      </c>
      <c r="J4182" s="275"/>
      <c r="K4182" s="275">
        <v>120</v>
      </c>
      <c r="L4182" s="275"/>
      <c r="M4182" s="275"/>
      <c r="N4182" s="275"/>
      <c r="O4182" s="275">
        <v>0</v>
      </c>
      <c r="P4182" s="275"/>
      <c r="Q4182" s="73">
        <v>120</v>
      </c>
    </row>
    <row r="4183" spans="1:17" ht="12.75" customHeight="1" x14ac:dyDescent="0.25">
      <c r="A4183" s="273" t="s">
        <v>6859</v>
      </c>
      <c r="B4183" s="273"/>
      <c r="C4183" s="274" t="s">
        <v>6832</v>
      </c>
      <c r="D4183" s="274"/>
      <c r="E4183" s="274"/>
      <c r="F4183" s="274"/>
      <c r="G4183" s="73">
        <v>0</v>
      </c>
      <c r="H4183" s="73">
        <v>0</v>
      </c>
      <c r="I4183" s="275">
        <v>0</v>
      </c>
      <c r="J4183" s="275"/>
      <c r="K4183" s="275">
        <v>160</v>
      </c>
      <c r="L4183" s="275"/>
      <c r="M4183" s="275"/>
      <c r="N4183" s="275"/>
      <c r="O4183" s="275">
        <v>0</v>
      </c>
      <c r="P4183" s="275"/>
      <c r="Q4183" s="73">
        <v>160</v>
      </c>
    </row>
    <row r="4184" spans="1:17" ht="12.1" customHeight="1" x14ac:dyDescent="0.25">
      <c r="A4184" s="273" t="s">
        <v>6860</v>
      </c>
      <c r="B4184" s="273"/>
      <c r="C4184" s="274" t="s">
        <v>6832</v>
      </c>
      <c r="D4184" s="274"/>
      <c r="E4184" s="274"/>
      <c r="F4184" s="274"/>
      <c r="G4184" s="73">
        <v>0</v>
      </c>
      <c r="H4184" s="73">
        <v>0</v>
      </c>
      <c r="I4184" s="275">
        <v>0</v>
      </c>
      <c r="J4184" s="275"/>
      <c r="K4184" s="275">
        <v>18240</v>
      </c>
      <c r="L4184" s="275"/>
      <c r="M4184" s="275"/>
      <c r="N4184" s="275"/>
      <c r="O4184" s="275">
        <v>0</v>
      </c>
      <c r="P4184" s="275"/>
      <c r="Q4184" s="73">
        <v>18240</v>
      </c>
    </row>
    <row r="4185" spans="1:17" ht="12.1" customHeight="1" x14ac:dyDescent="0.25">
      <c r="A4185" s="273" t="s">
        <v>6861</v>
      </c>
      <c r="B4185" s="273"/>
      <c r="C4185" s="274" t="s">
        <v>6832</v>
      </c>
      <c r="D4185" s="274"/>
      <c r="E4185" s="274"/>
      <c r="F4185" s="274"/>
      <c r="G4185" s="73">
        <v>0</v>
      </c>
      <c r="H4185" s="73">
        <v>0</v>
      </c>
      <c r="I4185" s="275">
        <v>0</v>
      </c>
      <c r="J4185" s="275"/>
      <c r="K4185" s="275">
        <v>80</v>
      </c>
      <c r="L4185" s="275"/>
      <c r="M4185" s="275"/>
      <c r="N4185" s="275"/>
      <c r="O4185" s="275">
        <v>0</v>
      </c>
      <c r="P4185" s="275"/>
      <c r="Q4185" s="73">
        <v>80</v>
      </c>
    </row>
    <row r="4186" spans="1:17" ht="12.75" customHeight="1" x14ac:dyDescent="0.25">
      <c r="A4186" s="273" t="s">
        <v>6862</v>
      </c>
      <c r="B4186" s="273"/>
      <c r="C4186" s="274" t="s">
        <v>6832</v>
      </c>
      <c r="D4186" s="274"/>
      <c r="E4186" s="274"/>
      <c r="F4186" s="274"/>
      <c r="G4186" s="73">
        <v>0</v>
      </c>
      <c r="H4186" s="73">
        <v>0</v>
      </c>
      <c r="I4186" s="275">
        <v>0</v>
      </c>
      <c r="J4186" s="275"/>
      <c r="K4186" s="275">
        <v>29200</v>
      </c>
      <c r="L4186" s="275"/>
      <c r="M4186" s="275"/>
      <c r="N4186" s="275"/>
      <c r="O4186" s="275">
        <v>0</v>
      </c>
      <c r="P4186" s="275"/>
      <c r="Q4186" s="73">
        <v>29200</v>
      </c>
    </row>
    <row r="4187" spans="1:17" ht="12.1" customHeight="1" x14ac:dyDescent="0.25">
      <c r="A4187" s="273" t="s">
        <v>6863</v>
      </c>
      <c r="B4187" s="273"/>
      <c r="C4187" s="274" t="s">
        <v>6864</v>
      </c>
      <c r="D4187" s="274"/>
      <c r="E4187" s="274"/>
      <c r="F4187" s="274"/>
      <c r="G4187" s="73">
        <v>0</v>
      </c>
      <c r="H4187" s="73">
        <v>0</v>
      </c>
      <c r="I4187" s="275">
        <v>0</v>
      </c>
      <c r="J4187" s="275"/>
      <c r="K4187" s="275">
        <v>20</v>
      </c>
      <c r="L4187" s="275"/>
      <c r="M4187" s="275"/>
      <c r="N4187" s="275"/>
      <c r="O4187" s="275">
        <v>0</v>
      </c>
      <c r="P4187" s="275"/>
      <c r="Q4187" s="73">
        <v>20</v>
      </c>
    </row>
    <row r="4188" spans="1:17" ht="12.1" customHeight="1" x14ac:dyDescent="0.25">
      <c r="A4188" s="273" t="s">
        <v>6865</v>
      </c>
      <c r="B4188" s="273"/>
      <c r="C4188" s="274" t="s">
        <v>6866</v>
      </c>
      <c r="D4188" s="274"/>
      <c r="E4188" s="274"/>
      <c r="F4188" s="274"/>
      <c r="G4188" s="73">
        <v>0</v>
      </c>
      <c r="H4188" s="73">
        <v>0</v>
      </c>
      <c r="I4188" s="275">
        <v>0</v>
      </c>
      <c r="J4188" s="275"/>
      <c r="K4188" s="275">
        <v>2240</v>
      </c>
      <c r="L4188" s="275"/>
      <c r="M4188" s="275"/>
      <c r="N4188" s="275"/>
      <c r="O4188" s="275">
        <v>0</v>
      </c>
      <c r="P4188" s="275"/>
      <c r="Q4188" s="73">
        <v>2240</v>
      </c>
    </row>
    <row r="4189" spans="1:17" ht="12.75" customHeight="1" x14ac:dyDescent="0.25">
      <c r="A4189" s="273" t="s">
        <v>6867</v>
      </c>
      <c r="B4189" s="273"/>
      <c r="C4189" s="274" t="s">
        <v>6868</v>
      </c>
      <c r="D4189" s="274"/>
      <c r="E4189" s="274"/>
      <c r="F4189" s="274"/>
      <c r="G4189" s="73">
        <v>0</v>
      </c>
      <c r="H4189" s="73">
        <v>0</v>
      </c>
      <c r="I4189" s="275">
        <v>0</v>
      </c>
      <c r="J4189" s="275"/>
      <c r="K4189" s="275">
        <v>1020</v>
      </c>
      <c r="L4189" s="275"/>
      <c r="M4189" s="275"/>
      <c r="N4189" s="275"/>
      <c r="O4189" s="275">
        <v>0</v>
      </c>
      <c r="P4189" s="275"/>
      <c r="Q4189" s="73">
        <v>1020</v>
      </c>
    </row>
    <row r="4190" spans="1:17" ht="12.1" customHeight="1" x14ac:dyDescent="0.25">
      <c r="A4190" s="273" t="s">
        <v>6869</v>
      </c>
      <c r="B4190" s="273"/>
      <c r="C4190" s="274" t="s">
        <v>6832</v>
      </c>
      <c r="D4190" s="274"/>
      <c r="E4190" s="274"/>
      <c r="F4190" s="274"/>
      <c r="G4190" s="73">
        <v>0</v>
      </c>
      <c r="H4190" s="73">
        <v>0</v>
      </c>
      <c r="I4190" s="275">
        <v>0</v>
      </c>
      <c r="J4190" s="275"/>
      <c r="K4190" s="275">
        <v>11060</v>
      </c>
      <c r="L4190" s="275"/>
      <c r="M4190" s="275"/>
      <c r="N4190" s="275"/>
      <c r="O4190" s="275">
        <v>0</v>
      </c>
      <c r="P4190" s="275"/>
      <c r="Q4190" s="73">
        <v>11060</v>
      </c>
    </row>
    <row r="4191" spans="1:17" ht="12.1" customHeight="1" x14ac:dyDescent="0.25">
      <c r="A4191" s="273" t="s">
        <v>6870</v>
      </c>
      <c r="B4191" s="273"/>
      <c r="C4191" s="274" t="s">
        <v>6832</v>
      </c>
      <c r="D4191" s="274"/>
      <c r="E4191" s="274"/>
      <c r="F4191" s="274"/>
      <c r="G4191" s="73">
        <v>0</v>
      </c>
      <c r="H4191" s="73">
        <v>0</v>
      </c>
      <c r="I4191" s="275">
        <v>0</v>
      </c>
      <c r="J4191" s="275"/>
      <c r="K4191" s="275">
        <v>18560</v>
      </c>
      <c r="L4191" s="275"/>
      <c r="M4191" s="275"/>
      <c r="N4191" s="275"/>
      <c r="O4191" s="275">
        <v>0</v>
      </c>
      <c r="P4191" s="275"/>
      <c r="Q4191" s="73">
        <v>18560</v>
      </c>
    </row>
    <row r="4192" spans="1:17" ht="12.1" customHeight="1" x14ac:dyDescent="0.25">
      <c r="A4192" s="273" t="s">
        <v>6871</v>
      </c>
      <c r="B4192" s="273"/>
      <c r="C4192" s="274" t="s">
        <v>6832</v>
      </c>
      <c r="D4192" s="274"/>
      <c r="E4192" s="274"/>
      <c r="F4192" s="274"/>
      <c r="G4192" s="73">
        <v>0</v>
      </c>
      <c r="H4192" s="73">
        <v>0</v>
      </c>
      <c r="I4192" s="275">
        <v>0</v>
      </c>
      <c r="J4192" s="275"/>
      <c r="K4192" s="275">
        <v>520</v>
      </c>
      <c r="L4192" s="275"/>
      <c r="M4192" s="275"/>
      <c r="N4192" s="275"/>
      <c r="O4192" s="275">
        <v>0</v>
      </c>
      <c r="P4192" s="275"/>
      <c r="Q4192" s="73">
        <v>520</v>
      </c>
    </row>
    <row r="4193" spans="1:17" ht="12.75" customHeight="1" x14ac:dyDescent="0.25">
      <c r="A4193" s="273" t="s">
        <v>6872</v>
      </c>
      <c r="B4193" s="273"/>
      <c r="C4193" s="274" t="s">
        <v>6873</v>
      </c>
      <c r="D4193" s="274"/>
      <c r="E4193" s="274"/>
      <c r="F4193" s="274"/>
      <c r="G4193" s="73">
        <v>0</v>
      </c>
      <c r="H4193" s="73">
        <v>0</v>
      </c>
      <c r="I4193" s="275">
        <v>0</v>
      </c>
      <c r="J4193" s="275"/>
      <c r="K4193" s="275">
        <v>1723555.36</v>
      </c>
      <c r="L4193" s="275"/>
      <c r="M4193" s="275"/>
      <c r="N4193" s="275"/>
      <c r="O4193" s="275">
        <v>0</v>
      </c>
      <c r="P4193" s="275"/>
      <c r="Q4193" s="73">
        <v>1723555.36</v>
      </c>
    </row>
    <row r="4194" spans="1:17" ht="12.1" customHeight="1" x14ac:dyDescent="0.25">
      <c r="A4194" s="273" t="s">
        <v>6874</v>
      </c>
      <c r="B4194" s="273"/>
      <c r="C4194" s="274" t="s">
        <v>6875</v>
      </c>
      <c r="D4194" s="274"/>
      <c r="E4194" s="274"/>
      <c r="F4194" s="274"/>
      <c r="G4194" s="73">
        <v>0</v>
      </c>
      <c r="H4194" s="73">
        <v>0</v>
      </c>
      <c r="I4194" s="275">
        <v>0</v>
      </c>
      <c r="J4194" s="275"/>
      <c r="K4194" s="275">
        <v>307020</v>
      </c>
      <c r="L4194" s="275"/>
      <c r="M4194" s="275"/>
      <c r="N4194" s="275"/>
      <c r="O4194" s="275">
        <v>0</v>
      </c>
      <c r="P4194" s="275"/>
      <c r="Q4194" s="73">
        <v>307020</v>
      </c>
    </row>
    <row r="4195" spans="1:17" ht="12.1" customHeight="1" x14ac:dyDescent="0.25">
      <c r="A4195" s="273" t="s">
        <v>6876</v>
      </c>
      <c r="B4195" s="273"/>
      <c r="C4195" s="274" t="s">
        <v>6877</v>
      </c>
      <c r="D4195" s="274"/>
      <c r="E4195" s="274"/>
      <c r="F4195" s="274"/>
      <c r="G4195" s="73">
        <v>0</v>
      </c>
      <c r="H4195" s="73">
        <v>0</v>
      </c>
      <c r="I4195" s="275">
        <v>0</v>
      </c>
      <c r="J4195" s="275"/>
      <c r="K4195" s="275">
        <v>666020</v>
      </c>
      <c r="L4195" s="275"/>
      <c r="M4195" s="275"/>
      <c r="N4195" s="275"/>
      <c r="O4195" s="275">
        <v>0</v>
      </c>
      <c r="P4195" s="275"/>
      <c r="Q4195" s="73">
        <v>666020</v>
      </c>
    </row>
    <row r="4196" spans="1:17" ht="12.75" customHeight="1" x14ac:dyDescent="0.25">
      <c r="A4196" s="273" t="s">
        <v>6878</v>
      </c>
      <c r="B4196" s="273"/>
      <c r="C4196" s="274" t="s">
        <v>6879</v>
      </c>
      <c r="D4196" s="274"/>
      <c r="E4196" s="274"/>
      <c r="F4196" s="274"/>
      <c r="G4196" s="73">
        <v>0</v>
      </c>
      <c r="H4196" s="73">
        <v>0</v>
      </c>
      <c r="I4196" s="275">
        <v>0</v>
      </c>
      <c r="J4196" s="275"/>
      <c r="K4196" s="275">
        <v>337700</v>
      </c>
      <c r="L4196" s="275"/>
      <c r="M4196" s="275"/>
      <c r="N4196" s="275"/>
      <c r="O4196" s="275">
        <v>0</v>
      </c>
      <c r="P4196" s="275"/>
      <c r="Q4196" s="73">
        <v>337700</v>
      </c>
    </row>
    <row r="4197" spans="1:17" ht="12.1" customHeight="1" x14ac:dyDescent="0.25">
      <c r="A4197" s="355"/>
      <c r="B4197" s="355"/>
      <c r="C4197" s="355"/>
      <c r="D4197" s="355"/>
      <c r="E4197" s="355"/>
      <c r="F4197" s="355"/>
      <c r="G4197" s="74">
        <v>0</v>
      </c>
      <c r="H4197" s="74">
        <v>0</v>
      </c>
      <c r="I4197" s="356">
        <v>0</v>
      </c>
      <c r="J4197" s="356"/>
      <c r="K4197" s="356">
        <v>3174295.36</v>
      </c>
      <c r="L4197" s="356"/>
      <c r="M4197" s="356"/>
      <c r="N4197" s="356"/>
      <c r="O4197" s="356">
        <v>0</v>
      </c>
      <c r="P4197" s="356"/>
      <c r="Q4197" s="74">
        <v>3174295.36</v>
      </c>
    </row>
    <row r="4198" spans="1:17" ht="6.8" customHeight="1" x14ac:dyDescent="0.25"/>
    <row r="4199" spans="1:17" ht="12.1" customHeight="1" x14ac:dyDescent="0.25">
      <c r="A4199" s="277" t="s">
        <v>578</v>
      </c>
      <c r="B4199" s="277"/>
      <c r="C4199" s="278" t="s">
        <v>887</v>
      </c>
      <c r="D4199" s="278"/>
      <c r="E4199" s="278"/>
      <c r="F4199" s="278"/>
      <c r="G4199" s="278"/>
      <c r="H4199" s="278"/>
      <c r="I4199" s="278"/>
      <c r="J4199" s="278"/>
      <c r="K4199" s="278"/>
      <c r="L4199" s="278"/>
      <c r="M4199" s="278"/>
      <c r="N4199" s="278"/>
      <c r="O4199" s="278"/>
      <c r="P4199" s="278"/>
      <c r="Q4199" s="278"/>
    </row>
    <row r="4200" spans="1:17" ht="12.75" customHeight="1" x14ac:dyDescent="0.25">
      <c r="A4200" s="273" t="s">
        <v>6880</v>
      </c>
      <c r="B4200" s="273"/>
      <c r="C4200" s="274" t="s">
        <v>887</v>
      </c>
      <c r="D4200" s="274"/>
      <c r="E4200" s="274"/>
      <c r="F4200" s="274"/>
      <c r="G4200" s="73">
        <v>0</v>
      </c>
      <c r="H4200" s="73">
        <v>0</v>
      </c>
      <c r="I4200" s="275">
        <v>0</v>
      </c>
      <c r="J4200" s="275"/>
      <c r="K4200" s="275">
        <v>30000</v>
      </c>
      <c r="L4200" s="275"/>
      <c r="M4200" s="275"/>
      <c r="N4200" s="275"/>
      <c r="O4200" s="275">
        <v>0</v>
      </c>
      <c r="P4200" s="275"/>
      <c r="Q4200" s="73">
        <v>30000</v>
      </c>
    </row>
    <row r="4201" spans="1:17" ht="12.1" customHeight="1" x14ac:dyDescent="0.25">
      <c r="A4201" s="273" t="s">
        <v>6881</v>
      </c>
      <c r="B4201" s="273"/>
      <c r="C4201" s="274" t="s">
        <v>887</v>
      </c>
      <c r="D4201" s="274"/>
      <c r="E4201" s="274"/>
      <c r="F4201" s="274"/>
      <c r="G4201" s="73">
        <v>0</v>
      </c>
      <c r="H4201" s="73">
        <v>0</v>
      </c>
      <c r="I4201" s="275">
        <v>0</v>
      </c>
      <c r="J4201" s="275"/>
      <c r="K4201" s="275">
        <v>15000</v>
      </c>
      <c r="L4201" s="275"/>
      <c r="M4201" s="275"/>
      <c r="N4201" s="275"/>
      <c r="O4201" s="275">
        <v>0</v>
      </c>
      <c r="P4201" s="275"/>
      <c r="Q4201" s="73">
        <v>15000</v>
      </c>
    </row>
    <row r="4202" spans="1:17" ht="12.1" customHeight="1" x14ac:dyDescent="0.25">
      <c r="A4202" s="273" t="s">
        <v>6882</v>
      </c>
      <c r="B4202" s="273"/>
      <c r="C4202" s="274" t="s">
        <v>887</v>
      </c>
      <c r="D4202" s="274"/>
      <c r="E4202" s="274"/>
      <c r="F4202" s="274"/>
      <c r="G4202" s="73">
        <v>0</v>
      </c>
      <c r="H4202" s="73">
        <v>0</v>
      </c>
      <c r="I4202" s="275">
        <v>0</v>
      </c>
      <c r="J4202" s="275"/>
      <c r="K4202" s="275">
        <v>90000</v>
      </c>
      <c r="L4202" s="275"/>
      <c r="M4202" s="275"/>
      <c r="N4202" s="275"/>
      <c r="O4202" s="275">
        <v>0</v>
      </c>
      <c r="P4202" s="275"/>
      <c r="Q4202" s="73">
        <v>90000</v>
      </c>
    </row>
    <row r="4203" spans="1:17" ht="12.75" customHeight="1" x14ac:dyDescent="0.25">
      <c r="A4203" s="355"/>
      <c r="B4203" s="355"/>
      <c r="C4203" s="355"/>
      <c r="D4203" s="355"/>
      <c r="E4203" s="355"/>
      <c r="F4203" s="355"/>
      <c r="G4203" s="74">
        <v>0</v>
      </c>
      <c r="H4203" s="74">
        <v>0</v>
      </c>
      <c r="I4203" s="356">
        <v>0</v>
      </c>
      <c r="J4203" s="356"/>
      <c r="K4203" s="356">
        <v>135000</v>
      </c>
      <c r="L4203" s="356"/>
      <c r="M4203" s="356"/>
      <c r="N4203" s="356"/>
      <c r="O4203" s="356">
        <v>0</v>
      </c>
      <c r="P4203" s="356"/>
      <c r="Q4203" s="74">
        <v>135000</v>
      </c>
    </row>
    <row r="4204" spans="1:17" ht="6.8" customHeight="1" x14ac:dyDescent="0.25"/>
    <row r="4205" spans="1:17" ht="12.1" customHeight="1" x14ac:dyDescent="0.25">
      <c r="A4205" s="277" t="s">
        <v>578</v>
      </c>
      <c r="B4205" s="277"/>
      <c r="C4205" s="278" t="s">
        <v>889</v>
      </c>
      <c r="D4205" s="278"/>
      <c r="E4205" s="278"/>
      <c r="F4205" s="278"/>
      <c r="G4205" s="278"/>
      <c r="H4205" s="278"/>
      <c r="I4205" s="278"/>
      <c r="J4205" s="278"/>
      <c r="K4205" s="278"/>
      <c r="L4205" s="278"/>
      <c r="M4205" s="278"/>
      <c r="N4205" s="278"/>
      <c r="O4205" s="278"/>
      <c r="P4205" s="278"/>
      <c r="Q4205" s="278"/>
    </row>
    <row r="4206" spans="1:17" ht="12.1" customHeight="1" x14ac:dyDescent="0.25">
      <c r="A4206" s="273" t="s">
        <v>6883</v>
      </c>
      <c r="B4206" s="273"/>
      <c r="C4206" s="274" t="s">
        <v>6884</v>
      </c>
      <c r="D4206" s="274"/>
      <c r="E4206" s="274"/>
      <c r="F4206" s="274"/>
      <c r="G4206" s="73">
        <v>0</v>
      </c>
      <c r="H4206" s="73">
        <v>0</v>
      </c>
      <c r="I4206" s="275">
        <v>0</v>
      </c>
      <c r="J4206" s="275"/>
      <c r="K4206" s="275">
        <v>54007.7</v>
      </c>
      <c r="L4206" s="275"/>
      <c r="M4206" s="275"/>
      <c r="N4206" s="275"/>
      <c r="O4206" s="275">
        <v>0</v>
      </c>
      <c r="P4206" s="275"/>
      <c r="Q4206" s="73">
        <v>54007.7</v>
      </c>
    </row>
    <row r="4207" spans="1:17" ht="12.75" customHeight="1" x14ac:dyDescent="0.25">
      <c r="A4207" s="273" t="s">
        <v>6885</v>
      </c>
      <c r="B4207" s="273"/>
      <c r="C4207" s="274" t="s">
        <v>6884</v>
      </c>
      <c r="D4207" s="274"/>
      <c r="E4207" s="274"/>
      <c r="F4207" s="274"/>
      <c r="G4207" s="73">
        <v>0</v>
      </c>
      <c r="H4207" s="73">
        <v>0</v>
      </c>
      <c r="I4207" s="275">
        <v>0</v>
      </c>
      <c r="J4207" s="275"/>
      <c r="K4207" s="275">
        <v>190830.74</v>
      </c>
      <c r="L4207" s="275"/>
      <c r="M4207" s="275"/>
      <c r="N4207" s="275"/>
      <c r="O4207" s="275">
        <v>0</v>
      </c>
      <c r="P4207" s="275"/>
      <c r="Q4207" s="73">
        <v>190830.74</v>
      </c>
    </row>
    <row r="4208" spans="1:17" ht="12.1" customHeight="1" x14ac:dyDescent="0.25">
      <c r="A4208" s="273" t="s">
        <v>6886</v>
      </c>
      <c r="B4208" s="273"/>
      <c r="C4208" s="274" t="s">
        <v>6887</v>
      </c>
      <c r="D4208" s="274"/>
      <c r="E4208" s="274"/>
      <c r="F4208" s="274"/>
      <c r="G4208" s="73">
        <v>0</v>
      </c>
      <c r="H4208" s="73">
        <v>0</v>
      </c>
      <c r="I4208" s="275">
        <v>0</v>
      </c>
      <c r="J4208" s="275"/>
      <c r="K4208" s="275">
        <v>59.09</v>
      </c>
      <c r="L4208" s="275"/>
      <c r="M4208" s="275"/>
      <c r="N4208" s="275"/>
      <c r="O4208" s="275">
        <v>0</v>
      </c>
      <c r="P4208" s="275"/>
      <c r="Q4208" s="73">
        <v>59.09</v>
      </c>
    </row>
    <row r="4209" spans="1:17" ht="12.1" customHeight="1" x14ac:dyDescent="0.25">
      <c r="A4209" s="273" t="s">
        <v>6888</v>
      </c>
      <c r="B4209" s="273"/>
      <c r="C4209" s="274" t="s">
        <v>6884</v>
      </c>
      <c r="D4209" s="274"/>
      <c r="E4209" s="274"/>
      <c r="F4209" s="274"/>
      <c r="G4209" s="73">
        <v>0</v>
      </c>
      <c r="H4209" s="73">
        <v>0</v>
      </c>
      <c r="I4209" s="275">
        <v>0</v>
      </c>
      <c r="J4209" s="275"/>
      <c r="K4209" s="275">
        <v>355500</v>
      </c>
      <c r="L4209" s="275"/>
      <c r="M4209" s="275"/>
      <c r="N4209" s="275"/>
      <c r="O4209" s="275">
        <v>0</v>
      </c>
      <c r="P4209" s="275"/>
      <c r="Q4209" s="73">
        <v>355500</v>
      </c>
    </row>
    <row r="4210" spans="1:17" ht="12.75" customHeight="1" x14ac:dyDescent="0.25">
      <c r="A4210" s="273" t="s">
        <v>6889</v>
      </c>
      <c r="B4210" s="273"/>
      <c r="C4210" s="274" t="s">
        <v>6884</v>
      </c>
      <c r="D4210" s="274"/>
      <c r="E4210" s="274"/>
      <c r="F4210" s="274"/>
      <c r="G4210" s="73">
        <v>0</v>
      </c>
      <c r="H4210" s="73">
        <v>0</v>
      </c>
      <c r="I4210" s="275">
        <v>0</v>
      </c>
      <c r="J4210" s="275"/>
      <c r="K4210" s="275">
        <v>367430.52</v>
      </c>
      <c r="L4210" s="275"/>
      <c r="M4210" s="275"/>
      <c r="N4210" s="275"/>
      <c r="O4210" s="275">
        <v>0</v>
      </c>
      <c r="P4210" s="275"/>
      <c r="Q4210" s="73">
        <v>367430.52</v>
      </c>
    </row>
    <row r="4211" spans="1:17" ht="12.1" customHeight="1" x14ac:dyDescent="0.25">
      <c r="A4211" s="273" t="s">
        <v>6890</v>
      </c>
      <c r="B4211" s="273"/>
      <c r="C4211" s="274" t="s">
        <v>6884</v>
      </c>
      <c r="D4211" s="274"/>
      <c r="E4211" s="274"/>
      <c r="F4211" s="274"/>
      <c r="G4211" s="73">
        <v>0</v>
      </c>
      <c r="H4211" s="73">
        <v>0</v>
      </c>
      <c r="I4211" s="275">
        <v>0</v>
      </c>
      <c r="J4211" s="275"/>
      <c r="K4211" s="275">
        <v>30326.78</v>
      </c>
      <c r="L4211" s="275"/>
      <c r="M4211" s="275"/>
      <c r="N4211" s="275"/>
      <c r="O4211" s="275">
        <v>0</v>
      </c>
      <c r="P4211" s="275"/>
      <c r="Q4211" s="73">
        <v>30326.78</v>
      </c>
    </row>
    <row r="4212" spans="1:17" ht="12.1" customHeight="1" x14ac:dyDescent="0.25">
      <c r="A4212" s="273" t="s">
        <v>6891</v>
      </c>
      <c r="B4212" s="273"/>
      <c r="C4212" s="274" t="s">
        <v>6884</v>
      </c>
      <c r="D4212" s="274"/>
      <c r="E4212" s="274"/>
      <c r="F4212" s="274"/>
      <c r="G4212" s="73">
        <v>0</v>
      </c>
      <c r="H4212" s="73">
        <v>0</v>
      </c>
      <c r="I4212" s="275">
        <v>0</v>
      </c>
      <c r="J4212" s="275"/>
      <c r="K4212" s="275">
        <v>547015.56000000006</v>
      </c>
      <c r="L4212" s="275"/>
      <c r="M4212" s="275"/>
      <c r="N4212" s="275"/>
      <c r="O4212" s="275">
        <v>0</v>
      </c>
      <c r="P4212" s="275"/>
      <c r="Q4212" s="73">
        <v>547015.56000000006</v>
      </c>
    </row>
    <row r="4213" spans="1:17" ht="12.75" customHeight="1" x14ac:dyDescent="0.25">
      <c r="A4213" s="273" t="s">
        <v>6892</v>
      </c>
      <c r="B4213" s="273"/>
      <c r="C4213" s="274" t="s">
        <v>6884</v>
      </c>
      <c r="D4213" s="274"/>
      <c r="E4213" s="274"/>
      <c r="F4213" s="274"/>
      <c r="G4213" s="73">
        <v>0</v>
      </c>
      <c r="H4213" s="73">
        <v>0</v>
      </c>
      <c r="I4213" s="275">
        <v>0</v>
      </c>
      <c r="J4213" s="275"/>
      <c r="K4213" s="275">
        <v>11688.42</v>
      </c>
      <c r="L4213" s="275"/>
      <c r="M4213" s="275"/>
      <c r="N4213" s="275"/>
      <c r="O4213" s="275">
        <v>0</v>
      </c>
      <c r="P4213" s="275"/>
      <c r="Q4213" s="73">
        <v>11688.42</v>
      </c>
    </row>
    <row r="4214" spans="1:17" ht="12.1" customHeight="1" x14ac:dyDescent="0.25">
      <c r="A4214" s="273" t="s">
        <v>6893</v>
      </c>
      <c r="B4214" s="273"/>
      <c r="C4214" s="274" t="s">
        <v>6884</v>
      </c>
      <c r="D4214" s="274"/>
      <c r="E4214" s="274"/>
      <c r="F4214" s="274"/>
      <c r="G4214" s="73">
        <v>0</v>
      </c>
      <c r="H4214" s="73">
        <v>0</v>
      </c>
      <c r="I4214" s="275">
        <v>0</v>
      </c>
      <c r="J4214" s="275"/>
      <c r="K4214" s="275">
        <v>12000</v>
      </c>
      <c r="L4214" s="275"/>
      <c r="M4214" s="275"/>
      <c r="N4214" s="275"/>
      <c r="O4214" s="275">
        <v>0</v>
      </c>
      <c r="P4214" s="275"/>
      <c r="Q4214" s="73">
        <v>12000</v>
      </c>
    </row>
    <row r="4215" spans="1:17" ht="12.1" customHeight="1" x14ac:dyDescent="0.25">
      <c r="A4215" s="273" t="s">
        <v>6894</v>
      </c>
      <c r="B4215" s="273"/>
      <c r="C4215" s="274" t="s">
        <v>6884</v>
      </c>
      <c r="D4215" s="274"/>
      <c r="E4215" s="274"/>
      <c r="F4215" s="274"/>
      <c r="G4215" s="73">
        <v>0</v>
      </c>
      <c r="H4215" s="73">
        <v>0</v>
      </c>
      <c r="I4215" s="275">
        <v>0</v>
      </c>
      <c r="J4215" s="275"/>
      <c r="K4215" s="275">
        <v>32103.19</v>
      </c>
      <c r="L4215" s="275"/>
      <c r="M4215" s="275"/>
      <c r="N4215" s="275"/>
      <c r="O4215" s="275">
        <v>0</v>
      </c>
      <c r="P4215" s="275"/>
      <c r="Q4215" s="73">
        <v>32103.19</v>
      </c>
    </row>
    <row r="4216" spans="1:17" ht="12.75" customHeight="1" x14ac:dyDescent="0.25">
      <c r="A4216" s="273" t="s">
        <v>6895</v>
      </c>
      <c r="B4216" s="273"/>
      <c r="C4216" s="274" t="s">
        <v>6884</v>
      </c>
      <c r="D4216" s="274"/>
      <c r="E4216" s="274"/>
      <c r="F4216" s="274"/>
      <c r="G4216" s="73">
        <v>0</v>
      </c>
      <c r="H4216" s="73">
        <v>0</v>
      </c>
      <c r="I4216" s="275">
        <v>0</v>
      </c>
      <c r="J4216" s="275"/>
      <c r="K4216" s="275">
        <v>94588.67</v>
      </c>
      <c r="L4216" s="275"/>
      <c r="M4216" s="275"/>
      <c r="N4216" s="275"/>
      <c r="O4216" s="275">
        <v>0</v>
      </c>
      <c r="P4216" s="275"/>
      <c r="Q4216" s="73">
        <v>94588.67</v>
      </c>
    </row>
    <row r="4217" spans="1:17" ht="12.1" customHeight="1" x14ac:dyDescent="0.25">
      <c r="A4217" s="273" t="s">
        <v>6896</v>
      </c>
      <c r="B4217" s="273"/>
      <c r="C4217" s="274" t="s">
        <v>6897</v>
      </c>
      <c r="D4217" s="274"/>
      <c r="E4217" s="274"/>
      <c r="F4217" s="274"/>
      <c r="G4217" s="73">
        <v>0</v>
      </c>
      <c r="H4217" s="73">
        <v>0</v>
      </c>
      <c r="I4217" s="275">
        <v>0</v>
      </c>
      <c r="J4217" s="275"/>
      <c r="K4217" s="275">
        <v>150000</v>
      </c>
      <c r="L4217" s="275"/>
      <c r="M4217" s="275"/>
      <c r="N4217" s="275"/>
      <c r="O4217" s="275">
        <v>0</v>
      </c>
      <c r="P4217" s="275"/>
      <c r="Q4217" s="73">
        <v>150000</v>
      </c>
    </row>
    <row r="4218" spans="1:17" ht="12.1" customHeight="1" x14ac:dyDescent="0.25">
      <c r="A4218" s="273" t="s">
        <v>6898</v>
      </c>
      <c r="B4218" s="273"/>
      <c r="C4218" s="274" t="s">
        <v>6899</v>
      </c>
      <c r="D4218" s="274"/>
      <c r="E4218" s="274"/>
      <c r="F4218" s="274"/>
      <c r="G4218" s="73">
        <v>0</v>
      </c>
      <c r="H4218" s="73">
        <v>0</v>
      </c>
      <c r="I4218" s="275">
        <v>0</v>
      </c>
      <c r="J4218" s="275"/>
      <c r="K4218" s="275">
        <v>451012.67</v>
      </c>
      <c r="L4218" s="275"/>
      <c r="M4218" s="275"/>
      <c r="N4218" s="275"/>
      <c r="O4218" s="275">
        <v>0</v>
      </c>
      <c r="P4218" s="275"/>
      <c r="Q4218" s="73">
        <v>451012.67</v>
      </c>
    </row>
    <row r="4219" spans="1:17" ht="12.1" customHeight="1" x14ac:dyDescent="0.25">
      <c r="A4219" s="273" t="s">
        <v>6900</v>
      </c>
      <c r="B4219" s="273"/>
      <c r="C4219" s="274" t="s">
        <v>6901</v>
      </c>
      <c r="D4219" s="274"/>
      <c r="E4219" s="274"/>
      <c r="F4219" s="274"/>
      <c r="G4219" s="73">
        <v>0</v>
      </c>
      <c r="H4219" s="73">
        <v>0</v>
      </c>
      <c r="I4219" s="275">
        <v>0</v>
      </c>
      <c r="J4219" s="275"/>
      <c r="K4219" s="275">
        <v>186666.18</v>
      </c>
      <c r="L4219" s="275"/>
      <c r="M4219" s="275"/>
      <c r="N4219" s="275"/>
      <c r="O4219" s="275">
        <v>0</v>
      </c>
      <c r="P4219" s="275"/>
      <c r="Q4219" s="73">
        <v>186666.18</v>
      </c>
    </row>
    <row r="4220" spans="1:17" ht="12.75" customHeight="1" x14ac:dyDescent="0.25">
      <c r="A4220" s="273" t="s">
        <v>6902</v>
      </c>
      <c r="B4220" s="273"/>
      <c r="C4220" s="274" t="s">
        <v>6903</v>
      </c>
      <c r="D4220" s="274"/>
      <c r="E4220" s="274"/>
      <c r="F4220" s="274"/>
      <c r="G4220" s="73">
        <v>0</v>
      </c>
      <c r="H4220" s="73">
        <v>0</v>
      </c>
      <c r="I4220" s="275">
        <v>0</v>
      </c>
      <c r="J4220" s="275"/>
      <c r="K4220" s="275">
        <v>5303.58</v>
      </c>
      <c r="L4220" s="275"/>
      <c r="M4220" s="275"/>
      <c r="N4220" s="275"/>
      <c r="O4220" s="275">
        <v>0</v>
      </c>
      <c r="P4220" s="275"/>
      <c r="Q4220" s="73">
        <v>5303.58</v>
      </c>
    </row>
    <row r="4221" spans="1:17" ht="12.1" customHeight="1" x14ac:dyDescent="0.25">
      <c r="A4221" s="273" t="s">
        <v>6904</v>
      </c>
      <c r="B4221" s="273"/>
      <c r="C4221" s="274" t="s">
        <v>6905</v>
      </c>
      <c r="D4221" s="274"/>
      <c r="E4221" s="274"/>
      <c r="F4221" s="274"/>
      <c r="G4221" s="73">
        <v>0</v>
      </c>
      <c r="H4221" s="73">
        <v>0</v>
      </c>
      <c r="I4221" s="275">
        <v>0</v>
      </c>
      <c r="J4221" s="275"/>
      <c r="K4221" s="275">
        <v>22000</v>
      </c>
      <c r="L4221" s="275"/>
      <c r="M4221" s="275"/>
      <c r="N4221" s="275"/>
      <c r="O4221" s="275">
        <v>0</v>
      </c>
      <c r="P4221" s="275"/>
      <c r="Q4221" s="73">
        <v>22000</v>
      </c>
    </row>
    <row r="4222" spans="1:17" ht="12.1" customHeight="1" x14ac:dyDescent="0.25">
      <c r="A4222" s="273" t="s">
        <v>6906</v>
      </c>
      <c r="B4222" s="273"/>
      <c r="C4222" s="274" t="s">
        <v>6884</v>
      </c>
      <c r="D4222" s="274"/>
      <c r="E4222" s="274"/>
      <c r="F4222" s="274"/>
      <c r="G4222" s="73">
        <v>0</v>
      </c>
      <c r="H4222" s="73">
        <v>0</v>
      </c>
      <c r="I4222" s="275">
        <v>0</v>
      </c>
      <c r="J4222" s="275"/>
      <c r="K4222" s="275">
        <v>66500</v>
      </c>
      <c r="L4222" s="275"/>
      <c r="M4222" s="275"/>
      <c r="N4222" s="275"/>
      <c r="O4222" s="275">
        <v>0</v>
      </c>
      <c r="P4222" s="275"/>
      <c r="Q4222" s="73">
        <v>66500</v>
      </c>
    </row>
    <row r="4223" spans="1:17" ht="12.75" customHeight="1" x14ac:dyDescent="0.25">
      <c r="A4223" s="273" t="s">
        <v>6907</v>
      </c>
      <c r="B4223" s="273"/>
      <c r="C4223" s="274" t="s">
        <v>6908</v>
      </c>
      <c r="D4223" s="274"/>
      <c r="E4223" s="274"/>
      <c r="F4223" s="274"/>
      <c r="G4223" s="73">
        <v>0</v>
      </c>
      <c r="H4223" s="73">
        <v>0</v>
      </c>
      <c r="I4223" s="275">
        <v>0</v>
      </c>
      <c r="J4223" s="275"/>
      <c r="K4223" s="275">
        <v>37500</v>
      </c>
      <c r="L4223" s="275"/>
      <c r="M4223" s="275"/>
      <c r="N4223" s="275"/>
      <c r="O4223" s="275">
        <v>0</v>
      </c>
      <c r="P4223" s="275"/>
      <c r="Q4223" s="73">
        <v>37500</v>
      </c>
    </row>
    <row r="4224" spans="1:17" ht="12.1" customHeight="1" x14ac:dyDescent="0.25">
      <c r="A4224" s="273" t="s">
        <v>6909</v>
      </c>
      <c r="B4224" s="273"/>
      <c r="C4224" s="274" t="s">
        <v>6899</v>
      </c>
      <c r="D4224" s="274"/>
      <c r="E4224" s="274"/>
      <c r="F4224" s="274"/>
      <c r="G4224" s="73">
        <v>0</v>
      </c>
      <c r="H4224" s="73">
        <v>0</v>
      </c>
      <c r="I4224" s="275">
        <v>0</v>
      </c>
      <c r="J4224" s="275"/>
      <c r="K4224" s="275">
        <v>635209.37</v>
      </c>
      <c r="L4224" s="275"/>
      <c r="M4224" s="275"/>
      <c r="N4224" s="275"/>
      <c r="O4224" s="275">
        <v>0</v>
      </c>
      <c r="P4224" s="275"/>
      <c r="Q4224" s="73">
        <v>635209.37</v>
      </c>
    </row>
    <row r="4225" spans="1:17" ht="12.1" customHeight="1" x14ac:dyDescent="0.25">
      <c r="A4225" s="273" t="s">
        <v>6910</v>
      </c>
      <c r="B4225" s="273"/>
      <c r="C4225" s="274" t="s">
        <v>6884</v>
      </c>
      <c r="D4225" s="274"/>
      <c r="E4225" s="274"/>
      <c r="F4225" s="274"/>
      <c r="G4225" s="73">
        <v>0</v>
      </c>
      <c r="H4225" s="73">
        <v>0</v>
      </c>
      <c r="I4225" s="275">
        <v>0</v>
      </c>
      <c r="J4225" s="275"/>
      <c r="K4225" s="275">
        <v>6193.44</v>
      </c>
      <c r="L4225" s="275"/>
      <c r="M4225" s="275"/>
      <c r="N4225" s="275"/>
      <c r="O4225" s="275">
        <v>0</v>
      </c>
      <c r="P4225" s="275"/>
      <c r="Q4225" s="73">
        <v>6193.44</v>
      </c>
    </row>
    <row r="4226" spans="1:17" ht="12.75" customHeight="1" x14ac:dyDescent="0.25">
      <c r="A4226" s="273" t="s">
        <v>6911</v>
      </c>
      <c r="B4226" s="273"/>
      <c r="C4226" s="274" t="s">
        <v>889</v>
      </c>
      <c r="D4226" s="274"/>
      <c r="E4226" s="274"/>
      <c r="F4226" s="274"/>
      <c r="G4226" s="73">
        <v>0</v>
      </c>
      <c r="H4226" s="73">
        <v>0</v>
      </c>
      <c r="I4226" s="275">
        <v>0</v>
      </c>
      <c r="J4226" s="275"/>
      <c r="K4226" s="275">
        <v>1485000</v>
      </c>
      <c r="L4226" s="275"/>
      <c r="M4226" s="275"/>
      <c r="N4226" s="275"/>
      <c r="O4226" s="275">
        <v>0</v>
      </c>
      <c r="P4226" s="275"/>
      <c r="Q4226" s="73">
        <v>1485000</v>
      </c>
    </row>
    <row r="4227" spans="1:17" ht="12.1" customHeight="1" x14ac:dyDescent="0.25">
      <c r="A4227" s="273" t="s">
        <v>6912</v>
      </c>
      <c r="B4227" s="273"/>
      <c r="C4227" s="274" t="s">
        <v>6884</v>
      </c>
      <c r="D4227" s="274"/>
      <c r="E4227" s="274"/>
      <c r="F4227" s="274"/>
      <c r="G4227" s="73">
        <v>0</v>
      </c>
      <c r="H4227" s="73">
        <v>0</v>
      </c>
      <c r="I4227" s="275">
        <v>0</v>
      </c>
      <c r="J4227" s="275"/>
      <c r="K4227" s="275">
        <v>159167.72</v>
      </c>
      <c r="L4227" s="275"/>
      <c r="M4227" s="275"/>
      <c r="N4227" s="275"/>
      <c r="O4227" s="275">
        <v>0</v>
      </c>
      <c r="P4227" s="275"/>
      <c r="Q4227" s="73">
        <v>159167.72</v>
      </c>
    </row>
    <row r="4228" spans="1:17" ht="12.1" customHeight="1" x14ac:dyDescent="0.25">
      <c r="A4228" s="273" t="s">
        <v>6913</v>
      </c>
      <c r="B4228" s="273"/>
      <c r="C4228" s="274" t="s">
        <v>6884</v>
      </c>
      <c r="D4228" s="274"/>
      <c r="E4228" s="274"/>
      <c r="F4228" s="274"/>
      <c r="G4228" s="73">
        <v>0</v>
      </c>
      <c r="H4228" s="73">
        <v>0</v>
      </c>
      <c r="I4228" s="275">
        <v>0</v>
      </c>
      <c r="J4228" s="275"/>
      <c r="K4228" s="275">
        <v>223354.71</v>
      </c>
      <c r="L4228" s="275"/>
      <c r="M4228" s="275"/>
      <c r="N4228" s="275"/>
      <c r="O4228" s="275">
        <v>0</v>
      </c>
      <c r="P4228" s="275"/>
      <c r="Q4228" s="73">
        <v>223354.71</v>
      </c>
    </row>
    <row r="4229" spans="1:17" ht="12.75" customHeight="1" x14ac:dyDescent="0.25">
      <c r="A4229" s="273" t="s">
        <v>6914</v>
      </c>
      <c r="B4229" s="273"/>
      <c r="C4229" s="274" t="s">
        <v>6884</v>
      </c>
      <c r="D4229" s="274"/>
      <c r="E4229" s="274"/>
      <c r="F4229" s="274"/>
      <c r="G4229" s="73">
        <v>0</v>
      </c>
      <c r="H4229" s="73">
        <v>0</v>
      </c>
      <c r="I4229" s="275">
        <v>0</v>
      </c>
      <c r="J4229" s="275"/>
      <c r="K4229" s="275">
        <v>75000</v>
      </c>
      <c r="L4229" s="275"/>
      <c r="M4229" s="275"/>
      <c r="N4229" s="275"/>
      <c r="O4229" s="275">
        <v>0</v>
      </c>
      <c r="P4229" s="275"/>
      <c r="Q4229" s="73">
        <v>75000</v>
      </c>
    </row>
    <row r="4230" spans="1:17" ht="12.1" customHeight="1" x14ac:dyDescent="0.25">
      <c r="A4230" s="273" t="s">
        <v>6915</v>
      </c>
      <c r="B4230" s="273"/>
      <c r="C4230" s="274" t="s">
        <v>6884</v>
      </c>
      <c r="D4230" s="274"/>
      <c r="E4230" s="274"/>
      <c r="F4230" s="274"/>
      <c r="G4230" s="73">
        <v>0</v>
      </c>
      <c r="H4230" s="73">
        <v>0</v>
      </c>
      <c r="I4230" s="275">
        <v>0</v>
      </c>
      <c r="J4230" s="275"/>
      <c r="K4230" s="275">
        <v>492193.99</v>
      </c>
      <c r="L4230" s="275"/>
      <c r="M4230" s="275"/>
      <c r="N4230" s="275"/>
      <c r="O4230" s="275">
        <v>0</v>
      </c>
      <c r="P4230" s="275"/>
      <c r="Q4230" s="73">
        <v>492193.99</v>
      </c>
    </row>
    <row r="4231" spans="1:17" ht="12.1" customHeight="1" x14ac:dyDescent="0.25">
      <c r="A4231" s="273" t="s">
        <v>6916</v>
      </c>
      <c r="B4231" s="273"/>
      <c r="C4231" s="274" t="s">
        <v>6917</v>
      </c>
      <c r="D4231" s="274"/>
      <c r="E4231" s="274"/>
      <c r="F4231" s="274"/>
      <c r="G4231" s="73">
        <v>0</v>
      </c>
      <c r="H4231" s="73">
        <v>0</v>
      </c>
      <c r="I4231" s="275">
        <v>0</v>
      </c>
      <c r="J4231" s="275"/>
      <c r="K4231" s="275">
        <v>6499.87</v>
      </c>
      <c r="L4231" s="275"/>
      <c r="M4231" s="275"/>
      <c r="N4231" s="275"/>
      <c r="O4231" s="275">
        <v>0</v>
      </c>
      <c r="P4231" s="275"/>
      <c r="Q4231" s="73">
        <v>6499.87</v>
      </c>
    </row>
    <row r="4232" spans="1:17" ht="12.75" customHeight="1" x14ac:dyDescent="0.25">
      <c r="A4232" s="273" t="s">
        <v>6918</v>
      </c>
      <c r="B4232" s="273"/>
      <c r="C4232" s="274" t="s">
        <v>6919</v>
      </c>
      <c r="D4232" s="274"/>
      <c r="E4232" s="274"/>
      <c r="F4232" s="274"/>
      <c r="G4232" s="73">
        <v>0</v>
      </c>
      <c r="H4232" s="73">
        <v>0</v>
      </c>
      <c r="I4232" s="275">
        <v>0</v>
      </c>
      <c r="J4232" s="275"/>
      <c r="K4232" s="275">
        <v>6499.87</v>
      </c>
      <c r="L4232" s="275"/>
      <c r="M4232" s="275"/>
      <c r="N4232" s="275"/>
      <c r="O4232" s="275">
        <v>0</v>
      </c>
      <c r="P4232" s="275"/>
      <c r="Q4232" s="73">
        <v>6499.87</v>
      </c>
    </row>
    <row r="4233" spans="1:17" ht="12.1" customHeight="1" x14ac:dyDescent="0.25">
      <c r="A4233" s="273" t="s">
        <v>6920</v>
      </c>
      <c r="B4233" s="273"/>
      <c r="C4233" s="274" t="s">
        <v>6921</v>
      </c>
      <c r="D4233" s="274"/>
      <c r="E4233" s="274"/>
      <c r="F4233" s="274"/>
      <c r="G4233" s="73">
        <v>0</v>
      </c>
      <c r="H4233" s="73">
        <v>0</v>
      </c>
      <c r="I4233" s="275">
        <v>0</v>
      </c>
      <c r="J4233" s="275"/>
      <c r="K4233" s="275">
        <v>6499.87</v>
      </c>
      <c r="L4233" s="275"/>
      <c r="M4233" s="275"/>
      <c r="N4233" s="275"/>
      <c r="O4233" s="275">
        <v>0</v>
      </c>
      <c r="P4233" s="275"/>
      <c r="Q4233" s="73">
        <v>6499.87</v>
      </c>
    </row>
    <row r="4234" spans="1:17" ht="12.1" customHeight="1" x14ac:dyDescent="0.25">
      <c r="A4234" s="273" t="s">
        <v>6922</v>
      </c>
      <c r="B4234" s="273"/>
      <c r="C4234" s="274" t="s">
        <v>6923</v>
      </c>
      <c r="D4234" s="274"/>
      <c r="E4234" s="274"/>
      <c r="F4234" s="274"/>
      <c r="G4234" s="73">
        <v>0</v>
      </c>
      <c r="H4234" s="73">
        <v>0</v>
      </c>
      <c r="I4234" s="275">
        <v>0</v>
      </c>
      <c r="J4234" s="275"/>
      <c r="K4234" s="275">
        <v>6499.87</v>
      </c>
      <c r="L4234" s="275"/>
      <c r="M4234" s="275"/>
      <c r="N4234" s="275"/>
      <c r="O4234" s="275">
        <v>0</v>
      </c>
      <c r="P4234" s="275"/>
      <c r="Q4234" s="73">
        <v>6499.87</v>
      </c>
    </row>
    <row r="4235" spans="1:17" ht="12.75" customHeight="1" x14ac:dyDescent="0.25">
      <c r="A4235" s="273" t="s">
        <v>6924</v>
      </c>
      <c r="B4235" s="273"/>
      <c r="C4235" s="274" t="s">
        <v>6925</v>
      </c>
      <c r="D4235" s="274"/>
      <c r="E4235" s="274"/>
      <c r="F4235" s="274"/>
      <c r="G4235" s="73">
        <v>0</v>
      </c>
      <c r="H4235" s="73">
        <v>0</v>
      </c>
      <c r="I4235" s="275">
        <v>0</v>
      </c>
      <c r="J4235" s="275"/>
      <c r="K4235" s="275">
        <v>5571.41</v>
      </c>
      <c r="L4235" s="275"/>
      <c r="M4235" s="275"/>
      <c r="N4235" s="275"/>
      <c r="O4235" s="275">
        <v>0</v>
      </c>
      <c r="P4235" s="275"/>
      <c r="Q4235" s="73">
        <v>5571.41</v>
      </c>
    </row>
    <row r="4236" spans="1:17" ht="12.1" customHeight="1" x14ac:dyDescent="0.25">
      <c r="A4236" s="273" t="s">
        <v>6926</v>
      </c>
      <c r="B4236" s="273"/>
      <c r="C4236" s="274" t="s">
        <v>6899</v>
      </c>
      <c r="D4236" s="274"/>
      <c r="E4236" s="274"/>
      <c r="F4236" s="274"/>
      <c r="G4236" s="73">
        <v>0</v>
      </c>
      <c r="H4236" s="73">
        <v>0</v>
      </c>
      <c r="I4236" s="275">
        <v>0</v>
      </c>
      <c r="J4236" s="275"/>
      <c r="K4236" s="275">
        <v>656000.11</v>
      </c>
      <c r="L4236" s="275"/>
      <c r="M4236" s="275"/>
      <c r="N4236" s="275"/>
      <c r="O4236" s="275">
        <v>0</v>
      </c>
      <c r="P4236" s="275"/>
      <c r="Q4236" s="73">
        <v>656000.11</v>
      </c>
    </row>
    <row r="4237" spans="1:17" ht="12.1" customHeight="1" x14ac:dyDescent="0.25">
      <c r="A4237" s="273" t="s">
        <v>6927</v>
      </c>
      <c r="B4237" s="273"/>
      <c r="C4237" s="274" t="s">
        <v>6884</v>
      </c>
      <c r="D4237" s="274"/>
      <c r="E4237" s="274"/>
      <c r="F4237" s="274"/>
      <c r="G4237" s="73">
        <v>0</v>
      </c>
      <c r="H4237" s="73">
        <v>0</v>
      </c>
      <c r="I4237" s="275">
        <v>0</v>
      </c>
      <c r="J4237" s="275"/>
      <c r="K4237" s="275">
        <v>1241882.18</v>
      </c>
      <c r="L4237" s="275"/>
      <c r="M4237" s="275"/>
      <c r="N4237" s="275"/>
      <c r="O4237" s="275">
        <v>0</v>
      </c>
      <c r="P4237" s="275"/>
      <c r="Q4237" s="73">
        <v>1241882.18</v>
      </c>
    </row>
    <row r="4238" spans="1:17" ht="12.75" customHeight="1" x14ac:dyDescent="0.25">
      <c r="A4238" s="273" t="s">
        <v>6928</v>
      </c>
      <c r="B4238" s="273"/>
      <c r="C4238" s="274" t="s">
        <v>6929</v>
      </c>
      <c r="D4238" s="274"/>
      <c r="E4238" s="274"/>
      <c r="F4238" s="274"/>
      <c r="G4238" s="73">
        <v>0</v>
      </c>
      <c r="H4238" s="73">
        <v>0</v>
      </c>
      <c r="I4238" s="275">
        <v>0</v>
      </c>
      <c r="J4238" s="275"/>
      <c r="K4238" s="275">
        <v>3484.32</v>
      </c>
      <c r="L4238" s="275"/>
      <c r="M4238" s="275"/>
      <c r="N4238" s="275"/>
      <c r="O4238" s="275">
        <v>0</v>
      </c>
      <c r="P4238" s="275"/>
      <c r="Q4238" s="73">
        <v>3484.32</v>
      </c>
    </row>
    <row r="4239" spans="1:17" ht="12.1" customHeight="1" x14ac:dyDescent="0.25">
      <c r="A4239" s="273" t="s">
        <v>6930</v>
      </c>
      <c r="B4239" s="273"/>
      <c r="C4239" s="274" t="s">
        <v>6884</v>
      </c>
      <c r="D4239" s="274"/>
      <c r="E4239" s="274"/>
      <c r="F4239" s="274"/>
      <c r="G4239" s="73">
        <v>0</v>
      </c>
      <c r="H4239" s="73">
        <v>0</v>
      </c>
      <c r="I4239" s="275">
        <v>0</v>
      </c>
      <c r="J4239" s="275"/>
      <c r="K4239" s="275">
        <v>300055.19</v>
      </c>
      <c r="L4239" s="275"/>
      <c r="M4239" s="275"/>
      <c r="N4239" s="275"/>
      <c r="O4239" s="275">
        <v>0</v>
      </c>
      <c r="P4239" s="275"/>
      <c r="Q4239" s="73">
        <v>300055.19</v>
      </c>
    </row>
    <row r="4240" spans="1:17" ht="12.1" customHeight="1" x14ac:dyDescent="0.25">
      <c r="A4240" s="273" t="s">
        <v>6931</v>
      </c>
      <c r="B4240" s="273"/>
      <c r="C4240" s="274" t="s">
        <v>6932</v>
      </c>
      <c r="D4240" s="274"/>
      <c r="E4240" s="274"/>
      <c r="F4240" s="274"/>
      <c r="G4240" s="73">
        <v>0</v>
      </c>
      <c r="H4240" s="73">
        <v>0</v>
      </c>
      <c r="I4240" s="275">
        <v>0</v>
      </c>
      <c r="J4240" s="275"/>
      <c r="K4240" s="275">
        <v>8.5500000000000007</v>
      </c>
      <c r="L4240" s="275"/>
      <c r="M4240" s="275"/>
      <c r="N4240" s="275"/>
      <c r="O4240" s="275">
        <v>0</v>
      </c>
      <c r="P4240" s="275"/>
      <c r="Q4240" s="73">
        <v>8.5500000000000007</v>
      </c>
    </row>
    <row r="4241" spans="1:17" ht="12.75" customHeight="1" x14ac:dyDescent="0.25">
      <c r="A4241" s="273" t="s">
        <v>6933</v>
      </c>
      <c r="B4241" s="273"/>
      <c r="C4241" s="274" t="s">
        <v>6884</v>
      </c>
      <c r="D4241" s="274"/>
      <c r="E4241" s="274"/>
      <c r="F4241" s="274"/>
      <c r="G4241" s="73">
        <v>0</v>
      </c>
      <c r="H4241" s="73">
        <v>0</v>
      </c>
      <c r="I4241" s="275">
        <v>0</v>
      </c>
      <c r="J4241" s="275"/>
      <c r="K4241" s="275">
        <v>17842.740000000002</v>
      </c>
      <c r="L4241" s="275"/>
      <c r="M4241" s="275"/>
      <c r="N4241" s="275"/>
      <c r="O4241" s="275">
        <v>0</v>
      </c>
      <c r="P4241" s="275"/>
      <c r="Q4241" s="73">
        <v>17842.740000000002</v>
      </c>
    </row>
    <row r="4242" spans="1:17" ht="12.1" customHeight="1" x14ac:dyDescent="0.25">
      <c r="A4242" s="273" t="s">
        <v>6934</v>
      </c>
      <c r="B4242" s="273"/>
      <c r="C4242" s="274" t="s">
        <v>889</v>
      </c>
      <c r="D4242" s="274"/>
      <c r="E4242" s="274"/>
      <c r="F4242" s="274"/>
      <c r="G4242" s="73">
        <v>0</v>
      </c>
      <c r="H4242" s="73">
        <v>0</v>
      </c>
      <c r="I4242" s="275">
        <v>0</v>
      </c>
      <c r="J4242" s="275"/>
      <c r="K4242" s="275">
        <v>19379000</v>
      </c>
      <c r="L4242" s="275"/>
      <c r="M4242" s="275"/>
      <c r="N4242" s="275"/>
      <c r="O4242" s="275">
        <v>0</v>
      </c>
      <c r="P4242" s="275"/>
      <c r="Q4242" s="73">
        <v>19379000</v>
      </c>
    </row>
    <row r="4243" spans="1:17" ht="12.1" customHeight="1" x14ac:dyDescent="0.25">
      <c r="A4243" s="273" t="s">
        <v>6935</v>
      </c>
      <c r="B4243" s="273"/>
      <c r="C4243" s="274" t="s">
        <v>6936</v>
      </c>
      <c r="D4243" s="274"/>
      <c r="E4243" s="274"/>
      <c r="F4243" s="274"/>
      <c r="G4243" s="73">
        <v>0</v>
      </c>
      <c r="H4243" s="73">
        <v>0</v>
      </c>
      <c r="I4243" s="275">
        <v>0</v>
      </c>
      <c r="J4243" s="275"/>
      <c r="K4243" s="275">
        <v>133420487.44</v>
      </c>
      <c r="L4243" s="275"/>
      <c r="M4243" s="275"/>
      <c r="N4243" s="275"/>
      <c r="O4243" s="275">
        <v>0</v>
      </c>
      <c r="P4243" s="275"/>
      <c r="Q4243" s="73">
        <v>133420487.44</v>
      </c>
    </row>
    <row r="4244" spans="1:17" ht="12.1" customHeight="1" x14ac:dyDescent="0.25">
      <c r="A4244" s="273" t="s">
        <v>6937</v>
      </c>
      <c r="B4244" s="273"/>
      <c r="C4244" s="274" t="s">
        <v>6938</v>
      </c>
      <c r="D4244" s="274"/>
      <c r="E4244" s="274"/>
      <c r="F4244" s="274"/>
      <c r="G4244" s="73">
        <v>0</v>
      </c>
      <c r="H4244" s="73">
        <v>0</v>
      </c>
      <c r="I4244" s="275">
        <v>0</v>
      </c>
      <c r="J4244" s="275"/>
      <c r="K4244" s="275">
        <v>24823909.859999999</v>
      </c>
      <c r="L4244" s="275"/>
      <c r="M4244" s="275"/>
      <c r="N4244" s="275"/>
      <c r="O4244" s="275">
        <v>0</v>
      </c>
      <c r="P4244" s="275"/>
      <c r="Q4244" s="73">
        <v>24823909.859999999</v>
      </c>
    </row>
    <row r="4245" spans="1:17" ht="12.75" customHeight="1" x14ac:dyDescent="0.25">
      <c r="A4245" s="273" t="s">
        <v>6939</v>
      </c>
      <c r="B4245" s="273"/>
      <c r="C4245" s="274" t="s">
        <v>6940</v>
      </c>
      <c r="D4245" s="274"/>
      <c r="E4245" s="274"/>
      <c r="F4245" s="274"/>
      <c r="G4245" s="73">
        <v>0</v>
      </c>
      <c r="H4245" s="73">
        <v>0</v>
      </c>
      <c r="I4245" s="275">
        <v>0</v>
      </c>
      <c r="J4245" s="275"/>
      <c r="K4245" s="275">
        <v>64453224.229999997</v>
      </c>
      <c r="L4245" s="275"/>
      <c r="M4245" s="275"/>
      <c r="N4245" s="275"/>
      <c r="O4245" s="275">
        <v>0</v>
      </c>
      <c r="P4245" s="275"/>
      <c r="Q4245" s="73">
        <v>64453224.229999997</v>
      </c>
    </row>
    <row r="4246" spans="1:17" ht="12.1" customHeight="1" x14ac:dyDescent="0.25">
      <c r="A4246" s="273" t="s">
        <v>6941</v>
      </c>
      <c r="B4246" s="273"/>
      <c r="C4246" s="274" t="s">
        <v>6942</v>
      </c>
      <c r="D4246" s="274"/>
      <c r="E4246" s="274"/>
      <c r="F4246" s="274"/>
      <c r="G4246" s="73">
        <v>0</v>
      </c>
      <c r="H4246" s="73">
        <v>0</v>
      </c>
      <c r="I4246" s="275">
        <v>0</v>
      </c>
      <c r="J4246" s="275"/>
      <c r="K4246" s="275">
        <v>52032576.270000003</v>
      </c>
      <c r="L4246" s="275"/>
      <c r="M4246" s="275"/>
      <c r="N4246" s="275"/>
      <c r="O4246" s="275">
        <v>0</v>
      </c>
      <c r="P4246" s="275"/>
      <c r="Q4246" s="73">
        <v>52032576.270000003</v>
      </c>
    </row>
    <row r="4247" spans="1:17" ht="12.1" customHeight="1" x14ac:dyDescent="0.25">
      <c r="A4247" s="355"/>
      <c r="B4247" s="355"/>
      <c r="C4247" s="355"/>
      <c r="D4247" s="355"/>
      <c r="E4247" s="355"/>
      <c r="F4247" s="355"/>
      <c r="G4247" s="74">
        <v>0</v>
      </c>
      <c r="H4247" s="74">
        <v>0</v>
      </c>
      <c r="I4247" s="356">
        <v>0</v>
      </c>
      <c r="J4247" s="356"/>
      <c r="K4247" s="356">
        <v>302050694.11000001</v>
      </c>
      <c r="L4247" s="356"/>
      <c r="M4247" s="356"/>
      <c r="N4247" s="356"/>
      <c r="O4247" s="356">
        <v>0</v>
      </c>
      <c r="P4247" s="356"/>
      <c r="Q4247" s="74">
        <v>302050694.11000001</v>
      </c>
    </row>
    <row r="4248" spans="1:17" ht="6.8" customHeight="1" x14ac:dyDescent="0.25"/>
    <row r="4249" spans="1:17" ht="12.75" customHeight="1" x14ac:dyDescent="0.25">
      <c r="A4249" s="277" t="s">
        <v>578</v>
      </c>
      <c r="B4249" s="277"/>
      <c r="C4249" s="278" t="s">
        <v>891</v>
      </c>
      <c r="D4249" s="278"/>
      <c r="E4249" s="278"/>
      <c r="F4249" s="278"/>
      <c r="G4249" s="278"/>
      <c r="H4249" s="278"/>
      <c r="I4249" s="278"/>
      <c r="J4249" s="278"/>
      <c r="K4249" s="278"/>
      <c r="L4249" s="278"/>
      <c r="M4249" s="278"/>
      <c r="N4249" s="278"/>
      <c r="O4249" s="278"/>
      <c r="P4249" s="278"/>
      <c r="Q4249" s="278"/>
    </row>
    <row r="4250" spans="1:17" ht="12.1" customHeight="1" x14ac:dyDescent="0.25">
      <c r="A4250" s="273" t="s">
        <v>6943</v>
      </c>
      <c r="B4250" s="273"/>
      <c r="C4250" s="274" t="s">
        <v>6944</v>
      </c>
      <c r="D4250" s="274"/>
      <c r="E4250" s="274"/>
      <c r="F4250" s="274"/>
      <c r="G4250" s="73">
        <v>0</v>
      </c>
      <c r="H4250" s="73">
        <v>0</v>
      </c>
      <c r="I4250" s="275">
        <v>0</v>
      </c>
      <c r="J4250" s="275"/>
      <c r="K4250" s="275">
        <v>978000</v>
      </c>
      <c r="L4250" s="275"/>
      <c r="M4250" s="275"/>
      <c r="N4250" s="275"/>
      <c r="O4250" s="275">
        <v>0</v>
      </c>
      <c r="P4250" s="275"/>
      <c r="Q4250" s="73">
        <v>978000</v>
      </c>
    </row>
    <row r="4251" spans="1:17" ht="12.1" customHeight="1" x14ac:dyDescent="0.25">
      <c r="A4251" s="273" t="s">
        <v>6945</v>
      </c>
      <c r="B4251" s="273"/>
      <c r="C4251" s="274" t="s">
        <v>6946</v>
      </c>
      <c r="D4251" s="274"/>
      <c r="E4251" s="274"/>
      <c r="F4251" s="274"/>
      <c r="G4251" s="73">
        <v>0</v>
      </c>
      <c r="H4251" s="73">
        <v>0</v>
      </c>
      <c r="I4251" s="275">
        <v>0</v>
      </c>
      <c r="J4251" s="275"/>
      <c r="K4251" s="275">
        <v>9140230.5999999996</v>
      </c>
      <c r="L4251" s="275"/>
      <c r="M4251" s="275"/>
      <c r="N4251" s="275"/>
      <c r="O4251" s="275">
        <v>0</v>
      </c>
      <c r="P4251" s="275"/>
      <c r="Q4251" s="73">
        <v>9140230.5999999996</v>
      </c>
    </row>
    <row r="4252" spans="1:17" ht="12.75" customHeight="1" x14ac:dyDescent="0.25">
      <c r="A4252" s="273" t="s">
        <v>6947</v>
      </c>
      <c r="B4252" s="273"/>
      <c r="C4252" s="274" t="s">
        <v>6946</v>
      </c>
      <c r="D4252" s="274"/>
      <c r="E4252" s="274"/>
      <c r="F4252" s="274"/>
      <c r="G4252" s="73">
        <v>0</v>
      </c>
      <c r="H4252" s="73">
        <v>0</v>
      </c>
      <c r="I4252" s="275">
        <v>0</v>
      </c>
      <c r="J4252" s="275"/>
      <c r="K4252" s="275">
        <v>95448933.530000001</v>
      </c>
      <c r="L4252" s="275"/>
      <c r="M4252" s="275"/>
      <c r="N4252" s="275"/>
      <c r="O4252" s="275">
        <v>0</v>
      </c>
      <c r="P4252" s="275"/>
      <c r="Q4252" s="73">
        <v>95448933.530000001</v>
      </c>
    </row>
    <row r="4253" spans="1:17" ht="12.1" customHeight="1" x14ac:dyDescent="0.25">
      <c r="A4253" s="273" t="s">
        <v>6948</v>
      </c>
      <c r="B4253" s="273"/>
      <c r="C4253" s="274" t="s">
        <v>6949</v>
      </c>
      <c r="D4253" s="274"/>
      <c r="E4253" s="274"/>
      <c r="F4253" s="274"/>
      <c r="G4253" s="73">
        <v>0</v>
      </c>
      <c r="H4253" s="73">
        <v>0</v>
      </c>
      <c r="I4253" s="275">
        <v>0</v>
      </c>
      <c r="J4253" s="275"/>
      <c r="K4253" s="275">
        <v>1970818.19</v>
      </c>
      <c r="L4253" s="275"/>
      <c r="M4253" s="275"/>
      <c r="N4253" s="275"/>
      <c r="O4253" s="275">
        <v>0</v>
      </c>
      <c r="P4253" s="275"/>
      <c r="Q4253" s="73">
        <v>1970818.19</v>
      </c>
    </row>
    <row r="4254" spans="1:17" ht="12.1" customHeight="1" x14ac:dyDescent="0.25">
      <c r="A4254" s="273" t="s">
        <v>6950</v>
      </c>
      <c r="B4254" s="273"/>
      <c r="C4254" s="274" t="s">
        <v>6951</v>
      </c>
      <c r="D4254" s="274"/>
      <c r="E4254" s="274"/>
      <c r="F4254" s="274"/>
      <c r="G4254" s="73">
        <v>0</v>
      </c>
      <c r="H4254" s="73">
        <v>0</v>
      </c>
      <c r="I4254" s="275">
        <v>0</v>
      </c>
      <c r="J4254" s="275"/>
      <c r="K4254" s="275">
        <v>4976727.26</v>
      </c>
      <c r="L4254" s="275"/>
      <c r="M4254" s="275"/>
      <c r="N4254" s="275"/>
      <c r="O4254" s="275">
        <v>0</v>
      </c>
      <c r="P4254" s="275"/>
      <c r="Q4254" s="73">
        <v>4976727.26</v>
      </c>
    </row>
    <row r="4255" spans="1:17" ht="12.75" customHeight="1" x14ac:dyDescent="0.25">
      <c r="A4255" s="273" t="s">
        <v>6952</v>
      </c>
      <c r="B4255" s="273"/>
      <c r="C4255" s="274" t="s">
        <v>6953</v>
      </c>
      <c r="D4255" s="274"/>
      <c r="E4255" s="274"/>
      <c r="F4255" s="274"/>
      <c r="G4255" s="73">
        <v>0</v>
      </c>
      <c r="H4255" s="73">
        <v>0</v>
      </c>
      <c r="I4255" s="275">
        <v>0</v>
      </c>
      <c r="J4255" s="275"/>
      <c r="K4255" s="275">
        <v>991363.64</v>
      </c>
      <c r="L4255" s="275"/>
      <c r="M4255" s="275"/>
      <c r="N4255" s="275"/>
      <c r="O4255" s="275">
        <v>0</v>
      </c>
      <c r="P4255" s="275"/>
      <c r="Q4255" s="73">
        <v>991363.64</v>
      </c>
    </row>
    <row r="4256" spans="1:17" ht="12.1" customHeight="1" x14ac:dyDescent="0.25">
      <c r="A4256" s="273" t="s">
        <v>6954</v>
      </c>
      <c r="B4256" s="273"/>
      <c r="C4256" s="274" t="s">
        <v>6955</v>
      </c>
      <c r="D4256" s="274"/>
      <c r="E4256" s="274"/>
      <c r="F4256" s="274"/>
      <c r="G4256" s="73">
        <v>0</v>
      </c>
      <c r="H4256" s="73">
        <v>0</v>
      </c>
      <c r="I4256" s="275">
        <v>0</v>
      </c>
      <c r="J4256" s="275"/>
      <c r="K4256" s="275">
        <v>1489930.89</v>
      </c>
      <c r="L4256" s="275"/>
      <c r="M4256" s="275"/>
      <c r="N4256" s="275"/>
      <c r="O4256" s="275">
        <v>0</v>
      </c>
      <c r="P4256" s="275"/>
      <c r="Q4256" s="73">
        <v>1489930.89</v>
      </c>
    </row>
    <row r="4257" spans="1:17" ht="12.1" customHeight="1" x14ac:dyDescent="0.25">
      <c r="A4257" s="273" t="s">
        <v>6956</v>
      </c>
      <c r="B4257" s="273"/>
      <c r="C4257" s="274" t="s">
        <v>6957</v>
      </c>
      <c r="D4257" s="274"/>
      <c r="E4257" s="274"/>
      <c r="F4257" s="274"/>
      <c r="G4257" s="73">
        <v>0</v>
      </c>
      <c r="H4257" s="73">
        <v>0</v>
      </c>
      <c r="I4257" s="275">
        <v>0</v>
      </c>
      <c r="J4257" s="275"/>
      <c r="K4257" s="275">
        <v>886909.09</v>
      </c>
      <c r="L4257" s="275"/>
      <c r="M4257" s="275"/>
      <c r="N4257" s="275"/>
      <c r="O4257" s="275">
        <v>0</v>
      </c>
      <c r="P4257" s="275"/>
      <c r="Q4257" s="73">
        <v>886909.09</v>
      </c>
    </row>
    <row r="4258" spans="1:17" ht="12.75" customHeight="1" x14ac:dyDescent="0.25">
      <c r="A4258" s="273" t="s">
        <v>6958</v>
      </c>
      <c r="B4258" s="273"/>
      <c r="C4258" s="274" t="s">
        <v>6946</v>
      </c>
      <c r="D4258" s="274"/>
      <c r="E4258" s="274"/>
      <c r="F4258" s="274"/>
      <c r="G4258" s="73">
        <v>0</v>
      </c>
      <c r="H4258" s="73">
        <v>0</v>
      </c>
      <c r="I4258" s="275">
        <v>0</v>
      </c>
      <c r="J4258" s="275"/>
      <c r="K4258" s="275">
        <v>15389418.189999999</v>
      </c>
      <c r="L4258" s="275"/>
      <c r="M4258" s="275"/>
      <c r="N4258" s="275"/>
      <c r="O4258" s="275">
        <v>0</v>
      </c>
      <c r="P4258" s="275"/>
      <c r="Q4258" s="73">
        <v>15389418.189999999</v>
      </c>
    </row>
    <row r="4259" spans="1:17" ht="12.1" customHeight="1" x14ac:dyDescent="0.25">
      <c r="A4259" s="273" t="s">
        <v>6959</v>
      </c>
      <c r="B4259" s="273"/>
      <c r="C4259" s="274" t="s">
        <v>6960</v>
      </c>
      <c r="D4259" s="274"/>
      <c r="E4259" s="274"/>
      <c r="F4259" s="274"/>
      <c r="G4259" s="73">
        <v>0</v>
      </c>
      <c r="H4259" s="73">
        <v>0</v>
      </c>
      <c r="I4259" s="275">
        <v>0</v>
      </c>
      <c r="J4259" s="275"/>
      <c r="K4259" s="275">
        <v>322400</v>
      </c>
      <c r="L4259" s="275"/>
      <c r="M4259" s="275"/>
      <c r="N4259" s="275"/>
      <c r="O4259" s="275">
        <v>0</v>
      </c>
      <c r="P4259" s="275"/>
      <c r="Q4259" s="73">
        <v>322400</v>
      </c>
    </row>
    <row r="4260" spans="1:17" ht="12.1" customHeight="1" x14ac:dyDescent="0.25">
      <c r="A4260" s="273" t="s">
        <v>6961</v>
      </c>
      <c r="B4260" s="273"/>
      <c r="C4260" s="274" t="s">
        <v>6962</v>
      </c>
      <c r="D4260" s="274"/>
      <c r="E4260" s="274"/>
      <c r="F4260" s="274"/>
      <c r="G4260" s="73">
        <v>0</v>
      </c>
      <c r="H4260" s="73">
        <v>0</v>
      </c>
      <c r="I4260" s="275">
        <v>0</v>
      </c>
      <c r="J4260" s="275"/>
      <c r="K4260" s="275">
        <v>1166545.45</v>
      </c>
      <c r="L4260" s="275"/>
      <c r="M4260" s="275"/>
      <c r="N4260" s="275"/>
      <c r="O4260" s="275">
        <v>0</v>
      </c>
      <c r="P4260" s="275"/>
      <c r="Q4260" s="73">
        <v>1166545.45</v>
      </c>
    </row>
    <row r="4261" spans="1:17" ht="12.75" customHeight="1" x14ac:dyDescent="0.25">
      <c r="A4261" s="273" t="s">
        <v>6963</v>
      </c>
      <c r="B4261" s="273"/>
      <c r="C4261" s="274" t="s">
        <v>6964</v>
      </c>
      <c r="D4261" s="274"/>
      <c r="E4261" s="274"/>
      <c r="F4261" s="274"/>
      <c r="G4261" s="73">
        <v>0</v>
      </c>
      <c r="H4261" s="73">
        <v>0</v>
      </c>
      <c r="I4261" s="275">
        <v>0</v>
      </c>
      <c r="J4261" s="275"/>
      <c r="K4261" s="275">
        <v>1165200</v>
      </c>
      <c r="L4261" s="275"/>
      <c r="M4261" s="275"/>
      <c r="N4261" s="275"/>
      <c r="O4261" s="275">
        <v>0</v>
      </c>
      <c r="P4261" s="275"/>
      <c r="Q4261" s="73">
        <v>1165200</v>
      </c>
    </row>
    <row r="4262" spans="1:17" ht="12.1" customHeight="1" x14ac:dyDescent="0.25">
      <c r="A4262" s="273" t="s">
        <v>6965</v>
      </c>
      <c r="B4262" s="273"/>
      <c r="C4262" s="274" t="s">
        <v>6966</v>
      </c>
      <c r="D4262" s="274"/>
      <c r="E4262" s="274"/>
      <c r="F4262" s="274"/>
      <c r="G4262" s="73">
        <v>0</v>
      </c>
      <c r="H4262" s="73">
        <v>0</v>
      </c>
      <c r="I4262" s="275">
        <v>0</v>
      </c>
      <c r="J4262" s="275"/>
      <c r="K4262" s="275">
        <v>189600</v>
      </c>
      <c r="L4262" s="275"/>
      <c r="M4262" s="275"/>
      <c r="N4262" s="275"/>
      <c r="O4262" s="275">
        <v>0</v>
      </c>
      <c r="P4262" s="275"/>
      <c r="Q4262" s="73">
        <v>189600</v>
      </c>
    </row>
    <row r="4263" spans="1:17" ht="12.1" customHeight="1" x14ac:dyDescent="0.25">
      <c r="A4263" s="273" t="s">
        <v>6967</v>
      </c>
      <c r="B4263" s="273"/>
      <c r="C4263" s="274" t="s">
        <v>6946</v>
      </c>
      <c r="D4263" s="274"/>
      <c r="E4263" s="274"/>
      <c r="F4263" s="274"/>
      <c r="G4263" s="73">
        <v>0</v>
      </c>
      <c r="H4263" s="73">
        <v>0</v>
      </c>
      <c r="I4263" s="275">
        <v>0</v>
      </c>
      <c r="J4263" s="275"/>
      <c r="K4263" s="275">
        <v>8017868.7800000003</v>
      </c>
      <c r="L4263" s="275"/>
      <c r="M4263" s="275"/>
      <c r="N4263" s="275"/>
      <c r="O4263" s="275">
        <v>0</v>
      </c>
      <c r="P4263" s="275"/>
      <c r="Q4263" s="73">
        <v>8017868.7800000003</v>
      </c>
    </row>
    <row r="4264" spans="1:17" ht="12.75" customHeight="1" x14ac:dyDescent="0.25">
      <c r="A4264" s="273" t="s">
        <v>6968</v>
      </c>
      <c r="B4264" s="273"/>
      <c r="C4264" s="274" t="s">
        <v>6946</v>
      </c>
      <c r="D4264" s="274"/>
      <c r="E4264" s="274"/>
      <c r="F4264" s="274"/>
      <c r="G4264" s="73">
        <v>0</v>
      </c>
      <c r="H4264" s="73">
        <v>0</v>
      </c>
      <c r="I4264" s="275">
        <v>0</v>
      </c>
      <c r="J4264" s="275"/>
      <c r="K4264" s="275">
        <v>7803382.5099999998</v>
      </c>
      <c r="L4264" s="275"/>
      <c r="M4264" s="275"/>
      <c r="N4264" s="275"/>
      <c r="O4264" s="275">
        <v>0</v>
      </c>
      <c r="P4264" s="275"/>
      <c r="Q4264" s="73">
        <v>7803382.5099999998</v>
      </c>
    </row>
    <row r="4265" spans="1:17" ht="12.1" customHeight="1" x14ac:dyDescent="0.25">
      <c r="A4265" s="273" t="s">
        <v>6969</v>
      </c>
      <c r="B4265" s="273"/>
      <c r="C4265" s="274" t="s">
        <v>6946</v>
      </c>
      <c r="D4265" s="274"/>
      <c r="E4265" s="274"/>
      <c r="F4265" s="274"/>
      <c r="G4265" s="73">
        <v>0</v>
      </c>
      <c r="H4265" s="73">
        <v>0</v>
      </c>
      <c r="I4265" s="275">
        <v>0</v>
      </c>
      <c r="J4265" s="275"/>
      <c r="K4265" s="275">
        <v>896915.4</v>
      </c>
      <c r="L4265" s="275"/>
      <c r="M4265" s="275"/>
      <c r="N4265" s="275"/>
      <c r="O4265" s="275">
        <v>0</v>
      </c>
      <c r="P4265" s="275"/>
      <c r="Q4265" s="73">
        <v>896915.4</v>
      </c>
    </row>
    <row r="4266" spans="1:17" ht="12.1" customHeight="1" x14ac:dyDescent="0.25">
      <c r="A4266" s="273" t="s">
        <v>6970</v>
      </c>
      <c r="B4266" s="273"/>
      <c r="C4266" s="274" t="s">
        <v>6946</v>
      </c>
      <c r="D4266" s="274"/>
      <c r="E4266" s="274"/>
      <c r="F4266" s="274"/>
      <c r="G4266" s="73">
        <v>0</v>
      </c>
      <c r="H4266" s="73">
        <v>0</v>
      </c>
      <c r="I4266" s="275">
        <v>0</v>
      </c>
      <c r="J4266" s="275"/>
      <c r="K4266" s="275">
        <v>15749082.119999999</v>
      </c>
      <c r="L4266" s="275"/>
      <c r="M4266" s="275"/>
      <c r="N4266" s="275"/>
      <c r="O4266" s="275">
        <v>0</v>
      </c>
      <c r="P4266" s="275"/>
      <c r="Q4266" s="73">
        <v>15749082.119999999</v>
      </c>
    </row>
    <row r="4267" spans="1:17" ht="12.75" customHeight="1" x14ac:dyDescent="0.25">
      <c r="A4267" s="273" t="s">
        <v>6971</v>
      </c>
      <c r="B4267" s="273"/>
      <c r="C4267" s="274" t="s">
        <v>6946</v>
      </c>
      <c r="D4267" s="274"/>
      <c r="E4267" s="274"/>
      <c r="F4267" s="274"/>
      <c r="G4267" s="73">
        <v>0</v>
      </c>
      <c r="H4267" s="73">
        <v>0</v>
      </c>
      <c r="I4267" s="275">
        <v>0</v>
      </c>
      <c r="J4267" s="275"/>
      <c r="K4267" s="275">
        <v>11500261.85</v>
      </c>
      <c r="L4267" s="275"/>
      <c r="M4267" s="275"/>
      <c r="N4267" s="275"/>
      <c r="O4267" s="275">
        <v>0</v>
      </c>
      <c r="P4267" s="275"/>
      <c r="Q4267" s="73">
        <v>11500261.85</v>
      </c>
    </row>
    <row r="4268" spans="1:17" ht="12.1" customHeight="1" x14ac:dyDescent="0.25">
      <c r="A4268" s="273" t="s">
        <v>6972</v>
      </c>
      <c r="B4268" s="273"/>
      <c r="C4268" s="274" t="s">
        <v>6946</v>
      </c>
      <c r="D4268" s="274"/>
      <c r="E4268" s="274"/>
      <c r="F4268" s="274"/>
      <c r="G4268" s="73">
        <v>0</v>
      </c>
      <c r="H4268" s="73">
        <v>0</v>
      </c>
      <c r="I4268" s="275">
        <v>0</v>
      </c>
      <c r="J4268" s="275"/>
      <c r="K4268" s="275">
        <v>16276675</v>
      </c>
      <c r="L4268" s="275"/>
      <c r="M4268" s="275"/>
      <c r="N4268" s="275"/>
      <c r="O4268" s="275">
        <v>0</v>
      </c>
      <c r="P4268" s="275"/>
      <c r="Q4268" s="73">
        <v>16276675</v>
      </c>
    </row>
    <row r="4269" spans="1:17" ht="12.1" customHeight="1" x14ac:dyDescent="0.25">
      <c r="A4269" s="273" t="s">
        <v>6973</v>
      </c>
      <c r="B4269" s="273"/>
      <c r="C4269" s="274" t="s">
        <v>6946</v>
      </c>
      <c r="D4269" s="274"/>
      <c r="E4269" s="274"/>
      <c r="F4269" s="274"/>
      <c r="G4269" s="73">
        <v>0</v>
      </c>
      <c r="H4269" s="73">
        <v>0</v>
      </c>
      <c r="I4269" s="275">
        <v>0</v>
      </c>
      <c r="J4269" s="275"/>
      <c r="K4269" s="275">
        <v>13057428.119999999</v>
      </c>
      <c r="L4269" s="275"/>
      <c r="M4269" s="275"/>
      <c r="N4269" s="275"/>
      <c r="O4269" s="275">
        <v>0</v>
      </c>
      <c r="P4269" s="275"/>
      <c r="Q4269" s="73">
        <v>13057428.119999999</v>
      </c>
    </row>
    <row r="4270" spans="1:17" ht="12.1" customHeight="1" x14ac:dyDescent="0.25">
      <c r="A4270" s="273" t="s">
        <v>6974</v>
      </c>
      <c r="B4270" s="273"/>
      <c r="C4270" s="274" t="s">
        <v>6946</v>
      </c>
      <c r="D4270" s="274"/>
      <c r="E4270" s="274"/>
      <c r="F4270" s="274"/>
      <c r="G4270" s="73">
        <v>0</v>
      </c>
      <c r="H4270" s="73">
        <v>0</v>
      </c>
      <c r="I4270" s="275">
        <v>0</v>
      </c>
      <c r="J4270" s="275"/>
      <c r="K4270" s="275">
        <v>20130209.760000002</v>
      </c>
      <c r="L4270" s="275"/>
      <c r="M4270" s="275"/>
      <c r="N4270" s="275"/>
      <c r="O4270" s="275">
        <v>0</v>
      </c>
      <c r="P4270" s="275"/>
      <c r="Q4270" s="73">
        <v>20130209.760000002</v>
      </c>
    </row>
    <row r="4271" spans="1:17" ht="12.75" customHeight="1" x14ac:dyDescent="0.25">
      <c r="A4271" s="273" t="s">
        <v>6975</v>
      </c>
      <c r="B4271" s="273"/>
      <c r="C4271" s="274" t="s">
        <v>6976</v>
      </c>
      <c r="D4271" s="274"/>
      <c r="E4271" s="274"/>
      <c r="F4271" s="274"/>
      <c r="G4271" s="73">
        <v>0</v>
      </c>
      <c r="H4271" s="73">
        <v>0</v>
      </c>
      <c r="I4271" s="275">
        <v>0</v>
      </c>
      <c r="J4271" s="275"/>
      <c r="K4271" s="275">
        <v>1044139.8</v>
      </c>
      <c r="L4271" s="275"/>
      <c r="M4271" s="275"/>
      <c r="N4271" s="275"/>
      <c r="O4271" s="275">
        <v>0</v>
      </c>
      <c r="P4271" s="275"/>
      <c r="Q4271" s="73">
        <v>1044139.8</v>
      </c>
    </row>
    <row r="4272" spans="1:17" ht="12.1" customHeight="1" x14ac:dyDescent="0.25">
      <c r="A4272" s="273" t="s">
        <v>6977</v>
      </c>
      <c r="B4272" s="273"/>
      <c r="C4272" s="274" t="s">
        <v>6978</v>
      </c>
      <c r="D4272" s="274"/>
      <c r="E4272" s="274"/>
      <c r="F4272" s="274"/>
      <c r="G4272" s="73">
        <v>0</v>
      </c>
      <c r="H4272" s="73">
        <v>0</v>
      </c>
      <c r="I4272" s="275">
        <v>0</v>
      </c>
      <c r="J4272" s="275"/>
      <c r="K4272" s="275">
        <v>1197000</v>
      </c>
      <c r="L4272" s="275"/>
      <c r="M4272" s="275"/>
      <c r="N4272" s="275"/>
      <c r="O4272" s="275">
        <v>0</v>
      </c>
      <c r="P4272" s="275"/>
      <c r="Q4272" s="73">
        <v>1197000</v>
      </c>
    </row>
    <row r="4273" spans="1:17" ht="12.1" customHeight="1" x14ac:dyDescent="0.25">
      <c r="A4273" s="273" t="s">
        <v>6979</v>
      </c>
      <c r="B4273" s="273"/>
      <c r="C4273" s="274" t="s">
        <v>6980</v>
      </c>
      <c r="D4273" s="274"/>
      <c r="E4273" s="274"/>
      <c r="F4273" s="274"/>
      <c r="G4273" s="73">
        <v>0</v>
      </c>
      <c r="H4273" s="73">
        <v>0</v>
      </c>
      <c r="I4273" s="275">
        <v>0</v>
      </c>
      <c r="J4273" s="275"/>
      <c r="K4273" s="275">
        <v>475818.19</v>
      </c>
      <c r="L4273" s="275"/>
      <c r="M4273" s="275"/>
      <c r="N4273" s="275"/>
      <c r="O4273" s="275">
        <v>0</v>
      </c>
      <c r="P4273" s="275"/>
      <c r="Q4273" s="73">
        <v>475818.19</v>
      </c>
    </row>
    <row r="4274" spans="1:17" ht="12.75" customHeight="1" x14ac:dyDescent="0.25">
      <c r="A4274" s="273" t="s">
        <v>6981</v>
      </c>
      <c r="B4274" s="273"/>
      <c r="C4274" s="274" t="s">
        <v>6982</v>
      </c>
      <c r="D4274" s="274"/>
      <c r="E4274" s="274"/>
      <c r="F4274" s="274"/>
      <c r="G4274" s="73">
        <v>0</v>
      </c>
      <c r="H4274" s="73">
        <v>0</v>
      </c>
      <c r="I4274" s="275">
        <v>0</v>
      </c>
      <c r="J4274" s="275"/>
      <c r="K4274" s="275">
        <v>24000</v>
      </c>
      <c r="L4274" s="275"/>
      <c r="M4274" s="275"/>
      <c r="N4274" s="275"/>
      <c r="O4274" s="275">
        <v>0</v>
      </c>
      <c r="P4274" s="275"/>
      <c r="Q4274" s="73">
        <v>24000</v>
      </c>
    </row>
    <row r="4275" spans="1:17" ht="12.1" customHeight="1" x14ac:dyDescent="0.25">
      <c r="A4275" s="273" t="s">
        <v>6983</v>
      </c>
      <c r="B4275" s="273"/>
      <c r="C4275" s="274" t="s">
        <v>6984</v>
      </c>
      <c r="D4275" s="274"/>
      <c r="E4275" s="274"/>
      <c r="F4275" s="274"/>
      <c r="G4275" s="73">
        <v>0</v>
      </c>
      <c r="H4275" s="73">
        <v>0</v>
      </c>
      <c r="I4275" s="275">
        <v>0</v>
      </c>
      <c r="J4275" s="275"/>
      <c r="K4275" s="275">
        <v>48000</v>
      </c>
      <c r="L4275" s="275"/>
      <c r="M4275" s="275"/>
      <c r="N4275" s="275"/>
      <c r="O4275" s="275">
        <v>0</v>
      </c>
      <c r="P4275" s="275"/>
      <c r="Q4275" s="73">
        <v>48000</v>
      </c>
    </row>
    <row r="4276" spans="1:17" ht="12.1" customHeight="1" x14ac:dyDescent="0.25">
      <c r="A4276" s="273" t="s">
        <v>6985</v>
      </c>
      <c r="B4276" s="273"/>
      <c r="C4276" s="274" t="s">
        <v>6946</v>
      </c>
      <c r="D4276" s="274"/>
      <c r="E4276" s="274"/>
      <c r="F4276" s="274"/>
      <c r="G4276" s="73">
        <v>0</v>
      </c>
      <c r="H4276" s="73">
        <v>0</v>
      </c>
      <c r="I4276" s="275">
        <v>0</v>
      </c>
      <c r="J4276" s="275"/>
      <c r="K4276" s="275">
        <v>3786818.2</v>
      </c>
      <c r="L4276" s="275"/>
      <c r="M4276" s="275"/>
      <c r="N4276" s="275"/>
      <c r="O4276" s="275">
        <v>0</v>
      </c>
      <c r="P4276" s="275"/>
      <c r="Q4276" s="73">
        <v>3786818.2</v>
      </c>
    </row>
    <row r="4277" spans="1:17" ht="12.75" customHeight="1" x14ac:dyDescent="0.25">
      <c r="A4277" s="273" t="s">
        <v>6986</v>
      </c>
      <c r="B4277" s="273"/>
      <c r="C4277" s="274" t="s">
        <v>6946</v>
      </c>
      <c r="D4277" s="274"/>
      <c r="E4277" s="274"/>
      <c r="F4277" s="274"/>
      <c r="G4277" s="73">
        <v>0</v>
      </c>
      <c r="H4277" s="73">
        <v>0</v>
      </c>
      <c r="I4277" s="275">
        <v>0</v>
      </c>
      <c r="J4277" s="275"/>
      <c r="K4277" s="275">
        <v>10194400.609999999</v>
      </c>
      <c r="L4277" s="275"/>
      <c r="M4277" s="275"/>
      <c r="N4277" s="275"/>
      <c r="O4277" s="275">
        <v>0</v>
      </c>
      <c r="P4277" s="275"/>
      <c r="Q4277" s="73">
        <v>10194400.609999999</v>
      </c>
    </row>
    <row r="4278" spans="1:17" ht="12.1" customHeight="1" x14ac:dyDescent="0.25">
      <c r="A4278" s="273" t="s">
        <v>6987</v>
      </c>
      <c r="B4278" s="273"/>
      <c r="C4278" s="274" t="s">
        <v>6988</v>
      </c>
      <c r="D4278" s="274"/>
      <c r="E4278" s="274"/>
      <c r="F4278" s="274"/>
      <c r="G4278" s="73">
        <v>0</v>
      </c>
      <c r="H4278" s="73">
        <v>0</v>
      </c>
      <c r="I4278" s="275">
        <v>0</v>
      </c>
      <c r="J4278" s="275"/>
      <c r="K4278" s="275">
        <v>671945.45</v>
      </c>
      <c r="L4278" s="275"/>
      <c r="M4278" s="275"/>
      <c r="N4278" s="275"/>
      <c r="O4278" s="275">
        <v>0</v>
      </c>
      <c r="P4278" s="275"/>
      <c r="Q4278" s="73">
        <v>671945.45</v>
      </c>
    </row>
    <row r="4279" spans="1:17" ht="12.1" customHeight="1" x14ac:dyDescent="0.25">
      <c r="A4279" s="273" t="s">
        <v>6989</v>
      </c>
      <c r="B4279" s="273"/>
      <c r="C4279" s="274" t="s">
        <v>6988</v>
      </c>
      <c r="D4279" s="274"/>
      <c r="E4279" s="274"/>
      <c r="F4279" s="274"/>
      <c r="G4279" s="73">
        <v>0</v>
      </c>
      <c r="H4279" s="73">
        <v>0</v>
      </c>
      <c r="I4279" s="275">
        <v>0</v>
      </c>
      <c r="J4279" s="275"/>
      <c r="K4279" s="275">
        <v>529818.18999999994</v>
      </c>
      <c r="L4279" s="275"/>
      <c r="M4279" s="275"/>
      <c r="N4279" s="275"/>
      <c r="O4279" s="275">
        <v>0</v>
      </c>
      <c r="P4279" s="275"/>
      <c r="Q4279" s="73">
        <v>529818.18999999994</v>
      </c>
    </row>
    <row r="4280" spans="1:17" ht="12.75" customHeight="1" x14ac:dyDescent="0.25">
      <c r="A4280" s="273" t="s">
        <v>6990</v>
      </c>
      <c r="B4280" s="273"/>
      <c r="C4280" s="274" t="s">
        <v>6988</v>
      </c>
      <c r="D4280" s="274"/>
      <c r="E4280" s="274"/>
      <c r="F4280" s="274"/>
      <c r="G4280" s="73">
        <v>0</v>
      </c>
      <c r="H4280" s="73">
        <v>0</v>
      </c>
      <c r="I4280" s="275">
        <v>0</v>
      </c>
      <c r="J4280" s="275"/>
      <c r="K4280" s="275">
        <v>521127.28</v>
      </c>
      <c r="L4280" s="275"/>
      <c r="M4280" s="275"/>
      <c r="N4280" s="275"/>
      <c r="O4280" s="275">
        <v>0</v>
      </c>
      <c r="P4280" s="275"/>
      <c r="Q4280" s="73">
        <v>521127.28</v>
      </c>
    </row>
    <row r="4281" spans="1:17" ht="12.1" customHeight="1" x14ac:dyDescent="0.25">
      <c r="A4281" s="273" t="s">
        <v>6991</v>
      </c>
      <c r="B4281" s="273"/>
      <c r="C4281" s="274" t="s">
        <v>6988</v>
      </c>
      <c r="D4281" s="274"/>
      <c r="E4281" s="274"/>
      <c r="F4281" s="274"/>
      <c r="G4281" s="73">
        <v>0</v>
      </c>
      <c r="H4281" s="73">
        <v>0</v>
      </c>
      <c r="I4281" s="275">
        <v>0</v>
      </c>
      <c r="J4281" s="275"/>
      <c r="K4281" s="275">
        <v>638000</v>
      </c>
      <c r="L4281" s="275"/>
      <c r="M4281" s="275"/>
      <c r="N4281" s="275"/>
      <c r="O4281" s="275">
        <v>0</v>
      </c>
      <c r="P4281" s="275"/>
      <c r="Q4281" s="73">
        <v>638000</v>
      </c>
    </row>
    <row r="4282" spans="1:17" ht="12.1" customHeight="1" x14ac:dyDescent="0.25">
      <c r="A4282" s="273" t="s">
        <v>6992</v>
      </c>
      <c r="B4282" s="273"/>
      <c r="C4282" s="274" t="s">
        <v>6946</v>
      </c>
      <c r="D4282" s="274"/>
      <c r="E4282" s="274"/>
      <c r="F4282" s="274"/>
      <c r="G4282" s="73">
        <v>0</v>
      </c>
      <c r="H4282" s="73">
        <v>0</v>
      </c>
      <c r="I4282" s="275">
        <v>0</v>
      </c>
      <c r="J4282" s="275"/>
      <c r="K4282" s="275">
        <v>5635887.8799999999</v>
      </c>
      <c r="L4282" s="275"/>
      <c r="M4282" s="275"/>
      <c r="N4282" s="275"/>
      <c r="O4282" s="275">
        <v>0</v>
      </c>
      <c r="P4282" s="275"/>
      <c r="Q4282" s="73">
        <v>5635887.8799999999</v>
      </c>
    </row>
    <row r="4283" spans="1:17" ht="12.75" customHeight="1" x14ac:dyDescent="0.25">
      <c r="A4283" s="273" t="s">
        <v>6993</v>
      </c>
      <c r="B4283" s="273"/>
      <c r="C4283" s="274" t="s">
        <v>6994</v>
      </c>
      <c r="D4283" s="274"/>
      <c r="E4283" s="274"/>
      <c r="F4283" s="274"/>
      <c r="G4283" s="73">
        <v>0</v>
      </c>
      <c r="H4283" s="73">
        <v>0</v>
      </c>
      <c r="I4283" s="275">
        <v>0</v>
      </c>
      <c r="J4283" s="275"/>
      <c r="K4283" s="275">
        <v>924000</v>
      </c>
      <c r="L4283" s="275"/>
      <c r="M4283" s="275"/>
      <c r="N4283" s="275"/>
      <c r="O4283" s="275">
        <v>0</v>
      </c>
      <c r="P4283" s="275"/>
      <c r="Q4283" s="73">
        <v>924000</v>
      </c>
    </row>
    <row r="4284" spans="1:17" ht="12.1" customHeight="1" x14ac:dyDescent="0.25">
      <c r="A4284" s="273" t="s">
        <v>6995</v>
      </c>
      <c r="B4284" s="273"/>
      <c r="C4284" s="274" t="s">
        <v>6994</v>
      </c>
      <c r="D4284" s="274"/>
      <c r="E4284" s="274"/>
      <c r="F4284" s="274"/>
      <c r="G4284" s="73">
        <v>0</v>
      </c>
      <c r="H4284" s="73">
        <v>0</v>
      </c>
      <c r="I4284" s="275">
        <v>0</v>
      </c>
      <c r="J4284" s="275"/>
      <c r="K4284" s="275">
        <v>792000</v>
      </c>
      <c r="L4284" s="275"/>
      <c r="M4284" s="275"/>
      <c r="N4284" s="275"/>
      <c r="O4284" s="275">
        <v>0</v>
      </c>
      <c r="P4284" s="275"/>
      <c r="Q4284" s="73">
        <v>792000</v>
      </c>
    </row>
    <row r="4285" spans="1:17" ht="12.1" customHeight="1" x14ac:dyDescent="0.25">
      <c r="A4285" s="273" t="s">
        <v>6996</v>
      </c>
      <c r="B4285" s="273"/>
      <c r="C4285" s="274" t="s">
        <v>6994</v>
      </c>
      <c r="D4285" s="274"/>
      <c r="E4285" s="274"/>
      <c r="F4285" s="274"/>
      <c r="G4285" s="73">
        <v>0</v>
      </c>
      <c r="H4285" s="73">
        <v>0</v>
      </c>
      <c r="I4285" s="275">
        <v>0</v>
      </c>
      <c r="J4285" s="275"/>
      <c r="K4285" s="275">
        <v>132000</v>
      </c>
      <c r="L4285" s="275"/>
      <c r="M4285" s="275"/>
      <c r="N4285" s="275"/>
      <c r="O4285" s="275">
        <v>0</v>
      </c>
      <c r="P4285" s="275"/>
      <c r="Q4285" s="73">
        <v>132000</v>
      </c>
    </row>
    <row r="4286" spans="1:17" ht="12.75" customHeight="1" x14ac:dyDescent="0.25">
      <c r="A4286" s="273" t="s">
        <v>6997</v>
      </c>
      <c r="B4286" s="273"/>
      <c r="C4286" s="274" t="s">
        <v>6994</v>
      </c>
      <c r="D4286" s="274"/>
      <c r="E4286" s="274"/>
      <c r="F4286" s="274"/>
      <c r="G4286" s="73">
        <v>0</v>
      </c>
      <c r="H4286" s="73">
        <v>0</v>
      </c>
      <c r="I4286" s="275">
        <v>0</v>
      </c>
      <c r="J4286" s="275"/>
      <c r="K4286" s="275">
        <v>1584000</v>
      </c>
      <c r="L4286" s="275"/>
      <c r="M4286" s="275"/>
      <c r="N4286" s="275"/>
      <c r="O4286" s="275">
        <v>0</v>
      </c>
      <c r="P4286" s="275"/>
      <c r="Q4286" s="73">
        <v>1584000</v>
      </c>
    </row>
    <row r="4287" spans="1:17" ht="12.1" customHeight="1" x14ac:dyDescent="0.25">
      <c r="A4287" s="273" t="s">
        <v>6998</v>
      </c>
      <c r="B4287" s="273"/>
      <c r="C4287" s="274" t="s">
        <v>6946</v>
      </c>
      <c r="D4287" s="274"/>
      <c r="E4287" s="274"/>
      <c r="F4287" s="274"/>
      <c r="G4287" s="73">
        <v>0</v>
      </c>
      <c r="H4287" s="73">
        <v>0</v>
      </c>
      <c r="I4287" s="275">
        <v>0</v>
      </c>
      <c r="J4287" s="275"/>
      <c r="K4287" s="275">
        <v>5866572.6100000003</v>
      </c>
      <c r="L4287" s="275"/>
      <c r="M4287" s="275"/>
      <c r="N4287" s="275"/>
      <c r="O4287" s="275">
        <v>0</v>
      </c>
      <c r="P4287" s="275"/>
      <c r="Q4287" s="73">
        <v>5866572.6100000003</v>
      </c>
    </row>
    <row r="4288" spans="1:17" ht="12.1" customHeight="1" x14ac:dyDescent="0.25">
      <c r="A4288" s="273" t="s">
        <v>6999</v>
      </c>
      <c r="B4288" s="273"/>
      <c r="C4288" s="274" t="s">
        <v>6946</v>
      </c>
      <c r="D4288" s="274"/>
      <c r="E4288" s="274"/>
      <c r="F4288" s="274"/>
      <c r="G4288" s="73">
        <v>0</v>
      </c>
      <c r="H4288" s="73">
        <v>0</v>
      </c>
      <c r="I4288" s="275">
        <v>0</v>
      </c>
      <c r="J4288" s="275"/>
      <c r="K4288" s="275">
        <v>2300197.12</v>
      </c>
      <c r="L4288" s="275"/>
      <c r="M4288" s="275"/>
      <c r="N4288" s="275"/>
      <c r="O4288" s="275">
        <v>0</v>
      </c>
      <c r="P4288" s="275"/>
      <c r="Q4288" s="73">
        <v>2300197.12</v>
      </c>
    </row>
    <row r="4289" spans="1:17" ht="12.75" customHeight="1" x14ac:dyDescent="0.25">
      <c r="A4289" s="273" t="s">
        <v>7000</v>
      </c>
      <c r="B4289" s="273"/>
      <c r="C4289" s="274" t="s">
        <v>6946</v>
      </c>
      <c r="D4289" s="274"/>
      <c r="E4289" s="274"/>
      <c r="F4289" s="274"/>
      <c r="G4289" s="73">
        <v>0</v>
      </c>
      <c r="H4289" s="73">
        <v>0</v>
      </c>
      <c r="I4289" s="275">
        <v>0</v>
      </c>
      <c r="J4289" s="275"/>
      <c r="K4289" s="275">
        <v>7881543.54</v>
      </c>
      <c r="L4289" s="275"/>
      <c r="M4289" s="275"/>
      <c r="N4289" s="275"/>
      <c r="O4289" s="275">
        <v>0</v>
      </c>
      <c r="P4289" s="275"/>
      <c r="Q4289" s="73">
        <v>7881543.54</v>
      </c>
    </row>
    <row r="4290" spans="1:17" ht="12.1" customHeight="1" x14ac:dyDescent="0.25">
      <c r="A4290" s="273" t="s">
        <v>7001</v>
      </c>
      <c r="B4290" s="273"/>
      <c r="C4290" s="274" t="s">
        <v>7002</v>
      </c>
      <c r="D4290" s="274"/>
      <c r="E4290" s="274"/>
      <c r="F4290" s="274"/>
      <c r="G4290" s="73">
        <v>0</v>
      </c>
      <c r="H4290" s="73">
        <v>0</v>
      </c>
      <c r="I4290" s="275">
        <v>0</v>
      </c>
      <c r="J4290" s="275"/>
      <c r="K4290" s="275">
        <v>132000</v>
      </c>
      <c r="L4290" s="275"/>
      <c r="M4290" s="275"/>
      <c r="N4290" s="275"/>
      <c r="O4290" s="275">
        <v>0</v>
      </c>
      <c r="P4290" s="275"/>
      <c r="Q4290" s="73">
        <v>132000</v>
      </c>
    </row>
    <row r="4291" spans="1:17" ht="12.1" customHeight="1" x14ac:dyDescent="0.25">
      <c r="A4291" s="273" t="s">
        <v>7003</v>
      </c>
      <c r="B4291" s="273"/>
      <c r="C4291" s="274" t="s">
        <v>7004</v>
      </c>
      <c r="D4291" s="274"/>
      <c r="E4291" s="274"/>
      <c r="F4291" s="274"/>
      <c r="G4291" s="73">
        <v>0</v>
      </c>
      <c r="H4291" s="73">
        <v>0</v>
      </c>
      <c r="I4291" s="275">
        <v>0</v>
      </c>
      <c r="J4291" s="275"/>
      <c r="K4291" s="275">
        <v>22000</v>
      </c>
      <c r="L4291" s="275"/>
      <c r="M4291" s="275"/>
      <c r="N4291" s="275"/>
      <c r="O4291" s="275">
        <v>0</v>
      </c>
      <c r="P4291" s="275"/>
      <c r="Q4291" s="73">
        <v>22000</v>
      </c>
    </row>
    <row r="4292" spans="1:17" ht="12.75" customHeight="1" x14ac:dyDescent="0.25">
      <c r="A4292" s="273" t="s">
        <v>7005</v>
      </c>
      <c r="B4292" s="273"/>
      <c r="C4292" s="274" t="s">
        <v>7006</v>
      </c>
      <c r="D4292" s="274"/>
      <c r="E4292" s="274"/>
      <c r="F4292" s="274"/>
      <c r="G4292" s="73">
        <v>0</v>
      </c>
      <c r="H4292" s="73">
        <v>0</v>
      </c>
      <c r="I4292" s="275">
        <v>0</v>
      </c>
      <c r="J4292" s="275"/>
      <c r="K4292" s="275">
        <v>112545.7</v>
      </c>
      <c r="L4292" s="275"/>
      <c r="M4292" s="275"/>
      <c r="N4292" s="275"/>
      <c r="O4292" s="275">
        <v>0</v>
      </c>
      <c r="P4292" s="275"/>
      <c r="Q4292" s="73">
        <v>112545.7</v>
      </c>
    </row>
    <row r="4293" spans="1:17" ht="12.1" customHeight="1" x14ac:dyDescent="0.25">
      <c r="A4293" s="273" t="s">
        <v>7007</v>
      </c>
      <c r="B4293" s="273"/>
      <c r="C4293" s="274" t="s">
        <v>6946</v>
      </c>
      <c r="D4293" s="274"/>
      <c r="E4293" s="274"/>
      <c r="F4293" s="274"/>
      <c r="G4293" s="73">
        <v>0</v>
      </c>
      <c r="H4293" s="73">
        <v>0</v>
      </c>
      <c r="I4293" s="275">
        <v>0</v>
      </c>
      <c r="J4293" s="275"/>
      <c r="K4293" s="275">
        <v>2714001.76</v>
      </c>
      <c r="L4293" s="275"/>
      <c r="M4293" s="275"/>
      <c r="N4293" s="275"/>
      <c r="O4293" s="275">
        <v>0</v>
      </c>
      <c r="P4293" s="275"/>
      <c r="Q4293" s="73">
        <v>2714001.76</v>
      </c>
    </row>
    <row r="4294" spans="1:17" ht="12.1" customHeight="1" x14ac:dyDescent="0.25">
      <c r="A4294" s="273" t="s">
        <v>7008</v>
      </c>
      <c r="B4294" s="273"/>
      <c r="C4294" s="274" t="s">
        <v>6946</v>
      </c>
      <c r="D4294" s="274"/>
      <c r="E4294" s="274"/>
      <c r="F4294" s="274"/>
      <c r="G4294" s="73">
        <v>0</v>
      </c>
      <c r="H4294" s="73">
        <v>0</v>
      </c>
      <c r="I4294" s="275">
        <v>0</v>
      </c>
      <c r="J4294" s="275"/>
      <c r="K4294" s="275">
        <v>12720390.300000001</v>
      </c>
      <c r="L4294" s="275"/>
      <c r="M4294" s="275"/>
      <c r="N4294" s="275"/>
      <c r="O4294" s="275">
        <v>0</v>
      </c>
      <c r="P4294" s="275"/>
      <c r="Q4294" s="73">
        <v>12720390.300000001</v>
      </c>
    </row>
    <row r="4295" spans="1:17" ht="12.1" customHeight="1" x14ac:dyDescent="0.25">
      <c r="A4295" s="273" t="s">
        <v>7009</v>
      </c>
      <c r="B4295" s="273"/>
      <c r="C4295" s="274" t="s">
        <v>7010</v>
      </c>
      <c r="D4295" s="274"/>
      <c r="E4295" s="274"/>
      <c r="F4295" s="274"/>
      <c r="G4295" s="73">
        <v>0</v>
      </c>
      <c r="H4295" s="73">
        <v>0</v>
      </c>
      <c r="I4295" s="275">
        <v>0</v>
      </c>
      <c r="J4295" s="275"/>
      <c r="K4295" s="275">
        <v>2618272.73</v>
      </c>
      <c r="L4295" s="275"/>
      <c r="M4295" s="275"/>
      <c r="N4295" s="275"/>
      <c r="O4295" s="275">
        <v>0</v>
      </c>
      <c r="P4295" s="275"/>
      <c r="Q4295" s="73">
        <v>2618272.73</v>
      </c>
    </row>
    <row r="4296" spans="1:17" ht="12.75" customHeight="1" x14ac:dyDescent="0.25">
      <c r="A4296" s="273" t="s">
        <v>7011</v>
      </c>
      <c r="B4296" s="273"/>
      <c r="C4296" s="274" t="s">
        <v>7010</v>
      </c>
      <c r="D4296" s="274"/>
      <c r="E4296" s="274"/>
      <c r="F4296" s="274"/>
      <c r="G4296" s="73">
        <v>0</v>
      </c>
      <c r="H4296" s="73">
        <v>0</v>
      </c>
      <c r="I4296" s="275">
        <v>0</v>
      </c>
      <c r="J4296" s="275"/>
      <c r="K4296" s="275">
        <v>5720000</v>
      </c>
      <c r="L4296" s="275"/>
      <c r="M4296" s="275"/>
      <c r="N4296" s="275"/>
      <c r="O4296" s="275">
        <v>0</v>
      </c>
      <c r="P4296" s="275"/>
      <c r="Q4296" s="73">
        <v>5720000</v>
      </c>
    </row>
    <row r="4297" spans="1:17" ht="12.1" customHeight="1" x14ac:dyDescent="0.25">
      <c r="A4297" s="273" t="s">
        <v>7012</v>
      </c>
      <c r="B4297" s="273"/>
      <c r="C4297" s="274" t="s">
        <v>7010</v>
      </c>
      <c r="D4297" s="274"/>
      <c r="E4297" s="274"/>
      <c r="F4297" s="274"/>
      <c r="G4297" s="73">
        <v>0</v>
      </c>
      <c r="H4297" s="73">
        <v>0</v>
      </c>
      <c r="I4297" s="275">
        <v>0</v>
      </c>
      <c r="J4297" s="275"/>
      <c r="K4297" s="275">
        <v>66000</v>
      </c>
      <c r="L4297" s="275"/>
      <c r="M4297" s="275"/>
      <c r="N4297" s="275"/>
      <c r="O4297" s="275">
        <v>0</v>
      </c>
      <c r="P4297" s="275"/>
      <c r="Q4297" s="73">
        <v>66000</v>
      </c>
    </row>
    <row r="4298" spans="1:17" ht="12.1" customHeight="1" x14ac:dyDescent="0.25">
      <c r="A4298" s="273" t="s">
        <v>7013</v>
      </c>
      <c r="B4298" s="273"/>
      <c r="C4298" s="274" t="s">
        <v>7010</v>
      </c>
      <c r="D4298" s="274"/>
      <c r="E4298" s="274"/>
      <c r="F4298" s="274"/>
      <c r="G4298" s="73">
        <v>0</v>
      </c>
      <c r="H4298" s="73">
        <v>0</v>
      </c>
      <c r="I4298" s="275">
        <v>0</v>
      </c>
      <c r="J4298" s="275"/>
      <c r="K4298" s="275">
        <v>5817927.2800000003</v>
      </c>
      <c r="L4298" s="275"/>
      <c r="M4298" s="275"/>
      <c r="N4298" s="275"/>
      <c r="O4298" s="275">
        <v>0</v>
      </c>
      <c r="P4298" s="275"/>
      <c r="Q4298" s="73">
        <v>5817927.2800000003</v>
      </c>
    </row>
    <row r="4299" spans="1:17" ht="12.75" customHeight="1" x14ac:dyDescent="0.25">
      <c r="A4299" s="273" t="s">
        <v>7014</v>
      </c>
      <c r="B4299" s="273"/>
      <c r="C4299" s="274" t="s">
        <v>7010</v>
      </c>
      <c r="D4299" s="274"/>
      <c r="E4299" s="274"/>
      <c r="F4299" s="274"/>
      <c r="G4299" s="73">
        <v>0</v>
      </c>
      <c r="H4299" s="73">
        <v>0</v>
      </c>
      <c r="I4299" s="275">
        <v>0</v>
      </c>
      <c r="J4299" s="275"/>
      <c r="K4299" s="275">
        <v>3199363.63</v>
      </c>
      <c r="L4299" s="275"/>
      <c r="M4299" s="275"/>
      <c r="N4299" s="275"/>
      <c r="O4299" s="275">
        <v>0</v>
      </c>
      <c r="P4299" s="275"/>
      <c r="Q4299" s="73">
        <v>3199363.63</v>
      </c>
    </row>
    <row r="4300" spans="1:17" ht="12.1" customHeight="1" x14ac:dyDescent="0.25">
      <c r="A4300" s="273" t="s">
        <v>7015</v>
      </c>
      <c r="B4300" s="273"/>
      <c r="C4300" s="274" t="s">
        <v>6946</v>
      </c>
      <c r="D4300" s="274"/>
      <c r="E4300" s="274"/>
      <c r="F4300" s="274"/>
      <c r="G4300" s="73">
        <v>0</v>
      </c>
      <c r="H4300" s="73">
        <v>0</v>
      </c>
      <c r="I4300" s="275">
        <v>0</v>
      </c>
      <c r="J4300" s="275"/>
      <c r="K4300" s="275">
        <v>8348163.3899999997</v>
      </c>
      <c r="L4300" s="275"/>
      <c r="M4300" s="275"/>
      <c r="N4300" s="275"/>
      <c r="O4300" s="275">
        <v>0</v>
      </c>
      <c r="P4300" s="275"/>
      <c r="Q4300" s="73">
        <v>8348163.3899999997</v>
      </c>
    </row>
    <row r="4301" spans="1:17" ht="12.1" customHeight="1" x14ac:dyDescent="0.25">
      <c r="A4301" s="273" t="s">
        <v>7016</v>
      </c>
      <c r="B4301" s="273"/>
      <c r="C4301" s="274" t="s">
        <v>6946</v>
      </c>
      <c r="D4301" s="274"/>
      <c r="E4301" s="274"/>
      <c r="F4301" s="274"/>
      <c r="G4301" s="73">
        <v>0</v>
      </c>
      <c r="H4301" s="73">
        <v>0</v>
      </c>
      <c r="I4301" s="275">
        <v>0</v>
      </c>
      <c r="J4301" s="275"/>
      <c r="K4301" s="275">
        <v>2940636.37</v>
      </c>
      <c r="L4301" s="275"/>
      <c r="M4301" s="275"/>
      <c r="N4301" s="275"/>
      <c r="O4301" s="275">
        <v>0</v>
      </c>
      <c r="P4301" s="275"/>
      <c r="Q4301" s="73">
        <v>2940636.37</v>
      </c>
    </row>
    <row r="4302" spans="1:17" ht="12.75" customHeight="1" x14ac:dyDescent="0.25">
      <c r="A4302" s="273" t="s">
        <v>7017</v>
      </c>
      <c r="B4302" s="273"/>
      <c r="C4302" s="274" t="s">
        <v>7018</v>
      </c>
      <c r="D4302" s="274"/>
      <c r="E4302" s="274"/>
      <c r="F4302" s="274"/>
      <c r="G4302" s="73">
        <v>0</v>
      </c>
      <c r="H4302" s="73">
        <v>0</v>
      </c>
      <c r="I4302" s="275">
        <v>0</v>
      </c>
      <c r="J4302" s="275"/>
      <c r="K4302" s="275">
        <v>1313909.1000000001</v>
      </c>
      <c r="L4302" s="275"/>
      <c r="M4302" s="275"/>
      <c r="N4302" s="275"/>
      <c r="O4302" s="275">
        <v>0</v>
      </c>
      <c r="P4302" s="275"/>
      <c r="Q4302" s="73">
        <v>1313909.1000000001</v>
      </c>
    </row>
    <row r="4303" spans="1:17" ht="12.1" customHeight="1" x14ac:dyDescent="0.25">
      <c r="A4303" s="273" t="s">
        <v>7019</v>
      </c>
      <c r="B4303" s="273"/>
      <c r="C4303" s="274" t="s">
        <v>6946</v>
      </c>
      <c r="D4303" s="274"/>
      <c r="E4303" s="274"/>
      <c r="F4303" s="274"/>
      <c r="G4303" s="73">
        <v>0</v>
      </c>
      <c r="H4303" s="73">
        <v>0</v>
      </c>
      <c r="I4303" s="275">
        <v>0</v>
      </c>
      <c r="J4303" s="275"/>
      <c r="K4303" s="275">
        <v>4524890.91</v>
      </c>
      <c r="L4303" s="275"/>
      <c r="M4303" s="275"/>
      <c r="N4303" s="275"/>
      <c r="O4303" s="275">
        <v>0</v>
      </c>
      <c r="P4303" s="275"/>
      <c r="Q4303" s="73">
        <v>4524890.91</v>
      </c>
    </row>
    <row r="4304" spans="1:17" ht="12.1" customHeight="1" x14ac:dyDescent="0.25">
      <c r="A4304" s="273" t="s">
        <v>7020</v>
      </c>
      <c r="B4304" s="273"/>
      <c r="C4304" s="274" t="s">
        <v>6946</v>
      </c>
      <c r="D4304" s="274"/>
      <c r="E4304" s="274"/>
      <c r="F4304" s="274"/>
      <c r="G4304" s="73">
        <v>0</v>
      </c>
      <c r="H4304" s="73">
        <v>0</v>
      </c>
      <c r="I4304" s="275">
        <v>0</v>
      </c>
      <c r="J4304" s="275"/>
      <c r="K4304" s="275">
        <v>5385809.0700000003</v>
      </c>
      <c r="L4304" s="275"/>
      <c r="M4304" s="275"/>
      <c r="N4304" s="275"/>
      <c r="O4304" s="275">
        <v>0</v>
      </c>
      <c r="P4304" s="275"/>
      <c r="Q4304" s="73">
        <v>5385809.0700000003</v>
      </c>
    </row>
    <row r="4305" spans="1:17" ht="12.75" customHeight="1" x14ac:dyDescent="0.25">
      <c r="A4305" s="273" t="s">
        <v>7021</v>
      </c>
      <c r="B4305" s="273"/>
      <c r="C4305" s="274" t="s">
        <v>6946</v>
      </c>
      <c r="D4305" s="274"/>
      <c r="E4305" s="274"/>
      <c r="F4305" s="274"/>
      <c r="G4305" s="73">
        <v>0</v>
      </c>
      <c r="H4305" s="73">
        <v>0</v>
      </c>
      <c r="I4305" s="275">
        <v>0</v>
      </c>
      <c r="J4305" s="275"/>
      <c r="K4305" s="275">
        <v>9604000</v>
      </c>
      <c r="L4305" s="275"/>
      <c r="M4305" s="275"/>
      <c r="N4305" s="275"/>
      <c r="O4305" s="275">
        <v>0</v>
      </c>
      <c r="P4305" s="275"/>
      <c r="Q4305" s="73">
        <v>9604000</v>
      </c>
    </row>
    <row r="4306" spans="1:17" ht="12.1" customHeight="1" x14ac:dyDescent="0.25">
      <c r="A4306" s="273" t="s">
        <v>7022</v>
      </c>
      <c r="B4306" s="273"/>
      <c r="C4306" s="274" t="s">
        <v>7023</v>
      </c>
      <c r="D4306" s="274"/>
      <c r="E4306" s="274"/>
      <c r="F4306" s="274"/>
      <c r="G4306" s="73">
        <v>0</v>
      </c>
      <c r="H4306" s="73">
        <v>0</v>
      </c>
      <c r="I4306" s="275">
        <v>0</v>
      </c>
      <c r="J4306" s="275"/>
      <c r="K4306" s="275">
        <v>31453343.25</v>
      </c>
      <c r="L4306" s="275"/>
      <c r="M4306" s="275"/>
      <c r="N4306" s="275"/>
      <c r="O4306" s="275">
        <v>0</v>
      </c>
      <c r="P4306" s="275"/>
      <c r="Q4306" s="73">
        <v>31453343.25</v>
      </c>
    </row>
    <row r="4307" spans="1:17" ht="12.1" customHeight="1" x14ac:dyDescent="0.25">
      <c r="A4307" s="273" t="s">
        <v>7024</v>
      </c>
      <c r="B4307" s="273"/>
      <c r="C4307" s="274" t="s">
        <v>7025</v>
      </c>
      <c r="D4307" s="274"/>
      <c r="E4307" s="274"/>
      <c r="F4307" s="274"/>
      <c r="G4307" s="73">
        <v>0</v>
      </c>
      <c r="H4307" s="73">
        <v>0</v>
      </c>
      <c r="I4307" s="275">
        <v>0</v>
      </c>
      <c r="J4307" s="275"/>
      <c r="K4307" s="275">
        <v>48986141.920000002</v>
      </c>
      <c r="L4307" s="275"/>
      <c r="M4307" s="275"/>
      <c r="N4307" s="275"/>
      <c r="O4307" s="275">
        <v>0</v>
      </c>
      <c r="P4307" s="275"/>
      <c r="Q4307" s="73">
        <v>48986141.920000002</v>
      </c>
    </row>
    <row r="4308" spans="1:17" ht="12.75" customHeight="1" x14ac:dyDescent="0.25">
      <c r="A4308" s="273" t="s">
        <v>7026</v>
      </c>
      <c r="B4308" s="273"/>
      <c r="C4308" s="274" t="s">
        <v>7027</v>
      </c>
      <c r="D4308" s="274"/>
      <c r="E4308" s="274"/>
      <c r="F4308" s="274"/>
      <c r="G4308" s="73">
        <v>0</v>
      </c>
      <c r="H4308" s="73">
        <v>0</v>
      </c>
      <c r="I4308" s="275">
        <v>0</v>
      </c>
      <c r="J4308" s="275"/>
      <c r="K4308" s="275">
        <v>37680600</v>
      </c>
      <c r="L4308" s="275"/>
      <c r="M4308" s="275"/>
      <c r="N4308" s="275"/>
      <c r="O4308" s="275">
        <v>0</v>
      </c>
      <c r="P4308" s="275"/>
      <c r="Q4308" s="73">
        <v>37680600</v>
      </c>
    </row>
    <row r="4309" spans="1:17" ht="12.1" customHeight="1" x14ac:dyDescent="0.25">
      <c r="A4309" s="273" t="s">
        <v>7028</v>
      </c>
      <c r="B4309" s="273"/>
      <c r="C4309" s="274" t="s">
        <v>7029</v>
      </c>
      <c r="D4309" s="274"/>
      <c r="E4309" s="274"/>
      <c r="F4309" s="274"/>
      <c r="G4309" s="73">
        <v>0</v>
      </c>
      <c r="H4309" s="73">
        <v>0</v>
      </c>
      <c r="I4309" s="275">
        <v>0</v>
      </c>
      <c r="J4309" s="275"/>
      <c r="K4309" s="275">
        <v>38091418.18</v>
      </c>
      <c r="L4309" s="275"/>
      <c r="M4309" s="275"/>
      <c r="N4309" s="275"/>
      <c r="O4309" s="275">
        <v>0</v>
      </c>
      <c r="P4309" s="275"/>
      <c r="Q4309" s="73">
        <v>38091418.18</v>
      </c>
    </row>
    <row r="4310" spans="1:17" ht="12.1" customHeight="1" x14ac:dyDescent="0.25">
      <c r="A4310" s="273" t="s">
        <v>7030</v>
      </c>
      <c r="B4310" s="273"/>
      <c r="C4310" s="274" t="s">
        <v>7031</v>
      </c>
      <c r="D4310" s="274"/>
      <c r="E4310" s="274"/>
      <c r="F4310" s="274"/>
      <c r="G4310" s="73">
        <v>0</v>
      </c>
      <c r="H4310" s="73">
        <v>0</v>
      </c>
      <c r="I4310" s="275">
        <v>0</v>
      </c>
      <c r="J4310" s="275"/>
      <c r="K4310" s="275">
        <v>1433496</v>
      </c>
      <c r="L4310" s="275"/>
      <c r="M4310" s="275"/>
      <c r="N4310" s="275"/>
      <c r="O4310" s="275">
        <v>0</v>
      </c>
      <c r="P4310" s="275"/>
      <c r="Q4310" s="73">
        <v>1433496</v>
      </c>
    </row>
    <row r="4311" spans="1:17" ht="12.75" customHeight="1" x14ac:dyDescent="0.25">
      <c r="A4311" s="273" t="s">
        <v>7032</v>
      </c>
      <c r="B4311" s="273"/>
      <c r="C4311" s="274" t="s">
        <v>7031</v>
      </c>
      <c r="D4311" s="274"/>
      <c r="E4311" s="274"/>
      <c r="F4311" s="274"/>
      <c r="G4311" s="73">
        <v>0</v>
      </c>
      <c r="H4311" s="73">
        <v>0</v>
      </c>
      <c r="I4311" s="275">
        <v>0</v>
      </c>
      <c r="J4311" s="275"/>
      <c r="K4311" s="275">
        <v>6993000</v>
      </c>
      <c r="L4311" s="275"/>
      <c r="M4311" s="275"/>
      <c r="N4311" s="275"/>
      <c r="O4311" s="275">
        <v>0</v>
      </c>
      <c r="P4311" s="275"/>
      <c r="Q4311" s="73">
        <v>6993000</v>
      </c>
    </row>
    <row r="4312" spans="1:17" ht="12.1" customHeight="1" x14ac:dyDescent="0.25">
      <c r="A4312" s="273" t="s">
        <v>7033</v>
      </c>
      <c r="B4312" s="273"/>
      <c r="C4312" s="274" t="s">
        <v>7034</v>
      </c>
      <c r="D4312" s="274"/>
      <c r="E4312" s="274"/>
      <c r="F4312" s="274"/>
      <c r="G4312" s="73">
        <v>0</v>
      </c>
      <c r="H4312" s="73">
        <v>0</v>
      </c>
      <c r="I4312" s="275">
        <v>0</v>
      </c>
      <c r="J4312" s="275"/>
      <c r="K4312" s="275">
        <v>210000</v>
      </c>
      <c r="L4312" s="275"/>
      <c r="M4312" s="275"/>
      <c r="N4312" s="275"/>
      <c r="O4312" s="275">
        <v>0</v>
      </c>
      <c r="P4312" s="275"/>
      <c r="Q4312" s="73">
        <v>210000</v>
      </c>
    </row>
    <row r="4313" spans="1:17" ht="12.1" customHeight="1" x14ac:dyDescent="0.25">
      <c r="A4313" s="273" t="s">
        <v>7035</v>
      </c>
      <c r="B4313" s="273"/>
      <c r="C4313" s="274" t="s">
        <v>7036</v>
      </c>
      <c r="D4313" s="274"/>
      <c r="E4313" s="274"/>
      <c r="F4313" s="274"/>
      <c r="G4313" s="73">
        <v>0</v>
      </c>
      <c r="H4313" s="73">
        <v>0</v>
      </c>
      <c r="I4313" s="275">
        <v>0</v>
      </c>
      <c r="J4313" s="275"/>
      <c r="K4313" s="275">
        <v>35000</v>
      </c>
      <c r="L4313" s="275"/>
      <c r="M4313" s="275"/>
      <c r="N4313" s="275"/>
      <c r="O4313" s="275">
        <v>0</v>
      </c>
      <c r="P4313" s="275"/>
      <c r="Q4313" s="73">
        <v>35000</v>
      </c>
    </row>
    <row r="4314" spans="1:17" ht="12.75" customHeight="1" x14ac:dyDescent="0.25">
      <c r="A4314" s="273" t="s">
        <v>7037</v>
      </c>
      <c r="B4314" s="273"/>
      <c r="C4314" s="274" t="s">
        <v>7031</v>
      </c>
      <c r="D4314" s="274"/>
      <c r="E4314" s="274"/>
      <c r="F4314" s="274"/>
      <c r="G4314" s="73">
        <v>0</v>
      </c>
      <c r="H4314" s="73">
        <v>0</v>
      </c>
      <c r="I4314" s="275">
        <v>0</v>
      </c>
      <c r="J4314" s="275"/>
      <c r="K4314" s="275">
        <v>2030000</v>
      </c>
      <c r="L4314" s="275"/>
      <c r="M4314" s="275"/>
      <c r="N4314" s="275"/>
      <c r="O4314" s="275">
        <v>0</v>
      </c>
      <c r="P4314" s="275"/>
      <c r="Q4314" s="73">
        <v>2030000</v>
      </c>
    </row>
    <row r="4315" spans="1:17" ht="12.1" customHeight="1" x14ac:dyDescent="0.25">
      <c r="A4315" s="273" t="s">
        <v>7038</v>
      </c>
      <c r="B4315" s="273"/>
      <c r="C4315" s="274" t="s">
        <v>7031</v>
      </c>
      <c r="D4315" s="274"/>
      <c r="E4315" s="274"/>
      <c r="F4315" s="274"/>
      <c r="G4315" s="73">
        <v>0</v>
      </c>
      <c r="H4315" s="73">
        <v>0</v>
      </c>
      <c r="I4315" s="275">
        <v>0</v>
      </c>
      <c r="J4315" s="275"/>
      <c r="K4315" s="275">
        <v>596973.9</v>
      </c>
      <c r="L4315" s="275"/>
      <c r="M4315" s="275"/>
      <c r="N4315" s="275"/>
      <c r="O4315" s="275">
        <v>0</v>
      </c>
      <c r="P4315" s="275"/>
      <c r="Q4315" s="73">
        <v>596973.9</v>
      </c>
    </row>
    <row r="4316" spans="1:17" ht="12.1" customHeight="1" x14ac:dyDescent="0.25">
      <c r="A4316" s="273" t="s">
        <v>7039</v>
      </c>
      <c r="B4316" s="273"/>
      <c r="C4316" s="274" t="s">
        <v>7031</v>
      </c>
      <c r="D4316" s="274"/>
      <c r="E4316" s="274"/>
      <c r="F4316" s="274"/>
      <c r="G4316" s="73">
        <v>0</v>
      </c>
      <c r="H4316" s="73">
        <v>0</v>
      </c>
      <c r="I4316" s="275">
        <v>0</v>
      </c>
      <c r="J4316" s="275"/>
      <c r="K4316" s="275">
        <v>3661586.99</v>
      </c>
      <c r="L4316" s="275"/>
      <c r="M4316" s="275"/>
      <c r="N4316" s="275"/>
      <c r="O4316" s="275">
        <v>0</v>
      </c>
      <c r="P4316" s="275"/>
      <c r="Q4316" s="73">
        <v>3661586.99</v>
      </c>
    </row>
    <row r="4317" spans="1:17" ht="12.75" customHeight="1" x14ac:dyDescent="0.25">
      <c r="A4317" s="273" t="s">
        <v>7040</v>
      </c>
      <c r="B4317" s="273"/>
      <c r="C4317" s="274" t="s">
        <v>7031</v>
      </c>
      <c r="D4317" s="274"/>
      <c r="E4317" s="274"/>
      <c r="F4317" s="274"/>
      <c r="G4317" s="73">
        <v>0</v>
      </c>
      <c r="H4317" s="73">
        <v>0</v>
      </c>
      <c r="I4317" s="275">
        <v>0</v>
      </c>
      <c r="J4317" s="275"/>
      <c r="K4317" s="275">
        <v>2746271.07</v>
      </c>
      <c r="L4317" s="275"/>
      <c r="M4317" s="275"/>
      <c r="N4317" s="275"/>
      <c r="O4317" s="275">
        <v>0</v>
      </c>
      <c r="P4317" s="275"/>
      <c r="Q4317" s="73">
        <v>2746271.07</v>
      </c>
    </row>
    <row r="4318" spans="1:17" ht="12.1" customHeight="1" x14ac:dyDescent="0.25">
      <c r="A4318" s="273" t="s">
        <v>7041</v>
      </c>
      <c r="B4318" s="273"/>
      <c r="C4318" s="274" t="s">
        <v>7031</v>
      </c>
      <c r="D4318" s="274"/>
      <c r="E4318" s="274"/>
      <c r="F4318" s="274"/>
      <c r="G4318" s="73">
        <v>0</v>
      </c>
      <c r="H4318" s="73">
        <v>0</v>
      </c>
      <c r="I4318" s="275">
        <v>0</v>
      </c>
      <c r="J4318" s="275"/>
      <c r="K4318" s="275">
        <v>3168249.53</v>
      </c>
      <c r="L4318" s="275"/>
      <c r="M4318" s="275"/>
      <c r="N4318" s="275"/>
      <c r="O4318" s="275">
        <v>0</v>
      </c>
      <c r="P4318" s="275"/>
      <c r="Q4318" s="73">
        <v>3168249.53</v>
      </c>
    </row>
    <row r="4319" spans="1:17" ht="12.1" customHeight="1" x14ac:dyDescent="0.25">
      <c r="A4319" s="273" t="s">
        <v>7042</v>
      </c>
      <c r="B4319" s="273"/>
      <c r="C4319" s="274" t="s">
        <v>7031</v>
      </c>
      <c r="D4319" s="274"/>
      <c r="E4319" s="274"/>
      <c r="F4319" s="274"/>
      <c r="G4319" s="73">
        <v>0</v>
      </c>
      <c r="H4319" s="73">
        <v>0</v>
      </c>
      <c r="I4319" s="275">
        <v>0</v>
      </c>
      <c r="J4319" s="275"/>
      <c r="K4319" s="275">
        <v>2549331.64</v>
      </c>
      <c r="L4319" s="275"/>
      <c r="M4319" s="275"/>
      <c r="N4319" s="275"/>
      <c r="O4319" s="275">
        <v>0</v>
      </c>
      <c r="P4319" s="275"/>
      <c r="Q4319" s="73">
        <v>2549331.64</v>
      </c>
    </row>
    <row r="4320" spans="1:17" ht="12.1" customHeight="1" x14ac:dyDescent="0.25">
      <c r="A4320" s="273" t="s">
        <v>7043</v>
      </c>
      <c r="B4320" s="273"/>
      <c r="C4320" s="274" t="s">
        <v>7031</v>
      </c>
      <c r="D4320" s="274"/>
      <c r="E4320" s="274"/>
      <c r="F4320" s="274"/>
      <c r="G4320" s="73">
        <v>0</v>
      </c>
      <c r="H4320" s="73">
        <v>0</v>
      </c>
      <c r="I4320" s="275">
        <v>0</v>
      </c>
      <c r="J4320" s="275"/>
      <c r="K4320" s="275">
        <v>349545.45</v>
      </c>
      <c r="L4320" s="275"/>
      <c r="M4320" s="275"/>
      <c r="N4320" s="275"/>
      <c r="O4320" s="275">
        <v>0</v>
      </c>
      <c r="P4320" s="275"/>
      <c r="Q4320" s="73">
        <v>349545.45</v>
      </c>
    </row>
    <row r="4321" spans="1:17" ht="12.75" customHeight="1" x14ac:dyDescent="0.25">
      <c r="A4321" s="273" t="s">
        <v>7044</v>
      </c>
      <c r="B4321" s="273"/>
      <c r="C4321" s="274" t="s">
        <v>7031</v>
      </c>
      <c r="D4321" s="274"/>
      <c r="E4321" s="274"/>
      <c r="F4321" s="274"/>
      <c r="G4321" s="73">
        <v>0</v>
      </c>
      <c r="H4321" s="73">
        <v>0</v>
      </c>
      <c r="I4321" s="275">
        <v>0</v>
      </c>
      <c r="J4321" s="275"/>
      <c r="K4321" s="275">
        <v>1531036.84</v>
      </c>
      <c r="L4321" s="275"/>
      <c r="M4321" s="275"/>
      <c r="N4321" s="275"/>
      <c r="O4321" s="275">
        <v>0</v>
      </c>
      <c r="P4321" s="275"/>
      <c r="Q4321" s="73">
        <v>1531036.84</v>
      </c>
    </row>
    <row r="4322" spans="1:17" ht="12.1" customHeight="1" x14ac:dyDescent="0.25">
      <c r="A4322" s="273" t="s">
        <v>7045</v>
      </c>
      <c r="B4322" s="273"/>
      <c r="C4322" s="274" t="s">
        <v>7031</v>
      </c>
      <c r="D4322" s="274"/>
      <c r="E4322" s="274"/>
      <c r="F4322" s="274"/>
      <c r="G4322" s="73">
        <v>0</v>
      </c>
      <c r="H4322" s="73">
        <v>0</v>
      </c>
      <c r="I4322" s="275">
        <v>0</v>
      </c>
      <c r="J4322" s="275"/>
      <c r="K4322" s="275">
        <v>3925289.23</v>
      </c>
      <c r="L4322" s="275"/>
      <c r="M4322" s="275"/>
      <c r="N4322" s="275"/>
      <c r="O4322" s="275">
        <v>0</v>
      </c>
      <c r="P4322" s="275"/>
      <c r="Q4322" s="73">
        <v>3925289.23</v>
      </c>
    </row>
    <row r="4323" spans="1:17" ht="12.1" customHeight="1" x14ac:dyDescent="0.25">
      <c r="A4323" s="273" t="s">
        <v>7046</v>
      </c>
      <c r="B4323" s="273"/>
      <c r="C4323" s="274" t="s">
        <v>7047</v>
      </c>
      <c r="D4323" s="274"/>
      <c r="E4323" s="274"/>
      <c r="F4323" s="274"/>
      <c r="G4323" s="73">
        <v>0</v>
      </c>
      <c r="H4323" s="73">
        <v>0</v>
      </c>
      <c r="I4323" s="275">
        <v>0</v>
      </c>
      <c r="J4323" s="275"/>
      <c r="K4323" s="275">
        <v>181820</v>
      </c>
      <c r="L4323" s="275"/>
      <c r="M4323" s="275"/>
      <c r="N4323" s="275"/>
      <c r="O4323" s="275">
        <v>0</v>
      </c>
      <c r="P4323" s="275"/>
      <c r="Q4323" s="73">
        <v>181820</v>
      </c>
    </row>
    <row r="4324" spans="1:17" ht="12.75" customHeight="1" x14ac:dyDescent="0.25">
      <c r="A4324" s="273" t="s">
        <v>7048</v>
      </c>
      <c r="B4324" s="273"/>
      <c r="C4324" s="274" t="s">
        <v>7049</v>
      </c>
      <c r="D4324" s="274"/>
      <c r="E4324" s="274"/>
      <c r="F4324" s="274"/>
      <c r="G4324" s="73">
        <v>0</v>
      </c>
      <c r="H4324" s="73">
        <v>0</v>
      </c>
      <c r="I4324" s="275">
        <v>0</v>
      </c>
      <c r="J4324" s="275"/>
      <c r="K4324" s="275">
        <v>2777800</v>
      </c>
      <c r="L4324" s="275"/>
      <c r="M4324" s="275"/>
      <c r="N4324" s="275"/>
      <c r="O4324" s="275">
        <v>0</v>
      </c>
      <c r="P4324" s="275"/>
      <c r="Q4324" s="73">
        <v>2777800</v>
      </c>
    </row>
    <row r="4325" spans="1:17" ht="12.1" customHeight="1" x14ac:dyDescent="0.25">
      <c r="A4325" s="273" t="s">
        <v>7050</v>
      </c>
      <c r="B4325" s="273"/>
      <c r="C4325" s="274" t="s">
        <v>7051</v>
      </c>
      <c r="D4325" s="274"/>
      <c r="E4325" s="274"/>
      <c r="F4325" s="274"/>
      <c r="G4325" s="73">
        <v>0</v>
      </c>
      <c r="H4325" s="73">
        <v>0</v>
      </c>
      <c r="I4325" s="275">
        <v>0</v>
      </c>
      <c r="J4325" s="275"/>
      <c r="K4325" s="275">
        <v>360000</v>
      </c>
      <c r="L4325" s="275"/>
      <c r="M4325" s="275"/>
      <c r="N4325" s="275"/>
      <c r="O4325" s="275">
        <v>0</v>
      </c>
      <c r="P4325" s="275"/>
      <c r="Q4325" s="73">
        <v>360000</v>
      </c>
    </row>
    <row r="4326" spans="1:17" ht="12.1" customHeight="1" x14ac:dyDescent="0.25">
      <c r="A4326" s="273" t="s">
        <v>7052</v>
      </c>
      <c r="B4326" s="273"/>
      <c r="C4326" s="274" t="s">
        <v>7031</v>
      </c>
      <c r="D4326" s="274"/>
      <c r="E4326" s="274"/>
      <c r="F4326" s="274"/>
      <c r="G4326" s="73">
        <v>0</v>
      </c>
      <c r="H4326" s="73">
        <v>0</v>
      </c>
      <c r="I4326" s="275">
        <v>0</v>
      </c>
      <c r="J4326" s="275"/>
      <c r="K4326" s="275">
        <v>1017454.91</v>
      </c>
      <c r="L4326" s="275"/>
      <c r="M4326" s="275"/>
      <c r="N4326" s="275"/>
      <c r="O4326" s="275">
        <v>0</v>
      </c>
      <c r="P4326" s="275"/>
      <c r="Q4326" s="73">
        <v>1017454.91</v>
      </c>
    </row>
    <row r="4327" spans="1:17" ht="12.75" customHeight="1" x14ac:dyDescent="0.25">
      <c r="A4327" s="273" t="s">
        <v>7053</v>
      </c>
      <c r="B4327" s="273"/>
      <c r="C4327" s="274" t="s">
        <v>7031</v>
      </c>
      <c r="D4327" s="274"/>
      <c r="E4327" s="274"/>
      <c r="F4327" s="274"/>
      <c r="G4327" s="73">
        <v>0</v>
      </c>
      <c r="H4327" s="73">
        <v>0</v>
      </c>
      <c r="I4327" s="275">
        <v>0</v>
      </c>
      <c r="J4327" s="275"/>
      <c r="K4327" s="275">
        <v>774945.45</v>
      </c>
      <c r="L4327" s="275"/>
      <c r="M4327" s="275"/>
      <c r="N4327" s="275"/>
      <c r="O4327" s="275">
        <v>0</v>
      </c>
      <c r="P4327" s="275"/>
      <c r="Q4327" s="73">
        <v>774945.45</v>
      </c>
    </row>
    <row r="4328" spans="1:17" ht="12.1" customHeight="1" x14ac:dyDescent="0.25">
      <c r="A4328" s="273" t="s">
        <v>7054</v>
      </c>
      <c r="B4328" s="273"/>
      <c r="C4328" s="274" t="s">
        <v>7055</v>
      </c>
      <c r="D4328" s="274"/>
      <c r="E4328" s="274"/>
      <c r="F4328" s="274"/>
      <c r="G4328" s="73">
        <v>0</v>
      </c>
      <c r="H4328" s="73">
        <v>0</v>
      </c>
      <c r="I4328" s="275">
        <v>0</v>
      </c>
      <c r="J4328" s="275"/>
      <c r="K4328" s="275">
        <v>1296363.6499999999</v>
      </c>
      <c r="L4328" s="275"/>
      <c r="M4328" s="275"/>
      <c r="N4328" s="275"/>
      <c r="O4328" s="275">
        <v>0</v>
      </c>
      <c r="P4328" s="275"/>
      <c r="Q4328" s="73">
        <v>1296363.6499999999</v>
      </c>
    </row>
    <row r="4329" spans="1:17" ht="12.1" customHeight="1" x14ac:dyDescent="0.25">
      <c r="A4329" s="273" t="s">
        <v>7056</v>
      </c>
      <c r="B4329" s="273"/>
      <c r="C4329" s="274" t="s">
        <v>7055</v>
      </c>
      <c r="D4329" s="274"/>
      <c r="E4329" s="274"/>
      <c r="F4329" s="274"/>
      <c r="G4329" s="73">
        <v>0</v>
      </c>
      <c r="H4329" s="73">
        <v>0</v>
      </c>
      <c r="I4329" s="275">
        <v>0</v>
      </c>
      <c r="J4329" s="275"/>
      <c r="K4329" s="275">
        <v>613000</v>
      </c>
      <c r="L4329" s="275"/>
      <c r="M4329" s="275"/>
      <c r="N4329" s="275"/>
      <c r="O4329" s="275">
        <v>0</v>
      </c>
      <c r="P4329" s="275"/>
      <c r="Q4329" s="73">
        <v>613000</v>
      </c>
    </row>
    <row r="4330" spans="1:17" ht="12.75" customHeight="1" x14ac:dyDescent="0.25">
      <c r="A4330" s="273" t="s">
        <v>7057</v>
      </c>
      <c r="B4330" s="273"/>
      <c r="C4330" s="274" t="s">
        <v>7031</v>
      </c>
      <c r="D4330" s="274"/>
      <c r="E4330" s="274"/>
      <c r="F4330" s="274"/>
      <c r="G4330" s="73">
        <v>0</v>
      </c>
      <c r="H4330" s="73">
        <v>0</v>
      </c>
      <c r="I4330" s="275">
        <v>0</v>
      </c>
      <c r="J4330" s="275"/>
      <c r="K4330" s="275">
        <v>2520000</v>
      </c>
      <c r="L4330" s="275"/>
      <c r="M4330" s="275"/>
      <c r="N4330" s="275"/>
      <c r="O4330" s="275">
        <v>0</v>
      </c>
      <c r="P4330" s="275"/>
      <c r="Q4330" s="73">
        <v>2520000</v>
      </c>
    </row>
    <row r="4331" spans="1:17" ht="12.1" customHeight="1" x14ac:dyDescent="0.25">
      <c r="A4331" s="273" t="s">
        <v>7058</v>
      </c>
      <c r="B4331" s="273"/>
      <c r="C4331" s="274" t="s">
        <v>7059</v>
      </c>
      <c r="D4331" s="274"/>
      <c r="E4331" s="274"/>
      <c r="F4331" s="274"/>
      <c r="G4331" s="73">
        <v>0</v>
      </c>
      <c r="H4331" s="73">
        <v>0</v>
      </c>
      <c r="I4331" s="275">
        <v>0</v>
      </c>
      <c r="J4331" s="275"/>
      <c r="K4331" s="275">
        <v>50000</v>
      </c>
      <c r="L4331" s="275"/>
      <c r="M4331" s="275"/>
      <c r="N4331" s="275"/>
      <c r="O4331" s="275">
        <v>0</v>
      </c>
      <c r="P4331" s="275"/>
      <c r="Q4331" s="73">
        <v>50000</v>
      </c>
    </row>
    <row r="4332" spans="1:17" ht="12.1" customHeight="1" x14ac:dyDescent="0.25">
      <c r="A4332" s="273" t="s">
        <v>7060</v>
      </c>
      <c r="B4332" s="273"/>
      <c r="C4332" s="274" t="s">
        <v>7059</v>
      </c>
      <c r="D4332" s="274"/>
      <c r="E4332" s="274"/>
      <c r="F4332" s="274"/>
      <c r="G4332" s="73">
        <v>0</v>
      </c>
      <c r="H4332" s="73">
        <v>0</v>
      </c>
      <c r="I4332" s="275">
        <v>0</v>
      </c>
      <c r="J4332" s="275"/>
      <c r="K4332" s="275">
        <v>2100000</v>
      </c>
      <c r="L4332" s="275"/>
      <c r="M4332" s="275"/>
      <c r="N4332" s="275"/>
      <c r="O4332" s="275">
        <v>0</v>
      </c>
      <c r="P4332" s="275"/>
      <c r="Q4332" s="73">
        <v>2100000</v>
      </c>
    </row>
    <row r="4333" spans="1:17" ht="12.75" customHeight="1" x14ac:dyDescent="0.25">
      <c r="A4333" s="273" t="s">
        <v>7061</v>
      </c>
      <c r="B4333" s="273"/>
      <c r="C4333" s="274" t="s">
        <v>7031</v>
      </c>
      <c r="D4333" s="274"/>
      <c r="E4333" s="274"/>
      <c r="F4333" s="274"/>
      <c r="G4333" s="73">
        <v>0</v>
      </c>
      <c r="H4333" s="73">
        <v>0</v>
      </c>
      <c r="I4333" s="275">
        <v>0</v>
      </c>
      <c r="J4333" s="275"/>
      <c r="K4333" s="275">
        <v>2303966.58</v>
      </c>
      <c r="L4333" s="275"/>
      <c r="M4333" s="275"/>
      <c r="N4333" s="275"/>
      <c r="O4333" s="275">
        <v>0</v>
      </c>
      <c r="P4333" s="275"/>
      <c r="Q4333" s="73">
        <v>2303966.58</v>
      </c>
    </row>
    <row r="4334" spans="1:17" ht="12.1" customHeight="1" x14ac:dyDescent="0.25">
      <c r="A4334" s="273" t="s">
        <v>7062</v>
      </c>
      <c r="B4334" s="273"/>
      <c r="C4334" s="274" t="s">
        <v>7031</v>
      </c>
      <c r="D4334" s="274"/>
      <c r="E4334" s="274"/>
      <c r="F4334" s="274"/>
      <c r="G4334" s="73">
        <v>0</v>
      </c>
      <c r="H4334" s="73">
        <v>0</v>
      </c>
      <c r="I4334" s="275">
        <v>0</v>
      </c>
      <c r="J4334" s="275"/>
      <c r="K4334" s="275">
        <v>829289.18</v>
      </c>
      <c r="L4334" s="275"/>
      <c r="M4334" s="275"/>
      <c r="N4334" s="275"/>
      <c r="O4334" s="275">
        <v>0</v>
      </c>
      <c r="P4334" s="275"/>
      <c r="Q4334" s="73">
        <v>829289.18</v>
      </c>
    </row>
    <row r="4335" spans="1:17" ht="12.1" customHeight="1" x14ac:dyDescent="0.25">
      <c r="A4335" s="273" t="s">
        <v>7063</v>
      </c>
      <c r="B4335" s="273"/>
      <c r="C4335" s="274" t="s">
        <v>7031</v>
      </c>
      <c r="D4335" s="274"/>
      <c r="E4335" s="274"/>
      <c r="F4335" s="274"/>
      <c r="G4335" s="73">
        <v>0</v>
      </c>
      <c r="H4335" s="73">
        <v>0</v>
      </c>
      <c r="I4335" s="275">
        <v>0</v>
      </c>
      <c r="J4335" s="275"/>
      <c r="K4335" s="275">
        <v>1579150.58</v>
      </c>
      <c r="L4335" s="275"/>
      <c r="M4335" s="275"/>
      <c r="N4335" s="275"/>
      <c r="O4335" s="275">
        <v>0</v>
      </c>
      <c r="P4335" s="275"/>
      <c r="Q4335" s="73">
        <v>1579150.58</v>
      </c>
    </row>
    <row r="4336" spans="1:17" ht="12.75" customHeight="1" x14ac:dyDescent="0.25">
      <c r="A4336" s="273" t="s">
        <v>7064</v>
      </c>
      <c r="B4336" s="273"/>
      <c r="C4336" s="274" t="s">
        <v>7065</v>
      </c>
      <c r="D4336" s="274"/>
      <c r="E4336" s="274"/>
      <c r="F4336" s="274"/>
      <c r="G4336" s="73">
        <v>0</v>
      </c>
      <c r="H4336" s="73">
        <v>0</v>
      </c>
      <c r="I4336" s="275">
        <v>0</v>
      </c>
      <c r="J4336" s="275"/>
      <c r="K4336" s="275">
        <v>35000</v>
      </c>
      <c r="L4336" s="275"/>
      <c r="M4336" s="275"/>
      <c r="N4336" s="275"/>
      <c r="O4336" s="275">
        <v>0</v>
      </c>
      <c r="P4336" s="275"/>
      <c r="Q4336" s="73">
        <v>35000</v>
      </c>
    </row>
    <row r="4337" spans="1:17" ht="12.1" customHeight="1" x14ac:dyDescent="0.25">
      <c r="A4337" s="273" t="s">
        <v>7066</v>
      </c>
      <c r="B4337" s="273"/>
      <c r="C4337" s="274" t="s">
        <v>7067</v>
      </c>
      <c r="D4337" s="274"/>
      <c r="E4337" s="274"/>
      <c r="F4337" s="274"/>
      <c r="G4337" s="73">
        <v>0</v>
      </c>
      <c r="H4337" s="73">
        <v>0</v>
      </c>
      <c r="I4337" s="275">
        <v>0</v>
      </c>
      <c r="J4337" s="275"/>
      <c r="K4337" s="275">
        <v>167000</v>
      </c>
      <c r="L4337" s="275"/>
      <c r="M4337" s="275"/>
      <c r="N4337" s="275"/>
      <c r="O4337" s="275">
        <v>0</v>
      </c>
      <c r="P4337" s="275"/>
      <c r="Q4337" s="73">
        <v>167000</v>
      </c>
    </row>
    <row r="4338" spans="1:17" ht="12.1" customHeight="1" x14ac:dyDescent="0.25">
      <c r="A4338" s="273" t="s">
        <v>7068</v>
      </c>
      <c r="B4338" s="273"/>
      <c r="C4338" s="274" t="s">
        <v>7069</v>
      </c>
      <c r="D4338" s="274"/>
      <c r="E4338" s="274"/>
      <c r="F4338" s="274"/>
      <c r="G4338" s="73">
        <v>0</v>
      </c>
      <c r="H4338" s="73">
        <v>0</v>
      </c>
      <c r="I4338" s="275">
        <v>0</v>
      </c>
      <c r="J4338" s="275"/>
      <c r="K4338" s="275">
        <v>108000</v>
      </c>
      <c r="L4338" s="275"/>
      <c r="M4338" s="275"/>
      <c r="N4338" s="275"/>
      <c r="O4338" s="275">
        <v>0</v>
      </c>
      <c r="P4338" s="275"/>
      <c r="Q4338" s="73">
        <v>108000</v>
      </c>
    </row>
    <row r="4339" spans="1:17" ht="12.75" customHeight="1" x14ac:dyDescent="0.25">
      <c r="A4339" s="273" t="s">
        <v>7070</v>
      </c>
      <c r="B4339" s="273"/>
      <c r="C4339" s="274" t="s">
        <v>7031</v>
      </c>
      <c r="D4339" s="274"/>
      <c r="E4339" s="274"/>
      <c r="F4339" s="274"/>
      <c r="G4339" s="73">
        <v>0</v>
      </c>
      <c r="H4339" s="73">
        <v>0</v>
      </c>
      <c r="I4339" s="275">
        <v>0</v>
      </c>
      <c r="J4339" s="275"/>
      <c r="K4339" s="275">
        <v>8016624.9800000004</v>
      </c>
      <c r="L4339" s="275"/>
      <c r="M4339" s="275"/>
      <c r="N4339" s="275"/>
      <c r="O4339" s="275">
        <v>0</v>
      </c>
      <c r="P4339" s="275"/>
      <c r="Q4339" s="73">
        <v>8016624.9800000004</v>
      </c>
    </row>
    <row r="4340" spans="1:17" ht="12.1" customHeight="1" x14ac:dyDescent="0.25">
      <c r="A4340" s="273" t="s">
        <v>7071</v>
      </c>
      <c r="B4340" s="273"/>
      <c r="C4340" s="274" t="s">
        <v>7072</v>
      </c>
      <c r="D4340" s="274"/>
      <c r="E4340" s="274"/>
      <c r="F4340" s="274"/>
      <c r="G4340" s="73">
        <v>0</v>
      </c>
      <c r="H4340" s="73">
        <v>0</v>
      </c>
      <c r="I4340" s="275">
        <v>0</v>
      </c>
      <c r="J4340" s="275"/>
      <c r="K4340" s="275">
        <v>175000</v>
      </c>
      <c r="L4340" s="275"/>
      <c r="M4340" s="275"/>
      <c r="N4340" s="275"/>
      <c r="O4340" s="275">
        <v>0</v>
      </c>
      <c r="P4340" s="275"/>
      <c r="Q4340" s="73">
        <v>175000</v>
      </c>
    </row>
    <row r="4341" spans="1:17" ht="12.1" customHeight="1" x14ac:dyDescent="0.25">
      <c r="A4341" s="273" t="s">
        <v>7073</v>
      </c>
      <c r="B4341" s="273"/>
      <c r="C4341" s="274" t="s">
        <v>7072</v>
      </c>
      <c r="D4341" s="274"/>
      <c r="E4341" s="274"/>
      <c r="F4341" s="274"/>
      <c r="G4341" s="73">
        <v>0</v>
      </c>
      <c r="H4341" s="73">
        <v>0</v>
      </c>
      <c r="I4341" s="275">
        <v>0</v>
      </c>
      <c r="J4341" s="275"/>
      <c r="K4341" s="275">
        <v>1359000</v>
      </c>
      <c r="L4341" s="275"/>
      <c r="M4341" s="275"/>
      <c r="N4341" s="275"/>
      <c r="O4341" s="275">
        <v>0</v>
      </c>
      <c r="P4341" s="275"/>
      <c r="Q4341" s="73">
        <v>1359000</v>
      </c>
    </row>
    <row r="4342" spans="1:17" ht="12.75" customHeight="1" x14ac:dyDescent="0.25">
      <c r="A4342" s="273" t="s">
        <v>7074</v>
      </c>
      <c r="B4342" s="273"/>
      <c r="C4342" s="274" t="s">
        <v>7072</v>
      </c>
      <c r="D4342" s="274"/>
      <c r="E4342" s="274"/>
      <c r="F4342" s="274"/>
      <c r="G4342" s="73">
        <v>0</v>
      </c>
      <c r="H4342" s="73">
        <v>0</v>
      </c>
      <c r="I4342" s="275">
        <v>0</v>
      </c>
      <c r="J4342" s="275"/>
      <c r="K4342" s="275">
        <v>630000</v>
      </c>
      <c r="L4342" s="275"/>
      <c r="M4342" s="275"/>
      <c r="N4342" s="275"/>
      <c r="O4342" s="275">
        <v>0</v>
      </c>
      <c r="P4342" s="275"/>
      <c r="Q4342" s="73">
        <v>630000</v>
      </c>
    </row>
    <row r="4343" spans="1:17" ht="12.1" customHeight="1" x14ac:dyDescent="0.25">
      <c r="A4343" s="273" t="s">
        <v>7075</v>
      </c>
      <c r="B4343" s="273"/>
      <c r="C4343" s="274" t="s">
        <v>7031</v>
      </c>
      <c r="D4343" s="274"/>
      <c r="E4343" s="274"/>
      <c r="F4343" s="274"/>
      <c r="G4343" s="73">
        <v>0</v>
      </c>
      <c r="H4343" s="73">
        <v>0</v>
      </c>
      <c r="I4343" s="275">
        <v>0</v>
      </c>
      <c r="J4343" s="275"/>
      <c r="K4343" s="275">
        <v>8679284.8599999994</v>
      </c>
      <c r="L4343" s="275"/>
      <c r="M4343" s="275"/>
      <c r="N4343" s="275"/>
      <c r="O4343" s="275">
        <v>0</v>
      </c>
      <c r="P4343" s="275"/>
      <c r="Q4343" s="73">
        <v>8679284.8599999994</v>
      </c>
    </row>
    <row r="4344" spans="1:17" ht="12.1" customHeight="1" x14ac:dyDescent="0.25">
      <c r="A4344" s="273" t="s">
        <v>7076</v>
      </c>
      <c r="B4344" s="273"/>
      <c r="C4344" s="274" t="s">
        <v>7031</v>
      </c>
      <c r="D4344" s="274"/>
      <c r="E4344" s="274"/>
      <c r="F4344" s="274"/>
      <c r="G4344" s="73">
        <v>0</v>
      </c>
      <c r="H4344" s="73">
        <v>0</v>
      </c>
      <c r="I4344" s="275">
        <v>0</v>
      </c>
      <c r="J4344" s="275"/>
      <c r="K4344" s="275">
        <v>1155454.55</v>
      </c>
      <c r="L4344" s="275"/>
      <c r="M4344" s="275"/>
      <c r="N4344" s="275"/>
      <c r="O4344" s="275">
        <v>0</v>
      </c>
      <c r="P4344" s="275"/>
      <c r="Q4344" s="73">
        <v>1155454.55</v>
      </c>
    </row>
    <row r="4345" spans="1:17" ht="12.1" customHeight="1" x14ac:dyDescent="0.25">
      <c r="A4345" s="273" t="s">
        <v>7077</v>
      </c>
      <c r="B4345" s="273"/>
      <c r="C4345" s="274" t="s">
        <v>7078</v>
      </c>
      <c r="D4345" s="274"/>
      <c r="E4345" s="274"/>
      <c r="F4345" s="274"/>
      <c r="G4345" s="73">
        <v>0</v>
      </c>
      <c r="H4345" s="73">
        <v>0</v>
      </c>
      <c r="I4345" s="275">
        <v>0</v>
      </c>
      <c r="J4345" s="275"/>
      <c r="K4345" s="275">
        <v>324181.82</v>
      </c>
      <c r="L4345" s="275"/>
      <c r="M4345" s="275"/>
      <c r="N4345" s="275"/>
      <c r="O4345" s="275">
        <v>0</v>
      </c>
      <c r="P4345" s="275"/>
      <c r="Q4345" s="73">
        <v>324181.82</v>
      </c>
    </row>
    <row r="4346" spans="1:17" ht="12.75" customHeight="1" x14ac:dyDescent="0.25">
      <c r="A4346" s="273" t="s">
        <v>7079</v>
      </c>
      <c r="B4346" s="273"/>
      <c r="C4346" s="274" t="s">
        <v>7031</v>
      </c>
      <c r="D4346" s="274"/>
      <c r="E4346" s="274"/>
      <c r="F4346" s="274"/>
      <c r="G4346" s="73">
        <v>0</v>
      </c>
      <c r="H4346" s="73">
        <v>0</v>
      </c>
      <c r="I4346" s="275">
        <v>0</v>
      </c>
      <c r="J4346" s="275"/>
      <c r="K4346" s="275">
        <v>1998000</v>
      </c>
      <c r="L4346" s="275"/>
      <c r="M4346" s="275"/>
      <c r="N4346" s="275"/>
      <c r="O4346" s="275">
        <v>0</v>
      </c>
      <c r="P4346" s="275"/>
      <c r="Q4346" s="73">
        <v>1998000</v>
      </c>
    </row>
    <row r="4347" spans="1:17" ht="12.1" customHeight="1" x14ac:dyDescent="0.25">
      <c r="A4347" s="273" t="s">
        <v>7080</v>
      </c>
      <c r="B4347" s="273"/>
      <c r="C4347" s="274" t="s">
        <v>7031</v>
      </c>
      <c r="D4347" s="274"/>
      <c r="E4347" s="274"/>
      <c r="F4347" s="274"/>
      <c r="G4347" s="73">
        <v>0</v>
      </c>
      <c r="H4347" s="73">
        <v>0</v>
      </c>
      <c r="I4347" s="275">
        <v>0</v>
      </c>
      <c r="J4347" s="275"/>
      <c r="K4347" s="275">
        <v>2897009.36</v>
      </c>
      <c r="L4347" s="275"/>
      <c r="M4347" s="275"/>
      <c r="N4347" s="275"/>
      <c r="O4347" s="275">
        <v>0</v>
      </c>
      <c r="P4347" s="275"/>
      <c r="Q4347" s="73">
        <v>2897009.36</v>
      </c>
    </row>
    <row r="4348" spans="1:17" ht="12.1" customHeight="1" x14ac:dyDescent="0.25">
      <c r="A4348" s="273" t="s">
        <v>7081</v>
      </c>
      <c r="B4348" s="273"/>
      <c r="C4348" s="274" t="s">
        <v>7031</v>
      </c>
      <c r="D4348" s="274"/>
      <c r="E4348" s="274"/>
      <c r="F4348" s="274"/>
      <c r="G4348" s="73">
        <v>0</v>
      </c>
      <c r="H4348" s="73">
        <v>0</v>
      </c>
      <c r="I4348" s="275">
        <v>0</v>
      </c>
      <c r="J4348" s="275"/>
      <c r="K4348" s="275">
        <v>2548173.0299999998</v>
      </c>
      <c r="L4348" s="275"/>
      <c r="M4348" s="275"/>
      <c r="N4348" s="275"/>
      <c r="O4348" s="275">
        <v>0</v>
      </c>
      <c r="P4348" s="275"/>
      <c r="Q4348" s="73">
        <v>2548173.0299999998</v>
      </c>
    </row>
    <row r="4349" spans="1:17" ht="12.75" customHeight="1" x14ac:dyDescent="0.25">
      <c r="A4349" s="273" t="s">
        <v>7082</v>
      </c>
      <c r="B4349" s="273"/>
      <c r="C4349" s="274" t="s">
        <v>7083</v>
      </c>
      <c r="D4349" s="274"/>
      <c r="E4349" s="274"/>
      <c r="F4349" s="274"/>
      <c r="G4349" s="73">
        <v>0</v>
      </c>
      <c r="H4349" s="73">
        <v>0</v>
      </c>
      <c r="I4349" s="275">
        <v>0</v>
      </c>
      <c r="J4349" s="275"/>
      <c r="K4349" s="275">
        <v>6324129.5700000003</v>
      </c>
      <c r="L4349" s="275"/>
      <c r="M4349" s="275"/>
      <c r="N4349" s="275"/>
      <c r="O4349" s="275">
        <v>0</v>
      </c>
      <c r="P4349" s="275"/>
      <c r="Q4349" s="73">
        <v>6324129.5700000003</v>
      </c>
    </row>
    <row r="4350" spans="1:17" ht="12.1" customHeight="1" x14ac:dyDescent="0.25">
      <c r="A4350" s="273" t="s">
        <v>7084</v>
      </c>
      <c r="B4350" s="273"/>
      <c r="C4350" s="274" t="s">
        <v>7085</v>
      </c>
      <c r="D4350" s="274"/>
      <c r="E4350" s="274"/>
      <c r="F4350" s="274"/>
      <c r="G4350" s="73">
        <v>0</v>
      </c>
      <c r="H4350" s="73">
        <v>0</v>
      </c>
      <c r="I4350" s="275">
        <v>0</v>
      </c>
      <c r="J4350" s="275"/>
      <c r="K4350" s="275">
        <v>7594290.9100000001</v>
      </c>
      <c r="L4350" s="275"/>
      <c r="M4350" s="275"/>
      <c r="N4350" s="275"/>
      <c r="O4350" s="275">
        <v>0</v>
      </c>
      <c r="P4350" s="275"/>
      <c r="Q4350" s="73">
        <v>7594290.9100000001</v>
      </c>
    </row>
    <row r="4351" spans="1:17" ht="12.1" customHeight="1" x14ac:dyDescent="0.25">
      <c r="A4351" s="273" t="s">
        <v>7086</v>
      </c>
      <c r="B4351" s="273"/>
      <c r="C4351" s="274" t="s">
        <v>7087</v>
      </c>
      <c r="D4351" s="274"/>
      <c r="E4351" s="274"/>
      <c r="F4351" s="274"/>
      <c r="G4351" s="73">
        <v>0</v>
      </c>
      <c r="H4351" s="73">
        <v>0</v>
      </c>
      <c r="I4351" s="275">
        <v>0</v>
      </c>
      <c r="J4351" s="275"/>
      <c r="K4351" s="275">
        <v>16686181.82</v>
      </c>
      <c r="L4351" s="275"/>
      <c r="M4351" s="275"/>
      <c r="N4351" s="275"/>
      <c r="O4351" s="275">
        <v>0</v>
      </c>
      <c r="P4351" s="275"/>
      <c r="Q4351" s="73">
        <v>16686181.82</v>
      </c>
    </row>
    <row r="4352" spans="1:17" ht="12.75" customHeight="1" x14ac:dyDescent="0.25">
      <c r="A4352" s="273" t="s">
        <v>7088</v>
      </c>
      <c r="B4352" s="273"/>
      <c r="C4352" s="274" t="s">
        <v>7089</v>
      </c>
      <c r="D4352" s="274"/>
      <c r="E4352" s="274"/>
      <c r="F4352" s="274"/>
      <c r="G4352" s="73">
        <v>0</v>
      </c>
      <c r="H4352" s="73">
        <v>0</v>
      </c>
      <c r="I4352" s="275">
        <v>0</v>
      </c>
      <c r="J4352" s="275"/>
      <c r="K4352" s="275">
        <v>8838181.8200000003</v>
      </c>
      <c r="L4352" s="275"/>
      <c r="M4352" s="275"/>
      <c r="N4352" s="275"/>
      <c r="O4352" s="275">
        <v>0</v>
      </c>
      <c r="P4352" s="275"/>
      <c r="Q4352" s="73">
        <v>8838181.8200000003</v>
      </c>
    </row>
    <row r="4353" spans="1:17" ht="12.1" customHeight="1" x14ac:dyDescent="0.25">
      <c r="A4353" s="273" t="s">
        <v>7090</v>
      </c>
      <c r="B4353" s="273"/>
      <c r="C4353" s="274" t="s">
        <v>7091</v>
      </c>
      <c r="D4353" s="274"/>
      <c r="E4353" s="274"/>
      <c r="F4353" s="274"/>
      <c r="G4353" s="73">
        <v>0</v>
      </c>
      <c r="H4353" s="73">
        <v>0</v>
      </c>
      <c r="I4353" s="275">
        <v>0</v>
      </c>
      <c r="J4353" s="275"/>
      <c r="K4353" s="275">
        <v>855000</v>
      </c>
      <c r="L4353" s="275"/>
      <c r="M4353" s="275"/>
      <c r="N4353" s="275"/>
      <c r="O4353" s="275">
        <v>0</v>
      </c>
      <c r="P4353" s="275"/>
      <c r="Q4353" s="73">
        <v>855000</v>
      </c>
    </row>
    <row r="4354" spans="1:17" ht="12.1" customHeight="1" x14ac:dyDescent="0.25">
      <c r="A4354" s="273" t="s">
        <v>7092</v>
      </c>
      <c r="B4354" s="273"/>
      <c r="C4354" s="274" t="s">
        <v>7091</v>
      </c>
      <c r="D4354" s="274"/>
      <c r="E4354" s="274"/>
      <c r="F4354" s="274"/>
      <c r="G4354" s="73">
        <v>0</v>
      </c>
      <c r="H4354" s="73">
        <v>0</v>
      </c>
      <c r="I4354" s="275">
        <v>0</v>
      </c>
      <c r="J4354" s="275"/>
      <c r="K4354" s="275">
        <v>2430000</v>
      </c>
      <c r="L4354" s="275"/>
      <c r="M4354" s="275"/>
      <c r="N4354" s="275"/>
      <c r="O4354" s="275">
        <v>0</v>
      </c>
      <c r="P4354" s="275"/>
      <c r="Q4354" s="73">
        <v>2430000</v>
      </c>
    </row>
    <row r="4355" spans="1:17" ht="12.75" customHeight="1" x14ac:dyDescent="0.25">
      <c r="A4355" s="273" t="s">
        <v>7093</v>
      </c>
      <c r="B4355" s="273"/>
      <c r="C4355" s="274" t="s">
        <v>7091</v>
      </c>
      <c r="D4355" s="274"/>
      <c r="E4355" s="274"/>
      <c r="F4355" s="274"/>
      <c r="G4355" s="73">
        <v>0</v>
      </c>
      <c r="H4355" s="73">
        <v>0</v>
      </c>
      <c r="I4355" s="275">
        <v>0</v>
      </c>
      <c r="J4355" s="275"/>
      <c r="K4355" s="275">
        <v>3132000</v>
      </c>
      <c r="L4355" s="275"/>
      <c r="M4355" s="275"/>
      <c r="N4355" s="275"/>
      <c r="O4355" s="275">
        <v>0</v>
      </c>
      <c r="P4355" s="275"/>
      <c r="Q4355" s="73">
        <v>3132000</v>
      </c>
    </row>
    <row r="4356" spans="1:17" ht="12.1" customHeight="1" x14ac:dyDescent="0.25">
      <c r="A4356" s="273" t="s">
        <v>7094</v>
      </c>
      <c r="B4356" s="273"/>
      <c r="C4356" s="274" t="s">
        <v>7091</v>
      </c>
      <c r="D4356" s="274"/>
      <c r="E4356" s="274"/>
      <c r="F4356" s="274"/>
      <c r="G4356" s="73">
        <v>0</v>
      </c>
      <c r="H4356" s="73">
        <v>0</v>
      </c>
      <c r="I4356" s="275">
        <v>0</v>
      </c>
      <c r="J4356" s="275"/>
      <c r="K4356" s="275">
        <v>135000</v>
      </c>
      <c r="L4356" s="275"/>
      <c r="M4356" s="275"/>
      <c r="N4356" s="275"/>
      <c r="O4356" s="275">
        <v>0</v>
      </c>
      <c r="P4356" s="275"/>
      <c r="Q4356" s="73">
        <v>135000</v>
      </c>
    </row>
    <row r="4357" spans="1:17" ht="12.1" customHeight="1" x14ac:dyDescent="0.25">
      <c r="A4357" s="273" t="s">
        <v>7095</v>
      </c>
      <c r="B4357" s="273"/>
      <c r="C4357" s="274" t="s">
        <v>7091</v>
      </c>
      <c r="D4357" s="274"/>
      <c r="E4357" s="274"/>
      <c r="F4357" s="274"/>
      <c r="G4357" s="73">
        <v>0</v>
      </c>
      <c r="H4357" s="73">
        <v>0</v>
      </c>
      <c r="I4357" s="275">
        <v>0</v>
      </c>
      <c r="J4357" s="275"/>
      <c r="K4357" s="275">
        <v>1230000</v>
      </c>
      <c r="L4357" s="275"/>
      <c r="M4357" s="275"/>
      <c r="N4357" s="275"/>
      <c r="O4357" s="275">
        <v>0</v>
      </c>
      <c r="P4357" s="275"/>
      <c r="Q4357" s="73">
        <v>1230000</v>
      </c>
    </row>
    <row r="4358" spans="1:17" ht="12.75" customHeight="1" x14ac:dyDescent="0.25">
      <c r="A4358" s="273" t="s">
        <v>7096</v>
      </c>
      <c r="B4358" s="273"/>
      <c r="C4358" s="274" t="s">
        <v>7091</v>
      </c>
      <c r="D4358" s="274"/>
      <c r="E4358" s="274"/>
      <c r="F4358" s="274"/>
      <c r="G4358" s="73">
        <v>0</v>
      </c>
      <c r="H4358" s="73">
        <v>0</v>
      </c>
      <c r="I4358" s="275">
        <v>0</v>
      </c>
      <c r="J4358" s="275"/>
      <c r="K4358" s="275">
        <v>1395363.64</v>
      </c>
      <c r="L4358" s="275"/>
      <c r="M4358" s="275"/>
      <c r="N4358" s="275"/>
      <c r="O4358" s="275">
        <v>0</v>
      </c>
      <c r="P4358" s="275"/>
      <c r="Q4358" s="73">
        <v>1395363.64</v>
      </c>
    </row>
    <row r="4359" spans="1:17" ht="12.1" customHeight="1" x14ac:dyDescent="0.25">
      <c r="A4359" s="273" t="s">
        <v>7097</v>
      </c>
      <c r="B4359" s="273"/>
      <c r="C4359" s="274" t="s">
        <v>7091</v>
      </c>
      <c r="D4359" s="274"/>
      <c r="E4359" s="274"/>
      <c r="F4359" s="274"/>
      <c r="G4359" s="73">
        <v>0</v>
      </c>
      <c r="H4359" s="73">
        <v>0</v>
      </c>
      <c r="I4359" s="275">
        <v>0</v>
      </c>
      <c r="J4359" s="275"/>
      <c r="K4359" s="275">
        <v>540000</v>
      </c>
      <c r="L4359" s="275"/>
      <c r="M4359" s="275"/>
      <c r="N4359" s="275"/>
      <c r="O4359" s="275">
        <v>0</v>
      </c>
      <c r="P4359" s="275"/>
      <c r="Q4359" s="73">
        <v>540000</v>
      </c>
    </row>
    <row r="4360" spans="1:17" ht="12.1" customHeight="1" x14ac:dyDescent="0.25">
      <c r="A4360" s="273" t="s">
        <v>7098</v>
      </c>
      <c r="B4360" s="273"/>
      <c r="C4360" s="274" t="s">
        <v>7091</v>
      </c>
      <c r="D4360" s="274"/>
      <c r="E4360" s="274"/>
      <c r="F4360" s="274"/>
      <c r="G4360" s="73">
        <v>0</v>
      </c>
      <c r="H4360" s="73">
        <v>0</v>
      </c>
      <c r="I4360" s="275">
        <v>0</v>
      </c>
      <c r="J4360" s="275"/>
      <c r="K4360" s="275">
        <v>654000</v>
      </c>
      <c r="L4360" s="275"/>
      <c r="M4360" s="275"/>
      <c r="N4360" s="275"/>
      <c r="O4360" s="275">
        <v>0</v>
      </c>
      <c r="P4360" s="275"/>
      <c r="Q4360" s="73">
        <v>654000</v>
      </c>
    </row>
    <row r="4361" spans="1:17" ht="12.75" customHeight="1" x14ac:dyDescent="0.25">
      <c r="A4361" s="273" t="s">
        <v>7099</v>
      </c>
      <c r="B4361" s="273"/>
      <c r="C4361" s="274" t="s">
        <v>7091</v>
      </c>
      <c r="D4361" s="274"/>
      <c r="E4361" s="274"/>
      <c r="F4361" s="274"/>
      <c r="G4361" s="73">
        <v>0</v>
      </c>
      <c r="H4361" s="73">
        <v>0</v>
      </c>
      <c r="I4361" s="275">
        <v>0</v>
      </c>
      <c r="J4361" s="275"/>
      <c r="K4361" s="275">
        <v>450000</v>
      </c>
      <c r="L4361" s="275"/>
      <c r="M4361" s="275"/>
      <c r="N4361" s="275"/>
      <c r="O4361" s="275">
        <v>0</v>
      </c>
      <c r="P4361" s="275"/>
      <c r="Q4361" s="73">
        <v>450000</v>
      </c>
    </row>
    <row r="4362" spans="1:17" ht="12.1" customHeight="1" x14ac:dyDescent="0.25">
      <c r="A4362" s="273" t="s">
        <v>7100</v>
      </c>
      <c r="B4362" s="273"/>
      <c r="C4362" s="274" t="s">
        <v>7091</v>
      </c>
      <c r="D4362" s="274"/>
      <c r="E4362" s="274"/>
      <c r="F4362" s="274"/>
      <c r="G4362" s="73">
        <v>0</v>
      </c>
      <c r="H4362" s="73">
        <v>0</v>
      </c>
      <c r="I4362" s="275">
        <v>0</v>
      </c>
      <c r="J4362" s="275"/>
      <c r="K4362" s="275">
        <v>1669000</v>
      </c>
      <c r="L4362" s="275"/>
      <c r="M4362" s="275"/>
      <c r="N4362" s="275"/>
      <c r="O4362" s="275">
        <v>0</v>
      </c>
      <c r="P4362" s="275"/>
      <c r="Q4362" s="73">
        <v>1669000</v>
      </c>
    </row>
    <row r="4363" spans="1:17" ht="12.1" customHeight="1" x14ac:dyDescent="0.25">
      <c r="A4363" s="273" t="s">
        <v>7101</v>
      </c>
      <c r="B4363" s="273"/>
      <c r="C4363" s="274" t="s">
        <v>7102</v>
      </c>
      <c r="D4363" s="274"/>
      <c r="E4363" s="274"/>
      <c r="F4363" s="274"/>
      <c r="G4363" s="73">
        <v>0</v>
      </c>
      <c r="H4363" s="73">
        <v>0</v>
      </c>
      <c r="I4363" s="275">
        <v>0</v>
      </c>
      <c r="J4363" s="275"/>
      <c r="K4363" s="275">
        <v>945000</v>
      </c>
      <c r="L4363" s="275"/>
      <c r="M4363" s="275"/>
      <c r="N4363" s="275"/>
      <c r="O4363" s="275">
        <v>0</v>
      </c>
      <c r="P4363" s="275"/>
      <c r="Q4363" s="73">
        <v>945000</v>
      </c>
    </row>
    <row r="4364" spans="1:17" ht="12.75" customHeight="1" x14ac:dyDescent="0.25">
      <c r="A4364" s="273" t="s">
        <v>7103</v>
      </c>
      <c r="B4364" s="273"/>
      <c r="C4364" s="274" t="s">
        <v>7104</v>
      </c>
      <c r="D4364" s="274"/>
      <c r="E4364" s="274"/>
      <c r="F4364" s="274"/>
      <c r="G4364" s="73">
        <v>0</v>
      </c>
      <c r="H4364" s="73">
        <v>0</v>
      </c>
      <c r="I4364" s="275">
        <v>0</v>
      </c>
      <c r="J4364" s="275"/>
      <c r="K4364" s="275">
        <v>135000</v>
      </c>
      <c r="L4364" s="275"/>
      <c r="M4364" s="275"/>
      <c r="N4364" s="275"/>
      <c r="O4364" s="275">
        <v>0</v>
      </c>
      <c r="P4364" s="275"/>
      <c r="Q4364" s="73">
        <v>135000</v>
      </c>
    </row>
    <row r="4365" spans="1:17" ht="12.1" customHeight="1" x14ac:dyDescent="0.25">
      <c r="A4365" s="273" t="s">
        <v>7105</v>
      </c>
      <c r="B4365" s="273"/>
      <c r="C4365" s="274" t="s">
        <v>7091</v>
      </c>
      <c r="D4365" s="274"/>
      <c r="E4365" s="274"/>
      <c r="F4365" s="274"/>
      <c r="G4365" s="73">
        <v>0</v>
      </c>
      <c r="H4365" s="73">
        <v>0</v>
      </c>
      <c r="I4365" s="275">
        <v>0</v>
      </c>
      <c r="J4365" s="275"/>
      <c r="K4365" s="275">
        <v>1125000</v>
      </c>
      <c r="L4365" s="275"/>
      <c r="M4365" s="275"/>
      <c r="N4365" s="275"/>
      <c r="O4365" s="275">
        <v>0</v>
      </c>
      <c r="P4365" s="275"/>
      <c r="Q4365" s="73">
        <v>1125000</v>
      </c>
    </row>
    <row r="4366" spans="1:17" ht="12.1" customHeight="1" x14ac:dyDescent="0.25">
      <c r="A4366" s="273" t="s">
        <v>7106</v>
      </c>
      <c r="B4366" s="273"/>
      <c r="C4366" s="274" t="s">
        <v>7091</v>
      </c>
      <c r="D4366" s="274"/>
      <c r="E4366" s="274"/>
      <c r="F4366" s="274"/>
      <c r="G4366" s="73">
        <v>0</v>
      </c>
      <c r="H4366" s="73">
        <v>0</v>
      </c>
      <c r="I4366" s="275">
        <v>0</v>
      </c>
      <c r="J4366" s="275"/>
      <c r="K4366" s="275">
        <v>585454.55000000005</v>
      </c>
      <c r="L4366" s="275"/>
      <c r="M4366" s="275"/>
      <c r="N4366" s="275"/>
      <c r="O4366" s="275">
        <v>0</v>
      </c>
      <c r="P4366" s="275"/>
      <c r="Q4366" s="73">
        <v>585454.55000000005</v>
      </c>
    </row>
    <row r="4367" spans="1:17" ht="12.75" customHeight="1" x14ac:dyDescent="0.25">
      <c r="A4367" s="273" t="s">
        <v>7107</v>
      </c>
      <c r="B4367" s="273"/>
      <c r="C4367" s="274" t="s">
        <v>7108</v>
      </c>
      <c r="D4367" s="274"/>
      <c r="E4367" s="274"/>
      <c r="F4367" s="274"/>
      <c r="G4367" s="73">
        <v>0</v>
      </c>
      <c r="H4367" s="73">
        <v>0</v>
      </c>
      <c r="I4367" s="275">
        <v>0</v>
      </c>
      <c r="J4367" s="275"/>
      <c r="K4367" s="275">
        <v>542363.65</v>
      </c>
      <c r="L4367" s="275"/>
      <c r="M4367" s="275"/>
      <c r="N4367" s="275"/>
      <c r="O4367" s="275">
        <v>0</v>
      </c>
      <c r="P4367" s="275"/>
      <c r="Q4367" s="73">
        <v>542363.65</v>
      </c>
    </row>
    <row r="4368" spans="1:17" ht="12.1" customHeight="1" x14ac:dyDescent="0.25">
      <c r="A4368" s="273" t="s">
        <v>7109</v>
      </c>
      <c r="B4368" s="273"/>
      <c r="C4368" s="274" t="s">
        <v>7108</v>
      </c>
      <c r="D4368" s="274"/>
      <c r="E4368" s="274"/>
      <c r="F4368" s="274"/>
      <c r="G4368" s="73">
        <v>0</v>
      </c>
      <c r="H4368" s="73">
        <v>0</v>
      </c>
      <c r="I4368" s="275">
        <v>0</v>
      </c>
      <c r="J4368" s="275"/>
      <c r="K4368" s="275">
        <v>70000</v>
      </c>
      <c r="L4368" s="275"/>
      <c r="M4368" s="275"/>
      <c r="N4368" s="275"/>
      <c r="O4368" s="275">
        <v>0</v>
      </c>
      <c r="P4368" s="275"/>
      <c r="Q4368" s="73">
        <v>70000</v>
      </c>
    </row>
    <row r="4369" spans="1:17" ht="12.1" customHeight="1" x14ac:dyDescent="0.25">
      <c r="A4369" s="273" t="s">
        <v>7110</v>
      </c>
      <c r="B4369" s="273"/>
      <c r="C4369" s="274" t="s">
        <v>7108</v>
      </c>
      <c r="D4369" s="274"/>
      <c r="E4369" s="274"/>
      <c r="F4369" s="274"/>
      <c r="G4369" s="73">
        <v>0</v>
      </c>
      <c r="H4369" s="73">
        <v>0</v>
      </c>
      <c r="I4369" s="275">
        <v>0</v>
      </c>
      <c r="J4369" s="275"/>
      <c r="K4369" s="275">
        <v>180000</v>
      </c>
      <c r="L4369" s="275"/>
      <c r="M4369" s="275"/>
      <c r="N4369" s="275"/>
      <c r="O4369" s="275">
        <v>0</v>
      </c>
      <c r="P4369" s="275"/>
      <c r="Q4369" s="73">
        <v>180000</v>
      </c>
    </row>
    <row r="4370" spans="1:17" ht="12.1" customHeight="1" x14ac:dyDescent="0.25">
      <c r="A4370" s="273" t="s">
        <v>7111</v>
      </c>
      <c r="B4370" s="273"/>
      <c r="C4370" s="274" t="s">
        <v>7091</v>
      </c>
      <c r="D4370" s="274"/>
      <c r="E4370" s="274"/>
      <c r="F4370" s="274"/>
      <c r="G4370" s="73">
        <v>0</v>
      </c>
      <c r="H4370" s="73">
        <v>0</v>
      </c>
      <c r="I4370" s="275">
        <v>0</v>
      </c>
      <c r="J4370" s="275"/>
      <c r="K4370" s="275">
        <v>1350000</v>
      </c>
      <c r="L4370" s="275"/>
      <c r="M4370" s="275"/>
      <c r="N4370" s="275"/>
      <c r="O4370" s="275">
        <v>0</v>
      </c>
      <c r="P4370" s="275"/>
      <c r="Q4370" s="73">
        <v>1350000</v>
      </c>
    </row>
    <row r="4371" spans="1:17" ht="12.75" customHeight="1" x14ac:dyDescent="0.25">
      <c r="A4371" s="273" t="s">
        <v>7112</v>
      </c>
      <c r="B4371" s="273"/>
      <c r="C4371" s="274" t="s">
        <v>7091</v>
      </c>
      <c r="D4371" s="274"/>
      <c r="E4371" s="274"/>
      <c r="F4371" s="274"/>
      <c r="G4371" s="73">
        <v>0</v>
      </c>
      <c r="H4371" s="73">
        <v>0</v>
      </c>
      <c r="I4371" s="275">
        <v>0</v>
      </c>
      <c r="J4371" s="275"/>
      <c r="K4371" s="275">
        <v>1430572.73</v>
      </c>
      <c r="L4371" s="275"/>
      <c r="M4371" s="275"/>
      <c r="N4371" s="275"/>
      <c r="O4371" s="275">
        <v>0</v>
      </c>
      <c r="P4371" s="275"/>
      <c r="Q4371" s="73">
        <v>1430572.73</v>
      </c>
    </row>
    <row r="4372" spans="1:17" ht="12.1" customHeight="1" x14ac:dyDescent="0.25">
      <c r="A4372" s="273" t="s">
        <v>7113</v>
      </c>
      <c r="B4372" s="273"/>
      <c r="C4372" s="274" t="s">
        <v>7114</v>
      </c>
      <c r="D4372" s="274"/>
      <c r="E4372" s="274"/>
      <c r="F4372" s="274"/>
      <c r="G4372" s="73">
        <v>0</v>
      </c>
      <c r="H4372" s="73">
        <v>0</v>
      </c>
      <c r="I4372" s="275">
        <v>0</v>
      </c>
      <c r="J4372" s="275"/>
      <c r="K4372" s="275">
        <v>3363920</v>
      </c>
      <c r="L4372" s="275"/>
      <c r="M4372" s="275"/>
      <c r="N4372" s="275"/>
      <c r="O4372" s="275">
        <v>0</v>
      </c>
      <c r="P4372" s="275"/>
      <c r="Q4372" s="73">
        <v>3363920</v>
      </c>
    </row>
    <row r="4373" spans="1:17" ht="12.1" customHeight="1" x14ac:dyDescent="0.25">
      <c r="A4373" s="273" t="s">
        <v>7115</v>
      </c>
      <c r="B4373" s="273"/>
      <c r="C4373" s="274" t="s">
        <v>7091</v>
      </c>
      <c r="D4373" s="274"/>
      <c r="E4373" s="274"/>
      <c r="F4373" s="274"/>
      <c r="G4373" s="73">
        <v>0</v>
      </c>
      <c r="H4373" s="73">
        <v>0</v>
      </c>
      <c r="I4373" s="275">
        <v>0</v>
      </c>
      <c r="J4373" s="275"/>
      <c r="K4373" s="275">
        <v>1342000</v>
      </c>
      <c r="L4373" s="275"/>
      <c r="M4373" s="275"/>
      <c r="N4373" s="275"/>
      <c r="O4373" s="275">
        <v>0</v>
      </c>
      <c r="P4373" s="275"/>
      <c r="Q4373" s="73">
        <v>1342000</v>
      </c>
    </row>
    <row r="4374" spans="1:17" ht="12.75" customHeight="1" x14ac:dyDescent="0.25">
      <c r="A4374" s="273" t="s">
        <v>7116</v>
      </c>
      <c r="B4374" s="273"/>
      <c r="C4374" s="274" t="s">
        <v>7117</v>
      </c>
      <c r="D4374" s="274"/>
      <c r="E4374" s="274"/>
      <c r="F4374" s="274"/>
      <c r="G4374" s="73">
        <v>0</v>
      </c>
      <c r="H4374" s="73">
        <v>0</v>
      </c>
      <c r="I4374" s="275">
        <v>0</v>
      </c>
      <c r="J4374" s="275"/>
      <c r="K4374" s="275">
        <v>35000</v>
      </c>
      <c r="L4374" s="275"/>
      <c r="M4374" s="275"/>
      <c r="N4374" s="275"/>
      <c r="O4374" s="275">
        <v>0</v>
      </c>
      <c r="P4374" s="275"/>
      <c r="Q4374" s="73">
        <v>35000</v>
      </c>
    </row>
    <row r="4375" spans="1:17" ht="12.1" customHeight="1" x14ac:dyDescent="0.25">
      <c r="A4375" s="273" t="s">
        <v>7118</v>
      </c>
      <c r="B4375" s="273"/>
      <c r="C4375" s="274" t="s">
        <v>7119</v>
      </c>
      <c r="D4375" s="274"/>
      <c r="E4375" s="274"/>
      <c r="F4375" s="274"/>
      <c r="G4375" s="73">
        <v>0</v>
      </c>
      <c r="H4375" s="73">
        <v>0</v>
      </c>
      <c r="I4375" s="275">
        <v>0</v>
      </c>
      <c r="J4375" s="275"/>
      <c r="K4375" s="275">
        <v>45000</v>
      </c>
      <c r="L4375" s="275"/>
      <c r="M4375" s="275"/>
      <c r="N4375" s="275"/>
      <c r="O4375" s="275">
        <v>0</v>
      </c>
      <c r="P4375" s="275"/>
      <c r="Q4375" s="73">
        <v>45000</v>
      </c>
    </row>
    <row r="4376" spans="1:17" ht="12.1" customHeight="1" x14ac:dyDescent="0.25">
      <c r="A4376" s="273" t="s">
        <v>7120</v>
      </c>
      <c r="B4376" s="273"/>
      <c r="C4376" s="274" t="s">
        <v>7091</v>
      </c>
      <c r="D4376" s="274"/>
      <c r="E4376" s="274"/>
      <c r="F4376" s="274"/>
      <c r="G4376" s="73">
        <v>0</v>
      </c>
      <c r="H4376" s="73">
        <v>0</v>
      </c>
      <c r="I4376" s="275">
        <v>0</v>
      </c>
      <c r="J4376" s="275"/>
      <c r="K4376" s="275">
        <v>3056999.99</v>
      </c>
      <c r="L4376" s="275"/>
      <c r="M4376" s="275"/>
      <c r="N4376" s="275"/>
      <c r="O4376" s="275">
        <v>0</v>
      </c>
      <c r="P4376" s="275"/>
      <c r="Q4376" s="73">
        <v>3056999.99</v>
      </c>
    </row>
    <row r="4377" spans="1:17" ht="12.75" customHeight="1" x14ac:dyDescent="0.25">
      <c r="A4377" s="273" t="s">
        <v>7121</v>
      </c>
      <c r="B4377" s="273"/>
      <c r="C4377" s="274" t="s">
        <v>7122</v>
      </c>
      <c r="D4377" s="274"/>
      <c r="E4377" s="274"/>
      <c r="F4377" s="274"/>
      <c r="G4377" s="73">
        <v>0</v>
      </c>
      <c r="H4377" s="73">
        <v>0</v>
      </c>
      <c r="I4377" s="275">
        <v>0</v>
      </c>
      <c r="J4377" s="275"/>
      <c r="K4377" s="275">
        <v>810000</v>
      </c>
      <c r="L4377" s="275"/>
      <c r="M4377" s="275"/>
      <c r="N4377" s="275"/>
      <c r="O4377" s="275">
        <v>0</v>
      </c>
      <c r="P4377" s="275"/>
      <c r="Q4377" s="73">
        <v>810000</v>
      </c>
    </row>
    <row r="4378" spans="1:17" ht="12.1" customHeight="1" x14ac:dyDescent="0.25">
      <c r="A4378" s="273" t="s">
        <v>7123</v>
      </c>
      <c r="B4378" s="273"/>
      <c r="C4378" s="274" t="s">
        <v>7122</v>
      </c>
      <c r="D4378" s="274"/>
      <c r="E4378" s="274"/>
      <c r="F4378" s="274"/>
      <c r="G4378" s="73">
        <v>0</v>
      </c>
      <c r="H4378" s="73">
        <v>0</v>
      </c>
      <c r="I4378" s="275">
        <v>0</v>
      </c>
      <c r="J4378" s="275"/>
      <c r="K4378" s="275">
        <v>360000</v>
      </c>
      <c r="L4378" s="275"/>
      <c r="M4378" s="275"/>
      <c r="N4378" s="275"/>
      <c r="O4378" s="275">
        <v>0</v>
      </c>
      <c r="P4378" s="275"/>
      <c r="Q4378" s="73">
        <v>360000</v>
      </c>
    </row>
    <row r="4379" spans="1:17" ht="12.1" customHeight="1" x14ac:dyDescent="0.25">
      <c r="A4379" s="273" t="s">
        <v>7124</v>
      </c>
      <c r="B4379" s="273"/>
      <c r="C4379" s="274" t="s">
        <v>7091</v>
      </c>
      <c r="D4379" s="274"/>
      <c r="E4379" s="274"/>
      <c r="F4379" s="274"/>
      <c r="G4379" s="73">
        <v>0</v>
      </c>
      <c r="H4379" s="73">
        <v>0</v>
      </c>
      <c r="I4379" s="275">
        <v>0</v>
      </c>
      <c r="J4379" s="275"/>
      <c r="K4379" s="275">
        <v>3072909.1</v>
      </c>
      <c r="L4379" s="275"/>
      <c r="M4379" s="275"/>
      <c r="N4379" s="275"/>
      <c r="O4379" s="275">
        <v>0</v>
      </c>
      <c r="P4379" s="275"/>
      <c r="Q4379" s="73">
        <v>3072909.1</v>
      </c>
    </row>
    <row r="4380" spans="1:17" ht="12.75" customHeight="1" x14ac:dyDescent="0.25">
      <c r="A4380" s="273" t="s">
        <v>7125</v>
      </c>
      <c r="B4380" s="273"/>
      <c r="C4380" s="274" t="s">
        <v>7091</v>
      </c>
      <c r="D4380" s="274"/>
      <c r="E4380" s="274"/>
      <c r="F4380" s="274"/>
      <c r="G4380" s="73">
        <v>0</v>
      </c>
      <c r="H4380" s="73">
        <v>0</v>
      </c>
      <c r="I4380" s="275">
        <v>0</v>
      </c>
      <c r="J4380" s="275"/>
      <c r="K4380" s="275">
        <v>2194000</v>
      </c>
      <c r="L4380" s="275"/>
      <c r="M4380" s="275"/>
      <c r="N4380" s="275"/>
      <c r="O4380" s="275">
        <v>0</v>
      </c>
      <c r="P4380" s="275"/>
      <c r="Q4380" s="73">
        <v>2194000</v>
      </c>
    </row>
    <row r="4381" spans="1:17" ht="12.1" customHeight="1" x14ac:dyDescent="0.25">
      <c r="A4381" s="273" t="s">
        <v>7126</v>
      </c>
      <c r="B4381" s="273"/>
      <c r="C4381" s="274" t="s">
        <v>7091</v>
      </c>
      <c r="D4381" s="274"/>
      <c r="E4381" s="274"/>
      <c r="F4381" s="274"/>
      <c r="G4381" s="73">
        <v>0</v>
      </c>
      <c r="H4381" s="73">
        <v>0</v>
      </c>
      <c r="I4381" s="275">
        <v>0</v>
      </c>
      <c r="J4381" s="275"/>
      <c r="K4381" s="275">
        <v>1122277.51</v>
      </c>
      <c r="L4381" s="275"/>
      <c r="M4381" s="275"/>
      <c r="N4381" s="275"/>
      <c r="O4381" s="275">
        <v>0</v>
      </c>
      <c r="P4381" s="275"/>
      <c r="Q4381" s="73">
        <v>1122277.51</v>
      </c>
    </row>
    <row r="4382" spans="1:17" ht="12.1" customHeight="1" x14ac:dyDescent="0.25">
      <c r="A4382" s="273" t="s">
        <v>7127</v>
      </c>
      <c r="B4382" s="273"/>
      <c r="C4382" s="274" t="s">
        <v>7091</v>
      </c>
      <c r="D4382" s="274"/>
      <c r="E4382" s="274"/>
      <c r="F4382" s="274"/>
      <c r="G4382" s="73">
        <v>0</v>
      </c>
      <c r="H4382" s="73">
        <v>0</v>
      </c>
      <c r="I4382" s="275">
        <v>0</v>
      </c>
      <c r="J4382" s="275"/>
      <c r="K4382" s="275">
        <v>1125000</v>
      </c>
      <c r="L4382" s="275"/>
      <c r="M4382" s="275"/>
      <c r="N4382" s="275"/>
      <c r="O4382" s="275">
        <v>0</v>
      </c>
      <c r="P4382" s="275"/>
      <c r="Q4382" s="73">
        <v>1125000</v>
      </c>
    </row>
    <row r="4383" spans="1:17" ht="12.75" customHeight="1" x14ac:dyDescent="0.25">
      <c r="A4383" s="273" t="s">
        <v>7128</v>
      </c>
      <c r="B4383" s="273"/>
      <c r="C4383" s="274" t="s">
        <v>7129</v>
      </c>
      <c r="D4383" s="274"/>
      <c r="E4383" s="274"/>
      <c r="F4383" s="274"/>
      <c r="G4383" s="73">
        <v>0</v>
      </c>
      <c r="H4383" s="73">
        <v>0</v>
      </c>
      <c r="I4383" s="275">
        <v>0</v>
      </c>
      <c r="J4383" s="275"/>
      <c r="K4383" s="275">
        <v>2882545.45</v>
      </c>
      <c r="L4383" s="275"/>
      <c r="M4383" s="275"/>
      <c r="N4383" s="275"/>
      <c r="O4383" s="275">
        <v>0</v>
      </c>
      <c r="P4383" s="275"/>
      <c r="Q4383" s="73">
        <v>2882545.45</v>
      </c>
    </row>
    <row r="4384" spans="1:17" ht="12.1" customHeight="1" x14ac:dyDescent="0.25">
      <c r="A4384" s="273" t="s">
        <v>7130</v>
      </c>
      <c r="B4384" s="273"/>
      <c r="C4384" s="274" t="s">
        <v>7131</v>
      </c>
      <c r="D4384" s="274"/>
      <c r="E4384" s="274"/>
      <c r="F4384" s="274"/>
      <c r="G4384" s="73">
        <v>0</v>
      </c>
      <c r="H4384" s="73">
        <v>0</v>
      </c>
      <c r="I4384" s="275">
        <v>0</v>
      </c>
      <c r="J4384" s="275"/>
      <c r="K4384" s="275">
        <v>3759425.22</v>
      </c>
      <c r="L4384" s="275"/>
      <c r="M4384" s="275"/>
      <c r="N4384" s="275"/>
      <c r="O4384" s="275">
        <v>0</v>
      </c>
      <c r="P4384" s="275"/>
      <c r="Q4384" s="73">
        <v>3759425.22</v>
      </c>
    </row>
    <row r="4385" spans="1:17" ht="12.1" customHeight="1" x14ac:dyDescent="0.25">
      <c r="A4385" s="273" t="s">
        <v>7132</v>
      </c>
      <c r="B4385" s="273"/>
      <c r="C4385" s="274" t="s">
        <v>7133</v>
      </c>
      <c r="D4385" s="274"/>
      <c r="E4385" s="274"/>
      <c r="F4385" s="274"/>
      <c r="G4385" s="73">
        <v>0</v>
      </c>
      <c r="H4385" s="73">
        <v>0</v>
      </c>
      <c r="I4385" s="275">
        <v>0</v>
      </c>
      <c r="J4385" s="275"/>
      <c r="K4385" s="275">
        <v>6840000</v>
      </c>
      <c r="L4385" s="275"/>
      <c r="M4385" s="275"/>
      <c r="N4385" s="275"/>
      <c r="O4385" s="275">
        <v>0</v>
      </c>
      <c r="P4385" s="275"/>
      <c r="Q4385" s="73">
        <v>6840000</v>
      </c>
    </row>
    <row r="4386" spans="1:17" ht="12.75" customHeight="1" x14ac:dyDescent="0.25">
      <c r="A4386" s="273" t="s">
        <v>7134</v>
      </c>
      <c r="B4386" s="273"/>
      <c r="C4386" s="274" t="s">
        <v>7135</v>
      </c>
      <c r="D4386" s="274"/>
      <c r="E4386" s="274"/>
      <c r="F4386" s="274"/>
      <c r="G4386" s="73">
        <v>0</v>
      </c>
      <c r="H4386" s="73">
        <v>0</v>
      </c>
      <c r="I4386" s="275">
        <v>0</v>
      </c>
      <c r="J4386" s="275"/>
      <c r="K4386" s="275">
        <v>3097818.18</v>
      </c>
      <c r="L4386" s="275"/>
      <c r="M4386" s="275"/>
      <c r="N4386" s="275"/>
      <c r="O4386" s="275">
        <v>0</v>
      </c>
      <c r="P4386" s="275"/>
      <c r="Q4386" s="73">
        <v>3097818.18</v>
      </c>
    </row>
    <row r="4387" spans="1:17" ht="12.1" customHeight="1" x14ac:dyDescent="0.25">
      <c r="A4387" s="273" t="s">
        <v>7136</v>
      </c>
      <c r="B4387" s="273"/>
      <c r="C4387" s="274" t="s">
        <v>7137</v>
      </c>
      <c r="D4387" s="274"/>
      <c r="E4387" s="274"/>
      <c r="F4387" s="274"/>
      <c r="G4387" s="73">
        <v>0</v>
      </c>
      <c r="H4387" s="73">
        <v>0</v>
      </c>
      <c r="I4387" s="275">
        <v>0</v>
      </c>
      <c r="J4387" s="275"/>
      <c r="K4387" s="275">
        <v>8188248.6100000003</v>
      </c>
      <c r="L4387" s="275"/>
      <c r="M4387" s="275"/>
      <c r="N4387" s="275"/>
      <c r="O4387" s="275">
        <v>0</v>
      </c>
      <c r="P4387" s="275"/>
      <c r="Q4387" s="73">
        <v>8188248.6100000003</v>
      </c>
    </row>
    <row r="4388" spans="1:17" ht="12.1" customHeight="1" x14ac:dyDescent="0.25">
      <c r="A4388" s="273" t="s">
        <v>7138</v>
      </c>
      <c r="B4388" s="273"/>
      <c r="C4388" s="274" t="s">
        <v>7137</v>
      </c>
      <c r="D4388" s="274"/>
      <c r="E4388" s="274"/>
      <c r="F4388" s="274"/>
      <c r="G4388" s="73">
        <v>0</v>
      </c>
      <c r="H4388" s="73">
        <v>0</v>
      </c>
      <c r="I4388" s="275">
        <v>0</v>
      </c>
      <c r="J4388" s="275"/>
      <c r="K4388" s="275">
        <v>7139224.3600000003</v>
      </c>
      <c r="L4388" s="275"/>
      <c r="M4388" s="275"/>
      <c r="N4388" s="275"/>
      <c r="O4388" s="275">
        <v>0</v>
      </c>
      <c r="P4388" s="275"/>
      <c r="Q4388" s="73">
        <v>7139224.3600000003</v>
      </c>
    </row>
    <row r="4389" spans="1:17" ht="12.75" customHeight="1" x14ac:dyDescent="0.25">
      <c r="A4389" s="273" t="s">
        <v>7139</v>
      </c>
      <c r="B4389" s="273"/>
      <c r="C4389" s="274" t="s">
        <v>7140</v>
      </c>
      <c r="D4389" s="274"/>
      <c r="E4389" s="274"/>
      <c r="F4389" s="274"/>
      <c r="G4389" s="73">
        <v>0</v>
      </c>
      <c r="H4389" s="73">
        <v>0</v>
      </c>
      <c r="I4389" s="275">
        <v>0</v>
      </c>
      <c r="J4389" s="275"/>
      <c r="K4389" s="275">
        <v>556000</v>
      </c>
      <c r="L4389" s="275"/>
      <c r="M4389" s="275"/>
      <c r="N4389" s="275"/>
      <c r="O4389" s="275">
        <v>0</v>
      </c>
      <c r="P4389" s="275"/>
      <c r="Q4389" s="73">
        <v>556000</v>
      </c>
    </row>
    <row r="4390" spans="1:17" ht="12.1" customHeight="1" x14ac:dyDescent="0.25">
      <c r="A4390" s="273" t="s">
        <v>7141</v>
      </c>
      <c r="B4390" s="273"/>
      <c r="C4390" s="274" t="s">
        <v>7142</v>
      </c>
      <c r="D4390" s="274"/>
      <c r="E4390" s="274"/>
      <c r="F4390" s="274"/>
      <c r="G4390" s="73">
        <v>0</v>
      </c>
      <c r="H4390" s="73">
        <v>0</v>
      </c>
      <c r="I4390" s="275">
        <v>0</v>
      </c>
      <c r="J4390" s="275"/>
      <c r="K4390" s="275">
        <v>250000</v>
      </c>
      <c r="L4390" s="275"/>
      <c r="M4390" s="275"/>
      <c r="N4390" s="275"/>
      <c r="O4390" s="275">
        <v>0</v>
      </c>
      <c r="P4390" s="275"/>
      <c r="Q4390" s="73">
        <v>250000</v>
      </c>
    </row>
    <row r="4391" spans="1:17" ht="12.1" customHeight="1" x14ac:dyDescent="0.25">
      <c r="A4391" s="273" t="s">
        <v>7143</v>
      </c>
      <c r="B4391" s="273"/>
      <c r="C4391" s="274" t="s">
        <v>7144</v>
      </c>
      <c r="D4391" s="274"/>
      <c r="E4391" s="274"/>
      <c r="F4391" s="274"/>
      <c r="G4391" s="73">
        <v>0</v>
      </c>
      <c r="H4391" s="73">
        <v>0</v>
      </c>
      <c r="I4391" s="275">
        <v>0</v>
      </c>
      <c r="J4391" s="275"/>
      <c r="K4391" s="275">
        <v>250000</v>
      </c>
      <c r="L4391" s="275"/>
      <c r="M4391" s="275"/>
      <c r="N4391" s="275"/>
      <c r="O4391" s="275">
        <v>0</v>
      </c>
      <c r="P4391" s="275"/>
      <c r="Q4391" s="73">
        <v>250000</v>
      </c>
    </row>
    <row r="4392" spans="1:17" ht="12.75" customHeight="1" x14ac:dyDescent="0.25">
      <c r="A4392" s="273" t="s">
        <v>7145</v>
      </c>
      <c r="B4392" s="273"/>
      <c r="C4392" s="274" t="s">
        <v>7146</v>
      </c>
      <c r="D4392" s="274"/>
      <c r="E4392" s="274"/>
      <c r="F4392" s="274"/>
      <c r="G4392" s="73">
        <v>0</v>
      </c>
      <c r="H4392" s="73">
        <v>0</v>
      </c>
      <c r="I4392" s="275">
        <v>0</v>
      </c>
      <c r="J4392" s="275"/>
      <c r="K4392" s="275">
        <v>91935.5</v>
      </c>
      <c r="L4392" s="275"/>
      <c r="M4392" s="275"/>
      <c r="N4392" s="275"/>
      <c r="O4392" s="275">
        <v>0</v>
      </c>
      <c r="P4392" s="275"/>
      <c r="Q4392" s="73">
        <v>91935.5</v>
      </c>
    </row>
    <row r="4393" spans="1:17" ht="12.1" customHeight="1" x14ac:dyDescent="0.25">
      <c r="A4393" s="273" t="s">
        <v>7147</v>
      </c>
      <c r="B4393" s="273"/>
      <c r="C4393" s="274" t="s">
        <v>7137</v>
      </c>
      <c r="D4393" s="274"/>
      <c r="E4393" s="274"/>
      <c r="F4393" s="274"/>
      <c r="G4393" s="73">
        <v>0</v>
      </c>
      <c r="H4393" s="73">
        <v>0</v>
      </c>
      <c r="I4393" s="275">
        <v>0</v>
      </c>
      <c r="J4393" s="275"/>
      <c r="K4393" s="275">
        <v>3420000</v>
      </c>
      <c r="L4393" s="275"/>
      <c r="M4393" s="275"/>
      <c r="N4393" s="275"/>
      <c r="O4393" s="275">
        <v>0</v>
      </c>
      <c r="P4393" s="275"/>
      <c r="Q4393" s="73">
        <v>3420000</v>
      </c>
    </row>
    <row r="4394" spans="1:17" ht="12.1" customHeight="1" x14ac:dyDescent="0.25">
      <c r="A4394" s="273" t="s">
        <v>7148</v>
      </c>
      <c r="B4394" s="273"/>
      <c r="C4394" s="274" t="s">
        <v>7149</v>
      </c>
      <c r="D4394" s="274"/>
      <c r="E4394" s="274"/>
      <c r="F4394" s="274"/>
      <c r="G4394" s="73">
        <v>0</v>
      </c>
      <c r="H4394" s="73">
        <v>0</v>
      </c>
      <c r="I4394" s="275">
        <v>0</v>
      </c>
      <c r="J4394" s="275"/>
      <c r="K4394" s="275">
        <v>234000</v>
      </c>
      <c r="L4394" s="275"/>
      <c r="M4394" s="275"/>
      <c r="N4394" s="275"/>
      <c r="O4394" s="275">
        <v>0</v>
      </c>
      <c r="P4394" s="275"/>
      <c r="Q4394" s="73">
        <v>234000</v>
      </c>
    </row>
    <row r="4395" spans="1:17" ht="12.1" customHeight="1" x14ac:dyDescent="0.25">
      <c r="A4395" s="273" t="s">
        <v>7150</v>
      </c>
      <c r="B4395" s="273"/>
      <c r="C4395" s="274" t="s">
        <v>7151</v>
      </c>
      <c r="D4395" s="274"/>
      <c r="E4395" s="274"/>
      <c r="F4395" s="274"/>
      <c r="G4395" s="73">
        <v>0</v>
      </c>
      <c r="H4395" s="73">
        <v>0</v>
      </c>
      <c r="I4395" s="275">
        <v>0</v>
      </c>
      <c r="J4395" s="275"/>
      <c r="K4395" s="275">
        <v>1053000</v>
      </c>
      <c r="L4395" s="275"/>
      <c r="M4395" s="275"/>
      <c r="N4395" s="275"/>
      <c r="O4395" s="275">
        <v>0</v>
      </c>
      <c r="P4395" s="275"/>
      <c r="Q4395" s="73">
        <v>1053000</v>
      </c>
    </row>
    <row r="4396" spans="1:17" ht="12.75" customHeight="1" x14ac:dyDescent="0.25">
      <c r="A4396" s="273" t="s">
        <v>7152</v>
      </c>
      <c r="B4396" s="273"/>
      <c r="C4396" s="274" t="s">
        <v>7137</v>
      </c>
      <c r="D4396" s="274"/>
      <c r="E4396" s="274"/>
      <c r="F4396" s="274"/>
      <c r="G4396" s="73">
        <v>0</v>
      </c>
      <c r="H4396" s="73">
        <v>0</v>
      </c>
      <c r="I4396" s="275">
        <v>0</v>
      </c>
      <c r="J4396" s="275"/>
      <c r="K4396" s="275">
        <v>6606477.04</v>
      </c>
      <c r="L4396" s="275"/>
      <c r="M4396" s="275"/>
      <c r="N4396" s="275"/>
      <c r="O4396" s="275">
        <v>0</v>
      </c>
      <c r="P4396" s="275"/>
      <c r="Q4396" s="73">
        <v>6606477.04</v>
      </c>
    </row>
    <row r="4397" spans="1:17" ht="12.1" customHeight="1" x14ac:dyDescent="0.25">
      <c r="A4397" s="273" t="s">
        <v>7153</v>
      </c>
      <c r="B4397" s="273"/>
      <c r="C4397" s="274" t="s">
        <v>7137</v>
      </c>
      <c r="D4397" s="274"/>
      <c r="E4397" s="274"/>
      <c r="F4397" s="274"/>
      <c r="G4397" s="73">
        <v>0</v>
      </c>
      <c r="H4397" s="73">
        <v>0</v>
      </c>
      <c r="I4397" s="275">
        <v>0</v>
      </c>
      <c r="J4397" s="275"/>
      <c r="K4397" s="275">
        <v>6684060.6200000001</v>
      </c>
      <c r="L4397" s="275"/>
      <c r="M4397" s="275"/>
      <c r="N4397" s="275"/>
      <c r="O4397" s="275">
        <v>0</v>
      </c>
      <c r="P4397" s="275"/>
      <c r="Q4397" s="73">
        <v>6684060.6200000001</v>
      </c>
    </row>
    <row r="4398" spans="1:17" ht="12.1" customHeight="1" x14ac:dyDescent="0.25">
      <c r="A4398" s="273" t="s">
        <v>7154</v>
      </c>
      <c r="B4398" s="273"/>
      <c r="C4398" s="274" t="s">
        <v>7137</v>
      </c>
      <c r="D4398" s="274"/>
      <c r="E4398" s="274"/>
      <c r="F4398" s="274"/>
      <c r="G4398" s="73">
        <v>0</v>
      </c>
      <c r="H4398" s="73">
        <v>0</v>
      </c>
      <c r="I4398" s="275">
        <v>0</v>
      </c>
      <c r="J4398" s="275"/>
      <c r="K4398" s="275">
        <v>7100597.3200000003</v>
      </c>
      <c r="L4398" s="275"/>
      <c r="M4398" s="275"/>
      <c r="N4398" s="275"/>
      <c r="O4398" s="275">
        <v>0</v>
      </c>
      <c r="P4398" s="275"/>
      <c r="Q4398" s="73">
        <v>7100597.3200000003</v>
      </c>
    </row>
    <row r="4399" spans="1:17" ht="12.75" customHeight="1" x14ac:dyDescent="0.25">
      <c r="A4399" s="273" t="s">
        <v>7155</v>
      </c>
      <c r="B4399" s="273"/>
      <c r="C4399" s="274" t="s">
        <v>7137</v>
      </c>
      <c r="D4399" s="274"/>
      <c r="E4399" s="274"/>
      <c r="F4399" s="274"/>
      <c r="G4399" s="73">
        <v>0</v>
      </c>
      <c r="H4399" s="73">
        <v>0</v>
      </c>
      <c r="I4399" s="275">
        <v>0</v>
      </c>
      <c r="J4399" s="275"/>
      <c r="K4399" s="275">
        <v>8341215.1200000001</v>
      </c>
      <c r="L4399" s="275"/>
      <c r="M4399" s="275"/>
      <c r="N4399" s="275"/>
      <c r="O4399" s="275">
        <v>0</v>
      </c>
      <c r="P4399" s="275"/>
      <c r="Q4399" s="73">
        <v>8341215.1200000001</v>
      </c>
    </row>
    <row r="4400" spans="1:17" ht="12.1" customHeight="1" x14ac:dyDescent="0.25">
      <c r="A4400" s="273" t="s">
        <v>7156</v>
      </c>
      <c r="B4400" s="273"/>
      <c r="C4400" s="274" t="s">
        <v>7137</v>
      </c>
      <c r="D4400" s="274"/>
      <c r="E4400" s="274"/>
      <c r="F4400" s="274"/>
      <c r="G4400" s="73">
        <v>0</v>
      </c>
      <c r="H4400" s="73">
        <v>0</v>
      </c>
      <c r="I4400" s="275">
        <v>0</v>
      </c>
      <c r="J4400" s="275"/>
      <c r="K4400" s="275">
        <v>8514410.8900000006</v>
      </c>
      <c r="L4400" s="275"/>
      <c r="M4400" s="275"/>
      <c r="N4400" s="275"/>
      <c r="O4400" s="275">
        <v>0</v>
      </c>
      <c r="P4400" s="275"/>
      <c r="Q4400" s="73">
        <v>8514410.8900000006</v>
      </c>
    </row>
    <row r="4401" spans="1:17" ht="12.1" customHeight="1" x14ac:dyDescent="0.25">
      <c r="A4401" s="273" t="s">
        <v>7157</v>
      </c>
      <c r="B4401" s="273"/>
      <c r="C4401" s="274" t="s">
        <v>7137</v>
      </c>
      <c r="D4401" s="274"/>
      <c r="E4401" s="274"/>
      <c r="F4401" s="274"/>
      <c r="G4401" s="73">
        <v>0</v>
      </c>
      <c r="H4401" s="73">
        <v>0</v>
      </c>
      <c r="I4401" s="275">
        <v>0</v>
      </c>
      <c r="J4401" s="275"/>
      <c r="K4401" s="275">
        <v>4965813.66</v>
      </c>
      <c r="L4401" s="275"/>
      <c r="M4401" s="275"/>
      <c r="N4401" s="275"/>
      <c r="O4401" s="275">
        <v>0</v>
      </c>
      <c r="P4401" s="275"/>
      <c r="Q4401" s="73">
        <v>4965813.66</v>
      </c>
    </row>
    <row r="4402" spans="1:17" ht="12.75" customHeight="1" x14ac:dyDescent="0.25">
      <c r="A4402" s="273" t="s">
        <v>7158</v>
      </c>
      <c r="B4402" s="273"/>
      <c r="C4402" s="274" t="s">
        <v>7137</v>
      </c>
      <c r="D4402" s="274"/>
      <c r="E4402" s="274"/>
      <c r="F4402" s="274"/>
      <c r="G4402" s="73">
        <v>0</v>
      </c>
      <c r="H4402" s="73">
        <v>0</v>
      </c>
      <c r="I4402" s="275">
        <v>0</v>
      </c>
      <c r="J4402" s="275"/>
      <c r="K4402" s="275">
        <v>5574426.3499999996</v>
      </c>
      <c r="L4402" s="275"/>
      <c r="M4402" s="275"/>
      <c r="N4402" s="275"/>
      <c r="O4402" s="275">
        <v>0</v>
      </c>
      <c r="P4402" s="275"/>
      <c r="Q4402" s="73">
        <v>5574426.3499999996</v>
      </c>
    </row>
    <row r="4403" spans="1:17" ht="12.1" customHeight="1" x14ac:dyDescent="0.25">
      <c r="A4403" s="273" t="s">
        <v>7159</v>
      </c>
      <c r="B4403" s="273"/>
      <c r="C4403" s="274" t="s">
        <v>7160</v>
      </c>
      <c r="D4403" s="274"/>
      <c r="E4403" s="274"/>
      <c r="F4403" s="274"/>
      <c r="G4403" s="73">
        <v>0</v>
      </c>
      <c r="H4403" s="73">
        <v>0</v>
      </c>
      <c r="I4403" s="275">
        <v>0</v>
      </c>
      <c r="J4403" s="275"/>
      <c r="K4403" s="275">
        <v>329000</v>
      </c>
      <c r="L4403" s="275"/>
      <c r="M4403" s="275"/>
      <c r="N4403" s="275"/>
      <c r="O4403" s="275">
        <v>0</v>
      </c>
      <c r="P4403" s="275"/>
      <c r="Q4403" s="73">
        <v>329000</v>
      </c>
    </row>
    <row r="4404" spans="1:17" ht="12.1" customHeight="1" x14ac:dyDescent="0.25">
      <c r="A4404" s="273" t="s">
        <v>7161</v>
      </c>
      <c r="B4404" s="273"/>
      <c r="C4404" s="274" t="s">
        <v>7162</v>
      </c>
      <c r="D4404" s="274"/>
      <c r="E4404" s="274"/>
      <c r="F4404" s="274"/>
      <c r="G4404" s="73">
        <v>0</v>
      </c>
      <c r="H4404" s="73">
        <v>0</v>
      </c>
      <c r="I4404" s="275">
        <v>0</v>
      </c>
      <c r="J4404" s="275"/>
      <c r="K4404" s="275">
        <v>125000</v>
      </c>
      <c r="L4404" s="275"/>
      <c r="M4404" s="275"/>
      <c r="N4404" s="275"/>
      <c r="O4404" s="275">
        <v>0</v>
      </c>
      <c r="P4404" s="275"/>
      <c r="Q4404" s="73">
        <v>125000</v>
      </c>
    </row>
    <row r="4405" spans="1:17" ht="12.75" customHeight="1" x14ac:dyDescent="0.25">
      <c r="A4405" s="273" t="s">
        <v>7163</v>
      </c>
      <c r="B4405" s="273"/>
      <c r="C4405" s="274" t="s">
        <v>7164</v>
      </c>
      <c r="D4405" s="274"/>
      <c r="E4405" s="274"/>
      <c r="F4405" s="274"/>
      <c r="G4405" s="73">
        <v>0</v>
      </c>
      <c r="H4405" s="73">
        <v>0</v>
      </c>
      <c r="I4405" s="275">
        <v>0</v>
      </c>
      <c r="J4405" s="275"/>
      <c r="K4405" s="275">
        <v>580454.55000000005</v>
      </c>
      <c r="L4405" s="275"/>
      <c r="M4405" s="275"/>
      <c r="N4405" s="275"/>
      <c r="O4405" s="275">
        <v>0</v>
      </c>
      <c r="P4405" s="275"/>
      <c r="Q4405" s="73">
        <v>580454.55000000005</v>
      </c>
    </row>
    <row r="4406" spans="1:17" ht="12.1" customHeight="1" x14ac:dyDescent="0.25">
      <c r="A4406" s="273" t="s">
        <v>7165</v>
      </c>
      <c r="B4406" s="273"/>
      <c r="C4406" s="274" t="s">
        <v>7166</v>
      </c>
      <c r="D4406" s="274"/>
      <c r="E4406" s="274"/>
      <c r="F4406" s="274"/>
      <c r="G4406" s="73">
        <v>0</v>
      </c>
      <c r="H4406" s="73">
        <v>0</v>
      </c>
      <c r="I4406" s="275">
        <v>0</v>
      </c>
      <c r="J4406" s="275"/>
      <c r="K4406" s="275">
        <v>564000</v>
      </c>
      <c r="L4406" s="275"/>
      <c r="M4406" s="275"/>
      <c r="N4406" s="275"/>
      <c r="O4406" s="275">
        <v>0</v>
      </c>
      <c r="P4406" s="275"/>
      <c r="Q4406" s="73">
        <v>564000</v>
      </c>
    </row>
    <row r="4407" spans="1:17" ht="12.1" customHeight="1" x14ac:dyDescent="0.25">
      <c r="A4407" s="273" t="s">
        <v>7167</v>
      </c>
      <c r="B4407" s="273"/>
      <c r="C4407" s="274" t="s">
        <v>7168</v>
      </c>
      <c r="D4407" s="274"/>
      <c r="E4407" s="274"/>
      <c r="F4407" s="274"/>
      <c r="G4407" s="73">
        <v>0</v>
      </c>
      <c r="H4407" s="73">
        <v>0</v>
      </c>
      <c r="I4407" s="275">
        <v>0</v>
      </c>
      <c r="J4407" s="275"/>
      <c r="K4407" s="275">
        <v>2607175.85</v>
      </c>
      <c r="L4407" s="275"/>
      <c r="M4407" s="275"/>
      <c r="N4407" s="275"/>
      <c r="O4407" s="275">
        <v>0</v>
      </c>
      <c r="P4407" s="275"/>
      <c r="Q4407" s="73">
        <v>2607175.85</v>
      </c>
    </row>
    <row r="4408" spans="1:17" ht="12.75" customHeight="1" x14ac:dyDescent="0.25">
      <c r="A4408" s="273" t="s">
        <v>7169</v>
      </c>
      <c r="B4408" s="273"/>
      <c r="C4408" s="274" t="s">
        <v>7137</v>
      </c>
      <c r="D4408" s="274"/>
      <c r="E4408" s="274"/>
      <c r="F4408" s="274"/>
      <c r="G4408" s="73">
        <v>0</v>
      </c>
      <c r="H4408" s="73">
        <v>0</v>
      </c>
      <c r="I4408" s="275">
        <v>0</v>
      </c>
      <c r="J4408" s="275"/>
      <c r="K4408" s="275">
        <v>5437774.3799999999</v>
      </c>
      <c r="L4408" s="275"/>
      <c r="M4408" s="275"/>
      <c r="N4408" s="275"/>
      <c r="O4408" s="275">
        <v>0</v>
      </c>
      <c r="P4408" s="275"/>
      <c r="Q4408" s="73">
        <v>5437774.3799999999</v>
      </c>
    </row>
    <row r="4409" spans="1:17" ht="12.1" customHeight="1" x14ac:dyDescent="0.25">
      <c r="A4409" s="273" t="s">
        <v>7170</v>
      </c>
      <c r="B4409" s="273"/>
      <c r="C4409" s="274" t="s">
        <v>7171</v>
      </c>
      <c r="D4409" s="274"/>
      <c r="E4409" s="274"/>
      <c r="F4409" s="274"/>
      <c r="G4409" s="73">
        <v>0</v>
      </c>
      <c r="H4409" s="73">
        <v>0</v>
      </c>
      <c r="I4409" s="275">
        <v>0</v>
      </c>
      <c r="J4409" s="275"/>
      <c r="K4409" s="275">
        <v>498390.05</v>
      </c>
      <c r="L4409" s="275"/>
      <c r="M4409" s="275"/>
      <c r="N4409" s="275"/>
      <c r="O4409" s="275">
        <v>0</v>
      </c>
      <c r="P4409" s="275"/>
      <c r="Q4409" s="73">
        <v>498390.05</v>
      </c>
    </row>
    <row r="4410" spans="1:17" ht="12.1" customHeight="1" x14ac:dyDescent="0.25">
      <c r="A4410" s="273" t="s">
        <v>7172</v>
      </c>
      <c r="B4410" s="273"/>
      <c r="C4410" s="274" t="s">
        <v>7173</v>
      </c>
      <c r="D4410" s="274"/>
      <c r="E4410" s="274"/>
      <c r="F4410" s="274"/>
      <c r="G4410" s="73">
        <v>0</v>
      </c>
      <c r="H4410" s="73">
        <v>0</v>
      </c>
      <c r="I4410" s="275">
        <v>0</v>
      </c>
      <c r="J4410" s="275"/>
      <c r="K4410" s="275">
        <v>449774.2</v>
      </c>
      <c r="L4410" s="275"/>
      <c r="M4410" s="275"/>
      <c r="N4410" s="275"/>
      <c r="O4410" s="275">
        <v>0</v>
      </c>
      <c r="P4410" s="275"/>
      <c r="Q4410" s="73">
        <v>449774.2</v>
      </c>
    </row>
    <row r="4411" spans="1:17" ht="12.75" customHeight="1" x14ac:dyDescent="0.25">
      <c r="A4411" s="273" t="s">
        <v>7174</v>
      </c>
      <c r="B4411" s="273"/>
      <c r="C4411" s="274" t="s">
        <v>7175</v>
      </c>
      <c r="D4411" s="274"/>
      <c r="E4411" s="274"/>
      <c r="F4411" s="274"/>
      <c r="G4411" s="73">
        <v>0</v>
      </c>
      <c r="H4411" s="73">
        <v>0</v>
      </c>
      <c r="I4411" s="275">
        <v>0</v>
      </c>
      <c r="J4411" s="275"/>
      <c r="K4411" s="275">
        <v>555000</v>
      </c>
      <c r="L4411" s="275"/>
      <c r="M4411" s="275"/>
      <c r="N4411" s="275"/>
      <c r="O4411" s="275">
        <v>0</v>
      </c>
      <c r="P4411" s="275"/>
      <c r="Q4411" s="73">
        <v>555000</v>
      </c>
    </row>
    <row r="4412" spans="1:17" ht="12.1" customHeight="1" x14ac:dyDescent="0.25">
      <c r="A4412" s="273" t="s">
        <v>7176</v>
      </c>
      <c r="B4412" s="273"/>
      <c r="C4412" s="274" t="s">
        <v>7177</v>
      </c>
      <c r="D4412" s="274"/>
      <c r="E4412" s="274"/>
      <c r="F4412" s="274"/>
      <c r="G4412" s="73">
        <v>0</v>
      </c>
      <c r="H4412" s="73">
        <v>0</v>
      </c>
      <c r="I4412" s="275">
        <v>0</v>
      </c>
      <c r="J4412" s="275"/>
      <c r="K4412" s="275">
        <v>285774.2</v>
      </c>
      <c r="L4412" s="275"/>
      <c r="M4412" s="275"/>
      <c r="N4412" s="275"/>
      <c r="O4412" s="275">
        <v>0</v>
      </c>
      <c r="P4412" s="275"/>
      <c r="Q4412" s="73">
        <v>285774.2</v>
      </c>
    </row>
    <row r="4413" spans="1:17" ht="12.1" customHeight="1" x14ac:dyDescent="0.25">
      <c r="A4413" s="273" t="s">
        <v>7178</v>
      </c>
      <c r="B4413" s="273"/>
      <c r="C4413" s="274" t="s">
        <v>7179</v>
      </c>
      <c r="D4413" s="274"/>
      <c r="E4413" s="274"/>
      <c r="F4413" s="274"/>
      <c r="G4413" s="73">
        <v>0</v>
      </c>
      <c r="H4413" s="73">
        <v>0</v>
      </c>
      <c r="I4413" s="275">
        <v>0</v>
      </c>
      <c r="J4413" s="275"/>
      <c r="K4413" s="275">
        <v>300000</v>
      </c>
      <c r="L4413" s="275"/>
      <c r="M4413" s="275"/>
      <c r="N4413" s="275"/>
      <c r="O4413" s="275">
        <v>0</v>
      </c>
      <c r="P4413" s="275"/>
      <c r="Q4413" s="73">
        <v>300000</v>
      </c>
    </row>
    <row r="4414" spans="1:17" ht="12.75" customHeight="1" x14ac:dyDescent="0.25">
      <c r="A4414" s="273" t="s">
        <v>7180</v>
      </c>
      <c r="B4414" s="273"/>
      <c r="C4414" s="274" t="s">
        <v>7137</v>
      </c>
      <c r="D4414" s="274"/>
      <c r="E4414" s="274"/>
      <c r="F4414" s="274"/>
      <c r="G4414" s="73">
        <v>0</v>
      </c>
      <c r="H4414" s="73">
        <v>0</v>
      </c>
      <c r="I4414" s="275">
        <v>0</v>
      </c>
      <c r="J4414" s="275"/>
      <c r="K4414" s="275">
        <v>6462723.0999999996</v>
      </c>
      <c r="L4414" s="275"/>
      <c r="M4414" s="275"/>
      <c r="N4414" s="275"/>
      <c r="O4414" s="275">
        <v>0</v>
      </c>
      <c r="P4414" s="275"/>
      <c r="Q4414" s="73">
        <v>6462723.0999999996</v>
      </c>
    </row>
    <row r="4415" spans="1:17" ht="12.1" customHeight="1" x14ac:dyDescent="0.25">
      <c r="A4415" s="273" t="s">
        <v>7181</v>
      </c>
      <c r="B4415" s="273"/>
      <c r="C4415" s="274" t="s">
        <v>7137</v>
      </c>
      <c r="D4415" s="274"/>
      <c r="E4415" s="274"/>
      <c r="F4415" s="274"/>
      <c r="G4415" s="73">
        <v>0</v>
      </c>
      <c r="H4415" s="73">
        <v>0</v>
      </c>
      <c r="I4415" s="275">
        <v>0</v>
      </c>
      <c r="J4415" s="275"/>
      <c r="K4415" s="275">
        <v>4767636.5599999996</v>
      </c>
      <c r="L4415" s="275"/>
      <c r="M4415" s="275"/>
      <c r="N4415" s="275"/>
      <c r="O4415" s="275">
        <v>0</v>
      </c>
      <c r="P4415" s="275"/>
      <c r="Q4415" s="73">
        <v>4767636.5599999996</v>
      </c>
    </row>
    <row r="4416" spans="1:17" ht="12.1" customHeight="1" x14ac:dyDescent="0.25">
      <c r="A4416" s="273" t="s">
        <v>7182</v>
      </c>
      <c r="B4416" s="273"/>
      <c r="C4416" s="274" t="s">
        <v>7183</v>
      </c>
      <c r="D4416" s="274"/>
      <c r="E4416" s="274"/>
      <c r="F4416" s="274"/>
      <c r="G4416" s="73">
        <v>0</v>
      </c>
      <c r="H4416" s="73">
        <v>0</v>
      </c>
      <c r="I4416" s="275">
        <v>0</v>
      </c>
      <c r="J4416" s="275"/>
      <c r="K4416" s="275">
        <v>464354.9</v>
      </c>
      <c r="L4416" s="275"/>
      <c r="M4416" s="275"/>
      <c r="N4416" s="275"/>
      <c r="O4416" s="275">
        <v>0</v>
      </c>
      <c r="P4416" s="275"/>
      <c r="Q4416" s="73">
        <v>464354.9</v>
      </c>
    </row>
    <row r="4417" spans="1:17" ht="12.75" customHeight="1" x14ac:dyDescent="0.25">
      <c r="A4417" s="273" t="s">
        <v>7184</v>
      </c>
      <c r="B4417" s="273"/>
      <c r="C4417" s="274" t="s">
        <v>7183</v>
      </c>
      <c r="D4417" s="274"/>
      <c r="E4417" s="274"/>
      <c r="F4417" s="274"/>
      <c r="G4417" s="73">
        <v>0</v>
      </c>
      <c r="H4417" s="73">
        <v>0</v>
      </c>
      <c r="I4417" s="275">
        <v>0</v>
      </c>
      <c r="J4417" s="275"/>
      <c r="K4417" s="275">
        <v>143333.35999999999</v>
      </c>
      <c r="L4417" s="275"/>
      <c r="M4417" s="275"/>
      <c r="N4417" s="275"/>
      <c r="O4417" s="275">
        <v>0</v>
      </c>
      <c r="P4417" s="275"/>
      <c r="Q4417" s="73">
        <v>143333.35999999999</v>
      </c>
    </row>
    <row r="4418" spans="1:17" ht="12.1" customHeight="1" x14ac:dyDescent="0.25">
      <c r="A4418" s="273" t="s">
        <v>7185</v>
      </c>
      <c r="B4418" s="273"/>
      <c r="C4418" s="274" t="s">
        <v>7183</v>
      </c>
      <c r="D4418" s="274"/>
      <c r="E4418" s="274"/>
      <c r="F4418" s="274"/>
      <c r="G4418" s="73">
        <v>0</v>
      </c>
      <c r="H4418" s="73">
        <v>0</v>
      </c>
      <c r="I4418" s="275">
        <v>0</v>
      </c>
      <c r="J4418" s="275"/>
      <c r="K4418" s="275">
        <v>248677.5</v>
      </c>
      <c r="L4418" s="275"/>
      <c r="M4418" s="275"/>
      <c r="N4418" s="275"/>
      <c r="O4418" s="275">
        <v>0</v>
      </c>
      <c r="P4418" s="275"/>
      <c r="Q4418" s="73">
        <v>248677.5</v>
      </c>
    </row>
    <row r="4419" spans="1:17" ht="12.1" customHeight="1" x14ac:dyDescent="0.25">
      <c r="A4419" s="273" t="s">
        <v>7186</v>
      </c>
      <c r="B4419" s="273"/>
      <c r="C4419" s="274" t="s">
        <v>7183</v>
      </c>
      <c r="D4419" s="274"/>
      <c r="E4419" s="274"/>
      <c r="F4419" s="274"/>
      <c r="G4419" s="73">
        <v>0</v>
      </c>
      <c r="H4419" s="73">
        <v>0</v>
      </c>
      <c r="I4419" s="275">
        <v>0</v>
      </c>
      <c r="J4419" s="275"/>
      <c r="K4419" s="275">
        <v>156000</v>
      </c>
      <c r="L4419" s="275"/>
      <c r="M4419" s="275"/>
      <c r="N4419" s="275"/>
      <c r="O4419" s="275">
        <v>0</v>
      </c>
      <c r="P4419" s="275"/>
      <c r="Q4419" s="73">
        <v>156000</v>
      </c>
    </row>
    <row r="4420" spans="1:17" ht="12.1" customHeight="1" x14ac:dyDescent="0.25">
      <c r="A4420" s="273" t="s">
        <v>7187</v>
      </c>
      <c r="B4420" s="273"/>
      <c r="C4420" s="274" t="s">
        <v>7183</v>
      </c>
      <c r="D4420" s="274"/>
      <c r="E4420" s="274"/>
      <c r="F4420" s="274"/>
      <c r="G4420" s="73">
        <v>0</v>
      </c>
      <c r="H4420" s="73">
        <v>0</v>
      </c>
      <c r="I4420" s="275">
        <v>0</v>
      </c>
      <c r="J4420" s="275"/>
      <c r="K4420" s="275">
        <v>232142.9</v>
      </c>
      <c r="L4420" s="275"/>
      <c r="M4420" s="275"/>
      <c r="N4420" s="275"/>
      <c r="O4420" s="275">
        <v>0</v>
      </c>
      <c r="P4420" s="275"/>
      <c r="Q4420" s="73">
        <v>232142.9</v>
      </c>
    </row>
    <row r="4421" spans="1:17" ht="12.75" customHeight="1" x14ac:dyDescent="0.25">
      <c r="A4421" s="273" t="s">
        <v>7188</v>
      </c>
      <c r="B4421" s="273"/>
      <c r="C4421" s="274" t="s">
        <v>7183</v>
      </c>
      <c r="D4421" s="274"/>
      <c r="E4421" s="274"/>
      <c r="F4421" s="274"/>
      <c r="G4421" s="73">
        <v>0</v>
      </c>
      <c r="H4421" s="73">
        <v>0</v>
      </c>
      <c r="I4421" s="275">
        <v>0</v>
      </c>
      <c r="J4421" s="275"/>
      <c r="K4421" s="275">
        <v>156451.6</v>
      </c>
      <c r="L4421" s="275"/>
      <c r="M4421" s="275"/>
      <c r="N4421" s="275"/>
      <c r="O4421" s="275">
        <v>0</v>
      </c>
      <c r="P4421" s="275"/>
      <c r="Q4421" s="73">
        <v>156451.6</v>
      </c>
    </row>
    <row r="4422" spans="1:17" ht="12.1" customHeight="1" x14ac:dyDescent="0.25">
      <c r="A4422" s="273" t="s">
        <v>7189</v>
      </c>
      <c r="B4422" s="273"/>
      <c r="C4422" s="274" t="s">
        <v>7183</v>
      </c>
      <c r="D4422" s="274"/>
      <c r="E4422" s="274"/>
      <c r="F4422" s="274"/>
      <c r="G4422" s="73">
        <v>0</v>
      </c>
      <c r="H4422" s="73">
        <v>0</v>
      </c>
      <c r="I4422" s="275">
        <v>0</v>
      </c>
      <c r="J4422" s="275"/>
      <c r="K4422" s="275">
        <v>453064.6</v>
      </c>
      <c r="L4422" s="275"/>
      <c r="M4422" s="275"/>
      <c r="N4422" s="275"/>
      <c r="O4422" s="275">
        <v>0</v>
      </c>
      <c r="P4422" s="275"/>
      <c r="Q4422" s="73">
        <v>453064.6</v>
      </c>
    </row>
    <row r="4423" spans="1:17" ht="12.1" customHeight="1" x14ac:dyDescent="0.25">
      <c r="A4423" s="273" t="s">
        <v>7190</v>
      </c>
      <c r="B4423" s="273"/>
      <c r="C4423" s="274" t="s">
        <v>7183</v>
      </c>
      <c r="D4423" s="274"/>
      <c r="E4423" s="274"/>
      <c r="F4423" s="274"/>
      <c r="G4423" s="73">
        <v>0</v>
      </c>
      <c r="H4423" s="73">
        <v>0</v>
      </c>
      <c r="I4423" s="275">
        <v>0</v>
      </c>
      <c r="J4423" s="275"/>
      <c r="K4423" s="275">
        <v>456290.4</v>
      </c>
      <c r="L4423" s="275"/>
      <c r="M4423" s="275"/>
      <c r="N4423" s="275"/>
      <c r="O4423" s="275">
        <v>0</v>
      </c>
      <c r="P4423" s="275"/>
      <c r="Q4423" s="73">
        <v>456290.4</v>
      </c>
    </row>
    <row r="4424" spans="1:17" ht="12.75" customHeight="1" x14ac:dyDescent="0.25">
      <c r="A4424" s="273" t="s">
        <v>7191</v>
      </c>
      <c r="B4424" s="273"/>
      <c r="C4424" s="274" t="s">
        <v>7137</v>
      </c>
      <c r="D4424" s="274"/>
      <c r="E4424" s="274"/>
      <c r="F4424" s="274"/>
      <c r="G4424" s="73">
        <v>0</v>
      </c>
      <c r="H4424" s="73">
        <v>0</v>
      </c>
      <c r="I4424" s="275">
        <v>0</v>
      </c>
      <c r="J4424" s="275"/>
      <c r="K4424" s="275">
        <v>9832771.1400000006</v>
      </c>
      <c r="L4424" s="275"/>
      <c r="M4424" s="275"/>
      <c r="N4424" s="275"/>
      <c r="O4424" s="275">
        <v>0</v>
      </c>
      <c r="P4424" s="275"/>
      <c r="Q4424" s="73">
        <v>9832771.1400000006</v>
      </c>
    </row>
    <row r="4425" spans="1:17" ht="12.1" customHeight="1" x14ac:dyDescent="0.25">
      <c r="A4425" s="273" t="s">
        <v>7192</v>
      </c>
      <c r="B4425" s="273"/>
      <c r="C4425" s="274" t="s">
        <v>7193</v>
      </c>
      <c r="D4425" s="274"/>
      <c r="E4425" s="274"/>
      <c r="F4425" s="274"/>
      <c r="G4425" s="73">
        <v>0</v>
      </c>
      <c r="H4425" s="73">
        <v>0</v>
      </c>
      <c r="I4425" s="275">
        <v>0</v>
      </c>
      <c r="J4425" s="275"/>
      <c r="K4425" s="275">
        <v>234000</v>
      </c>
      <c r="L4425" s="275"/>
      <c r="M4425" s="275"/>
      <c r="N4425" s="275"/>
      <c r="O4425" s="275">
        <v>0</v>
      </c>
      <c r="P4425" s="275"/>
      <c r="Q4425" s="73">
        <v>234000</v>
      </c>
    </row>
    <row r="4426" spans="1:17" ht="12.1" customHeight="1" x14ac:dyDescent="0.25">
      <c r="A4426" s="273" t="s">
        <v>7194</v>
      </c>
      <c r="B4426" s="273"/>
      <c r="C4426" s="274" t="s">
        <v>7193</v>
      </c>
      <c r="D4426" s="274"/>
      <c r="E4426" s="274"/>
      <c r="F4426" s="274"/>
      <c r="G4426" s="73">
        <v>0</v>
      </c>
      <c r="H4426" s="73">
        <v>0</v>
      </c>
      <c r="I4426" s="275">
        <v>0</v>
      </c>
      <c r="J4426" s="275"/>
      <c r="K4426" s="275">
        <v>200000</v>
      </c>
      <c r="L4426" s="275"/>
      <c r="M4426" s="275"/>
      <c r="N4426" s="275"/>
      <c r="O4426" s="275">
        <v>0</v>
      </c>
      <c r="P4426" s="275"/>
      <c r="Q4426" s="73">
        <v>200000</v>
      </c>
    </row>
    <row r="4427" spans="1:17" ht="12.75" customHeight="1" x14ac:dyDescent="0.25">
      <c r="A4427" s="273" t="s">
        <v>7195</v>
      </c>
      <c r="B4427" s="273"/>
      <c r="C4427" s="274" t="s">
        <v>7193</v>
      </c>
      <c r="D4427" s="274"/>
      <c r="E4427" s="274"/>
      <c r="F4427" s="274"/>
      <c r="G4427" s="73">
        <v>0</v>
      </c>
      <c r="H4427" s="73">
        <v>0</v>
      </c>
      <c r="I4427" s="275">
        <v>0</v>
      </c>
      <c r="J4427" s="275"/>
      <c r="K4427" s="275">
        <v>468000</v>
      </c>
      <c r="L4427" s="275"/>
      <c r="M4427" s="275"/>
      <c r="N4427" s="275"/>
      <c r="O4427" s="275">
        <v>0</v>
      </c>
      <c r="P4427" s="275"/>
      <c r="Q4427" s="73">
        <v>468000</v>
      </c>
    </row>
    <row r="4428" spans="1:17" ht="12.1" customHeight="1" x14ac:dyDescent="0.25">
      <c r="A4428" s="273" t="s">
        <v>7196</v>
      </c>
      <c r="B4428" s="273"/>
      <c r="C4428" s="274" t="s">
        <v>7193</v>
      </c>
      <c r="D4428" s="274"/>
      <c r="E4428" s="274"/>
      <c r="F4428" s="274"/>
      <c r="G4428" s="73">
        <v>0</v>
      </c>
      <c r="H4428" s="73">
        <v>0</v>
      </c>
      <c r="I4428" s="275">
        <v>0</v>
      </c>
      <c r="J4428" s="275"/>
      <c r="K4428" s="275">
        <v>103225.8</v>
      </c>
      <c r="L4428" s="275"/>
      <c r="M4428" s="275"/>
      <c r="N4428" s="275"/>
      <c r="O4428" s="275">
        <v>0</v>
      </c>
      <c r="P4428" s="275"/>
      <c r="Q4428" s="73">
        <v>103225.8</v>
      </c>
    </row>
    <row r="4429" spans="1:17" ht="12.1" customHeight="1" x14ac:dyDescent="0.25">
      <c r="A4429" s="273" t="s">
        <v>7197</v>
      </c>
      <c r="B4429" s="273"/>
      <c r="C4429" s="274" t="s">
        <v>7193</v>
      </c>
      <c r="D4429" s="274"/>
      <c r="E4429" s="274"/>
      <c r="F4429" s="274"/>
      <c r="G4429" s="73">
        <v>0</v>
      </c>
      <c r="H4429" s="73">
        <v>0</v>
      </c>
      <c r="I4429" s="275">
        <v>0</v>
      </c>
      <c r="J4429" s="275"/>
      <c r="K4429" s="275">
        <v>234000</v>
      </c>
      <c r="L4429" s="275"/>
      <c r="M4429" s="275"/>
      <c r="N4429" s="275"/>
      <c r="O4429" s="275">
        <v>0</v>
      </c>
      <c r="P4429" s="275"/>
      <c r="Q4429" s="73">
        <v>234000</v>
      </c>
    </row>
    <row r="4430" spans="1:17" ht="12.75" customHeight="1" x14ac:dyDescent="0.25">
      <c r="A4430" s="273" t="s">
        <v>7198</v>
      </c>
      <c r="B4430" s="273"/>
      <c r="C4430" s="274" t="s">
        <v>7137</v>
      </c>
      <c r="D4430" s="274"/>
      <c r="E4430" s="274"/>
      <c r="F4430" s="274"/>
      <c r="G4430" s="73">
        <v>0</v>
      </c>
      <c r="H4430" s="73">
        <v>0</v>
      </c>
      <c r="I4430" s="275">
        <v>0</v>
      </c>
      <c r="J4430" s="275"/>
      <c r="K4430" s="275">
        <v>5474985.5</v>
      </c>
      <c r="L4430" s="275"/>
      <c r="M4430" s="275"/>
      <c r="N4430" s="275"/>
      <c r="O4430" s="275">
        <v>0</v>
      </c>
      <c r="P4430" s="275"/>
      <c r="Q4430" s="73">
        <v>5474985.5</v>
      </c>
    </row>
    <row r="4431" spans="1:17" ht="12.1" customHeight="1" x14ac:dyDescent="0.25">
      <c r="A4431" s="273" t="s">
        <v>7199</v>
      </c>
      <c r="B4431" s="273"/>
      <c r="C4431" s="274" t="s">
        <v>7137</v>
      </c>
      <c r="D4431" s="274"/>
      <c r="E4431" s="274"/>
      <c r="F4431" s="274"/>
      <c r="G4431" s="73">
        <v>0</v>
      </c>
      <c r="H4431" s="73">
        <v>0</v>
      </c>
      <c r="I4431" s="275">
        <v>0</v>
      </c>
      <c r="J4431" s="275"/>
      <c r="K4431" s="275">
        <v>7543681.6699999999</v>
      </c>
      <c r="L4431" s="275"/>
      <c r="M4431" s="275"/>
      <c r="N4431" s="275"/>
      <c r="O4431" s="275">
        <v>0</v>
      </c>
      <c r="P4431" s="275"/>
      <c r="Q4431" s="73">
        <v>7543681.6699999999</v>
      </c>
    </row>
    <row r="4432" spans="1:17" ht="12.1" customHeight="1" x14ac:dyDescent="0.25">
      <c r="A4432" s="273" t="s">
        <v>7200</v>
      </c>
      <c r="B4432" s="273"/>
      <c r="C4432" s="274" t="s">
        <v>7137</v>
      </c>
      <c r="D4432" s="274"/>
      <c r="E4432" s="274"/>
      <c r="F4432" s="274"/>
      <c r="G4432" s="73">
        <v>0</v>
      </c>
      <c r="H4432" s="73">
        <v>0</v>
      </c>
      <c r="I4432" s="275">
        <v>0</v>
      </c>
      <c r="J4432" s="275"/>
      <c r="K4432" s="275">
        <v>5324137.5199999996</v>
      </c>
      <c r="L4432" s="275"/>
      <c r="M4432" s="275"/>
      <c r="N4432" s="275"/>
      <c r="O4432" s="275">
        <v>0</v>
      </c>
      <c r="P4432" s="275"/>
      <c r="Q4432" s="73">
        <v>5324137.5199999996</v>
      </c>
    </row>
    <row r="4433" spans="1:17" ht="12.75" customHeight="1" x14ac:dyDescent="0.25">
      <c r="A4433" s="273" t="s">
        <v>7201</v>
      </c>
      <c r="B4433" s="273"/>
      <c r="C4433" s="274" t="s">
        <v>7202</v>
      </c>
      <c r="D4433" s="274"/>
      <c r="E4433" s="274"/>
      <c r="F4433" s="274"/>
      <c r="G4433" s="73">
        <v>0</v>
      </c>
      <c r="H4433" s="73">
        <v>0</v>
      </c>
      <c r="I4433" s="275">
        <v>0</v>
      </c>
      <c r="J4433" s="275"/>
      <c r="K4433" s="275">
        <v>300000</v>
      </c>
      <c r="L4433" s="275"/>
      <c r="M4433" s="275"/>
      <c r="N4433" s="275"/>
      <c r="O4433" s="275">
        <v>0</v>
      </c>
      <c r="P4433" s="275"/>
      <c r="Q4433" s="73">
        <v>300000</v>
      </c>
    </row>
    <row r="4434" spans="1:17" ht="12.1" customHeight="1" x14ac:dyDescent="0.25">
      <c r="A4434" s="273" t="s">
        <v>7203</v>
      </c>
      <c r="B4434" s="273"/>
      <c r="C4434" s="274" t="s">
        <v>7204</v>
      </c>
      <c r="D4434" s="274"/>
      <c r="E4434" s="274"/>
      <c r="F4434" s="274"/>
      <c r="G4434" s="73">
        <v>0</v>
      </c>
      <c r="H4434" s="73">
        <v>0</v>
      </c>
      <c r="I4434" s="275">
        <v>0</v>
      </c>
      <c r="J4434" s="275"/>
      <c r="K4434" s="275">
        <v>300000</v>
      </c>
      <c r="L4434" s="275"/>
      <c r="M4434" s="275"/>
      <c r="N4434" s="275"/>
      <c r="O4434" s="275">
        <v>0</v>
      </c>
      <c r="P4434" s="275"/>
      <c r="Q4434" s="73">
        <v>300000</v>
      </c>
    </row>
    <row r="4435" spans="1:17" ht="12.1" customHeight="1" x14ac:dyDescent="0.25">
      <c r="A4435" s="273" t="s">
        <v>7205</v>
      </c>
      <c r="B4435" s="273"/>
      <c r="C4435" s="274" t="s">
        <v>7206</v>
      </c>
      <c r="D4435" s="274"/>
      <c r="E4435" s="274"/>
      <c r="F4435" s="274"/>
      <c r="G4435" s="73">
        <v>0</v>
      </c>
      <c r="H4435" s="73">
        <v>0</v>
      </c>
      <c r="I4435" s="275">
        <v>0</v>
      </c>
      <c r="J4435" s="275"/>
      <c r="K4435" s="275">
        <v>234000</v>
      </c>
      <c r="L4435" s="275"/>
      <c r="M4435" s="275"/>
      <c r="N4435" s="275"/>
      <c r="O4435" s="275">
        <v>0</v>
      </c>
      <c r="P4435" s="275"/>
      <c r="Q4435" s="73">
        <v>234000</v>
      </c>
    </row>
    <row r="4436" spans="1:17" ht="12.75" customHeight="1" x14ac:dyDescent="0.25">
      <c r="A4436" s="273" t="s">
        <v>7207</v>
      </c>
      <c r="B4436" s="273"/>
      <c r="C4436" s="274" t="s">
        <v>7208</v>
      </c>
      <c r="D4436" s="274"/>
      <c r="E4436" s="274"/>
      <c r="F4436" s="274"/>
      <c r="G4436" s="73">
        <v>0</v>
      </c>
      <c r="H4436" s="73">
        <v>0</v>
      </c>
      <c r="I4436" s="275">
        <v>0</v>
      </c>
      <c r="J4436" s="275"/>
      <c r="K4436" s="275">
        <v>250000</v>
      </c>
      <c r="L4436" s="275"/>
      <c r="M4436" s="275"/>
      <c r="N4436" s="275"/>
      <c r="O4436" s="275">
        <v>0</v>
      </c>
      <c r="P4436" s="275"/>
      <c r="Q4436" s="73">
        <v>250000</v>
      </c>
    </row>
    <row r="4437" spans="1:17" ht="12.1" customHeight="1" x14ac:dyDescent="0.25">
      <c r="A4437" s="273" t="s">
        <v>7209</v>
      </c>
      <c r="B4437" s="273"/>
      <c r="C4437" s="274" t="s">
        <v>7210</v>
      </c>
      <c r="D4437" s="274"/>
      <c r="E4437" s="274"/>
      <c r="F4437" s="274"/>
      <c r="G4437" s="73">
        <v>0</v>
      </c>
      <c r="H4437" s="73">
        <v>0</v>
      </c>
      <c r="I4437" s="275">
        <v>0</v>
      </c>
      <c r="J4437" s="275"/>
      <c r="K4437" s="275">
        <v>50000</v>
      </c>
      <c r="L4437" s="275"/>
      <c r="M4437" s="275"/>
      <c r="N4437" s="275"/>
      <c r="O4437" s="275">
        <v>0</v>
      </c>
      <c r="P4437" s="275"/>
      <c r="Q4437" s="73">
        <v>50000</v>
      </c>
    </row>
    <row r="4438" spans="1:17" ht="12.1" customHeight="1" x14ac:dyDescent="0.25">
      <c r="A4438" s="273" t="s">
        <v>7211</v>
      </c>
      <c r="B4438" s="273"/>
      <c r="C4438" s="274" t="s">
        <v>7212</v>
      </c>
      <c r="D4438" s="274"/>
      <c r="E4438" s="274"/>
      <c r="F4438" s="274"/>
      <c r="G4438" s="73">
        <v>0</v>
      </c>
      <c r="H4438" s="73">
        <v>0</v>
      </c>
      <c r="I4438" s="275">
        <v>0</v>
      </c>
      <c r="J4438" s="275"/>
      <c r="K4438" s="275">
        <v>322000</v>
      </c>
      <c r="L4438" s="275"/>
      <c r="M4438" s="275"/>
      <c r="N4438" s="275"/>
      <c r="O4438" s="275">
        <v>0</v>
      </c>
      <c r="P4438" s="275"/>
      <c r="Q4438" s="73">
        <v>322000</v>
      </c>
    </row>
    <row r="4439" spans="1:17" ht="12.75" customHeight="1" x14ac:dyDescent="0.25">
      <c r="A4439" s="273" t="s">
        <v>7213</v>
      </c>
      <c r="B4439" s="273"/>
      <c r="C4439" s="274" t="s">
        <v>7137</v>
      </c>
      <c r="D4439" s="274"/>
      <c r="E4439" s="274"/>
      <c r="F4439" s="274"/>
      <c r="G4439" s="73">
        <v>0</v>
      </c>
      <c r="H4439" s="73">
        <v>0</v>
      </c>
      <c r="I4439" s="275">
        <v>0</v>
      </c>
      <c r="J4439" s="275"/>
      <c r="K4439" s="275">
        <v>8371246.6900000004</v>
      </c>
      <c r="L4439" s="275"/>
      <c r="M4439" s="275"/>
      <c r="N4439" s="275"/>
      <c r="O4439" s="275">
        <v>0</v>
      </c>
      <c r="P4439" s="275"/>
      <c r="Q4439" s="73">
        <v>8371246.6900000004</v>
      </c>
    </row>
    <row r="4440" spans="1:17" ht="12.1" customHeight="1" x14ac:dyDescent="0.25">
      <c r="A4440" s="273" t="s">
        <v>7214</v>
      </c>
      <c r="B4440" s="273"/>
      <c r="C4440" s="274" t="s">
        <v>7137</v>
      </c>
      <c r="D4440" s="274"/>
      <c r="E4440" s="274"/>
      <c r="F4440" s="274"/>
      <c r="G4440" s="73">
        <v>0</v>
      </c>
      <c r="H4440" s="73">
        <v>0</v>
      </c>
      <c r="I4440" s="275">
        <v>0</v>
      </c>
      <c r="J4440" s="275"/>
      <c r="K4440" s="275">
        <v>10651917.92</v>
      </c>
      <c r="L4440" s="275"/>
      <c r="M4440" s="275"/>
      <c r="N4440" s="275"/>
      <c r="O4440" s="275">
        <v>0</v>
      </c>
      <c r="P4440" s="275"/>
      <c r="Q4440" s="73">
        <v>10651917.92</v>
      </c>
    </row>
    <row r="4441" spans="1:17" ht="12.1" customHeight="1" x14ac:dyDescent="0.25">
      <c r="A4441" s="273" t="s">
        <v>7215</v>
      </c>
      <c r="B4441" s="273"/>
      <c r="C4441" s="274" t="s">
        <v>7193</v>
      </c>
      <c r="D4441" s="274"/>
      <c r="E4441" s="274"/>
      <c r="F4441" s="274"/>
      <c r="G4441" s="73">
        <v>0</v>
      </c>
      <c r="H4441" s="73">
        <v>0</v>
      </c>
      <c r="I4441" s="275">
        <v>0</v>
      </c>
      <c r="J4441" s="275"/>
      <c r="K4441" s="275">
        <v>688666.94</v>
      </c>
      <c r="L4441" s="275"/>
      <c r="M4441" s="275"/>
      <c r="N4441" s="275"/>
      <c r="O4441" s="275">
        <v>0</v>
      </c>
      <c r="P4441" s="275"/>
      <c r="Q4441" s="73">
        <v>688666.94</v>
      </c>
    </row>
    <row r="4442" spans="1:17" ht="12.75" customHeight="1" x14ac:dyDescent="0.25">
      <c r="A4442" s="273" t="s">
        <v>7216</v>
      </c>
      <c r="B4442" s="273"/>
      <c r="C4442" s="274" t="s">
        <v>7193</v>
      </c>
      <c r="D4442" s="274"/>
      <c r="E4442" s="274"/>
      <c r="F4442" s="274"/>
      <c r="G4442" s="73">
        <v>0</v>
      </c>
      <c r="H4442" s="73">
        <v>0</v>
      </c>
      <c r="I4442" s="275">
        <v>0</v>
      </c>
      <c r="J4442" s="275"/>
      <c r="K4442" s="275">
        <v>2886000</v>
      </c>
      <c r="L4442" s="275"/>
      <c r="M4442" s="275"/>
      <c r="N4442" s="275"/>
      <c r="O4442" s="275">
        <v>0</v>
      </c>
      <c r="P4442" s="275"/>
      <c r="Q4442" s="73">
        <v>2886000</v>
      </c>
    </row>
    <row r="4443" spans="1:17" ht="12.1" customHeight="1" x14ac:dyDescent="0.25">
      <c r="A4443" s="273" t="s">
        <v>7217</v>
      </c>
      <c r="B4443" s="273"/>
      <c r="C4443" s="274" t="s">
        <v>7193</v>
      </c>
      <c r="D4443" s="274"/>
      <c r="E4443" s="274"/>
      <c r="F4443" s="274"/>
      <c r="G4443" s="73">
        <v>0</v>
      </c>
      <c r="H4443" s="73">
        <v>0</v>
      </c>
      <c r="I4443" s="275">
        <v>0</v>
      </c>
      <c r="J4443" s="275"/>
      <c r="K4443" s="275">
        <v>425454.55</v>
      </c>
      <c r="L4443" s="275"/>
      <c r="M4443" s="275"/>
      <c r="N4443" s="275"/>
      <c r="O4443" s="275">
        <v>0</v>
      </c>
      <c r="P4443" s="275"/>
      <c r="Q4443" s="73">
        <v>425454.55</v>
      </c>
    </row>
    <row r="4444" spans="1:17" ht="12.1" customHeight="1" x14ac:dyDescent="0.25">
      <c r="A4444" s="273" t="s">
        <v>7218</v>
      </c>
      <c r="B4444" s="273"/>
      <c r="C4444" s="274" t="s">
        <v>7193</v>
      </c>
      <c r="D4444" s="274"/>
      <c r="E4444" s="274"/>
      <c r="F4444" s="274"/>
      <c r="G4444" s="73">
        <v>0</v>
      </c>
      <c r="H4444" s="73">
        <v>0</v>
      </c>
      <c r="I4444" s="275">
        <v>0</v>
      </c>
      <c r="J4444" s="275"/>
      <c r="K4444" s="275">
        <v>708000</v>
      </c>
      <c r="L4444" s="275"/>
      <c r="M4444" s="275"/>
      <c r="N4444" s="275"/>
      <c r="O4444" s="275">
        <v>0</v>
      </c>
      <c r="P4444" s="275"/>
      <c r="Q4444" s="73">
        <v>708000</v>
      </c>
    </row>
    <row r="4445" spans="1:17" ht="12.1" customHeight="1" x14ac:dyDescent="0.25">
      <c r="A4445" s="273" t="s">
        <v>7219</v>
      </c>
      <c r="B4445" s="273"/>
      <c r="C4445" s="274" t="s">
        <v>7193</v>
      </c>
      <c r="D4445" s="274"/>
      <c r="E4445" s="274"/>
      <c r="F4445" s="274"/>
      <c r="G4445" s="73">
        <v>0</v>
      </c>
      <c r="H4445" s="73">
        <v>0</v>
      </c>
      <c r="I4445" s="275">
        <v>0</v>
      </c>
      <c r="J4445" s="275"/>
      <c r="K4445" s="275">
        <v>1119000</v>
      </c>
      <c r="L4445" s="275"/>
      <c r="M4445" s="275"/>
      <c r="N4445" s="275"/>
      <c r="O4445" s="275">
        <v>0</v>
      </c>
      <c r="P4445" s="275"/>
      <c r="Q4445" s="73">
        <v>1119000</v>
      </c>
    </row>
    <row r="4446" spans="1:17" ht="12.75" customHeight="1" x14ac:dyDescent="0.25">
      <c r="A4446" s="273" t="s">
        <v>7220</v>
      </c>
      <c r="B4446" s="273"/>
      <c r="C4446" s="274" t="s">
        <v>7137</v>
      </c>
      <c r="D4446" s="274"/>
      <c r="E4446" s="274"/>
      <c r="F4446" s="274"/>
      <c r="G4446" s="73">
        <v>0</v>
      </c>
      <c r="H4446" s="73">
        <v>0</v>
      </c>
      <c r="I4446" s="275">
        <v>0</v>
      </c>
      <c r="J4446" s="275"/>
      <c r="K4446" s="275">
        <v>4258084.71</v>
      </c>
      <c r="L4446" s="275"/>
      <c r="M4446" s="275"/>
      <c r="N4446" s="275"/>
      <c r="O4446" s="275">
        <v>0</v>
      </c>
      <c r="P4446" s="275"/>
      <c r="Q4446" s="73">
        <v>4258084.71</v>
      </c>
    </row>
    <row r="4447" spans="1:17" ht="12.1" customHeight="1" x14ac:dyDescent="0.25">
      <c r="A4447" s="273" t="s">
        <v>7221</v>
      </c>
      <c r="B4447" s="273"/>
      <c r="C4447" s="274" t="s">
        <v>7222</v>
      </c>
      <c r="D4447" s="274"/>
      <c r="E4447" s="274"/>
      <c r="F4447" s="274"/>
      <c r="G4447" s="73">
        <v>0</v>
      </c>
      <c r="H4447" s="73">
        <v>0</v>
      </c>
      <c r="I4447" s="275">
        <v>0</v>
      </c>
      <c r="J4447" s="275"/>
      <c r="K4447" s="275">
        <v>858000</v>
      </c>
      <c r="L4447" s="275"/>
      <c r="M4447" s="275"/>
      <c r="N4447" s="275"/>
      <c r="O4447" s="275">
        <v>0</v>
      </c>
      <c r="P4447" s="275"/>
      <c r="Q4447" s="73">
        <v>858000</v>
      </c>
    </row>
    <row r="4448" spans="1:17" ht="12.1" customHeight="1" x14ac:dyDescent="0.25">
      <c r="A4448" s="273" t="s">
        <v>7223</v>
      </c>
      <c r="B4448" s="273"/>
      <c r="C4448" s="274" t="s">
        <v>7224</v>
      </c>
      <c r="D4448" s="274"/>
      <c r="E4448" s="274"/>
      <c r="F4448" s="274"/>
      <c r="G4448" s="73">
        <v>0</v>
      </c>
      <c r="H4448" s="73">
        <v>0</v>
      </c>
      <c r="I4448" s="275">
        <v>0</v>
      </c>
      <c r="J4448" s="275"/>
      <c r="K4448" s="275">
        <v>2983572.78</v>
      </c>
      <c r="L4448" s="275"/>
      <c r="M4448" s="275"/>
      <c r="N4448" s="275"/>
      <c r="O4448" s="275">
        <v>0</v>
      </c>
      <c r="P4448" s="275"/>
      <c r="Q4448" s="73">
        <v>2983572.78</v>
      </c>
    </row>
    <row r="4449" spans="1:17" ht="12.75" customHeight="1" x14ac:dyDescent="0.25">
      <c r="A4449" s="273" t="s">
        <v>7225</v>
      </c>
      <c r="B4449" s="273"/>
      <c r="C4449" s="274" t="s">
        <v>7137</v>
      </c>
      <c r="D4449" s="274"/>
      <c r="E4449" s="274"/>
      <c r="F4449" s="274"/>
      <c r="G4449" s="73">
        <v>0</v>
      </c>
      <c r="H4449" s="73">
        <v>0</v>
      </c>
      <c r="I4449" s="275">
        <v>0</v>
      </c>
      <c r="J4449" s="275"/>
      <c r="K4449" s="275">
        <v>16141545.449999999</v>
      </c>
      <c r="L4449" s="275"/>
      <c r="M4449" s="275"/>
      <c r="N4449" s="275"/>
      <c r="O4449" s="275">
        <v>0</v>
      </c>
      <c r="P4449" s="275"/>
      <c r="Q4449" s="73">
        <v>16141545.449999999</v>
      </c>
    </row>
    <row r="4450" spans="1:17" ht="12.1" customHeight="1" x14ac:dyDescent="0.25">
      <c r="A4450" s="273" t="s">
        <v>7226</v>
      </c>
      <c r="B4450" s="273"/>
      <c r="C4450" s="274" t="s">
        <v>7137</v>
      </c>
      <c r="D4450" s="274"/>
      <c r="E4450" s="274"/>
      <c r="F4450" s="274"/>
      <c r="G4450" s="73">
        <v>0</v>
      </c>
      <c r="H4450" s="73">
        <v>0</v>
      </c>
      <c r="I4450" s="275">
        <v>0</v>
      </c>
      <c r="J4450" s="275"/>
      <c r="K4450" s="275">
        <v>4507298.1100000003</v>
      </c>
      <c r="L4450" s="275"/>
      <c r="M4450" s="275"/>
      <c r="N4450" s="275"/>
      <c r="O4450" s="275">
        <v>0</v>
      </c>
      <c r="P4450" s="275"/>
      <c r="Q4450" s="73">
        <v>4507298.1100000003</v>
      </c>
    </row>
    <row r="4451" spans="1:17" ht="12.1" customHeight="1" x14ac:dyDescent="0.25">
      <c r="A4451" s="273" t="s">
        <v>7227</v>
      </c>
      <c r="B4451" s="273"/>
      <c r="C4451" s="274" t="s">
        <v>7137</v>
      </c>
      <c r="D4451" s="274"/>
      <c r="E4451" s="274"/>
      <c r="F4451" s="274"/>
      <c r="G4451" s="73">
        <v>0</v>
      </c>
      <c r="H4451" s="73">
        <v>0</v>
      </c>
      <c r="I4451" s="275">
        <v>0</v>
      </c>
      <c r="J4451" s="275"/>
      <c r="K4451" s="275">
        <v>1922225.92</v>
      </c>
      <c r="L4451" s="275"/>
      <c r="M4451" s="275"/>
      <c r="N4451" s="275"/>
      <c r="O4451" s="275">
        <v>0</v>
      </c>
      <c r="P4451" s="275"/>
      <c r="Q4451" s="73">
        <v>1922225.92</v>
      </c>
    </row>
    <row r="4452" spans="1:17" ht="12.75" customHeight="1" x14ac:dyDescent="0.25">
      <c r="A4452" s="273" t="s">
        <v>7228</v>
      </c>
      <c r="B4452" s="273"/>
      <c r="C4452" s="274" t="s">
        <v>7229</v>
      </c>
      <c r="D4452" s="274"/>
      <c r="E4452" s="274"/>
      <c r="F4452" s="274"/>
      <c r="G4452" s="73">
        <v>0</v>
      </c>
      <c r="H4452" s="73">
        <v>0</v>
      </c>
      <c r="I4452" s="275">
        <v>0</v>
      </c>
      <c r="J4452" s="275"/>
      <c r="K4452" s="275">
        <v>96892981.390000001</v>
      </c>
      <c r="L4452" s="275"/>
      <c r="M4452" s="275"/>
      <c r="N4452" s="275"/>
      <c r="O4452" s="275">
        <v>0</v>
      </c>
      <c r="P4452" s="275"/>
      <c r="Q4452" s="73">
        <v>96892981.390000001</v>
      </c>
    </row>
    <row r="4453" spans="1:17" ht="12.1" customHeight="1" x14ac:dyDescent="0.25">
      <c r="A4453" s="273" t="s">
        <v>7230</v>
      </c>
      <c r="B4453" s="273"/>
      <c r="C4453" s="274" t="s">
        <v>7231</v>
      </c>
      <c r="D4453" s="274"/>
      <c r="E4453" s="274"/>
      <c r="F4453" s="274"/>
      <c r="G4453" s="73">
        <v>0</v>
      </c>
      <c r="H4453" s="73">
        <v>0</v>
      </c>
      <c r="I4453" s="275">
        <v>0</v>
      </c>
      <c r="J4453" s="275"/>
      <c r="K4453" s="275">
        <v>77378365.069999993</v>
      </c>
      <c r="L4453" s="275"/>
      <c r="M4453" s="275"/>
      <c r="N4453" s="275"/>
      <c r="O4453" s="275">
        <v>0</v>
      </c>
      <c r="P4453" s="275"/>
      <c r="Q4453" s="73">
        <v>77378365.069999993</v>
      </c>
    </row>
    <row r="4454" spans="1:17" ht="12.1" customHeight="1" x14ac:dyDescent="0.25">
      <c r="A4454" s="273" t="s">
        <v>7232</v>
      </c>
      <c r="B4454" s="273"/>
      <c r="C4454" s="274" t="s">
        <v>7233</v>
      </c>
      <c r="D4454" s="274"/>
      <c r="E4454" s="274"/>
      <c r="F4454" s="274"/>
      <c r="G4454" s="73">
        <v>0</v>
      </c>
      <c r="H4454" s="73">
        <v>0</v>
      </c>
      <c r="I4454" s="275">
        <v>0</v>
      </c>
      <c r="J4454" s="275"/>
      <c r="K4454" s="275">
        <v>79332416.480000004</v>
      </c>
      <c r="L4454" s="275"/>
      <c r="M4454" s="275"/>
      <c r="N4454" s="275"/>
      <c r="O4454" s="275">
        <v>0</v>
      </c>
      <c r="P4454" s="275"/>
      <c r="Q4454" s="73">
        <v>79332416.480000004</v>
      </c>
    </row>
    <row r="4455" spans="1:17" ht="12.75" customHeight="1" x14ac:dyDescent="0.25">
      <c r="A4455" s="273" t="s">
        <v>7234</v>
      </c>
      <c r="B4455" s="273"/>
      <c r="C4455" s="274" t="s">
        <v>7235</v>
      </c>
      <c r="D4455" s="274"/>
      <c r="E4455" s="274"/>
      <c r="F4455" s="274"/>
      <c r="G4455" s="73">
        <v>0</v>
      </c>
      <c r="H4455" s="73">
        <v>0</v>
      </c>
      <c r="I4455" s="275">
        <v>0</v>
      </c>
      <c r="J4455" s="275"/>
      <c r="K4455" s="275">
        <v>28233283.120000001</v>
      </c>
      <c r="L4455" s="275"/>
      <c r="M4455" s="275"/>
      <c r="N4455" s="275"/>
      <c r="O4455" s="275">
        <v>0</v>
      </c>
      <c r="P4455" s="275"/>
      <c r="Q4455" s="73">
        <v>28233283.120000001</v>
      </c>
    </row>
    <row r="4456" spans="1:17" ht="12.1" customHeight="1" x14ac:dyDescent="0.25">
      <c r="A4456" s="273" t="s">
        <v>7236</v>
      </c>
      <c r="B4456" s="273"/>
      <c r="C4456" s="274" t="s">
        <v>7237</v>
      </c>
      <c r="D4456" s="274"/>
      <c r="E4456" s="274"/>
      <c r="F4456" s="274"/>
      <c r="G4456" s="73">
        <v>0</v>
      </c>
      <c r="H4456" s="73">
        <v>0</v>
      </c>
      <c r="I4456" s="275">
        <v>0</v>
      </c>
      <c r="J4456" s="275"/>
      <c r="K4456" s="275">
        <v>8087306.5</v>
      </c>
      <c r="L4456" s="275"/>
      <c r="M4456" s="275"/>
      <c r="N4456" s="275"/>
      <c r="O4456" s="275">
        <v>0</v>
      </c>
      <c r="P4456" s="275"/>
      <c r="Q4456" s="73">
        <v>8087306.5</v>
      </c>
    </row>
    <row r="4457" spans="1:17" ht="12.1" customHeight="1" x14ac:dyDescent="0.25">
      <c r="A4457" s="273" t="s">
        <v>7238</v>
      </c>
      <c r="B4457" s="273"/>
      <c r="C4457" s="274" t="s">
        <v>7237</v>
      </c>
      <c r="D4457" s="274"/>
      <c r="E4457" s="274"/>
      <c r="F4457" s="274"/>
      <c r="G4457" s="73">
        <v>0</v>
      </c>
      <c r="H4457" s="73">
        <v>0</v>
      </c>
      <c r="I4457" s="275">
        <v>0</v>
      </c>
      <c r="J4457" s="275"/>
      <c r="K4457" s="275">
        <v>5558970.8300000001</v>
      </c>
      <c r="L4457" s="275"/>
      <c r="M4457" s="275"/>
      <c r="N4457" s="275"/>
      <c r="O4457" s="275">
        <v>0</v>
      </c>
      <c r="P4457" s="275"/>
      <c r="Q4457" s="73">
        <v>5558970.8300000001</v>
      </c>
    </row>
    <row r="4458" spans="1:17" ht="12.75" customHeight="1" x14ac:dyDescent="0.25">
      <c r="A4458" s="273" t="s">
        <v>7239</v>
      </c>
      <c r="B4458" s="273"/>
      <c r="C4458" s="274" t="s">
        <v>7240</v>
      </c>
      <c r="D4458" s="274"/>
      <c r="E4458" s="274"/>
      <c r="F4458" s="274"/>
      <c r="G4458" s="73">
        <v>0</v>
      </c>
      <c r="H4458" s="73">
        <v>0</v>
      </c>
      <c r="I4458" s="275">
        <v>0</v>
      </c>
      <c r="J4458" s="275"/>
      <c r="K4458" s="275">
        <v>124838.82</v>
      </c>
      <c r="L4458" s="275"/>
      <c r="M4458" s="275"/>
      <c r="N4458" s="275"/>
      <c r="O4458" s="275">
        <v>0</v>
      </c>
      <c r="P4458" s="275"/>
      <c r="Q4458" s="73">
        <v>124838.82</v>
      </c>
    </row>
    <row r="4459" spans="1:17" ht="12.1" customHeight="1" x14ac:dyDescent="0.25">
      <c r="A4459" s="273" t="s">
        <v>7241</v>
      </c>
      <c r="B4459" s="273"/>
      <c r="C4459" s="274" t="s">
        <v>7242</v>
      </c>
      <c r="D4459" s="274"/>
      <c r="E4459" s="274"/>
      <c r="F4459" s="274"/>
      <c r="G4459" s="73">
        <v>0</v>
      </c>
      <c r="H4459" s="73">
        <v>0</v>
      </c>
      <c r="I4459" s="275">
        <v>0</v>
      </c>
      <c r="J4459" s="275"/>
      <c r="K4459" s="275">
        <v>177000</v>
      </c>
      <c r="L4459" s="275"/>
      <c r="M4459" s="275"/>
      <c r="N4459" s="275"/>
      <c r="O4459" s="275">
        <v>0</v>
      </c>
      <c r="P4459" s="275"/>
      <c r="Q4459" s="73">
        <v>177000</v>
      </c>
    </row>
    <row r="4460" spans="1:17" ht="12.1" customHeight="1" x14ac:dyDescent="0.25">
      <c r="A4460" s="273" t="s">
        <v>7243</v>
      </c>
      <c r="B4460" s="273"/>
      <c r="C4460" s="274" t="s">
        <v>7237</v>
      </c>
      <c r="D4460" s="274"/>
      <c r="E4460" s="274"/>
      <c r="F4460" s="274"/>
      <c r="G4460" s="73">
        <v>0</v>
      </c>
      <c r="H4460" s="73">
        <v>0</v>
      </c>
      <c r="I4460" s="275">
        <v>0</v>
      </c>
      <c r="J4460" s="275"/>
      <c r="K4460" s="275">
        <v>3859677.81</v>
      </c>
      <c r="L4460" s="275"/>
      <c r="M4460" s="275"/>
      <c r="N4460" s="275"/>
      <c r="O4460" s="275">
        <v>0</v>
      </c>
      <c r="P4460" s="275"/>
      <c r="Q4460" s="73">
        <v>3859677.81</v>
      </c>
    </row>
    <row r="4461" spans="1:17" ht="12.75" customHeight="1" x14ac:dyDescent="0.25">
      <c r="A4461" s="273" t="s">
        <v>7244</v>
      </c>
      <c r="B4461" s="273"/>
      <c r="C4461" s="274" t="s">
        <v>7245</v>
      </c>
      <c r="D4461" s="274"/>
      <c r="E4461" s="274"/>
      <c r="F4461" s="274"/>
      <c r="G4461" s="73">
        <v>0</v>
      </c>
      <c r="H4461" s="73">
        <v>0</v>
      </c>
      <c r="I4461" s="275">
        <v>0</v>
      </c>
      <c r="J4461" s="275"/>
      <c r="K4461" s="275">
        <v>236000</v>
      </c>
      <c r="L4461" s="275"/>
      <c r="M4461" s="275"/>
      <c r="N4461" s="275"/>
      <c r="O4461" s="275">
        <v>0</v>
      </c>
      <c r="P4461" s="275"/>
      <c r="Q4461" s="73">
        <v>236000</v>
      </c>
    </row>
    <row r="4462" spans="1:17" ht="12.1" customHeight="1" x14ac:dyDescent="0.25">
      <c r="A4462" s="273" t="s">
        <v>7246</v>
      </c>
      <c r="B4462" s="273"/>
      <c r="C4462" s="274" t="s">
        <v>7237</v>
      </c>
      <c r="D4462" s="274"/>
      <c r="E4462" s="274"/>
      <c r="F4462" s="274"/>
      <c r="G4462" s="73">
        <v>0</v>
      </c>
      <c r="H4462" s="73">
        <v>0</v>
      </c>
      <c r="I4462" s="275">
        <v>0</v>
      </c>
      <c r="J4462" s="275"/>
      <c r="K4462" s="275">
        <v>3860164.15</v>
      </c>
      <c r="L4462" s="275"/>
      <c r="M4462" s="275"/>
      <c r="N4462" s="275"/>
      <c r="O4462" s="275">
        <v>0</v>
      </c>
      <c r="P4462" s="275"/>
      <c r="Q4462" s="73">
        <v>3860164.15</v>
      </c>
    </row>
    <row r="4463" spans="1:17" ht="12.1" customHeight="1" x14ac:dyDescent="0.25">
      <c r="A4463" s="273" t="s">
        <v>7247</v>
      </c>
      <c r="B4463" s="273"/>
      <c r="C4463" s="274" t="s">
        <v>7237</v>
      </c>
      <c r="D4463" s="274"/>
      <c r="E4463" s="274"/>
      <c r="F4463" s="274"/>
      <c r="G4463" s="73">
        <v>0</v>
      </c>
      <c r="H4463" s="73">
        <v>0</v>
      </c>
      <c r="I4463" s="275">
        <v>0</v>
      </c>
      <c r="J4463" s="275"/>
      <c r="K4463" s="275">
        <v>5330709.66</v>
      </c>
      <c r="L4463" s="275"/>
      <c r="M4463" s="275"/>
      <c r="N4463" s="275"/>
      <c r="O4463" s="275">
        <v>0</v>
      </c>
      <c r="P4463" s="275"/>
      <c r="Q4463" s="73">
        <v>5330709.66</v>
      </c>
    </row>
    <row r="4464" spans="1:17" ht="12.75" customHeight="1" x14ac:dyDescent="0.25">
      <c r="A4464" s="273" t="s">
        <v>7248</v>
      </c>
      <c r="B4464" s="273"/>
      <c r="C4464" s="274" t="s">
        <v>7237</v>
      </c>
      <c r="D4464" s="274"/>
      <c r="E4464" s="274"/>
      <c r="F4464" s="274"/>
      <c r="G4464" s="73">
        <v>0</v>
      </c>
      <c r="H4464" s="73">
        <v>0</v>
      </c>
      <c r="I4464" s="275">
        <v>0</v>
      </c>
      <c r="J4464" s="275"/>
      <c r="K4464" s="275">
        <v>1344967.53</v>
      </c>
      <c r="L4464" s="275"/>
      <c r="M4464" s="275"/>
      <c r="N4464" s="275"/>
      <c r="O4464" s="275">
        <v>0</v>
      </c>
      <c r="P4464" s="275"/>
      <c r="Q4464" s="73">
        <v>1344967.53</v>
      </c>
    </row>
    <row r="4465" spans="1:17" ht="12.1" customHeight="1" x14ac:dyDescent="0.25">
      <c r="A4465" s="273" t="s">
        <v>7249</v>
      </c>
      <c r="B4465" s="273"/>
      <c r="C4465" s="274" t="s">
        <v>7237</v>
      </c>
      <c r="D4465" s="274"/>
      <c r="E4465" s="274"/>
      <c r="F4465" s="274"/>
      <c r="G4465" s="73">
        <v>0</v>
      </c>
      <c r="H4465" s="73">
        <v>0</v>
      </c>
      <c r="I4465" s="275">
        <v>0</v>
      </c>
      <c r="J4465" s="275"/>
      <c r="K4465" s="275">
        <v>11215750.76</v>
      </c>
      <c r="L4465" s="275"/>
      <c r="M4465" s="275"/>
      <c r="N4465" s="275"/>
      <c r="O4465" s="275">
        <v>0</v>
      </c>
      <c r="P4465" s="275"/>
      <c r="Q4465" s="73">
        <v>11215750.76</v>
      </c>
    </row>
    <row r="4466" spans="1:17" ht="12.1" customHeight="1" x14ac:dyDescent="0.25">
      <c r="A4466" s="273" t="s">
        <v>7250</v>
      </c>
      <c r="B4466" s="273"/>
      <c r="C4466" s="274" t="s">
        <v>7237</v>
      </c>
      <c r="D4466" s="274"/>
      <c r="E4466" s="274"/>
      <c r="F4466" s="274"/>
      <c r="G4466" s="73">
        <v>0</v>
      </c>
      <c r="H4466" s="73">
        <v>0</v>
      </c>
      <c r="I4466" s="275">
        <v>0</v>
      </c>
      <c r="J4466" s="275"/>
      <c r="K4466" s="275">
        <v>6747164.29</v>
      </c>
      <c r="L4466" s="275"/>
      <c r="M4466" s="275"/>
      <c r="N4466" s="275"/>
      <c r="O4466" s="275">
        <v>0</v>
      </c>
      <c r="P4466" s="275"/>
      <c r="Q4466" s="73">
        <v>6747164.29</v>
      </c>
    </row>
    <row r="4467" spans="1:17" ht="12.75" customHeight="1" x14ac:dyDescent="0.25">
      <c r="A4467" s="273" t="s">
        <v>7251</v>
      </c>
      <c r="B4467" s="273"/>
      <c r="C4467" s="274" t="s">
        <v>7237</v>
      </c>
      <c r="D4467" s="274"/>
      <c r="E4467" s="274"/>
      <c r="F4467" s="274"/>
      <c r="G4467" s="73">
        <v>0</v>
      </c>
      <c r="H4467" s="73">
        <v>0</v>
      </c>
      <c r="I4467" s="275">
        <v>0</v>
      </c>
      <c r="J4467" s="275"/>
      <c r="K4467" s="275">
        <v>1062000</v>
      </c>
      <c r="L4467" s="275"/>
      <c r="M4467" s="275"/>
      <c r="N4467" s="275"/>
      <c r="O4467" s="275">
        <v>0</v>
      </c>
      <c r="P4467" s="275"/>
      <c r="Q4467" s="73">
        <v>1062000</v>
      </c>
    </row>
    <row r="4468" spans="1:17" ht="12.1" customHeight="1" x14ac:dyDescent="0.25">
      <c r="A4468" s="273" t="s">
        <v>7252</v>
      </c>
      <c r="B4468" s="273"/>
      <c r="C4468" s="274" t="s">
        <v>7237</v>
      </c>
      <c r="D4468" s="274"/>
      <c r="E4468" s="274"/>
      <c r="F4468" s="274"/>
      <c r="G4468" s="73">
        <v>0</v>
      </c>
      <c r="H4468" s="73">
        <v>0</v>
      </c>
      <c r="I4468" s="275">
        <v>0</v>
      </c>
      <c r="J4468" s="275"/>
      <c r="K4468" s="275">
        <v>2557740.4500000002</v>
      </c>
      <c r="L4468" s="275"/>
      <c r="M4468" s="275"/>
      <c r="N4468" s="275"/>
      <c r="O4468" s="275">
        <v>0</v>
      </c>
      <c r="P4468" s="275"/>
      <c r="Q4468" s="73">
        <v>2557740.4500000002</v>
      </c>
    </row>
    <row r="4469" spans="1:17" ht="12.1" customHeight="1" x14ac:dyDescent="0.25">
      <c r="A4469" s="273" t="s">
        <v>7253</v>
      </c>
      <c r="B4469" s="273"/>
      <c r="C4469" s="274" t="s">
        <v>7237</v>
      </c>
      <c r="D4469" s="274"/>
      <c r="E4469" s="274"/>
      <c r="F4469" s="274"/>
      <c r="G4469" s="73">
        <v>0</v>
      </c>
      <c r="H4469" s="73">
        <v>0</v>
      </c>
      <c r="I4469" s="275">
        <v>0</v>
      </c>
      <c r="J4469" s="275"/>
      <c r="K4469" s="275">
        <v>5316044.47</v>
      </c>
      <c r="L4469" s="275"/>
      <c r="M4469" s="275"/>
      <c r="N4469" s="275"/>
      <c r="O4469" s="275">
        <v>0</v>
      </c>
      <c r="P4469" s="275"/>
      <c r="Q4469" s="73">
        <v>5316044.47</v>
      </c>
    </row>
    <row r="4470" spans="1:17" ht="12.1" customHeight="1" x14ac:dyDescent="0.25">
      <c r="A4470" s="273" t="s">
        <v>7254</v>
      </c>
      <c r="B4470" s="273"/>
      <c r="C4470" s="274" t="s">
        <v>7255</v>
      </c>
      <c r="D4470" s="274"/>
      <c r="E4470" s="274"/>
      <c r="F4470" s="274"/>
      <c r="G4470" s="73">
        <v>0</v>
      </c>
      <c r="H4470" s="73">
        <v>0</v>
      </c>
      <c r="I4470" s="275">
        <v>0</v>
      </c>
      <c r="J4470" s="275"/>
      <c r="K4470" s="275">
        <v>1272000</v>
      </c>
      <c r="L4470" s="275"/>
      <c r="M4470" s="275"/>
      <c r="N4470" s="275"/>
      <c r="O4470" s="275">
        <v>0</v>
      </c>
      <c r="P4470" s="275"/>
      <c r="Q4470" s="73">
        <v>1272000</v>
      </c>
    </row>
    <row r="4471" spans="1:17" ht="12.75" customHeight="1" x14ac:dyDescent="0.25">
      <c r="A4471" s="273" t="s">
        <v>7256</v>
      </c>
      <c r="B4471" s="273"/>
      <c r="C4471" s="274" t="s">
        <v>7257</v>
      </c>
      <c r="D4471" s="274"/>
      <c r="E4471" s="274"/>
      <c r="F4471" s="274"/>
      <c r="G4471" s="73">
        <v>0</v>
      </c>
      <c r="H4471" s="73">
        <v>0</v>
      </c>
      <c r="I4471" s="275">
        <v>0</v>
      </c>
      <c r="J4471" s="275"/>
      <c r="K4471" s="275">
        <v>79000</v>
      </c>
      <c r="L4471" s="275"/>
      <c r="M4471" s="275"/>
      <c r="N4471" s="275"/>
      <c r="O4471" s="275">
        <v>0</v>
      </c>
      <c r="P4471" s="275"/>
      <c r="Q4471" s="73">
        <v>79000</v>
      </c>
    </row>
    <row r="4472" spans="1:17" ht="12.1" customHeight="1" x14ac:dyDescent="0.25">
      <c r="A4472" s="273" t="s">
        <v>7258</v>
      </c>
      <c r="B4472" s="273"/>
      <c r="C4472" s="274" t="s">
        <v>7259</v>
      </c>
      <c r="D4472" s="274"/>
      <c r="E4472" s="274"/>
      <c r="F4472" s="274"/>
      <c r="G4472" s="73">
        <v>0</v>
      </c>
      <c r="H4472" s="73">
        <v>0</v>
      </c>
      <c r="I4472" s="275">
        <v>0</v>
      </c>
      <c r="J4472" s="275"/>
      <c r="K4472" s="275">
        <v>70000</v>
      </c>
      <c r="L4472" s="275"/>
      <c r="M4472" s="275"/>
      <c r="N4472" s="275"/>
      <c r="O4472" s="275">
        <v>0</v>
      </c>
      <c r="P4472" s="275"/>
      <c r="Q4472" s="73">
        <v>70000</v>
      </c>
    </row>
    <row r="4473" spans="1:17" ht="12.1" customHeight="1" x14ac:dyDescent="0.25">
      <c r="A4473" s="273" t="s">
        <v>7260</v>
      </c>
      <c r="B4473" s="273"/>
      <c r="C4473" s="274" t="s">
        <v>7237</v>
      </c>
      <c r="D4473" s="274"/>
      <c r="E4473" s="274"/>
      <c r="F4473" s="274"/>
      <c r="G4473" s="73">
        <v>0</v>
      </c>
      <c r="H4473" s="73">
        <v>0</v>
      </c>
      <c r="I4473" s="275">
        <v>0</v>
      </c>
      <c r="J4473" s="275"/>
      <c r="K4473" s="275">
        <v>6562975.7400000002</v>
      </c>
      <c r="L4473" s="275"/>
      <c r="M4473" s="275"/>
      <c r="N4473" s="275"/>
      <c r="O4473" s="275">
        <v>0</v>
      </c>
      <c r="P4473" s="275"/>
      <c r="Q4473" s="73">
        <v>6562975.7400000002</v>
      </c>
    </row>
    <row r="4474" spans="1:17" ht="12.75" customHeight="1" x14ac:dyDescent="0.25">
      <c r="A4474" s="273" t="s">
        <v>7261</v>
      </c>
      <c r="B4474" s="273"/>
      <c r="C4474" s="274" t="s">
        <v>7237</v>
      </c>
      <c r="D4474" s="274"/>
      <c r="E4474" s="274"/>
      <c r="F4474" s="274"/>
      <c r="G4474" s="73">
        <v>0</v>
      </c>
      <c r="H4474" s="73">
        <v>0</v>
      </c>
      <c r="I4474" s="275">
        <v>0</v>
      </c>
      <c r="J4474" s="275"/>
      <c r="K4474" s="275">
        <v>2943000</v>
      </c>
      <c r="L4474" s="275"/>
      <c r="M4474" s="275"/>
      <c r="N4474" s="275"/>
      <c r="O4474" s="275">
        <v>0</v>
      </c>
      <c r="P4474" s="275"/>
      <c r="Q4474" s="73">
        <v>2943000</v>
      </c>
    </row>
    <row r="4475" spans="1:17" ht="12.1" customHeight="1" x14ac:dyDescent="0.25">
      <c r="A4475" s="273" t="s">
        <v>7262</v>
      </c>
      <c r="B4475" s="273"/>
      <c r="C4475" s="274" t="s">
        <v>7263</v>
      </c>
      <c r="D4475" s="274"/>
      <c r="E4475" s="274"/>
      <c r="F4475" s="274"/>
      <c r="G4475" s="73">
        <v>0</v>
      </c>
      <c r="H4475" s="73">
        <v>0</v>
      </c>
      <c r="I4475" s="275">
        <v>0</v>
      </c>
      <c r="J4475" s="275"/>
      <c r="K4475" s="275">
        <v>118000</v>
      </c>
      <c r="L4475" s="275"/>
      <c r="M4475" s="275"/>
      <c r="N4475" s="275"/>
      <c r="O4475" s="275">
        <v>0</v>
      </c>
      <c r="P4475" s="275"/>
      <c r="Q4475" s="73">
        <v>118000</v>
      </c>
    </row>
    <row r="4476" spans="1:17" ht="12.1" customHeight="1" x14ac:dyDescent="0.25">
      <c r="A4476" s="273" t="s">
        <v>7264</v>
      </c>
      <c r="B4476" s="273"/>
      <c r="C4476" s="274" t="s">
        <v>7263</v>
      </c>
      <c r="D4476" s="274"/>
      <c r="E4476" s="274"/>
      <c r="F4476" s="274"/>
      <c r="G4476" s="73">
        <v>0</v>
      </c>
      <c r="H4476" s="73">
        <v>0</v>
      </c>
      <c r="I4476" s="275">
        <v>0</v>
      </c>
      <c r="J4476" s="275"/>
      <c r="K4476" s="275">
        <v>236000</v>
      </c>
      <c r="L4476" s="275"/>
      <c r="M4476" s="275"/>
      <c r="N4476" s="275"/>
      <c r="O4476" s="275">
        <v>0</v>
      </c>
      <c r="P4476" s="275"/>
      <c r="Q4476" s="73">
        <v>236000</v>
      </c>
    </row>
    <row r="4477" spans="1:17" ht="12.75" customHeight="1" x14ac:dyDescent="0.25">
      <c r="A4477" s="273" t="s">
        <v>7265</v>
      </c>
      <c r="B4477" s="273"/>
      <c r="C4477" s="274" t="s">
        <v>7263</v>
      </c>
      <c r="D4477" s="274"/>
      <c r="E4477" s="274"/>
      <c r="F4477" s="274"/>
      <c r="G4477" s="73">
        <v>0</v>
      </c>
      <c r="H4477" s="73">
        <v>0</v>
      </c>
      <c r="I4477" s="275">
        <v>0</v>
      </c>
      <c r="J4477" s="275"/>
      <c r="K4477" s="275">
        <v>590000</v>
      </c>
      <c r="L4477" s="275"/>
      <c r="M4477" s="275"/>
      <c r="N4477" s="275"/>
      <c r="O4477" s="275">
        <v>0</v>
      </c>
      <c r="P4477" s="275"/>
      <c r="Q4477" s="73">
        <v>590000</v>
      </c>
    </row>
    <row r="4478" spans="1:17" ht="12.1" customHeight="1" x14ac:dyDescent="0.25">
      <c r="A4478" s="273" t="s">
        <v>7266</v>
      </c>
      <c r="B4478" s="273"/>
      <c r="C4478" s="274" t="s">
        <v>7263</v>
      </c>
      <c r="D4478" s="274"/>
      <c r="E4478" s="274"/>
      <c r="F4478" s="274"/>
      <c r="G4478" s="73">
        <v>0</v>
      </c>
      <c r="H4478" s="73">
        <v>0</v>
      </c>
      <c r="I4478" s="275">
        <v>0</v>
      </c>
      <c r="J4478" s="275"/>
      <c r="K4478" s="275">
        <v>177000</v>
      </c>
      <c r="L4478" s="275"/>
      <c r="M4478" s="275"/>
      <c r="N4478" s="275"/>
      <c r="O4478" s="275">
        <v>0</v>
      </c>
      <c r="P4478" s="275"/>
      <c r="Q4478" s="73">
        <v>177000</v>
      </c>
    </row>
    <row r="4479" spans="1:17" ht="12.1" customHeight="1" x14ac:dyDescent="0.25">
      <c r="A4479" s="273" t="s">
        <v>7267</v>
      </c>
      <c r="B4479" s="273"/>
      <c r="C4479" s="274" t="s">
        <v>7237</v>
      </c>
      <c r="D4479" s="274"/>
      <c r="E4479" s="274"/>
      <c r="F4479" s="274"/>
      <c r="G4479" s="73">
        <v>0</v>
      </c>
      <c r="H4479" s="73">
        <v>0</v>
      </c>
      <c r="I4479" s="275">
        <v>0</v>
      </c>
      <c r="J4479" s="275"/>
      <c r="K4479" s="275">
        <v>1062000</v>
      </c>
      <c r="L4479" s="275"/>
      <c r="M4479" s="275"/>
      <c r="N4479" s="275"/>
      <c r="O4479" s="275">
        <v>0</v>
      </c>
      <c r="P4479" s="275"/>
      <c r="Q4479" s="73">
        <v>1062000</v>
      </c>
    </row>
    <row r="4480" spans="1:17" ht="12.75" customHeight="1" x14ac:dyDescent="0.25">
      <c r="A4480" s="273" t="s">
        <v>7268</v>
      </c>
      <c r="B4480" s="273"/>
      <c r="C4480" s="274" t="s">
        <v>7237</v>
      </c>
      <c r="D4480" s="274"/>
      <c r="E4480" s="274"/>
      <c r="F4480" s="274"/>
      <c r="G4480" s="73">
        <v>0</v>
      </c>
      <c r="H4480" s="73">
        <v>0</v>
      </c>
      <c r="I4480" s="275">
        <v>0</v>
      </c>
      <c r="J4480" s="275"/>
      <c r="K4480" s="275">
        <v>10065876.220000001</v>
      </c>
      <c r="L4480" s="275"/>
      <c r="M4480" s="275"/>
      <c r="N4480" s="275"/>
      <c r="O4480" s="275">
        <v>0</v>
      </c>
      <c r="P4480" s="275"/>
      <c r="Q4480" s="73">
        <v>10065876.220000001</v>
      </c>
    </row>
    <row r="4481" spans="1:17" ht="12.1" customHeight="1" x14ac:dyDescent="0.25">
      <c r="A4481" s="273" t="s">
        <v>7269</v>
      </c>
      <c r="B4481" s="273"/>
      <c r="C4481" s="274" t="s">
        <v>7237</v>
      </c>
      <c r="D4481" s="274"/>
      <c r="E4481" s="274"/>
      <c r="F4481" s="274"/>
      <c r="G4481" s="73">
        <v>0</v>
      </c>
      <c r="H4481" s="73">
        <v>0</v>
      </c>
      <c r="I4481" s="275">
        <v>0</v>
      </c>
      <c r="J4481" s="275"/>
      <c r="K4481" s="275">
        <v>2827253.71</v>
      </c>
      <c r="L4481" s="275"/>
      <c r="M4481" s="275"/>
      <c r="N4481" s="275"/>
      <c r="O4481" s="275">
        <v>0</v>
      </c>
      <c r="P4481" s="275"/>
      <c r="Q4481" s="73">
        <v>2827253.71</v>
      </c>
    </row>
    <row r="4482" spans="1:17" ht="12.1" customHeight="1" x14ac:dyDescent="0.25">
      <c r="A4482" s="273" t="s">
        <v>7270</v>
      </c>
      <c r="B4482" s="273"/>
      <c r="C4482" s="274" t="s">
        <v>7237</v>
      </c>
      <c r="D4482" s="274"/>
      <c r="E4482" s="274"/>
      <c r="F4482" s="274"/>
      <c r="G4482" s="73">
        <v>0</v>
      </c>
      <c r="H4482" s="73">
        <v>0</v>
      </c>
      <c r="I4482" s="275">
        <v>0</v>
      </c>
      <c r="J4482" s="275"/>
      <c r="K4482" s="275">
        <v>2303364</v>
      </c>
      <c r="L4482" s="275"/>
      <c r="M4482" s="275"/>
      <c r="N4482" s="275"/>
      <c r="O4482" s="275">
        <v>0</v>
      </c>
      <c r="P4482" s="275"/>
      <c r="Q4482" s="73">
        <v>2303364</v>
      </c>
    </row>
    <row r="4483" spans="1:17" ht="12.75" customHeight="1" x14ac:dyDescent="0.25">
      <c r="A4483" s="273" t="s">
        <v>7271</v>
      </c>
      <c r="B4483" s="273"/>
      <c r="C4483" s="274" t="s">
        <v>7272</v>
      </c>
      <c r="D4483" s="274"/>
      <c r="E4483" s="274"/>
      <c r="F4483" s="274"/>
      <c r="G4483" s="73">
        <v>0</v>
      </c>
      <c r="H4483" s="73">
        <v>0</v>
      </c>
      <c r="I4483" s="275">
        <v>0</v>
      </c>
      <c r="J4483" s="275"/>
      <c r="K4483" s="275">
        <v>944000</v>
      </c>
      <c r="L4483" s="275"/>
      <c r="M4483" s="275"/>
      <c r="N4483" s="275"/>
      <c r="O4483" s="275">
        <v>0</v>
      </c>
      <c r="P4483" s="275"/>
      <c r="Q4483" s="73">
        <v>944000</v>
      </c>
    </row>
    <row r="4484" spans="1:17" ht="12.1" customHeight="1" x14ac:dyDescent="0.25">
      <c r="A4484" s="273" t="s">
        <v>7273</v>
      </c>
      <c r="B4484" s="273"/>
      <c r="C4484" s="274" t="s">
        <v>7274</v>
      </c>
      <c r="D4484" s="274"/>
      <c r="E4484" s="274"/>
      <c r="F4484" s="274"/>
      <c r="G4484" s="73">
        <v>0</v>
      </c>
      <c r="H4484" s="73">
        <v>0</v>
      </c>
      <c r="I4484" s="275">
        <v>0</v>
      </c>
      <c r="J4484" s="275"/>
      <c r="K4484" s="275">
        <v>295000</v>
      </c>
      <c r="L4484" s="275"/>
      <c r="M4484" s="275"/>
      <c r="N4484" s="275"/>
      <c r="O4484" s="275">
        <v>0</v>
      </c>
      <c r="P4484" s="275"/>
      <c r="Q4484" s="73">
        <v>295000</v>
      </c>
    </row>
    <row r="4485" spans="1:17" ht="12.1" customHeight="1" x14ac:dyDescent="0.25">
      <c r="A4485" s="273" t="s">
        <v>7275</v>
      </c>
      <c r="B4485" s="273"/>
      <c r="C4485" s="274" t="s">
        <v>7237</v>
      </c>
      <c r="D4485" s="274"/>
      <c r="E4485" s="274"/>
      <c r="F4485" s="274"/>
      <c r="G4485" s="73">
        <v>0</v>
      </c>
      <c r="H4485" s="73">
        <v>0</v>
      </c>
      <c r="I4485" s="275">
        <v>0</v>
      </c>
      <c r="J4485" s="275"/>
      <c r="K4485" s="275">
        <v>10989585.48</v>
      </c>
      <c r="L4485" s="275"/>
      <c r="M4485" s="275"/>
      <c r="N4485" s="275"/>
      <c r="O4485" s="275">
        <v>0</v>
      </c>
      <c r="P4485" s="275"/>
      <c r="Q4485" s="73">
        <v>10989585.48</v>
      </c>
    </row>
    <row r="4486" spans="1:17" ht="12.75" customHeight="1" x14ac:dyDescent="0.25">
      <c r="A4486" s="273" t="s">
        <v>7276</v>
      </c>
      <c r="B4486" s="273"/>
      <c r="C4486" s="274" t="s">
        <v>7237</v>
      </c>
      <c r="D4486" s="274"/>
      <c r="E4486" s="274"/>
      <c r="F4486" s="274"/>
      <c r="G4486" s="73">
        <v>0</v>
      </c>
      <c r="H4486" s="73">
        <v>0</v>
      </c>
      <c r="I4486" s="275">
        <v>0</v>
      </c>
      <c r="J4486" s="275"/>
      <c r="K4486" s="275">
        <v>7493548.4800000004</v>
      </c>
      <c r="L4486" s="275"/>
      <c r="M4486" s="275"/>
      <c r="N4486" s="275"/>
      <c r="O4486" s="275">
        <v>0</v>
      </c>
      <c r="P4486" s="275"/>
      <c r="Q4486" s="73">
        <v>7493548.4800000004</v>
      </c>
    </row>
    <row r="4487" spans="1:17" ht="12.1" customHeight="1" x14ac:dyDescent="0.25">
      <c r="A4487" s="273" t="s">
        <v>7277</v>
      </c>
      <c r="B4487" s="273"/>
      <c r="C4487" s="274" t="s">
        <v>7278</v>
      </c>
      <c r="D4487" s="274"/>
      <c r="E4487" s="274"/>
      <c r="F4487" s="274"/>
      <c r="G4487" s="73">
        <v>0</v>
      </c>
      <c r="H4487" s="73">
        <v>0</v>
      </c>
      <c r="I4487" s="275">
        <v>0</v>
      </c>
      <c r="J4487" s="275"/>
      <c r="K4487" s="275">
        <v>295000</v>
      </c>
      <c r="L4487" s="275"/>
      <c r="M4487" s="275"/>
      <c r="N4487" s="275"/>
      <c r="O4487" s="275">
        <v>0</v>
      </c>
      <c r="P4487" s="275"/>
      <c r="Q4487" s="73">
        <v>295000</v>
      </c>
    </row>
    <row r="4488" spans="1:17" ht="12.1" customHeight="1" x14ac:dyDescent="0.25">
      <c r="A4488" s="273" t="s">
        <v>7279</v>
      </c>
      <c r="B4488" s="273"/>
      <c r="C4488" s="274" t="s">
        <v>7278</v>
      </c>
      <c r="D4488" s="274"/>
      <c r="E4488" s="274"/>
      <c r="F4488" s="274"/>
      <c r="G4488" s="73">
        <v>0</v>
      </c>
      <c r="H4488" s="73">
        <v>0</v>
      </c>
      <c r="I4488" s="275">
        <v>0</v>
      </c>
      <c r="J4488" s="275"/>
      <c r="K4488" s="275">
        <v>1362677.28</v>
      </c>
      <c r="L4488" s="275"/>
      <c r="M4488" s="275"/>
      <c r="N4488" s="275"/>
      <c r="O4488" s="275">
        <v>0</v>
      </c>
      <c r="P4488" s="275"/>
      <c r="Q4488" s="73">
        <v>1362677.28</v>
      </c>
    </row>
    <row r="4489" spans="1:17" ht="12.75" customHeight="1" x14ac:dyDescent="0.25">
      <c r="A4489" s="273" t="s">
        <v>7280</v>
      </c>
      <c r="B4489" s="273"/>
      <c r="C4489" s="274" t="s">
        <v>7237</v>
      </c>
      <c r="D4489" s="274"/>
      <c r="E4489" s="274"/>
      <c r="F4489" s="274"/>
      <c r="G4489" s="73">
        <v>0</v>
      </c>
      <c r="H4489" s="73">
        <v>0</v>
      </c>
      <c r="I4489" s="275">
        <v>0</v>
      </c>
      <c r="J4489" s="275"/>
      <c r="K4489" s="275">
        <v>10039903.41</v>
      </c>
      <c r="L4489" s="275"/>
      <c r="M4489" s="275"/>
      <c r="N4489" s="275"/>
      <c r="O4489" s="275">
        <v>0</v>
      </c>
      <c r="P4489" s="275"/>
      <c r="Q4489" s="73">
        <v>10039903.41</v>
      </c>
    </row>
    <row r="4490" spans="1:17" ht="12.1" customHeight="1" x14ac:dyDescent="0.25">
      <c r="A4490" s="273" t="s">
        <v>7281</v>
      </c>
      <c r="B4490" s="273"/>
      <c r="C4490" s="274" t="s">
        <v>7282</v>
      </c>
      <c r="D4490" s="274"/>
      <c r="E4490" s="274"/>
      <c r="F4490" s="274"/>
      <c r="G4490" s="73">
        <v>0</v>
      </c>
      <c r="H4490" s="73">
        <v>0</v>
      </c>
      <c r="I4490" s="275">
        <v>0</v>
      </c>
      <c r="J4490" s="275"/>
      <c r="K4490" s="275">
        <v>344000</v>
      </c>
      <c r="L4490" s="275"/>
      <c r="M4490" s="275"/>
      <c r="N4490" s="275"/>
      <c r="O4490" s="275">
        <v>0</v>
      </c>
      <c r="P4490" s="275"/>
      <c r="Q4490" s="73">
        <v>344000</v>
      </c>
    </row>
    <row r="4491" spans="1:17" ht="12.1" customHeight="1" x14ac:dyDescent="0.25">
      <c r="A4491" s="273" t="s">
        <v>7283</v>
      </c>
      <c r="B4491" s="273"/>
      <c r="C4491" s="274" t="s">
        <v>7284</v>
      </c>
      <c r="D4491" s="274"/>
      <c r="E4491" s="274"/>
      <c r="F4491" s="274"/>
      <c r="G4491" s="73">
        <v>0</v>
      </c>
      <c r="H4491" s="73">
        <v>0</v>
      </c>
      <c r="I4491" s="275">
        <v>0</v>
      </c>
      <c r="J4491" s="275"/>
      <c r="K4491" s="275">
        <v>1350633.27</v>
      </c>
      <c r="L4491" s="275"/>
      <c r="M4491" s="275"/>
      <c r="N4491" s="275"/>
      <c r="O4491" s="275">
        <v>0</v>
      </c>
      <c r="P4491" s="275"/>
      <c r="Q4491" s="73">
        <v>1350633.27</v>
      </c>
    </row>
    <row r="4492" spans="1:17" ht="12.75" customHeight="1" x14ac:dyDescent="0.25">
      <c r="A4492" s="273" t="s">
        <v>7285</v>
      </c>
      <c r="B4492" s="273"/>
      <c r="C4492" s="274" t="s">
        <v>7237</v>
      </c>
      <c r="D4492" s="274"/>
      <c r="E4492" s="274"/>
      <c r="F4492" s="274"/>
      <c r="G4492" s="73">
        <v>0</v>
      </c>
      <c r="H4492" s="73">
        <v>0</v>
      </c>
      <c r="I4492" s="275">
        <v>0</v>
      </c>
      <c r="J4492" s="275"/>
      <c r="K4492" s="275">
        <v>6404818.2000000002</v>
      </c>
      <c r="L4492" s="275"/>
      <c r="M4492" s="275"/>
      <c r="N4492" s="275"/>
      <c r="O4492" s="275">
        <v>0</v>
      </c>
      <c r="P4492" s="275"/>
      <c r="Q4492" s="73">
        <v>6404818.2000000002</v>
      </c>
    </row>
    <row r="4493" spans="1:17" ht="12.1" customHeight="1" x14ac:dyDescent="0.25">
      <c r="A4493" s="273" t="s">
        <v>7286</v>
      </c>
      <c r="B4493" s="273"/>
      <c r="C4493" s="274" t="s">
        <v>7237</v>
      </c>
      <c r="D4493" s="274"/>
      <c r="E4493" s="274"/>
      <c r="F4493" s="274"/>
      <c r="G4493" s="73">
        <v>0</v>
      </c>
      <c r="H4493" s="73">
        <v>0</v>
      </c>
      <c r="I4493" s="275">
        <v>0</v>
      </c>
      <c r="J4493" s="275"/>
      <c r="K4493" s="275">
        <v>2634695.7400000002</v>
      </c>
      <c r="L4493" s="275"/>
      <c r="M4493" s="275"/>
      <c r="N4493" s="275"/>
      <c r="O4493" s="275">
        <v>0</v>
      </c>
      <c r="P4493" s="275"/>
      <c r="Q4493" s="73">
        <v>2634695.7400000002</v>
      </c>
    </row>
    <row r="4494" spans="1:17" ht="12.1" customHeight="1" x14ac:dyDescent="0.25">
      <c r="A4494" s="273" t="s">
        <v>7287</v>
      </c>
      <c r="B4494" s="273"/>
      <c r="C4494" s="274" t="s">
        <v>7237</v>
      </c>
      <c r="D4494" s="274"/>
      <c r="E4494" s="274"/>
      <c r="F4494" s="274"/>
      <c r="G4494" s="73">
        <v>0</v>
      </c>
      <c r="H4494" s="73">
        <v>0</v>
      </c>
      <c r="I4494" s="275">
        <v>0</v>
      </c>
      <c r="J4494" s="275"/>
      <c r="K4494" s="275">
        <v>4658193.5599999996</v>
      </c>
      <c r="L4494" s="275"/>
      <c r="M4494" s="275"/>
      <c r="N4494" s="275"/>
      <c r="O4494" s="275">
        <v>0</v>
      </c>
      <c r="P4494" s="275"/>
      <c r="Q4494" s="73">
        <v>4658193.5599999996</v>
      </c>
    </row>
    <row r="4495" spans="1:17" ht="12.1" customHeight="1" x14ac:dyDescent="0.25">
      <c r="A4495" s="273" t="s">
        <v>7288</v>
      </c>
      <c r="B4495" s="273"/>
      <c r="C4495" s="274" t="s">
        <v>7289</v>
      </c>
      <c r="D4495" s="274"/>
      <c r="E4495" s="274"/>
      <c r="F4495" s="274"/>
      <c r="G4495" s="73">
        <v>0</v>
      </c>
      <c r="H4495" s="73">
        <v>0</v>
      </c>
      <c r="I4495" s="275">
        <v>0</v>
      </c>
      <c r="J4495" s="275"/>
      <c r="K4495" s="275">
        <v>21910424.079999998</v>
      </c>
      <c r="L4495" s="275"/>
      <c r="M4495" s="275"/>
      <c r="N4495" s="275"/>
      <c r="O4495" s="275">
        <v>0</v>
      </c>
      <c r="P4495" s="275"/>
      <c r="Q4495" s="73">
        <v>21910424.079999998</v>
      </c>
    </row>
    <row r="4496" spans="1:17" ht="12.75" customHeight="1" x14ac:dyDescent="0.25">
      <c r="A4496" s="273" t="s">
        <v>7290</v>
      </c>
      <c r="B4496" s="273"/>
      <c r="C4496" s="274" t="s">
        <v>7291</v>
      </c>
      <c r="D4496" s="274"/>
      <c r="E4496" s="274"/>
      <c r="F4496" s="274"/>
      <c r="G4496" s="73">
        <v>0</v>
      </c>
      <c r="H4496" s="73">
        <v>0</v>
      </c>
      <c r="I4496" s="275">
        <v>0</v>
      </c>
      <c r="J4496" s="275"/>
      <c r="K4496" s="275">
        <v>19733811.870000001</v>
      </c>
      <c r="L4496" s="275"/>
      <c r="M4496" s="275"/>
      <c r="N4496" s="275"/>
      <c r="O4496" s="275">
        <v>0</v>
      </c>
      <c r="P4496" s="275"/>
      <c r="Q4496" s="73">
        <v>19733811.870000001</v>
      </c>
    </row>
    <row r="4497" spans="1:17" ht="12.1" customHeight="1" x14ac:dyDescent="0.25">
      <c r="A4497" s="273" t="s">
        <v>7292</v>
      </c>
      <c r="B4497" s="273"/>
      <c r="C4497" s="274" t="s">
        <v>7293</v>
      </c>
      <c r="D4497" s="274"/>
      <c r="E4497" s="274"/>
      <c r="F4497" s="274"/>
      <c r="G4497" s="73">
        <v>0</v>
      </c>
      <c r="H4497" s="73">
        <v>0</v>
      </c>
      <c r="I4497" s="275">
        <v>0</v>
      </c>
      <c r="J4497" s="275"/>
      <c r="K4497" s="275">
        <v>24382725.98</v>
      </c>
      <c r="L4497" s="275"/>
      <c r="M4497" s="275"/>
      <c r="N4497" s="275"/>
      <c r="O4497" s="275">
        <v>0</v>
      </c>
      <c r="P4497" s="275"/>
      <c r="Q4497" s="73">
        <v>24382725.98</v>
      </c>
    </row>
    <row r="4498" spans="1:17" ht="12.1" customHeight="1" x14ac:dyDescent="0.25">
      <c r="A4498" s="273" t="s">
        <v>7294</v>
      </c>
      <c r="B4498" s="273"/>
      <c r="C4498" s="274" t="s">
        <v>7295</v>
      </c>
      <c r="D4498" s="274"/>
      <c r="E4498" s="274"/>
      <c r="F4498" s="274"/>
      <c r="G4498" s="73">
        <v>0</v>
      </c>
      <c r="H4498" s="73">
        <v>0</v>
      </c>
      <c r="I4498" s="275">
        <v>0</v>
      </c>
      <c r="J4498" s="275"/>
      <c r="K4498" s="275">
        <v>10775386.18</v>
      </c>
      <c r="L4498" s="275"/>
      <c r="M4498" s="275"/>
      <c r="N4498" s="275"/>
      <c r="O4498" s="275">
        <v>0</v>
      </c>
      <c r="P4498" s="275"/>
      <c r="Q4498" s="73">
        <v>10775386.18</v>
      </c>
    </row>
    <row r="4499" spans="1:17" ht="12.75" customHeight="1" x14ac:dyDescent="0.25">
      <c r="A4499" s="273" t="s">
        <v>7296</v>
      </c>
      <c r="B4499" s="273"/>
      <c r="C4499" s="274" t="s">
        <v>7297</v>
      </c>
      <c r="D4499" s="274"/>
      <c r="E4499" s="274"/>
      <c r="F4499" s="274"/>
      <c r="G4499" s="73">
        <v>0</v>
      </c>
      <c r="H4499" s="73">
        <v>0</v>
      </c>
      <c r="I4499" s="275">
        <v>0</v>
      </c>
      <c r="J4499" s="275"/>
      <c r="K4499" s="275">
        <v>4052700.07</v>
      </c>
      <c r="L4499" s="275"/>
      <c r="M4499" s="275"/>
      <c r="N4499" s="275"/>
      <c r="O4499" s="275">
        <v>0</v>
      </c>
      <c r="P4499" s="275"/>
      <c r="Q4499" s="73">
        <v>4052700.07</v>
      </c>
    </row>
    <row r="4500" spans="1:17" ht="12.1" customHeight="1" x14ac:dyDescent="0.25">
      <c r="A4500" s="273" t="s">
        <v>7298</v>
      </c>
      <c r="B4500" s="273"/>
      <c r="C4500" s="274" t="s">
        <v>7297</v>
      </c>
      <c r="D4500" s="274"/>
      <c r="E4500" s="274"/>
      <c r="F4500" s="274"/>
      <c r="G4500" s="73">
        <v>0</v>
      </c>
      <c r="H4500" s="73">
        <v>0</v>
      </c>
      <c r="I4500" s="275">
        <v>0</v>
      </c>
      <c r="J4500" s="275"/>
      <c r="K4500" s="275">
        <v>4674000</v>
      </c>
      <c r="L4500" s="275"/>
      <c r="M4500" s="275"/>
      <c r="N4500" s="275"/>
      <c r="O4500" s="275">
        <v>0</v>
      </c>
      <c r="P4500" s="275"/>
      <c r="Q4500" s="73">
        <v>4674000</v>
      </c>
    </row>
    <row r="4501" spans="1:17" ht="12.1" customHeight="1" x14ac:dyDescent="0.25">
      <c r="A4501" s="273" t="s">
        <v>7299</v>
      </c>
      <c r="B4501" s="273"/>
      <c r="C4501" s="274" t="s">
        <v>7300</v>
      </c>
      <c r="D4501" s="274"/>
      <c r="E4501" s="274"/>
      <c r="F4501" s="274"/>
      <c r="G4501" s="73">
        <v>0</v>
      </c>
      <c r="H4501" s="73">
        <v>0</v>
      </c>
      <c r="I4501" s="275">
        <v>0</v>
      </c>
      <c r="J4501" s="275"/>
      <c r="K4501" s="275">
        <v>395000</v>
      </c>
      <c r="L4501" s="275"/>
      <c r="M4501" s="275"/>
      <c r="N4501" s="275"/>
      <c r="O4501" s="275">
        <v>0</v>
      </c>
      <c r="P4501" s="275"/>
      <c r="Q4501" s="73">
        <v>395000</v>
      </c>
    </row>
    <row r="4502" spans="1:17" ht="12.75" customHeight="1" x14ac:dyDescent="0.25">
      <c r="A4502" s="273" t="s">
        <v>7301</v>
      </c>
      <c r="B4502" s="273"/>
      <c r="C4502" s="274" t="s">
        <v>7302</v>
      </c>
      <c r="D4502" s="274"/>
      <c r="E4502" s="274"/>
      <c r="F4502" s="274"/>
      <c r="G4502" s="73">
        <v>0</v>
      </c>
      <c r="H4502" s="73">
        <v>0</v>
      </c>
      <c r="I4502" s="275">
        <v>0</v>
      </c>
      <c r="J4502" s="275"/>
      <c r="K4502" s="275">
        <v>473454.55</v>
      </c>
      <c r="L4502" s="275"/>
      <c r="M4502" s="275"/>
      <c r="N4502" s="275"/>
      <c r="O4502" s="275">
        <v>0</v>
      </c>
      <c r="P4502" s="275"/>
      <c r="Q4502" s="73">
        <v>473454.55</v>
      </c>
    </row>
    <row r="4503" spans="1:17" ht="12.1" customHeight="1" x14ac:dyDescent="0.25">
      <c r="A4503" s="273" t="s">
        <v>7303</v>
      </c>
      <c r="B4503" s="273"/>
      <c r="C4503" s="274" t="s">
        <v>7304</v>
      </c>
      <c r="D4503" s="274"/>
      <c r="E4503" s="274"/>
      <c r="F4503" s="274"/>
      <c r="G4503" s="73">
        <v>0</v>
      </c>
      <c r="H4503" s="73">
        <v>0</v>
      </c>
      <c r="I4503" s="275">
        <v>0</v>
      </c>
      <c r="J4503" s="275"/>
      <c r="K4503" s="275">
        <v>395000</v>
      </c>
      <c r="L4503" s="275"/>
      <c r="M4503" s="275"/>
      <c r="N4503" s="275"/>
      <c r="O4503" s="275">
        <v>0</v>
      </c>
      <c r="P4503" s="275"/>
      <c r="Q4503" s="73">
        <v>395000</v>
      </c>
    </row>
    <row r="4504" spans="1:17" ht="12.1" customHeight="1" x14ac:dyDescent="0.25">
      <c r="A4504" s="273" t="s">
        <v>7305</v>
      </c>
      <c r="B4504" s="273"/>
      <c r="C4504" s="274" t="s">
        <v>7297</v>
      </c>
      <c r="D4504" s="274"/>
      <c r="E4504" s="274"/>
      <c r="F4504" s="274"/>
      <c r="G4504" s="73">
        <v>0</v>
      </c>
      <c r="H4504" s="73">
        <v>0</v>
      </c>
      <c r="I4504" s="275">
        <v>0</v>
      </c>
      <c r="J4504" s="275"/>
      <c r="K4504" s="275">
        <v>10744000</v>
      </c>
      <c r="L4504" s="275"/>
      <c r="M4504" s="275"/>
      <c r="N4504" s="275"/>
      <c r="O4504" s="275">
        <v>0</v>
      </c>
      <c r="P4504" s="275"/>
      <c r="Q4504" s="73">
        <v>10744000</v>
      </c>
    </row>
    <row r="4505" spans="1:17" ht="12.75" customHeight="1" x14ac:dyDescent="0.25">
      <c r="A4505" s="273" t="s">
        <v>7306</v>
      </c>
      <c r="B4505" s="273"/>
      <c r="C4505" s="274" t="s">
        <v>7297</v>
      </c>
      <c r="D4505" s="274"/>
      <c r="E4505" s="274"/>
      <c r="F4505" s="274"/>
      <c r="G4505" s="73">
        <v>0</v>
      </c>
      <c r="H4505" s="73">
        <v>0</v>
      </c>
      <c r="I4505" s="275">
        <v>0</v>
      </c>
      <c r="J4505" s="275"/>
      <c r="K4505" s="275">
        <v>8127912.6500000004</v>
      </c>
      <c r="L4505" s="275"/>
      <c r="M4505" s="275"/>
      <c r="N4505" s="275"/>
      <c r="O4505" s="275">
        <v>0</v>
      </c>
      <c r="P4505" s="275"/>
      <c r="Q4505" s="73">
        <v>8127912.6500000004</v>
      </c>
    </row>
    <row r="4506" spans="1:17" ht="12.1" customHeight="1" x14ac:dyDescent="0.25">
      <c r="A4506" s="273" t="s">
        <v>7307</v>
      </c>
      <c r="B4506" s="273"/>
      <c r="C4506" s="274" t="s">
        <v>7297</v>
      </c>
      <c r="D4506" s="274"/>
      <c r="E4506" s="274"/>
      <c r="F4506" s="274"/>
      <c r="G4506" s="73">
        <v>0</v>
      </c>
      <c r="H4506" s="73">
        <v>0</v>
      </c>
      <c r="I4506" s="275">
        <v>0</v>
      </c>
      <c r="J4506" s="275"/>
      <c r="K4506" s="275">
        <v>6320000</v>
      </c>
      <c r="L4506" s="275"/>
      <c r="M4506" s="275"/>
      <c r="N4506" s="275"/>
      <c r="O4506" s="275">
        <v>0</v>
      </c>
      <c r="P4506" s="275"/>
      <c r="Q4506" s="73">
        <v>6320000</v>
      </c>
    </row>
    <row r="4507" spans="1:17" ht="12.1" customHeight="1" x14ac:dyDescent="0.25">
      <c r="A4507" s="273" t="s">
        <v>7308</v>
      </c>
      <c r="B4507" s="273"/>
      <c r="C4507" s="274" t="s">
        <v>7309</v>
      </c>
      <c r="D4507" s="274"/>
      <c r="E4507" s="274"/>
      <c r="F4507" s="274"/>
      <c r="G4507" s="73">
        <v>0</v>
      </c>
      <c r="H4507" s="73">
        <v>0</v>
      </c>
      <c r="I4507" s="275">
        <v>0</v>
      </c>
      <c r="J4507" s="275"/>
      <c r="K4507" s="275">
        <v>79000</v>
      </c>
      <c r="L4507" s="275"/>
      <c r="M4507" s="275"/>
      <c r="N4507" s="275"/>
      <c r="O4507" s="275">
        <v>0</v>
      </c>
      <c r="P4507" s="275"/>
      <c r="Q4507" s="73">
        <v>79000</v>
      </c>
    </row>
    <row r="4508" spans="1:17" ht="12.75" customHeight="1" x14ac:dyDescent="0.25">
      <c r="A4508" s="273" t="s">
        <v>7310</v>
      </c>
      <c r="B4508" s="273"/>
      <c r="C4508" s="274" t="s">
        <v>7309</v>
      </c>
      <c r="D4508" s="274"/>
      <c r="E4508" s="274"/>
      <c r="F4508" s="274"/>
      <c r="G4508" s="73">
        <v>0</v>
      </c>
      <c r="H4508" s="73">
        <v>0</v>
      </c>
      <c r="I4508" s="275">
        <v>0</v>
      </c>
      <c r="J4508" s="275"/>
      <c r="K4508" s="275">
        <v>79000</v>
      </c>
      <c r="L4508" s="275"/>
      <c r="M4508" s="275"/>
      <c r="N4508" s="275"/>
      <c r="O4508" s="275">
        <v>0</v>
      </c>
      <c r="P4508" s="275"/>
      <c r="Q4508" s="73">
        <v>79000</v>
      </c>
    </row>
    <row r="4509" spans="1:17" ht="12.1" customHeight="1" x14ac:dyDescent="0.25">
      <c r="A4509" s="273" t="s">
        <v>7311</v>
      </c>
      <c r="B4509" s="273"/>
      <c r="C4509" s="274" t="s">
        <v>7309</v>
      </c>
      <c r="D4509" s="274"/>
      <c r="E4509" s="274"/>
      <c r="F4509" s="274"/>
      <c r="G4509" s="73">
        <v>0</v>
      </c>
      <c r="H4509" s="73">
        <v>0</v>
      </c>
      <c r="I4509" s="275">
        <v>0</v>
      </c>
      <c r="J4509" s="275"/>
      <c r="K4509" s="275">
        <v>158000</v>
      </c>
      <c r="L4509" s="275"/>
      <c r="M4509" s="275"/>
      <c r="N4509" s="275"/>
      <c r="O4509" s="275">
        <v>0</v>
      </c>
      <c r="P4509" s="275"/>
      <c r="Q4509" s="73">
        <v>158000</v>
      </c>
    </row>
    <row r="4510" spans="1:17" ht="12.1" customHeight="1" x14ac:dyDescent="0.25">
      <c r="A4510" s="273" t="s">
        <v>7312</v>
      </c>
      <c r="B4510" s="273"/>
      <c r="C4510" s="274" t="s">
        <v>7309</v>
      </c>
      <c r="D4510" s="274"/>
      <c r="E4510" s="274"/>
      <c r="F4510" s="274"/>
      <c r="G4510" s="73">
        <v>0</v>
      </c>
      <c r="H4510" s="73">
        <v>0</v>
      </c>
      <c r="I4510" s="275">
        <v>0</v>
      </c>
      <c r="J4510" s="275"/>
      <c r="K4510" s="275">
        <v>79000</v>
      </c>
      <c r="L4510" s="275"/>
      <c r="M4510" s="275"/>
      <c r="N4510" s="275"/>
      <c r="O4510" s="275">
        <v>0</v>
      </c>
      <c r="P4510" s="275"/>
      <c r="Q4510" s="73">
        <v>79000</v>
      </c>
    </row>
    <row r="4511" spans="1:17" ht="12.75" customHeight="1" x14ac:dyDescent="0.25">
      <c r="A4511" s="273" t="s">
        <v>7313</v>
      </c>
      <c r="B4511" s="273"/>
      <c r="C4511" s="274" t="s">
        <v>7309</v>
      </c>
      <c r="D4511" s="274"/>
      <c r="E4511" s="274"/>
      <c r="F4511" s="274"/>
      <c r="G4511" s="73">
        <v>0</v>
      </c>
      <c r="H4511" s="73">
        <v>0</v>
      </c>
      <c r="I4511" s="275">
        <v>0</v>
      </c>
      <c r="J4511" s="275"/>
      <c r="K4511" s="275">
        <v>158000</v>
      </c>
      <c r="L4511" s="275"/>
      <c r="M4511" s="275"/>
      <c r="N4511" s="275"/>
      <c r="O4511" s="275">
        <v>0</v>
      </c>
      <c r="P4511" s="275"/>
      <c r="Q4511" s="73">
        <v>158000</v>
      </c>
    </row>
    <row r="4512" spans="1:17" ht="12.1" customHeight="1" x14ac:dyDescent="0.25">
      <c r="A4512" s="273" t="s">
        <v>7314</v>
      </c>
      <c r="B4512" s="273"/>
      <c r="C4512" s="274" t="s">
        <v>7309</v>
      </c>
      <c r="D4512" s="274"/>
      <c r="E4512" s="274"/>
      <c r="F4512" s="274"/>
      <c r="G4512" s="73">
        <v>0</v>
      </c>
      <c r="H4512" s="73">
        <v>0</v>
      </c>
      <c r="I4512" s="275">
        <v>0</v>
      </c>
      <c r="J4512" s="275"/>
      <c r="K4512" s="275">
        <v>79000</v>
      </c>
      <c r="L4512" s="275"/>
      <c r="M4512" s="275"/>
      <c r="N4512" s="275"/>
      <c r="O4512" s="275">
        <v>0</v>
      </c>
      <c r="P4512" s="275"/>
      <c r="Q4512" s="73">
        <v>79000</v>
      </c>
    </row>
    <row r="4513" spans="1:17" ht="12.1" customHeight="1" x14ac:dyDescent="0.25">
      <c r="A4513" s="273" t="s">
        <v>7315</v>
      </c>
      <c r="B4513" s="273"/>
      <c r="C4513" s="274" t="s">
        <v>7297</v>
      </c>
      <c r="D4513" s="274"/>
      <c r="E4513" s="274"/>
      <c r="F4513" s="274"/>
      <c r="G4513" s="73">
        <v>0</v>
      </c>
      <c r="H4513" s="73">
        <v>0</v>
      </c>
      <c r="I4513" s="275">
        <v>0</v>
      </c>
      <c r="J4513" s="275"/>
      <c r="K4513" s="275">
        <v>8968107.8599999994</v>
      </c>
      <c r="L4513" s="275"/>
      <c r="M4513" s="275"/>
      <c r="N4513" s="275"/>
      <c r="O4513" s="275">
        <v>0</v>
      </c>
      <c r="P4513" s="275"/>
      <c r="Q4513" s="73">
        <v>8968107.8599999994</v>
      </c>
    </row>
    <row r="4514" spans="1:17" ht="12.75" customHeight="1" x14ac:dyDescent="0.25">
      <c r="A4514" s="273" t="s">
        <v>7316</v>
      </c>
      <c r="B4514" s="273"/>
      <c r="C4514" s="274" t="s">
        <v>7297</v>
      </c>
      <c r="D4514" s="274"/>
      <c r="E4514" s="274"/>
      <c r="F4514" s="274"/>
      <c r="G4514" s="73">
        <v>0</v>
      </c>
      <c r="H4514" s="73">
        <v>0</v>
      </c>
      <c r="I4514" s="275">
        <v>0</v>
      </c>
      <c r="J4514" s="275"/>
      <c r="K4514" s="275">
        <v>27109745.449999999</v>
      </c>
      <c r="L4514" s="275"/>
      <c r="M4514" s="275"/>
      <c r="N4514" s="275"/>
      <c r="O4514" s="275">
        <v>0</v>
      </c>
      <c r="P4514" s="275"/>
      <c r="Q4514" s="73">
        <v>27109745.449999999</v>
      </c>
    </row>
    <row r="4515" spans="1:17" ht="12.1" customHeight="1" x14ac:dyDescent="0.25">
      <c r="A4515" s="273" t="s">
        <v>7317</v>
      </c>
      <c r="B4515" s="273"/>
      <c r="C4515" s="274" t="s">
        <v>7297</v>
      </c>
      <c r="D4515" s="274"/>
      <c r="E4515" s="274"/>
      <c r="F4515" s="274"/>
      <c r="G4515" s="73">
        <v>0</v>
      </c>
      <c r="H4515" s="73">
        <v>0</v>
      </c>
      <c r="I4515" s="275">
        <v>0</v>
      </c>
      <c r="J4515" s="275"/>
      <c r="K4515" s="275">
        <v>16870547.25</v>
      </c>
      <c r="L4515" s="275"/>
      <c r="M4515" s="275"/>
      <c r="N4515" s="275"/>
      <c r="O4515" s="275">
        <v>0</v>
      </c>
      <c r="P4515" s="275"/>
      <c r="Q4515" s="73">
        <v>16870547.25</v>
      </c>
    </row>
    <row r="4516" spans="1:17" ht="12.1" customHeight="1" x14ac:dyDescent="0.25">
      <c r="A4516" s="273" t="s">
        <v>7318</v>
      </c>
      <c r="B4516" s="273"/>
      <c r="C4516" s="274" t="s">
        <v>7297</v>
      </c>
      <c r="D4516" s="274"/>
      <c r="E4516" s="274"/>
      <c r="F4516" s="274"/>
      <c r="G4516" s="73">
        <v>0</v>
      </c>
      <c r="H4516" s="73">
        <v>0</v>
      </c>
      <c r="I4516" s="275">
        <v>0</v>
      </c>
      <c r="J4516" s="275"/>
      <c r="K4516" s="275">
        <v>1636545.45</v>
      </c>
      <c r="L4516" s="275"/>
      <c r="M4516" s="275"/>
      <c r="N4516" s="275"/>
      <c r="O4516" s="275">
        <v>0</v>
      </c>
      <c r="P4516" s="275"/>
      <c r="Q4516" s="73">
        <v>1636545.45</v>
      </c>
    </row>
    <row r="4517" spans="1:17" ht="12.75" customHeight="1" x14ac:dyDescent="0.25">
      <c r="A4517" s="273" t="s">
        <v>7319</v>
      </c>
      <c r="B4517" s="273"/>
      <c r="C4517" s="274" t="s">
        <v>7297</v>
      </c>
      <c r="D4517" s="274"/>
      <c r="E4517" s="274"/>
      <c r="F4517" s="274"/>
      <c r="G4517" s="73">
        <v>0</v>
      </c>
      <c r="H4517" s="73">
        <v>0</v>
      </c>
      <c r="I4517" s="275">
        <v>0</v>
      </c>
      <c r="J4517" s="275"/>
      <c r="K4517" s="275">
        <v>6004000</v>
      </c>
      <c r="L4517" s="275"/>
      <c r="M4517" s="275"/>
      <c r="N4517" s="275"/>
      <c r="O4517" s="275">
        <v>0</v>
      </c>
      <c r="P4517" s="275"/>
      <c r="Q4517" s="73">
        <v>6004000</v>
      </c>
    </row>
    <row r="4518" spans="1:17" ht="12.1" customHeight="1" x14ac:dyDescent="0.25">
      <c r="A4518" s="273" t="s">
        <v>7320</v>
      </c>
      <c r="B4518" s="273"/>
      <c r="C4518" s="274" t="s">
        <v>7321</v>
      </c>
      <c r="D4518" s="274"/>
      <c r="E4518" s="274"/>
      <c r="F4518" s="274"/>
      <c r="G4518" s="73">
        <v>0</v>
      </c>
      <c r="H4518" s="73">
        <v>0</v>
      </c>
      <c r="I4518" s="275">
        <v>0</v>
      </c>
      <c r="J4518" s="275"/>
      <c r="K4518" s="275">
        <v>790000</v>
      </c>
      <c r="L4518" s="275"/>
      <c r="M4518" s="275"/>
      <c r="N4518" s="275"/>
      <c r="O4518" s="275">
        <v>0</v>
      </c>
      <c r="P4518" s="275"/>
      <c r="Q4518" s="73">
        <v>790000</v>
      </c>
    </row>
    <row r="4519" spans="1:17" ht="12.1" customHeight="1" x14ac:dyDescent="0.25">
      <c r="A4519" s="273" t="s">
        <v>7322</v>
      </c>
      <c r="B4519" s="273"/>
      <c r="C4519" s="274" t="s">
        <v>7323</v>
      </c>
      <c r="D4519" s="274"/>
      <c r="E4519" s="274"/>
      <c r="F4519" s="274"/>
      <c r="G4519" s="73">
        <v>0</v>
      </c>
      <c r="H4519" s="73">
        <v>0</v>
      </c>
      <c r="I4519" s="275">
        <v>0</v>
      </c>
      <c r="J4519" s="275"/>
      <c r="K4519" s="275">
        <v>158000</v>
      </c>
      <c r="L4519" s="275"/>
      <c r="M4519" s="275"/>
      <c r="N4519" s="275"/>
      <c r="O4519" s="275">
        <v>0</v>
      </c>
      <c r="P4519" s="275"/>
      <c r="Q4519" s="73">
        <v>158000</v>
      </c>
    </row>
    <row r="4520" spans="1:17" ht="12.1" customHeight="1" x14ac:dyDescent="0.25">
      <c r="A4520" s="273" t="s">
        <v>7324</v>
      </c>
      <c r="B4520" s="273"/>
      <c r="C4520" s="274" t="s">
        <v>7297</v>
      </c>
      <c r="D4520" s="274"/>
      <c r="E4520" s="274"/>
      <c r="F4520" s="274"/>
      <c r="G4520" s="73">
        <v>0</v>
      </c>
      <c r="H4520" s="73">
        <v>0</v>
      </c>
      <c r="I4520" s="275">
        <v>0</v>
      </c>
      <c r="J4520" s="275"/>
      <c r="K4520" s="275">
        <v>7031000</v>
      </c>
      <c r="L4520" s="275"/>
      <c r="M4520" s="275"/>
      <c r="N4520" s="275"/>
      <c r="O4520" s="275">
        <v>0</v>
      </c>
      <c r="P4520" s="275"/>
      <c r="Q4520" s="73">
        <v>7031000</v>
      </c>
    </row>
    <row r="4521" spans="1:17" ht="12.75" customHeight="1" x14ac:dyDescent="0.25">
      <c r="A4521" s="273" t="s">
        <v>7325</v>
      </c>
      <c r="B4521" s="273"/>
      <c r="C4521" s="274" t="s">
        <v>7326</v>
      </c>
      <c r="D4521" s="274"/>
      <c r="E4521" s="274"/>
      <c r="F4521" s="274"/>
      <c r="G4521" s="73">
        <v>0</v>
      </c>
      <c r="H4521" s="73">
        <v>0</v>
      </c>
      <c r="I4521" s="275">
        <v>0</v>
      </c>
      <c r="J4521" s="275"/>
      <c r="K4521" s="275">
        <v>870000</v>
      </c>
      <c r="L4521" s="275"/>
      <c r="M4521" s="275"/>
      <c r="N4521" s="275"/>
      <c r="O4521" s="275">
        <v>0</v>
      </c>
      <c r="P4521" s="275"/>
      <c r="Q4521" s="73">
        <v>870000</v>
      </c>
    </row>
    <row r="4522" spans="1:17" ht="12.1" customHeight="1" x14ac:dyDescent="0.25">
      <c r="A4522" s="273" t="s">
        <v>7327</v>
      </c>
      <c r="B4522" s="273"/>
      <c r="C4522" s="274" t="s">
        <v>7328</v>
      </c>
      <c r="D4522" s="274"/>
      <c r="E4522" s="274"/>
      <c r="F4522" s="274"/>
      <c r="G4522" s="73">
        <v>0</v>
      </c>
      <c r="H4522" s="73">
        <v>0</v>
      </c>
      <c r="I4522" s="275">
        <v>0</v>
      </c>
      <c r="J4522" s="275"/>
      <c r="K4522" s="275">
        <v>474000</v>
      </c>
      <c r="L4522" s="275"/>
      <c r="M4522" s="275"/>
      <c r="N4522" s="275"/>
      <c r="O4522" s="275">
        <v>0</v>
      </c>
      <c r="P4522" s="275"/>
      <c r="Q4522" s="73">
        <v>474000</v>
      </c>
    </row>
    <row r="4523" spans="1:17" ht="12.1" customHeight="1" x14ac:dyDescent="0.25">
      <c r="A4523" s="273" t="s">
        <v>7329</v>
      </c>
      <c r="B4523" s="273"/>
      <c r="C4523" s="274" t="s">
        <v>7330</v>
      </c>
      <c r="D4523" s="274"/>
      <c r="E4523" s="274"/>
      <c r="F4523" s="274"/>
      <c r="G4523" s="73">
        <v>0</v>
      </c>
      <c r="H4523" s="73">
        <v>0</v>
      </c>
      <c r="I4523" s="275">
        <v>0</v>
      </c>
      <c r="J4523" s="275"/>
      <c r="K4523" s="275">
        <v>395000</v>
      </c>
      <c r="L4523" s="275"/>
      <c r="M4523" s="275"/>
      <c r="N4523" s="275"/>
      <c r="O4523" s="275">
        <v>0</v>
      </c>
      <c r="P4523" s="275"/>
      <c r="Q4523" s="73">
        <v>395000</v>
      </c>
    </row>
    <row r="4524" spans="1:17" ht="12.75" customHeight="1" x14ac:dyDescent="0.25">
      <c r="A4524" s="273" t="s">
        <v>7331</v>
      </c>
      <c r="B4524" s="273"/>
      <c r="C4524" s="274" t="s">
        <v>7332</v>
      </c>
      <c r="D4524" s="274"/>
      <c r="E4524" s="274"/>
      <c r="F4524" s="274"/>
      <c r="G4524" s="73">
        <v>0</v>
      </c>
      <c r="H4524" s="73">
        <v>0</v>
      </c>
      <c r="I4524" s="275">
        <v>0</v>
      </c>
      <c r="J4524" s="275"/>
      <c r="K4524" s="275">
        <v>474000</v>
      </c>
      <c r="L4524" s="275"/>
      <c r="M4524" s="275"/>
      <c r="N4524" s="275"/>
      <c r="O4524" s="275">
        <v>0</v>
      </c>
      <c r="P4524" s="275"/>
      <c r="Q4524" s="73">
        <v>474000</v>
      </c>
    </row>
    <row r="4525" spans="1:17" ht="12.1" customHeight="1" x14ac:dyDescent="0.25">
      <c r="A4525" s="273" t="s">
        <v>7333</v>
      </c>
      <c r="B4525" s="273"/>
      <c r="C4525" s="274" t="s">
        <v>7297</v>
      </c>
      <c r="D4525" s="274"/>
      <c r="E4525" s="274"/>
      <c r="F4525" s="274"/>
      <c r="G4525" s="73">
        <v>0</v>
      </c>
      <c r="H4525" s="73">
        <v>0</v>
      </c>
      <c r="I4525" s="275">
        <v>0</v>
      </c>
      <c r="J4525" s="275"/>
      <c r="K4525" s="275">
        <v>10525000</v>
      </c>
      <c r="L4525" s="275"/>
      <c r="M4525" s="275"/>
      <c r="N4525" s="275"/>
      <c r="O4525" s="275">
        <v>0</v>
      </c>
      <c r="P4525" s="275"/>
      <c r="Q4525" s="73">
        <v>10525000</v>
      </c>
    </row>
    <row r="4526" spans="1:17" ht="12.1" customHeight="1" x14ac:dyDescent="0.25">
      <c r="A4526" s="273" t="s">
        <v>7334</v>
      </c>
      <c r="B4526" s="273"/>
      <c r="C4526" s="274" t="s">
        <v>7297</v>
      </c>
      <c r="D4526" s="274"/>
      <c r="E4526" s="274"/>
      <c r="F4526" s="274"/>
      <c r="G4526" s="73">
        <v>0</v>
      </c>
      <c r="H4526" s="73">
        <v>0</v>
      </c>
      <c r="I4526" s="275">
        <v>0</v>
      </c>
      <c r="J4526" s="275"/>
      <c r="K4526" s="275">
        <v>3014745.45</v>
      </c>
      <c r="L4526" s="275"/>
      <c r="M4526" s="275"/>
      <c r="N4526" s="275"/>
      <c r="O4526" s="275">
        <v>0</v>
      </c>
      <c r="P4526" s="275"/>
      <c r="Q4526" s="73">
        <v>3014745.45</v>
      </c>
    </row>
    <row r="4527" spans="1:17" ht="12.75" customHeight="1" x14ac:dyDescent="0.25">
      <c r="A4527" s="273" t="s">
        <v>7335</v>
      </c>
      <c r="B4527" s="273"/>
      <c r="C4527" s="274" t="s">
        <v>7336</v>
      </c>
      <c r="D4527" s="274"/>
      <c r="E4527" s="274"/>
      <c r="F4527" s="274"/>
      <c r="G4527" s="73">
        <v>0</v>
      </c>
      <c r="H4527" s="73">
        <v>0</v>
      </c>
      <c r="I4527" s="275">
        <v>0</v>
      </c>
      <c r="J4527" s="275"/>
      <c r="K4527" s="275">
        <v>158000</v>
      </c>
      <c r="L4527" s="275"/>
      <c r="M4527" s="275"/>
      <c r="N4527" s="275"/>
      <c r="O4527" s="275">
        <v>0</v>
      </c>
      <c r="P4527" s="275"/>
      <c r="Q4527" s="73">
        <v>158000</v>
      </c>
    </row>
    <row r="4528" spans="1:17" ht="12.1" customHeight="1" x14ac:dyDescent="0.25">
      <c r="A4528" s="273" t="s">
        <v>7337</v>
      </c>
      <c r="B4528" s="273"/>
      <c r="C4528" s="274" t="s">
        <v>7336</v>
      </c>
      <c r="D4528" s="274"/>
      <c r="E4528" s="274"/>
      <c r="F4528" s="274"/>
      <c r="G4528" s="73">
        <v>0</v>
      </c>
      <c r="H4528" s="73">
        <v>0</v>
      </c>
      <c r="I4528" s="275">
        <v>0</v>
      </c>
      <c r="J4528" s="275"/>
      <c r="K4528" s="275">
        <v>395000</v>
      </c>
      <c r="L4528" s="275"/>
      <c r="M4528" s="275"/>
      <c r="N4528" s="275"/>
      <c r="O4528" s="275">
        <v>0</v>
      </c>
      <c r="P4528" s="275"/>
      <c r="Q4528" s="73">
        <v>395000</v>
      </c>
    </row>
    <row r="4529" spans="1:17" ht="12.1" customHeight="1" x14ac:dyDescent="0.25">
      <c r="A4529" s="273" t="s">
        <v>7338</v>
      </c>
      <c r="B4529" s="273"/>
      <c r="C4529" s="274" t="s">
        <v>7297</v>
      </c>
      <c r="D4529" s="274"/>
      <c r="E4529" s="274"/>
      <c r="F4529" s="274"/>
      <c r="G4529" s="73">
        <v>0</v>
      </c>
      <c r="H4529" s="73">
        <v>0</v>
      </c>
      <c r="I4529" s="275">
        <v>0</v>
      </c>
      <c r="J4529" s="275"/>
      <c r="K4529" s="275">
        <v>5214000</v>
      </c>
      <c r="L4529" s="275"/>
      <c r="M4529" s="275"/>
      <c r="N4529" s="275"/>
      <c r="O4529" s="275">
        <v>0</v>
      </c>
      <c r="P4529" s="275"/>
      <c r="Q4529" s="73">
        <v>5214000</v>
      </c>
    </row>
    <row r="4530" spans="1:17" ht="12.75" customHeight="1" x14ac:dyDescent="0.25">
      <c r="A4530" s="273" t="s">
        <v>7339</v>
      </c>
      <c r="B4530" s="273"/>
      <c r="C4530" s="274" t="s">
        <v>7340</v>
      </c>
      <c r="D4530" s="274"/>
      <c r="E4530" s="274"/>
      <c r="F4530" s="274"/>
      <c r="G4530" s="73">
        <v>0</v>
      </c>
      <c r="H4530" s="73">
        <v>0</v>
      </c>
      <c r="I4530" s="275">
        <v>0</v>
      </c>
      <c r="J4530" s="275"/>
      <c r="K4530" s="275">
        <v>474000</v>
      </c>
      <c r="L4530" s="275"/>
      <c r="M4530" s="275"/>
      <c r="N4530" s="275"/>
      <c r="O4530" s="275">
        <v>0</v>
      </c>
      <c r="P4530" s="275"/>
      <c r="Q4530" s="73">
        <v>474000</v>
      </c>
    </row>
    <row r="4531" spans="1:17" ht="12.1" customHeight="1" x14ac:dyDescent="0.25">
      <c r="A4531" s="273" t="s">
        <v>7341</v>
      </c>
      <c r="B4531" s="273"/>
      <c r="C4531" s="274" t="s">
        <v>7340</v>
      </c>
      <c r="D4531" s="274"/>
      <c r="E4531" s="274"/>
      <c r="F4531" s="274"/>
      <c r="G4531" s="73">
        <v>0</v>
      </c>
      <c r="H4531" s="73">
        <v>0</v>
      </c>
      <c r="I4531" s="275">
        <v>0</v>
      </c>
      <c r="J4531" s="275"/>
      <c r="K4531" s="275">
        <v>474000</v>
      </c>
      <c r="L4531" s="275"/>
      <c r="M4531" s="275"/>
      <c r="N4531" s="275"/>
      <c r="O4531" s="275">
        <v>0</v>
      </c>
      <c r="P4531" s="275"/>
      <c r="Q4531" s="73">
        <v>474000</v>
      </c>
    </row>
    <row r="4532" spans="1:17" ht="12.1" customHeight="1" x14ac:dyDescent="0.25">
      <c r="A4532" s="273" t="s">
        <v>7342</v>
      </c>
      <c r="B4532" s="273"/>
      <c r="C4532" s="274" t="s">
        <v>7340</v>
      </c>
      <c r="D4532" s="274"/>
      <c r="E4532" s="274"/>
      <c r="F4532" s="274"/>
      <c r="G4532" s="73">
        <v>0</v>
      </c>
      <c r="H4532" s="73">
        <v>0</v>
      </c>
      <c r="I4532" s="275">
        <v>0</v>
      </c>
      <c r="J4532" s="275"/>
      <c r="K4532" s="275">
        <v>2844000</v>
      </c>
      <c r="L4532" s="275"/>
      <c r="M4532" s="275"/>
      <c r="N4532" s="275"/>
      <c r="O4532" s="275">
        <v>0</v>
      </c>
      <c r="P4532" s="275"/>
      <c r="Q4532" s="73">
        <v>2844000</v>
      </c>
    </row>
    <row r="4533" spans="1:17" ht="12.75" customHeight="1" x14ac:dyDescent="0.25">
      <c r="A4533" s="273" t="s">
        <v>7343</v>
      </c>
      <c r="B4533" s="273"/>
      <c r="C4533" s="274" t="s">
        <v>7340</v>
      </c>
      <c r="D4533" s="274"/>
      <c r="E4533" s="274"/>
      <c r="F4533" s="274"/>
      <c r="G4533" s="73">
        <v>0</v>
      </c>
      <c r="H4533" s="73">
        <v>0</v>
      </c>
      <c r="I4533" s="275">
        <v>0</v>
      </c>
      <c r="J4533" s="275"/>
      <c r="K4533" s="275">
        <v>948000</v>
      </c>
      <c r="L4533" s="275"/>
      <c r="M4533" s="275"/>
      <c r="N4533" s="275"/>
      <c r="O4533" s="275">
        <v>0</v>
      </c>
      <c r="P4533" s="275"/>
      <c r="Q4533" s="73">
        <v>948000</v>
      </c>
    </row>
    <row r="4534" spans="1:17" ht="12.1" customHeight="1" x14ac:dyDescent="0.25">
      <c r="A4534" s="273" t="s">
        <v>7344</v>
      </c>
      <c r="B4534" s="273"/>
      <c r="C4534" s="274" t="s">
        <v>7297</v>
      </c>
      <c r="D4534" s="274"/>
      <c r="E4534" s="274"/>
      <c r="F4534" s="274"/>
      <c r="G4534" s="73">
        <v>0</v>
      </c>
      <c r="H4534" s="73">
        <v>0</v>
      </c>
      <c r="I4534" s="275">
        <v>0</v>
      </c>
      <c r="J4534" s="275"/>
      <c r="K4534" s="275">
        <v>7261270.1900000004</v>
      </c>
      <c r="L4534" s="275"/>
      <c r="M4534" s="275"/>
      <c r="N4534" s="275"/>
      <c r="O4534" s="275">
        <v>0</v>
      </c>
      <c r="P4534" s="275"/>
      <c r="Q4534" s="73">
        <v>7261270.1900000004</v>
      </c>
    </row>
    <row r="4535" spans="1:17" ht="12.1" customHeight="1" x14ac:dyDescent="0.25">
      <c r="A4535" s="273" t="s">
        <v>7345</v>
      </c>
      <c r="B4535" s="273"/>
      <c r="C4535" s="274" t="s">
        <v>7340</v>
      </c>
      <c r="D4535" s="274"/>
      <c r="E4535" s="274"/>
      <c r="F4535" s="274"/>
      <c r="G4535" s="73">
        <v>0</v>
      </c>
      <c r="H4535" s="73">
        <v>0</v>
      </c>
      <c r="I4535" s="275">
        <v>0</v>
      </c>
      <c r="J4535" s="275"/>
      <c r="K4535" s="275">
        <v>800727</v>
      </c>
      <c r="L4535" s="275"/>
      <c r="M4535" s="275"/>
      <c r="N4535" s="275"/>
      <c r="O4535" s="275">
        <v>0</v>
      </c>
      <c r="P4535" s="275"/>
      <c r="Q4535" s="73">
        <v>800727</v>
      </c>
    </row>
    <row r="4536" spans="1:17" ht="12.75" customHeight="1" x14ac:dyDescent="0.25">
      <c r="A4536" s="273" t="s">
        <v>7346</v>
      </c>
      <c r="B4536" s="273"/>
      <c r="C4536" s="274" t="s">
        <v>7297</v>
      </c>
      <c r="D4536" s="274"/>
      <c r="E4536" s="274"/>
      <c r="F4536" s="274"/>
      <c r="G4536" s="73">
        <v>0</v>
      </c>
      <c r="H4536" s="73">
        <v>0</v>
      </c>
      <c r="I4536" s="275">
        <v>0</v>
      </c>
      <c r="J4536" s="275"/>
      <c r="K4536" s="275">
        <v>2678909.09</v>
      </c>
      <c r="L4536" s="275"/>
      <c r="M4536" s="275"/>
      <c r="N4536" s="275"/>
      <c r="O4536" s="275">
        <v>0</v>
      </c>
      <c r="P4536" s="275"/>
      <c r="Q4536" s="73">
        <v>2678909.09</v>
      </c>
    </row>
    <row r="4537" spans="1:17" ht="12.1" customHeight="1" x14ac:dyDescent="0.25">
      <c r="A4537" s="273" t="s">
        <v>7347</v>
      </c>
      <c r="B4537" s="273"/>
      <c r="C4537" s="274" t="s">
        <v>7297</v>
      </c>
      <c r="D4537" s="274"/>
      <c r="E4537" s="274"/>
      <c r="F4537" s="274"/>
      <c r="G4537" s="73">
        <v>0</v>
      </c>
      <c r="H4537" s="73">
        <v>0</v>
      </c>
      <c r="I4537" s="275">
        <v>0</v>
      </c>
      <c r="J4537" s="275"/>
      <c r="K4537" s="275">
        <v>1185000</v>
      </c>
      <c r="L4537" s="275"/>
      <c r="M4537" s="275"/>
      <c r="N4537" s="275"/>
      <c r="O4537" s="275">
        <v>0</v>
      </c>
      <c r="P4537" s="275"/>
      <c r="Q4537" s="73">
        <v>1185000</v>
      </c>
    </row>
    <row r="4538" spans="1:17" ht="12.1" customHeight="1" x14ac:dyDescent="0.25">
      <c r="A4538" s="273" t="s">
        <v>7348</v>
      </c>
      <c r="B4538" s="273"/>
      <c r="C4538" s="274" t="s">
        <v>7349</v>
      </c>
      <c r="D4538" s="274"/>
      <c r="E4538" s="274"/>
      <c r="F4538" s="274"/>
      <c r="G4538" s="73">
        <v>0</v>
      </c>
      <c r="H4538" s="73">
        <v>0</v>
      </c>
      <c r="I4538" s="275">
        <v>0</v>
      </c>
      <c r="J4538" s="275"/>
      <c r="K4538" s="275">
        <v>158000</v>
      </c>
      <c r="L4538" s="275"/>
      <c r="M4538" s="275"/>
      <c r="N4538" s="275"/>
      <c r="O4538" s="275">
        <v>0</v>
      </c>
      <c r="P4538" s="275"/>
      <c r="Q4538" s="73">
        <v>158000</v>
      </c>
    </row>
    <row r="4539" spans="1:17" ht="12.75" customHeight="1" x14ac:dyDescent="0.25">
      <c r="A4539" s="273" t="s">
        <v>7350</v>
      </c>
      <c r="B4539" s="273"/>
      <c r="C4539" s="274" t="s">
        <v>7297</v>
      </c>
      <c r="D4539" s="274"/>
      <c r="E4539" s="274"/>
      <c r="F4539" s="274"/>
      <c r="G4539" s="73">
        <v>0</v>
      </c>
      <c r="H4539" s="73">
        <v>0</v>
      </c>
      <c r="I4539" s="275">
        <v>0</v>
      </c>
      <c r="J4539" s="275"/>
      <c r="K4539" s="275">
        <v>2823265.3</v>
      </c>
      <c r="L4539" s="275"/>
      <c r="M4539" s="275"/>
      <c r="N4539" s="275"/>
      <c r="O4539" s="275">
        <v>0</v>
      </c>
      <c r="P4539" s="275"/>
      <c r="Q4539" s="73">
        <v>2823265.3</v>
      </c>
    </row>
    <row r="4540" spans="1:17" ht="12.1" customHeight="1" x14ac:dyDescent="0.25">
      <c r="A4540" s="273" t="s">
        <v>7351</v>
      </c>
      <c r="B4540" s="273"/>
      <c r="C4540" s="274" t="s">
        <v>7297</v>
      </c>
      <c r="D4540" s="274"/>
      <c r="E4540" s="274"/>
      <c r="F4540" s="274"/>
      <c r="G4540" s="73">
        <v>0</v>
      </c>
      <c r="H4540" s="73">
        <v>0</v>
      </c>
      <c r="I4540" s="275">
        <v>0</v>
      </c>
      <c r="J4540" s="275"/>
      <c r="K4540" s="275">
        <v>4223000</v>
      </c>
      <c r="L4540" s="275"/>
      <c r="M4540" s="275"/>
      <c r="N4540" s="275"/>
      <c r="O4540" s="275">
        <v>0</v>
      </c>
      <c r="P4540" s="275"/>
      <c r="Q4540" s="73">
        <v>4223000</v>
      </c>
    </row>
    <row r="4541" spans="1:17" ht="12.1" customHeight="1" x14ac:dyDescent="0.25">
      <c r="A4541" s="273" t="s">
        <v>7352</v>
      </c>
      <c r="B4541" s="273"/>
      <c r="C4541" s="274" t="s">
        <v>7340</v>
      </c>
      <c r="D4541" s="274"/>
      <c r="E4541" s="274"/>
      <c r="F4541" s="274"/>
      <c r="G4541" s="73">
        <v>0</v>
      </c>
      <c r="H4541" s="73">
        <v>0</v>
      </c>
      <c r="I4541" s="275">
        <v>0</v>
      </c>
      <c r="J4541" s="275"/>
      <c r="K4541" s="275">
        <v>1422000</v>
      </c>
      <c r="L4541" s="275"/>
      <c r="M4541" s="275"/>
      <c r="N4541" s="275"/>
      <c r="O4541" s="275">
        <v>0</v>
      </c>
      <c r="P4541" s="275"/>
      <c r="Q4541" s="73">
        <v>1422000</v>
      </c>
    </row>
    <row r="4542" spans="1:17" ht="12.75" customHeight="1" x14ac:dyDescent="0.25">
      <c r="A4542" s="273" t="s">
        <v>7353</v>
      </c>
      <c r="B4542" s="273"/>
      <c r="C4542" s="274" t="s">
        <v>7340</v>
      </c>
      <c r="D4542" s="274"/>
      <c r="E4542" s="274"/>
      <c r="F4542" s="274"/>
      <c r="G4542" s="73">
        <v>0</v>
      </c>
      <c r="H4542" s="73">
        <v>0</v>
      </c>
      <c r="I4542" s="275">
        <v>0</v>
      </c>
      <c r="J4542" s="275"/>
      <c r="K4542" s="275">
        <v>1343000</v>
      </c>
      <c r="L4542" s="275"/>
      <c r="M4542" s="275"/>
      <c r="N4542" s="275"/>
      <c r="O4542" s="275">
        <v>0</v>
      </c>
      <c r="P4542" s="275"/>
      <c r="Q4542" s="73">
        <v>1343000</v>
      </c>
    </row>
    <row r="4543" spans="1:17" ht="12.1" customHeight="1" x14ac:dyDescent="0.25">
      <c r="A4543" s="273" t="s">
        <v>7354</v>
      </c>
      <c r="B4543" s="273"/>
      <c r="C4543" s="274" t="s">
        <v>7297</v>
      </c>
      <c r="D4543" s="274"/>
      <c r="E4543" s="274"/>
      <c r="F4543" s="274"/>
      <c r="G4543" s="73">
        <v>0</v>
      </c>
      <c r="H4543" s="73">
        <v>0</v>
      </c>
      <c r="I4543" s="275">
        <v>0</v>
      </c>
      <c r="J4543" s="275"/>
      <c r="K4543" s="275">
        <v>14705818.18</v>
      </c>
      <c r="L4543" s="275"/>
      <c r="M4543" s="275"/>
      <c r="N4543" s="275"/>
      <c r="O4543" s="275">
        <v>0</v>
      </c>
      <c r="P4543" s="275"/>
      <c r="Q4543" s="73">
        <v>14705818.18</v>
      </c>
    </row>
    <row r="4544" spans="1:17" ht="12.1" customHeight="1" x14ac:dyDescent="0.25">
      <c r="A4544" s="273" t="s">
        <v>7355</v>
      </c>
      <c r="B4544" s="273"/>
      <c r="C4544" s="274" t="s">
        <v>7356</v>
      </c>
      <c r="D4544" s="274"/>
      <c r="E4544" s="274"/>
      <c r="F4544" s="274"/>
      <c r="G4544" s="73">
        <v>0</v>
      </c>
      <c r="H4544" s="73">
        <v>0</v>
      </c>
      <c r="I4544" s="275">
        <v>0</v>
      </c>
      <c r="J4544" s="275"/>
      <c r="K4544" s="275">
        <v>474000</v>
      </c>
      <c r="L4544" s="275"/>
      <c r="M4544" s="275"/>
      <c r="N4544" s="275"/>
      <c r="O4544" s="275">
        <v>0</v>
      </c>
      <c r="P4544" s="275"/>
      <c r="Q4544" s="73">
        <v>474000</v>
      </c>
    </row>
    <row r="4545" spans="1:17" ht="12.1" customHeight="1" x14ac:dyDescent="0.25">
      <c r="A4545" s="273" t="s">
        <v>7357</v>
      </c>
      <c r="B4545" s="273"/>
      <c r="C4545" s="274" t="s">
        <v>7358</v>
      </c>
      <c r="D4545" s="274"/>
      <c r="E4545" s="274"/>
      <c r="F4545" s="274"/>
      <c r="G4545" s="73">
        <v>0</v>
      </c>
      <c r="H4545" s="73">
        <v>0</v>
      </c>
      <c r="I4545" s="275">
        <v>0</v>
      </c>
      <c r="J4545" s="275"/>
      <c r="K4545" s="275">
        <v>1027000</v>
      </c>
      <c r="L4545" s="275"/>
      <c r="M4545" s="275"/>
      <c r="N4545" s="275"/>
      <c r="O4545" s="275">
        <v>0</v>
      </c>
      <c r="P4545" s="275"/>
      <c r="Q4545" s="73">
        <v>1027000</v>
      </c>
    </row>
    <row r="4546" spans="1:17" ht="12.75" customHeight="1" x14ac:dyDescent="0.25">
      <c r="A4546" s="273" t="s">
        <v>7359</v>
      </c>
      <c r="B4546" s="273"/>
      <c r="C4546" s="274" t="s">
        <v>7297</v>
      </c>
      <c r="D4546" s="274"/>
      <c r="E4546" s="274"/>
      <c r="F4546" s="274"/>
      <c r="G4546" s="73">
        <v>0</v>
      </c>
      <c r="H4546" s="73">
        <v>0</v>
      </c>
      <c r="I4546" s="275">
        <v>0</v>
      </c>
      <c r="J4546" s="275"/>
      <c r="K4546" s="275">
        <v>4025154.52</v>
      </c>
      <c r="L4546" s="275"/>
      <c r="M4546" s="275"/>
      <c r="N4546" s="275"/>
      <c r="O4546" s="275">
        <v>0</v>
      </c>
      <c r="P4546" s="275"/>
      <c r="Q4546" s="73">
        <v>4025154.52</v>
      </c>
    </row>
    <row r="4547" spans="1:17" ht="12.1" customHeight="1" x14ac:dyDescent="0.25">
      <c r="A4547" s="273" t="s">
        <v>7360</v>
      </c>
      <c r="B4547" s="273"/>
      <c r="C4547" s="274" t="s">
        <v>7297</v>
      </c>
      <c r="D4547" s="274"/>
      <c r="E4547" s="274"/>
      <c r="F4547" s="274"/>
      <c r="G4547" s="73">
        <v>0</v>
      </c>
      <c r="H4547" s="73">
        <v>0</v>
      </c>
      <c r="I4547" s="275">
        <v>0</v>
      </c>
      <c r="J4547" s="275"/>
      <c r="K4547" s="275">
        <v>6562466.5800000001</v>
      </c>
      <c r="L4547" s="275"/>
      <c r="M4547" s="275"/>
      <c r="N4547" s="275"/>
      <c r="O4547" s="275">
        <v>0</v>
      </c>
      <c r="P4547" s="275"/>
      <c r="Q4547" s="73">
        <v>6562466.5800000001</v>
      </c>
    </row>
    <row r="4548" spans="1:17" ht="12.1" customHeight="1" x14ac:dyDescent="0.25">
      <c r="A4548" s="273" t="s">
        <v>7361</v>
      </c>
      <c r="B4548" s="273"/>
      <c r="C4548" s="274" t="s">
        <v>7297</v>
      </c>
      <c r="D4548" s="274"/>
      <c r="E4548" s="274"/>
      <c r="F4548" s="274"/>
      <c r="G4548" s="73">
        <v>0</v>
      </c>
      <c r="H4548" s="73">
        <v>0</v>
      </c>
      <c r="I4548" s="275">
        <v>0</v>
      </c>
      <c r="J4548" s="275"/>
      <c r="K4548" s="275">
        <v>6715000</v>
      </c>
      <c r="L4548" s="275"/>
      <c r="M4548" s="275"/>
      <c r="N4548" s="275"/>
      <c r="O4548" s="275">
        <v>0</v>
      </c>
      <c r="P4548" s="275"/>
      <c r="Q4548" s="73">
        <v>6715000</v>
      </c>
    </row>
    <row r="4549" spans="1:17" ht="12.75" customHeight="1" x14ac:dyDescent="0.25">
      <c r="A4549" s="273" t="s">
        <v>7362</v>
      </c>
      <c r="B4549" s="273"/>
      <c r="C4549" s="274" t="s">
        <v>7363</v>
      </c>
      <c r="D4549" s="274"/>
      <c r="E4549" s="274"/>
      <c r="F4549" s="274"/>
      <c r="G4549" s="73">
        <v>0</v>
      </c>
      <c r="H4549" s="73">
        <v>0</v>
      </c>
      <c r="I4549" s="275">
        <v>0</v>
      </c>
      <c r="J4549" s="275"/>
      <c r="K4549" s="275">
        <v>18424909.09</v>
      </c>
      <c r="L4549" s="275"/>
      <c r="M4549" s="275"/>
      <c r="N4549" s="275"/>
      <c r="O4549" s="275">
        <v>0</v>
      </c>
      <c r="P4549" s="275"/>
      <c r="Q4549" s="73">
        <v>18424909.09</v>
      </c>
    </row>
    <row r="4550" spans="1:17" ht="12.1" customHeight="1" x14ac:dyDescent="0.25">
      <c r="A4550" s="273" t="s">
        <v>7364</v>
      </c>
      <c r="B4550" s="273"/>
      <c r="C4550" s="274" t="s">
        <v>7365</v>
      </c>
      <c r="D4550" s="274"/>
      <c r="E4550" s="274"/>
      <c r="F4550" s="274"/>
      <c r="G4550" s="73">
        <v>0</v>
      </c>
      <c r="H4550" s="73">
        <v>0</v>
      </c>
      <c r="I4550" s="275">
        <v>0</v>
      </c>
      <c r="J4550" s="275"/>
      <c r="K4550" s="275">
        <v>30909000</v>
      </c>
      <c r="L4550" s="275"/>
      <c r="M4550" s="275"/>
      <c r="N4550" s="275"/>
      <c r="O4550" s="275">
        <v>0</v>
      </c>
      <c r="P4550" s="275"/>
      <c r="Q4550" s="73">
        <v>30909000</v>
      </c>
    </row>
    <row r="4551" spans="1:17" ht="12.1" customHeight="1" x14ac:dyDescent="0.25">
      <c r="A4551" s="273" t="s">
        <v>7366</v>
      </c>
      <c r="B4551" s="273"/>
      <c r="C4551" s="274" t="s">
        <v>7367</v>
      </c>
      <c r="D4551" s="274"/>
      <c r="E4551" s="274"/>
      <c r="F4551" s="274"/>
      <c r="G4551" s="73">
        <v>0</v>
      </c>
      <c r="H4551" s="73">
        <v>0</v>
      </c>
      <c r="I4551" s="275">
        <v>0</v>
      </c>
      <c r="J4551" s="275"/>
      <c r="K4551" s="275">
        <v>16841358.579999998</v>
      </c>
      <c r="L4551" s="275"/>
      <c r="M4551" s="275"/>
      <c r="N4551" s="275"/>
      <c r="O4551" s="275">
        <v>0</v>
      </c>
      <c r="P4551" s="275"/>
      <c r="Q4551" s="73">
        <v>16841358.579999998</v>
      </c>
    </row>
    <row r="4552" spans="1:17" ht="12.75" customHeight="1" x14ac:dyDescent="0.25">
      <c r="A4552" s="273" t="s">
        <v>7368</v>
      </c>
      <c r="B4552" s="273"/>
      <c r="C4552" s="274" t="s">
        <v>7369</v>
      </c>
      <c r="D4552" s="274"/>
      <c r="E4552" s="274"/>
      <c r="F4552" s="274"/>
      <c r="G4552" s="73">
        <v>0</v>
      </c>
      <c r="H4552" s="73">
        <v>0</v>
      </c>
      <c r="I4552" s="275">
        <v>0</v>
      </c>
      <c r="J4552" s="275"/>
      <c r="K4552" s="275">
        <v>13928626.65</v>
      </c>
      <c r="L4552" s="275"/>
      <c r="M4552" s="275"/>
      <c r="N4552" s="275"/>
      <c r="O4552" s="275">
        <v>0</v>
      </c>
      <c r="P4552" s="275"/>
      <c r="Q4552" s="73">
        <v>13928626.65</v>
      </c>
    </row>
    <row r="4553" spans="1:17" ht="12.1" customHeight="1" x14ac:dyDescent="0.25">
      <c r="A4553" s="273" t="s">
        <v>7370</v>
      </c>
      <c r="B4553" s="273"/>
      <c r="C4553" s="274" t="s">
        <v>7371</v>
      </c>
      <c r="D4553" s="274"/>
      <c r="E4553" s="274"/>
      <c r="F4553" s="274"/>
      <c r="G4553" s="73">
        <v>0</v>
      </c>
      <c r="H4553" s="73">
        <v>0</v>
      </c>
      <c r="I4553" s="275">
        <v>0</v>
      </c>
      <c r="J4553" s="275"/>
      <c r="K4553" s="275">
        <v>2296000</v>
      </c>
      <c r="L4553" s="275"/>
      <c r="M4553" s="275"/>
      <c r="N4553" s="275"/>
      <c r="O4553" s="275">
        <v>0</v>
      </c>
      <c r="P4553" s="275"/>
      <c r="Q4553" s="73">
        <v>2296000</v>
      </c>
    </row>
    <row r="4554" spans="1:17" ht="12.1" customHeight="1" x14ac:dyDescent="0.25">
      <c r="A4554" s="273" t="s">
        <v>7372</v>
      </c>
      <c r="B4554" s="273"/>
      <c r="C4554" s="274" t="s">
        <v>7371</v>
      </c>
      <c r="D4554" s="274"/>
      <c r="E4554" s="274"/>
      <c r="F4554" s="274"/>
      <c r="G4554" s="73">
        <v>0</v>
      </c>
      <c r="H4554" s="73">
        <v>0</v>
      </c>
      <c r="I4554" s="275">
        <v>0</v>
      </c>
      <c r="J4554" s="275"/>
      <c r="K4554" s="275">
        <v>5065209.05</v>
      </c>
      <c r="L4554" s="275"/>
      <c r="M4554" s="275"/>
      <c r="N4554" s="275"/>
      <c r="O4554" s="275">
        <v>0</v>
      </c>
      <c r="P4554" s="275"/>
      <c r="Q4554" s="73">
        <v>5065209.05</v>
      </c>
    </row>
    <row r="4555" spans="1:17" ht="12.75" customHeight="1" x14ac:dyDescent="0.25">
      <c r="A4555" s="273" t="s">
        <v>7373</v>
      </c>
      <c r="B4555" s="273"/>
      <c r="C4555" s="274" t="s">
        <v>7371</v>
      </c>
      <c r="D4555" s="274"/>
      <c r="E4555" s="274"/>
      <c r="F4555" s="274"/>
      <c r="G4555" s="73">
        <v>0</v>
      </c>
      <c r="H4555" s="73">
        <v>0</v>
      </c>
      <c r="I4555" s="275">
        <v>0</v>
      </c>
      <c r="J4555" s="275"/>
      <c r="K4555" s="275">
        <v>1909000</v>
      </c>
      <c r="L4555" s="275"/>
      <c r="M4555" s="275"/>
      <c r="N4555" s="275"/>
      <c r="O4555" s="275">
        <v>0</v>
      </c>
      <c r="P4555" s="275"/>
      <c r="Q4555" s="73">
        <v>1909000</v>
      </c>
    </row>
    <row r="4556" spans="1:17" ht="12.1" customHeight="1" x14ac:dyDescent="0.25">
      <c r="A4556" s="273" t="s">
        <v>7374</v>
      </c>
      <c r="B4556" s="273"/>
      <c r="C4556" s="274" t="s">
        <v>7371</v>
      </c>
      <c r="D4556" s="274"/>
      <c r="E4556" s="274"/>
      <c r="F4556" s="274"/>
      <c r="G4556" s="73">
        <v>0</v>
      </c>
      <c r="H4556" s="73">
        <v>0</v>
      </c>
      <c r="I4556" s="275">
        <v>0</v>
      </c>
      <c r="J4556" s="275"/>
      <c r="K4556" s="275">
        <v>560000</v>
      </c>
      <c r="L4556" s="275"/>
      <c r="M4556" s="275"/>
      <c r="N4556" s="275"/>
      <c r="O4556" s="275">
        <v>0</v>
      </c>
      <c r="P4556" s="275"/>
      <c r="Q4556" s="73">
        <v>560000</v>
      </c>
    </row>
    <row r="4557" spans="1:17" ht="12.1" customHeight="1" x14ac:dyDescent="0.25">
      <c r="A4557" s="273" t="s">
        <v>7375</v>
      </c>
      <c r="B4557" s="273"/>
      <c r="C4557" s="274" t="s">
        <v>7376</v>
      </c>
      <c r="D4557" s="274"/>
      <c r="E4557" s="274"/>
      <c r="F4557" s="274"/>
      <c r="G4557" s="73">
        <v>0</v>
      </c>
      <c r="H4557" s="73">
        <v>0</v>
      </c>
      <c r="I4557" s="275">
        <v>0</v>
      </c>
      <c r="J4557" s="275"/>
      <c r="K4557" s="275">
        <v>654477.27</v>
      </c>
      <c r="L4557" s="275"/>
      <c r="M4557" s="275"/>
      <c r="N4557" s="275"/>
      <c r="O4557" s="275">
        <v>0</v>
      </c>
      <c r="P4557" s="275"/>
      <c r="Q4557" s="73">
        <v>654477.27</v>
      </c>
    </row>
    <row r="4558" spans="1:17" ht="12.75" customHeight="1" x14ac:dyDescent="0.25">
      <c r="A4558" s="273" t="s">
        <v>7377</v>
      </c>
      <c r="B4558" s="273"/>
      <c r="C4558" s="274" t="s">
        <v>7376</v>
      </c>
      <c r="D4558" s="274"/>
      <c r="E4558" s="274"/>
      <c r="F4558" s="274"/>
      <c r="G4558" s="73">
        <v>0</v>
      </c>
      <c r="H4558" s="73">
        <v>0</v>
      </c>
      <c r="I4558" s="275">
        <v>0</v>
      </c>
      <c r="J4558" s="275"/>
      <c r="K4558" s="275">
        <v>58000</v>
      </c>
      <c r="L4558" s="275"/>
      <c r="M4558" s="275"/>
      <c r="N4558" s="275"/>
      <c r="O4558" s="275">
        <v>0</v>
      </c>
      <c r="P4558" s="275"/>
      <c r="Q4558" s="73">
        <v>58000</v>
      </c>
    </row>
    <row r="4559" spans="1:17" ht="12.1" customHeight="1" x14ac:dyDescent="0.25">
      <c r="A4559" s="273" t="s">
        <v>7378</v>
      </c>
      <c r="B4559" s="273"/>
      <c r="C4559" s="274" t="s">
        <v>7376</v>
      </c>
      <c r="D4559" s="274"/>
      <c r="E4559" s="274"/>
      <c r="F4559" s="274"/>
      <c r="G4559" s="73">
        <v>0</v>
      </c>
      <c r="H4559" s="73">
        <v>0</v>
      </c>
      <c r="I4559" s="275">
        <v>0</v>
      </c>
      <c r="J4559" s="275"/>
      <c r="K4559" s="275">
        <v>782727.27</v>
      </c>
      <c r="L4559" s="275"/>
      <c r="M4559" s="275"/>
      <c r="N4559" s="275"/>
      <c r="O4559" s="275">
        <v>0</v>
      </c>
      <c r="P4559" s="275"/>
      <c r="Q4559" s="73">
        <v>782727.27</v>
      </c>
    </row>
    <row r="4560" spans="1:17" ht="12.1" customHeight="1" x14ac:dyDescent="0.25">
      <c r="A4560" s="273" t="s">
        <v>7379</v>
      </c>
      <c r="B4560" s="273"/>
      <c r="C4560" s="274" t="s">
        <v>7376</v>
      </c>
      <c r="D4560" s="274"/>
      <c r="E4560" s="274"/>
      <c r="F4560" s="274"/>
      <c r="G4560" s="73">
        <v>0</v>
      </c>
      <c r="H4560" s="73">
        <v>0</v>
      </c>
      <c r="I4560" s="275">
        <v>0</v>
      </c>
      <c r="J4560" s="275"/>
      <c r="K4560" s="275">
        <v>895545.46</v>
      </c>
      <c r="L4560" s="275"/>
      <c r="M4560" s="275"/>
      <c r="N4560" s="275"/>
      <c r="O4560" s="275">
        <v>0</v>
      </c>
      <c r="P4560" s="275"/>
      <c r="Q4560" s="73">
        <v>895545.46</v>
      </c>
    </row>
    <row r="4561" spans="1:17" ht="12.75" customHeight="1" x14ac:dyDescent="0.25">
      <c r="A4561" s="273" t="s">
        <v>7380</v>
      </c>
      <c r="B4561" s="273"/>
      <c r="C4561" s="274" t="s">
        <v>7381</v>
      </c>
      <c r="D4561" s="274"/>
      <c r="E4561" s="274"/>
      <c r="F4561" s="274"/>
      <c r="G4561" s="73">
        <v>0</v>
      </c>
      <c r="H4561" s="73">
        <v>0</v>
      </c>
      <c r="I4561" s="275">
        <v>0</v>
      </c>
      <c r="J4561" s="275"/>
      <c r="K4561" s="275">
        <v>227250</v>
      </c>
      <c r="L4561" s="275"/>
      <c r="M4561" s="275"/>
      <c r="N4561" s="275"/>
      <c r="O4561" s="275">
        <v>0</v>
      </c>
      <c r="P4561" s="275"/>
      <c r="Q4561" s="73">
        <v>227250</v>
      </c>
    </row>
    <row r="4562" spans="1:17" ht="12.1" customHeight="1" x14ac:dyDescent="0.25">
      <c r="A4562" s="273" t="s">
        <v>7382</v>
      </c>
      <c r="B4562" s="273"/>
      <c r="C4562" s="274" t="s">
        <v>7381</v>
      </c>
      <c r="D4562" s="274"/>
      <c r="E4562" s="274"/>
      <c r="F4562" s="274"/>
      <c r="G4562" s="73">
        <v>0</v>
      </c>
      <c r="H4562" s="73">
        <v>0</v>
      </c>
      <c r="I4562" s="275">
        <v>0</v>
      </c>
      <c r="J4562" s="275"/>
      <c r="K4562" s="275">
        <v>181800</v>
      </c>
      <c r="L4562" s="275"/>
      <c r="M4562" s="275"/>
      <c r="N4562" s="275"/>
      <c r="O4562" s="275">
        <v>0</v>
      </c>
      <c r="P4562" s="275"/>
      <c r="Q4562" s="73">
        <v>181800</v>
      </c>
    </row>
    <row r="4563" spans="1:17" ht="12.1" customHeight="1" x14ac:dyDescent="0.25">
      <c r="A4563" s="273" t="s">
        <v>7383</v>
      </c>
      <c r="B4563" s="273"/>
      <c r="C4563" s="274" t="s">
        <v>7384</v>
      </c>
      <c r="D4563" s="274"/>
      <c r="E4563" s="274"/>
      <c r="F4563" s="274"/>
      <c r="G4563" s="73">
        <v>0</v>
      </c>
      <c r="H4563" s="73">
        <v>0</v>
      </c>
      <c r="I4563" s="275">
        <v>0</v>
      </c>
      <c r="J4563" s="275"/>
      <c r="K4563" s="275">
        <v>54000</v>
      </c>
      <c r="L4563" s="275"/>
      <c r="M4563" s="275"/>
      <c r="N4563" s="275"/>
      <c r="O4563" s="275">
        <v>0</v>
      </c>
      <c r="P4563" s="275"/>
      <c r="Q4563" s="73">
        <v>54000</v>
      </c>
    </row>
    <row r="4564" spans="1:17" ht="12.75" customHeight="1" x14ac:dyDescent="0.25">
      <c r="A4564" s="355"/>
      <c r="B4564" s="355"/>
      <c r="C4564" s="355"/>
      <c r="D4564" s="355"/>
      <c r="E4564" s="355"/>
      <c r="F4564" s="355"/>
      <c r="G4564" s="74">
        <v>0</v>
      </c>
      <c r="H4564" s="74">
        <v>0</v>
      </c>
      <c r="I4564" s="356">
        <v>0</v>
      </c>
      <c r="J4564" s="356"/>
      <c r="K4564" s="356">
        <v>1607081086.3900001</v>
      </c>
      <c r="L4564" s="356"/>
      <c r="M4564" s="356"/>
      <c r="N4564" s="356"/>
      <c r="O4564" s="356">
        <v>0</v>
      </c>
      <c r="P4564" s="356"/>
      <c r="Q4564" s="74">
        <v>1607081086.3900001</v>
      </c>
    </row>
    <row r="4565" spans="1:17" ht="6.8" customHeight="1" x14ac:dyDescent="0.25"/>
    <row r="4566" spans="1:17" ht="12.1" customHeight="1" x14ac:dyDescent="0.25">
      <c r="A4566" s="277" t="s">
        <v>578</v>
      </c>
      <c r="B4566" s="277"/>
      <c r="C4566" s="278" t="s">
        <v>893</v>
      </c>
      <c r="D4566" s="278"/>
      <c r="E4566" s="278"/>
      <c r="F4566" s="278"/>
      <c r="G4566" s="278"/>
      <c r="H4566" s="278"/>
      <c r="I4566" s="278"/>
      <c r="J4566" s="278"/>
      <c r="K4566" s="278"/>
      <c r="L4566" s="278"/>
      <c r="M4566" s="278"/>
      <c r="N4566" s="278"/>
      <c r="O4566" s="278"/>
      <c r="P4566" s="278"/>
      <c r="Q4566" s="278"/>
    </row>
    <row r="4567" spans="1:17" ht="12.1" customHeight="1" x14ac:dyDescent="0.25">
      <c r="A4567" s="273" t="s">
        <v>7385</v>
      </c>
      <c r="B4567" s="273"/>
      <c r="C4567" s="274" t="s">
        <v>7386</v>
      </c>
      <c r="D4567" s="274"/>
      <c r="E4567" s="274"/>
      <c r="F4567" s="274"/>
      <c r="G4567" s="73">
        <v>0</v>
      </c>
      <c r="H4567" s="73">
        <v>0</v>
      </c>
      <c r="I4567" s="275">
        <v>0</v>
      </c>
      <c r="J4567" s="275"/>
      <c r="K4567" s="275">
        <v>656340</v>
      </c>
      <c r="L4567" s="275"/>
      <c r="M4567" s="275"/>
      <c r="N4567" s="275"/>
      <c r="O4567" s="275">
        <v>0</v>
      </c>
      <c r="P4567" s="275"/>
      <c r="Q4567" s="73">
        <v>656340</v>
      </c>
    </row>
    <row r="4568" spans="1:17" ht="12.75" customHeight="1" x14ac:dyDescent="0.25">
      <c r="A4568" s="273" t="s">
        <v>7387</v>
      </c>
      <c r="B4568" s="273"/>
      <c r="C4568" s="274" t="s">
        <v>7386</v>
      </c>
      <c r="D4568" s="274"/>
      <c r="E4568" s="274"/>
      <c r="F4568" s="274"/>
      <c r="G4568" s="73">
        <v>0</v>
      </c>
      <c r="H4568" s="73">
        <v>0</v>
      </c>
      <c r="I4568" s="275">
        <v>0</v>
      </c>
      <c r="J4568" s="275"/>
      <c r="K4568" s="275">
        <v>1262753.53</v>
      </c>
      <c r="L4568" s="275"/>
      <c r="M4568" s="275"/>
      <c r="N4568" s="275"/>
      <c r="O4568" s="275">
        <v>0</v>
      </c>
      <c r="P4568" s="275"/>
      <c r="Q4568" s="73">
        <v>1262753.53</v>
      </c>
    </row>
    <row r="4569" spans="1:17" ht="12.1" customHeight="1" x14ac:dyDescent="0.25">
      <c r="A4569" s="273" t="s">
        <v>7388</v>
      </c>
      <c r="B4569" s="273"/>
      <c r="C4569" s="274" t="s">
        <v>7386</v>
      </c>
      <c r="D4569" s="274"/>
      <c r="E4569" s="274"/>
      <c r="F4569" s="274"/>
      <c r="G4569" s="73">
        <v>0</v>
      </c>
      <c r="H4569" s="73">
        <v>0</v>
      </c>
      <c r="I4569" s="275">
        <v>0</v>
      </c>
      <c r="J4569" s="275"/>
      <c r="K4569" s="275">
        <v>1816750</v>
      </c>
      <c r="L4569" s="275"/>
      <c r="M4569" s="275"/>
      <c r="N4569" s="275"/>
      <c r="O4569" s="275">
        <v>0</v>
      </c>
      <c r="P4569" s="275"/>
      <c r="Q4569" s="73">
        <v>1816750</v>
      </c>
    </row>
    <row r="4570" spans="1:17" ht="12.1" customHeight="1" x14ac:dyDescent="0.25">
      <c r="A4570" s="273" t="s">
        <v>7389</v>
      </c>
      <c r="B4570" s="273"/>
      <c r="C4570" s="274" t="s">
        <v>7386</v>
      </c>
      <c r="D4570" s="274"/>
      <c r="E4570" s="274"/>
      <c r="F4570" s="274"/>
      <c r="G4570" s="73">
        <v>0</v>
      </c>
      <c r="H4570" s="73">
        <v>0</v>
      </c>
      <c r="I4570" s="275">
        <v>0</v>
      </c>
      <c r="J4570" s="275"/>
      <c r="K4570" s="275">
        <v>916838.66</v>
      </c>
      <c r="L4570" s="275"/>
      <c r="M4570" s="275"/>
      <c r="N4570" s="275"/>
      <c r="O4570" s="275">
        <v>0</v>
      </c>
      <c r="P4570" s="275"/>
      <c r="Q4570" s="73">
        <v>916838.66</v>
      </c>
    </row>
    <row r="4571" spans="1:17" ht="12.1" customHeight="1" x14ac:dyDescent="0.25">
      <c r="A4571" s="273" t="s">
        <v>7390</v>
      </c>
      <c r="B4571" s="273"/>
      <c r="C4571" s="274" t="s">
        <v>7386</v>
      </c>
      <c r="D4571" s="274"/>
      <c r="E4571" s="274"/>
      <c r="F4571" s="274"/>
      <c r="G4571" s="73">
        <v>0</v>
      </c>
      <c r="H4571" s="73">
        <v>0</v>
      </c>
      <c r="I4571" s="275">
        <v>0</v>
      </c>
      <c r="J4571" s="275"/>
      <c r="K4571" s="275">
        <v>7891072.96</v>
      </c>
      <c r="L4571" s="275"/>
      <c r="M4571" s="275"/>
      <c r="N4571" s="275"/>
      <c r="O4571" s="275">
        <v>0</v>
      </c>
      <c r="P4571" s="275"/>
      <c r="Q4571" s="73">
        <v>7891072.96</v>
      </c>
    </row>
    <row r="4572" spans="1:17" ht="12.75" customHeight="1" x14ac:dyDescent="0.25">
      <c r="A4572" s="273" t="s">
        <v>7391</v>
      </c>
      <c r="B4572" s="273"/>
      <c r="C4572" s="274" t="s">
        <v>7386</v>
      </c>
      <c r="D4572" s="274"/>
      <c r="E4572" s="274"/>
      <c r="F4572" s="274"/>
      <c r="G4572" s="73">
        <v>0</v>
      </c>
      <c r="H4572" s="73">
        <v>0</v>
      </c>
      <c r="I4572" s="275">
        <v>0</v>
      </c>
      <c r="J4572" s="275"/>
      <c r="K4572" s="275">
        <v>3918983.88</v>
      </c>
      <c r="L4572" s="275"/>
      <c r="M4572" s="275"/>
      <c r="N4572" s="275"/>
      <c r="O4572" s="275">
        <v>0</v>
      </c>
      <c r="P4572" s="275"/>
      <c r="Q4572" s="73">
        <v>3918983.88</v>
      </c>
    </row>
    <row r="4573" spans="1:17" ht="12.1" customHeight="1" x14ac:dyDescent="0.25">
      <c r="A4573" s="273" t="s">
        <v>7392</v>
      </c>
      <c r="B4573" s="273"/>
      <c r="C4573" s="274" t="s">
        <v>7386</v>
      </c>
      <c r="D4573" s="274"/>
      <c r="E4573" s="274"/>
      <c r="F4573" s="274"/>
      <c r="G4573" s="73">
        <v>0</v>
      </c>
      <c r="H4573" s="73">
        <v>0</v>
      </c>
      <c r="I4573" s="275">
        <v>0</v>
      </c>
      <c r="J4573" s="275"/>
      <c r="K4573" s="275">
        <v>15233614.24</v>
      </c>
      <c r="L4573" s="275"/>
      <c r="M4573" s="275"/>
      <c r="N4573" s="275"/>
      <c r="O4573" s="275">
        <v>0</v>
      </c>
      <c r="P4573" s="275"/>
      <c r="Q4573" s="73">
        <v>15233614.24</v>
      </c>
    </row>
    <row r="4574" spans="1:17" ht="12.1" customHeight="1" x14ac:dyDescent="0.25">
      <c r="A4574" s="273" t="s">
        <v>7393</v>
      </c>
      <c r="B4574" s="273"/>
      <c r="C4574" s="274" t="s">
        <v>7386</v>
      </c>
      <c r="D4574" s="274"/>
      <c r="E4574" s="274"/>
      <c r="F4574" s="274"/>
      <c r="G4574" s="73">
        <v>0</v>
      </c>
      <c r="H4574" s="73">
        <v>0</v>
      </c>
      <c r="I4574" s="275">
        <v>0</v>
      </c>
      <c r="J4574" s="275"/>
      <c r="K4574" s="275">
        <v>2401441.09</v>
      </c>
      <c r="L4574" s="275"/>
      <c r="M4574" s="275"/>
      <c r="N4574" s="275"/>
      <c r="O4574" s="275">
        <v>0</v>
      </c>
      <c r="P4574" s="275"/>
      <c r="Q4574" s="73">
        <v>2401441.09</v>
      </c>
    </row>
    <row r="4575" spans="1:17" ht="12.75" customHeight="1" x14ac:dyDescent="0.25">
      <c r="A4575" s="273" t="s">
        <v>7394</v>
      </c>
      <c r="B4575" s="273"/>
      <c r="C4575" s="274" t="s">
        <v>7386</v>
      </c>
      <c r="D4575" s="274"/>
      <c r="E4575" s="274"/>
      <c r="F4575" s="274"/>
      <c r="G4575" s="73">
        <v>0</v>
      </c>
      <c r="H4575" s="73">
        <v>0</v>
      </c>
      <c r="I4575" s="275">
        <v>0</v>
      </c>
      <c r="J4575" s="275"/>
      <c r="K4575" s="275">
        <v>4305322.54</v>
      </c>
      <c r="L4575" s="275"/>
      <c r="M4575" s="275"/>
      <c r="N4575" s="275"/>
      <c r="O4575" s="275">
        <v>0</v>
      </c>
      <c r="P4575" s="275"/>
      <c r="Q4575" s="73">
        <v>4305322.54</v>
      </c>
    </row>
    <row r="4576" spans="1:17" ht="12.1" customHeight="1" x14ac:dyDescent="0.25">
      <c r="A4576" s="273" t="s">
        <v>7395</v>
      </c>
      <c r="B4576" s="273"/>
      <c r="C4576" s="274" t="s">
        <v>7386</v>
      </c>
      <c r="D4576" s="274"/>
      <c r="E4576" s="274"/>
      <c r="F4576" s="274"/>
      <c r="G4576" s="73">
        <v>0</v>
      </c>
      <c r="H4576" s="73">
        <v>0</v>
      </c>
      <c r="I4576" s="275">
        <v>0</v>
      </c>
      <c r="J4576" s="275"/>
      <c r="K4576" s="275">
        <v>5880406.21</v>
      </c>
      <c r="L4576" s="275"/>
      <c r="M4576" s="275"/>
      <c r="N4576" s="275"/>
      <c r="O4576" s="275">
        <v>0</v>
      </c>
      <c r="P4576" s="275"/>
      <c r="Q4576" s="73">
        <v>5880406.21</v>
      </c>
    </row>
    <row r="4577" spans="1:17" ht="12.1" customHeight="1" x14ac:dyDescent="0.25">
      <c r="A4577" s="273" t="s">
        <v>7396</v>
      </c>
      <c r="B4577" s="273"/>
      <c r="C4577" s="274" t="s">
        <v>7386</v>
      </c>
      <c r="D4577" s="274"/>
      <c r="E4577" s="274"/>
      <c r="F4577" s="274"/>
      <c r="G4577" s="73">
        <v>0</v>
      </c>
      <c r="H4577" s="73">
        <v>0</v>
      </c>
      <c r="I4577" s="275">
        <v>0</v>
      </c>
      <c r="J4577" s="275"/>
      <c r="K4577" s="275">
        <v>3174733.85</v>
      </c>
      <c r="L4577" s="275"/>
      <c r="M4577" s="275"/>
      <c r="N4577" s="275"/>
      <c r="O4577" s="275">
        <v>0</v>
      </c>
      <c r="P4577" s="275"/>
      <c r="Q4577" s="73">
        <v>3174733.85</v>
      </c>
    </row>
    <row r="4578" spans="1:17" ht="12.75" customHeight="1" x14ac:dyDescent="0.25">
      <c r="A4578" s="273" t="s">
        <v>7397</v>
      </c>
      <c r="B4578" s="273"/>
      <c r="C4578" s="274" t="s">
        <v>7386</v>
      </c>
      <c r="D4578" s="274"/>
      <c r="E4578" s="274"/>
      <c r="F4578" s="274"/>
      <c r="G4578" s="73">
        <v>0</v>
      </c>
      <c r="H4578" s="73">
        <v>0</v>
      </c>
      <c r="I4578" s="275">
        <v>0</v>
      </c>
      <c r="J4578" s="275"/>
      <c r="K4578" s="275">
        <v>754645.44</v>
      </c>
      <c r="L4578" s="275"/>
      <c r="M4578" s="275"/>
      <c r="N4578" s="275"/>
      <c r="O4578" s="275">
        <v>0</v>
      </c>
      <c r="P4578" s="275"/>
      <c r="Q4578" s="73">
        <v>754645.44</v>
      </c>
    </row>
    <row r="4579" spans="1:17" ht="12.1" customHeight="1" x14ac:dyDescent="0.25">
      <c r="A4579" s="273" t="s">
        <v>7398</v>
      </c>
      <c r="B4579" s="273"/>
      <c r="C4579" s="274" t="s">
        <v>7386</v>
      </c>
      <c r="D4579" s="274"/>
      <c r="E4579" s="274"/>
      <c r="F4579" s="274"/>
      <c r="G4579" s="73">
        <v>0</v>
      </c>
      <c r="H4579" s="73">
        <v>0</v>
      </c>
      <c r="I4579" s="275">
        <v>0</v>
      </c>
      <c r="J4579" s="275"/>
      <c r="K4579" s="275">
        <v>630000</v>
      </c>
      <c r="L4579" s="275"/>
      <c r="M4579" s="275"/>
      <c r="N4579" s="275"/>
      <c r="O4579" s="275">
        <v>0</v>
      </c>
      <c r="P4579" s="275"/>
      <c r="Q4579" s="73">
        <v>630000</v>
      </c>
    </row>
    <row r="4580" spans="1:17" ht="12.1" customHeight="1" x14ac:dyDescent="0.25">
      <c r="A4580" s="273" t="s">
        <v>7399</v>
      </c>
      <c r="B4580" s="273"/>
      <c r="C4580" s="274" t="s">
        <v>7386</v>
      </c>
      <c r="D4580" s="274"/>
      <c r="E4580" s="274"/>
      <c r="F4580" s="274"/>
      <c r="G4580" s="73">
        <v>0</v>
      </c>
      <c r="H4580" s="73">
        <v>0</v>
      </c>
      <c r="I4580" s="275">
        <v>0</v>
      </c>
      <c r="J4580" s="275"/>
      <c r="K4580" s="275">
        <v>6426005.4400000004</v>
      </c>
      <c r="L4580" s="275"/>
      <c r="M4580" s="275"/>
      <c r="N4580" s="275"/>
      <c r="O4580" s="275">
        <v>0</v>
      </c>
      <c r="P4580" s="275"/>
      <c r="Q4580" s="73">
        <v>6426005.4400000004</v>
      </c>
    </row>
    <row r="4581" spans="1:17" ht="12.75" customHeight="1" x14ac:dyDescent="0.25">
      <c r="A4581" s="273" t="s">
        <v>7400</v>
      </c>
      <c r="B4581" s="273"/>
      <c r="C4581" s="274" t="s">
        <v>7386</v>
      </c>
      <c r="D4581" s="274"/>
      <c r="E4581" s="274"/>
      <c r="F4581" s="274"/>
      <c r="G4581" s="73">
        <v>0</v>
      </c>
      <c r="H4581" s="73">
        <v>0</v>
      </c>
      <c r="I4581" s="275">
        <v>0</v>
      </c>
      <c r="J4581" s="275"/>
      <c r="K4581" s="275">
        <v>175000</v>
      </c>
      <c r="L4581" s="275"/>
      <c r="M4581" s="275"/>
      <c r="N4581" s="275"/>
      <c r="O4581" s="275">
        <v>0</v>
      </c>
      <c r="P4581" s="275"/>
      <c r="Q4581" s="73">
        <v>175000</v>
      </c>
    </row>
    <row r="4582" spans="1:17" ht="12.1" customHeight="1" x14ac:dyDescent="0.25">
      <c r="A4582" s="273" t="s">
        <v>7401</v>
      </c>
      <c r="B4582" s="273"/>
      <c r="C4582" s="274" t="s">
        <v>7386</v>
      </c>
      <c r="D4582" s="274"/>
      <c r="E4582" s="274"/>
      <c r="F4582" s="274"/>
      <c r="G4582" s="73">
        <v>0</v>
      </c>
      <c r="H4582" s="73">
        <v>0</v>
      </c>
      <c r="I4582" s="275">
        <v>0</v>
      </c>
      <c r="J4582" s="275"/>
      <c r="K4582" s="275">
        <v>693169.33</v>
      </c>
      <c r="L4582" s="275"/>
      <c r="M4582" s="275"/>
      <c r="N4582" s="275"/>
      <c r="O4582" s="275">
        <v>0</v>
      </c>
      <c r="P4582" s="275"/>
      <c r="Q4582" s="73">
        <v>693169.33</v>
      </c>
    </row>
    <row r="4583" spans="1:17" ht="12.1" customHeight="1" x14ac:dyDescent="0.25">
      <c r="A4583" s="273" t="s">
        <v>7402</v>
      </c>
      <c r="B4583" s="273"/>
      <c r="C4583" s="274" t="s">
        <v>7386</v>
      </c>
      <c r="D4583" s="274"/>
      <c r="E4583" s="274"/>
      <c r="F4583" s="274"/>
      <c r="G4583" s="73">
        <v>0</v>
      </c>
      <c r="H4583" s="73">
        <v>0</v>
      </c>
      <c r="I4583" s="275">
        <v>0</v>
      </c>
      <c r="J4583" s="275"/>
      <c r="K4583" s="275">
        <v>28225.75</v>
      </c>
      <c r="L4583" s="275"/>
      <c r="M4583" s="275"/>
      <c r="N4583" s="275"/>
      <c r="O4583" s="275">
        <v>0</v>
      </c>
      <c r="P4583" s="275"/>
      <c r="Q4583" s="73">
        <v>28225.75</v>
      </c>
    </row>
    <row r="4584" spans="1:17" ht="12.75" customHeight="1" x14ac:dyDescent="0.25">
      <c r="A4584" s="273" t="s">
        <v>7403</v>
      </c>
      <c r="B4584" s="273"/>
      <c r="C4584" s="274" t="s">
        <v>7386</v>
      </c>
      <c r="D4584" s="274"/>
      <c r="E4584" s="274"/>
      <c r="F4584" s="274"/>
      <c r="G4584" s="73">
        <v>0</v>
      </c>
      <c r="H4584" s="73">
        <v>0</v>
      </c>
      <c r="I4584" s="275">
        <v>0</v>
      </c>
      <c r="J4584" s="275"/>
      <c r="K4584" s="275">
        <v>2692828.26</v>
      </c>
      <c r="L4584" s="275"/>
      <c r="M4584" s="275"/>
      <c r="N4584" s="275"/>
      <c r="O4584" s="275">
        <v>0</v>
      </c>
      <c r="P4584" s="275"/>
      <c r="Q4584" s="73">
        <v>2692828.26</v>
      </c>
    </row>
    <row r="4585" spans="1:17" ht="12.1" customHeight="1" x14ac:dyDescent="0.25">
      <c r="A4585" s="273" t="s">
        <v>7404</v>
      </c>
      <c r="B4585" s="273"/>
      <c r="C4585" s="274" t="s">
        <v>7386</v>
      </c>
      <c r="D4585" s="274"/>
      <c r="E4585" s="274"/>
      <c r="F4585" s="274"/>
      <c r="G4585" s="73">
        <v>0</v>
      </c>
      <c r="H4585" s="73">
        <v>0</v>
      </c>
      <c r="I4585" s="275">
        <v>0</v>
      </c>
      <c r="J4585" s="275"/>
      <c r="K4585" s="275">
        <v>2987358.28</v>
      </c>
      <c r="L4585" s="275"/>
      <c r="M4585" s="275"/>
      <c r="N4585" s="275"/>
      <c r="O4585" s="275">
        <v>0</v>
      </c>
      <c r="P4585" s="275"/>
      <c r="Q4585" s="73">
        <v>2987358.28</v>
      </c>
    </row>
    <row r="4586" spans="1:17" ht="12.1" customHeight="1" x14ac:dyDescent="0.25">
      <c r="A4586" s="273" t="s">
        <v>7405</v>
      </c>
      <c r="B4586" s="273"/>
      <c r="C4586" s="274" t="s">
        <v>7386</v>
      </c>
      <c r="D4586" s="274"/>
      <c r="E4586" s="274"/>
      <c r="F4586" s="274"/>
      <c r="G4586" s="73">
        <v>0</v>
      </c>
      <c r="H4586" s="73">
        <v>0</v>
      </c>
      <c r="I4586" s="275">
        <v>0</v>
      </c>
      <c r="J4586" s="275"/>
      <c r="K4586" s="275">
        <v>8568901.6799999997</v>
      </c>
      <c r="L4586" s="275"/>
      <c r="M4586" s="275"/>
      <c r="N4586" s="275"/>
      <c r="O4586" s="275">
        <v>0</v>
      </c>
      <c r="P4586" s="275"/>
      <c r="Q4586" s="73">
        <v>8568901.6799999997</v>
      </c>
    </row>
    <row r="4587" spans="1:17" ht="12.75" customHeight="1" x14ac:dyDescent="0.25">
      <c r="A4587" s="273" t="s">
        <v>7406</v>
      </c>
      <c r="B4587" s="273"/>
      <c r="C4587" s="274" t="s">
        <v>7386</v>
      </c>
      <c r="D4587" s="274"/>
      <c r="E4587" s="274"/>
      <c r="F4587" s="274"/>
      <c r="G4587" s="73">
        <v>0</v>
      </c>
      <c r="H4587" s="73">
        <v>0</v>
      </c>
      <c r="I4587" s="275">
        <v>0</v>
      </c>
      <c r="J4587" s="275"/>
      <c r="K4587" s="275">
        <v>2601679.5299999998</v>
      </c>
      <c r="L4587" s="275"/>
      <c r="M4587" s="275"/>
      <c r="N4587" s="275"/>
      <c r="O4587" s="275">
        <v>0</v>
      </c>
      <c r="P4587" s="275"/>
      <c r="Q4587" s="73">
        <v>2601679.5299999998</v>
      </c>
    </row>
    <row r="4588" spans="1:17" ht="12.1" customHeight="1" x14ac:dyDescent="0.25">
      <c r="A4588" s="273" t="s">
        <v>7407</v>
      </c>
      <c r="B4588" s="273"/>
      <c r="C4588" s="274" t="s">
        <v>7386</v>
      </c>
      <c r="D4588" s="274"/>
      <c r="E4588" s="274"/>
      <c r="F4588" s="274"/>
      <c r="G4588" s="73">
        <v>0</v>
      </c>
      <c r="H4588" s="73">
        <v>0</v>
      </c>
      <c r="I4588" s="275">
        <v>0</v>
      </c>
      <c r="J4588" s="275"/>
      <c r="K4588" s="275">
        <v>892838.77</v>
      </c>
      <c r="L4588" s="275"/>
      <c r="M4588" s="275"/>
      <c r="N4588" s="275"/>
      <c r="O4588" s="275">
        <v>0</v>
      </c>
      <c r="P4588" s="275"/>
      <c r="Q4588" s="73">
        <v>892838.77</v>
      </c>
    </row>
    <row r="4589" spans="1:17" ht="12.1" customHeight="1" x14ac:dyDescent="0.25">
      <c r="A4589" s="273" t="s">
        <v>7408</v>
      </c>
      <c r="B4589" s="273"/>
      <c r="C4589" s="274" t="s">
        <v>7386</v>
      </c>
      <c r="D4589" s="274"/>
      <c r="E4589" s="274"/>
      <c r="F4589" s="274"/>
      <c r="G4589" s="73">
        <v>0</v>
      </c>
      <c r="H4589" s="73">
        <v>0</v>
      </c>
      <c r="I4589" s="275">
        <v>0</v>
      </c>
      <c r="J4589" s="275"/>
      <c r="K4589" s="275">
        <v>1154462.57</v>
      </c>
      <c r="L4589" s="275"/>
      <c r="M4589" s="275"/>
      <c r="N4589" s="275"/>
      <c r="O4589" s="275">
        <v>0</v>
      </c>
      <c r="P4589" s="275"/>
      <c r="Q4589" s="73">
        <v>1154462.57</v>
      </c>
    </row>
    <row r="4590" spans="1:17" ht="12.75" customHeight="1" x14ac:dyDescent="0.25">
      <c r="A4590" s="273" t="s">
        <v>7409</v>
      </c>
      <c r="B4590" s="273"/>
      <c r="C4590" s="274" t="s">
        <v>7410</v>
      </c>
      <c r="D4590" s="274"/>
      <c r="E4590" s="274"/>
      <c r="F4590" s="274"/>
      <c r="G4590" s="73">
        <v>0</v>
      </c>
      <c r="H4590" s="73">
        <v>0</v>
      </c>
      <c r="I4590" s="275">
        <v>0</v>
      </c>
      <c r="J4590" s="275"/>
      <c r="K4590" s="275">
        <v>150000</v>
      </c>
      <c r="L4590" s="275"/>
      <c r="M4590" s="275"/>
      <c r="N4590" s="275"/>
      <c r="O4590" s="275">
        <v>0</v>
      </c>
      <c r="P4590" s="275"/>
      <c r="Q4590" s="73">
        <v>150000</v>
      </c>
    </row>
    <row r="4591" spans="1:17" ht="12.1" customHeight="1" x14ac:dyDescent="0.25">
      <c r="A4591" s="273" t="s">
        <v>7411</v>
      </c>
      <c r="B4591" s="273"/>
      <c r="C4591" s="274" t="s">
        <v>7412</v>
      </c>
      <c r="D4591" s="274"/>
      <c r="E4591" s="274"/>
      <c r="F4591" s="274"/>
      <c r="G4591" s="73">
        <v>0</v>
      </c>
      <c r="H4591" s="73">
        <v>0</v>
      </c>
      <c r="I4591" s="275">
        <v>0</v>
      </c>
      <c r="J4591" s="275"/>
      <c r="K4591" s="275">
        <v>140000</v>
      </c>
      <c r="L4591" s="275"/>
      <c r="M4591" s="275"/>
      <c r="N4591" s="275"/>
      <c r="O4591" s="275">
        <v>0</v>
      </c>
      <c r="P4591" s="275"/>
      <c r="Q4591" s="73">
        <v>140000</v>
      </c>
    </row>
    <row r="4592" spans="1:17" ht="12.1" customHeight="1" x14ac:dyDescent="0.25">
      <c r="A4592" s="273" t="s">
        <v>7413</v>
      </c>
      <c r="B4592" s="273"/>
      <c r="C4592" s="274" t="s">
        <v>7414</v>
      </c>
      <c r="D4592" s="274"/>
      <c r="E4592" s="274"/>
      <c r="F4592" s="274"/>
      <c r="G4592" s="73">
        <v>0</v>
      </c>
      <c r="H4592" s="73">
        <v>0</v>
      </c>
      <c r="I4592" s="275">
        <v>0</v>
      </c>
      <c r="J4592" s="275"/>
      <c r="K4592" s="275">
        <v>1494242.16</v>
      </c>
      <c r="L4592" s="275"/>
      <c r="M4592" s="275"/>
      <c r="N4592" s="275"/>
      <c r="O4592" s="275">
        <v>0</v>
      </c>
      <c r="P4592" s="275"/>
      <c r="Q4592" s="73">
        <v>1494242.16</v>
      </c>
    </row>
    <row r="4593" spans="1:17" ht="12.75" customHeight="1" x14ac:dyDescent="0.25">
      <c r="A4593" s="273" t="s">
        <v>7415</v>
      </c>
      <c r="B4593" s="273"/>
      <c r="C4593" s="274" t="s">
        <v>7414</v>
      </c>
      <c r="D4593" s="274"/>
      <c r="E4593" s="274"/>
      <c r="F4593" s="274"/>
      <c r="G4593" s="73">
        <v>0</v>
      </c>
      <c r="H4593" s="73">
        <v>0</v>
      </c>
      <c r="I4593" s="275">
        <v>0</v>
      </c>
      <c r="J4593" s="275"/>
      <c r="K4593" s="275">
        <v>344131.47</v>
      </c>
      <c r="L4593" s="275"/>
      <c r="M4593" s="275"/>
      <c r="N4593" s="275"/>
      <c r="O4593" s="275">
        <v>0</v>
      </c>
      <c r="P4593" s="275"/>
      <c r="Q4593" s="73">
        <v>344131.47</v>
      </c>
    </row>
    <row r="4594" spans="1:17" ht="12.1" customHeight="1" x14ac:dyDescent="0.25">
      <c r="A4594" s="273" t="s">
        <v>7416</v>
      </c>
      <c r="B4594" s="273"/>
      <c r="C4594" s="274" t="s">
        <v>7414</v>
      </c>
      <c r="D4594" s="274"/>
      <c r="E4594" s="274"/>
      <c r="F4594" s="274"/>
      <c r="G4594" s="73">
        <v>0</v>
      </c>
      <c r="H4594" s="73">
        <v>0</v>
      </c>
      <c r="I4594" s="275">
        <v>0</v>
      </c>
      <c r="J4594" s="275"/>
      <c r="K4594" s="275">
        <v>476612.97</v>
      </c>
      <c r="L4594" s="275"/>
      <c r="M4594" s="275"/>
      <c r="N4594" s="275"/>
      <c r="O4594" s="275">
        <v>0</v>
      </c>
      <c r="P4594" s="275"/>
      <c r="Q4594" s="73">
        <v>476612.97</v>
      </c>
    </row>
    <row r="4595" spans="1:17" ht="12.1" customHeight="1" x14ac:dyDescent="0.25">
      <c r="A4595" s="273" t="s">
        <v>7417</v>
      </c>
      <c r="B4595" s="273"/>
      <c r="C4595" s="274" t="s">
        <v>7414</v>
      </c>
      <c r="D4595" s="274"/>
      <c r="E4595" s="274"/>
      <c r="F4595" s="274"/>
      <c r="G4595" s="73">
        <v>0</v>
      </c>
      <c r="H4595" s="73">
        <v>0</v>
      </c>
      <c r="I4595" s="275">
        <v>0</v>
      </c>
      <c r="J4595" s="275"/>
      <c r="K4595" s="275">
        <v>503000</v>
      </c>
      <c r="L4595" s="275"/>
      <c r="M4595" s="275"/>
      <c r="N4595" s="275"/>
      <c r="O4595" s="275">
        <v>0</v>
      </c>
      <c r="P4595" s="275"/>
      <c r="Q4595" s="73">
        <v>503000</v>
      </c>
    </row>
    <row r="4596" spans="1:17" ht="12.1" customHeight="1" x14ac:dyDescent="0.25">
      <c r="A4596" s="273" t="s">
        <v>7418</v>
      </c>
      <c r="B4596" s="273"/>
      <c r="C4596" s="274" t="s">
        <v>7414</v>
      </c>
      <c r="D4596" s="274"/>
      <c r="E4596" s="274"/>
      <c r="F4596" s="274"/>
      <c r="G4596" s="73">
        <v>0</v>
      </c>
      <c r="H4596" s="73">
        <v>0</v>
      </c>
      <c r="I4596" s="275">
        <v>0</v>
      </c>
      <c r="J4596" s="275"/>
      <c r="K4596" s="275">
        <v>6508646.04</v>
      </c>
      <c r="L4596" s="275"/>
      <c r="M4596" s="275"/>
      <c r="N4596" s="275"/>
      <c r="O4596" s="275">
        <v>0</v>
      </c>
      <c r="P4596" s="275"/>
      <c r="Q4596" s="73">
        <v>6508646.04</v>
      </c>
    </row>
    <row r="4597" spans="1:17" ht="12.75" customHeight="1" x14ac:dyDescent="0.25">
      <c r="A4597" s="273" t="s">
        <v>7419</v>
      </c>
      <c r="B4597" s="273"/>
      <c r="C4597" s="274" t="s">
        <v>7414</v>
      </c>
      <c r="D4597" s="274"/>
      <c r="E4597" s="274"/>
      <c r="F4597" s="274"/>
      <c r="G4597" s="73">
        <v>0</v>
      </c>
      <c r="H4597" s="73">
        <v>0</v>
      </c>
      <c r="I4597" s="275">
        <v>0</v>
      </c>
      <c r="J4597" s="275"/>
      <c r="K4597" s="275">
        <v>210000</v>
      </c>
      <c r="L4597" s="275"/>
      <c r="M4597" s="275"/>
      <c r="N4597" s="275"/>
      <c r="O4597" s="275">
        <v>0</v>
      </c>
      <c r="P4597" s="275"/>
      <c r="Q4597" s="73">
        <v>210000</v>
      </c>
    </row>
    <row r="4598" spans="1:17" ht="12.1" customHeight="1" x14ac:dyDescent="0.25">
      <c r="A4598" s="273" t="s">
        <v>7420</v>
      </c>
      <c r="B4598" s="273"/>
      <c r="C4598" s="274" t="s">
        <v>7414</v>
      </c>
      <c r="D4598" s="274"/>
      <c r="E4598" s="274"/>
      <c r="F4598" s="274"/>
      <c r="G4598" s="73">
        <v>0</v>
      </c>
      <c r="H4598" s="73">
        <v>0</v>
      </c>
      <c r="I4598" s="275">
        <v>0</v>
      </c>
      <c r="J4598" s="275"/>
      <c r="K4598" s="275">
        <v>3743418.75</v>
      </c>
      <c r="L4598" s="275"/>
      <c r="M4598" s="275"/>
      <c r="N4598" s="275"/>
      <c r="O4598" s="275">
        <v>0</v>
      </c>
      <c r="P4598" s="275"/>
      <c r="Q4598" s="73">
        <v>3743418.75</v>
      </c>
    </row>
    <row r="4599" spans="1:17" ht="12.1" customHeight="1" x14ac:dyDescent="0.25">
      <c r="A4599" s="273" t="s">
        <v>7421</v>
      </c>
      <c r="B4599" s="273"/>
      <c r="C4599" s="274" t="s">
        <v>7414</v>
      </c>
      <c r="D4599" s="274"/>
      <c r="E4599" s="274"/>
      <c r="F4599" s="274"/>
      <c r="G4599" s="73">
        <v>0</v>
      </c>
      <c r="H4599" s="73">
        <v>0</v>
      </c>
      <c r="I4599" s="275">
        <v>0</v>
      </c>
      <c r="J4599" s="275"/>
      <c r="K4599" s="275">
        <v>494000</v>
      </c>
      <c r="L4599" s="275"/>
      <c r="M4599" s="275"/>
      <c r="N4599" s="275"/>
      <c r="O4599" s="275">
        <v>0</v>
      </c>
      <c r="P4599" s="275"/>
      <c r="Q4599" s="73">
        <v>494000</v>
      </c>
    </row>
    <row r="4600" spans="1:17" ht="12.75" customHeight="1" x14ac:dyDescent="0.25">
      <c r="A4600" s="273" t="s">
        <v>7422</v>
      </c>
      <c r="B4600" s="273"/>
      <c r="C4600" s="274" t="s">
        <v>7414</v>
      </c>
      <c r="D4600" s="274"/>
      <c r="E4600" s="274"/>
      <c r="F4600" s="274"/>
      <c r="G4600" s="73">
        <v>0</v>
      </c>
      <c r="H4600" s="73">
        <v>0</v>
      </c>
      <c r="I4600" s="275">
        <v>0</v>
      </c>
      <c r="J4600" s="275"/>
      <c r="K4600" s="275">
        <v>954166.76</v>
      </c>
      <c r="L4600" s="275"/>
      <c r="M4600" s="275"/>
      <c r="N4600" s="275"/>
      <c r="O4600" s="275">
        <v>0</v>
      </c>
      <c r="P4600" s="275"/>
      <c r="Q4600" s="73">
        <v>954166.76</v>
      </c>
    </row>
    <row r="4601" spans="1:17" ht="12.1" customHeight="1" x14ac:dyDescent="0.25">
      <c r="A4601" s="273" t="s">
        <v>7423</v>
      </c>
      <c r="B4601" s="273"/>
      <c r="C4601" s="274" t="s">
        <v>7414</v>
      </c>
      <c r="D4601" s="274"/>
      <c r="E4601" s="274"/>
      <c r="F4601" s="274"/>
      <c r="G4601" s="73">
        <v>0</v>
      </c>
      <c r="H4601" s="73">
        <v>0</v>
      </c>
      <c r="I4601" s="275">
        <v>0</v>
      </c>
      <c r="J4601" s="275"/>
      <c r="K4601" s="275">
        <v>953000</v>
      </c>
      <c r="L4601" s="275"/>
      <c r="M4601" s="275"/>
      <c r="N4601" s="275"/>
      <c r="O4601" s="275">
        <v>0</v>
      </c>
      <c r="P4601" s="275"/>
      <c r="Q4601" s="73">
        <v>953000</v>
      </c>
    </row>
    <row r="4602" spans="1:17" ht="12.1" customHeight="1" x14ac:dyDescent="0.25">
      <c r="A4602" s="273" t="s">
        <v>7424</v>
      </c>
      <c r="B4602" s="273"/>
      <c r="C4602" s="274" t="s">
        <v>7425</v>
      </c>
      <c r="D4602" s="274"/>
      <c r="E4602" s="274"/>
      <c r="F4602" s="274"/>
      <c r="G4602" s="73">
        <v>0</v>
      </c>
      <c r="H4602" s="73">
        <v>0</v>
      </c>
      <c r="I4602" s="275">
        <v>0</v>
      </c>
      <c r="J4602" s="275"/>
      <c r="K4602" s="275">
        <v>560000</v>
      </c>
      <c r="L4602" s="275"/>
      <c r="M4602" s="275"/>
      <c r="N4602" s="275"/>
      <c r="O4602" s="275">
        <v>0</v>
      </c>
      <c r="P4602" s="275"/>
      <c r="Q4602" s="73">
        <v>560000</v>
      </c>
    </row>
    <row r="4603" spans="1:17" ht="12.75" customHeight="1" x14ac:dyDescent="0.25">
      <c r="A4603" s="273" t="s">
        <v>7426</v>
      </c>
      <c r="B4603" s="273"/>
      <c r="C4603" s="274" t="s">
        <v>7427</v>
      </c>
      <c r="D4603" s="274"/>
      <c r="E4603" s="274"/>
      <c r="F4603" s="274"/>
      <c r="G4603" s="73">
        <v>0</v>
      </c>
      <c r="H4603" s="73">
        <v>0</v>
      </c>
      <c r="I4603" s="275">
        <v>0</v>
      </c>
      <c r="J4603" s="275"/>
      <c r="K4603" s="275">
        <v>580750.06000000006</v>
      </c>
      <c r="L4603" s="275"/>
      <c r="M4603" s="275"/>
      <c r="N4603" s="275"/>
      <c r="O4603" s="275">
        <v>0</v>
      </c>
      <c r="P4603" s="275"/>
      <c r="Q4603" s="73">
        <v>580750.06000000006</v>
      </c>
    </row>
    <row r="4604" spans="1:17" ht="12.1" customHeight="1" x14ac:dyDescent="0.25">
      <c r="A4604" s="273" t="s">
        <v>7428</v>
      </c>
      <c r="B4604" s="273"/>
      <c r="C4604" s="274" t="s">
        <v>7414</v>
      </c>
      <c r="D4604" s="274"/>
      <c r="E4604" s="274"/>
      <c r="F4604" s="274"/>
      <c r="G4604" s="73">
        <v>0</v>
      </c>
      <c r="H4604" s="73">
        <v>0</v>
      </c>
      <c r="I4604" s="275">
        <v>0</v>
      </c>
      <c r="J4604" s="275"/>
      <c r="K4604" s="275">
        <v>2470284.3199999998</v>
      </c>
      <c r="L4604" s="275"/>
      <c r="M4604" s="275"/>
      <c r="N4604" s="275"/>
      <c r="O4604" s="275">
        <v>0</v>
      </c>
      <c r="P4604" s="275"/>
      <c r="Q4604" s="73">
        <v>2470284.3199999998</v>
      </c>
    </row>
    <row r="4605" spans="1:17" ht="12.1" customHeight="1" x14ac:dyDescent="0.25">
      <c r="A4605" s="273" t="s">
        <v>7429</v>
      </c>
      <c r="B4605" s="273"/>
      <c r="C4605" s="274" t="s">
        <v>7414</v>
      </c>
      <c r="D4605" s="274"/>
      <c r="E4605" s="274"/>
      <c r="F4605" s="274"/>
      <c r="G4605" s="73">
        <v>0</v>
      </c>
      <c r="H4605" s="73">
        <v>0</v>
      </c>
      <c r="I4605" s="275">
        <v>0</v>
      </c>
      <c r="J4605" s="275"/>
      <c r="K4605" s="275">
        <v>26625817.399999999</v>
      </c>
      <c r="L4605" s="275"/>
      <c r="M4605" s="275"/>
      <c r="N4605" s="275"/>
      <c r="O4605" s="275">
        <v>0</v>
      </c>
      <c r="P4605" s="275"/>
      <c r="Q4605" s="73">
        <v>26625817.399999999</v>
      </c>
    </row>
    <row r="4606" spans="1:17" ht="12.75" customHeight="1" x14ac:dyDescent="0.25">
      <c r="A4606" s="273" t="s">
        <v>7430</v>
      </c>
      <c r="B4606" s="273"/>
      <c r="C4606" s="274" t="s">
        <v>7414</v>
      </c>
      <c r="D4606" s="274"/>
      <c r="E4606" s="274"/>
      <c r="F4606" s="274"/>
      <c r="G4606" s="73">
        <v>0</v>
      </c>
      <c r="H4606" s="73">
        <v>0</v>
      </c>
      <c r="I4606" s="275">
        <v>0</v>
      </c>
      <c r="J4606" s="275"/>
      <c r="K4606" s="275">
        <v>9677.4</v>
      </c>
      <c r="L4606" s="275"/>
      <c r="M4606" s="275"/>
      <c r="N4606" s="275"/>
      <c r="O4606" s="275">
        <v>0</v>
      </c>
      <c r="P4606" s="275"/>
      <c r="Q4606" s="73">
        <v>9677.4</v>
      </c>
    </row>
    <row r="4607" spans="1:17" ht="12.1" customHeight="1" x14ac:dyDescent="0.25">
      <c r="A4607" s="273" t="s">
        <v>7431</v>
      </c>
      <c r="B4607" s="273"/>
      <c r="C4607" s="274" t="s">
        <v>7414</v>
      </c>
      <c r="D4607" s="274"/>
      <c r="E4607" s="274"/>
      <c r="F4607" s="274"/>
      <c r="G4607" s="73">
        <v>0</v>
      </c>
      <c r="H4607" s="73">
        <v>0</v>
      </c>
      <c r="I4607" s="275">
        <v>0</v>
      </c>
      <c r="J4607" s="275"/>
      <c r="K4607" s="275">
        <v>530000</v>
      </c>
      <c r="L4607" s="275"/>
      <c r="M4607" s="275"/>
      <c r="N4607" s="275"/>
      <c r="O4607" s="275">
        <v>0</v>
      </c>
      <c r="P4607" s="275"/>
      <c r="Q4607" s="73">
        <v>530000</v>
      </c>
    </row>
    <row r="4608" spans="1:17" ht="12.1" customHeight="1" x14ac:dyDescent="0.25">
      <c r="A4608" s="273" t="s">
        <v>7432</v>
      </c>
      <c r="B4608" s="273"/>
      <c r="C4608" s="274" t="s">
        <v>7414</v>
      </c>
      <c r="D4608" s="274"/>
      <c r="E4608" s="274"/>
      <c r="F4608" s="274"/>
      <c r="G4608" s="73">
        <v>0</v>
      </c>
      <c r="H4608" s="73">
        <v>0</v>
      </c>
      <c r="I4608" s="275">
        <v>0</v>
      </c>
      <c r="J4608" s="275"/>
      <c r="K4608" s="275">
        <v>216936.01</v>
      </c>
      <c r="L4608" s="275"/>
      <c r="M4608" s="275"/>
      <c r="N4608" s="275"/>
      <c r="O4608" s="275">
        <v>0</v>
      </c>
      <c r="P4608" s="275"/>
      <c r="Q4608" s="73">
        <v>216936.01</v>
      </c>
    </row>
    <row r="4609" spans="1:17" ht="12.75" customHeight="1" x14ac:dyDescent="0.25">
      <c r="A4609" s="273" t="s">
        <v>7433</v>
      </c>
      <c r="B4609" s="273"/>
      <c r="C4609" s="274" t="s">
        <v>7414</v>
      </c>
      <c r="D4609" s="274"/>
      <c r="E4609" s="274"/>
      <c r="F4609" s="274"/>
      <c r="G4609" s="73">
        <v>0</v>
      </c>
      <c r="H4609" s="73">
        <v>0</v>
      </c>
      <c r="I4609" s="275">
        <v>0</v>
      </c>
      <c r="J4609" s="275"/>
      <c r="K4609" s="275">
        <v>300000</v>
      </c>
      <c r="L4609" s="275"/>
      <c r="M4609" s="275"/>
      <c r="N4609" s="275"/>
      <c r="O4609" s="275">
        <v>0</v>
      </c>
      <c r="P4609" s="275"/>
      <c r="Q4609" s="73">
        <v>300000</v>
      </c>
    </row>
    <row r="4610" spans="1:17" ht="12.1" customHeight="1" x14ac:dyDescent="0.25">
      <c r="A4610" s="273" t="s">
        <v>7434</v>
      </c>
      <c r="B4610" s="273"/>
      <c r="C4610" s="274" t="s">
        <v>7414</v>
      </c>
      <c r="D4610" s="274"/>
      <c r="E4610" s="274"/>
      <c r="F4610" s="274"/>
      <c r="G4610" s="73">
        <v>0</v>
      </c>
      <c r="H4610" s="73">
        <v>0</v>
      </c>
      <c r="I4610" s="275">
        <v>0</v>
      </c>
      <c r="J4610" s="275"/>
      <c r="K4610" s="275">
        <v>144516.26</v>
      </c>
      <c r="L4610" s="275"/>
      <c r="M4610" s="275"/>
      <c r="N4610" s="275"/>
      <c r="O4610" s="275">
        <v>0</v>
      </c>
      <c r="P4610" s="275"/>
      <c r="Q4610" s="73">
        <v>144516.26</v>
      </c>
    </row>
    <row r="4611" spans="1:17" ht="12.1" customHeight="1" x14ac:dyDescent="0.25">
      <c r="A4611" s="273" t="s">
        <v>7435</v>
      </c>
      <c r="B4611" s="273"/>
      <c r="C4611" s="274" t="s">
        <v>7414</v>
      </c>
      <c r="D4611" s="274"/>
      <c r="E4611" s="274"/>
      <c r="F4611" s="274"/>
      <c r="G4611" s="73">
        <v>0</v>
      </c>
      <c r="H4611" s="73">
        <v>0</v>
      </c>
      <c r="I4611" s="275">
        <v>0</v>
      </c>
      <c r="J4611" s="275"/>
      <c r="K4611" s="275">
        <v>127500</v>
      </c>
      <c r="L4611" s="275"/>
      <c r="M4611" s="275"/>
      <c r="N4611" s="275"/>
      <c r="O4611" s="275">
        <v>0</v>
      </c>
      <c r="P4611" s="275"/>
      <c r="Q4611" s="73">
        <v>127500</v>
      </c>
    </row>
    <row r="4612" spans="1:17" ht="12.75" customHeight="1" x14ac:dyDescent="0.25">
      <c r="A4612" s="273" t="s">
        <v>7436</v>
      </c>
      <c r="B4612" s="273"/>
      <c r="C4612" s="274" t="s">
        <v>7414</v>
      </c>
      <c r="D4612" s="274"/>
      <c r="E4612" s="274"/>
      <c r="F4612" s="274"/>
      <c r="G4612" s="73">
        <v>0</v>
      </c>
      <c r="H4612" s="73">
        <v>0</v>
      </c>
      <c r="I4612" s="275">
        <v>0</v>
      </c>
      <c r="J4612" s="275"/>
      <c r="K4612" s="275">
        <v>487903.33</v>
      </c>
      <c r="L4612" s="275"/>
      <c r="M4612" s="275"/>
      <c r="N4612" s="275"/>
      <c r="O4612" s="275">
        <v>0</v>
      </c>
      <c r="P4612" s="275"/>
      <c r="Q4612" s="73">
        <v>487903.33</v>
      </c>
    </row>
    <row r="4613" spans="1:17" ht="12.1" customHeight="1" x14ac:dyDescent="0.25">
      <c r="A4613" s="273" t="s">
        <v>7437</v>
      </c>
      <c r="B4613" s="273"/>
      <c r="C4613" s="274" t="s">
        <v>7414</v>
      </c>
      <c r="D4613" s="274"/>
      <c r="E4613" s="274"/>
      <c r="F4613" s="274"/>
      <c r="G4613" s="73">
        <v>0</v>
      </c>
      <c r="H4613" s="73">
        <v>0</v>
      </c>
      <c r="I4613" s="275">
        <v>0</v>
      </c>
      <c r="J4613" s="275"/>
      <c r="K4613" s="275">
        <v>5166140.54</v>
      </c>
      <c r="L4613" s="275"/>
      <c r="M4613" s="275"/>
      <c r="N4613" s="275"/>
      <c r="O4613" s="275">
        <v>0</v>
      </c>
      <c r="P4613" s="275"/>
      <c r="Q4613" s="73">
        <v>5166140.54</v>
      </c>
    </row>
    <row r="4614" spans="1:17" ht="12.1" customHeight="1" x14ac:dyDescent="0.25">
      <c r="A4614" s="273" t="s">
        <v>7438</v>
      </c>
      <c r="B4614" s="273"/>
      <c r="C4614" s="274" t="s">
        <v>7439</v>
      </c>
      <c r="D4614" s="274"/>
      <c r="E4614" s="274"/>
      <c r="F4614" s="274"/>
      <c r="G4614" s="73">
        <v>0</v>
      </c>
      <c r="H4614" s="73">
        <v>0</v>
      </c>
      <c r="I4614" s="275">
        <v>0</v>
      </c>
      <c r="J4614" s="275"/>
      <c r="K4614" s="275">
        <v>0</v>
      </c>
      <c r="L4614" s="275"/>
      <c r="M4614" s="275"/>
      <c r="N4614" s="275"/>
      <c r="O4614" s="275">
        <v>0</v>
      </c>
      <c r="P4614" s="275"/>
      <c r="Q4614" s="73">
        <v>0</v>
      </c>
    </row>
    <row r="4615" spans="1:17" ht="12.75" customHeight="1" x14ac:dyDescent="0.25">
      <c r="A4615" s="273" t="s">
        <v>7440</v>
      </c>
      <c r="B4615" s="273"/>
      <c r="C4615" s="274" t="s">
        <v>7414</v>
      </c>
      <c r="D4615" s="274"/>
      <c r="E4615" s="274"/>
      <c r="F4615" s="274"/>
      <c r="G4615" s="73">
        <v>0</v>
      </c>
      <c r="H4615" s="73">
        <v>0</v>
      </c>
      <c r="I4615" s="275">
        <v>0</v>
      </c>
      <c r="J4615" s="275"/>
      <c r="K4615" s="275">
        <v>1647871.1</v>
      </c>
      <c r="L4615" s="275"/>
      <c r="M4615" s="275"/>
      <c r="N4615" s="275"/>
      <c r="O4615" s="275">
        <v>0</v>
      </c>
      <c r="P4615" s="275"/>
      <c r="Q4615" s="73">
        <v>1647871.1</v>
      </c>
    </row>
    <row r="4616" spans="1:17" ht="12.1" customHeight="1" x14ac:dyDescent="0.25">
      <c r="A4616" s="273" t="s">
        <v>7441</v>
      </c>
      <c r="B4616" s="273"/>
      <c r="C4616" s="274" t="s">
        <v>7414</v>
      </c>
      <c r="D4616" s="274"/>
      <c r="E4616" s="274"/>
      <c r="F4616" s="274"/>
      <c r="G4616" s="73">
        <v>0</v>
      </c>
      <c r="H4616" s="73">
        <v>0</v>
      </c>
      <c r="I4616" s="275">
        <v>0</v>
      </c>
      <c r="J4616" s="275"/>
      <c r="K4616" s="275">
        <v>1167000</v>
      </c>
      <c r="L4616" s="275"/>
      <c r="M4616" s="275"/>
      <c r="N4616" s="275"/>
      <c r="O4616" s="275">
        <v>0</v>
      </c>
      <c r="P4616" s="275"/>
      <c r="Q4616" s="73">
        <v>1167000</v>
      </c>
    </row>
    <row r="4617" spans="1:17" ht="12.1" customHeight="1" x14ac:dyDescent="0.25">
      <c r="A4617" s="273" t="s">
        <v>7442</v>
      </c>
      <c r="B4617" s="273"/>
      <c r="C4617" s="274" t="s">
        <v>7414</v>
      </c>
      <c r="D4617" s="274"/>
      <c r="E4617" s="274"/>
      <c r="F4617" s="274"/>
      <c r="G4617" s="73">
        <v>0</v>
      </c>
      <c r="H4617" s="73">
        <v>0</v>
      </c>
      <c r="I4617" s="275">
        <v>0</v>
      </c>
      <c r="J4617" s="275"/>
      <c r="K4617" s="275">
        <v>565312.07999999996</v>
      </c>
      <c r="L4617" s="275"/>
      <c r="M4617" s="275"/>
      <c r="N4617" s="275"/>
      <c r="O4617" s="275">
        <v>0</v>
      </c>
      <c r="P4617" s="275"/>
      <c r="Q4617" s="73">
        <v>565312.07999999996</v>
      </c>
    </row>
    <row r="4618" spans="1:17" ht="12.75" customHeight="1" x14ac:dyDescent="0.25">
      <c r="A4618" s="273" t="s">
        <v>7443</v>
      </c>
      <c r="B4618" s="273"/>
      <c r="C4618" s="274" t="s">
        <v>7444</v>
      </c>
      <c r="D4618" s="274"/>
      <c r="E4618" s="274"/>
      <c r="F4618" s="274"/>
      <c r="G4618" s="73">
        <v>0</v>
      </c>
      <c r="H4618" s="73">
        <v>0</v>
      </c>
      <c r="I4618" s="275">
        <v>0</v>
      </c>
      <c r="J4618" s="275"/>
      <c r="K4618" s="275">
        <v>732868.64</v>
      </c>
      <c r="L4618" s="275"/>
      <c r="M4618" s="275"/>
      <c r="N4618" s="275"/>
      <c r="O4618" s="275">
        <v>0</v>
      </c>
      <c r="P4618" s="275"/>
      <c r="Q4618" s="73">
        <v>732868.64</v>
      </c>
    </row>
    <row r="4619" spans="1:17" ht="12.1" customHeight="1" x14ac:dyDescent="0.25">
      <c r="A4619" s="273" t="s">
        <v>7445</v>
      </c>
      <c r="B4619" s="273"/>
      <c r="C4619" s="274" t="s">
        <v>7446</v>
      </c>
      <c r="D4619" s="274"/>
      <c r="E4619" s="274"/>
      <c r="F4619" s="274"/>
      <c r="G4619" s="73">
        <v>0</v>
      </c>
      <c r="H4619" s="73">
        <v>0</v>
      </c>
      <c r="I4619" s="275">
        <v>0</v>
      </c>
      <c r="J4619" s="275"/>
      <c r="K4619" s="275">
        <v>2400000</v>
      </c>
      <c r="L4619" s="275"/>
      <c r="M4619" s="275"/>
      <c r="N4619" s="275"/>
      <c r="O4619" s="275">
        <v>0</v>
      </c>
      <c r="P4619" s="275"/>
      <c r="Q4619" s="73">
        <v>2400000</v>
      </c>
    </row>
    <row r="4620" spans="1:17" ht="12.1" customHeight="1" x14ac:dyDescent="0.25">
      <c r="A4620" s="273" t="s">
        <v>7447</v>
      </c>
      <c r="B4620" s="273"/>
      <c r="C4620" s="274" t="s">
        <v>7448</v>
      </c>
      <c r="D4620" s="274"/>
      <c r="E4620" s="274"/>
      <c r="F4620" s="274"/>
      <c r="G4620" s="73">
        <v>0</v>
      </c>
      <c r="H4620" s="73">
        <v>0</v>
      </c>
      <c r="I4620" s="275">
        <v>0</v>
      </c>
      <c r="J4620" s="275"/>
      <c r="K4620" s="275">
        <v>96000</v>
      </c>
      <c r="L4620" s="275"/>
      <c r="M4620" s="275"/>
      <c r="N4620" s="275"/>
      <c r="O4620" s="275">
        <v>0</v>
      </c>
      <c r="P4620" s="275"/>
      <c r="Q4620" s="73">
        <v>96000</v>
      </c>
    </row>
    <row r="4621" spans="1:17" ht="12.1" customHeight="1" x14ac:dyDescent="0.25">
      <c r="A4621" s="273" t="s">
        <v>7449</v>
      </c>
      <c r="B4621" s="273"/>
      <c r="C4621" s="274" t="s">
        <v>7450</v>
      </c>
      <c r="D4621" s="274"/>
      <c r="E4621" s="274"/>
      <c r="F4621" s="274"/>
      <c r="G4621" s="73">
        <v>0</v>
      </c>
      <c r="H4621" s="73">
        <v>0</v>
      </c>
      <c r="I4621" s="275">
        <v>0</v>
      </c>
      <c r="J4621" s="275"/>
      <c r="K4621" s="275">
        <v>131483.96</v>
      </c>
      <c r="L4621" s="275"/>
      <c r="M4621" s="275"/>
      <c r="N4621" s="275"/>
      <c r="O4621" s="275">
        <v>0</v>
      </c>
      <c r="P4621" s="275"/>
      <c r="Q4621" s="73">
        <v>131483.96</v>
      </c>
    </row>
    <row r="4622" spans="1:17" ht="12.75" customHeight="1" x14ac:dyDescent="0.25">
      <c r="A4622" s="273" t="s">
        <v>7451</v>
      </c>
      <c r="B4622" s="273"/>
      <c r="C4622" s="274" t="s">
        <v>7450</v>
      </c>
      <c r="D4622" s="274"/>
      <c r="E4622" s="274"/>
      <c r="F4622" s="274"/>
      <c r="G4622" s="73">
        <v>0</v>
      </c>
      <c r="H4622" s="73">
        <v>0</v>
      </c>
      <c r="I4622" s="275">
        <v>0</v>
      </c>
      <c r="J4622" s="275"/>
      <c r="K4622" s="275">
        <v>240000</v>
      </c>
      <c r="L4622" s="275"/>
      <c r="M4622" s="275"/>
      <c r="N4622" s="275"/>
      <c r="O4622" s="275">
        <v>0</v>
      </c>
      <c r="P4622" s="275"/>
      <c r="Q4622" s="73">
        <v>240000</v>
      </c>
    </row>
    <row r="4623" spans="1:17" ht="12.1" customHeight="1" x14ac:dyDescent="0.25">
      <c r="A4623" s="273" t="s">
        <v>7452</v>
      </c>
      <c r="B4623" s="273"/>
      <c r="C4623" s="274" t="s">
        <v>7450</v>
      </c>
      <c r="D4623" s="274"/>
      <c r="E4623" s="274"/>
      <c r="F4623" s="274"/>
      <c r="G4623" s="73">
        <v>0</v>
      </c>
      <c r="H4623" s="73">
        <v>0</v>
      </c>
      <c r="I4623" s="275">
        <v>0</v>
      </c>
      <c r="J4623" s="275"/>
      <c r="K4623" s="275">
        <v>600000</v>
      </c>
      <c r="L4623" s="275"/>
      <c r="M4623" s="275"/>
      <c r="N4623" s="275"/>
      <c r="O4623" s="275">
        <v>0</v>
      </c>
      <c r="P4623" s="275"/>
      <c r="Q4623" s="73">
        <v>600000</v>
      </c>
    </row>
    <row r="4624" spans="1:17" ht="12.1" customHeight="1" x14ac:dyDescent="0.25">
      <c r="A4624" s="273" t="s">
        <v>7453</v>
      </c>
      <c r="B4624" s="273"/>
      <c r="C4624" s="274" t="s">
        <v>7450</v>
      </c>
      <c r="D4624" s="274"/>
      <c r="E4624" s="274"/>
      <c r="F4624" s="274"/>
      <c r="G4624" s="73">
        <v>0</v>
      </c>
      <c r="H4624" s="73">
        <v>0</v>
      </c>
      <c r="I4624" s="275">
        <v>0</v>
      </c>
      <c r="J4624" s="275"/>
      <c r="K4624" s="275">
        <v>28000</v>
      </c>
      <c r="L4624" s="275"/>
      <c r="M4624" s="275"/>
      <c r="N4624" s="275"/>
      <c r="O4624" s="275">
        <v>0</v>
      </c>
      <c r="P4624" s="275"/>
      <c r="Q4624" s="73">
        <v>28000</v>
      </c>
    </row>
    <row r="4625" spans="1:17" ht="12.75" customHeight="1" x14ac:dyDescent="0.25">
      <c r="A4625" s="273" t="s">
        <v>7454</v>
      </c>
      <c r="B4625" s="273"/>
      <c r="C4625" s="274" t="s">
        <v>7450</v>
      </c>
      <c r="D4625" s="274"/>
      <c r="E4625" s="274"/>
      <c r="F4625" s="274"/>
      <c r="G4625" s="73">
        <v>0</v>
      </c>
      <c r="H4625" s="73">
        <v>0</v>
      </c>
      <c r="I4625" s="275">
        <v>0</v>
      </c>
      <c r="J4625" s="275"/>
      <c r="K4625" s="275">
        <v>150000</v>
      </c>
      <c r="L4625" s="275"/>
      <c r="M4625" s="275"/>
      <c r="N4625" s="275"/>
      <c r="O4625" s="275">
        <v>0</v>
      </c>
      <c r="P4625" s="275"/>
      <c r="Q4625" s="73">
        <v>150000</v>
      </c>
    </row>
    <row r="4626" spans="1:17" ht="12.1" customHeight="1" x14ac:dyDescent="0.25">
      <c r="A4626" s="273" t="s">
        <v>7455</v>
      </c>
      <c r="B4626" s="273"/>
      <c r="C4626" s="274" t="s">
        <v>7450</v>
      </c>
      <c r="D4626" s="274"/>
      <c r="E4626" s="274"/>
      <c r="F4626" s="274"/>
      <c r="G4626" s="73">
        <v>0</v>
      </c>
      <c r="H4626" s="73">
        <v>0</v>
      </c>
      <c r="I4626" s="275">
        <v>0</v>
      </c>
      <c r="J4626" s="275"/>
      <c r="K4626" s="275">
        <v>270000</v>
      </c>
      <c r="L4626" s="275"/>
      <c r="M4626" s="275"/>
      <c r="N4626" s="275"/>
      <c r="O4626" s="275">
        <v>0</v>
      </c>
      <c r="P4626" s="275"/>
      <c r="Q4626" s="73">
        <v>270000</v>
      </c>
    </row>
    <row r="4627" spans="1:17" ht="12.1" customHeight="1" x14ac:dyDescent="0.25">
      <c r="A4627" s="273" t="s">
        <v>7456</v>
      </c>
      <c r="B4627" s="273"/>
      <c r="C4627" s="274" t="s">
        <v>7450</v>
      </c>
      <c r="D4627" s="274"/>
      <c r="E4627" s="274"/>
      <c r="F4627" s="274"/>
      <c r="G4627" s="73">
        <v>0</v>
      </c>
      <c r="H4627" s="73">
        <v>0</v>
      </c>
      <c r="I4627" s="275">
        <v>0</v>
      </c>
      <c r="J4627" s="275"/>
      <c r="K4627" s="275">
        <v>1080000</v>
      </c>
      <c r="L4627" s="275"/>
      <c r="M4627" s="275"/>
      <c r="N4627" s="275"/>
      <c r="O4627" s="275">
        <v>0</v>
      </c>
      <c r="P4627" s="275"/>
      <c r="Q4627" s="73">
        <v>1080000</v>
      </c>
    </row>
    <row r="4628" spans="1:17" ht="12.75" customHeight="1" x14ac:dyDescent="0.25">
      <c r="A4628" s="273" t="s">
        <v>7457</v>
      </c>
      <c r="B4628" s="273"/>
      <c r="C4628" s="274" t="s">
        <v>7450</v>
      </c>
      <c r="D4628" s="274"/>
      <c r="E4628" s="274"/>
      <c r="F4628" s="274"/>
      <c r="G4628" s="73">
        <v>0</v>
      </c>
      <c r="H4628" s="73">
        <v>0</v>
      </c>
      <c r="I4628" s="275">
        <v>0</v>
      </c>
      <c r="J4628" s="275"/>
      <c r="K4628" s="275">
        <v>30000</v>
      </c>
      <c r="L4628" s="275"/>
      <c r="M4628" s="275"/>
      <c r="N4628" s="275"/>
      <c r="O4628" s="275">
        <v>0</v>
      </c>
      <c r="P4628" s="275"/>
      <c r="Q4628" s="73">
        <v>30000</v>
      </c>
    </row>
    <row r="4629" spans="1:17" ht="12.1" customHeight="1" x14ac:dyDescent="0.25">
      <c r="A4629" s="273" t="s">
        <v>7458</v>
      </c>
      <c r="B4629" s="273"/>
      <c r="C4629" s="274" t="s">
        <v>7459</v>
      </c>
      <c r="D4629" s="274"/>
      <c r="E4629" s="274"/>
      <c r="F4629" s="274"/>
      <c r="G4629" s="73">
        <v>0</v>
      </c>
      <c r="H4629" s="73">
        <v>0</v>
      </c>
      <c r="I4629" s="275">
        <v>0</v>
      </c>
      <c r="J4629" s="275"/>
      <c r="K4629" s="275">
        <v>720000</v>
      </c>
      <c r="L4629" s="275"/>
      <c r="M4629" s="275"/>
      <c r="N4629" s="275"/>
      <c r="O4629" s="275">
        <v>0</v>
      </c>
      <c r="P4629" s="275"/>
      <c r="Q4629" s="73">
        <v>720000</v>
      </c>
    </row>
    <row r="4630" spans="1:17" ht="12.1" customHeight="1" x14ac:dyDescent="0.25">
      <c r="A4630" s="355"/>
      <c r="B4630" s="355"/>
      <c r="C4630" s="355"/>
      <c r="D4630" s="355"/>
      <c r="E4630" s="355"/>
      <c r="F4630" s="355"/>
      <c r="G4630" s="74">
        <v>0</v>
      </c>
      <c r="H4630" s="74">
        <v>0</v>
      </c>
      <c r="I4630" s="356">
        <v>0</v>
      </c>
      <c r="J4630" s="356"/>
      <c r="K4630" s="356">
        <v>138112651.25999999</v>
      </c>
      <c r="L4630" s="356"/>
      <c r="M4630" s="356"/>
      <c r="N4630" s="356"/>
      <c r="O4630" s="356">
        <v>0</v>
      </c>
      <c r="P4630" s="356"/>
      <c r="Q4630" s="74">
        <v>138112651.25999999</v>
      </c>
    </row>
    <row r="4631" spans="1:17" ht="6.8" customHeight="1" x14ac:dyDescent="0.25"/>
    <row r="4632" spans="1:17" ht="12.75" customHeight="1" x14ac:dyDescent="0.25">
      <c r="A4632" s="277" t="s">
        <v>578</v>
      </c>
      <c r="B4632" s="277"/>
      <c r="C4632" s="278" t="s">
        <v>895</v>
      </c>
      <c r="D4632" s="278"/>
      <c r="E4632" s="278"/>
      <c r="F4632" s="278"/>
      <c r="G4632" s="278"/>
      <c r="H4632" s="278"/>
      <c r="I4632" s="278"/>
      <c r="J4632" s="278"/>
      <c r="K4632" s="278"/>
      <c r="L4632" s="278"/>
      <c r="M4632" s="278"/>
      <c r="N4632" s="278"/>
      <c r="O4632" s="278"/>
      <c r="P4632" s="278"/>
      <c r="Q4632" s="278"/>
    </row>
    <row r="4633" spans="1:17" ht="12.1" customHeight="1" x14ac:dyDescent="0.25">
      <c r="A4633" s="273" t="s">
        <v>7460</v>
      </c>
      <c r="B4633" s="273"/>
      <c r="C4633" s="274" t="s">
        <v>7461</v>
      </c>
      <c r="D4633" s="274"/>
      <c r="E4633" s="274"/>
      <c r="F4633" s="274"/>
      <c r="G4633" s="73">
        <v>0</v>
      </c>
      <c r="H4633" s="73">
        <v>0</v>
      </c>
      <c r="I4633" s="275">
        <v>0</v>
      </c>
      <c r="J4633" s="275"/>
      <c r="K4633" s="275">
        <v>63677.4</v>
      </c>
      <c r="L4633" s="275"/>
      <c r="M4633" s="275"/>
      <c r="N4633" s="275"/>
      <c r="O4633" s="275">
        <v>0</v>
      </c>
      <c r="P4633" s="275"/>
      <c r="Q4633" s="73">
        <v>63677.4</v>
      </c>
    </row>
    <row r="4634" spans="1:17" ht="12.1" customHeight="1" x14ac:dyDescent="0.25">
      <c r="A4634" s="273" t="s">
        <v>7462</v>
      </c>
      <c r="B4634" s="273"/>
      <c r="C4634" s="274" t="s">
        <v>7461</v>
      </c>
      <c r="D4634" s="274"/>
      <c r="E4634" s="274"/>
      <c r="F4634" s="274"/>
      <c r="G4634" s="73">
        <v>0</v>
      </c>
      <c r="H4634" s="73">
        <v>0</v>
      </c>
      <c r="I4634" s="275">
        <v>0</v>
      </c>
      <c r="J4634" s="275"/>
      <c r="K4634" s="275">
        <v>870587.13</v>
      </c>
      <c r="L4634" s="275"/>
      <c r="M4634" s="275"/>
      <c r="N4634" s="275"/>
      <c r="O4634" s="275">
        <v>0</v>
      </c>
      <c r="P4634" s="275"/>
      <c r="Q4634" s="73">
        <v>870587.13</v>
      </c>
    </row>
    <row r="4635" spans="1:17" ht="12.75" customHeight="1" x14ac:dyDescent="0.25">
      <c r="A4635" s="273" t="s">
        <v>7463</v>
      </c>
      <c r="B4635" s="273"/>
      <c r="C4635" s="274" t="s">
        <v>7461</v>
      </c>
      <c r="D4635" s="274"/>
      <c r="E4635" s="274"/>
      <c r="F4635" s="274"/>
      <c r="G4635" s="73">
        <v>0</v>
      </c>
      <c r="H4635" s="73">
        <v>0</v>
      </c>
      <c r="I4635" s="275">
        <v>0</v>
      </c>
      <c r="J4635" s="275"/>
      <c r="K4635" s="275">
        <v>1102170.9099999999</v>
      </c>
      <c r="L4635" s="275"/>
      <c r="M4635" s="275"/>
      <c r="N4635" s="275"/>
      <c r="O4635" s="275">
        <v>0</v>
      </c>
      <c r="P4635" s="275"/>
      <c r="Q4635" s="73">
        <v>1102170.9099999999</v>
      </c>
    </row>
    <row r="4636" spans="1:17" ht="12.1" customHeight="1" x14ac:dyDescent="0.25">
      <c r="A4636" s="273" t="s">
        <v>7464</v>
      </c>
      <c r="B4636" s="273"/>
      <c r="C4636" s="274" t="s">
        <v>7461</v>
      </c>
      <c r="D4636" s="274"/>
      <c r="E4636" s="274"/>
      <c r="F4636" s="274"/>
      <c r="G4636" s="73">
        <v>0</v>
      </c>
      <c r="H4636" s="73">
        <v>0</v>
      </c>
      <c r="I4636" s="275">
        <v>0</v>
      </c>
      <c r="J4636" s="275"/>
      <c r="K4636" s="275">
        <v>305000</v>
      </c>
      <c r="L4636" s="275"/>
      <c r="M4636" s="275"/>
      <c r="N4636" s="275"/>
      <c r="O4636" s="275">
        <v>0</v>
      </c>
      <c r="P4636" s="275"/>
      <c r="Q4636" s="73">
        <v>305000</v>
      </c>
    </row>
    <row r="4637" spans="1:17" ht="12.1" customHeight="1" x14ac:dyDescent="0.25">
      <c r="A4637" s="273" t="s">
        <v>7465</v>
      </c>
      <c r="B4637" s="273"/>
      <c r="C4637" s="274" t="s">
        <v>7461</v>
      </c>
      <c r="D4637" s="274"/>
      <c r="E4637" s="274"/>
      <c r="F4637" s="274"/>
      <c r="G4637" s="73">
        <v>0</v>
      </c>
      <c r="H4637" s="73">
        <v>0</v>
      </c>
      <c r="I4637" s="275">
        <v>0</v>
      </c>
      <c r="J4637" s="275"/>
      <c r="K4637" s="275">
        <v>125774</v>
      </c>
      <c r="L4637" s="275"/>
      <c r="M4637" s="275"/>
      <c r="N4637" s="275"/>
      <c r="O4637" s="275">
        <v>0</v>
      </c>
      <c r="P4637" s="275"/>
      <c r="Q4637" s="73">
        <v>125774</v>
      </c>
    </row>
    <row r="4638" spans="1:17" ht="12.75" customHeight="1" x14ac:dyDescent="0.25">
      <c r="A4638" s="273" t="s">
        <v>7466</v>
      </c>
      <c r="B4638" s="273"/>
      <c r="C4638" s="274" t="s">
        <v>7461</v>
      </c>
      <c r="D4638" s="274"/>
      <c r="E4638" s="274"/>
      <c r="F4638" s="274"/>
      <c r="G4638" s="73">
        <v>0</v>
      </c>
      <c r="H4638" s="73">
        <v>0</v>
      </c>
      <c r="I4638" s="275">
        <v>0</v>
      </c>
      <c r="J4638" s="275"/>
      <c r="K4638" s="275">
        <v>221199.84</v>
      </c>
      <c r="L4638" s="275"/>
      <c r="M4638" s="275"/>
      <c r="N4638" s="275"/>
      <c r="O4638" s="275">
        <v>0</v>
      </c>
      <c r="P4638" s="275"/>
      <c r="Q4638" s="73">
        <v>221199.84</v>
      </c>
    </row>
    <row r="4639" spans="1:17" ht="12.1" customHeight="1" x14ac:dyDescent="0.25">
      <c r="A4639" s="273" t="s">
        <v>7467</v>
      </c>
      <c r="B4639" s="273"/>
      <c r="C4639" s="274" t="s">
        <v>7461</v>
      </c>
      <c r="D4639" s="274"/>
      <c r="E4639" s="274"/>
      <c r="F4639" s="274"/>
      <c r="G4639" s="73">
        <v>0</v>
      </c>
      <c r="H4639" s="73">
        <v>0</v>
      </c>
      <c r="I4639" s="275">
        <v>0</v>
      </c>
      <c r="J4639" s="275"/>
      <c r="K4639" s="275">
        <v>210750</v>
      </c>
      <c r="L4639" s="275"/>
      <c r="M4639" s="275"/>
      <c r="N4639" s="275"/>
      <c r="O4639" s="275">
        <v>0</v>
      </c>
      <c r="P4639" s="275"/>
      <c r="Q4639" s="73">
        <v>210750</v>
      </c>
    </row>
    <row r="4640" spans="1:17" ht="12.1" customHeight="1" x14ac:dyDescent="0.25">
      <c r="A4640" s="273" t="s">
        <v>7468</v>
      </c>
      <c r="B4640" s="273"/>
      <c r="C4640" s="274" t="s">
        <v>7461</v>
      </c>
      <c r="D4640" s="274"/>
      <c r="E4640" s="274"/>
      <c r="F4640" s="274"/>
      <c r="G4640" s="73">
        <v>0</v>
      </c>
      <c r="H4640" s="73">
        <v>0</v>
      </c>
      <c r="I4640" s="275">
        <v>0</v>
      </c>
      <c r="J4640" s="275"/>
      <c r="K4640" s="275">
        <v>150549.96</v>
      </c>
      <c r="L4640" s="275"/>
      <c r="M4640" s="275"/>
      <c r="N4640" s="275"/>
      <c r="O4640" s="275">
        <v>0</v>
      </c>
      <c r="P4640" s="275"/>
      <c r="Q4640" s="73">
        <v>150549.96</v>
      </c>
    </row>
    <row r="4641" spans="1:17" ht="12.75" customHeight="1" x14ac:dyDescent="0.25">
      <c r="A4641" s="273" t="s">
        <v>7469</v>
      </c>
      <c r="B4641" s="273"/>
      <c r="C4641" s="274" t="s">
        <v>7461</v>
      </c>
      <c r="D4641" s="274"/>
      <c r="E4641" s="274"/>
      <c r="F4641" s="274"/>
      <c r="G4641" s="73">
        <v>0</v>
      </c>
      <c r="H4641" s="73">
        <v>0</v>
      </c>
      <c r="I4641" s="275">
        <v>0</v>
      </c>
      <c r="J4641" s="275"/>
      <c r="K4641" s="275">
        <v>49200</v>
      </c>
      <c r="L4641" s="275"/>
      <c r="M4641" s="275"/>
      <c r="N4641" s="275"/>
      <c r="O4641" s="275">
        <v>0</v>
      </c>
      <c r="P4641" s="275"/>
      <c r="Q4641" s="73">
        <v>49200</v>
      </c>
    </row>
    <row r="4642" spans="1:17" ht="12.1" customHeight="1" x14ac:dyDescent="0.25">
      <c r="A4642" s="273" t="s">
        <v>7470</v>
      </c>
      <c r="B4642" s="273"/>
      <c r="C4642" s="274" t="s">
        <v>7461</v>
      </c>
      <c r="D4642" s="274"/>
      <c r="E4642" s="274"/>
      <c r="F4642" s="274"/>
      <c r="G4642" s="73">
        <v>0</v>
      </c>
      <c r="H4642" s="73">
        <v>0</v>
      </c>
      <c r="I4642" s="275">
        <v>0</v>
      </c>
      <c r="J4642" s="275"/>
      <c r="K4642" s="275">
        <v>269750</v>
      </c>
      <c r="L4642" s="275"/>
      <c r="M4642" s="275"/>
      <c r="N4642" s="275"/>
      <c r="O4642" s="275">
        <v>0</v>
      </c>
      <c r="P4642" s="275"/>
      <c r="Q4642" s="73">
        <v>269750</v>
      </c>
    </row>
    <row r="4643" spans="1:17" ht="12.1" customHeight="1" x14ac:dyDescent="0.25">
      <c r="A4643" s="273" t="s">
        <v>7471</v>
      </c>
      <c r="B4643" s="273"/>
      <c r="C4643" s="274" t="s">
        <v>7461</v>
      </c>
      <c r="D4643" s="274"/>
      <c r="E4643" s="274"/>
      <c r="F4643" s="274"/>
      <c r="G4643" s="73">
        <v>0</v>
      </c>
      <c r="H4643" s="73">
        <v>0</v>
      </c>
      <c r="I4643" s="275">
        <v>0</v>
      </c>
      <c r="J4643" s="275"/>
      <c r="K4643" s="275">
        <v>215250</v>
      </c>
      <c r="L4643" s="275"/>
      <c r="M4643" s="275"/>
      <c r="N4643" s="275"/>
      <c r="O4643" s="275">
        <v>0</v>
      </c>
      <c r="P4643" s="275"/>
      <c r="Q4643" s="73">
        <v>215250</v>
      </c>
    </row>
    <row r="4644" spans="1:17" ht="12.75" customHeight="1" x14ac:dyDescent="0.25">
      <c r="A4644" s="273" t="s">
        <v>7472</v>
      </c>
      <c r="B4644" s="273"/>
      <c r="C4644" s="274" t="s">
        <v>7461</v>
      </c>
      <c r="D4644" s="274"/>
      <c r="E4644" s="274"/>
      <c r="F4644" s="274"/>
      <c r="G4644" s="73">
        <v>0</v>
      </c>
      <c r="H4644" s="73">
        <v>0</v>
      </c>
      <c r="I4644" s="275">
        <v>0</v>
      </c>
      <c r="J4644" s="275"/>
      <c r="K4644" s="275">
        <v>228967.6</v>
      </c>
      <c r="L4644" s="275"/>
      <c r="M4644" s="275"/>
      <c r="N4644" s="275"/>
      <c r="O4644" s="275">
        <v>0</v>
      </c>
      <c r="P4644" s="275"/>
      <c r="Q4644" s="73">
        <v>228967.6</v>
      </c>
    </row>
    <row r="4645" spans="1:17" ht="12.1" customHeight="1" x14ac:dyDescent="0.25">
      <c r="A4645" s="273" t="s">
        <v>7473</v>
      </c>
      <c r="B4645" s="273"/>
      <c r="C4645" s="274" t="s">
        <v>7461</v>
      </c>
      <c r="D4645" s="274"/>
      <c r="E4645" s="274"/>
      <c r="F4645" s="274"/>
      <c r="G4645" s="73">
        <v>0</v>
      </c>
      <c r="H4645" s="73">
        <v>0</v>
      </c>
      <c r="I4645" s="275">
        <v>0</v>
      </c>
      <c r="J4645" s="275"/>
      <c r="K4645" s="275">
        <v>330600</v>
      </c>
      <c r="L4645" s="275"/>
      <c r="M4645" s="275"/>
      <c r="N4645" s="275"/>
      <c r="O4645" s="275">
        <v>0</v>
      </c>
      <c r="P4645" s="275"/>
      <c r="Q4645" s="73">
        <v>330600</v>
      </c>
    </row>
    <row r="4646" spans="1:17" ht="12.1" customHeight="1" x14ac:dyDescent="0.25">
      <c r="A4646" s="273" t="s">
        <v>7474</v>
      </c>
      <c r="B4646" s="273"/>
      <c r="C4646" s="274" t="s">
        <v>7461</v>
      </c>
      <c r="D4646" s="274"/>
      <c r="E4646" s="274"/>
      <c r="F4646" s="274"/>
      <c r="G4646" s="73">
        <v>0</v>
      </c>
      <c r="H4646" s="73">
        <v>0</v>
      </c>
      <c r="I4646" s="275">
        <v>0</v>
      </c>
      <c r="J4646" s="275"/>
      <c r="K4646" s="275">
        <v>427000</v>
      </c>
      <c r="L4646" s="275"/>
      <c r="M4646" s="275"/>
      <c r="N4646" s="275"/>
      <c r="O4646" s="275">
        <v>0</v>
      </c>
      <c r="P4646" s="275"/>
      <c r="Q4646" s="73">
        <v>427000</v>
      </c>
    </row>
    <row r="4647" spans="1:17" ht="12.1" customHeight="1" x14ac:dyDescent="0.25">
      <c r="A4647" s="273" t="s">
        <v>7475</v>
      </c>
      <c r="B4647" s="273"/>
      <c r="C4647" s="274" t="s">
        <v>7461</v>
      </c>
      <c r="D4647" s="274"/>
      <c r="E4647" s="274"/>
      <c r="F4647" s="274"/>
      <c r="G4647" s="73">
        <v>0</v>
      </c>
      <c r="H4647" s="73">
        <v>0</v>
      </c>
      <c r="I4647" s="275">
        <v>0</v>
      </c>
      <c r="J4647" s="275"/>
      <c r="K4647" s="275">
        <v>203000</v>
      </c>
      <c r="L4647" s="275"/>
      <c r="M4647" s="275"/>
      <c r="N4647" s="275"/>
      <c r="O4647" s="275">
        <v>0</v>
      </c>
      <c r="P4647" s="275"/>
      <c r="Q4647" s="73">
        <v>203000</v>
      </c>
    </row>
    <row r="4648" spans="1:17" ht="12.75" customHeight="1" x14ac:dyDescent="0.25">
      <c r="A4648" s="273" t="s">
        <v>7476</v>
      </c>
      <c r="B4648" s="273"/>
      <c r="C4648" s="274" t="s">
        <v>7461</v>
      </c>
      <c r="D4648" s="274"/>
      <c r="E4648" s="274"/>
      <c r="F4648" s="274"/>
      <c r="G4648" s="73">
        <v>0</v>
      </c>
      <c r="H4648" s="73">
        <v>0</v>
      </c>
      <c r="I4648" s="275">
        <v>0</v>
      </c>
      <c r="J4648" s="275"/>
      <c r="K4648" s="275">
        <v>346218.76</v>
      </c>
      <c r="L4648" s="275"/>
      <c r="M4648" s="275"/>
      <c r="N4648" s="275"/>
      <c r="O4648" s="275">
        <v>0</v>
      </c>
      <c r="P4648" s="275"/>
      <c r="Q4648" s="73">
        <v>346218.76</v>
      </c>
    </row>
    <row r="4649" spans="1:17" ht="12.1" customHeight="1" x14ac:dyDescent="0.25">
      <c r="A4649" s="273" t="s">
        <v>7477</v>
      </c>
      <c r="B4649" s="273"/>
      <c r="C4649" s="274" t="s">
        <v>7461</v>
      </c>
      <c r="D4649" s="274"/>
      <c r="E4649" s="274"/>
      <c r="F4649" s="274"/>
      <c r="G4649" s="73">
        <v>0</v>
      </c>
      <c r="H4649" s="73">
        <v>0</v>
      </c>
      <c r="I4649" s="275">
        <v>0</v>
      </c>
      <c r="J4649" s="275"/>
      <c r="K4649" s="275">
        <v>494167.12</v>
      </c>
      <c r="L4649" s="275"/>
      <c r="M4649" s="275"/>
      <c r="N4649" s="275"/>
      <c r="O4649" s="275">
        <v>0</v>
      </c>
      <c r="P4649" s="275"/>
      <c r="Q4649" s="73">
        <v>494167.12</v>
      </c>
    </row>
    <row r="4650" spans="1:17" ht="12.1" customHeight="1" x14ac:dyDescent="0.25">
      <c r="A4650" s="273" t="s">
        <v>7478</v>
      </c>
      <c r="B4650" s="273"/>
      <c r="C4650" s="274" t="s">
        <v>7479</v>
      </c>
      <c r="D4650" s="274"/>
      <c r="E4650" s="274"/>
      <c r="F4650" s="274"/>
      <c r="G4650" s="73">
        <v>0</v>
      </c>
      <c r="H4650" s="73">
        <v>0</v>
      </c>
      <c r="I4650" s="275">
        <v>0</v>
      </c>
      <c r="J4650" s="275"/>
      <c r="K4650" s="275">
        <v>21000</v>
      </c>
      <c r="L4650" s="275"/>
      <c r="M4650" s="275"/>
      <c r="N4650" s="275"/>
      <c r="O4650" s="275">
        <v>0</v>
      </c>
      <c r="P4650" s="275"/>
      <c r="Q4650" s="73">
        <v>21000</v>
      </c>
    </row>
    <row r="4651" spans="1:17" ht="12.75" customHeight="1" x14ac:dyDescent="0.25">
      <c r="A4651" s="273" t="s">
        <v>7480</v>
      </c>
      <c r="B4651" s="273"/>
      <c r="C4651" s="274" t="s">
        <v>7481</v>
      </c>
      <c r="D4651" s="274"/>
      <c r="E4651" s="274"/>
      <c r="F4651" s="274"/>
      <c r="G4651" s="73">
        <v>0</v>
      </c>
      <c r="H4651" s="73">
        <v>0</v>
      </c>
      <c r="I4651" s="275">
        <v>0</v>
      </c>
      <c r="J4651" s="275"/>
      <c r="K4651" s="275">
        <v>7000</v>
      </c>
      <c r="L4651" s="275"/>
      <c r="M4651" s="275"/>
      <c r="N4651" s="275"/>
      <c r="O4651" s="275">
        <v>0</v>
      </c>
      <c r="P4651" s="275"/>
      <c r="Q4651" s="73">
        <v>7000</v>
      </c>
    </row>
    <row r="4652" spans="1:17" ht="12.1" customHeight="1" x14ac:dyDescent="0.25">
      <c r="A4652" s="273" t="s">
        <v>7482</v>
      </c>
      <c r="B4652" s="273"/>
      <c r="C4652" s="274" t="s">
        <v>7461</v>
      </c>
      <c r="D4652" s="274"/>
      <c r="E4652" s="274"/>
      <c r="F4652" s="274"/>
      <c r="G4652" s="73">
        <v>0</v>
      </c>
      <c r="H4652" s="73">
        <v>0</v>
      </c>
      <c r="I4652" s="275">
        <v>0</v>
      </c>
      <c r="J4652" s="275"/>
      <c r="K4652" s="275">
        <v>776281.82</v>
      </c>
      <c r="L4652" s="275"/>
      <c r="M4652" s="275"/>
      <c r="N4652" s="275"/>
      <c r="O4652" s="275">
        <v>0</v>
      </c>
      <c r="P4652" s="275"/>
      <c r="Q4652" s="73">
        <v>776281.82</v>
      </c>
    </row>
    <row r="4653" spans="1:17" ht="12.1" customHeight="1" x14ac:dyDescent="0.25">
      <c r="A4653" s="273" t="s">
        <v>7483</v>
      </c>
      <c r="B4653" s="273"/>
      <c r="C4653" s="274" t="s">
        <v>7461</v>
      </c>
      <c r="D4653" s="274"/>
      <c r="E4653" s="274"/>
      <c r="F4653" s="274"/>
      <c r="G4653" s="73">
        <v>0</v>
      </c>
      <c r="H4653" s="73">
        <v>0</v>
      </c>
      <c r="I4653" s="275">
        <v>0</v>
      </c>
      <c r="J4653" s="275"/>
      <c r="K4653" s="275">
        <v>1633599.68</v>
      </c>
      <c r="L4653" s="275"/>
      <c r="M4653" s="275"/>
      <c r="N4653" s="275"/>
      <c r="O4653" s="275">
        <v>0</v>
      </c>
      <c r="P4653" s="275"/>
      <c r="Q4653" s="73">
        <v>1633599.68</v>
      </c>
    </row>
    <row r="4654" spans="1:17" ht="12.75" customHeight="1" x14ac:dyDescent="0.25">
      <c r="A4654" s="273" t="s">
        <v>7484</v>
      </c>
      <c r="B4654" s="273"/>
      <c r="C4654" s="274" t="s">
        <v>7485</v>
      </c>
      <c r="D4654" s="274"/>
      <c r="E4654" s="274"/>
      <c r="F4654" s="274"/>
      <c r="G4654" s="73">
        <v>0</v>
      </c>
      <c r="H4654" s="73">
        <v>0</v>
      </c>
      <c r="I4654" s="275">
        <v>0</v>
      </c>
      <c r="J4654" s="275"/>
      <c r="K4654" s="275">
        <v>138221.44</v>
      </c>
      <c r="L4654" s="275"/>
      <c r="M4654" s="275"/>
      <c r="N4654" s="275"/>
      <c r="O4654" s="275">
        <v>0</v>
      </c>
      <c r="P4654" s="275"/>
      <c r="Q4654" s="73">
        <v>138221.44</v>
      </c>
    </row>
    <row r="4655" spans="1:17" ht="12.1" customHeight="1" x14ac:dyDescent="0.25">
      <c r="A4655" s="273" t="s">
        <v>7486</v>
      </c>
      <c r="B4655" s="273"/>
      <c r="C4655" s="274" t="s">
        <v>7487</v>
      </c>
      <c r="D4655" s="274"/>
      <c r="E4655" s="274"/>
      <c r="F4655" s="274"/>
      <c r="G4655" s="73">
        <v>0</v>
      </c>
      <c r="H4655" s="73">
        <v>0</v>
      </c>
      <c r="I4655" s="275">
        <v>0</v>
      </c>
      <c r="J4655" s="275"/>
      <c r="K4655" s="275">
        <v>227836.74</v>
      </c>
      <c r="L4655" s="275"/>
      <c r="M4655" s="275"/>
      <c r="N4655" s="275"/>
      <c r="O4655" s="275">
        <v>0</v>
      </c>
      <c r="P4655" s="275"/>
      <c r="Q4655" s="73">
        <v>227836.74</v>
      </c>
    </row>
    <row r="4656" spans="1:17" ht="12.1" customHeight="1" x14ac:dyDescent="0.25">
      <c r="A4656" s="273" t="s">
        <v>7488</v>
      </c>
      <c r="B4656" s="273"/>
      <c r="C4656" s="274" t="s">
        <v>7461</v>
      </c>
      <c r="D4656" s="274"/>
      <c r="E4656" s="274"/>
      <c r="F4656" s="274"/>
      <c r="G4656" s="73">
        <v>0</v>
      </c>
      <c r="H4656" s="73">
        <v>0</v>
      </c>
      <c r="I4656" s="275">
        <v>0</v>
      </c>
      <c r="J4656" s="275"/>
      <c r="K4656" s="275">
        <v>299000</v>
      </c>
      <c r="L4656" s="275"/>
      <c r="M4656" s="275"/>
      <c r="N4656" s="275"/>
      <c r="O4656" s="275">
        <v>0</v>
      </c>
      <c r="P4656" s="275"/>
      <c r="Q4656" s="73">
        <v>299000</v>
      </c>
    </row>
    <row r="4657" spans="1:17" ht="12.75" customHeight="1" x14ac:dyDescent="0.25">
      <c r="A4657" s="273" t="s">
        <v>7489</v>
      </c>
      <c r="B4657" s="273"/>
      <c r="C4657" s="274" t="s">
        <v>7490</v>
      </c>
      <c r="D4657" s="274"/>
      <c r="E4657" s="274"/>
      <c r="F4657" s="274"/>
      <c r="G4657" s="73">
        <v>0</v>
      </c>
      <c r="H4657" s="73">
        <v>0</v>
      </c>
      <c r="I4657" s="275">
        <v>0</v>
      </c>
      <c r="J4657" s="275"/>
      <c r="K4657" s="275">
        <v>40419.18</v>
      </c>
      <c r="L4657" s="275"/>
      <c r="M4657" s="275"/>
      <c r="N4657" s="275"/>
      <c r="O4657" s="275">
        <v>0</v>
      </c>
      <c r="P4657" s="275"/>
      <c r="Q4657" s="73">
        <v>40419.18</v>
      </c>
    </row>
    <row r="4658" spans="1:17" ht="12.1" customHeight="1" x14ac:dyDescent="0.25">
      <c r="A4658" s="273" t="s">
        <v>7491</v>
      </c>
      <c r="B4658" s="273"/>
      <c r="C4658" s="274" t="s">
        <v>7461</v>
      </c>
      <c r="D4658" s="274"/>
      <c r="E4658" s="274"/>
      <c r="F4658" s="274"/>
      <c r="G4658" s="73">
        <v>0</v>
      </c>
      <c r="H4658" s="73">
        <v>0</v>
      </c>
      <c r="I4658" s="275">
        <v>0</v>
      </c>
      <c r="J4658" s="275"/>
      <c r="K4658" s="275">
        <v>4010244.35</v>
      </c>
      <c r="L4658" s="275"/>
      <c r="M4658" s="275"/>
      <c r="N4658" s="275"/>
      <c r="O4658" s="275">
        <v>0</v>
      </c>
      <c r="P4658" s="275"/>
      <c r="Q4658" s="73">
        <v>4010244.35</v>
      </c>
    </row>
    <row r="4659" spans="1:17" ht="12.1" customHeight="1" x14ac:dyDescent="0.25">
      <c r="A4659" s="273" t="s">
        <v>7492</v>
      </c>
      <c r="B4659" s="273"/>
      <c r="C4659" s="274" t="s">
        <v>7461</v>
      </c>
      <c r="D4659" s="274"/>
      <c r="E4659" s="274"/>
      <c r="F4659" s="274"/>
      <c r="G4659" s="73">
        <v>0</v>
      </c>
      <c r="H4659" s="73">
        <v>0</v>
      </c>
      <c r="I4659" s="275">
        <v>0</v>
      </c>
      <c r="J4659" s="275"/>
      <c r="K4659" s="275">
        <v>863388.86</v>
      </c>
      <c r="L4659" s="275"/>
      <c r="M4659" s="275"/>
      <c r="N4659" s="275"/>
      <c r="O4659" s="275">
        <v>0</v>
      </c>
      <c r="P4659" s="275"/>
      <c r="Q4659" s="73">
        <v>863388.86</v>
      </c>
    </row>
    <row r="4660" spans="1:17" ht="12.75" customHeight="1" x14ac:dyDescent="0.25">
      <c r="A4660" s="273" t="s">
        <v>7493</v>
      </c>
      <c r="B4660" s="273"/>
      <c r="C4660" s="274" t="s">
        <v>7494</v>
      </c>
      <c r="D4660" s="274"/>
      <c r="E4660" s="274"/>
      <c r="F4660" s="274"/>
      <c r="G4660" s="73">
        <v>0</v>
      </c>
      <c r="H4660" s="73">
        <v>0</v>
      </c>
      <c r="I4660" s="275">
        <v>0</v>
      </c>
      <c r="J4660" s="275"/>
      <c r="K4660" s="275">
        <v>86117739.879999995</v>
      </c>
      <c r="L4660" s="275"/>
      <c r="M4660" s="275"/>
      <c r="N4660" s="275"/>
      <c r="O4660" s="275">
        <v>0</v>
      </c>
      <c r="P4660" s="275"/>
      <c r="Q4660" s="73">
        <v>86117739.879999995</v>
      </c>
    </row>
    <row r="4661" spans="1:17" ht="12.1" customHeight="1" x14ac:dyDescent="0.25">
      <c r="A4661" s="273" t="s">
        <v>7495</v>
      </c>
      <c r="B4661" s="273"/>
      <c r="C4661" s="274" t="s">
        <v>7496</v>
      </c>
      <c r="D4661" s="274"/>
      <c r="E4661" s="274"/>
      <c r="F4661" s="274"/>
      <c r="G4661" s="73">
        <v>0</v>
      </c>
      <c r="H4661" s="73">
        <v>0</v>
      </c>
      <c r="I4661" s="275">
        <v>0</v>
      </c>
      <c r="J4661" s="275"/>
      <c r="K4661" s="275">
        <v>85015099.909999996</v>
      </c>
      <c r="L4661" s="275"/>
      <c r="M4661" s="275"/>
      <c r="N4661" s="275"/>
      <c r="O4661" s="275">
        <v>0</v>
      </c>
      <c r="P4661" s="275"/>
      <c r="Q4661" s="73">
        <v>85015099.909999996</v>
      </c>
    </row>
    <row r="4662" spans="1:17" ht="12.1" customHeight="1" x14ac:dyDescent="0.25">
      <c r="A4662" s="273" t="s">
        <v>7497</v>
      </c>
      <c r="B4662" s="273"/>
      <c r="C4662" s="274" t="s">
        <v>7498</v>
      </c>
      <c r="D4662" s="274"/>
      <c r="E4662" s="274"/>
      <c r="F4662" s="274"/>
      <c r="G4662" s="73">
        <v>0</v>
      </c>
      <c r="H4662" s="73">
        <v>0</v>
      </c>
      <c r="I4662" s="275">
        <v>0</v>
      </c>
      <c r="J4662" s="275"/>
      <c r="K4662" s="275">
        <v>65580919.990000002</v>
      </c>
      <c r="L4662" s="275"/>
      <c r="M4662" s="275"/>
      <c r="N4662" s="275"/>
      <c r="O4662" s="275">
        <v>0</v>
      </c>
      <c r="P4662" s="275"/>
      <c r="Q4662" s="73">
        <v>65580919.990000002</v>
      </c>
    </row>
    <row r="4663" spans="1:17" ht="12.75" customHeight="1" x14ac:dyDescent="0.25">
      <c r="A4663" s="273" t="s">
        <v>7499</v>
      </c>
      <c r="B4663" s="273"/>
      <c r="C4663" s="274" t="s">
        <v>7500</v>
      </c>
      <c r="D4663" s="274"/>
      <c r="E4663" s="274"/>
      <c r="F4663" s="274"/>
      <c r="G4663" s="73">
        <v>0</v>
      </c>
      <c r="H4663" s="73">
        <v>0</v>
      </c>
      <c r="I4663" s="275">
        <v>0</v>
      </c>
      <c r="J4663" s="275"/>
      <c r="K4663" s="275">
        <v>27791384.27</v>
      </c>
      <c r="L4663" s="275"/>
      <c r="M4663" s="275"/>
      <c r="N4663" s="275"/>
      <c r="O4663" s="275">
        <v>0</v>
      </c>
      <c r="P4663" s="275"/>
      <c r="Q4663" s="73">
        <v>27791384.27</v>
      </c>
    </row>
    <row r="4664" spans="1:17" ht="12.1" customHeight="1" x14ac:dyDescent="0.25">
      <c r="A4664" s="273" t="s">
        <v>7501</v>
      </c>
      <c r="B4664" s="273"/>
      <c r="C4664" s="274" t="s">
        <v>7502</v>
      </c>
      <c r="D4664" s="274"/>
      <c r="E4664" s="274"/>
      <c r="F4664" s="274"/>
      <c r="G4664" s="73">
        <v>0</v>
      </c>
      <c r="H4664" s="73">
        <v>0</v>
      </c>
      <c r="I4664" s="275">
        <v>0</v>
      </c>
      <c r="J4664" s="275"/>
      <c r="K4664" s="275">
        <v>72000</v>
      </c>
      <c r="L4664" s="275"/>
      <c r="M4664" s="275"/>
      <c r="N4664" s="275"/>
      <c r="O4664" s="275">
        <v>0</v>
      </c>
      <c r="P4664" s="275"/>
      <c r="Q4664" s="73">
        <v>72000</v>
      </c>
    </row>
    <row r="4665" spans="1:17" ht="12.1" customHeight="1" x14ac:dyDescent="0.25">
      <c r="A4665" s="273" t="s">
        <v>7503</v>
      </c>
      <c r="B4665" s="273"/>
      <c r="C4665" s="274" t="s">
        <v>7502</v>
      </c>
      <c r="D4665" s="274"/>
      <c r="E4665" s="274"/>
      <c r="F4665" s="274"/>
      <c r="G4665" s="73">
        <v>0</v>
      </c>
      <c r="H4665" s="73">
        <v>0</v>
      </c>
      <c r="I4665" s="275">
        <v>0</v>
      </c>
      <c r="J4665" s="275"/>
      <c r="K4665" s="275">
        <v>193325.79</v>
      </c>
      <c r="L4665" s="275"/>
      <c r="M4665" s="275"/>
      <c r="N4665" s="275"/>
      <c r="O4665" s="275">
        <v>0</v>
      </c>
      <c r="P4665" s="275"/>
      <c r="Q4665" s="73">
        <v>193325.79</v>
      </c>
    </row>
    <row r="4666" spans="1:17" ht="12.75" customHeight="1" x14ac:dyDescent="0.25">
      <c r="A4666" s="273" t="s">
        <v>7504</v>
      </c>
      <c r="B4666" s="273"/>
      <c r="C4666" s="274" t="s">
        <v>7502</v>
      </c>
      <c r="D4666" s="274"/>
      <c r="E4666" s="274"/>
      <c r="F4666" s="274"/>
      <c r="G4666" s="73">
        <v>0</v>
      </c>
      <c r="H4666" s="73">
        <v>0</v>
      </c>
      <c r="I4666" s="275">
        <v>0</v>
      </c>
      <c r="J4666" s="275"/>
      <c r="K4666" s="275">
        <v>144000</v>
      </c>
      <c r="L4666" s="275"/>
      <c r="M4666" s="275"/>
      <c r="N4666" s="275"/>
      <c r="O4666" s="275">
        <v>0</v>
      </c>
      <c r="P4666" s="275"/>
      <c r="Q4666" s="73">
        <v>144000</v>
      </c>
    </row>
    <row r="4667" spans="1:17" ht="12.1" customHeight="1" x14ac:dyDescent="0.25">
      <c r="A4667" s="273" t="s">
        <v>7505</v>
      </c>
      <c r="B4667" s="273"/>
      <c r="C4667" s="274" t="s">
        <v>7502</v>
      </c>
      <c r="D4667" s="274"/>
      <c r="E4667" s="274"/>
      <c r="F4667" s="274"/>
      <c r="G4667" s="73">
        <v>0</v>
      </c>
      <c r="H4667" s="73">
        <v>0</v>
      </c>
      <c r="I4667" s="275">
        <v>0</v>
      </c>
      <c r="J4667" s="275"/>
      <c r="K4667" s="275">
        <v>156898.62</v>
      </c>
      <c r="L4667" s="275"/>
      <c r="M4667" s="275"/>
      <c r="N4667" s="275"/>
      <c r="O4667" s="275">
        <v>0</v>
      </c>
      <c r="P4667" s="275"/>
      <c r="Q4667" s="73">
        <v>156898.62</v>
      </c>
    </row>
    <row r="4668" spans="1:17" ht="12.1" customHeight="1" x14ac:dyDescent="0.25">
      <c r="A4668" s="273" t="s">
        <v>7506</v>
      </c>
      <c r="B4668" s="273"/>
      <c r="C4668" s="274" t="s">
        <v>7502</v>
      </c>
      <c r="D4668" s="274"/>
      <c r="E4668" s="274"/>
      <c r="F4668" s="274"/>
      <c r="G4668" s="73">
        <v>0</v>
      </c>
      <c r="H4668" s="73">
        <v>0</v>
      </c>
      <c r="I4668" s="275">
        <v>0</v>
      </c>
      <c r="J4668" s="275"/>
      <c r="K4668" s="275">
        <v>24000</v>
      </c>
      <c r="L4668" s="275"/>
      <c r="M4668" s="275"/>
      <c r="N4668" s="275"/>
      <c r="O4668" s="275">
        <v>0</v>
      </c>
      <c r="P4668" s="275"/>
      <c r="Q4668" s="73">
        <v>24000</v>
      </c>
    </row>
    <row r="4669" spans="1:17" ht="12.75" customHeight="1" x14ac:dyDescent="0.25">
      <c r="A4669" s="273" t="s">
        <v>7507</v>
      </c>
      <c r="B4669" s="273"/>
      <c r="C4669" s="274" t="s">
        <v>7502</v>
      </c>
      <c r="D4669" s="274"/>
      <c r="E4669" s="274"/>
      <c r="F4669" s="274"/>
      <c r="G4669" s="73">
        <v>0</v>
      </c>
      <c r="H4669" s="73">
        <v>0</v>
      </c>
      <c r="I4669" s="275">
        <v>0</v>
      </c>
      <c r="J4669" s="275"/>
      <c r="K4669" s="275">
        <v>73200</v>
      </c>
      <c r="L4669" s="275"/>
      <c r="M4669" s="275"/>
      <c r="N4669" s="275"/>
      <c r="O4669" s="275">
        <v>0</v>
      </c>
      <c r="P4669" s="275"/>
      <c r="Q4669" s="73">
        <v>73200</v>
      </c>
    </row>
    <row r="4670" spans="1:17" ht="12.1" customHeight="1" x14ac:dyDescent="0.25">
      <c r="A4670" s="273" t="s">
        <v>7508</v>
      </c>
      <c r="B4670" s="273"/>
      <c r="C4670" s="274" t="s">
        <v>7502</v>
      </c>
      <c r="D4670" s="274"/>
      <c r="E4670" s="274"/>
      <c r="F4670" s="274"/>
      <c r="G4670" s="73">
        <v>0</v>
      </c>
      <c r="H4670" s="73">
        <v>0</v>
      </c>
      <c r="I4670" s="275">
        <v>0</v>
      </c>
      <c r="J4670" s="275"/>
      <c r="K4670" s="275">
        <v>18428.59</v>
      </c>
      <c r="L4670" s="275"/>
      <c r="M4670" s="275"/>
      <c r="N4670" s="275"/>
      <c r="O4670" s="275">
        <v>0</v>
      </c>
      <c r="P4670" s="275"/>
      <c r="Q4670" s="73">
        <v>18428.59</v>
      </c>
    </row>
    <row r="4671" spans="1:17" ht="12.1" customHeight="1" x14ac:dyDescent="0.25">
      <c r="A4671" s="273" t="s">
        <v>7509</v>
      </c>
      <c r="B4671" s="273"/>
      <c r="C4671" s="274" t="s">
        <v>7502</v>
      </c>
      <c r="D4671" s="274"/>
      <c r="E4671" s="274"/>
      <c r="F4671" s="274"/>
      <c r="G4671" s="73">
        <v>0</v>
      </c>
      <c r="H4671" s="73">
        <v>0</v>
      </c>
      <c r="I4671" s="275">
        <v>0</v>
      </c>
      <c r="J4671" s="275"/>
      <c r="K4671" s="275">
        <v>12000</v>
      </c>
      <c r="L4671" s="275"/>
      <c r="M4671" s="275"/>
      <c r="N4671" s="275"/>
      <c r="O4671" s="275">
        <v>0</v>
      </c>
      <c r="P4671" s="275"/>
      <c r="Q4671" s="73">
        <v>12000</v>
      </c>
    </row>
    <row r="4672" spans="1:17" ht="12.1" customHeight="1" x14ac:dyDescent="0.25">
      <c r="A4672" s="273" t="s">
        <v>7510</v>
      </c>
      <c r="B4672" s="273"/>
      <c r="C4672" s="274" t="s">
        <v>7502</v>
      </c>
      <c r="D4672" s="274"/>
      <c r="E4672" s="274"/>
      <c r="F4672" s="274"/>
      <c r="G4672" s="73">
        <v>0</v>
      </c>
      <c r="H4672" s="73">
        <v>0</v>
      </c>
      <c r="I4672" s="275">
        <v>0</v>
      </c>
      <c r="J4672" s="275"/>
      <c r="K4672" s="275">
        <v>144000</v>
      </c>
      <c r="L4672" s="275"/>
      <c r="M4672" s="275"/>
      <c r="N4672" s="275"/>
      <c r="O4672" s="275">
        <v>0</v>
      </c>
      <c r="P4672" s="275"/>
      <c r="Q4672" s="73">
        <v>144000</v>
      </c>
    </row>
    <row r="4673" spans="1:17" ht="12.75" customHeight="1" x14ac:dyDescent="0.25">
      <c r="A4673" s="273" t="s">
        <v>7511</v>
      </c>
      <c r="B4673" s="273"/>
      <c r="C4673" s="274" t="s">
        <v>7502</v>
      </c>
      <c r="D4673" s="274"/>
      <c r="E4673" s="274"/>
      <c r="F4673" s="274"/>
      <c r="G4673" s="73">
        <v>0</v>
      </c>
      <c r="H4673" s="73">
        <v>0</v>
      </c>
      <c r="I4673" s="275">
        <v>0</v>
      </c>
      <c r="J4673" s="275"/>
      <c r="K4673" s="275">
        <v>1220000</v>
      </c>
      <c r="L4673" s="275"/>
      <c r="M4673" s="275"/>
      <c r="N4673" s="275"/>
      <c r="O4673" s="275">
        <v>0</v>
      </c>
      <c r="P4673" s="275"/>
      <c r="Q4673" s="73">
        <v>1220000</v>
      </c>
    </row>
    <row r="4674" spans="1:17" ht="12.1" customHeight="1" x14ac:dyDescent="0.25">
      <c r="A4674" s="273" t="s">
        <v>7512</v>
      </c>
      <c r="B4674" s="273"/>
      <c r="C4674" s="274" t="s">
        <v>7502</v>
      </c>
      <c r="D4674" s="274"/>
      <c r="E4674" s="274"/>
      <c r="F4674" s="274"/>
      <c r="G4674" s="73">
        <v>0</v>
      </c>
      <c r="H4674" s="73">
        <v>0</v>
      </c>
      <c r="I4674" s="275">
        <v>0</v>
      </c>
      <c r="J4674" s="275"/>
      <c r="K4674" s="275">
        <v>123483.81</v>
      </c>
      <c r="L4674" s="275"/>
      <c r="M4674" s="275"/>
      <c r="N4674" s="275"/>
      <c r="O4674" s="275">
        <v>0</v>
      </c>
      <c r="P4674" s="275"/>
      <c r="Q4674" s="73">
        <v>123483.81</v>
      </c>
    </row>
    <row r="4675" spans="1:17" ht="12.1" customHeight="1" x14ac:dyDescent="0.25">
      <c r="A4675" s="273" t="s">
        <v>7513</v>
      </c>
      <c r="B4675" s="273"/>
      <c r="C4675" s="274" t="s">
        <v>7514</v>
      </c>
      <c r="D4675" s="274"/>
      <c r="E4675" s="274"/>
      <c r="F4675" s="274"/>
      <c r="G4675" s="73">
        <v>0</v>
      </c>
      <c r="H4675" s="73">
        <v>0</v>
      </c>
      <c r="I4675" s="275">
        <v>0</v>
      </c>
      <c r="J4675" s="275"/>
      <c r="K4675" s="275">
        <v>12000</v>
      </c>
      <c r="L4675" s="275"/>
      <c r="M4675" s="275"/>
      <c r="N4675" s="275"/>
      <c r="O4675" s="275">
        <v>0</v>
      </c>
      <c r="P4675" s="275"/>
      <c r="Q4675" s="73">
        <v>12000</v>
      </c>
    </row>
    <row r="4676" spans="1:17" ht="12.75" customHeight="1" x14ac:dyDescent="0.25">
      <c r="A4676" s="273" t="s">
        <v>7515</v>
      </c>
      <c r="B4676" s="273"/>
      <c r="C4676" s="274" t="s">
        <v>7502</v>
      </c>
      <c r="D4676" s="274"/>
      <c r="E4676" s="274"/>
      <c r="F4676" s="274"/>
      <c r="G4676" s="73">
        <v>0</v>
      </c>
      <c r="H4676" s="73">
        <v>0</v>
      </c>
      <c r="I4676" s="275">
        <v>0</v>
      </c>
      <c r="J4676" s="275"/>
      <c r="K4676" s="275">
        <v>72000</v>
      </c>
      <c r="L4676" s="275"/>
      <c r="M4676" s="275"/>
      <c r="N4676" s="275"/>
      <c r="O4676" s="275">
        <v>0</v>
      </c>
      <c r="P4676" s="275"/>
      <c r="Q4676" s="73">
        <v>72000</v>
      </c>
    </row>
    <row r="4677" spans="1:17" ht="12.1" customHeight="1" x14ac:dyDescent="0.25">
      <c r="A4677" s="273" t="s">
        <v>7516</v>
      </c>
      <c r="B4677" s="273"/>
      <c r="C4677" s="274" t="s">
        <v>7517</v>
      </c>
      <c r="D4677" s="274"/>
      <c r="E4677" s="274"/>
      <c r="F4677" s="274"/>
      <c r="G4677" s="73">
        <v>0</v>
      </c>
      <c r="H4677" s="73">
        <v>0</v>
      </c>
      <c r="I4677" s="275">
        <v>0</v>
      </c>
      <c r="J4677" s="275"/>
      <c r="K4677" s="275">
        <v>42107.14</v>
      </c>
      <c r="L4677" s="275"/>
      <c r="M4677" s="275"/>
      <c r="N4677" s="275"/>
      <c r="O4677" s="275">
        <v>0</v>
      </c>
      <c r="P4677" s="275"/>
      <c r="Q4677" s="73">
        <v>42107.14</v>
      </c>
    </row>
    <row r="4678" spans="1:17" ht="12.1" customHeight="1" x14ac:dyDescent="0.25">
      <c r="A4678" s="273" t="s">
        <v>7518</v>
      </c>
      <c r="B4678" s="273"/>
      <c r="C4678" s="274" t="s">
        <v>7502</v>
      </c>
      <c r="D4678" s="274"/>
      <c r="E4678" s="274"/>
      <c r="F4678" s="274"/>
      <c r="G4678" s="73">
        <v>0</v>
      </c>
      <c r="H4678" s="73">
        <v>0</v>
      </c>
      <c r="I4678" s="275">
        <v>0</v>
      </c>
      <c r="J4678" s="275"/>
      <c r="K4678" s="275">
        <v>82783.48</v>
      </c>
      <c r="L4678" s="275"/>
      <c r="M4678" s="275"/>
      <c r="N4678" s="275"/>
      <c r="O4678" s="275">
        <v>0</v>
      </c>
      <c r="P4678" s="275"/>
      <c r="Q4678" s="73">
        <v>82783.48</v>
      </c>
    </row>
    <row r="4679" spans="1:17" ht="12.75" customHeight="1" x14ac:dyDescent="0.25">
      <c r="A4679" s="273" t="s">
        <v>7519</v>
      </c>
      <c r="B4679" s="273"/>
      <c r="C4679" s="274" t="s">
        <v>7520</v>
      </c>
      <c r="D4679" s="274"/>
      <c r="E4679" s="274"/>
      <c r="F4679" s="274"/>
      <c r="G4679" s="73">
        <v>0</v>
      </c>
      <c r="H4679" s="73">
        <v>0</v>
      </c>
      <c r="I4679" s="275">
        <v>0</v>
      </c>
      <c r="J4679" s="275"/>
      <c r="K4679" s="275">
        <v>60363.64</v>
      </c>
      <c r="L4679" s="275"/>
      <c r="M4679" s="275"/>
      <c r="N4679" s="275"/>
      <c r="O4679" s="275">
        <v>0</v>
      </c>
      <c r="P4679" s="275"/>
      <c r="Q4679" s="73">
        <v>60363.64</v>
      </c>
    </row>
    <row r="4680" spans="1:17" ht="12.1" customHeight="1" x14ac:dyDescent="0.25">
      <c r="A4680" s="273" t="s">
        <v>7521</v>
      </c>
      <c r="B4680" s="273"/>
      <c r="C4680" s="274" t="s">
        <v>7502</v>
      </c>
      <c r="D4680" s="274"/>
      <c r="E4680" s="274"/>
      <c r="F4680" s="274"/>
      <c r="G4680" s="73">
        <v>0</v>
      </c>
      <c r="H4680" s="73">
        <v>0</v>
      </c>
      <c r="I4680" s="275">
        <v>0</v>
      </c>
      <c r="J4680" s="275"/>
      <c r="K4680" s="275">
        <v>435959.36</v>
      </c>
      <c r="L4680" s="275"/>
      <c r="M4680" s="275"/>
      <c r="N4680" s="275"/>
      <c r="O4680" s="275">
        <v>0</v>
      </c>
      <c r="P4680" s="275"/>
      <c r="Q4680" s="73">
        <v>435959.36</v>
      </c>
    </row>
    <row r="4681" spans="1:17" ht="12.1" customHeight="1" x14ac:dyDescent="0.25">
      <c r="A4681" s="273" t="s">
        <v>7522</v>
      </c>
      <c r="B4681" s="273"/>
      <c r="C4681" s="274" t="s">
        <v>7502</v>
      </c>
      <c r="D4681" s="274"/>
      <c r="E4681" s="274"/>
      <c r="F4681" s="274"/>
      <c r="G4681" s="73">
        <v>0</v>
      </c>
      <c r="H4681" s="73">
        <v>0</v>
      </c>
      <c r="I4681" s="275">
        <v>0</v>
      </c>
      <c r="J4681" s="275"/>
      <c r="K4681" s="275">
        <v>36000</v>
      </c>
      <c r="L4681" s="275"/>
      <c r="M4681" s="275"/>
      <c r="N4681" s="275"/>
      <c r="O4681" s="275">
        <v>0</v>
      </c>
      <c r="P4681" s="275"/>
      <c r="Q4681" s="73">
        <v>36000</v>
      </c>
    </row>
    <row r="4682" spans="1:17" ht="12.75" customHeight="1" x14ac:dyDescent="0.25">
      <c r="A4682" s="273" t="s">
        <v>7523</v>
      </c>
      <c r="B4682" s="273"/>
      <c r="C4682" s="274" t="s">
        <v>7524</v>
      </c>
      <c r="D4682" s="274"/>
      <c r="E4682" s="274"/>
      <c r="F4682" s="274"/>
      <c r="G4682" s="73">
        <v>0</v>
      </c>
      <c r="H4682" s="73">
        <v>0</v>
      </c>
      <c r="I4682" s="275">
        <v>0</v>
      </c>
      <c r="J4682" s="275"/>
      <c r="K4682" s="275">
        <v>53834036.450000003</v>
      </c>
      <c r="L4682" s="275"/>
      <c r="M4682" s="275"/>
      <c r="N4682" s="275"/>
      <c r="O4682" s="275">
        <v>0</v>
      </c>
      <c r="P4682" s="275"/>
      <c r="Q4682" s="73">
        <v>53834036.450000003</v>
      </c>
    </row>
    <row r="4683" spans="1:17" ht="12.1" customHeight="1" x14ac:dyDescent="0.25">
      <c r="A4683" s="273" t="s">
        <v>7525</v>
      </c>
      <c r="B4683" s="273"/>
      <c r="C4683" s="274" t="s">
        <v>7526</v>
      </c>
      <c r="D4683" s="274"/>
      <c r="E4683" s="274"/>
      <c r="F4683" s="274"/>
      <c r="G4683" s="73">
        <v>0</v>
      </c>
      <c r="H4683" s="73">
        <v>0</v>
      </c>
      <c r="I4683" s="275">
        <v>0</v>
      </c>
      <c r="J4683" s="275"/>
      <c r="K4683" s="275">
        <v>38104780.369999997</v>
      </c>
      <c r="L4683" s="275"/>
      <c r="M4683" s="275"/>
      <c r="N4683" s="275"/>
      <c r="O4683" s="275">
        <v>0</v>
      </c>
      <c r="P4683" s="275"/>
      <c r="Q4683" s="73">
        <v>38104780.369999997</v>
      </c>
    </row>
    <row r="4684" spans="1:17" ht="12.1" customHeight="1" x14ac:dyDescent="0.25">
      <c r="A4684" s="273" t="s">
        <v>7527</v>
      </c>
      <c r="B4684" s="273"/>
      <c r="C4684" s="274" t="s">
        <v>7528</v>
      </c>
      <c r="D4684" s="274"/>
      <c r="E4684" s="274"/>
      <c r="F4684" s="274"/>
      <c r="G4684" s="73">
        <v>0</v>
      </c>
      <c r="H4684" s="73">
        <v>0</v>
      </c>
      <c r="I4684" s="275">
        <v>0</v>
      </c>
      <c r="J4684" s="275"/>
      <c r="K4684" s="275">
        <v>36813709.210000001</v>
      </c>
      <c r="L4684" s="275"/>
      <c r="M4684" s="275"/>
      <c r="N4684" s="275"/>
      <c r="O4684" s="275">
        <v>0</v>
      </c>
      <c r="P4684" s="275"/>
      <c r="Q4684" s="73">
        <v>36813709.210000001</v>
      </c>
    </row>
    <row r="4685" spans="1:17" ht="12.75" customHeight="1" x14ac:dyDescent="0.25">
      <c r="A4685" s="273" t="s">
        <v>7529</v>
      </c>
      <c r="B4685" s="273"/>
      <c r="C4685" s="274" t="s">
        <v>7530</v>
      </c>
      <c r="D4685" s="274"/>
      <c r="E4685" s="274"/>
      <c r="F4685" s="274"/>
      <c r="G4685" s="73">
        <v>0</v>
      </c>
      <c r="H4685" s="73">
        <v>0</v>
      </c>
      <c r="I4685" s="275">
        <v>0</v>
      </c>
      <c r="J4685" s="275"/>
      <c r="K4685" s="275">
        <v>18659798.43</v>
      </c>
      <c r="L4685" s="275"/>
      <c r="M4685" s="275"/>
      <c r="N4685" s="275"/>
      <c r="O4685" s="275">
        <v>0</v>
      </c>
      <c r="P4685" s="275"/>
      <c r="Q4685" s="73">
        <v>18659798.43</v>
      </c>
    </row>
    <row r="4686" spans="1:17" ht="12.1" customHeight="1" x14ac:dyDescent="0.25">
      <c r="A4686" s="273" t="s">
        <v>7531</v>
      </c>
      <c r="B4686" s="273"/>
      <c r="C4686" s="274" t="s">
        <v>7532</v>
      </c>
      <c r="D4686" s="274"/>
      <c r="E4686" s="274"/>
      <c r="F4686" s="274"/>
      <c r="G4686" s="73">
        <v>0</v>
      </c>
      <c r="H4686" s="73">
        <v>0</v>
      </c>
      <c r="I4686" s="275">
        <v>0</v>
      </c>
      <c r="J4686" s="275"/>
      <c r="K4686" s="275">
        <v>45000</v>
      </c>
      <c r="L4686" s="275"/>
      <c r="M4686" s="275"/>
      <c r="N4686" s="275"/>
      <c r="O4686" s="275">
        <v>0</v>
      </c>
      <c r="P4686" s="275"/>
      <c r="Q4686" s="73">
        <v>45000</v>
      </c>
    </row>
    <row r="4687" spans="1:17" ht="12.1" customHeight="1" x14ac:dyDescent="0.25">
      <c r="A4687" s="273" t="s">
        <v>7533</v>
      </c>
      <c r="B4687" s="273"/>
      <c r="C4687" s="274" t="s">
        <v>7532</v>
      </c>
      <c r="D4687" s="274"/>
      <c r="E4687" s="274"/>
      <c r="F4687" s="274"/>
      <c r="G4687" s="73">
        <v>0</v>
      </c>
      <c r="H4687" s="73">
        <v>0</v>
      </c>
      <c r="I4687" s="275">
        <v>0</v>
      </c>
      <c r="J4687" s="275"/>
      <c r="K4687" s="275">
        <v>462000</v>
      </c>
      <c r="L4687" s="275"/>
      <c r="M4687" s="275"/>
      <c r="N4687" s="275"/>
      <c r="O4687" s="275">
        <v>0</v>
      </c>
      <c r="P4687" s="275"/>
      <c r="Q4687" s="73">
        <v>462000</v>
      </c>
    </row>
    <row r="4688" spans="1:17" ht="12.75" customHeight="1" x14ac:dyDescent="0.25">
      <c r="A4688" s="273" t="s">
        <v>7534</v>
      </c>
      <c r="B4688" s="273"/>
      <c r="C4688" s="274" t="s">
        <v>7535</v>
      </c>
      <c r="D4688" s="274"/>
      <c r="E4688" s="274"/>
      <c r="F4688" s="274"/>
      <c r="G4688" s="73">
        <v>0</v>
      </c>
      <c r="H4688" s="73">
        <v>0</v>
      </c>
      <c r="I4688" s="275">
        <v>0</v>
      </c>
      <c r="J4688" s="275"/>
      <c r="K4688" s="275">
        <v>13727450.960000001</v>
      </c>
      <c r="L4688" s="275"/>
      <c r="M4688" s="275"/>
      <c r="N4688" s="275"/>
      <c r="O4688" s="275">
        <v>0</v>
      </c>
      <c r="P4688" s="275"/>
      <c r="Q4688" s="73">
        <v>13727450.960000001</v>
      </c>
    </row>
    <row r="4689" spans="1:17" ht="12.1" customHeight="1" x14ac:dyDescent="0.25">
      <c r="A4689" s="273" t="s">
        <v>7536</v>
      </c>
      <c r="B4689" s="273"/>
      <c r="C4689" s="274" t="s">
        <v>7535</v>
      </c>
      <c r="D4689" s="274"/>
      <c r="E4689" s="274"/>
      <c r="F4689" s="274"/>
      <c r="G4689" s="73">
        <v>0</v>
      </c>
      <c r="H4689" s="73">
        <v>0</v>
      </c>
      <c r="I4689" s="275">
        <v>0</v>
      </c>
      <c r="J4689" s="275"/>
      <c r="K4689" s="275">
        <v>15049094.18</v>
      </c>
      <c r="L4689" s="275"/>
      <c r="M4689" s="275"/>
      <c r="N4689" s="275"/>
      <c r="O4689" s="275">
        <v>0</v>
      </c>
      <c r="P4689" s="275"/>
      <c r="Q4689" s="73">
        <v>15049094.18</v>
      </c>
    </row>
    <row r="4690" spans="1:17" ht="12.1" customHeight="1" x14ac:dyDescent="0.25">
      <c r="A4690" s="273" t="s">
        <v>7537</v>
      </c>
      <c r="B4690" s="273"/>
      <c r="C4690" s="274" t="s">
        <v>7538</v>
      </c>
      <c r="D4690" s="274"/>
      <c r="E4690" s="274"/>
      <c r="F4690" s="274"/>
      <c r="G4690" s="73">
        <v>0</v>
      </c>
      <c r="H4690" s="73">
        <v>0</v>
      </c>
      <c r="I4690" s="275">
        <v>0</v>
      </c>
      <c r="J4690" s="275"/>
      <c r="K4690" s="275">
        <v>60000</v>
      </c>
      <c r="L4690" s="275"/>
      <c r="M4690" s="275"/>
      <c r="N4690" s="275"/>
      <c r="O4690" s="275">
        <v>0</v>
      </c>
      <c r="P4690" s="275"/>
      <c r="Q4690" s="73">
        <v>60000</v>
      </c>
    </row>
    <row r="4691" spans="1:17" ht="12.75" customHeight="1" x14ac:dyDescent="0.25">
      <c r="A4691" s="273" t="s">
        <v>7539</v>
      </c>
      <c r="B4691" s="273"/>
      <c r="C4691" s="274" t="s">
        <v>7540</v>
      </c>
      <c r="D4691" s="274"/>
      <c r="E4691" s="274"/>
      <c r="F4691" s="274"/>
      <c r="G4691" s="73">
        <v>0</v>
      </c>
      <c r="H4691" s="73">
        <v>0</v>
      </c>
      <c r="I4691" s="275">
        <v>0</v>
      </c>
      <c r="J4691" s="275"/>
      <c r="K4691" s="275">
        <v>171266.62</v>
      </c>
      <c r="L4691" s="275"/>
      <c r="M4691" s="275"/>
      <c r="N4691" s="275"/>
      <c r="O4691" s="275">
        <v>0</v>
      </c>
      <c r="P4691" s="275"/>
      <c r="Q4691" s="73">
        <v>171266.62</v>
      </c>
    </row>
    <row r="4692" spans="1:17" ht="12.1" customHeight="1" x14ac:dyDescent="0.25">
      <c r="A4692" s="273" t="s">
        <v>7541</v>
      </c>
      <c r="B4692" s="273"/>
      <c r="C4692" s="274" t="s">
        <v>7542</v>
      </c>
      <c r="D4692" s="274"/>
      <c r="E4692" s="274"/>
      <c r="F4692" s="274"/>
      <c r="G4692" s="73">
        <v>0</v>
      </c>
      <c r="H4692" s="73">
        <v>0</v>
      </c>
      <c r="I4692" s="275">
        <v>0</v>
      </c>
      <c r="J4692" s="275"/>
      <c r="K4692" s="275">
        <v>108000</v>
      </c>
      <c r="L4692" s="275"/>
      <c r="M4692" s="275"/>
      <c r="N4692" s="275"/>
      <c r="O4692" s="275">
        <v>0</v>
      </c>
      <c r="P4692" s="275"/>
      <c r="Q4692" s="73">
        <v>108000</v>
      </c>
    </row>
    <row r="4693" spans="1:17" ht="12.1" customHeight="1" x14ac:dyDescent="0.25">
      <c r="A4693" s="273" t="s">
        <v>7543</v>
      </c>
      <c r="B4693" s="273"/>
      <c r="C4693" s="274" t="s">
        <v>7544</v>
      </c>
      <c r="D4693" s="274"/>
      <c r="E4693" s="274"/>
      <c r="F4693" s="274"/>
      <c r="G4693" s="73">
        <v>0</v>
      </c>
      <c r="H4693" s="73">
        <v>0</v>
      </c>
      <c r="I4693" s="275">
        <v>0</v>
      </c>
      <c r="J4693" s="275"/>
      <c r="K4693" s="275">
        <v>504000</v>
      </c>
      <c r="L4693" s="275"/>
      <c r="M4693" s="275"/>
      <c r="N4693" s="275"/>
      <c r="O4693" s="275">
        <v>0</v>
      </c>
      <c r="P4693" s="275"/>
      <c r="Q4693" s="73">
        <v>504000</v>
      </c>
    </row>
    <row r="4694" spans="1:17" ht="12.75" customHeight="1" x14ac:dyDescent="0.25">
      <c r="A4694" s="273" t="s">
        <v>7545</v>
      </c>
      <c r="B4694" s="273"/>
      <c r="C4694" s="274" t="s">
        <v>7535</v>
      </c>
      <c r="D4694" s="274"/>
      <c r="E4694" s="274"/>
      <c r="F4694" s="274"/>
      <c r="G4694" s="73">
        <v>0</v>
      </c>
      <c r="H4694" s="73">
        <v>0</v>
      </c>
      <c r="I4694" s="275">
        <v>0</v>
      </c>
      <c r="J4694" s="275"/>
      <c r="K4694" s="275">
        <v>20296299.34</v>
      </c>
      <c r="L4694" s="275"/>
      <c r="M4694" s="275"/>
      <c r="N4694" s="275"/>
      <c r="O4694" s="275">
        <v>0</v>
      </c>
      <c r="P4694" s="275"/>
      <c r="Q4694" s="73">
        <v>20296299.34</v>
      </c>
    </row>
    <row r="4695" spans="1:17" ht="12.1" customHeight="1" x14ac:dyDescent="0.25">
      <c r="A4695" s="273" t="s">
        <v>7546</v>
      </c>
      <c r="B4695" s="273"/>
      <c r="C4695" s="274" t="s">
        <v>7547</v>
      </c>
      <c r="D4695" s="274"/>
      <c r="E4695" s="274"/>
      <c r="F4695" s="274"/>
      <c r="G4695" s="73">
        <v>0</v>
      </c>
      <c r="H4695" s="73">
        <v>0</v>
      </c>
      <c r="I4695" s="275">
        <v>0</v>
      </c>
      <c r="J4695" s="275"/>
      <c r="K4695" s="275">
        <v>996000</v>
      </c>
      <c r="L4695" s="275"/>
      <c r="M4695" s="275"/>
      <c r="N4695" s="275"/>
      <c r="O4695" s="275">
        <v>0</v>
      </c>
      <c r="P4695" s="275"/>
      <c r="Q4695" s="73">
        <v>996000</v>
      </c>
    </row>
    <row r="4696" spans="1:17" ht="12.1" customHeight="1" x14ac:dyDescent="0.25">
      <c r="A4696" s="273" t="s">
        <v>7548</v>
      </c>
      <c r="B4696" s="273"/>
      <c r="C4696" s="274" t="s">
        <v>7549</v>
      </c>
      <c r="D4696" s="274"/>
      <c r="E4696" s="274"/>
      <c r="F4696" s="274"/>
      <c r="G4696" s="73">
        <v>0</v>
      </c>
      <c r="H4696" s="73">
        <v>0</v>
      </c>
      <c r="I4696" s="275">
        <v>0</v>
      </c>
      <c r="J4696" s="275"/>
      <c r="K4696" s="275">
        <v>564000</v>
      </c>
      <c r="L4696" s="275"/>
      <c r="M4696" s="275"/>
      <c r="N4696" s="275"/>
      <c r="O4696" s="275">
        <v>0</v>
      </c>
      <c r="P4696" s="275"/>
      <c r="Q4696" s="73">
        <v>564000</v>
      </c>
    </row>
    <row r="4697" spans="1:17" ht="12.1" customHeight="1" x14ac:dyDescent="0.25">
      <c r="A4697" s="273" t="s">
        <v>7550</v>
      </c>
      <c r="B4697" s="273"/>
      <c r="C4697" s="274" t="s">
        <v>7551</v>
      </c>
      <c r="D4697" s="274"/>
      <c r="E4697" s="274"/>
      <c r="F4697" s="274"/>
      <c r="G4697" s="73">
        <v>0</v>
      </c>
      <c r="H4697" s="73">
        <v>0</v>
      </c>
      <c r="I4697" s="275">
        <v>0</v>
      </c>
      <c r="J4697" s="275"/>
      <c r="K4697" s="275">
        <v>84000</v>
      </c>
      <c r="L4697" s="275"/>
      <c r="M4697" s="275"/>
      <c r="N4697" s="275"/>
      <c r="O4697" s="275">
        <v>0</v>
      </c>
      <c r="P4697" s="275"/>
      <c r="Q4697" s="73">
        <v>84000</v>
      </c>
    </row>
    <row r="4698" spans="1:17" ht="12.75" customHeight="1" x14ac:dyDescent="0.25">
      <c r="A4698" s="273" t="s">
        <v>7552</v>
      </c>
      <c r="B4698" s="273"/>
      <c r="C4698" s="274" t="s">
        <v>7553</v>
      </c>
      <c r="D4698" s="274"/>
      <c r="E4698" s="274"/>
      <c r="F4698" s="274"/>
      <c r="G4698" s="73">
        <v>0</v>
      </c>
      <c r="H4698" s="73">
        <v>0</v>
      </c>
      <c r="I4698" s="275">
        <v>0</v>
      </c>
      <c r="J4698" s="275"/>
      <c r="K4698" s="275">
        <v>504000</v>
      </c>
      <c r="L4698" s="275"/>
      <c r="M4698" s="275"/>
      <c r="N4698" s="275"/>
      <c r="O4698" s="275">
        <v>0</v>
      </c>
      <c r="P4698" s="275"/>
      <c r="Q4698" s="73">
        <v>504000</v>
      </c>
    </row>
    <row r="4699" spans="1:17" ht="12.1" customHeight="1" x14ac:dyDescent="0.25">
      <c r="A4699" s="273" t="s">
        <v>7554</v>
      </c>
      <c r="B4699" s="273"/>
      <c r="C4699" s="274" t="s">
        <v>7555</v>
      </c>
      <c r="D4699" s="274"/>
      <c r="E4699" s="274"/>
      <c r="F4699" s="274"/>
      <c r="G4699" s="73">
        <v>0</v>
      </c>
      <c r="H4699" s="73">
        <v>0</v>
      </c>
      <c r="I4699" s="275">
        <v>0</v>
      </c>
      <c r="J4699" s="275"/>
      <c r="K4699" s="275">
        <v>504000</v>
      </c>
      <c r="L4699" s="275"/>
      <c r="M4699" s="275"/>
      <c r="N4699" s="275"/>
      <c r="O4699" s="275">
        <v>0</v>
      </c>
      <c r="P4699" s="275"/>
      <c r="Q4699" s="73">
        <v>504000</v>
      </c>
    </row>
    <row r="4700" spans="1:17" ht="12.1" customHeight="1" x14ac:dyDescent="0.25">
      <c r="A4700" s="273" t="s">
        <v>7556</v>
      </c>
      <c r="B4700" s="273"/>
      <c r="C4700" s="274" t="s">
        <v>7557</v>
      </c>
      <c r="D4700" s="274"/>
      <c r="E4700" s="274"/>
      <c r="F4700" s="274"/>
      <c r="G4700" s="73">
        <v>0</v>
      </c>
      <c r="H4700" s="73">
        <v>0</v>
      </c>
      <c r="I4700" s="275">
        <v>0</v>
      </c>
      <c r="J4700" s="275"/>
      <c r="K4700" s="275">
        <v>720000</v>
      </c>
      <c r="L4700" s="275"/>
      <c r="M4700" s="275"/>
      <c r="N4700" s="275"/>
      <c r="O4700" s="275">
        <v>0</v>
      </c>
      <c r="P4700" s="275"/>
      <c r="Q4700" s="73">
        <v>720000</v>
      </c>
    </row>
    <row r="4701" spans="1:17" ht="12.75" customHeight="1" x14ac:dyDescent="0.25">
      <c r="A4701" s="273" t="s">
        <v>7558</v>
      </c>
      <c r="B4701" s="273"/>
      <c r="C4701" s="274" t="s">
        <v>7535</v>
      </c>
      <c r="D4701" s="274"/>
      <c r="E4701" s="274"/>
      <c r="F4701" s="274"/>
      <c r="G4701" s="73">
        <v>0</v>
      </c>
      <c r="H4701" s="73">
        <v>0</v>
      </c>
      <c r="I4701" s="275">
        <v>0</v>
      </c>
      <c r="J4701" s="275"/>
      <c r="K4701" s="275">
        <v>12125324.9</v>
      </c>
      <c r="L4701" s="275"/>
      <c r="M4701" s="275"/>
      <c r="N4701" s="275"/>
      <c r="O4701" s="275">
        <v>0</v>
      </c>
      <c r="P4701" s="275"/>
      <c r="Q4701" s="73">
        <v>12125324.9</v>
      </c>
    </row>
    <row r="4702" spans="1:17" ht="12.1" customHeight="1" x14ac:dyDescent="0.25">
      <c r="A4702" s="273" t="s">
        <v>7559</v>
      </c>
      <c r="B4702" s="273"/>
      <c r="C4702" s="274" t="s">
        <v>7535</v>
      </c>
      <c r="D4702" s="274"/>
      <c r="E4702" s="274"/>
      <c r="F4702" s="274"/>
      <c r="G4702" s="73">
        <v>0</v>
      </c>
      <c r="H4702" s="73">
        <v>0</v>
      </c>
      <c r="I4702" s="275">
        <v>0</v>
      </c>
      <c r="J4702" s="275"/>
      <c r="K4702" s="275">
        <v>12373364.67</v>
      </c>
      <c r="L4702" s="275"/>
      <c r="M4702" s="275"/>
      <c r="N4702" s="275"/>
      <c r="O4702" s="275">
        <v>0</v>
      </c>
      <c r="P4702" s="275"/>
      <c r="Q4702" s="73">
        <v>12373364.67</v>
      </c>
    </row>
    <row r="4703" spans="1:17" ht="12.1" customHeight="1" x14ac:dyDescent="0.25">
      <c r="A4703" s="273" t="s">
        <v>7560</v>
      </c>
      <c r="B4703" s="273"/>
      <c r="C4703" s="274" t="s">
        <v>7535</v>
      </c>
      <c r="D4703" s="274"/>
      <c r="E4703" s="274"/>
      <c r="F4703" s="274"/>
      <c r="G4703" s="73">
        <v>0</v>
      </c>
      <c r="H4703" s="73">
        <v>0</v>
      </c>
      <c r="I4703" s="275">
        <v>0</v>
      </c>
      <c r="J4703" s="275"/>
      <c r="K4703" s="275">
        <v>21301200.329999998</v>
      </c>
      <c r="L4703" s="275"/>
      <c r="M4703" s="275"/>
      <c r="N4703" s="275"/>
      <c r="O4703" s="275">
        <v>0</v>
      </c>
      <c r="P4703" s="275"/>
      <c r="Q4703" s="73">
        <v>21301200.329999998</v>
      </c>
    </row>
    <row r="4704" spans="1:17" ht="12.75" customHeight="1" x14ac:dyDescent="0.25">
      <c r="A4704" s="273" t="s">
        <v>7561</v>
      </c>
      <c r="B4704" s="273"/>
      <c r="C4704" s="274" t="s">
        <v>7535</v>
      </c>
      <c r="D4704" s="274"/>
      <c r="E4704" s="274"/>
      <c r="F4704" s="274"/>
      <c r="G4704" s="73">
        <v>0</v>
      </c>
      <c r="H4704" s="73">
        <v>0</v>
      </c>
      <c r="I4704" s="275">
        <v>0</v>
      </c>
      <c r="J4704" s="275"/>
      <c r="K4704" s="275">
        <v>13668869.35</v>
      </c>
      <c r="L4704" s="275"/>
      <c r="M4704" s="275"/>
      <c r="N4704" s="275"/>
      <c r="O4704" s="275">
        <v>0</v>
      </c>
      <c r="P4704" s="275"/>
      <c r="Q4704" s="73">
        <v>13668869.35</v>
      </c>
    </row>
    <row r="4705" spans="1:17" ht="12.1" customHeight="1" x14ac:dyDescent="0.25">
      <c r="A4705" s="273" t="s">
        <v>7562</v>
      </c>
      <c r="B4705" s="273"/>
      <c r="C4705" s="274" t="s">
        <v>7535</v>
      </c>
      <c r="D4705" s="274"/>
      <c r="E4705" s="274"/>
      <c r="F4705" s="274"/>
      <c r="G4705" s="73">
        <v>0</v>
      </c>
      <c r="H4705" s="73">
        <v>0</v>
      </c>
      <c r="I4705" s="275">
        <v>0</v>
      </c>
      <c r="J4705" s="275"/>
      <c r="K4705" s="275">
        <v>14377937.1</v>
      </c>
      <c r="L4705" s="275"/>
      <c r="M4705" s="275"/>
      <c r="N4705" s="275"/>
      <c r="O4705" s="275">
        <v>0</v>
      </c>
      <c r="P4705" s="275"/>
      <c r="Q4705" s="73">
        <v>14377937.1</v>
      </c>
    </row>
    <row r="4706" spans="1:17" ht="12.1" customHeight="1" x14ac:dyDescent="0.25">
      <c r="A4706" s="273" t="s">
        <v>7563</v>
      </c>
      <c r="B4706" s="273"/>
      <c r="C4706" s="274" t="s">
        <v>7535</v>
      </c>
      <c r="D4706" s="274"/>
      <c r="E4706" s="274"/>
      <c r="F4706" s="274"/>
      <c r="G4706" s="73">
        <v>0</v>
      </c>
      <c r="H4706" s="73">
        <v>0</v>
      </c>
      <c r="I4706" s="275">
        <v>0</v>
      </c>
      <c r="J4706" s="275"/>
      <c r="K4706" s="275">
        <v>12541550.77</v>
      </c>
      <c r="L4706" s="275"/>
      <c r="M4706" s="275"/>
      <c r="N4706" s="275"/>
      <c r="O4706" s="275">
        <v>0</v>
      </c>
      <c r="P4706" s="275"/>
      <c r="Q4706" s="73">
        <v>12541550.77</v>
      </c>
    </row>
    <row r="4707" spans="1:17" ht="12.75" customHeight="1" x14ac:dyDescent="0.25">
      <c r="A4707" s="273" t="s">
        <v>7564</v>
      </c>
      <c r="B4707" s="273"/>
      <c r="C4707" s="274" t="s">
        <v>7535</v>
      </c>
      <c r="D4707" s="274"/>
      <c r="E4707" s="274"/>
      <c r="F4707" s="274"/>
      <c r="G4707" s="73">
        <v>0</v>
      </c>
      <c r="H4707" s="73">
        <v>0</v>
      </c>
      <c r="I4707" s="275">
        <v>0</v>
      </c>
      <c r="J4707" s="275"/>
      <c r="K4707" s="275">
        <v>19951364.329999998</v>
      </c>
      <c r="L4707" s="275"/>
      <c r="M4707" s="275"/>
      <c r="N4707" s="275"/>
      <c r="O4707" s="275">
        <v>0</v>
      </c>
      <c r="P4707" s="275"/>
      <c r="Q4707" s="73">
        <v>19951364.329999998</v>
      </c>
    </row>
    <row r="4708" spans="1:17" ht="12.1" customHeight="1" x14ac:dyDescent="0.25">
      <c r="A4708" s="273" t="s">
        <v>7565</v>
      </c>
      <c r="B4708" s="273"/>
      <c r="C4708" s="274" t="s">
        <v>7566</v>
      </c>
      <c r="D4708" s="274"/>
      <c r="E4708" s="274"/>
      <c r="F4708" s="274"/>
      <c r="G4708" s="73">
        <v>0</v>
      </c>
      <c r="H4708" s="73">
        <v>0</v>
      </c>
      <c r="I4708" s="275">
        <v>0</v>
      </c>
      <c r="J4708" s="275"/>
      <c r="K4708" s="275">
        <v>433262.65</v>
      </c>
      <c r="L4708" s="275"/>
      <c r="M4708" s="275"/>
      <c r="N4708" s="275"/>
      <c r="O4708" s="275">
        <v>0</v>
      </c>
      <c r="P4708" s="275"/>
      <c r="Q4708" s="73">
        <v>433262.65</v>
      </c>
    </row>
    <row r="4709" spans="1:17" ht="12.1" customHeight="1" x14ac:dyDescent="0.25">
      <c r="A4709" s="273" t="s">
        <v>7567</v>
      </c>
      <c r="B4709" s="273"/>
      <c r="C4709" s="274" t="s">
        <v>7568</v>
      </c>
      <c r="D4709" s="274"/>
      <c r="E4709" s="274"/>
      <c r="F4709" s="274"/>
      <c r="G4709" s="73">
        <v>0</v>
      </c>
      <c r="H4709" s="73">
        <v>0</v>
      </c>
      <c r="I4709" s="275">
        <v>0</v>
      </c>
      <c r="J4709" s="275"/>
      <c r="K4709" s="275">
        <v>276000</v>
      </c>
      <c r="L4709" s="275"/>
      <c r="M4709" s="275"/>
      <c r="N4709" s="275"/>
      <c r="O4709" s="275">
        <v>0</v>
      </c>
      <c r="P4709" s="275"/>
      <c r="Q4709" s="73">
        <v>276000</v>
      </c>
    </row>
    <row r="4710" spans="1:17" ht="12.75" customHeight="1" x14ac:dyDescent="0.25">
      <c r="A4710" s="273" t="s">
        <v>7569</v>
      </c>
      <c r="B4710" s="273"/>
      <c r="C4710" s="274" t="s">
        <v>7570</v>
      </c>
      <c r="D4710" s="274"/>
      <c r="E4710" s="274"/>
      <c r="F4710" s="274"/>
      <c r="G4710" s="73">
        <v>0</v>
      </c>
      <c r="H4710" s="73">
        <v>0</v>
      </c>
      <c r="I4710" s="275">
        <v>0</v>
      </c>
      <c r="J4710" s="275"/>
      <c r="K4710" s="275">
        <v>417945.45</v>
      </c>
      <c r="L4710" s="275"/>
      <c r="M4710" s="275"/>
      <c r="N4710" s="275"/>
      <c r="O4710" s="275">
        <v>0</v>
      </c>
      <c r="P4710" s="275"/>
      <c r="Q4710" s="73">
        <v>417945.45</v>
      </c>
    </row>
    <row r="4711" spans="1:17" ht="12.1" customHeight="1" x14ac:dyDescent="0.25">
      <c r="A4711" s="273" t="s">
        <v>7571</v>
      </c>
      <c r="B4711" s="273"/>
      <c r="C4711" s="274" t="s">
        <v>7572</v>
      </c>
      <c r="D4711" s="274"/>
      <c r="E4711" s="274"/>
      <c r="F4711" s="274"/>
      <c r="G4711" s="73">
        <v>0</v>
      </c>
      <c r="H4711" s="73">
        <v>0</v>
      </c>
      <c r="I4711" s="275">
        <v>0</v>
      </c>
      <c r="J4711" s="275"/>
      <c r="K4711" s="275">
        <v>1105454.55</v>
      </c>
      <c r="L4711" s="275"/>
      <c r="M4711" s="275"/>
      <c r="N4711" s="275"/>
      <c r="O4711" s="275">
        <v>0</v>
      </c>
      <c r="P4711" s="275"/>
      <c r="Q4711" s="73">
        <v>1105454.55</v>
      </c>
    </row>
    <row r="4712" spans="1:17" ht="12.1" customHeight="1" x14ac:dyDescent="0.25">
      <c r="A4712" s="273" t="s">
        <v>7573</v>
      </c>
      <c r="B4712" s="273"/>
      <c r="C4712" s="274" t="s">
        <v>7574</v>
      </c>
      <c r="D4712" s="274"/>
      <c r="E4712" s="274"/>
      <c r="F4712" s="274"/>
      <c r="G4712" s="73">
        <v>0</v>
      </c>
      <c r="H4712" s="73">
        <v>0</v>
      </c>
      <c r="I4712" s="275">
        <v>0</v>
      </c>
      <c r="J4712" s="275"/>
      <c r="K4712" s="275">
        <v>5386472.5099999998</v>
      </c>
      <c r="L4712" s="275"/>
      <c r="M4712" s="275"/>
      <c r="N4712" s="275"/>
      <c r="O4712" s="275">
        <v>0</v>
      </c>
      <c r="P4712" s="275"/>
      <c r="Q4712" s="73">
        <v>5386472.5099999998</v>
      </c>
    </row>
    <row r="4713" spans="1:17" ht="12.75" customHeight="1" x14ac:dyDescent="0.25">
      <c r="A4713" s="273" t="s">
        <v>7575</v>
      </c>
      <c r="B4713" s="273"/>
      <c r="C4713" s="274" t="s">
        <v>7535</v>
      </c>
      <c r="D4713" s="274"/>
      <c r="E4713" s="274"/>
      <c r="F4713" s="274"/>
      <c r="G4713" s="73">
        <v>0</v>
      </c>
      <c r="H4713" s="73">
        <v>0</v>
      </c>
      <c r="I4713" s="275">
        <v>0</v>
      </c>
      <c r="J4713" s="275"/>
      <c r="K4713" s="275">
        <v>19570468.280000001</v>
      </c>
      <c r="L4713" s="275"/>
      <c r="M4713" s="275"/>
      <c r="N4713" s="275"/>
      <c r="O4713" s="275">
        <v>0</v>
      </c>
      <c r="P4713" s="275"/>
      <c r="Q4713" s="73">
        <v>19570468.280000001</v>
      </c>
    </row>
    <row r="4714" spans="1:17" ht="12.1" customHeight="1" x14ac:dyDescent="0.25">
      <c r="A4714" s="273" t="s">
        <v>7576</v>
      </c>
      <c r="B4714" s="273"/>
      <c r="C4714" s="274" t="s">
        <v>7577</v>
      </c>
      <c r="D4714" s="274"/>
      <c r="E4714" s="274"/>
      <c r="F4714" s="274"/>
      <c r="G4714" s="73">
        <v>0</v>
      </c>
      <c r="H4714" s="73">
        <v>0</v>
      </c>
      <c r="I4714" s="275">
        <v>0</v>
      </c>
      <c r="J4714" s="275"/>
      <c r="K4714" s="275">
        <v>788225.61</v>
      </c>
      <c r="L4714" s="275"/>
      <c r="M4714" s="275"/>
      <c r="N4714" s="275"/>
      <c r="O4714" s="275">
        <v>0</v>
      </c>
      <c r="P4714" s="275"/>
      <c r="Q4714" s="73">
        <v>788225.61</v>
      </c>
    </row>
    <row r="4715" spans="1:17" ht="12.1" customHeight="1" x14ac:dyDescent="0.25">
      <c r="A4715" s="273" t="s">
        <v>7578</v>
      </c>
      <c r="B4715" s="273"/>
      <c r="C4715" s="274" t="s">
        <v>7579</v>
      </c>
      <c r="D4715" s="274"/>
      <c r="E4715" s="274"/>
      <c r="F4715" s="274"/>
      <c r="G4715" s="73">
        <v>0</v>
      </c>
      <c r="H4715" s="73">
        <v>0</v>
      </c>
      <c r="I4715" s="275">
        <v>0</v>
      </c>
      <c r="J4715" s="275"/>
      <c r="K4715" s="275">
        <v>456000</v>
      </c>
      <c r="L4715" s="275"/>
      <c r="M4715" s="275"/>
      <c r="N4715" s="275"/>
      <c r="O4715" s="275">
        <v>0</v>
      </c>
      <c r="P4715" s="275"/>
      <c r="Q4715" s="73">
        <v>456000</v>
      </c>
    </row>
    <row r="4716" spans="1:17" ht="12.75" customHeight="1" x14ac:dyDescent="0.25">
      <c r="A4716" s="273" t="s">
        <v>7580</v>
      </c>
      <c r="B4716" s="273"/>
      <c r="C4716" s="274" t="s">
        <v>7581</v>
      </c>
      <c r="D4716" s="274"/>
      <c r="E4716" s="274"/>
      <c r="F4716" s="274"/>
      <c r="G4716" s="73">
        <v>0</v>
      </c>
      <c r="H4716" s="73">
        <v>0</v>
      </c>
      <c r="I4716" s="275">
        <v>0</v>
      </c>
      <c r="J4716" s="275"/>
      <c r="K4716" s="275">
        <v>293200</v>
      </c>
      <c r="L4716" s="275"/>
      <c r="M4716" s="275"/>
      <c r="N4716" s="275"/>
      <c r="O4716" s="275">
        <v>0</v>
      </c>
      <c r="P4716" s="275"/>
      <c r="Q4716" s="73">
        <v>293200</v>
      </c>
    </row>
    <row r="4717" spans="1:17" ht="12.1" customHeight="1" x14ac:dyDescent="0.25">
      <c r="A4717" s="273" t="s">
        <v>7582</v>
      </c>
      <c r="B4717" s="273"/>
      <c r="C4717" s="274" t="s">
        <v>7583</v>
      </c>
      <c r="D4717" s="274"/>
      <c r="E4717" s="274"/>
      <c r="F4717" s="274"/>
      <c r="G4717" s="73">
        <v>0</v>
      </c>
      <c r="H4717" s="73">
        <v>0</v>
      </c>
      <c r="I4717" s="275">
        <v>0</v>
      </c>
      <c r="J4717" s="275"/>
      <c r="K4717" s="275">
        <v>936000</v>
      </c>
      <c r="L4717" s="275"/>
      <c r="M4717" s="275"/>
      <c r="N4717" s="275"/>
      <c r="O4717" s="275">
        <v>0</v>
      </c>
      <c r="P4717" s="275"/>
      <c r="Q4717" s="73">
        <v>936000</v>
      </c>
    </row>
    <row r="4718" spans="1:17" ht="12.1" customHeight="1" x14ac:dyDescent="0.25">
      <c r="A4718" s="273" t="s">
        <v>7584</v>
      </c>
      <c r="B4718" s="273"/>
      <c r="C4718" s="274" t="s">
        <v>7585</v>
      </c>
      <c r="D4718" s="274"/>
      <c r="E4718" s="274"/>
      <c r="F4718" s="274"/>
      <c r="G4718" s="73">
        <v>0</v>
      </c>
      <c r="H4718" s="73">
        <v>0</v>
      </c>
      <c r="I4718" s="275">
        <v>0</v>
      </c>
      <c r="J4718" s="275"/>
      <c r="K4718" s="275">
        <v>3057457.17</v>
      </c>
      <c r="L4718" s="275"/>
      <c r="M4718" s="275"/>
      <c r="N4718" s="275"/>
      <c r="O4718" s="275">
        <v>0</v>
      </c>
      <c r="P4718" s="275"/>
      <c r="Q4718" s="73">
        <v>3057457.17</v>
      </c>
    </row>
    <row r="4719" spans="1:17" ht="12.75" customHeight="1" x14ac:dyDescent="0.25">
      <c r="A4719" s="273" t="s">
        <v>7586</v>
      </c>
      <c r="B4719" s="273"/>
      <c r="C4719" s="274" t="s">
        <v>7535</v>
      </c>
      <c r="D4719" s="274"/>
      <c r="E4719" s="274"/>
      <c r="F4719" s="274"/>
      <c r="G4719" s="73">
        <v>0</v>
      </c>
      <c r="H4719" s="73">
        <v>0</v>
      </c>
      <c r="I4719" s="275">
        <v>0</v>
      </c>
      <c r="J4719" s="275"/>
      <c r="K4719" s="275">
        <v>18410879.32</v>
      </c>
      <c r="L4719" s="275"/>
      <c r="M4719" s="275"/>
      <c r="N4719" s="275"/>
      <c r="O4719" s="275">
        <v>0</v>
      </c>
      <c r="P4719" s="275"/>
      <c r="Q4719" s="73">
        <v>18410879.32</v>
      </c>
    </row>
    <row r="4720" spans="1:17" ht="12.1" customHeight="1" x14ac:dyDescent="0.25">
      <c r="A4720" s="273" t="s">
        <v>7587</v>
      </c>
      <c r="B4720" s="273"/>
      <c r="C4720" s="274" t="s">
        <v>7535</v>
      </c>
      <c r="D4720" s="274"/>
      <c r="E4720" s="274"/>
      <c r="F4720" s="274"/>
      <c r="G4720" s="73">
        <v>0</v>
      </c>
      <c r="H4720" s="73">
        <v>0</v>
      </c>
      <c r="I4720" s="275">
        <v>0</v>
      </c>
      <c r="J4720" s="275"/>
      <c r="K4720" s="275">
        <v>15224482.550000001</v>
      </c>
      <c r="L4720" s="275"/>
      <c r="M4720" s="275"/>
      <c r="N4720" s="275"/>
      <c r="O4720" s="275">
        <v>0</v>
      </c>
      <c r="P4720" s="275"/>
      <c r="Q4720" s="73">
        <v>15224482.550000001</v>
      </c>
    </row>
    <row r="4721" spans="1:17" ht="12.1" customHeight="1" x14ac:dyDescent="0.25">
      <c r="A4721" s="273" t="s">
        <v>7588</v>
      </c>
      <c r="B4721" s="273"/>
      <c r="C4721" s="274" t="s">
        <v>7589</v>
      </c>
      <c r="D4721" s="274"/>
      <c r="E4721" s="274"/>
      <c r="F4721" s="274"/>
      <c r="G4721" s="73">
        <v>0</v>
      </c>
      <c r="H4721" s="73">
        <v>0</v>
      </c>
      <c r="I4721" s="275">
        <v>0</v>
      </c>
      <c r="J4721" s="275"/>
      <c r="K4721" s="275">
        <v>900000</v>
      </c>
      <c r="L4721" s="275"/>
      <c r="M4721" s="275"/>
      <c r="N4721" s="275"/>
      <c r="O4721" s="275">
        <v>0</v>
      </c>
      <c r="P4721" s="275"/>
      <c r="Q4721" s="73">
        <v>900000</v>
      </c>
    </row>
    <row r="4722" spans="1:17" ht="12.1" customHeight="1" x14ac:dyDescent="0.25">
      <c r="A4722" s="273" t="s">
        <v>7590</v>
      </c>
      <c r="B4722" s="273"/>
      <c r="C4722" s="274" t="s">
        <v>7589</v>
      </c>
      <c r="D4722" s="274"/>
      <c r="E4722" s="274"/>
      <c r="F4722" s="274"/>
      <c r="G4722" s="73">
        <v>0</v>
      </c>
      <c r="H4722" s="73">
        <v>0</v>
      </c>
      <c r="I4722" s="275">
        <v>0</v>
      </c>
      <c r="J4722" s="275"/>
      <c r="K4722" s="275">
        <v>63096.93</v>
      </c>
      <c r="L4722" s="275"/>
      <c r="M4722" s="275"/>
      <c r="N4722" s="275"/>
      <c r="O4722" s="275">
        <v>0</v>
      </c>
      <c r="P4722" s="275"/>
      <c r="Q4722" s="73">
        <v>63096.93</v>
      </c>
    </row>
    <row r="4723" spans="1:17" ht="12.75" customHeight="1" x14ac:dyDescent="0.25">
      <c r="A4723" s="273" t="s">
        <v>7591</v>
      </c>
      <c r="B4723" s="273"/>
      <c r="C4723" s="274" t="s">
        <v>7589</v>
      </c>
      <c r="D4723" s="274"/>
      <c r="E4723" s="274"/>
      <c r="F4723" s="274"/>
      <c r="G4723" s="73">
        <v>0</v>
      </c>
      <c r="H4723" s="73">
        <v>0</v>
      </c>
      <c r="I4723" s="275">
        <v>0</v>
      </c>
      <c r="J4723" s="275"/>
      <c r="K4723" s="275">
        <v>156000</v>
      </c>
      <c r="L4723" s="275"/>
      <c r="M4723" s="275"/>
      <c r="N4723" s="275"/>
      <c r="O4723" s="275">
        <v>0</v>
      </c>
      <c r="P4723" s="275"/>
      <c r="Q4723" s="73">
        <v>156000</v>
      </c>
    </row>
    <row r="4724" spans="1:17" ht="12.1" customHeight="1" x14ac:dyDescent="0.25">
      <c r="A4724" s="273" t="s">
        <v>7592</v>
      </c>
      <c r="B4724" s="273"/>
      <c r="C4724" s="274" t="s">
        <v>7589</v>
      </c>
      <c r="D4724" s="274"/>
      <c r="E4724" s="274"/>
      <c r="F4724" s="274"/>
      <c r="G4724" s="73">
        <v>0</v>
      </c>
      <c r="H4724" s="73">
        <v>0</v>
      </c>
      <c r="I4724" s="275">
        <v>0</v>
      </c>
      <c r="J4724" s="275"/>
      <c r="K4724" s="275">
        <v>547000</v>
      </c>
      <c r="L4724" s="275"/>
      <c r="M4724" s="275"/>
      <c r="N4724" s="275"/>
      <c r="O4724" s="275">
        <v>0</v>
      </c>
      <c r="P4724" s="275"/>
      <c r="Q4724" s="73">
        <v>547000</v>
      </c>
    </row>
    <row r="4725" spans="1:17" ht="12.1" customHeight="1" x14ac:dyDescent="0.25">
      <c r="A4725" s="273" t="s">
        <v>7593</v>
      </c>
      <c r="B4725" s="273"/>
      <c r="C4725" s="274" t="s">
        <v>7589</v>
      </c>
      <c r="D4725" s="274"/>
      <c r="E4725" s="274"/>
      <c r="F4725" s="274"/>
      <c r="G4725" s="73">
        <v>0</v>
      </c>
      <c r="H4725" s="73">
        <v>0</v>
      </c>
      <c r="I4725" s="275">
        <v>0</v>
      </c>
      <c r="J4725" s="275"/>
      <c r="K4725" s="275">
        <v>168000</v>
      </c>
      <c r="L4725" s="275"/>
      <c r="M4725" s="275"/>
      <c r="N4725" s="275"/>
      <c r="O4725" s="275">
        <v>0</v>
      </c>
      <c r="P4725" s="275"/>
      <c r="Q4725" s="73">
        <v>168000</v>
      </c>
    </row>
    <row r="4726" spans="1:17" ht="12.75" customHeight="1" x14ac:dyDescent="0.25">
      <c r="A4726" s="273" t="s">
        <v>7594</v>
      </c>
      <c r="B4726" s="273"/>
      <c r="C4726" s="274" t="s">
        <v>7589</v>
      </c>
      <c r="D4726" s="274"/>
      <c r="E4726" s="274"/>
      <c r="F4726" s="274"/>
      <c r="G4726" s="73">
        <v>0</v>
      </c>
      <c r="H4726" s="73">
        <v>0</v>
      </c>
      <c r="I4726" s="275">
        <v>0</v>
      </c>
      <c r="J4726" s="275"/>
      <c r="K4726" s="275">
        <v>48000</v>
      </c>
      <c r="L4726" s="275"/>
      <c r="M4726" s="275"/>
      <c r="N4726" s="275"/>
      <c r="O4726" s="275">
        <v>0</v>
      </c>
      <c r="P4726" s="275"/>
      <c r="Q4726" s="73">
        <v>48000</v>
      </c>
    </row>
    <row r="4727" spans="1:17" ht="12.1" customHeight="1" x14ac:dyDescent="0.25">
      <c r="A4727" s="273" t="s">
        <v>7595</v>
      </c>
      <c r="B4727" s="273"/>
      <c r="C4727" s="274" t="s">
        <v>7535</v>
      </c>
      <c r="D4727" s="274"/>
      <c r="E4727" s="274"/>
      <c r="F4727" s="274"/>
      <c r="G4727" s="73">
        <v>0</v>
      </c>
      <c r="H4727" s="73">
        <v>0</v>
      </c>
      <c r="I4727" s="275">
        <v>0</v>
      </c>
      <c r="J4727" s="275"/>
      <c r="K4727" s="275">
        <v>17746801.050000001</v>
      </c>
      <c r="L4727" s="275"/>
      <c r="M4727" s="275"/>
      <c r="N4727" s="275"/>
      <c r="O4727" s="275">
        <v>0</v>
      </c>
      <c r="P4727" s="275"/>
      <c r="Q4727" s="73">
        <v>17746801.050000001</v>
      </c>
    </row>
    <row r="4728" spans="1:17" ht="12.1" customHeight="1" x14ac:dyDescent="0.25">
      <c r="A4728" s="273" t="s">
        <v>7596</v>
      </c>
      <c r="B4728" s="273"/>
      <c r="C4728" s="274" t="s">
        <v>7597</v>
      </c>
      <c r="D4728" s="274"/>
      <c r="E4728" s="274"/>
      <c r="F4728" s="274"/>
      <c r="G4728" s="73">
        <v>0</v>
      </c>
      <c r="H4728" s="73">
        <v>0</v>
      </c>
      <c r="I4728" s="275">
        <v>0</v>
      </c>
      <c r="J4728" s="275"/>
      <c r="K4728" s="275">
        <v>216000</v>
      </c>
      <c r="L4728" s="275"/>
      <c r="M4728" s="275"/>
      <c r="N4728" s="275"/>
      <c r="O4728" s="275">
        <v>0</v>
      </c>
      <c r="P4728" s="275"/>
      <c r="Q4728" s="73">
        <v>216000</v>
      </c>
    </row>
    <row r="4729" spans="1:17" ht="12.75" customHeight="1" x14ac:dyDescent="0.25">
      <c r="A4729" s="273" t="s">
        <v>7598</v>
      </c>
      <c r="B4729" s="273"/>
      <c r="C4729" s="274" t="s">
        <v>7597</v>
      </c>
      <c r="D4729" s="274"/>
      <c r="E4729" s="274"/>
      <c r="F4729" s="274"/>
      <c r="G4729" s="73">
        <v>0</v>
      </c>
      <c r="H4729" s="73">
        <v>0</v>
      </c>
      <c r="I4729" s="275">
        <v>0</v>
      </c>
      <c r="J4729" s="275"/>
      <c r="K4729" s="275">
        <v>347225.82</v>
      </c>
      <c r="L4729" s="275"/>
      <c r="M4729" s="275"/>
      <c r="N4729" s="275"/>
      <c r="O4729" s="275">
        <v>0</v>
      </c>
      <c r="P4729" s="275"/>
      <c r="Q4729" s="73">
        <v>347225.82</v>
      </c>
    </row>
    <row r="4730" spans="1:17" ht="12.1" customHeight="1" x14ac:dyDescent="0.25">
      <c r="A4730" s="273" t="s">
        <v>7599</v>
      </c>
      <c r="B4730" s="273"/>
      <c r="C4730" s="274" t="s">
        <v>7597</v>
      </c>
      <c r="D4730" s="274"/>
      <c r="E4730" s="274"/>
      <c r="F4730" s="274"/>
      <c r="G4730" s="73">
        <v>0</v>
      </c>
      <c r="H4730" s="73">
        <v>0</v>
      </c>
      <c r="I4730" s="275">
        <v>0</v>
      </c>
      <c r="J4730" s="275"/>
      <c r="K4730" s="275">
        <v>144000</v>
      </c>
      <c r="L4730" s="275"/>
      <c r="M4730" s="275"/>
      <c r="N4730" s="275"/>
      <c r="O4730" s="275">
        <v>0</v>
      </c>
      <c r="P4730" s="275"/>
      <c r="Q4730" s="73">
        <v>144000</v>
      </c>
    </row>
    <row r="4731" spans="1:17" ht="12.1" customHeight="1" x14ac:dyDescent="0.25">
      <c r="A4731" s="273" t="s">
        <v>7600</v>
      </c>
      <c r="B4731" s="273"/>
      <c r="C4731" s="274" t="s">
        <v>7597</v>
      </c>
      <c r="D4731" s="274"/>
      <c r="E4731" s="274"/>
      <c r="F4731" s="274"/>
      <c r="G4731" s="73">
        <v>0</v>
      </c>
      <c r="H4731" s="73">
        <v>0</v>
      </c>
      <c r="I4731" s="275">
        <v>0</v>
      </c>
      <c r="J4731" s="275"/>
      <c r="K4731" s="275">
        <v>888000</v>
      </c>
      <c r="L4731" s="275"/>
      <c r="M4731" s="275"/>
      <c r="N4731" s="275"/>
      <c r="O4731" s="275">
        <v>0</v>
      </c>
      <c r="P4731" s="275"/>
      <c r="Q4731" s="73">
        <v>888000</v>
      </c>
    </row>
    <row r="4732" spans="1:17" ht="12.75" customHeight="1" x14ac:dyDescent="0.25">
      <c r="A4732" s="273" t="s">
        <v>7601</v>
      </c>
      <c r="B4732" s="273"/>
      <c r="C4732" s="274" t="s">
        <v>7597</v>
      </c>
      <c r="D4732" s="274"/>
      <c r="E4732" s="274"/>
      <c r="F4732" s="274"/>
      <c r="G4732" s="73">
        <v>0</v>
      </c>
      <c r="H4732" s="73">
        <v>0</v>
      </c>
      <c r="I4732" s="275">
        <v>0</v>
      </c>
      <c r="J4732" s="275"/>
      <c r="K4732" s="275">
        <v>1102472.7</v>
      </c>
      <c r="L4732" s="275"/>
      <c r="M4732" s="275"/>
      <c r="N4732" s="275"/>
      <c r="O4732" s="275">
        <v>0</v>
      </c>
      <c r="P4732" s="275"/>
      <c r="Q4732" s="73">
        <v>1102472.7</v>
      </c>
    </row>
    <row r="4733" spans="1:17" ht="12.1" customHeight="1" x14ac:dyDescent="0.25">
      <c r="A4733" s="273" t="s">
        <v>7602</v>
      </c>
      <c r="B4733" s="273"/>
      <c r="C4733" s="274" t="s">
        <v>7603</v>
      </c>
      <c r="D4733" s="274"/>
      <c r="E4733" s="274"/>
      <c r="F4733" s="274"/>
      <c r="G4733" s="73">
        <v>0</v>
      </c>
      <c r="H4733" s="73">
        <v>0</v>
      </c>
      <c r="I4733" s="275">
        <v>0</v>
      </c>
      <c r="J4733" s="275"/>
      <c r="K4733" s="275">
        <v>312000</v>
      </c>
      <c r="L4733" s="275"/>
      <c r="M4733" s="275"/>
      <c r="N4733" s="275"/>
      <c r="O4733" s="275">
        <v>0</v>
      </c>
      <c r="P4733" s="275"/>
      <c r="Q4733" s="73">
        <v>312000</v>
      </c>
    </row>
    <row r="4734" spans="1:17" ht="12.1" customHeight="1" x14ac:dyDescent="0.25">
      <c r="A4734" s="273" t="s">
        <v>7604</v>
      </c>
      <c r="B4734" s="273"/>
      <c r="C4734" s="274" t="s">
        <v>7535</v>
      </c>
      <c r="D4734" s="274"/>
      <c r="E4734" s="274"/>
      <c r="F4734" s="274"/>
      <c r="G4734" s="73">
        <v>0</v>
      </c>
      <c r="H4734" s="73">
        <v>0</v>
      </c>
      <c r="I4734" s="275">
        <v>0</v>
      </c>
      <c r="J4734" s="275"/>
      <c r="K4734" s="275">
        <v>11901583.039999999</v>
      </c>
      <c r="L4734" s="275"/>
      <c r="M4734" s="275"/>
      <c r="N4734" s="275"/>
      <c r="O4734" s="275">
        <v>0</v>
      </c>
      <c r="P4734" s="275"/>
      <c r="Q4734" s="73">
        <v>11901583.039999999</v>
      </c>
    </row>
    <row r="4735" spans="1:17" ht="12.75" customHeight="1" x14ac:dyDescent="0.25">
      <c r="A4735" s="273" t="s">
        <v>7605</v>
      </c>
      <c r="B4735" s="273"/>
      <c r="C4735" s="274" t="s">
        <v>7535</v>
      </c>
      <c r="D4735" s="274"/>
      <c r="E4735" s="274"/>
      <c r="F4735" s="274"/>
      <c r="G4735" s="73">
        <v>0</v>
      </c>
      <c r="H4735" s="73">
        <v>0</v>
      </c>
      <c r="I4735" s="275">
        <v>0</v>
      </c>
      <c r="J4735" s="275"/>
      <c r="K4735" s="275">
        <v>13250455.67</v>
      </c>
      <c r="L4735" s="275"/>
      <c r="M4735" s="275"/>
      <c r="N4735" s="275"/>
      <c r="O4735" s="275">
        <v>0</v>
      </c>
      <c r="P4735" s="275"/>
      <c r="Q4735" s="73">
        <v>13250455.67</v>
      </c>
    </row>
    <row r="4736" spans="1:17" ht="12.1" customHeight="1" x14ac:dyDescent="0.25">
      <c r="A4736" s="273" t="s">
        <v>7606</v>
      </c>
      <c r="B4736" s="273"/>
      <c r="C4736" s="274" t="s">
        <v>7535</v>
      </c>
      <c r="D4736" s="274"/>
      <c r="E4736" s="274"/>
      <c r="F4736" s="274"/>
      <c r="G4736" s="73">
        <v>0</v>
      </c>
      <c r="H4736" s="73">
        <v>0</v>
      </c>
      <c r="I4736" s="275">
        <v>0</v>
      </c>
      <c r="J4736" s="275"/>
      <c r="K4736" s="275">
        <v>13304195.98</v>
      </c>
      <c r="L4736" s="275"/>
      <c r="M4736" s="275"/>
      <c r="N4736" s="275"/>
      <c r="O4736" s="275">
        <v>0</v>
      </c>
      <c r="P4736" s="275"/>
      <c r="Q4736" s="73">
        <v>13304195.98</v>
      </c>
    </row>
    <row r="4737" spans="1:17" ht="12.1" customHeight="1" x14ac:dyDescent="0.25">
      <c r="A4737" s="273" t="s">
        <v>7607</v>
      </c>
      <c r="B4737" s="273"/>
      <c r="C4737" s="274" t="s">
        <v>7608</v>
      </c>
      <c r="D4737" s="274"/>
      <c r="E4737" s="274"/>
      <c r="F4737" s="274"/>
      <c r="G4737" s="73">
        <v>0</v>
      </c>
      <c r="H4737" s="73">
        <v>0</v>
      </c>
      <c r="I4737" s="275">
        <v>0</v>
      </c>
      <c r="J4737" s="275"/>
      <c r="K4737" s="275">
        <v>487200</v>
      </c>
      <c r="L4737" s="275"/>
      <c r="M4737" s="275"/>
      <c r="N4737" s="275"/>
      <c r="O4737" s="275">
        <v>0</v>
      </c>
      <c r="P4737" s="275"/>
      <c r="Q4737" s="73">
        <v>487200</v>
      </c>
    </row>
    <row r="4738" spans="1:17" ht="12.75" customHeight="1" x14ac:dyDescent="0.25">
      <c r="A4738" s="273" t="s">
        <v>7609</v>
      </c>
      <c r="B4738" s="273"/>
      <c r="C4738" s="274" t="s">
        <v>7610</v>
      </c>
      <c r="D4738" s="274"/>
      <c r="E4738" s="274"/>
      <c r="F4738" s="274"/>
      <c r="G4738" s="73">
        <v>0</v>
      </c>
      <c r="H4738" s="73">
        <v>0</v>
      </c>
      <c r="I4738" s="275">
        <v>0</v>
      </c>
      <c r="J4738" s="275"/>
      <c r="K4738" s="275">
        <v>492000</v>
      </c>
      <c r="L4738" s="275"/>
      <c r="M4738" s="275"/>
      <c r="N4738" s="275"/>
      <c r="O4738" s="275">
        <v>0</v>
      </c>
      <c r="P4738" s="275"/>
      <c r="Q4738" s="73">
        <v>492000</v>
      </c>
    </row>
    <row r="4739" spans="1:17" ht="12.1" customHeight="1" x14ac:dyDescent="0.25">
      <c r="A4739" s="273" t="s">
        <v>7611</v>
      </c>
      <c r="B4739" s="273"/>
      <c r="C4739" s="274" t="s">
        <v>7612</v>
      </c>
      <c r="D4739" s="274"/>
      <c r="E4739" s="274"/>
      <c r="F4739" s="274"/>
      <c r="G4739" s="73">
        <v>0</v>
      </c>
      <c r="H4739" s="73">
        <v>0</v>
      </c>
      <c r="I4739" s="275">
        <v>0</v>
      </c>
      <c r="J4739" s="275"/>
      <c r="K4739" s="275">
        <v>600000</v>
      </c>
      <c r="L4739" s="275"/>
      <c r="M4739" s="275"/>
      <c r="N4739" s="275"/>
      <c r="O4739" s="275">
        <v>0</v>
      </c>
      <c r="P4739" s="275"/>
      <c r="Q4739" s="73">
        <v>600000</v>
      </c>
    </row>
    <row r="4740" spans="1:17" ht="12.1" customHeight="1" x14ac:dyDescent="0.25">
      <c r="A4740" s="273" t="s">
        <v>7613</v>
      </c>
      <c r="B4740" s="273"/>
      <c r="C4740" s="274" t="s">
        <v>7614</v>
      </c>
      <c r="D4740" s="274"/>
      <c r="E4740" s="274"/>
      <c r="F4740" s="274"/>
      <c r="G4740" s="73">
        <v>0</v>
      </c>
      <c r="H4740" s="73">
        <v>0</v>
      </c>
      <c r="I4740" s="275">
        <v>0</v>
      </c>
      <c r="J4740" s="275"/>
      <c r="K4740" s="275">
        <v>168000</v>
      </c>
      <c r="L4740" s="275"/>
      <c r="M4740" s="275"/>
      <c r="N4740" s="275"/>
      <c r="O4740" s="275">
        <v>0</v>
      </c>
      <c r="P4740" s="275"/>
      <c r="Q4740" s="73">
        <v>168000</v>
      </c>
    </row>
    <row r="4741" spans="1:17" ht="12.75" customHeight="1" x14ac:dyDescent="0.25">
      <c r="A4741" s="273" t="s">
        <v>7615</v>
      </c>
      <c r="B4741" s="273"/>
      <c r="C4741" s="274" t="s">
        <v>7616</v>
      </c>
      <c r="D4741" s="274"/>
      <c r="E4741" s="274"/>
      <c r="F4741" s="274"/>
      <c r="G4741" s="73">
        <v>0</v>
      </c>
      <c r="H4741" s="73">
        <v>0</v>
      </c>
      <c r="I4741" s="275">
        <v>0</v>
      </c>
      <c r="J4741" s="275"/>
      <c r="K4741" s="275">
        <v>516000</v>
      </c>
      <c r="L4741" s="275"/>
      <c r="M4741" s="275"/>
      <c r="N4741" s="275"/>
      <c r="O4741" s="275">
        <v>0</v>
      </c>
      <c r="P4741" s="275"/>
      <c r="Q4741" s="73">
        <v>516000</v>
      </c>
    </row>
    <row r="4742" spans="1:17" ht="12.1" customHeight="1" x14ac:dyDescent="0.25">
      <c r="A4742" s="273" t="s">
        <v>7617</v>
      </c>
      <c r="B4742" s="273"/>
      <c r="C4742" s="274" t="s">
        <v>7535</v>
      </c>
      <c r="D4742" s="274"/>
      <c r="E4742" s="274"/>
      <c r="F4742" s="274"/>
      <c r="G4742" s="73">
        <v>0</v>
      </c>
      <c r="H4742" s="73">
        <v>0</v>
      </c>
      <c r="I4742" s="275">
        <v>0</v>
      </c>
      <c r="J4742" s="275"/>
      <c r="K4742" s="275">
        <v>13855146.23</v>
      </c>
      <c r="L4742" s="275"/>
      <c r="M4742" s="275"/>
      <c r="N4742" s="275"/>
      <c r="O4742" s="275">
        <v>0</v>
      </c>
      <c r="P4742" s="275"/>
      <c r="Q4742" s="73">
        <v>13855146.23</v>
      </c>
    </row>
    <row r="4743" spans="1:17" ht="12.1" customHeight="1" x14ac:dyDescent="0.25">
      <c r="A4743" s="273" t="s">
        <v>7618</v>
      </c>
      <c r="B4743" s="273"/>
      <c r="C4743" s="274" t="s">
        <v>7535</v>
      </c>
      <c r="D4743" s="274"/>
      <c r="E4743" s="274"/>
      <c r="F4743" s="274"/>
      <c r="G4743" s="73">
        <v>0</v>
      </c>
      <c r="H4743" s="73">
        <v>0</v>
      </c>
      <c r="I4743" s="275">
        <v>0</v>
      </c>
      <c r="J4743" s="275"/>
      <c r="K4743" s="275">
        <v>31398999.460000001</v>
      </c>
      <c r="L4743" s="275"/>
      <c r="M4743" s="275"/>
      <c r="N4743" s="275"/>
      <c r="O4743" s="275">
        <v>0</v>
      </c>
      <c r="P4743" s="275"/>
      <c r="Q4743" s="73">
        <v>31398999.460000001</v>
      </c>
    </row>
    <row r="4744" spans="1:17" ht="12.75" customHeight="1" x14ac:dyDescent="0.25">
      <c r="A4744" s="273" t="s">
        <v>7619</v>
      </c>
      <c r="B4744" s="273"/>
      <c r="C4744" s="274" t="s">
        <v>7620</v>
      </c>
      <c r="D4744" s="274"/>
      <c r="E4744" s="274"/>
      <c r="F4744" s="274"/>
      <c r="G4744" s="73">
        <v>0</v>
      </c>
      <c r="H4744" s="73">
        <v>0</v>
      </c>
      <c r="I4744" s="275">
        <v>0</v>
      </c>
      <c r="J4744" s="275"/>
      <c r="K4744" s="275">
        <v>2249419.2599999998</v>
      </c>
      <c r="L4744" s="275"/>
      <c r="M4744" s="275"/>
      <c r="N4744" s="275"/>
      <c r="O4744" s="275">
        <v>0</v>
      </c>
      <c r="P4744" s="275"/>
      <c r="Q4744" s="73">
        <v>2249419.2599999998</v>
      </c>
    </row>
    <row r="4745" spans="1:17" ht="12.1" customHeight="1" x14ac:dyDescent="0.25">
      <c r="A4745" s="273" t="s">
        <v>7621</v>
      </c>
      <c r="B4745" s="273"/>
      <c r="C4745" s="274" t="s">
        <v>7620</v>
      </c>
      <c r="D4745" s="274"/>
      <c r="E4745" s="274"/>
      <c r="F4745" s="274"/>
      <c r="G4745" s="73">
        <v>0</v>
      </c>
      <c r="H4745" s="73">
        <v>0</v>
      </c>
      <c r="I4745" s="275">
        <v>0</v>
      </c>
      <c r="J4745" s="275"/>
      <c r="K4745" s="275">
        <v>6399080.0300000003</v>
      </c>
      <c r="L4745" s="275"/>
      <c r="M4745" s="275"/>
      <c r="N4745" s="275"/>
      <c r="O4745" s="275">
        <v>0</v>
      </c>
      <c r="P4745" s="275"/>
      <c r="Q4745" s="73">
        <v>6399080.0300000003</v>
      </c>
    </row>
    <row r="4746" spans="1:17" ht="12.1" customHeight="1" x14ac:dyDescent="0.25">
      <c r="A4746" s="273" t="s">
        <v>7622</v>
      </c>
      <c r="B4746" s="273"/>
      <c r="C4746" s="274" t="s">
        <v>7620</v>
      </c>
      <c r="D4746" s="274"/>
      <c r="E4746" s="274"/>
      <c r="F4746" s="274"/>
      <c r="G4746" s="73">
        <v>0</v>
      </c>
      <c r="H4746" s="73">
        <v>0</v>
      </c>
      <c r="I4746" s="275">
        <v>0</v>
      </c>
      <c r="J4746" s="275"/>
      <c r="K4746" s="275">
        <v>1922378.15</v>
      </c>
      <c r="L4746" s="275"/>
      <c r="M4746" s="275"/>
      <c r="N4746" s="275"/>
      <c r="O4746" s="275">
        <v>0</v>
      </c>
      <c r="P4746" s="275"/>
      <c r="Q4746" s="73">
        <v>1922378.15</v>
      </c>
    </row>
    <row r="4747" spans="1:17" ht="12.1" customHeight="1" x14ac:dyDescent="0.25">
      <c r="A4747" s="273" t="s">
        <v>7623</v>
      </c>
      <c r="B4747" s="273"/>
      <c r="C4747" s="274" t="s">
        <v>7620</v>
      </c>
      <c r="D4747" s="274"/>
      <c r="E4747" s="274"/>
      <c r="F4747" s="274"/>
      <c r="G4747" s="73">
        <v>0</v>
      </c>
      <c r="H4747" s="73">
        <v>0</v>
      </c>
      <c r="I4747" s="275">
        <v>0</v>
      </c>
      <c r="J4747" s="275"/>
      <c r="K4747" s="275">
        <v>816000</v>
      </c>
      <c r="L4747" s="275"/>
      <c r="M4747" s="275"/>
      <c r="N4747" s="275"/>
      <c r="O4747" s="275">
        <v>0</v>
      </c>
      <c r="P4747" s="275"/>
      <c r="Q4747" s="73">
        <v>816000</v>
      </c>
    </row>
    <row r="4748" spans="1:17" ht="12.75" customHeight="1" x14ac:dyDescent="0.25">
      <c r="A4748" s="273" t="s">
        <v>7624</v>
      </c>
      <c r="B4748" s="273"/>
      <c r="C4748" s="274" t="s">
        <v>7620</v>
      </c>
      <c r="D4748" s="274"/>
      <c r="E4748" s="274"/>
      <c r="F4748" s="274"/>
      <c r="G4748" s="73">
        <v>0</v>
      </c>
      <c r="H4748" s="73">
        <v>0</v>
      </c>
      <c r="I4748" s="275">
        <v>0</v>
      </c>
      <c r="J4748" s="275"/>
      <c r="K4748" s="275">
        <v>378000</v>
      </c>
      <c r="L4748" s="275"/>
      <c r="M4748" s="275"/>
      <c r="N4748" s="275"/>
      <c r="O4748" s="275">
        <v>0</v>
      </c>
      <c r="P4748" s="275"/>
      <c r="Q4748" s="73">
        <v>378000</v>
      </c>
    </row>
    <row r="4749" spans="1:17" ht="12.1" customHeight="1" x14ac:dyDescent="0.25">
      <c r="A4749" s="273" t="s">
        <v>7625</v>
      </c>
      <c r="B4749" s="273"/>
      <c r="C4749" s="274" t="s">
        <v>7535</v>
      </c>
      <c r="D4749" s="274"/>
      <c r="E4749" s="274"/>
      <c r="F4749" s="274"/>
      <c r="G4749" s="73">
        <v>0</v>
      </c>
      <c r="H4749" s="73">
        <v>0</v>
      </c>
      <c r="I4749" s="275">
        <v>0</v>
      </c>
      <c r="J4749" s="275"/>
      <c r="K4749" s="275">
        <v>10856580.529999999</v>
      </c>
      <c r="L4749" s="275"/>
      <c r="M4749" s="275"/>
      <c r="N4749" s="275"/>
      <c r="O4749" s="275">
        <v>0</v>
      </c>
      <c r="P4749" s="275"/>
      <c r="Q4749" s="73">
        <v>10856580.529999999</v>
      </c>
    </row>
    <row r="4750" spans="1:17" ht="12.1" customHeight="1" x14ac:dyDescent="0.25">
      <c r="A4750" s="273" t="s">
        <v>7626</v>
      </c>
      <c r="B4750" s="273"/>
      <c r="C4750" s="274" t="s">
        <v>7535</v>
      </c>
      <c r="D4750" s="274"/>
      <c r="E4750" s="274"/>
      <c r="F4750" s="274"/>
      <c r="G4750" s="73">
        <v>0</v>
      </c>
      <c r="H4750" s="73">
        <v>0</v>
      </c>
      <c r="I4750" s="275">
        <v>0</v>
      </c>
      <c r="J4750" s="275"/>
      <c r="K4750" s="275">
        <v>348000</v>
      </c>
      <c r="L4750" s="275"/>
      <c r="M4750" s="275"/>
      <c r="N4750" s="275"/>
      <c r="O4750" s="275">
        <v>0</v>
      </c>
      <c r="P4750" s="275"/>
      <c r="Q4750" s="73">
        <v>348000</v>
      </c>
    </row>
    <row r="4751" spans="1:17" ht="12.75" customHeight="1" x14ac:dyDescent="0.25">
      <c r="A4751" s="273" t="s">
        <v>7627</v>
      </c>
      <c r="B4751" s="273"/>
      <c r="C4751" s="274" t="s">
        <v>7628</v>
      </c>
      <c r="D4751" s="274"/>
      <c r="E4751" s="274"/>
      <c r="F4751" s="274"/>
      <c r="G4751" s="73">
        <v>0</v>
      </c>
      <c r="H4751" s="73">
        <v>0</v>
      </c>
      <c r="I4751" s="275">
        <v>0</v>
      </c>
      <c r="J4751" s="275"/>
      <c r="K4751" s="275">
        <v>2700400</v>
      </c>
      <c r="L4751" s="275"/>
      <c r="M4751" s="275"/>
      <c r="N4751" s="275"/>
      <c r="O4751" s="275">
        <v>0</v>
      </c>
      <c r="P4751" s="275"/>
      <c r="Q4751" s="73">
        <v>2700400</v>
      </c>
    </row>
    <row r="4752" spans="1:17" ht="12.1" customHeight="1" x14ac:dyDescent="0.25">
      <c r="A4752" s="273" t="s">
        <v>7629</v>
      </c>
      <c r="B4752" s="273"/>
      <c r="C4752" s="274" t="s">
        <v>7535</v>
      </c>
      <c r="D4752" s="274"/>
      <c r="E4752" s="274"/>
      <c r="F4752" s="274"/>
      <c r="G4752" s="73">
        <v>0</v>
      </c>
      <c r="H4752" s="73">
        <v>0</v>
      </c>
      <c r="I4752" s="275">
        <v>0</v>
      </c>
      <c r="J4752" s="275"/>
      <c r="K4752" s="275">
        <v>29334351.27</v>
      </c>
      <c r="L4752" s="275"/>
      <c r="M4752" s="275"/>
      <c r="N4752" s="275"/>
      <c r="O4752" s="275">
        <v>0</v>
      </c>
      <c r="P4752" s="275"/>
      <c r="Q4752" s="73">
        <v>29334351.27</v>
      </c>
    </row>
    <row r="4753" spans="1:17" ht="12.1" customHeight="1" x14ac:dyDescent="0.25">
      <c r="A4753" s="273" t="s">
        <v>7630</v>
      </c>
      <c r="B4753" s="273"/>
      <c r="C4753" s="274" t="s">
        <v>7535</v>
      </c>
      <c r="D4753" s="274"/>
      <c r="E4753" s="274"/>
      <c r="F4753" s="274"/>
      <c r="G4753" s="73">
        <v>0</v>
      </c>
      <c r="H4753" s="73">
        <v>0</v>
      </c>
      <c r="I4753" s="275">
        <v>0</v>
      </c>
      <c r="J4753" s="275"/>
      <c r="K4753" s="275">
        <v>14547549.699999999</v>
      </c>
      <c r="L4753" s="275"/>
      <c r="M4753" s="275"/>
      <c r="N4753" s="275"/>
      <c r="O4753" s="275">
        <v>0</v>
      </c>
      <c r="P4753" s="275"/>
      <c r="Q4753" s="73">
        <v>14547549.699999999</v>
      </c>
    </row>
    <row r="4754" spans="1:17" ht="12.75" customHeight="1" x14ac:dyDescent="0.25">
      <c r="A4754" s="273" t="s">
        <v>7631</v>
      </c>
      <c r="B4754" s="273"/>
      <c r="C4754" s="274" t="s">
        <v>7535</v>
      </c>
      <c r="D4754" s="274"/>
      <c r="E4754" s="274"/>
      <c r="F4754" s="274"/>
      <c r="G4754" s="73">
        <v>0</v>
      </c>
      <c r="H4754" s="73">
        <v>0</v>
      </c>
      <c r="I4754" s="275">
        <v>0</v>
      </c>
      <c r="J4754" s="275"/>
      <c r="K4754" s="275">
        <v>7681593.0099999998</v>
      </c>
      <c r="L4754" s="275"/>
      <c r="M4754" s="275"/>
      <c r="N4754" s="275"/>
      <c r="O4754" s="275">
        <v>0</v>
      </c>
      <c r="P4754" s="275"/>
      <c r="Q4754" s="73">
        <v>7681593.0099999998</v>
      </c>
    </row>
    <row r="4755" spans="1:17" ht="12.1" customHeight="1" x14ac:dyDescent="0.25">
      <c r="A4755" s="273" t="s">
        <v>7632</v>
      </c>
      <c r="B4755" s="273"/>
      <c r="C4755" s="274" t="s">
        <v>7633</v>
      </c>
      <c r="D4755" s="274"/>
      <c r="E4755" s="274"/>
      <c r="F4755" s="274"/>
      <c r="G4755" s="73">
        <v>0</v>
      </c>
      <c r="H4755" s="73">
        <v>0</v>
      </c>
      <c r="I4755" s="275">
        <v>0</v>
      </c>
      <c r="J4755" s="275"/>
      <c r="K4755" s="275">
        <v>412568701.06</v>
      </c>
      <c r="L4755" s="275"/>
      <c r="M4755" s="275"/>
      <c r="N4755" s="275"/>
      <c r="O4755" s="275">
        <v>0</v>
      </c>
      <c r="P4755" s="275"/>
      <c r="Q4755" s="73">
        <v>412568701.06</v>
      </c>
    </row>
    <row r="4756" spans="1:17" ht="12.1" customHeight="1" x14ac:dyDescent="0.25">
      <c r="A4756" s="273" t="s">
        <v>7634</v>
      </c>
      <c r="B4756" s="273"/>
      <c r="C4756" s="274" t="s">
        <v>7635</v>
      </c>
      <c r="D4756" s="274"/>
      <c r="E4756" s="274"/>
      <c r="F4756" s="274"/>
      <c r="G4756" s="73">
        <v>0</v>
      </c>
      <c r="H4756" s="73">
        <v>0</v>
      </c>
      <c r="I4756" s="275">
        <v>0</v>
      </c>
      <c r="J4756" s="275"/>
      <c r="K4756" s="275">
        <v>124414722.59999999</v>
      </c>
      <c r="L4756" s="275"/>
      <c r="M4756" s="275"/>
      <c r="N4756" s="275"/>
      <c r="O4756" s="275">
        <v>0</v>
      </c>
      <c r="P4756" s="275"/>
      <c r="Q4756" s="73">
        <v>124414722.59999999</v>
      </c>
    </row>
    <row r="4757" spans="1:17" ht="12.75" customHeight="1" x14ac:dyDescent="0.25">
      <c r="A4757" s="273" t="s">
        <v>7636</v>
      </c>
      <c r="B4757" s="273"/>
      <c r="C4757" s="274" t="s">
        <v>7637</v>
      </c>
      <c r="D4757" s="274"/>
      <c r="E4757" s="274"/>
      <c r="F4757" s="274"/>
      <c r="G4757" s="73">
        <v>0</v>
      </c>
      <c r="H4757" s="73">
        <v>0</v>
      </c>
      <c r="I4757" s="275">
        <v>0</v>
      </c>
      <c r="J4757" s="275"/>
      <c r="K4757" s="275">
        <v>146998264.47999999</v>
      </c>
      <c r="L4757" s="275"/>
      <c r="M4757" s="275"/>
      <c r="N4757" s="275"/>
      <c r="O4757" s="275">
        <v>0</v>
      </c>
      <c r="P4757" s="275"/>
      <c r="Q4757" s="73">
        <v>146998264.47999999</v>
      </c>
    </row>
    <row r="4758" spans="1:17" ht="12.1" customHeight="1" x14ac:dyDescent="0.25">
      <c r="A4758" s="273" t="s">
        <v>7638</v>
      </c>
      <c r="B4758" s="273"/>
      <c r="C4758" s="274" t="s">
        <v>7639</v>
      </c>
      <c r="D4758" s="274"/>
      <c r="E4758" s="274"/>
      <c r="F4758" s="274"/>
      <c r="G4758" s="73">
        <v>0</v>
      </c>
      <c r="H4758" s="73">
        <v>0</v>
      </c>
      <c r="I4758" s="275">
        <v>0</v>
      </c>
      <c r="J4758" s="275"/>
      <c r="K4758" s="275">
        <v>108533822.68000001</v>
      </c>
      <c r="L4758" s="275"/>
      <c r="M4758" s="275"/>
      <c r="N4758" s="275"/>
      <c r="O4758" s="275">
        <v>0</v>
      </c>
      <c r="P4758" s="275"/>
      <c r="Q4758" s="73">
        <v>108533822.68000001</v>
      </c>
    </row>
    <row r="4759" spans="1:17" ht="12.1" customHeight="1" x14ac:dyDescent="0.25">
      <c r="A4759" s="273" t="s">
        <v>7640</v>
      </c>
      <c r="B4759" s="273"/>
      <c r="C4759" s="274" t="s">
        <v>7641</v>
      </c>
      <c r="D4759" s="274"/>
      <c r="E4759" s="274"/>
      <c r="F4759" s="274"/>
      <c r="G4759" s="73">
        <v>0</v>
      </c>
      <c r="H4759" s="73">
        <v>0</v>
      </c>
      <c r="I4759" s="275">
        <v>0</v>
      </c>
      <c r="J4759" s="275"/>
      <c r="K4759" s="275">
        <v>4350000</v>
      </c>
      <c r="L4759" s="275"/>
      <c r="M4759" s="275"/>
      <c r="N4759" s="275"/>
      <c r="O4759" s="275">
        <v>0</v>
      </c>
      <c r="P4759" s="275"/>
      <c r="Q4759" s="73">
        <v>4350000</v>
      </c>
    </row>
    <row r="4760" spans="1:17" ht="12.75" customHeight="1" x14ac:dyDescent="0.25">
      <c r="A4760" s="273" t="s">
        <v>7642</v>
      </c>
      <c r="B4760" s="273"/>
      <c r="C4760" s="274" t="s">
        <v>7641</v>
      </c>
      <c r="D4760" s="274"/>
      <c r="E4760" s="274"/>
      <c r="F4760" s="274"/>
      <c r="G4760" s="73">
        <v>0</v>
      </c>
      <c r="H4760" s="73">
        <v>0</v>
      </c>
      <c r="I4760" s="275">
        <v>0</v>
      </c>
      <c r="J4760" s="275"/>
      <c r="K4760" s="275">
        <v>1440000</v>
      </c>
      <c r="L4760" s="275"/>
      <c r="M4760" s="275"/>
      <c r="N4760" s="275"/>
      <c r="O4760" s="275">
        <v>0</v>
      </c>
      <c r="P4760" s="275"/>
      <c r="Q4760" s="73">
        <v>1440000</v>
      </c>
    </row>
    <row r="4761" spans="1:17" ht="12.1" customHeight="1" x14ac:dyDescent="0.25">
      <c r="A4761" s="273" t="s">
        <v>7643</v>
      </c>
      <c r="B4761" s="273"/>
      <c r="C4761" s="274" t="s">
        <v>7641</v>
      </c>
      <c r="D4761" s="274"/>
      <c r="E4761" s="274"/>
      <c r="F4761" s="274"/>
      <c r="G4761" s="73">
        <v>0</v>
      </c>
      <c r="H4761" s="73">
        <v>0</v>
      </c>
      <c r="I4761" s="275">
        <v>0</v>
      </c>
      <c r="J4761" s="275"/>
      <c r="K4761" s="275">
        <v>4283225.68</v>
      </c>
      <c r="L4761" s="275"/>
      <c r="M4761" s="275"/>
      <c r="N4761" s="275"/>
      <c r="O4761" s="275">
        <v>0</v>
      </c>
      <c r="P4761" s="275"/>
      <c r="Q4761" s="73">
        <v>4283225.68</v>
      </c>
    </row>
    <row r="4762" spans="1:17" ht="12.1" customHeight="1" x14ac:dyDescent="0.25">
      <c r="A4762" s="273" t="s">
        <v>7644</v>
      </c>
      <c r="B4762" s="273"/>
      <c r="C4762" s="274" t="s">
        <v>7641</v>
      </c>
      <c r="D4762" s="274"/>
      <c r="E4762" s="274"/>
      <c r="F4762" s="274"/>
      <c r="G4762" s="73">
        <v>0</v>
      </c>
      <c r="H4762" s="73">
        <v>0</v>
      </c>
      <c r="I4762" s="275">
        <v>0</v>
      </c>
      <c r="J4762" s="275"/>
      <c r="K4762" s="275">
        <v>3888076.26</v>
      </c>
      <c r="L4762" s="275"/>
      <c r="M4762" s="275"/>
      <c r="N4762" s="275"/>
      <c r="O4762" s="275">
        <v>0</v>
      </c>
      <c r="P4762" s="275"/>
      <c r="Q4762" s="73">
        <v>3888076.26</v>
      </c>
    </row>
    <row r="4763" spans="1:17" ht="12.75" customHeight="1" x14ac:dyDescent="0.25">
      <c r="A4763" s="273" t="s">
        <v>7645</v>
      </c>
      <c r="B4763" s="273"/>
      <c r="C4763" s="274" t="s">
        <v>7641</v>
      </c>
      <c r="D4763" s="274"/>
      <c r="E4763" s="274"/>
      <c r="F4763" s="274"/>
      <c r="G4763" s="73">
        <v>0</v>
      </c>
      <c r="H4763" s="73">
        <v>0</v>
      </c>
      <c r="I4763" s="275">
        <v>0</v>
      </c>
      <c r="J4763" s="275"/>
      <c r="K4763" s="275">
        <v>5559677.4000000004</v>
      </c>
      <c r="L4763" s="275"/>
      <c r="M4763" s="275"/>
      <c r="N4763" s="275"/>
      <c r="O4763" s="275">
        <v>0</v>
      </c>
      <c r="P4763" s="275"/>
      <c r="Q4763" s="73">
        <v>5559677.4000000004</v>
      </c>
    </row>
    <row r="4764" spans="1:17" ht="12.1" customHeight="1" x14ac:dyDescent="0.25">
      <c r="A4764" s="273" t="s">
        <v>7646</v>
      </c>
      <c r="B4764" s="273"/>
      <c r="C4764" s="274" t="s">
        <v>7641</v>
      </c>
      <c r="D4764" s="274"/>
      <c r="E4764" s="274"/>
      <c r="F4764" s="274"/>
      <c r="G4764" s="73">
        <v>0</v>
      </c>
      <c r="H4764" s="73">
        <v>0</v>
      </c>
      <c r="I4764" s="275">
        <v>0</v>
      </c>
      <c r="J4764" s="275"/>
      <c r="K4764" s="275">
        <v>3780000</v>
      </c>
      <c r="L4764" s="275"/>
      <c r="M4764" s="275"/>
      <c r="N4764" s="275"/>
      <c r="O4764" s="275">
        <v>0</v>
      </c>
      <c r="P4764" s="275"/>
      <c r="Q4764" s="73">
        <v>3780000</v>
      </c>
    </row>
    <row r="4765" spans="1:17" ht="12.1" customHeight="1" x14ac:dyDescent="0.25">
      <c r="A4765" s="273" t="s">
        <v>7647</v>
      </c>
      <c r="B4765" s="273"/>
      <c r="C4765" s="274" t="s">
        <v>7641</v>
      </c>
      <c r="D4765" s="274"/>
      <c r="E4765" s="274"/>
      <c r="F4765" s="274"/>
      <c r="G4765" s="73">
        <v>0</v>
      </c>
      <c r="H4765" s="73">
        <v>0</v>
      </c>
      <c r="I4765" s="275">
        <v>0</v>
      </c>
      <c r="J4765" s="275"/>
      <c r="K4765" s="275">
        <v>7010322.4199999999</v>
      </c>
      <c r="L4765" s="275"/>
      <c r="M4765" s="275"/>
      <c r="N4765" s="275"/>
      <c r="O4765" s="275">
        <v>0</v>
      </c>
      <c r="P4765" s="275"/>
      <c r="Q4765" s="73">
        <v>7010322.4199999999</v>
      </c>
    </row>
    <row r="4766" spans="1:17" ht="12.75" customHeight="1" x14ac:dyDescent="0.25">
      <c r="A4766" s="273" t="s">
        <v>7648</v>
      </c>
      <c r="B4766" s="273"/>
      <c r="C4766" s="274" t="s">
        <v>7641</v>
      </c>
      <c r="D4766" s="274"/>
      <c r="E4766" s="274"/>
      <c r="F4766" s="274"/>
      <c r="G4766" s="73">
        <v>0</v>
      </c>
      <c r="H4766" s="73">
        <v>0</v>
      </c>
      <c r="I4766" s="275">
        <v>0</v>
      </c>
      <c r="J4766" s="275"/>
      <c r="K4766" s="275">
        <v>1560000</v>
      </c>
      <c r="L4766" s="275"/>
      <c r="M4766" s="275"/>
      <c r="N4766" s="275"/>
      <c r="O4766" s="275">
        <v>0</v>
      </c>
      <c r="P4766" s="275"/>
      <c r="Q4766" s="73">
        <v>1560000</v>
      </c>
    </row>
    <row r="4767" spans="1:17" ht="12.1" customHeight="1" x14ac:dyDescent="0.25">
      <c r="A4767" s="273" t="s">
        <v>7649</v>
      </c>
      <c r="B4767" s="273"/>
      <c r="C4767" s="274" t="s">
        <v>7641</v>
      </c>
      <c r="D4767" s="274"/>
      <c r="E4767" s="274"/>
      <c r="F4767" s="274"/>
      <c r="G4767" s="73">
        <v>0</v>
      </c>
      <c r="H4767" s="73">
        <v>0</v>
      </c>
      <c r="I4767" s="275">
        <v>0</v>
      </c>
      <c r="J4767" s="275"/>
      <c r="K4767" s="275">
        <v>4374515.9800000004</v>
      </c>
      <c r="L4767" s="275"/>
      <c r="M4767" s="275"/>
      <c r="N4767" s="275"/>
      <c r="O4767" s="275">
        <v>0</v>
      </c>
      <c r="P4767" s="275"/>
      <c r="Q4767" s="73">
        <v>4374515.9800000004</v>
      </c>
    </row>
    <row r="4768" spans="1:17" ht="12.1" customHeight="1" x14ac:dyDescent="0.25">
      <c r="A4768" s="273" t="s">
        <v>7650</v>
      </c>
      <c r="B4768" s="273"/>
      <c r="C4768" s="274" t="s">
        <v>7641</v>
      </c>
      <c r="D4768" s="274"/>
      <c r="E4768" s="274"/>
      <c r="F4768" s="274"/>
      <c r="G4768" s="73">
        <v>0</v>
      </c>
      <c r="H4768" s="73">
        <v>0</v>
      </c>
      <c r="I4768" s="275">
        <v>0</v>
      </c>
      <c r="J4768" s="275"/>
      <c r="K4768" s="275">
        <v>993096.84</v>
      </c>
      <c r="L4768" s="275"/>
      <c r="M4768" s="275"/>
      <c r="N4768" s="275"/>
      <c r="O4768" s="275">
        <v>0</v>
      </c>
      <c r="P4768" s="275"/>
      <c r="Q4768" s="73">
        <v>993096.84</v>
      </c>
    </row>
    <row r="4769" spans="1:17" ht="12.75" customHeight="1" x14ac:dyDescent="0.25">
      <c r="A4769" s="273" t="s">
        <v>7651</v>
      </c>
      <c r="B4769" s="273"/>
      <c r="C4769" s="274" t="s">
        <v>7641</v>
      </c>
      <c r="D4769" s="274"/>
      <c r="E4769" s="274"/>
      <c r="F4769" s="274"/>
      <c r="G4769" s="73">
        <v>0</v>
      </c>
      <c r="H4769" s="73">
        <v>0</v>
      </c>
      <c r="I4769" s="275">
        <v>0</v>
      </c>
      <c r="J4769" s="275"/>
      <c r="K4769" s="275">
        <v>6502000</v>
      </c>
      <c r="L4769" s="275"/>
      <c r="M4769" s="275"/>
      <c r="N4769" s="275"/>
      <c r="O4769" s="275">
        <v>0</v>
      </c>
      <c r="P4769" s="275"/>
      <c r="Q4769" s="73">
        <v>6502000</v>
      </c>
    </row>
    <row r="4770" spans="1:17" ht="12.1" customHeight="1" x14ac:dyDescent="0.25">
      <c r="A4770" s="273" t="s">
        <v>7652</v>
      </c>
      <c r="B4770" s="273"/>
      <c r="C4770" s="274" t="s">
        <v>7653</v>
      </c>
      <c r="D4770" s="274"/>
      <c r="E4770" s="274"/>
      <c r="F4770" s="274"/>
      <c r="G4770" s="73">
        <v>0</v>
      </c>
      <c r="H4770" s="73">
        <v>0</v>
      </c>
      <c r="I4770" s="275">
        <v>0</v>
      </c>
      <c r="J4770" s="275"/>
      <c r="K4770" s="275">
        <v>180000</v>
      </c>
      <c r="L4770" s="275"/>
      <c r="M4770" s="275"/>
      <c r="N4770" s="275"/>
      <c r="O4770" s="275">
        <v>0</v>
      </c>
      <c r="P4770" s="275"/>
      <c r="Q4770" s="73">
        <v>180000</v>
      </c>
    </row>
    <row r="4771" spans="1:17" ht="12.1" customHeight="1" x14ac:dyDescent="0.25">
      <c r="A4771" s="273" t="s">
        <v>7654</v>
      </c>
      <c r="B4771" s="273"/>
      <c r="C4771" s="274" t="s">
        <v>7655</v>
      </c>
      <c r="D4771" s="274"/>
      <c r="E4771" s="274"/>
      <c r="F4771" s="274"/>
      <c r="G4771" s="73">
        <v>0</v>
      </c>
      <c r="H4771" s="73">
        <v>0</v>
      </c>
      <c r="I4771" s="275">
        <v>0</v>
      </c>
      <c r="J4771" s="275"/>
      <c r="K4771" s="275">
        <v>840000</v>
      </c>
      <c r="L4771" s="275"/>
      <c r="M4771" s="275"/>
      <c r="N4771" s="275"/>
      <c r="O4771" s="275">
        <v>0</v>
      </c>
      <c r="P4771" s="275"/>
      <c r="Q4771" s="73">
        <v>840000</v>
      </c>
    </row>
    <row r="4772" spans="1:17" ht="12.1" customHeight="1" x14ac:dyDescent="0.25">
      <c r="A4772" s="273" t="s">
        <v>7656</v>
      </c>
      <c r="B4772" s="273"/>
      <c r="C4772" s="274" t="s">
        <v>7657</v>
      </c>
      <c r="D4772" s="274"/>
      <c r="E4772" s="274"/>
      <c r="F4772" s="274"/>
      <c r="G4772" s="73">
        <v>0</v>
      </c>
      <c r="H4772" s="73">
        <v>0</v>
      </c>
      <c r="I4772" s="275">
        <v>0</v>
      </c>
      <c r="J4772" s="275"/>
      <c r="K4772" s="275">
        <v>180000</v>
      </c>
      <c r="L4772" s="275"/>
      <c r="M4772" s="275"/>
      <c r="N4772" s="275"/>
      <c r="O4772" s="275">
        <v>0</v>
      </c>
      <c r="P4772" s="275"/>
      <c r="Q4772" s="73">
        <v>180000</v>
      </c>
    </row>
    <row r="4773" spans="1:17" ht="12.75" customHeight="1" x14ac:dyDescent="0.25">
      <c r="A4773" s="273" t="s">
        <v>7658</v>
      </c>
      <c r="B4773" s="273"/>
      <c r="C4773" s="274" t="s">
        <v>7641</v>
      </c>
      <c r="D4773" s="274"/>
      <c r="E4773" s="274"/>
      <c r="F4773" s="274"/>
      <c r="G4773" s="73">
        <v>0</v>
      </c>
      <c r="H4773" s="73">
        <v>0</v>
      </c>
      <c r="I4773" s="275">
        <v>0</v>
      </c>
      <c r="J4773" s="275"/>
      <c r="K4773" s="275">
        <v>1890000</v>
      </c>
      <c r="L4773" s="275"/>
      <c r="M4773" s="275"/>
      <c r="N4773" s="275"/>
      <c r="O4773" s="275">
        <v>0</v>
      </c>
      <c r="P4773" s="275"/>
      <c r="Q4773" s="73">
        <v>1890000</v>
      </c>
    </row>
    <row r="4774" spans="1:17" ht="12.1" customHeight="1" x14ac:dyDescent="0.25">
      <c r="A4774" s="273" t="s">
        <v>7659</v>
      </c>
      <c r="B4774" s="273"/>
      <c r="C4774" s="274" t="s">
        <v>7641</v>
      </c>
      <c r="D4774" s="274"/>
      <c r="E4774" s="274"/>
      <c r="F4774" s="274"/>
      <c r="G4774" s="73">
        <v>0</v>
      </c>
      <c r="H4774" s="73">
        <v>0</v>
      </c>
      <c r="I4774" s="275">
        <v>0</v>
      </c>
      <c r="J4774" s="275"/>
      <c r="K4774" s="275">
        <v>5542258.0199999996</v>
      </c>
      <c r="L4774" s="275"/>
      <c r="M4774" s="275"/>
      <c r="N4774" s="275"/>
      <c r="O4774" s="275">
        <v>0</v>
      </c>
      <c r="P4774" s="275"/>
      <c r="Q4774" s="73">
        <v>5542258.0199999996</v>
      </c>
    </row>
    <row r="4775" spans="1:17" ht="12.1" customHeight="1" x14ac:dyDescent="0.25">
      <c r="A4775" s="273" t="s">
        <v>7660</v>
      </c>
      <c r="B4775" s="273"/>
      <c r="C4775" s="274" t="s">
        <v>7641</v>
      </c>
      <c r="D4775" s="274"/>
      <c r="E4775" s="274"/>
      <c r="F4775" s="274"/>
      <c r="G4775" s="73">
        <v>0</v>
      </c>
      <c r="H4775" s="73">
        <v>0</v>
      </c>
      <c r="I4775" s="275">
        <v>0</v>
      </c>
      <c r="J4775" s="275"/>
      <c r="K4775" s="275">
        <v>4279090.9000000004</v>
      </c>
      <c r="L4775" s="275"/>
      <c r="M4775" s="275"/>
      <c r="N4775" s="275"/>
      <c r="O4775" s="275">
        <v>0</v>
      </c>
      <c r="P4775" s="275"/>
      <c r="Q4775" s="73">
        <v>4279090.9000000004</v>
      </c>
    </row>
    <row r="4776" spans="1:17" ht="12.75" customHeight="1" x14ac:dyDescent="0.25">
      <c r="A4776" s="273" t="s">
        <v>7661</v>
      </c>
      <c r="B4776" s="273"/>
      <c r="C4776" s="274" t="s">
        <v>7641</v>
      </c>
      <c r="D4776" s="274"/>
      <c r="E4776" s="274"/>
      <c r="F4776" s="274"/>
      <c r="G4776" s="73">
        <v>0</v>
      </c>
      <c r="H4776" s="73">
        <v>0</v>
      </c>
      <c r="I4776" s="275">
        <v>0</v>
      </c>
      <c r="J4776" s="275"/>
      <c r="K4776" s="275">
        <v>12056289.300000001</v>
      </c>
      <c r="L4776" s="275"/>
      <c r="M4776" s="275"/>
      <c r="N4776" s="275"/>
      <c r="O4776" s="275">
        <v>0</v>
      </c>
      <c r="P4776" s="275"/>
      <c r="Q4776" s="73">
        <v>12056289.300000001</v>
      </c>
    </row>
    <row r="4777" spans="1:17" ht="12.1" customHeight="1" x14ac:dyDescent="0.25">
      <c r="A4777" s="273" t="s">
        <v>7662</v>
      </c>
      <c r="B4777" s="273"/>
      <c r="C4777" s="274" t="s">
        <v>7641</v>
      </c>
      <c r="D4777" s="274"/>
      <c r="E4777" s="274"/>
      <c r="F4777" s="274"/>
      <c r="G4777" s="73">
        <v>0</v>
      </c>
      <c r="H4777" s="73">
        <v>0</v>
      </c>
      <c r="I4777" s="275">
        <v>0</v>
      </c>
      <c r="J4777" s="275"/>
      <c r="K4777" s="275">
        <v>956000</v>
      </c>
      <c r="L4777" s="275"/>
      <c r="M4777" s="275"/>
      <c r="N4777" s="275"/>
      <c r="O4777" s="275">
        <v>0</v>
      </c>
      <c r="P4777" s="275"/>
      <c r="Q4777" s="73">
        <v>956000</v>
      </c>
    </row>
    <row r="4778" spans="1:17" ht="12.1" customHeight="1" x14ac:dyDescent="0.25">
      <c r="A4778" s="273" t="s">
        <v>7663</v>
      </c>
      <c r="B4778" s="273"/>
      <c r="C4778" s="274" t="s">
        <v>7641</v>
      </c>
      <c r="D4778" s="274"/>
      <c r="E4778" s="274"/>
      <c r="F4778" s="274"/>
      <c r="G4778" s="73">
        <v>0</v>
      </c>
      <c r="H4778" s="73">
        <v>0</v>
      </c>
      <c r="I4778" s="275">
        <v>0</v>
      </c>
      <c r="J4778" s="275"/>
      <c r="K4778" s="275">
        <v>4245000</v>
      </c>
      <c r="L4778" s="275"/>
      <c r="M4778" s="275"/>
      <c r="N4778" s="275"/>
      <c r="O4778" s="275">
        <v>0</v>
      </c>
      <c r="P4778" s="275"/>
      <c r="Q4778" s="73">
        <v>4245000</v>
      </c>
    </row>
    <row r="4779" spans="1:17" ht="12.75" customHeight="1" x14ac:dyDescent="0.25">
      <c r="A4779" s="273" t="s">
        <v>7664</v>
      </c>
      <c r="B4779" s="273"/>
      <c r="C4779" s="274" t="s">
        <v>7665</v>
      </c>
      <c r="D4779" s="274"/>
      <c r="E4779" s="274"/>
      <c r="F4779" s="274"/>
      <c r="G4779" s="73">
        <v>0</v>
      </c>
      <c r="H4779" s="73">
        <v>0</v>
      </c>
      <c r="I4779" s="275">
        <v>0</v>
      </c>
      <c r="J4779" s="275"/>
      <c r="K4779" s="275">
        <v>180000</v>
      </c>
      <c r="L4779" s="275"/>
      <c r="M4779" s="275"/>
      <c r="N4779" s="275"/>
      <c r="O4779" s="275">
        <v>0</v>
      </c>
      <c r="P4779" s="275"/>
      <c r="Q4779" s="73">
        <v>180000</v>
      </c>
    </row>
    <row r="4780" spans="1:17" ht="12.1" customHeight="1" x14ac:dyDescent="0.25">
      <c r="A4780" s="273" t="s">
        <v>7666</v>
      </c>
      <c r="B4780" s="273"/>
      <c r="C4780" s="274" t="s">
        <v>7641</v>
      </c>
      <c r="D4780" s="274"/>
      <c r="E4780" s="274"/>
      <c r="F4780" s="274"/>
      <c r="G4780" s="73">
        <v>0</v>
      </c>
      <c r="H4780" s="73">
        <v>0</v>
      </c>
      <c r="I4780" s="275">
        <v>0</v>
      </c>
      <c r="J4780" s="275"/>
      <c r="K4780" s="275">
        <v>2581293.98</v>
      </c>
      <c r="L4780" s="275"/>
      <c r="M4780" s="275"/>
      <c r="N4780" s="275"/>
      <c r="O4780" s="275">
        <v>0</v>
      </c>
      <c r="P4780" s="275"/>
      <c r="Q4780" s="73">
        <v>2581293.98</v>
      </c>
    </row>
    <row r="4781" spans="1:17" ht="12.1" customHeight="1" x14ac:dyDescent="0.25">
      <c r="A4781" s="273" t="s">
        <v>7667</v>
      </c>
      <c r="B4781" s="273"/>
      <c r="C4781" s="274" t="s">
        <v>7641</v>
      </c>
      <c r="D4781" s="274"/>
      <c r="E4781" s="274"/>
      <c r="F4781" s="274"/>
      <c r="G4781" s="73">
        <v>0</v>
      </c>
      <c r="H4781" s="73">
        <v>0</v>
      </c>
      <c r="I4781" s="275">
        <v>0</v>
      </c>
      <c r="J4781" s="275"/>
      <c r="K4781" s="275">
        <v>1020000</v>
      </c>
      <c r="L4781" s="275"/>
      <c r="M4781" s="275"/>
      <c r="N4781" s="275"/>
      <c r="O4781" s="275">
        <v>0</v>
      </c>
      <c r="P4781" s="275"/>
      <c r="Q4781" s="73">
        <v>1020000</v>
      </c>
    </row>
    <row r="4782" spans="1:17" ht="12.75" customHeight="1" x14ac:dyDescent="0.25">
      <c r="A4782" s="273" t="s">
        <v>7668</v>
      </c>
      <c r="B4782" s="273"/>
      <c r="C4782" s="274" t="s">
        <v>7669</v>
      </c>
      <c r="D4782" s="274"/>
      <c r="E4782" s="274"/>
      <c r="F4782" s="274"/>
      <c r="G4782" s="73">
        <v>0</v>
      </c>
      <c r="H4782" s="73">
        <v>0</v>
      </c>
      <c r="I4782" s="275">
        <v>0</v>
      </c>
      <c r="J4782" s="275"/>
      <c r="K4782" s="275">
        <v>562258.02</v>
      </c>
      <c r="L4782" s="275"/>
      <c r="M4782" s="275"/>
      <c r="N4782" s="275"/>
      <c r="O4782" s="275">
        <v>0</v>
      </c>
      <c r="P4782" s="275"/>
      <c r="Q4782" s="73">
        <v>562258.02</v>
      </c>
    </row>
    <row r="4783" spans="1:17" ht="12.1" customHeight="1" x14ac:dyDescent="0.25">
      <c r="A4783" s="273" t="s">
        <v>7670</v>
      </c>
      <c r="B4783" s="273"/>
      <c r="C4783" s="274" t="s">
        <v>7669</v>
      </c>
      <c r="D4783" s="274"/>
      <c r="E4783" s="274"/>
      <c r="F4783" s="274"/>
      <c r="G4783" s="73">
        <v>0</v>
      </c>
      <c r="H4783" s="73">
        <v>0</v>
      </c>
      <c r="I4783" s="275">
        <v>0</v>
      </c>
      <c r="J4783" s="275"/>
      <c r="K4783" s="275">
        <v>90000</v>
      </c>
      <c r="L4783" s="275"/>
      <c r="M4783" s="275"/>
      <c r="N4783" s="275"/>
      <c r="O4783" s="275">
        <v>0</v>
      </c>
      <c r="P4783" s="275"/>
      <c r="Q4783" s="73">
        <v>90000</v>
      </c>
    </row>
    <row r="4784" spans="1:17" ht="12.1" customHeight="1" x14ac:dyDescent="0.25">
      <c r="A4784" s="273" t="s">
        <v>7671</v>
      </c>
      <c r="B4784" s="273"/>
      <c r="C4784" s="274" t="s">
        <v>7641</v>
      </c>
      <c r="D4784" s="274"/>
      <c r="E4784" s="274"/>
      <c r="F4784" s="274"/>
      <c r="G4784" s="73">
        <v>0</v>
      </c>
      <c r="H4784" s="73">
        <v>0</v>
      </c>
      <c r="I4784" s="275">
        <v>0</v>
      </c>
      <c r="J4784" s="275"/>
      <c r="K4784" s="275">
        <v>2938636.36</v>
      </c>
      <c r="L4784" s="275"/>
      <c r="M4784" s="275"/>
      <c r="N4784" s="275"/>
      <c r="O4784" s="275">
        <v>0</v>
      </c>
      <c r="P4784" s="275"/>
      <c r="Q4784" s="73">
        <v>2938636.36</v>
      </c>
    </row>
    <row r="4785" spans="1:17" ht="12.75" customHeight="1" x14ac:dyDescent="0.25">
      <c r="A4785" s="273" t="s">
        <v>7672</v>
      </c>
      <c r="B4785" s="273"/>
      <c r="C4785" s="274" t="s">
        <v>7673</v>
      </c>
      <c r="D4785" s="274"/>
      <c r="E4785" s="274"/>
      <c r="F4785" s="274"/>
      <c r="G4785" s="73">
        <v>0</v>
      </c>
      <c r="H4785" s="73">
        <v>0</v>
      </c>
      <c r="I4785" s="275">
        <v>0</v>
      </c>
      <c r="J4785" s="275"/>
      <c r="K4785" s="275">
        <v>120000</v>
      </c>
      <c r="L4785" s="275"/>
      <c r="M4785" s="275"/>
      <c r="N4785" s="275"/>
      <c r="O4785" s="275">
        <v>0</v>
      </c>
      <c r="P4785" s="275"/>
      <c r="Q4785" s="73">
        <v>120000</v>
      </c>
    </row>
    <row r="4786" spans="1:17" ht="12.1" customHeight="1" x14ac:dyDescent="0.25">
      <c r="A4786" s="273" t="s">
        <v>7674</v>
      </c>
      <c r="B4786" s="273"/>
      <c r="C4786" s="274" t="s">
        <v>7675</v>
      </c>
      <c r="D4786" s="274"/>
      <c r="E4786" s="274"/>
      <c r="F4786" s="274"/>
      <c r="G4786" s="73">
        <v>0</v>
      </c>
      <c r="H4786" s="73">
        <v>0</v>
      </c>
      <c r="I4786" s="275">
        <v>0</v>
      </c>
      <c r="J4786" s="275"/>
      <c r="K4786" s="275">
        <v>1020000</v>
      </c>
      <c r="L4786" s="275"/>
      <c r="M4786" s="275"/>
      <c r="N4786" s="275"/>
      <c r="O4786" s="275">
        <v>0</v>
      </c>
      <c r="P4786" s="275"/>
      <c r="Q4786" s="73">
        <v>1020000</v>
      </c>
    </row>
    <row r="4787" spans="1:17" ht="12.1" customHeight="1" x14ac:dyDescent="0.25">
      <c r="A4787" s="273" t="s">
        <v>7676</v>
      </c>
      <c r="B4787" s="273"/>
      <c r="C4787" s="274" t="s">
        <v>7641</v>
      </c>
      <c r="D4787" s="274"/>
      <c r="E4787" s="274"/>
      <c r="F4787" s="274"/>
      <c r="G4787" s="73">
        <v>0</v>
      </c>
      <c r="H4787" s="73">
        <v>0</v>
      </c>
      <c r="I4787" s="275">
        <v>0</v>
      </c>
      <c r="J4787" s="275"/>
      <c r="K4787" s="275">
        <v>7585935.4800000004</v>
      </c>
      <c r="L4787" s="275"/>
      <c r="M4787" s="275"/>
      <c r="N4787" s="275"/>
      <c r="O4787" s="275">
        <v>0</v>
      </c>
      <c r="P4787" s="275"/>
      <c r="Q4787" s="73">
        <v>7585935.4800000004</v>
      </c>
    </row>
    <row r="4788" spans="1:17" ht="12.75" customHeight="1" x14ac:dyDescent="0.25">
      <c r="A4788" s="273" t="s">
        <v>7677</v>
      </c>
      <c r="B4788" s="273"/>
      <c r="C4788" s="274" t="s">
        <v>7641</v>
      </c>
      <c r="D4788" s="274"/>
      <c r="E4788" s="274"/>
      <c r="F4788" s="274"/>
      <c r="G4788" s="73">
        <v>0</v>
      </c>
      <c r="H4788" s="73">
        <v>0</v>
      </c>
      <c r="I4788" s="275">
        <v>0</v>
      </c>
      <c r="J4788" s="275"/>
      <c r="K4788" s="275">
        <v>10492409.029999999</v>
      </c>
      <c r="L4788" s="275"/>
      <c r="M4788" s="275"/>
      <c r="N4788" s="275"/>
      <c r="O4788" s="275">
        <v>0</v>
      </c>
      <c r="P4788" s="275"/>
      <c r="Q4788" s="73">
        <v>10492409.029999999</v>
      </c>
    </row>
    <row r="4789" spans="1:17" ht="12.1" customHeight="1" x14ac:dyDescent="0.25">
      <c r="A4789" s="273" t="s">
        <v>7678</v>
      </c>
      <c r="B4789" s="273"/>
      <c r="C4789" s="274" t="s">
        <v>7641</v>
      </c>
      <c r="D4789" s="274"/>
      <c r="E4789" s="274"/>
      <c r="F4789" s="274"/>
      <c r="G4789" s="73">
        <v>0</v>
      </c>
      <c r="H4789" s="73">
        <v>0</v>
      </c>
      <c r="I4789" s="275">
        <v>0</v>
      </c>
      <c r="J4789" s="275"/>
      <c r="K4789" s="275">
        <v>330000</v>
      </c>
      <c r="L4789" s="275"/>
      <c r="M4789" s="275"/>
      <c r="N4789" s="275"/>
      <c r="O4789" s="275">
        <v>0</v>
      </c>
      <c r="P4789" s="275"/>
      <c r="Q4789" s="73">
        <v>330000</v>
      </c>
    </row>
    <row r="4790" spans="1:17" ht="12.1" customHeight="1" x14ac:dyDescent="0.25">
      <c r="A4790" s="273" t="s">
        <v>7679</v>
      </c>
      <c r="B4790" s="273"/>
      <c r="C4790" s="274" t="s">
        <v>7680</v>
      </c>
      <c r="D4790" s="274"/>
      <c r="E4790" s="274"/>
      <c r="F4790" s="274"/>
      <c r="G4790" s="73">
        <v>0</v>
      </c>
      <c r="H4790" s="73">
        <v>0</v>
      </c>
      <c r="I4790" s="275">
        <v>0</v>
      </c>
      <c r="J4790" s="275"/>
      <c r="K4790" s="275">
        <v>97019913.879999995</v>
      </c>
      <c r="L4790" s="275"/>
      <c r="M4790" s="275"/>
      <c r="N4790" s="275"/>
      <c r="O4790" s="275">
        <v>0</v>
      </c>
      <c r="P4790" s="275"/>
      <c r="Q4790" s="73">
        <v>97019913.879999995</v>
      </c>
    </row>
    <row r="4791" spans="1:17" ht="12.75" customHeight="1" x14ac:dyDescent="0.25">
      <c r="A4791" s="273" t="s">
        <v>7681</v>
      </c>
      <c r="B4791" s="273"/>
      <c r="C4791" s="274" t="s">
        <v>7682</v>
      </c>
      <c r="D4791" s="274"/>
      <c r="E4791" s="274"/>
      <c r="F4791" s="274"/>
      <c r="G4791" s="73">
        <v>0</v>
      </c>
      <c r="H4791" s="73">
        <v>0</v>
      </c>
      <c r="I4791" s="275">
        <v>0</v>
      </c>
      <c r="J4791" s="275"/>
      <c r="K4791" s="275">
        <v>25872949.760000002</v>
      </c>
      <c r="L4791" s="275"/>
      <c r="M4791" s="275"/>
      <c r="N4791" s="275"/>
      <c r="O4791" s="275">
        <v>0</v>
      </c>
      <c r="P4791" s="275"/>
      <c r="Q4791" s="73">
        <v>25872949.760000002</v>
      </c>
    </row>
    <row r="4792" spans="1:17" ht="12.1" customHeight="1" x14ac:dyDescent="0.25">
      <c r="A4792" s="273" t="s">
        <v>7683</v>
      </c>
      <c r="B4792" s="273"/>
      <c r="C4792" s="274" t="s">
        <v>7684</v>
      </c>
      <c r="D4792" s="274"/>
      <c r="E4792" s="274"/>
      <c r="F4792" s="274"/>
      <c r="G4792" s="73">
        <v>0</v>
      </c>
      <c r="H4792" s="73">
        <v>0</v>
      </c>
      <c r="I4792" s="275">
        <v>0</v>
      </c>
      <c r="J4792" s="275"/>
      <c r="K4792" s="275">
        <v>33255013.559999999</v>
      </c>
      <c r="L4792" s="275"/>
      <c r="M4792" s="275"/>
      <c r="N4792" s="275"/>
      <c r="O4792" s="275">
        <v>0</v>
      </c>
      <c r="P4792" s="275"/>
      <c r="Q4792" s="73">
        <v>33255013.559999999</v>
      </c>
    </row>
    <row r="4793" spans="1:17" ht="12.1" customHeight="1" x14ac:dyDescent="0.25">
      <c r="A4793" s="273" t="s">
        <v>7685</v>
      </c>
      <c r="B4793" s="273"/>
      <c r="C4793" s="274" t="s">
        <v>7686</v>
      </c>
      <c r="D4793" s="274"/>
      <c r="E4793" s="274"/>
      <c r="F4793" s="274"/>
      <c r="G4793" s="73">
        <v>0</v>
      </c>
      <c r="H4793" s="73">
        <v>0</v>
      </c>
      <c r="I4793" s="275">
        <v>0</v>
      </c>
      <c r="J4793" s="275"/>
      <c r="K4793" s="275">
        <v>10601912.32</v>
      </c>
      <c r="L4793" s="275"/>
      <c r="M4793" s="275"/>
      <c r="N4793" s="275"/>
      <c r="O4793" s="275">
        <v>0</v>
      </c>
      <c r="P4793" s="275"/>
      <c r="Q4793" s="73">
        <v>10601912.32</v>
      </c>
    </row>
    <row r="4794" spans="1:17" ht="12.75" customHeight="1" x14ac:dyDescent="0.25">
      <c r="A4794" s="273" t="s">
        <v>7687</v>
      </c>
      <c r="B4794" s="273"/>
      <c r="C4794" s="274" t="s">
        <v>7688</v>
      </c>
      <c r="D4794" s="274"/>
      <c r="E4794" s="274"/>
      <c r="F4794" s="274"/>
      <c r="G4794" s="73">
        <v>0</v>
      </c>
      <c r="H4794" s="73">
        <v>0</v>
      </c>
      <c r="I4794" s="275">
        <v>0</v>
      </c>
      <c r="J4794" s="275"/>
      <c r="K4794" s="275">
        <v>61071.4</v>
      </c>
      <c r="L4794" s="275"/>
      <c r="M4794" s="275"/>
      <c r="N4794" s="275"/>
      <c r="O4794" s="275">
        <v>0</v>
      </c>
      <c r="P4794" s="275"/>
      <c r="Q4794" s="73">
        <v>61071.4</v>
      </c>
    </row>
    <row r="4795" spans="1:17" ht="12.1" customHeight="1" x14ac:dyDescent="0.25">
      <c r="A4795" s="273" t="s">
        <v>7689</v>
      </c>
      <c r="B4795" s="273"/>
      <c r="C4795" s="274" t="s">
        <v>7688</v>
      </c>
      <c r="D4795" s="274"/>
      <c r="E4795" s="274"/>
      <c r="F4795" s="274"/>
      <c r="G4795" s="73">
        <v>0</v>
      </c>
      <c r="H4795" s="73">
        <v>0</v>
      </c>
      <c r="I4795" s="275">
        <v>0</v>
      </c>
      <c r="J4795" s="275"/>
      <c r="K4795" s="275">
        <v>270000</v>
      </c>
      <c r="L4795" s="275"/>
      <c r="M4795" s="275"/>
      <c r="N4795" s="275"/>
      <c r="O4795" s="275">
        <v>0</v>
      </c>
      <c r="P4795" s="275"/>
      <c r="Q4795" s="73">
        <v>270000</v>
      </c>
    </row>
    <row r="4796" spans="1:17" ht="12.1" customHeight="1" x14ac:dyDescent="0.25">
      <c r="A4796" s="273" t="s">
        <v>7690</v>
      </c>
      <c r="B4796" s="273"/>
      <c r="C4796" s="274" t="s">
        <v>7688</v>
      </c>
      <c r="D4796" s="274"/>
      <c r="E4796" s="274"/>
      <c r="F4796" s="274"/>
      <c r="G4796" s="73">
        <v>0</v>
      </c>
      <c r="H4796" s="73">
        <v>0</v>
      </c>
      <c r="I4796" s="275">
        <v>0</v>
      </c>
      <c r="J4796" s="275"/>
      <c r="K4796" s="275">
        <v>810000</v>
      </c>
      <c r="L4796" s="275"/>
      <c r="M4796" s="275"/>
      <c r="N4796" s="275"/>
      <c r="O4796" s="275">
        <v>0</v>
      </c>
      <c r="P4796" s="275"/>
      <c r="Q4796" s="73">
        <v>810000</v>
      </c>
    </row>
    <row r="4797" spans="1:17" ht="12.1" customHeight="1" x14ac:dyDescent="0.25">
      <c r="A4797" s="273" t="s">
        <v>7691</v>
      </c>
      <c r="B4797" s="273"/>
      <c r="C4797" s="274" t="s">
        <v>7688</v>
      </c>
      <c r="D4797" s="274"/>
      <c r="E4797" s="274"/>
      <c r="F4797" s="274"/>
      <c r="G4797" s="73">
        <v>0</v>
      </c>
      <c r="H4797" s="73">
        <v>0</v>
      </c>
      <c r="I4797" s="275">
        <v>0</v>
      </c>
      <c r="J4797" s="275"/>
      <c r="K4797" s="275">
        <v>2773064.58</v>
      </c>
      <c r="L4797" s="275"/>
      <c r="M4797" s="275"/>
      <c r="N4797" s="275"/>
      <c r="O4797" s="275">
        <v>0</v>
      </c>
      <c r="P4797" s="275"/>
      <c r="Q4797" s="73">
        <v>2773064.58</v>
      </c>
    </row>
    <row r="4798" spans="1:17" ht="12.75" customHeight="1" x14ac:dyDescent="0.25">
      <c r="A4798" s="273" t="s">
        <v>7692</v>
      </c>
      <c r="B4798" s="273"/>
      <c r="C4798" s="274" t="s">
        <v>7688</v>
      </c>
      <c r="D4798" s="274"/>
      <c r="E4798" s="274"/>
      <c r="F4798" s="274"/>
      <c r="G4798" s="73">
        <v>0</v>
      </c>
      <c r="H4798" s="73">
        <v>0</v>
      </c>
      <c r="I4798" s="275">
        <v>0</v>
      </c>
      <c r="J4798" s="275"/>
      <c r="K4798" s="275">
        <v>1080000</v>
      </c>
      <c r="L4798" s="275"/>
      <c r="M4798" s="275"/>
      <c r="N4798" s="275"/>
      <c r="O4798" s="275">
        <v>0</v>
      </c>
      <c r="P4798" s="275"/>
      <c r="Q4798" s="73">
        <v>1080000</v>
      </c>
    </row>
    <row r="4799" spans="1:17" ht="12.1" customHeight="1" x14ac:dyDescent="0.25">
      <c r="A4799" s="273" t="s">
        <v>7693</v>
      </c>
      <c r="B4799" s="273"/>
      <c r="C4799" s="274" t="s">
        <v>7688</v>
      </c>
      <c r="D4799" s="274"/>
      <c r="E4799" s="274"/>
      <c r="F4799" s="274"/>
      <c r="G4799" s="73">
        <v>0</v>
      </c>
      <c r="H4799" s="73">
        <v>0</v>
      </c>
      <c r="I4799" s="275">
        <v>0</v>
      </c>
      <c r="J4799" s="275"/>
      <c r="K4799" s="275">
        <v>315000</v>
      </c>
      <c r="L4799" s="275"/>
      <c r="M4799" s="275"/>
      <c r="N4799" s="275"/>
      <c r="O4799" s="275">
        <v>0</v>
      </c>
      <c r="P4799" s="275"/>
      <c r="Q4799" s="73">
        <v>315000</v>
      </c>
    </row>
    <row r="4800" spans="1:17" ht="12.1" customHeight="1" x14ac:dyDescent="0.25">
      <c r="A4800" s="273" t="s">
        <v>7694</v>
      </c>
      <c r="B4800" s="273"/>
      <c r="C4800" s="274" t="s">
        <v>7688</v>
      </c>
      <c r="D4800" s="274"/>
      <c r="E4800" s="274"/>
      <c r="F4800" s="274"/>
      <c r="G4800" s="73">
        <v>0</v>
      </c>
      <c r="H4800" s="73">
        <v>0</v>
      </c>
      <c r="I4800" s="275">
        <v>0</v>
      </c>
      <c r="J4800" s="275"/>
      <c r="K4800" s="275">
        <v>298316.19</v>
      </c>
      <c r="L4800" s="275"/>
      <c r="M4800" s="275"/>
      <c r="N4800" s="275"/>
      <c r="O4800" s="275">
        <v>0</v>
      </c>
      <c r="P4800" s="275"/>
      <c r="Q4800" s="73">
        <v>298316.19</v>
      </c>
    </row>
    <row r="4801" spans="1:17" ht="12.75" customHeight="1" x14ac:dyDescent="0.25">
      <c r="A4801" s="273" t="s">
        <v>7695</v>
      </c>
      <c r="B4801" s="273"/>
      <c r="C4801" s="274" t="s">
        <v>7688</v>
      </c>
      <c r="D4801" s="274"/>
      <c r="E4801" s="274"/>
      <c r="F4801" s="274"/>
      <c r="G4801" s="73">
        <v>0</v>
      </c>
      <c r="H4801" s="73">
        <v>0</v>
      </c>
      <c r="I4801" s="275">
        <v>0</v>
      </c>
      <c r="J4801" s="275"/>
      <c r="K4801" s="275">
        <v>573387.03</v>
      </c>
      <c r="L4801" s="275"/>
      <c r="M4801" s="275"/>
      <c r="N4801" s="275"/>
      <c r="O4801" s="275">
        <v>0</v>
      </c>
      <c r="P4801" s="275"/>
      <c r="Q4801" s="73">
        <v>573387.03</v>
      </c>
    </row>
    <row r="4802" spans="1:17" ht="12.1" customHeight="1" x14ac:dyDescent="0.25">
      <c r="A4802" s="273" t="s">
        <v>7696</v>
      </c>
      <c r="B4802" s="273"/>
      <c r="C4802" s="274" t="s">
        <v>7688</v>
      </c>
      <c r="D4802" s="274"/>
      <c r="E4802" s="274"/>
      <c r="F4802" s="274"/>
      <c r="G4802" s="73">
        <v>0</v>
      </c>
      <c r="H4802" s="73">
        <v>0</v>
      </c>
      <c r="I4802" s="275">
        <v>0</v>
      </c>
      <c r="J4802" s="275"/>
      <c r="K4802" s="275">
        <v>2252903.04</v>
      </c>
      <c r="L4802" s="275"/>
      <c r="M4802" s="275"/>
      <c r="N4802" s="275"/>
      <c r="O4802" s="275">
        <v>0</v>
      </c>
      <c r="P4802" s="275"/>
      <c r="Q4802" s="73">
        <v>2252903.04</v>
      </c>
    </row>
    <row r="4803" spans="1:17" ht="12.1" customHeight="1" x14ac:dyDescent="0.25">
      <c r="A4803" s="273" t="s">
        <v>7697</v>
      </c>
      <c r="B4803" s="273"/>
      <c r="C4803" s="274" t="s">
        <v>7698</v>
      </c>
      <c r="D4803" s="274"/>
      <c r="E4803" s="274"/>
      <c r="F4803" s="274"/>
      <c r="G4803" s="73">
        <v>0</v>
      </c>
      <c r="H4803" s="73">
        <v>0</v>
      </c>
      <c r="I4803" s="275">
        <v>0</v>
      </c>
      <c r="J4803" s="275"/>
      <c r="K4803" s="275">
        <v>270000</v>
      </c>
      <c r="L4803" s="275"/>
      <c r="M4803" s="275"/>
      <c r="N4803" s="275"/>
      <c r="O4803" s="275">
        <v>0</v>
      </c>
      <c r="P4803" s="275"/>
      <c r="Q4803" s="73">
        <v>270000</v>
      </c>
    </row>
    <row r="4804" spans="1:17" ht="12.75" customHeight="1" x14ac:dyDescent="0.25">
      <c r="A4804" s="273" t="s">
        <v>7699</v>
      </c>
      <c r="B4804" s="273"/>
      <c r="C4804" s="274" t="s">
        <v>7688</v>
      </c>
      <c r="D4804" s="274"/>
      <c r="E4804" s="274"/>
      <c r="F4804" s="274"/>
      <c r="G4804" s="73">
        <v>0</v>
      </c>
      <c r="H4804" s="73">
        <v>0</v>
      </c>
      <c r="I4804" s="275">
        <v>0</v>
      </c>
      <c r="J4804" s="275"/>
      <c r="K4804" s="275">
        <v>2835000</v>
      </c>
      <c r="L4804" s="275"/>
      <c r="M4804" s="275"/>
      <c r="N4804" s="275"/>
      <c r="O4804" s="275">
        <v>0</v>
      </c>
      <c r="P4804" s="275"/>
      <c r="Q4804" s="73">
        <v>2835000</v>
      </c>
    </row>
    <row r="4805" spans="1:17" ht="12.1" customHeight="1" x14ac:dyDescent="0.25">
      <c r="A4805" s="273" t="s">
        <v>7700</v>
      </c>
      <c r="B4805" s="273"/>
      <c r="C4805" s="274" t="s">
        <v>7688</v>
      </c>
      <c r="D4805" s="274"/>
      <c r="E4805" s="274"/>
      <c r="F4805" s="274"/>
      <c r="G4805" s="73">
        <v>0</v>
      </c>
      <c r="H4805" s="73">
        <v>0</v>
      </c>
      <c r="I4805" s="275">
        <v>0</v>
      </c>
      <c r="J4805" s="275"/>
      <c r="K4805" s="275">
        <v>1350000</v>
      </c>
      <c r="L4805" s="275"/>
      <c r="M4805" s="275"/>
      <c r="N4805" s="275"/>
      <c r="O4805" s="275">
        <v>0</v>
      </c>
      <c r="P4805" s="275"/>
      <c r="Q4805" s="73">
        <v>1350000</v>
      </c>
    </row>
    <row r="4806" spans="1:17" ht="12.1" customHeight="1" x14ac:dyDescent="0.25">
      <c r="A4806" s="273" t="s">
        <v>7701</v>
      </c>
      <c r="B4806" s="273"/>
      <c r="C4806" s="274" t="s">
        <v>7688</v>
      </c>
      <c r="D4806" s="274"/>
      <c r="E4806" s="274"/>
      <c r="F4806" s="274"/>
      <c r="G4806" s="73">
        <v>0</v>
      </c>
      <c r="H4806" s="73">
        <v>0</v>
      </c>
      <c r="I4806" s="275">
        <v>0</v>
      </c>
      <c r="J4806" s="275"/>
      <c r="K4806" s="275">
        <v>645967.89</v>
      </c>
      <c r="L4806" s="275"/>
      <c r="M4806" s="275"/>
      <c r="N4806" s="275"/>
      <c r="O4806" s="275">
        <v>0</v>
      </c>
      <c r="P4806" s="275"/>
      <c r="Q4806" s="73">
        <v>645967.89</v>
      </c>
    </row>
    <row r="4807" spans="1:17" ht="12.75" customHeight="1" x14ac:dyDescent="0.25">
      <c r="A4807" s="273" t="s">
        <v>7702</v>
      </c>
      <c r="B4807" s="273"/>
      <c r="C4807" s="274" t="s">
        <v>7703</v>
      </c>
      <c r="D4807" s="274"/>
      <c r="E4807" s="274"/>
      <c r="F4807" s="274"/>
      <c r="G4807" s="73">
        <v>0</v>
      </c>
      <c r="H4807" s="73">
        <v>0</v>
      </c>
      <c r="I4807" s="275">
        <v>0</v>
      </c>
      <c r="J4807" s="275"/>
      <c r="K4807" s="275">
        <v>270000</v>
      </c>
      <c r="L4807" s="275"/>
      <c r="M4807" s="275"/>
      <c r="N4807" s="275"/>
      <c r="O4807" s="275">
        <v>0</v>
      </c>
      <c r="P4807" s="275"/>
      <c r="Q4807" s="73">
        <v>270000</v>
      </c>
    </row>
    <row r="4808" spans="1:17" ht="12.1" customHeight="1" x14ac:dyDescent="0.25">
      <c r="A4808" s="273" t="s">
        <v>7704</v>
      </c>
      <c r="B4808" s="273"/>
      <c r="C4808" s="274" t="s">
        <v>7688</v>
      </c>
      <c r="D4808" s="274"/>
      <c r="E4808" s="274"/>
      <c r="F4808" s="274"/>
      <c r="G4808" s="73">
        <v>0</v>
      </c>
      <c r="H4808" s="73">
        <v>0</v>
      </c>
      <c r="I4808" s="275">
        <v>0</v>
      </c>
      <c r="J4808" s="275"/>
      <c r="K4808" s="275">
        <v>360000</v>
      </c>
      <c r="L4808" s="275"/>
      <c r="M4808" s="275"/>
      <c r="N4808" s="275"/>
      <c r="O4808" s="275">
        <v>0</v>
      </c>
      <c r="P4808" s="275"/>
      <c r="Q4808" s="73">
        <v>360000</v>
      </c>
    </row>
    <row r="4809" spans="1:17" ht="12.1" customHeight="1" x14ac:dyDescent="0.25">
      <c r="A4809" s="273" t="s">
        <v>7705</v>
      </c>
      <c r="B4809" s="273"/>
      <c r="C4809" s="274" t="s">
        <v>7688</v>
      </c>
      <c r="D4809" s="274"/>
      <c r="E4809" s="274"/>
      <c r="F4809" s="274"/>
      <c r="G4809" s="73">
        <v>0</v>
      </c>
      <c r="H4809" s="73">
        <v>0</v>
      </c>
      <c r="I4809" s="275">
        <v>0</v>
      </c>
      <c r="J4809" s="275"/>
      <c r="K4809" s="275">
        <v>319500</v>
      </c>
      <c r="L4809" s="275"/>
      <c r="M4809" s="275"/>
      <c r="N4809" s="275"/>
      <c r="O4809" s="275">
        <v>0</v>
      </c>
      <c r="P4809" s="275"/>
      <c r="Q4809" s="73">
        <v>319500</v>
      </c>
    </row>
    <row r="4810" spans="1:17" ht="12.75" customHeight="1" x14ac:dyDescent="0.25">
      <c r="A4810" s="273" t="s">
        <v>7706</v>
      </c>
      <c r="B4810" s="273"/>
      <c r="C4810" s="274" t="s">
        <v>7707</v>
      </c>
      <c r="D4810" s="274"/>
      <c r="E4810" s="274"/>
      <c r="F4810" s="274"/>
      <c r="G4810" s="73">
        <v>0</v>
      </c>
      <c r="H4810" s="73">
        <v>0</v>
      </c>
      <c r="I4810" s="275">
        <v>0</v>
      </c>
      <c r="J4810" s="275"/>
      <c r="K4810" s="275">
        <v>225000</v>
      </c>
      <c r="L4810" s="275"/>
      <c r="M4810" s="275"/>
      <c r="N4810" s="275"/>
      <c r="O4810" s="275">
        <v>0</v>
      </c>
      <c r="P4810" s="275"/>
      <c r="Q4810" s="73">
        <v>225000</v>
      </c>
    </row>
    <row r="4811" spans="1:17" ht="12.1" customHeight="1" x14ac:dyDescent="0.25">
      <c r="A4811" s="273" t="s">
        <v>7708</v>
      </c>
      <c r="B4811" s="273"/>
      <c r="C4811" s="274" t="s">
        <v>7688</v>
      </c>
      <c r="D4811" s="274"/>
      <c r="E4811" s="274"/>
      <c r="F4811" s="274"/>
      <c r="G4811" s="73">
        <v>0</v>
      </c>
      <c r="H4811" s="73">
        <v>0</v>
      </c>
      <c r="I4811" s="275">
        <v>0</v>
      </c>
      <c r="J4811" s="275"/>
      <c r="K4811" s="275">
        <v>2158500</v>
      </c>
      <c r="L4811" s="275"/>
      <c r="M4811" s="275"/>
      <c r="N4811" s="275"/>
      <c r="O4811" s="275">
        <v>0</v>
      </c>
      <c r="P4811" s="275"/>
      <c r="Q4811" s="73">
        <v>2158500</v>
      </c>
    </row>
    <row r="4812" spans="1:17" ht="12.1" customHeight="1" x14ac:dyDescent="0.25">
      <c r="A4812" s="273" t="s">
        <v>7709</v>
      </c>
      <c r="B4812" s="273"/>
      <c r="C4812" s="274" t="s">
        <v>7688</v>
      </c>
      <c r="D4812" s="274"/>
      <c r="E4812" s="274"/>
      <c r="F4812" s="274"/>
      <c r="G4812" s="73">
        <v>0</v>
      </c>
      <c r="H4812" s="73">
        <v>0</v>
      </c>
      <c r="I4812" s="275">
        <v>0</v>
      </c>
      <c r="J4812" s="275"/>
      <c r="K4812" s="275">
        <v>2175000</v>
      </c>
      <c r="L4812" s="275"/>
      <c r="M4812" s="275"/>
      <c r="N4812" s="275"/>
      <c r="O4812" s="275">
        <v>0</v>
      </c>
      <c r="P4812" s="275"/>
      <c r="Q4812" s="73">
        <v>2175000</v>
      </c>
    </row>
    <row r="4813" spans="1:17" ht="12.75" customHeight="1" x14ac:dyDescent="0.25">
      <c r="A4813" s="273" t="s">
        <v>7710</v>
      </c>
      <c r="B4813" s="273"/>
      <c r="C4813" s="274" t="s">
        <v>7688</v>
      </c>
      <c r="D4813" s="274"/>
      <c r="E4813" s="274"/>
      <c r="F4813" s="274"/>
      <c r="G4813" s="73">
        <v>0</v>
      </c>
      <c r="H4813" s="73">
        <v>0</v>
      </c>
      <c r="I4813" s="275">
        <v>0</v>
      </c>
      <c r="J4813" s="275"/>
      <c r="K4813" s="275">
        <v>3921233.76</v>
      </c>
      <c r="L4813" s="275"/>
      <c r="M4813" s="275"/>
      <c r="N4813" s="275"/>
      <c r="O4813" s="275">
        <v>0</v>
      </c>
      <c r="P4813" s="275"/>
      <c r="Q4813" s="73">
        <v>3921233.76</v>
      </c>
    </row>
    <row r="4814" spans="1:17" ht="12.1" customHeight="1" x14ac:dyDescent="0.25">
      <c r="A4814" s="273" t="s">
        <v>7711</v>
      </c>
      <c r="B4814" s="273"/>
      <c r="C4814" s="274" t="s">
        <v>7712</v>
      </c>
      <c r="D4814" s="274"/>
      <c r="E4814" s="274"/>
      <c r="F4814" s="274"/>
      <c r="G4814" s="73">
        <v>0</v>
      </c>
      <c r="H4814" s="73">
        <v>0</v>
      </c>
      <c r="I4814" s="275">
        <v>0</v>
      </c>
      <c r="J4814" s="275"/>
      <c r="K4814" s="275">
        <v>24096525.66</v>
      </c>
      <c r="L4814" s="275"/>
      <c r="M4814" s="275"/>
      <c r="N4814" s="275"/>
      <c r="O4814" s="275">
        <v>0</v>
      </c>
      <c r="P4814" s="275"/>
      <c r="Q4814" s="73">
        <v>24096525.66</v>
      </c>
    </row>
    <row r="4815" spans="1:17" ht="12.1" customHeight="1" x14ac:dyDescent="0.25">
      <c r="A4815" s="273" t="s">
        <v>7713</v>
      </c>
      <c r="B4815" s="273"/>
      <c r="C4815" s="274" t="s">
        <v>7714</v>
      </c>
      <c r="D4815" s="274"/>
      <c r="E4815" s="274"/>
      <c r="F4815" s="274"/>
      <c r="G4815" s="73">
        <v>0</v>
      </c>
      <c r="H4815" s="73">
        <v>0</v>
      </c>
      <c r="I4815" s="275">
        <v>0</v>
      </c>
      <c r="J4815" s="275"/>
      <c r="K4815" s="275">
        <v>8677626.1199999992</v>
      </c>
      <c r="L4815" s="275"/>
      <c r="M4815" s="275"/>
      <c r="N4815" s="275"/>
      <c r="O4815" s="275">
        <v>0</v>
      </c>
      <c r="P4815" s="275"/>
      <c r="Q4815" s="73">
        <v>8677626.1199999992</v>
      </c>
    </row>
    <row r="4816" spans="1:17" ht="12.75" customHeight="1" x14ac:dyDescent="0.25">
      <c r="A4816" s="273" t="s">
        <v>7715</v>
      </c>
      <c r="B4816" s="273"/>
      <c r="C4816" s="274" t="s">
        <v>7716</v>
      </c>
      <c r="D4816" s="274"/>
      <c r="E4816" s="274"/>
      <c r="F4816" s="274"/>
      <c r="G4816" s="73">
        <v>0</v>
      </c>
      <c r="H4816" s="73">
        <v>0</v>
      </c>
      <c r="I4816" s="275">
        <v>0</v>
      </c>
      <c r="J4816" s="275"/>
      <c r="K4816" s="275">
        <v>13674600</v>
      </c>
      <c r="L4816" s="275"/>
      <c r="M4816" s="275"/>
      <c r="N4816" s="275"/>
      <c r="O4816" s="275">
        <v>0</v>
      </c>
      <c r="P4816" s="275"/>
      <c r="Q4816" s="73">
        <v>13674600</v>
      </c>
    </row>
    <row r="4817" spans="1:17" ht="12.1" customHeight="1" x14ac:dyDescent="0.25">
      <c r="A4817" s="273" t="s">
        <v>7717</v>
      </c>
      <c r="B4817" s="273"/>
      <c r="C4817" s="274" t="s">
        <v>7718</v>
      </c>
      <c r="D4817" s="274"/>
      <c r="E4817" s="274"/>
      <c r="F4817" s="274"/>
      <c r="G4817" s="73">
        <v>0</v>
      </c>
      <c r="H4817" s="73">
        <v>0</v>
      </c>
      <c r="I4817" s="275">
        <v>0</v>
      </c>
      <c r="J4817" s="275"/>
      <c r="K4817" s="275">
        <v>5740802.2800000003</v>
      </c>
      <c r="L4817" s="275"/>
      <c r="M4817" s="275"/>
      <c r="N4817" s="275"/>
      <c r="O4817" s="275">
        <v>0</v>
      </c>
      <c r="P4817" s="275"/>
      <c r="Q4817" s="73">
        <v>5740802.2800000003</v>
      </c>
    </row>
    <row r="4818" spans="1:17" ht="12.1" customHeight="1" x14ac:dyDescent="0.25">
      <c r="A4818" s="273" t="s">
        <v>7719</v>
      </c>
      <c r="B4818" s="273"/>
      <c r="C4818" s="274" t="s">
        <v>7720</v>
      </c>
      <c r="D4818" s="274"/>
      <c r="E4818" s="274"/>
      <c r="F4818" s="274"/>
      <c r="G4818" s="73">
        <v>0</v>
      </c>
      <c r="H4818" s="73">
        <v>0</v>
      </c>
      <c r="I4818" s="275">
        <v>0</v>
      </c>
      <c r="J4818" s="275"/>
      <c r="K4818" s="275">
        <v>315967.59999999998</v>
      </c>
      <c r="L4818" s="275"/>
      <c r="M4818" s="275"/>
      <c r="N4818" s="275"/>
      <c r="O4818" s="275">
        <v>0</v>
      </c>
      <c r="P4818" s="275"/>
      <c r="Q4818" s="73">
        <v>315967.59999999998</v>
      </c>
    </row>
    <row r="4819" spans="1:17" ht="12.75" customHeight="1" x14ac:dyDescent="0.25">
      <c r="A4819" s="273" t="s">
        <v>7721</v>
      </c>
      <c r="B4819" s="273"/>
      <c r="C4819" s="274" t="s">
        <v>7722</v>
      </c>
      <c r="D4819" s="274"/>
      <c r="E4819" s="274"/>
      <c r="F4819" s="274"/>
      <c r="G4819" s="73">
        <v>0</v>
      </c>
      <c r="H4819" s="73">
        <v>0</v>
      </c>
      <c r="I4819" s="275">
        <v>0</v>
      </c>
      <c r="J4819" s="275"/>
      <c r="K4819" s="275">
        <v>14900</v>
      </c>
      <c r="L4819" s="275"/>
      <c r="M4819" s="275"/>
      <c r="N4819" s="275"/>
      <c r="O4819" s="275">
        <v>0</v>
      </c>
      <c r="P4819" s="275"/>
      <c r="Q4819" s="73">
        <v>14900</v>
      </c>
    </row>
    <row r="4820" spans="1:17" ht="12.1" customHeight="1" x14ac:dyDescent="0.25">
      <c r="A4820" s="273" t="s">
        <v>7723</v>
      </c>
      <c r="B4820" s="273"/>
      <c r="C4820" s="274" t="s">
        <v>7724</v>
      </c>
      <c r="D4820" s="274"/>
      <c r="E4820" s="274"/>
      <c r="F4820" s="274"/>
      <c r="G4820" s="73">
        <v>0</v>
      </c>
      <c r="H4820" s="73">
        <v>0</v>
      </c>
      <c r="I4820" s="275">
        <v>0</v>
      </c>
      <c r="J4820" s="275"/>
      <c r="K4820" s="275">
        <v>180000</v>
      </c>
      <c r="L4820" s="275"/>
      <c r="M4820" s="275"/>
      <c r="N4820" s="275"/>
      <c r="O4820" s="275">
        <v>0</v>
      </c>
      <c r="P4820" s="275"/>
      <c r="Q4820" s="73">
        <v>180000</v>
      </c>
    </row>
    <row r="4821" spans="1:17" ht="12.1" customHeight="1" x14ac:dyDescent="0.25">
      <c r="A4821" s="273" t="s">
        <v>7725</v>
      </c>
      <c r="B4821" s="273"/>
      <c r="C4821" s="274" t="s">
        <v>7726</v>
      </c>
      <c r="D4821" s="274"/>
      <c r="E4821" s="274"/>
      <c r="F4821" s="274"/>
      <c r="G4821" s="73">
        <v>0</v>
      </c>
      <c r="H4821" s="73">
        <v>0</v>
      </c>
      <c r="I4821" s="275">
        <v>0</v>
      </c>
      <c r="J4821" s="275"/>
      <c r="K4821" s="275">
        <v>60000</v>
      </c>
      <c r="L4821" s="275"/>
      <c r="M4821" s="275"/>
      <c r="N4821" s="275"/>
      <c r="O4821" s="275">
        <v>0</v>
      </c>
      <c r="P4821" s="275"/>
      <c r="Q4821" s="73">
        <v>60000</v>
      </c>
    </row>
    <row r="4822" spans="1:17" ht="12.1" customHeight="1" x14ac:dyDescent="0.25">
      <c r="A4822" s="355"/>
      <c r="B4822" s="355"/>
      <c r="C4822" s="355"/>
      <c r="D4822" s="355"/>
      <c r="E4822" s="355"/>
      <c r="F4822" s="355"/>
      <c r="G4822" s="74">
        <v>0</v>
      </c>
      <c r="H4822" s="74">
        <v>0</v>
      </c>
      <c r="I4822" s="356">
        <v>0</v>
      </c>
      <c r="J4822" s="356"/>
      <c r="K4822" s="356">
        <v>1976626724.76</v>
      </c>
      <c r="L4822" s="356"/>
      <c r="M4822" s="356"/>
      <c r="N4822" s="356"/>
      <c r="O4822" s="356">
        <v>0</v>
      </c>
      <c r="P4822" s="356"/>
      <c r="Q4822" s="74">
        <v>1976626724.76</v>
      </c>
    </row>
    <row r="4823" spans="1:17" ht="6.8" customHeight="1" x14ac:dyDescent="0.25"/>
    <row r="4824" spans="1:17" ht="12.75" customHeight="1" x14ac:dyDescent="0.25">
      <c r="A4824" s="277" t="s">
        <v>578</v>
      </c>
      <c r="B4824" s="277"/>
      <c r="C4824" s="278" t="s">
        <v>897</v>
      </c>
      <c r="D4824" s="278"/>
      <c r="E4824" s="278"/>
      <c r="F4824" s="278"/>
      <c r="G4824" s="278"/>
      <c r="H4824" s="278"/>
      <c r="I4824" s="278"/>
      <c r="J4824" s="278"/>
      <c r="K4824" s="278"/>
      <c r="L4824" s="278"/>
      <c r="M4824" s="278"/>
      <c r="N4824" s="278"/>
      <c r="O4824" s="278"/>
      <c r="P4824" s="278"/>
      <c r="Q4824" s="278"/>
    </row>
    <row r="4825" spans="1:17" ht="12.1" customHeight="1" x14ac:dyDescent="0.25">
      <c r="A4825" s="273" t="s">
        <v>7727</v>
      </c>
      <c r="B4825" s="273"/>
      <c r="C4825" s="274" t="s">
        <v>7728</v>
      </c>
      <c r="D4825" s="274"/>
      <c r="E4825" s="274"/>
      <c r="F4825" s="274"/>
      <c r="G4825" s="73">
        <v>0</v>
      </c>
      <c r="H4825" s="73">
        <v>0</v>
      </c>
      <c r="I4825" s="275">
        <v>0</v>
      </c>
      <c r="J4825" s="275"/>
      <c r="K4825" s="275">
        <v>278750</v>
      </c>
      <c r="L4825" s="275"/>
      <c r="M4825" s="275"/>
      <c r="N4825" s="275"/>
      <c r="O4825" s="275">
        <v>0</v>
      </c>
      <c r="P4825" s="275"/>
      <c r="Q4825" s="73">
        <v>278750</v>
      </c>
    </row>
    <row r="4826" spans="1:17" ht="12.1" customHeight="1" x14ac:dyDescent="0.25">
      <c r="A4826" s="273" t="s">
        <v>7729</v>
      </c>
      <c r="B4826" s="273"/>
      <c r="C4826" s="274" t="s">
        <v>7728</v>
      </c>
      <c r="D4826" s="274"/>
      <c r="E4826" s="274"/>
      <c r="F4826" s="274"/>
      <c r="G4826" s="73">
        <v>0</v>
      </c>
      <c r="H4826" s="73">
        <v>0</v>
      </c>
      <c r="I4826" s="275">
        <v>0</v>
      </c>
      <c r="J4826" s="275"/>
      <c r="K4826" s="275">
        <v>4557000</v>
      </c>
      <c r="L4826" s="275"/>
      <c r="M4826" s="275"/>
      <c r="N4826" s="275"/>
      <c r="O4826" s="275">
        <v>0</v>
      </c>
      <c r="P4826" s="275"/>
      <c r="Q4826" s="73">
        <v>4557000</v>
      </c>
    </row>
    <row r="4827" spans="1:17" ht="12.75" customHeight="1" x14ac:dyDescent="0.25">
      <c r="A4827" s="273" t="s">
        <v>7730</v>
      </c>
      <c r="B4827" s="273"/>
      <c r="C4827" s="274" t="s">
        <v>7728</v>
      </c>
      <c r="D4827" s="274"/>
      <c r="E4827" s="274"/>
      <c r="F4827" s="274"/>
      <c r="G4827" s="73">
        <v>0</v>
      </c>
      <c r="H4827" s="73">
        <v>0</v>
      </c>
      <c r="I4827" s="275">
        <v>0</v>
      </c>
      <c r="J4827" s="275"/>
      <c r="K4827" s="275">
        <v>34667015.829999998</v>
      </c>
      <c r="L4827" s="275"/>
      <c r="M4827" s="275"/>
      <c r="N4827" s="275"/>
      <c r="O4827" s="275">
        <v>0</v>
      </c>
      <c r="P4827" s="275"/>
      <c r="Q4827" s="73">
        <v>34667015.829999998</v>
      </c>
    </row>
    <row r="4828" spans="1:17" ht="12.1" customHeight="1" x14ac:dyDescent="0.25">
      <c r="A4828" s="273" t="s">
        <v>7731</v>
      </c>
      <c r="B4828" s="273"/>
      <c r="C4828" s="274" t="s">
        <v>7728</v>
      </c>
      <c r="D4828" s="274"/>
      <c r="E4828" s="274"/>
      <c r="F4828" s="274"/>
      <c r="G4828" s="73">
        <v>0</v>
      </c>
      <c r="H4828" s="73">
        <v>0</v>
      </c>
      <c r="I4828" s="275">
        <v>0</v>
      </c>
      <c r="J4828" s="275"/>
      <c r="K4828" s="275">
        <v>4143698.97</v>
      </c>
      <c r="L4828" s="275"/>
      <c r="M4828" s="275"/>
      <c r="N4828" s="275"/>
      <c r="O4828" s="275">
        <v>0</v>
      </c>
      <c r="P4828" s="275"/>
      <c r="Q4828" s="73">
        <v>4143698.97</v>
      </c>
    </row>
    <row r="4829" spans="1:17" ht="12.1" customHeight="1" x14ac:dyDescent="0.25">
      <c r="A4829" s="273" t="s">
        <v>7732</v>
      </c>
      <c r="B4829" s="273"/>
      <c r="C4829" s="274" t="s">
        <v>7728</v>
      </c>
      <c r="D4829" s="274"/>
      <c r="E4829" s="274"/>
      <c r="F4829" s="274"/>
      <c r="G4829" s="73">
        <v>0</v>
      </c>
      <c r="H4829" s="73">
        <v>0</v>
      </c>
      <c r="I4829" s="275">
        <v>0</v>
      </c>
      <c r="J4829" s="275"/>
      <c r="K4829" s="275">
        <v>9797917.5999999996</v>
      </c>
      <c r="L4829" s="275"/>
      <c r="M4829" s="275"/>
      <c r="N4829" s="275"/>
      <c r="O4829" s="275">
        <v>0</v>
      </c>
      <c r="P4829" s="275"/>
      <c r="Q4829" s="73">
        <v>9797917.5999999996</v>
      </c>
    </row>
    <row r="4830" spans="1:17" ht="12.75" customHeight="1" x14ac:dyDescent="0.25">
      <c r="A4830" s="273" t="s">
        <v>7733</v>
      </c>
      <c r="B4830" s="273"/>
      <c r="C4830" s="274" t="s">
        <v>7728</v>
      </c>
      <c r="D4830" s="274"/>
      <c r="E4830" s="274"/>
      <c r="F4830" s="274"/>
      <c r="G4830" s="73">
        <v>0</v>
      </c>
      <c r="H4830" s="73">
        <v>0</v>
      </c>
      <c r="I4830" s="275">
        <v>0</v>
      </c>
      <c r="J4830" s="275"/>
      <c r="K4830" s="275">
        <v>4042990.46</v>
      </c>
      <c r="L4830" s="275"/>
      <c r="M4830" s="275"/>
      <c r="N4830" s="275"/>
      <c r="O4830" s="275">
        <v>0</v>
      </c>
      <c r="P4830" s="275"/>
      <c r="Q4830" s="73">
        <v>4042990.46</v>
      </c>
    </row>
    <row r="4831" spans="1:17" ht="12.1" customHeight="1" x14ac:dyDescent="0.25">
      <c r="A4831" s="273" t="s">
        <v>7734</v>
      </c>
      <c r="B4831" s="273"/>
      <c r="C4831" s="274" t="s">
        <v>7728</v>
      </c>
      <c r="D4831" s="274"/>
      <c r="E4831" s="274"/>
      <c r="F4831" s="274"/>
      <c r="G4831" s="73">
        <v>0</v>
      </c>
      <c r="H4831" s="73">
        <v>0</v>
      </c>
      <c r="I4831" s="275">
        <v>0</v>
      </c>
      <c r="J4831" s="275"/>
      <c r="K4831" s="275">
        <v>3736409.6</v>
      </c>
      <c r="L4831" s="275"/>
      <c r="M4831" s="275"/>
      <c r="N4831" s="275"/>
      <c r="O4831" s="275">
        <v>0</v>
      </c>
      <c r="P4831" s="275"/>
      <c r="Q4831" s="73">
        <v>3736409.6</v>
      </c>
    </row>
    <row r="4832" spans="1:17" ht="12.1" customHeight="1" x14ac:dyDescent="0.25">
      <c r="A4832" s="273" t="s">
        <v>7735</v>
      </c>
      <c r="B4832" s="273"/>
      <c r="C4832" s="274" t="s">
        <v>7728</v>
      </c>
      <c r="D4832" s="274"/>
      <c r="E4832" s="274"/>
      <c r="F4832" s="274"/>
      <c r="G4832" s="73">
        <v>0</v>
      </c>
      <c r="H4832" s="73">
        <v>0</v>
      </c>
      <c r="I4832" s="275">
        <v>0</v>
      </c>
      <c r="J4832" s="275"/>
      <c r="K4832" s="275">
        <v>22438000.350000001</v>
      </c>
      <c r="L4832" s="275"/>
      <c r="M4832" s="275"/>
      <c r="N4832" s="275"/>
      <c r="O4832" s="275">
        <v>0</v>
      </c>
      <c r="P4832" s="275"/>
      <c r="Q4832" s="73">
        <v>22438000.350000001</v>
      </c>
    </row>
    <row r="4833" spans="1:17" ht="12.75" customHeight="1" x14ac:dyDescent="0.25">
      <c r="A4833" s="273" t="s">
        <v>7736</v>
      </c>
      <c r="B4833" s="273"/>
      <c r="C4833" s="274" t="s">
        <v>7728</v>
      </c>
      <c r="D4833" s="274"/>
      <c r="E4833" s="274"/>
      <c r="F4833" s="274"/>
      <c r="G4833" s="73">
        <v>0</v>
      </c>
      <c r="H4833" s="73">
        <v>0</v>
      </c>
      <c r="I4833" s="275">
        <v>0</v>
      </c>
      <c r="J4833" s="275"/>
      <c r="K4833" s="275">
        <v>4228911.41</v>
      </c>
      <c r="L4833" s="275"/>
      <c r="M4833" s="275"/>
      <c r="N4833" s="275"/>
      <c r="O4833" s="275">
        <v>0</v>
      </c>
      <c r="P4833" s="275"/>
      <c r="Q4833" s="73">
        <v>4228911.41</v>
      </c>
    </row>
    <row r="4834" spans="1:17" ht="12.1" customHeight="1" x14ac:dyDescent="0.25">
      <c r="A4834" s="273" t="s">
        <v>7737</v>
      </c>
      <c r="B4834" s="273"/>
      <c r="C4834" s="274" t="s">
        <v>7728</v>
      </c>
      <c r="D4834" s="274"/>
      <c r="E4834" s="274"/>
      <c r="F4834" s="274"/>
      <c r="G4834" s="73">
        <v>0</v>
      </c>
      <c r="H4834" s="73">
        <v>0</v>
      </c>
      <c r="I4834" s="275">
        <v>0</v>
      </c>
      <c r="J4834" s="275"/>
      <c r="K4834" s="275">
        <v>23397145.579999998</v>
      </c>
      <c r="L4834" s="275"/>
      <c r="M4834" s="275"/>
      <c r="N4834" s="275"/>
      <c r="O4834" s="275">
        <v>0</v>
      </c>
      <c r="P4834" s="275"/>
      <c r="Q4834" s="73">
        <v>23397145.579999998</v>
      </c>
    </row>
    <row r="4835" spans="1:17" ht="12.1" customHeight="1" x14ac:dyDescent="0.25">
      <c r="A4835" s="273" t="s">
        <v>7738</v>
      </c>
      <c r="B4835" s="273"/>
      <c r="C4835" s="274" t="s">
        <v>7728</v>
      </c>
      <c r="D4835" s="274"/>
      <c r="E4835" s="274"/>
      <c r="F4835" s="274"/>
      <c r="G4835" s="73">
        <v>0</v>
      </c>
      <c r="H4835" s="73">
        <v>0</v>
      </c>
      <c r="I4835" s="275">
        <v>0</v>
      </c>
      <c r="J4835" s="275"/>
      <c r="K4835" s="275">
        <v>785985.98</v>
      </c>
      <c r="L4835" s="275"/>
      <c r="M4835" s="275"/>
      <c r="N4835" s="275"/>
      <c r="O4835" s="275">
        <v>0</v>
      </c>
      <c r="P4835" s="275"/>
      <c r="Q4835" s="73">
        <v>785985.98</v>
      </c>
    </row>
    <row r="4836" spans="1:17" ht="12.75" customHeight="1" x14ac:dyDescent="0.25">
      <c r="A4836" s="273" t="s">
        <v>7739</v>
      </c>
      <c r="B4836" s="273"/>
      <c r="C4836" s="274" t="s">
        <v>7728</v>
      </c>
      <c r="D4836" s="274"/>
      <c r="E4836" s="274"/>
      <c r="F4836" s="274"/>
      <c r="G4836" s="73">
        <v>0</v>
      </c>
      <c r="H4836" s="73">
        <v>0</v>
      </c>
      <c r="I4836" s="275">
        <v>0</v>
      </c>
      <c r="J4836" s="275"/>
      <c r="K4836" s="275">
        <v>1630000</v>
      </c>
      <c r="L4836" s="275"/>
      <c r="M4836" s="275"/>
      <c r="N4836" s="275"/>
      <c r="O4836" s="275">
        <v>0</v>
      </c>
      <c r="P4836" s="275"/>
      <c r="Q4836" s="73">
        <v>1630000</v>
      </c>
    </row>
    <row r="4837" spans="1:17" ht="12.1" customHeight="1" x14ac:dyDescent="0.25">
      <c r="A4837" s="273" t="s">
        <v>7740</v>
      </c>
      <c r="B4837" s="273"/>
      <c r="C4837" s="274" t="s">
        <v>7728</v>
      </c>
      <c r="D4837" s="274"/>
      <c r="E4837" s="274"/>
      <c r="F4837" s="274"/>
      <c r="G4837" s="73">
        <v>0</v>
      </c>
      <c r="H4837" s="73">
        <v>0</v>
      </c>
      <c r="I4837" s="275">
        <v>0</v>
      </c>
      <c r="J4837" s="275"/>
      <c r="K4837" s="275">
        <v>22166.74</v>
      </c>
      <c r="L4837" s="275"/>
      <c r="M4837" s="275"/>
      <c r="N4837" s="275"/>
      <c r="O4837" s="275">
        <v>0</v>
      </c>
      <c r="P4837" s="275"/>
      <c r="Q4837" s="73">
        <v>22166.74</v>
      </c>
    </row>
    <row r="4838" spans="1:17" ht="12.1" customHeight="1" x14ac:dyDescent="0.25">
      <c r="A4838" s="273" t="s">
        <v>7741</v>
      </c>
      <c r="B4838" s="273"/>
      <c r="C4838" s="274" t="s">
        <v>7728</v>
      </c>
      <c r="D4838" s="274"/>
      <c r="E4838" s="274"/>
      <c r="F4838" s="274"/>
      <c r="G4838" s="73">
        <v>0</v>
      </c>
      <c r="H4838" s="73">
        <v>0</v>
      </c>
      <c r="I4838" s="275">
        <v>0</v>
      </c>
      <c r="J4838" s="275"/>
      <c r="K4838" s="275">
        <v>2856000</v>
      </c>
      <c r="L4838" s="275"/>
      <c r="M4838" s="275"/>
      <c r="N4838" s="275"/>
      <c r="O4838" s="275">
        <v>0</v>
      </c>
      <c r="P4838" s="275"/>
      <c r="Q4838" s="73">
        <v>2856000</v>
      </c>
    </row>
    <row r="4839" spans="1:17" ht="12.75" customHeight="1" x14ac:dyDescent="0.25">
      <c r="A4839" s="273" t="s">
        <v>7742</v>
      </c>
      <c r="B4839" s="273"/>
      <c r="C4839" s="274" t="s">
        <v>7728</v>
      </c>
      <c r="D4839" s="274"/>
      <c r="E4839" s="274"/>
      <c r="F4839" s="274"/>
      <c r="G4839" s="73">
        <v>0</v>
      </c>
      <c r="H4839" s="73">
        <v>0</v>
      </c>
      <c r="I4839" s="275">
        <v>0</v>
      </c>
      <c r="J4839" s="275"/>
      <c r="K4839" s="275">
        <v>3697206.49</v>
      </c>
      <c r="L4839" s="275"/>
      <c r="M4839" s="275"/>
      <c r="N4839" s="275"/>
      <c r="O4839" s="275">
        <v>0</v>
      </c>
      <c r="P4839" s="275"/>
      <c r="Q4839" s="73">
        <v>3697206.49</v>
      </c>
    </row>
    <row r="4840" spans="1:17" ht="12.1" customHeight="1" x14ac:dyDescent="0.25">
      <c r="A4840" s="273" t="s">
        <v>7743</v>
      </c>
      <c r="B4840" s="273"/>
      <c r="C4840" s="274" t="s">
        <v>7744</v>
      </c>
      <c r="D4840" s="274"/>
      <c r="E4840" s="274"/>
      <c r="F4840" s="274"/>
      <c r="G4840" s="73">
        <v>0</v>
      </c>
      <c r="H4840" s="73">
        <v>0</v>
      </c>
      <c r="I4840" s="275">
        <v>0</v>
      </c>
      <c r="J4840" s="275"/>
      <c r="K4840" s="275">
        <v>8345451.6399999997</v>
      </c>
      <c r="L4840" s="275"/>
      <c r="M4840" s="275"/>
      <c r="N4840" s="275"/>
      <c r="O4840" s="275">
        <v>0</v>
      </c>
      <c r="P4840" s="275"/>
      <c r="Q4840" s="73">
        <v>8345451.6399999997</v>
      </c>
    </row>
    <row r="4841" spans="1:17" ht="12.1" customHeight="1" x14ac:dyDescent="0.25">
      <c r="A4841" s="273" t="s">
        <v>7745</v>
      </c>
      <c r="B4841" s="273"/>
      <c r="C4841" s="274" t="s">
        <v>7728</v>
      </c>
      <c r="D4841" s="274"/>
      <c r="E4841" s="274"/>
      <c r="F4841" s="274"/>
      <c r="G4841" s="73">
        <v>0</v>
      </c>
      <c r="H4841" s="73">
        <v>0</v>
      </c>
      <c r="I4841" s="275">
        <v>0</v>
      </c>
      <c r="J4841" s="275"/>
      <c r="K4841" s="275">
        <v>6355000</v>
      </c>
      <c r="L4841" s="275"/>
      <c r="M4841" s="275"/>
      <c r="N4841" s="275"/>
      <c r="O4841" s="275">
        <v>0</v>
      </c>
      <c r="P4841" s="275"/>
      <c r="Q4841" s="73">
        <v>6355000</v>
      </c>
    </row>
    <row r="4842" spans="1:17" ht="12.75" customHeight="1" x14ac:dyDescent="0.25">
      <c r="A4842" s="273" t="s">
        <v>7746</v>
      </c>
      <c r="B4842" s="273"/>
      <c r="C4842" s="274" t="s">
        <v>7728</v>
      </c>
      <c r="D4842" s="274"/>
      <c r="E4842" s="274"/>
      <c r="F4842" s="274"/>
      <c r="G4842" s="73">
        <v>0</v>
      </c>
      <c r="H4842" s="73">
        <v>0</v>
      </c>
      <c r="I4842" s="275">
        <v>0</v>
      </c>
      <c r="J4842" s="275"/>
      <c r="K4842" s="275">
        <v>1258978.68</v>
      </c>
      <c r="L4842" s="275"/>
      <c r="M4842" s="275"/>
      <c r="N4842" s="275"/>
      <c r="O4842" s="275">
        <v>0</v>
      </c>
      <c r="P4842" s="275"/>
      <c r="Q4842" s="73">
        <v>1258978.68</v>
      </c>
    </row>
    <row r="4843" spans="1:17" ht="12.1" customHeight="1" x14ac:dyDescent="0.25">
      <c r="A4843" s="273" t="s">
        <v>7747</v>
      </c>
      <c r="B4843" s="273"/>
      <c r="C4843" s="274" t="s">
        <v>7728</v>
      </c>
      <c r="D4843" s="274"/>
      <c r="E4843" s="274"/>
      <c r="F4843" s="274"/>
      <c r="G4843" s="73">
        <v>0</v>
      </c>
      <c r="H4843" s="73">
        <v>0</v>
      </c>
      <c r="I4843" s="275">
        <v>0</v>
      </c>
      <c r="J4843" s="275"/>
      <c r="K4843" s="275">
        <v>2471704.3199999998</v>
      </c>
      <c r="L4843" s="275"/>
      <c r="M4843" s="275"/>
      <c r="N4843" s="275"/>
      <c r="O4843" s="275">
        <v>0</v>
      </c>
      <c r="P4843" s="275"/>
      <c r="Q4843" s="73">
        <v>2471704.3199999998</v>
      </c>
    </row>
    <row r="4844" spans="1:17" ht="12.1" customHeight="1" x14ac:dyDescent="0.25">
      <c r="A4844" s="273" t="s">
        <v>7748</v>
      </c>
      <c r="B4844" s="273"/>
      <c r="C4844" s="274" t="s">
        <v>7728</v>
      </c>
      <c r="D4844" s="274"/>
      <c r="E4844" s="274"/>
      <c r="F4844" s="274"/>
      <c r="G4844" s="73">
        <v>0</v>
      </c>
      <c r="H4844" s="73">
        <v>0</v>
      </c>
      <c r="I4844" s="275">
        <v>0</v>
      </c>
      <c r="J4844" s="275"/>
      <c r="K4844" s="275">
        <v>10053518.880000001</v>
      </c>
      <c r="L4844" s="275"/>
      <c r="M4844" s="275"/>
      <c r="N4844" s="275"/>
      <c r="O4844" s="275">
        <v>0</v>
      </c>
      <c r="P4844" s="275"/>
      <c r="Q4844" s="73">
        <v>10053518.880000001</v>
      </c>
    </row>
    <row r="4845" spans="1:17" ht="12.75" customHeight="1" x14ac:dyDescent="0.25">
      <c r="A4845" s="273" t="s">
        <v>7749</v>
      </c>
      <c r="B4845" s="273"/>
      <c r="C4845" s="274" t="s">
        <v>7728</v>
      </c>
      <c r="D4845" s="274"/>
      <c r="E4845" s="274"/>
      <c r="F4845" s="274"/>
      <c r="G4845" s="73">
        <v>0</v>
      </c>
      <c r="H4845" s="73">
        <v>0</v>
      </c>
      <c r="I4845" s="275">
        <v>0</v>
      </c>
      <c r="J4845" s="275"/>
      <c r="K4845" s="275">
        <v>788780.87</v>
      </c>
      <c r="L4845" s="275"/>
      <c r="M4845" s="275"/>
      <c r="N4845" s="275"/>
      <c r="O4845" s="275">
        <v>0</v>
      </c>
      <c r="P4845" s="275"/>
      <c r="Q4845" s="73">
        <v>788780.87</v>
      </c>
    </row>
    <row r="4846" spans="1:17" ht="12.1" customHeight="1" x14ac:dyDescent="0.25">
      <c r="A4846" s="273" t="s">
        <v>7750</v>
      </c>
      <c r="B4846" s="273"/>
      <c r="C4846" s="274" t="s">
        <v>7728</v>
      </c>
      <c r="D4846" s="274"/>
      <c r="E4846" s="274"/>
      <c r="F4846" s="274"/>
      <c r="G4846" s="73">
        <v>0</v>
      </c>
      <c r="H4846" s="73">
        <v>0</v>
      </c>
      <c r="I4846" s="275">
        <v>0</v>
      </c>
      <c r="J4846" s="275"/>
      <c r="K4846" s="275">
        <v>15610000</v>
      </c>
      <c r="L4846" s="275"/>
      <c r="M4846" s="275"/>
      <c r="N4846" s="275"/>
      <c r="O4846" s="275">
        <v>0</v>
      </c>
      <c r="P4846" s="275"/>
      <c r="Q4846" s="73">
        <v>15610000</v>
      </c>
    </row>
    <row r="4847" spans="1:17" ht="12.1" customHeight="1" x14ac:dyDescent="0.25">
      <c r="A4847" s="273" t="s">
        <v>7751</v>
      </c>
      <c r="B4847" s="273"/>
      <c r="C4847" s="274" t="s">
        <v>7728</v>
      </c>
      <c r="D4847" s="274"/>
      <c r="E4847" s="274"/>
      <c r="F4847" s="274"/>
      <c r="G4847" s="73">
        <v>0</v>
      </c>
      <c r="H4847" s="73">
        <v>0</v>
      </c>
      <c r="I4847" s="275">
        <v>0</v>
      </c>
      <c r="J4847" s="275"/>
      <c r="K4847" s="275">
        <v>22893885.030000001</v>
      </c>
      <c r="L4847" s="275"/>
      <c r="M4847" s="275"/>
      <c r="N4847" s="275"/>
      <c r="O4847" s="275">
        <v>0</v>
      </c>
      <c r="P4847" s="275"/>
      <c r="Q4847" s="73">
        <v>22893885.030000001</v>
      </c>
    </row>
    <row r="4848" spans="1:17" ht="12.1" customHeight="1" x14ac:dyDescent="0.25">
      <c r="A4848" s="273" t="s">
        <v>7752</v>
      </c>
      <c r="B4848" s="273"/>
      <c r="C4848" s="274" t="s">
        <v>7728</v>
      </c>
      <c r="D4848" s="274"/>
      <c r="E4848" s="274"/>
      <c r="F4848" s="274"/>
      <c r="G4848" s="73">
        <v>0</v>
      </c>
      <c r="H4848" s="73">
        <v>0</v>
      </c>
      <c r="I4848" s="275">
        <v>0</v>
      </c>
      <c r="J4848" s="275"/>
      <c r="K4848" s="275">
        <v>5652327.5800000001</v>
      </c>
      <c r="L4848" s="275"/>
      <c r="M4848" s="275"/>
      <c r="N4848" s="275"/>
      <c r="O4848" s="275">
        <v>0</v>
      </c>
      <c r="P4848" s="275"/>
      <c r="Q4848" s="73">
        <v>5652327.5800000001</v>
      </c>
    </row>
    <row r="4849" spans="1:17" ht="12.75" customHeight="1" x14ac:dyDescent="0.25">
      <c r="A4849" s="273" t="s">
        <v>7753</v>
      </c>
      <c r="B4849" s="273"/>
      <c r="C4849" s="274" t="s">
        <v>7728</v>
      </c>
      <c r="D4849" s="274"/>
      <c r="E4849" s="274"/>
      <c r="F4849" s="274"/>
      <c r="G4849" s="73">
        <v>0</v>
      </c>
      <c r="H4849" s="73">
        <v>0</v>
      </c>
      <c r="I4849" s="275">
        <v>0</v>
      </c>
      <c r="J4849" s="275"/>
      <c r="K4849" s="275">
        <v>4881032.59</v>
      </c>
      <c r="L4849" s="275"/>
      <c r="M4849" s="275"/>
      <c r="N4849" s="275"/>
      <c r="O4849" s="275">
        <v>0</v>
      </c>
      <c r="P4849" s="275"/>
      <c r="Q4849" s="73">
        <v>4881032.59</v>
      </c>
    </row>
    <row r="4850" spans="1:17" ht="12.1" customHeight="1" x14ac:dyDescent="0.25">
      <c r="A4850" s="273" t="s">
        <v>7754</v>
      </c>
      <c r="B4850" s="273"/>
      <c r="C4850" s="274" t="s">
        <v>7755</v>
      </c>
      <c r="D4850" s="274"/>
      <c r="E4850" s="274"/>
      <c r="F4850" s="274"/>
      <c r="G4850" s="73">
        <v>0</v>
      </c>
      <c r="H4850" s="73">
        <v>0</v>
      </c>
      <c r="I4850" s="275">
        <v>0</v>
      </c>
      <c r="J4850" s="275"/>
      <c r="K4850" s="275">
        <v>3220500</v>
      </c>
      <c r="L4850" s="275"/>
      <c r="M4850" s="275"/>
      <c r="N4850" s="275"/>
      <c r="O4850" s="275">
        <v>0</v>
      </c>
      <c r="P4850" s="275"/>
      <c r="Q4850" s="73">
        <v>3220500</v>
      </c>
    </row>
    <row r="4851" spans="1:17" ht="12.1" customHeight="1" x14ac:dyDescent="0.25">
      <c r="A4851" s="273" t="s">
        <v>7756</v>
      </c>
      <c r="B4851" s="273"/>
      <c r="C4851" s="274" t="s">
        <v>7755</v>
      </c>
      <c r="D4851" s="274"/>
      <c r="E4851" s="274"/>
      <c r="F4851" s="274"/>
      <c r="G4851" s="73">
        <v>0</v>
      </c>
      <c r="H4851" s="73">
        <v>0</v>
      </c>
      <c r="I4851" s="275">
        <v>0</v>
      </c>
      <c r="J4851" s="275"/>
      <c r="K4851" s="275">
        <v>72728</v>
      </c>
      <c r="L4851" s="275"/>
      <c r="M4851" s="275"/>
      <c r="N4851" s="275"/>
      <c r="O4851" s="275">
        <v>0</v>
      </c>
      <c r="P4851" s="275"/>
      <c r="Q4851" s="73">
        <v>72728</v>
      </c>
    </row>
    <row r="4852" spans="1:17" ht="12.75" customHeight="1" x14ac:dyDescent="0.25">
      <c r="A4852" s="273" t="s">
        <v>7757</v>
      </c>
      <c r="B4852" s="273"/>
      <c r="C4852" s="274" t="s">
        <v>7755</v>
      </c>
      <c r="D4852" s="274"/>
      <c r="E4852" s="274"/>
      <c r="F4852" s="274"/>
      <c r="G4852" s="73">
        <v>0</v>
      </c>
      <c r="H4852" s="73">
        <v>0</v>
      </c>
      <c r="I4852" s="275">
        <v>0</v>
      </c>
      <c r="J4852" s="275"/>
      <c r="K4852" s="275">
        <v>1500000</v>
      </c>
      <c r="L4852" s="275"/>
      <c r="M4852" s="275"/>
      <c r="N4852" s="275"/>
      <c r="O4852" s="275">
        <v>0</v>
      </c>
      <c r="P4852" s="275"/>
      <c r="Q4852" s="73">
        <v>1500000</v>
      </c>
    </row>
    <row r="4853" spans="1:17" ht="12.1" customHeight="1" x14ac:dyDescent="0.25">
      <c r="A4853" s="273" t="s">
        <v>7758</v>
      </c>
      <c r="B4853" s="273"/>
      <c r="C4853" s="274" t="s">
        <v>7755</v>
      </c>
      <c r="D4853" s="274"/>
      <c r="E4853" s="274"/>
      <c r="F4853" s="274"/>
      <c r="G4853" s="73">
        <v>0</v>
      </c>
      <c r="H4853" s="73">
        <v>0</v>
      </c>
      <c r="I4853" s="275">
        <v>0</v>
      </c>
      <c r="J4853" s="275"/>
      <c r="K4853" s="275">
        <v>2598774.42</v>
      </c>
      <c r="L4853" s="275"/>
      <c r="M4853" s="275"/>
      <c r="N4853" s="275"/>
      <c r="O4853" s="275">
        <v>0</v>
      </c>
      <c r="P4853" s="275"/>
      <c r="Q4853" s="73">
        <v>2598774.42</v>
      </c>
    </row>
    <row r="4854" spans="1:17" ht="12.1" customHeight="1" x14ac:dyDescent="0.25">
      <c r="A4854" s="273" t="s">
        <v>7759</v>
      </c>
      <c r="B4854" s="273"/>
      <c r="C4854" s="274" t="s">
        <v>7755</v>
      </c>
      <c r="D4854" s="274"/>
      <c r="E4854" s="274"/>
      <c r="F4854" s="274"/>
      <c r="G4854" s="73">
        <v>0</v>
      </c>
      <c r="H4854" s="73">
        <v>0</v>
      </c>
      <c r="I4854" s="275">
        <v>0</v>
      </c>
      <c r="J4854" s="275"/>
      <c r="K4854" s="275">
        <v>665000</v>
      </c>
      <c r="L4854" s="275"/>
      <c r="M4854" s="275"/>
      <c r="N4854" s="275"/>
      <c r="O4854" s="275">
        <v>0</v>
      </c>
      <c r="P4854" s="275"/>
      <c r="Q4854" s="73">
        <v>665000</v>
      </c>
    </row>
    <row r="4855" spans="1:17" ht="12.75" customHeight="1" x14ac:dyDescent="0.25">
      <c r="A4855" s="273" t="s">
        <v>7760</v>
      </c>
      <c r="B4855" s="273"/>
      <c r="C4855" s="274" t="s">
        <v>7755</v>
      </c>
      <c r="D4855" s="274"/>
      <c r="E4855" s="274"/>
      <c r="F4855" s="274"/>
      <c r="G4855" s="73">
        <v>0</v>
      </c>
      <c r="H4855" s="73">
        <v>0</v>
      </c>
      <c r="I4855" s="275">
        <v>0</v>
      </c>
      <c r="J4855" s="275"/>
      <c r="K4855" s="275">
        <v>17588295.550000001</v>
      </c>
      <c r="L4855" s="275"/>
      <c r="M4855" s="275"/>
      <c r="N4855" s="275"/>
      <c r="O4855" s="275">
        <v>0</v>
      </c>
      <c r="P4855" s="275"/>
      <c r="Q4855" s="73">
        <v>17588295.550000001</v>
      </c>
    </row>
    <row r="4856" spans="1:17" ht="12.1" customHeight="1" x14ac:dyDescent="0.25">
      <c r="A4856" s="273" t="s">
        <v>7761</v>
      </c>
      <c r="B4856" s="273"/>
      <c r="C4856" s="274" t="s">
        <v>7755</v>
      </c>
      <c r="D4856" s="274"/>
      <c r="E4856" s="274"/>
      <c r="F4856" s="274"/>
      <c r="G4856" s="73">
        <v>0</v>
      </c>
      <c r="H4856" s="73">
        <v>0</v>
      </c>
      <c r="I4856" s="275">
        <v>0</v>
      </c>
      <c r="J4856" s="275"/>
      <c r="K4856" s="275">
        <v>300000</v>
      </c>
      <c r="L4856" s="275"/>
      <c r="M4856" s="275"/>
      <c r="N4856" s="275"/>
      <c r="O4856" s="275">
        <v>0</v>
      </c>
      <c r="P4856" s="275"/>
      <c r="Q4856" s="73">
        <v>300000</v>
      </c>
    </row>
    <row r="4857" spans="1:17" ht="12.1" customHeight="1" x14ac:dyDescent="0.25">
      <c r="A4857" s="273" t="s">
        <v>7762</v>
      </c>
      <c r="B4857" s="273"/>
      <c r="C4857" s="274" t="s">
        <v>7755</v>
      </c>
      <c r="D4857" s="274"/>
      <c r="E4857" s="274"/>
      <c r="F4857" s="274"/>
      <c r="G4857" s="73">
        <v>0</v>
      </c>
      <c r="H4857" s="73">
        <v>0</v>
      </c>
      <c r="I4857" s="275">
        <v>0</v>
      </c>
      <c r="J4857" s="275"/>
      <c r="K4857" s="275">
        <v>307500</v>
      </c>
      <c r="L4857" s="275"/>
      <c r="M4857" s="275"/>
      <c r="N4857" s="275"/>
      <c r="O4857" s="275">
        <v>0</v>
      </c>
      <c r="P4857" s="275"/>
      <c r="Q4857" s="73">
        <v>307500</v>
      </c>
    </row>
    <row r="4858" spans="1:17" ht="12.75" customHeight="1" x14ac:dyDescent="0.25">
      <c r="A4858" s="273" t="s">
        <v>7763</v>
      </c>
      <c r="B4858" s="273"/>
      <c r="C4858" s="274" t="s">
        <v>7755</v>
      </c>
      <c r="D4858" s="274"/>
      <c r="E4858" s="274"/>
      <c r="F4858" s="274"/>
      <c r="G4858" s="73">
        <v>0</v>
      </c>
      <c r="H4858" s="73">
        <v>0</v>
      </c>
      <c r="I4858" s="275">
        <v>0</v>
      </c>
      <c r="J4858" s="275"/>
      <c r="K4858" s="275">
        <v>5468105.5</v>
      </c>
      <c r="L4858" s="275"/>
      <c r="M4858" s="275"/>
      <c r="N4858" s="275"/>
      <c r="O4858" s="275">
        <v>0</v>
      </c>
      <c r="P4858" s="275"/>
      <c r="Q4858" s="73">
        <v>5468105.5</v>
      </c>
    </row>
    <row r="4859" spans="1:17" ht="12.1" customHeight="1" x14ac:dyDescent="0.25">
      <c r="A4859" s="273" t="s">
        <v>7764</v>
      </c>
      <c r="B4859" s="273"/>
      <c r="C4859" s="274" t="s">
        <v>7755</v>
      </c>
      <c r="D4859" s="274"/>
      <c r="E4859" s="274"/>
      <c r="F4859" s="274"/>
      <c r="G4859" s="73">
        <v>0</v>
      </c>
      <c r="H4859" s="73">
        <v>0</v>
      </c>
      <c r="I4859" s="275">
        <v>0</v>
      </c>
      <c r="J4859" s="275"/>
      <c r="K4859" s="275">
        <v>12446868.310000001</v>
      </c>
      <c r="L4859" s="275"/>
      <c r="M4859" s="275"/>
      <c r="N4859" s="275"/>
      <c r="O4859" s="275">
        <v>0</v>
      </c>
      <c r="P4859" s="275"/>
      <c r="Q4859" s="73">
        <v>12446868.310000001</v>
      </c>
    </row>
    <row r="4860" spans="1:17" ht="12.1" customHeight="1" x14ac:dyDescent="0.25">
      <c r="A4860" s="273" t="s">
        <v>7765</v>
      </c>
      <c r="B4860" s="273"/>
      <c r="C4860" s="274" t="s">
        <v>7755</v>
      </c>
      <c r="D4860" s="274"/>
      <c r="E4860" s="274"/>
      <c r="F4860" s="274"/>
      <c r="G4860" s="73">
        <v>0</v>
      </c>
      <c r="H4860" s="73">
        <v>0</v>
      </c>
      <c r="I4860" s="275">
        <v>0</v>
      </c>
      <c r="J4860" s="275"/>
      <c r="K4860" s="275">
        <v>3127950.65</v>
      </c>
      <c r="L4860" s="275"/>
      <c r="M4860" s="275"/>
      <c r="N4860" s="275"/>
      <c r="O4860" s="275">
        <v>0</v>
      </c>
      <c r="P4860" s="275"/>
      <c r="Q4860" s="73">
        <v>3127950.65</v>
      </c>
    </row>
    <row r="4861" spans="1:17" ht="12.75" customHeight="1" x14ac:dyDescent="0.25">
      <c r="A4861" s="273" t="s">
        <v>7766</v>
      </c>
      <c r="B4861" s="273"/>
      <c r="C4861" s="274" t="s">
        <v>7755</v>
      </c>
      <c r="D4861" s="274"/>
      <c r="E4861" s="274"/>
      <c r="F4861" s="274"/>
      <c r="G4861" s="73">
        <v>0</v>
      </c>
      <c r="H4861" s="73">
        <v>0</v>
      </c>
      <c r="I4861" s="275">
        <v>0</v>
      </c>
      <c r="J4861" s="275"/>
      <c r="K4861" s="275">
        <v>611500</v>
      </c>
      <c r="L4861" s="275"/>
      <c r="M4861" s="275"/>
      <c r="N4861" s="275"/>
      <c r="O4861" s="275">
        <v>0</v>
      </c>
      <c r="P4861" s="275"/>
      <c r="Q4861" s="73">
        <v>611500</v>
      </c>
    </row>
    <row r="4862" spans="1:17" ht="12.1" customHeight="1" x14ac:dyDescent="0.25">
      <c r="A4862" s="273" t="s">
        <v>7767</v>
      </c>
      <c r="B4862" s="273"/>
      <c r="C4862" s="274" t="s">
        <v>7755</v>
      </c>
      <c r="D4862" s="274"/>
      <c r="E4862" s="274"/>
      <c r="F4862" s="274"/>
      <c r="G4862" s="73">
        <v>0</v>
      </c>
      <c r="H4862" s="73">
        <v>0</v>
      </c>
      <c r="I4862" s="275">
        <v>0</v>
      </c>
      <c r="J4862" s="275"/>
      <c r="K4862" s="275">
        <v>1085915.05</v>
      </c>
      <c r="L4862" s="275"/>
      <c r="M4862" s="275"/>
      <c r="N4862" s="275"/>
      <c r="O4862" s="275">
        <v>0</v>
      </c>
      <c r="P4862" s="275"/>
      <c r="Q4862" s="73">
        <v>1085915.05</v>
      </c>
    </row>
    <row r="4863" spans="1:17" ht="12.1" customHeight="1" x14ac:dyDescent="0.25">
      <c r="A4863" s="273" t="s">
        <v>7768</v>
      </c>
      <c r="B4863" s="273"/>
      <c r="C4863" s="274" t="s">
        <v>7755</v>
      </c>
      <c r="D4863" s="274"/>
      <c r="E4863" s="274"/>
      <c r="F4863" s="274"/>
      <c r="G4863" s="73">
        <v>0</v>
      </c>
      <c r="H4863" s="73">
        <v>0</v>
      </c>
      <c r="I4863" s="275">
        <v>0</v>
      </c>
      <c r="J4863" s="275"/>
      <c r="K4863" s="275">
        <v>420000</v>
      </c>
      <c r="L4863" s="275"/>
      <c r="M4863" s="275"/>
      <c r="N4863" s="275"/>
      <c r="O4863" s="275">
        <v>0</v>
      </c>
      <c r="P4863" s="275"/>
      <c r="Q4863" s="73">
        <v>420000</v>
      </c>
    </row>
    <row r="4864" spans="1:17" ht="12.75" customHeight="1" x14ac:dyDescent="0.25">
      <c r="A4864" s="273" t="s">
        <v>7769</v>
      </c>
      <c r="B4864" s="273"/>
      <c r="C4864" s="274" t="s">
        <v>7755</v>
      </c>
      <c r="D4864" s="274"/>
      <c r="E4864" s="274"/>
      <c r="F4864" s="274"/>
      <c r="G4864" s="73">
        <v>0</v>
      </c>
      <c r="H4864" s="73">
        <v>0</v>
      </c>
      <c r="I4864" s="275">
        <v>0</v>
      </c>
      <c r="J4864" s="275"/>
      <c r="K4864" s="275">
        <v>7304859.1299999999</v>
      </c>
      <c r="L4864" s="275"/>
      <c r="M4864" s="275"/>
      <c r="N4864" s="275"/>
      <c r="O4864" s="275">
        <v>0</v>
      </c>
      <c r="P4864" s="275"/>
      <c r="Q4864" s="73">
        <v>7304859.1299999999</v>
      </c>
    </row>
    <row r="4865" spans="1:17" ht="12.1" customHeight="1" x14ac:dyDescent="0.25">
      <c r="A4865" s="273" t="s">
        <v>7770</v>
      </c>
      <c r="B4865" s="273"/>
      <c r="C4865" s="274" t="s">
        <v>7755</v>
      </c>
      <c r="D4865" s="274"/>
      <c r="E4865" s="274"/>
      <c r="F4865" s="274"/>
      <c r="G4865" s="73">
        <v>0</v>
      </c>
      <c r="H4865" s="73">
        <v>0</v>
      </c>
      <c r="I4865" s="275">
        <v>0</v>
      </c>
      <c r="J4865" s="275"/>
      <c r="K4865" s="275">
        <v>35786822.219999999</v>
      </c>
      <c r="L4865" s="275"/>
      <c r="M4865" s="275"/>
      <c r="N4865" s="275"/>
      <c r="O4865" s="275">
        <v>0</v>
      </c>
      <c r="P4865" s="275"/>
      <c r="Q4865" s="73">
        <v>35786822.219999999</v>
      </c>
    </row>
    <row r="4866" spans="1:17" ht="12.1" customHeight="1" x14ac:dyDescent="0.25">
      <c r="A4866" s="273" t="s">
        <v>7771</v>
      </c>
      <c r="B4866" s="273"/>
      <c r="C4866" s="274" t="s">
        <v>7755</v>
      </c>
      <c r="D4866" s="274"/>
      <c r="E4866" s="274"/>
      <c r="F4866" s="274"/>
      <c r="G4866" s="73">
        <v>0</v>
      </c>
      <c r="H4866" s="73">
        <v>0</v>
      </c>
      <c r="I4866" s="275">
        <v>0</v>
      </c>
      <c r="J4866" s="275"/>
      <c r="K4866" s="275">
        <v>23607429.399999999</v>
      </c>
      <c r="L4866" s="275"/>
      <c r="M4866" s="275"/>
      <c r="N4866" s="275"/>
      <c r="O4866" s="275">
        <v>0</v>
      </c>
      <c r="P4866" s="275"/>
      <c r="Q4866" s="73">
        <v>23607429.399999999</v>
      </c>
    </row>
    <row r="4867" spans="1:17" ht="12.75" customHeight="1" x14ac:dyDescent="0.25">
      <c r="A4867" s="273" t="s">
        <v>7772</v>
      </c>
      <c r="B4867" s="273"/>
      <c r="C4867" s="274" t="s">
        <v>7755</v>
      </c>
      <c r="D4867" s="274"/>
      <c r="E4867" s="274"/>
      <c r="F4867" s="274"/>
      <c r="G4867" s="73">
        <v>0</v>
      </c>
      <c r="H4867" s="73">
        <v>0</v>
      </c>
      <c r="I4867" s="275">
        <v>0</v>
      </c>
      <c r="J4867" s="275"/>
      <c r="K4867" s="275">
        <v>187250</v>
      </c>
      <c r="L4867" s="275"/>
      <c r="M4867" s="275"/>
      <c r="N4867" s="275"/>
      <c r="O4867" s="275">
        <v>0</v>
      </c>
      <c r="P4867" s="275"/>
      <c r="Q4867" s="73">
        <v>187250</v>
      </c>
    </row>
    <row r="4868" spans="1:17" ht="12.1" customHeight="1" x14ac:dyDescent="0.25">
      <c r="A4868" s="273" t="s">
        <v>7773</v>
      </c>
      <c r="B4868" s="273"/>
      <c r="C4868" s="274" t="s">
        <v>7755</v>
      </c>
      <c r="D4868" s="274"/>
      <c r="E4868" s="274"/>
      <c r="F4868" s="274"/>
      <c r="G4868" s="73">
        <v>0</v>
      </c>
      <c r="H4868" s="73">
        <v>0</v>
      </c>
      <c r="I4868" s="275">
        <v>0</v>
      </c>
      <c r="J4868" s="275"/>
      <c r="K4868" s="275">
        <v>3819032.29</v>
      </c>
      <c r="L4868" s="275"/>
      <c r="M4868" s="275"/>
      <c r="N4868" s="275"/>
      <c r="O4868" s="275">
        <v>0</v>
      </c>
      <c r="P4868" s="275"/>
      <c r="Q4868" s="73">
        <v>3819032.29</v>
      </c>
    </row>
    <row r="4869" spans="1:17" ht="12.1" customHeight="1" x14ac:dyDescent="0.25">
      <c r="A4869" s="273" t="s">
        <v>7774</v>
      </c>
      <c r="B4869" s="273"/>
      <c r="C4869" s="274" t="s">
        <v>7755</v>
      </c>
      <c r="D4869" s="274"/>
      <c r="E4869" s="274"/>
      <c r="F4869" s="274"/>
      <c r="G4869" s="73">
        <v>0</v>
      </c>
      <c r="H4869" s="73">
        <v>0</v>
      </c>
      <c r="I4869" s="275">
        <v>0</v>
      </c>
      <c r="J4869" s="275"/>
      <c r="K4869" s="275">
        <v>1831666.74</v>
      </c>
      <c r="L4869" s="275"/>
      <c r="M4869" s="275"/>
      <c r="N4869" s="275"/>
      <c r="O4869" s="275">
        <v>0</v>
      </c>
      <c r="P4869" s="275"/>
      <c r="Q4869" s="73">
        <v>1831666.74</v>
      </c>
    </row>
    <row r="4870" spans="1:17" ht="12.75" customHeight="1" x14ac:dyDescent="0.25">
      <c r="A4870" s="273" t="s">
        <v>7775</v>
      </c>
      <c r="B4870" s="273"/>
      <c r="C4870" s="274" t="s">
        <v>7755</v>
      </c>
      <c r="D4870" s="274"/>
      <c r="E4870" s="274"/>
      <c r="F4870" s="274"/>
      <c r="G4870" s="73">
        <v>0</v>
      </c>
      <c r="H4870" s="73">
        <v>0</v>
      </c>
      <c r="I4870" s="275">
        <v>0</v>
      </c>
      <c r="J4870" s="275"/>
      <c r="K4870" s="275">
        <v>610806.56000000006</v>
      </c>
      <c r="L4870" s="275"/>
      <c r="M4870" s="275"/>
      <c r="N4870" s="275"/>
      <c r="O4870" s="275">
        <v>0</v>
      </c>
      <c r="P4870" s="275"/>
      <c r="Q4870" s="73">
        <v>610806.56000000006</v>
      </c>
    </row>
    <row r="4871" spans="1:17" ht="12.1" customHeight="1" x14ac:dyDescent="0.25">
      <c r="A4871" s="273" t="s">
        <v>7776</v>
      </c>
      <c r="B4871" s="273"/>
      <c r="C4871" s="274" t="s">
        <v>7755</v>
      </c>
      <c r="D4871" s="274"/>
      <c r="E4871" s="274"/>
      <c r="F4871" s="274"/>
      <c r="G4871" s="73">
        <v>0</v>
      </c>
      <c r="H4871" s="73">
        <v>0</v>
      </c>
      <c r="I4871" s="275">
        <v>0</v>
      </c>
      <c r="J4871" s="275"/>
      <c r="K4871" s="275">
        <v>2814462.74</v>
      </c>
      <c r="L4871" s="275"/>
      <c r="M4871" s="275"/>
      <c r="N4871" s="275"/>
      <c r="O4871" s="275">
        <v>0</v>
      </c>
      <c r="P4871" s="275"/>
      <c r="Q4871" s="73">
        <v>2814462.74</v>
      </c>
    </row>
    <row r="4872" spans="1:17" ht="12.1" customHeight="1" x14ac:dyDescent="0.25">
      <c r="A4872" s="273" t="s">
        <v>7777</v>
      </c>
      <c r="B4872" s="273"/>
      <c r="C4872" s="274" t="s">
        <v>7755</v>
      </c>
      <c r="D4872" s="274"/>
      <c r="E4872" s="274"/>
      <c r="F4872" s="274"/>
      <c r="G4872" s="73">
        <v>0</v>
      </c>
      <c r="H4872" s="73">
        <v>0</v>
      </c>
      <c r="I4872" s="275">
        <v>0</v>
      </c>
      <c r="J4872" s="275"/>
      <c r="K4872" s="275">
        <v>4006371.02</v>
      </c>
      <c r="L4872" s="275"/>
      <c r="M4872" s="275"/>
      <c r="N4872" s="275"/>
      <c r="O4872" s="275">
        <v>0</v>
      </c>
      <c r="P4872" s="275"/>
      <c r="Q4872" s="73">
        <v>4006371.02</v>
      </c>
    </row>
    <row r="4873" spans="1:17" ht="12.1" customHeight="1" x14ac:dyDescent="0.25">
      <c r="A4873" s="273" t="s">
        <v>7778</v>
      </c>
      <c r="B4873" s="273"/>
      <c r="C4873" s="274" t="s">
        <v>7755</v>
      </c>
      <c r="D4873" s="274"/>
      <c r="E4873" s="274"/>
      <c r="F4873" s="274"/>
      <c r="G4873" s="73">
        <v>0</v>
      </c>
      <c r="H4873" s="73">
        <v>0</v>
      </c>
      <c r="I4873" s="275">
        <v>0</v>
      </c>
      <c r="J4873" s="275"/>
      <c r="K4873" s="275">
        <v>1263112.8999999999</v>
      </c>
      <c r="L4873" s="275"/>
      <c r="M4873" s="275"/>
      <c r="N4873" s="275"/>
      <c r="O4873" s="275">
        <v>0</v>
      </c>
      <c r="P4873" s="275"/>
      <c r="Q4873" s="73">
        <v>1263112.8999999999</v>
      </c>
    </row>
    <row r="4874" spans="1:17" ht="12.75" customHeight="1" x14ac:dyDescent="0.25">
      <c r="A4874" s="273" t="s">
        <v>7779</v>
      </c>
      <c r="B4874" s="273"/>
      <c r="C4874" s="274" t="s">
        <v>7780</v>
      </c>
      <c r="D4874" s="274"/>
      <c r="E4874" s="274"/>
      <c r="F4874" s="274"/>
      <c r="G4874" s="73">
        <v>0</v>
      </c>
      <c r="H4874" s="73">
        <v>0</v>
      </c>
      <c r="I4874" s="275">
        <v>0</v>
      </c>
      <c r="J4874" s="275"/>
      <c r="K4874" s="275">
        <v>2072748</v>
      </c>
      <c r="L4874" s="275"/>
      <c r="M4874" s="275"/>
      <c r="N4874" s="275"/>
      <c r="O4874" s="275">
        <v>0</v>
      </c>
      <c r="P4874" s="275"/>
      <c r="Q4874" s="73">
        <v>2072748</v>
      </c>
    </row>
    <row r="4875" spans="1:17" ht="12.1" customHeight="1" x14ac:dyDescent="0.25">
      <c r="A4875" s="273" t="s">
        <v>7781</v>
      </c>
      <c r="B4875" s="273"/>
      <c r="C4875" s="274" t="s">
        <v>7780</v>
      </c>
      <c r="D4875" s="274"/>
      <c r="E4875" s="274"/>
      <c r="F4875" s="274"/>
      <c r="G4875" s="73">
        <v>0</v>
      </c>
      <c r="H4875" s="73">
        <v>0</v>
      </c>
      <c r="I4875" s="275">
        <v>0</v>
      </c>
      <c r="J4875" s="275"/>
      <c r="K4875" s="275">
        <v>663641</v>
      </c>
      <c r="L4875" s="275"/>
      <c r="M4875" s="275"/>
      <c r="N4875" s="275"/>
      <c r="O4875" s="275">
        <v>0</v>
      </c>
      <c r="P4875" s="275"/>
      <c r="Q4875" s="73">
        <v>663641</v>
      </c>
    </row>
    <row r="4876" spans="1:17" ht="12.1" customHeight="1" x14ac:dyDescent="0.25">
      <c r="A4876" s="273" t="s">
        <v>7782</v>
      </c>
      <c r="B4876" s="273"/>
      <c r="C4876" s="274" t="s">
        <v>7780</v>
      </c>
      <c r="D4876" s="274"/>
      <c r="E4876" s="274"/>
      <c r="F4876" s="274"/>
      <c r="G4876" s="73">
        <v>0</v>
      </c>
      <c r="H4876" s="73">
        <v>0</v>
      </c>
      <c r="I4876" s="275">
        <v>0</v>
      </c>
      <c r="J4876" s="275"/>
      <c r="K4876" s="275">
        <v>552732.88</v>
      </c>
      <c r="L4876" s="275"/>
      <c r="M4876" s="275"/>
      <c r="N4876" s="275"/>
      <c r="O4876" s="275">
        <v>0</v>
      </c>
      <c r="P4876" s="275"/>
      <c r="Q4876" s="73">
        <v>552732.88</v>
      </c>
    </row>
    <row r="4877" spans="1:17" ht="12.75" customHeight="1" x14ac:dyDescent="0.25">
      <c r="A4877" s="273" t="s">
        <v>7783</v>
      </c>
      <c r="B4877" s="273"/>
      <c r="C4877" s="274" t="s">
        <v>7780</v>
      </c>
      <c r="D4877" s="274"/>
      <c r="E4877" s="274"/>
      <c r="F4877" s="274"/>
      <c r="G4877" s="73">
        <v>0</v>
      </c>
      <c r="H4877" s="73">
        <v>0</v>
      </c>
      <c r="I4877" s="275">
        <v>0</v>
      </c>
      <c r="J4877" s="275"/>
      <c r="K4877" s="275">
        <v>494139.9</v>
      </c>
      <c r="L4877" s="275"/>
      <c r="M4877" s="275"/>
      <c r="N4877" s="275"/>
      <c r="O4877" s="275">
        <v>0</v>
      </c>
      <c r="P4877" s="275"/>
      <c r="Q4877" s="73">
        <v>494139.9</v>
      </c>
    </row>
    <row r="4878" spans="1:17" ht="12.1" customHeight="1" x14ac:dyDescent="0.25">
      <c r="A4878" s="273" t="s">
        <v>7784</v>
      </c>
      <c r="B4878" s="273"/>
      <c r="C4878" s="274" t="s">
        <v>7780</v>
      </c>
      <c r="D4878" s="274"/>
      <c r="E4878" s="274"/>
      <c r="F4878" s="274"/>
      <c r="G4878" s="73">
        <v>0</v>
      </c>
      <c r="H4878" s="73">
        <v>0</v>
      </c>
      <c r="I4878" s="275">
        <v>0</v>
      </c>
      <c r="J4878" s="275"/>
      <c r="K4878" s="275">
        <v>1518451.78</v>
      </c>
      <c r="L4878" s="275"/>
      <c r="M4878" s="275"/>
      <c r="N4878" s="275"/>
      <c r="O4878" s="275">
        <v>0</v>
      </c>
      <c r="P4878" s="275"/>
      <c r="Q4878" s="73">
        <v>1518451.78</v>
      </c>
    </row>
    <row r="4879" spans="1:17" ht="12.1" customHeight="1" x14ac:dyDescent="0.25">
      <c r="A4879" s="273" t="s">
        <v>7785</v>
      </c>
      <c r="B4879" s="273"/>
      <c r="C4879" s="274" t="s">
        <v>7780</v>
      </c>
      <c r="D4879" s="274"/>
      <c r="E4879" s="274"/>
      <c r="F4879" s="274"/>
      <c r="G4879" s="73">
        <v>0</v>
      </c>
      <c r="H4879" s="73">
        <v>0</v>
      </c>
      <c r="I4879" s="275">
        <v>0</v>
      </c>
      <c r="J4879" s="275"/>
      <c r="K4879" s="275">
        <v>205456.6</v>
      </c>
      <c r="L4879" s="275"/>
      <c r="M4879" s="275"/>
      <c r="N4879" s="275"/>
      <c r="O4879" s="275">
        <v>0</v>
      </c>
      <c r="P4879" s="275"/>
      <c r="Q4879" s="73">
        <v>205456.6</v>
      </c>
    </row>
    <row r="4880" spans="1:17" ht="12.75" customHeight="1" x14ac:dyDescent="0.25">
      <c r="A4880" s="273" t="s">
        <v>7786</v>
      </c>
      <c r="B4880" s="273"/>
      <c r="C4880" s="274" t="s">
        <v>7780</v>
      </c>
      <c r="D4880" s="274"/>
      <c r="E4880" s="274"/>
      <c r="F4880" s="274"/>
      <c r="G4880" s="73">
        <v>0</v>
      </c>
      <c r="H4880" s="73">
        <v>0</v>
      </c>
      <c r="I4880" s="275">
        <v>0</v>
      </c>
      <c r="J4880" s="275"/>
      <c r="K4880" s="275">
        <v>356396.53</v>
      </c>
      <c r="L4880" s="275"/>
      <c r="M4880" s="275"/>
      <c r="N4880" s="275"/>
      <c r="O4880" s="275">
        <v>0</v>
      </c>
      <c r="P4880" s="275"/>
      <c r="Q4880" s="73">
        <v>356396.53</v>
      </c>
    </row>
    <row r="4881" spans="1:17" ht="12.1" customHeight="1" x14ac:dyDescent="0.25">
      <c r="A4881" s="273" t="s">
        <v>7787</v>
      </c>
      <c r="B4881" s="273"/>
      <c r="C4881" s="274" t="s">
        <v>7788</v>
      </c>
      <c r="D4881" s="274"/>
      <c r="E4881" s="274"/>
      <c r="F4881" s="274"/>
      <c r="G4881" s="73">
        <v>0</v>
      </c>
      <c r="H4881" s="73">
        <v>0</v>
      </c>
      <c r="I4881" s="275">
        <v>0</v>
      </c>
      <c r="J4881" s="275"/>
      <c r="K4881" s="275">
        <v>1796334.25</v>
      </c>
      <c r="L4881" s="275"/>
      <c r="M4881" s="275"/>
      <c r="N4881" s="275"/>
      <c r="O4881" s="275">
        <v>0</v>
      </c>
      <c r="P4881" s="275"/>
      <c r="Q4881" s="73">
        <v>1796334.25</v>
      </c>
    </row>
    <row r="4882" spans="1:17" ht="12.1" customHeight="1" x14ac:dyDescent="0.25">
      <c r="A4882" s="273" t="s">
        <v>7789</v>
      </c>
      <c r="B4882" s="273"/>
      <c r="C4882" s="274" t="s">
        <v>7790</v>
      </c>
      <c r="D4882" s="274"/>
      <c r="E4882" s="274"/>
      <c r="F4882" s="274"/>
      <c r="G4882" s="73">
        <v>0</v>
      </c>
      <c r="H4882" s="73">
        <v>0</v>
      </c>
      <c r="I4882" s="275">
        <v>0</v>
      </c>
      <c r="J4882" s="275"/>
      <c r="K4882" s="275">
        <v>14000</v>
      </c>
      <c r="L4882" s="275"/>
      <c r="M4882" s="275"/>
      <c r="N4882" s="275"/>
      <c r="O4882" s="275">
        <v>0</v>
      </c>
      <c r="P4882" s="275"/>
      <c r="Q4882" s="73">
        <v>14000</v>
      </c>
    </row>
    <row r="4883" spans="1:17" ht="12.75" customHeight="1" x14ac:dyDescent="0.25">
      <c r="A4883" s="273" t="s">
        <v>7791</v>
      </c>
      <c r="B4883" s="273"/>
      <c r="C4883" s="274" t="s">
        <v>7792</v>
      </c>
      <c r="D4883" s="274"/>
      <c r="E4883" s="274"/>
      <c r="F4883" s="274"/>
      <c r="G4883" s="73">
        <v>0</v>
      </c>
      <c r="H4883" s="73">
        <v>0</v>
      </c>
      <c r="I4883" s="275">
        <v>0</v>
      </c>
      <c r="J4883" s="275"/>
      <c r="K4883" s="275">
        <v>14000</v>
      </c>
      <c r="L4883" s="275"/>
      <c r="M4883" s="275"/>
      <c r="N4883" s="275"/>
      <c r="O4883" s="275">
        <v>0</v>
      </c>
      <c r="P4883" s="275"/>
      <c r="Q4883" s="73">
        <v>14000</v>
      </c>
    </row>
    <row r="4884" spans="1:17" ht="12.1" customHeight="1" x14ac:dyDescent="0.25">
      <c r="A4884" s="273" t="s">
        <v>7793</v>
      </c>
      <c r="B4884" s="273"/>
      <c r="C4884" s="274" t="s">
        <v>7780</v>
      </c>
      <c r="D4884" s="274"/>
      <c r="E4884" s="274"/>
      <c r="F4884" s="274"/>
      <c r="G4884" s="73">
        <v>0</v>
      </c>
      <c r="H4884" s="73">
        <v>0</v>
      </c>
      <c r="I4884" s="275">
        <v>0</v>
      </c>
      <c r="J4884" s="275"/>
      <c r="K4884" s="275">
        <v>498185.8</v>
      </c>
      <c r="L4884" s="275"/>
      <c r="M4884" s="275"/>
      <c r="N4884" s="275"/>
      <c r="O4884" s="275">
        <v>0</v>
      </c>
      <c r="P4884" s="275"/>
      <c r="Q4884" s="73">
        <v>498185.8</v>
      </c>
    </row>
    <row r="4885" spans="1:17" ht="12.1" customHeight="1" x14ac:dyDescent="0.25">
      <c r="A4885" s="273" t="s">
        <v>7794</v>
      </c>
      <c r="B4885" s="273"/>
      <c r="C4885" s="274" t="s">
        <v>7788</v>
      </c>
      <c r="D4885" s="274"/>
      <c r="E4885" s="274"/>
      <c r="F4885" s="274"/>
      <c r="G4885" s="73">
        <v>0</v>
      </c>
      <c r="H4885" s="73">
        <v>0</v>
      </c>
      <c r="I4885" s="275">
        <v>0</v>
      </c>
      <c r="J4885" s="275"/>
      <c r="K4885" s="275">
        <v>2714865.77</v>
      </c>
      <c r="L4885" s="275"/>
      <c r="M4885" s="275"/>
      <c r="N4885" s="275"/>
      <c r="O4885" s="275">
        <v>0</v>
      </c>
      <c r="P4885" s="275"/>
      <c r="Q4885" s="73">
        <v>2714865.77</v>
      </c>
    </row>
    <row r="4886" spans="1:17" ht="12.75" customHeight="1" x14ac:dyDescent="0.25">
      <c r="A4886" s="273" t="s">
        <v>7795</v>
      </c>
      <c r="B4886" s="273"/>
      <c r="C4886" s="274" t="s">
        <v>7796</v>
      </c>
      <c r="D4886" s="274"/>
      <c r="E4886" s="274"/>
      <c r="F4886" s="274"/>
      <c r="G4886" s="73">
        <v>0</v>
      </c>
      <c r="H4886" s="73">
        <v>0</v>
      </c>
      <c r="I4886" s="275">
        <v>0</v>
      </c>
      <c r="J4886" s="275"/>
      <c r="K4886" s="275">
        <v>1281831</v>
      </c>
      <c r="L4886" s="275"/>
      <c r="M4886" s="275"/>
      <c r="N4886" s="275"/>
      <c r="O4886" s="275">
        <v>0</v>
      </c>
      <c r="P4886" s="275"/>
      <c r="Q4886" s="73">
        <v>1281831</v>
      </c>
    </row>
    <row r="4887" spans="1:17" ht="12.1" customHeight="1" x14ac:dyDescent="0.25">
      <c r="A4887" s="273" t="s">
        <v>7797</v>
      </c>
      <c r="B4887" s="273"/>
      <c r="C4887" s="274" t="s">
        <v>7796</v>
      </c>
      <c r="D4887" s="274"/>
      <c r="E4887" s="274"/>
      <c r="F4887" s="274"/>
      <c r="G4887" s="73">
        <v>0</v>
      </c>
      <c r="H4887" s="73">
        <v>0</v>
      </c>
      <c r="I4887" s="275">
        <v>0</v>
      </c>
      <c r="J4887" s="275"/>
      <c r="K4887" s="275">
        <v>44868.53</v>
      </c>
      <c r="L4887" s="275"/>
      <c r="M4887" s="275"/>
      <c r="N4887" s="275"/>
      <c r="O4887" s="275">
        <v>0</v>
      </c>
      <c r="P4887" s="275"/>
      <c r="Q4887" s="73">
        <v>44868.53</v>
      </c>
    </row>
    <row r="4888" spans="1:17" ht="12.1" customHeight="1" x14ac:dyDescent="0.25">
      <c r="A4888" s="273" t="s">
        <v>7798</v>
      </c>
      <c r="B4888" s="273"/>
      <c r="C4888" s="274" t="s">
        <v>7788</v>
      </c>
      <c r="D4888" s="274"/>
      <c r="E4888" s="274"/>
      <c r="F4888" s="274"/>
      <c r="G4888" s="73">
        <v>0</v>
      </c>
      <c r="H4888" s="73">
        <v>0</v>
      </c>
      <c r="I4888" s="275">
        <v>0</v>
      </c>
      <c r="J4888" s="275"/>
      <c r="K4888" s="275">
        <v>288184.7</v>
      </c>
      <c r="L4888" s="275"/>
      <c r="M4888" s="275"/>
      <c r="N4888" s="275"/>
      <c r="O4888" s="275">
        <v>0</v>
      </c>
      <c r="P4888" s="275"/>
      <c r="Q4888" s="73">
        <v>288184.7</v>
      </c>
    </row>
    <row r="4889" spans="1:17" ht="12.75" customHeight="1" x14ac:dyDescent="0.25">
      <c r="A4889" s="273" t="s">
        <v>7799</v>
      </c>
      <c r="B4889" s="273"/>
      <c r="C4889" s="274" t="s">
        <v>7800</v>
      </c>
      <c r="D4889" s="274"/>
      <c r="E4889" s="274"/>
      <c r="F4889" s="274"/>
      <c r="G4889" s="73">
        <v>0</v>
      </c>
      <c r="H4889" s="73">
        <v>0</v>
      </c>
      <c r="I4889" s="275">
        <v>0</v>
      </c>
      <c r="J4889" s="275"/>
      <c r="K4889" s="275">
        <v>189092.8</v>
      </c>
      <c r="L4889" s="275"/>
      <c r="M4889" s="275"/>
      <c r="N4889" s="275"/>
      <c r="O4889" s="275">
        <v>0</v>
      </c>
      <c r="P4889" s="275"/>
      <c r="Q4889" s="73">
        <v>189092.8</v>
      </c>
    </row>
    <row r="4890" spans="1:17" ht="12.1" customHeight="1" x14ac:dyDescent="0.25">
      <c r="A4890" s="273" t="s">
        <v>7801</v>
      </c>
      <c r="B4890" s="273"/>
      <c r="C4890" s="274" t="s">
        <v>7802</v>
      </c>
      <c r="D4890" s="274"/>
      <c r="E4890" s="274"/>
      <c r="F4890" s="274"/>
      <c r="G4890" s="73">
        <v>0</v>
      </c>
      <c r="H4890" s="73">
        <v>0</v>
      </c>
      <c r="I4890" s="275">
        <v>0</v>
      </c>
      <c r="J4890" s="275"/>
      <c r="K4890" s="275">
        <v>89385.23</v>
      </c>
      <c r="L4890" s="275"/>
      <c r="M4890" s="275"/>
      <c r="N4890" s="275"/>
      <c r="O4890" s="275">
        <v>0</v>
      </c>
      <c r="P4890" s="275"/>
      <c r="Q4890" s="73">
        <v>89385.23</v>
      </c>
    </row>
    <row r="4891" spans="1:17" ht="12.1" customHeight="1" x14ac:dyDescent="0.25">
      <c r="A4891" s="273" t="s">
        <v>7803</v>
      </c>
      <c r="B4891" s="273"/>
      <c r="C4891" s="274" t="s">
        <v>7804</v>
      </c>
      <c r="D4891" s="274"/>
      <c r="E4891" s="274"/>
      <c r="F4891" s="274"/>
      <c r="G4891" s="73">
        <v>0</v>
      </c>
      <c r="H4891" s="73">
        <v>0</v>
      </c>
      <c r="I4891" s="275">
        <v>0</v>
      </c>
      <c r="J4891" s="275"/>
      <c r="K4891" s="275">
        <v>81819</v>
      </c>
      <c r="L4891" s="275"/>
      <c r="M4891" s="275"/>
      <c r="N4891" s="275"/>
      <c r="O4891" s="275">
        <v>0</v>
      </c>
      <c r="P4891" s="275"/>
      <c r="Q4891" s="73">
        <v>81819</v>
      </c>
    </row>
    <row r="4892" spans="1:17" ht="12.75" customHeight="1" x14ac:dyDescent="0.25">
      <c r="A4892" s="273" t="s">
        <v>7805</v>
      </c>
      <c r="B4892" s="273"/>
      <c r="C4892" s="274" t="s">
        <v>7806</v>
      </c>
      <c r="D4892" s="274"/>
      <c r="E4892" s="274"/>
      <c r="F4892" s="274"/>
      <c r="G4892" s="73">
        <v>0</v>
      </c>
      <c r="H4892" s="73">
        <v>0</v>
      </c>
      <c r="I4892" s="275">
        <v>0</v>
      </c>
      <c r="J4892" s="275"/>
      <c r="K4892" s="275">
        <v>54546</v>
      </c>
      <c r="L4892" s="275"/>
      <c r="M4892" s="275"/>
      <c r="N4892" s="275"/>
      <c r="O4892" s="275">
        <v>0</v>
      </c>
      <c r="P4892" s="275"/>
      <c r="Q4892" s="73">
        <v>54546</v>
      </c>
    </row>
    <row r="4893" spans="1:17" ht="12.1" customHeight="1" x14ac:dyDescent="0.25">
      <c r="A4893" s="273" t="s">
        <v>7807</v>
      </c>
      <c r="B4893" s="273"/>
      <c r="C4893" s="274" t="s">
        <v>7808</v>
      </c>
      <c r="D4893" s="274"/>
      <c r="E4893" s="274"/>
      <c r="F4893" s="274"/>
      <c r="G4893" s="73">
        <v>0</v>
      </c>
      <c r="H4893" s="73">
        <v>0</v>
      </c>
      <c r="I4893" s="275">
        <v>0</v>
      </c>
      <c r="J4893" s="275"/>
      <c r="K4893" s="275">
        <v>363640</v>
      </c>
      <c r="L4893" s="275"/>
      <c r="M4893" s="275"/>
      <c r="N4893" s="275"/>
      <c r="O4893" s="275">
        <v>0</v>
      </c>
      <c r="P4893" s="275"/>
      <c r="Q4893" s="73">
        <v>363640</v>
      </c>
    </row>
    <row r="4894" spans="1:17" ht="12.1" customHeight="1" x14ac:dyDescent="0.25">
      <c r="A4894" s="273" t="s">
        <v>7809</v>
      </c>
      <c r="B4894" s="273"/>
      <c r="C4894" s="274" t="s">
        <v>7808</v>
      </c>
      <c r="D4894" s="274"/>
      <c r="E4894" s="274"/>
      <c r="F4894" s="274"/>
      <c r="G4894" s="73">
        <v>0</v>
      </c>
      <c r="H4894" s="73">
        <v>0</v>
      </c>
      <c r="I4894" s="275">
        <v>0</v>
      </c>
      <c r="J4894" s="275"/>
      <c r="K4894" s="275">
        <v>4974902.91</v>
      </c>
      <c r="L4894" s="275"/>
      <c r="M4894" s="275"/>
      <c r="N4894" s="275"/>
      <c r="O4894" s="275">
        <v>0</v>
      </c>
      <c r="P4894" s="275"/>
      <c r="Q4894" s="73">
        <v>4974902.91</v>
      </c>
    </row>
    <row r="4895" spans="1:17" ht="12.75" customHeight="1" x14ac:dyDescent="0.25">
      <c r="A4895" s="273" t="s">
        <v>7810</v>
      </c>
      <c r="B4895" s="273"/>
      <c r="C4895" s="274" t="s">
        <v>7811</v>
      </c>
      <c r="D4895" s="274"/>
      <c r="E4895" s="274"/>
      <c r="F4895" s="274"/>
      <c r="G4895" s="73">
        <v>0</v>
      </c>
      <c r="H4895" s="73">
        <v>0</v>
      </c>
      <c r="I4895" s="275">
        <v>0</v>
      </c>
      <c r="J4895" s="275"/>
      <c r="K4895" s="275">
        <v>308184</v>
      </c>
      <c r="L4895" s="275"/>
      <c r="M4895" s="275"/>
      <c r="N4895" s="275"/>
      <c r="O4895" s="275">
        <v>0</v>
      </c>
      <c r="P4895" s="275"/>
      <c r="Q4895" s="73">
        <v>308184</v>
      </c>
    </row>
    <row r="4896" spans="1:17" ht="12.1" customHeight="1" x14ac:dyDescent="0.25">
      <c r="A4896" s="273" t="s">
        <v>7812</v>
      </c>
      <c r="B4896" s="273"/>
      <c r="C4896" s="274" t="s">
        <v>7808</v>
      </c>
      <c r="D4896" s="274"/>
      <c r="E4896" s="274"/>
      <c r="F4896" s="274"/>
      <c r="G4896" s="73">
        <v>0</v>
      </c>
      <c r="H4896" s="73">
        <v>0</v>
      </c>
      <c r="I4896" s="275">
        <v>0</v>
      </c>
      <c r="J4896" s="275"/>
      <c r="K4896" s="275">
        <v>436368</v>
      </c>
      <c r="L4896" s="275"/>
      <c r="M4896" s="275"/>
      <c r="N4896" s="275"/>
      <c r="O4896" s="275">
        <v>0</v>
      </c>
      <c r="P4896" s="275"/>
      <c r="Q4896" s="73">
        <v>436368</v>
      </c>
    </row>
    <row r="4897" spans="1:17" ht="12.1" customHeight="1" x14ac:dyDescent="0.25">
      <c r="A4897" s="273" t="s">
        <v>7813</v>
      </c>
      <c r="B4897" s="273"/>
      <c r="C4897" s="274" t="s">
        <v>7808</v>
      </c>
      <c r="D4897" s="274"/>
      <c r="E4897" s="274"/>
      <c r="F4897" s="274"/>
      <c r="G4897" s="73">
        <v>0</v>
      </c>
      <c r="H4897" s="73">
        <v>0</v>
      </c>
      <c r="I4897" s="275">
        <v>0</v>
      </c>
      <c r="J4897" s="275"/>
      <c r="K4897" s="275">
        <v>441262.73</v>
      </c>
      <c r="L4897" s="275"/>
      <c r="M4897" s="275"/>
      <c r="N4897" s="275"/>
      <c r="O4897" s="275">
        <v>0</v>
      </c>
      <c r="P4897" s="275"/>
      <c r="Q4897" s="73">
        <v>441262.73</v>
      </c>
    </row>
    <row r="4898" spans="1:17" ht="12.1" customHeight="1" x14ac:dyDescent="0.25">
      <c r="A4898" s="273" t="s">
        <v>7814</v>
      </c>
      <c r="B4898" s="273"/>
      <c r="C4898" s="274" t="s">
        <v>7808</v>
      </c>
      <c r="D4898" s="274"/>
      <c r="E4898" s="274"/>
      <c r="F4898" s="274"/>
      <c r="G4898" s="73">
        <v>0</v>
      </c>
      <c r="H4898" s="73">
        <v>0</v>
      </c>
      <c r="I4898" s="275">
        <v>0</v>
      </c>
      <c r="J4898" s="275"/>
      <c r="K4898" s="275">
        <v>472732</v>
      </c>
      <c r="L4898" s="275"/>
      <c r="M4898" s="275"/>
      <c r="N4898" s="275"/>
      <c r="O4898" s="275">
        <v>0</v>
      </c>
      <c r="P4898" s="275"/>
      <c r="Q4898" s="73">
        <v>472732</v>
      </c>
    </row>
    <row r="4899" spans="1:17" ht="12.75" customHeight="1" x14ac:dyDescent="0.25">
      <c r="A4899" s="273" t="s">
        <v>7815</v>
      </c>
      <c r="B4899" s="273"/>
      <c r="C4899" s="274" t="s">
        <v>7808</v>
      </c>
      <c r="D4899" s="274"/>
      <c r="E4899" s="274"/>
      <c r="F4899" s="274"/>
      <c r="G4899" s="73">
        <v>0</v>
      </c>
      <c r="H4899" s="73">
        <v>0</v>
      </c>
      <c r="I4899" s="275">
        <v>0</v>
      </c>
      <c r="J4899" s="275"/>
      <c r="K4899" s="275">
        <v>654552</v>
      </c>
      <c r="L4899" s="275"/>
      <c r="M4899" s="275"/>
      <c r="N4899" s="275"/>
      <c r="O4899" s="275">
        <v>0</v>
      </c>
      <c r="P4899" s="275"/>
      <c r="Q4899" s="73">
        <v>654552</v>
      </c>
    </row>
    <row r="4900" spans="1:17" ht="12.1" customHeight="1" x14ac:dyDescent="0.25">
      <c r="A4900" s="273" t="s">
        <v>7816</v>
      </c>
      <c r="B4900" s="273"/>
      <c r="C4900" s="274" t="s">
        <v>7808</v>
      </c>
      <c r="D4900" s="274"/>
      <c r="E4900" s="274"/>
      <c r="F4900" s="274"/>
      <c r="G4900" s="73">
        <v>0</v>
      </c>
      <c r="H4900" s="73">
        <v>0</v>
      </c>
      <c r="I4900" s="275">
        <v>0</v>
      </c>
      <c r="J4900" s="275"/>
      <c r="K4900" s="275">
        <v>47273.27</v>
      </c>
      <c r="L4900" s="275"/>
      <c r="M4900" s="275"/>
      <c r="N4900" s="275"/>
      <c r="O4900" s="275">
        <v>0</v>
      </c>
      <c r="P4900" s="275"/>
      <c r="Q4900" s="73">
        <v>47273.27</v>
      </c>
    </row>
    <row r="4901" spans="1:17" ht="12.1" customHeight="1" x14ac:dyDescent="0.25">
      <c r="A4901" s="273" t="s">
        <v>7817</v>
      </c>
      <c r="B4901" s="273"/>
      <c r="C4901" s="274" t="s">
        <v>7808</v>
      </c>
      <c r="D4901" s="274"/>
      <c r="E4901" s="274"/>
      <c r="F4901" s="274"/>
      <c r="G4901" s="73">
        <v>0</v>
      </c>
      <c r="H4901" s="73">
        <v>0</v>
      </c>
      <c r="I4901" s="275">
        <v>0</v>
      </c>
      <c r="J4901" s="275"/>
      <c r="K4901" s="275">
        <v>145456</v>
      </c>
      <c r="L4901" s="275"/>
      <c r="M4901" s="275"/>
      <c r="N4901" s="275"/>
      <c r="O4901" s="275">
        <v>0</v>
      </c>
      <c r="P4901" s="275"/>
      <c r="Q4901" s="73">
        <v>145456</v>
      </c>
    </row>
    <row r="4902" spans="1:17" ht="12.75" customHeight="1" x14ac:dyDescent="0.25">
      <c r="A4902" s="273" t="s">
        <v>7818</v>
      </c>
      <c r="B4902" s="273"/>
      <c r="C4902" s="274" t="s">
        <v>7808</v>
      </c>
      <c r="D4902" s="274"/>
      <c r="E4902" s="274"/>
      <c r="F4902" s="274"/>
      <c r="G4902" s="73">
        <v>0</v>
      </c>
      <c r="H4902" s="73">
        <v>0</v>
      </c>
      <c r="I4902" s="275">
        <v>0</v>
      </c>
      <c r="J4902" s="275"/>
      <c r="K4902" s="275">
        <v>2163071.4500000002</v>
      </c>
      <c r="L4902" s="275"/>
      <c r="M4902" s="275"/>
      <c r="N4902" s="275"/>
      <c r="O4902" s="275">
        <v>0</v>
      </c>
      <c r="P4902" s="275"/>
      <c r="Q4902" s="73">
        <v>2163071.4500000002</v>
      </c>
    </row>
    <row r="4903" spans="1:17" ht="12.1" customHeight="1" x14ac:dyDescent="0.25">
      <c r="A4903" s="273" t="s">
        <v>7819</v>
      </c>
      <c r="B4903" s="273"/>
      <c r="C4903" s="274" t="s">
        <v>7808</v>
      </c>
      <c r="D4903" s="274"/>
      <c r="E4903" s="274"/>
      <c r="F4903" s="274"/>
      <c r="G4903" s="73">
        <v>0</v>
      </c>
      <c r="H4903" s="73">
        <v>0</v>
      </c>
      <c r="I4903" s="275">
        <v>0</v>
      </c>
      <c r="J4903" s="275"/>
      <c r="K4903" s="275">
        <v>0</v>
      </c>
      <c r="L4903" s="275"/>
      <c r="M4903" s="275"/>
      <c r="N4903" s="275"/>
      <c r="O4903" s="275">
        <v>0</v>
      </c>
      <c r="P4903" s="275"/>
      <c r="Q4903" s="73">
        <v>0</v>
      </c>
    </row>
    <row r="4904" spans="1:17" ht="12.1" customHeight="1" x14ac:dyDescent="0.25">
      <c r="A4904" s="273" t="s">
        <v>7820</v>
      </c>
      <c r="B4904" s="273"/>
      <c r="C4904" s="274" t="s">
        <v>7808</v>
      </c>
      <c r="D4904" s="274"/>
      <c r="E4904" s="274"/>
      <c r="F4904" s="274"/>
      <c r="G4904" s="73">
        <v>0</v>
      </c>
      <c r="H4904" s="73">
        <v>0</v>
      </c>
      <c r="I4904" s="275">
        <v>0</v>
      </c>
      <c r="J4904" s="275"/>
      <c r="K4904" s="275">
        <v>53959.519999999997</v>
      </c>
      <c r="L4904" s="275"/>
      <c r="M4904" s="275"/>
      <c r="N4904" s="275"/>
      <c r="O4904" s="275">
        <v>0</v>
      </c>
      <c r="P4904" s="275"/>
      <c r="Q4904" s="73">
        <v>53959.519999999997</v>
      </c>
    </row>
    <row r="4905" spans="1:17" ht="12.75" customHeight="1" x14ac:dyDescent="0.25">
      <c r="A4905" s="273" t="s">
        <v>7821</v>
      </c>
      <c r="B4905" s="273"/>
      <c r="C4905" s="274" t="s">
        <v>7808</v>
      </c>
      <c r="D4905" s="274"/>
      <c r="E4905" s="274"/>
      <c r="F4905" s="274"/>
      <c r="G4905" s="73">
        <v>0</v>
      </c>
      <c r="H4905" s="73">
        <v>0</v>
      </c>
      <c r="I4905" s="275">
        <v>0</v>
      </c>
      <c r="J4905" s="275"/>
      <c r="K4905" s="275">
        <v>429329.82</v>
      </c>
      <c r="L4905" s="275"/>
      <c r="M4905" s="275"/>
      <c r="N4905" s="275"/>
      <c r="O4905" s="275">
        <v>0</v>
      </c>
      <c r="P4905" s="275"/>
      <c r="Q4905" s="73">
        <v>429329.82</v>
      </c>
    </row>
    <row r="4906" spans="1:17" ht="12.1" customHeight="1" x14ac:dyDescent="0.25">
      <c r="A4906" s="273" t="s">
        <v>7822</v>
      </c>
      <c r="B4906" s="273"/>
      <c r="C4906" s="274" t="s">
        <v>7823</v>
      </c>
      <c r="D4906" s="274"/>
      <c r="E4906" s="274"/>
      <c r="F4906" s="274"/>
      <c r="G4906" s="73">
        <v>0</v>
      </c>
      <c r="H4906" s="73">
        <v>0</v>
      </c>
      <c r="I4906" s="275">
        <v>0</v>
      </c>
      <c r="J4906" s="275"/>
      <c r="K4906" s="275">
        <v>10909.27</v>
      </c>
      <c r="L4906" s="275"/>
      <c r="M4906" s="275"/>
      <c r="N4906" s="275"/>
      <c r="O4906" s="275">
        <v>0</v>
      </c>
      <c r="P4906" s="275"/>
      <c r="Q4906" s="73">
        <v>10909.27</v>
      </c>
    </row>
    <row r="4907" spans="1:17" ht="12.1" customHeight="1" x14ac:dyDescent="0.25">
      <c r="A4907" s="273" t="s">
        <v>7824</v>
      </c>
      <c r="B4907" s="273"/>
      <c r="C4907" s="274" t="s">
        <v>7825</v>
      </c>
      <c r="D4907" s="274"/>
      <c r="E4907" s="274"/>
      <c r="F4907" s="274"/>
      <c r="G4907" s="73">
        <v>0</v>
      </c>
      <c r="H4907" s="73">
        <v>0</v>
      </c>
      <c r="I4907" s="275">
        <v>0</v>
      </c>
      <c r="J4907" s="275"/>
      <c r="K4907" s="275">
        <v>72728</v>
      </c>
      <c r="L4907" s="275"/>
      <c r="M4907" s="275"/>
      <c r="N4907" s="275"/>
      <c r="O4907" s="275">
        <v>0</v>
      </c>
      <c r="P4907" s="275"/>
      <c r="Q4907" s="73">
        <v>72728</v>
      </c>
    </row>
    <row r="4908" spans="1:17" ht="12.75" customHeight="1" x14ac:dyDescent="0.25">
      <c r="A4908" s="273" t="s">
        <v>7826</v>
      </c>
      <c r="B4908" s="273"/>
      <c r="C4908" s="274" t="s">
        <v>7827</v>
      </c>
      <c r="D4908" s="274"/>
      <c r="E4908" s="274"/>
      <c r="F4908" s="274"/>
      <c r="G4908" s="73">
        <v>0</v>
      </c>
      <c r="H4908" s="73">
        <v>0</v>
      </c>
      <c r="I4908" s="275">
        <v>0</v>
      </c>
      <c r="J4908" s="275"/>
      <c r="K4908" s="275">
        <v>2346.06</v>
      </c>
      <c r="L4908" s="275"/>
      <c r="M4908" s="275"/>
      <c r="N4908" s="275"/>
      <c r="O4908" s="275">
        <v>0</v>
      </c>
      <c r="P4908" s="275"/>
      <c r="Q4908" s="73">
        <v>2346.06</v>
      </c>
    </row>
    <row r="4909" spans="1:17" ht="12.1" customHeight="1" x14ac:dyDescent="0.25">
      <c r="A4909" s="273" t="s">
        <v>7828</v>
      </c>
      <c r="B4909" s="273"/>
      <c r="C4909" s="274" t="s">
        <v>7829</v>
      </c>
      <c r="D4909" s="274"/>
      <c r="E4909" s="274"/>
      <c r="F4909" s="274"/>
      <c r="G4909" s="73">
        <v>0</v>
      </c>
      <c r="H4909" s="73">
        <v>0</v>
      </c>
      <c r="I4909" s="275">
        <v>0</v>
      </c>
      <c r="J4909" s="275"/>
      <c r="K4909" s="275">
        <v>2677889.48</v>
      </c>
      <c r="L4909" s="275"/>
      <c r="M4909" s="275"/>
      <c r="N4909" s="275"/>
      <c r="O4909" s="275">
        <v>0</v>
      </c>
      <c r="P4909" s="275"/>
      <c r="Q4909" s="73">
        <v>2677889.48</v>
      </c>
    </row>
    <row r="4910" spans="1:17" ht="12.1" customHeight="1" x14ac:dyDescent="0.25">
      <c r="A4910" s="273" t="s">
        <v>7830</v>
      </c>
      <c r="B4910" s="273"/>
      <c r="C4910" s="274" t="s">
        <v>7829</v>
      </c>
      <c r="D4910" s="274"/>
      <c r="E4910" s="274"/>
      <c r="F4910" s="274"/>
      <c r="G4910" s="73">
        <v>0</v>
      </c>
      <c r="H4910" s="73">
        <v>0</v>
      </c>
      <c r="I4910" s="275">
        <v>0</v>
      </c>
      <c r="J4910" s="275"/>
      <c r="K4910" s="275">
        <v>640000</v>
      </c>
      <c r="L4910" s="275"/>
      <c r="M4910" s="275"/>
      <c r="N4910" s="275"/>
      <c r="O4910" s="275">
        <v>0</v>
      </c>
      <c r="P4910" s="275"/>
      <c r="Q4910" s="73">
        <v>640000</v>
      </c>
    </row>
    <row r="4911" spans="1:17" ht="12.75" customHeight="1" x14ac:dyDescent="0.25">
      <c r="A4911" s="273" t="s">
        <v>7831</v>
      </c>
      <c r="B4911" s="273"/>
      <c r="C4911" s="274" t="s">
        <v>7829</v>
      </c>
      <c r="D4911" s="274"/>
      <c r="E4911" s="274"/>
      <c r="F4911" s="274"/>
      <c r="G4911" s="73">
        <v>0</v>
      </c>
      <c r="H4911" s="73">
        <v>0</v>
      </c>
      <c r="I4911" s="275">
        <v>0</v>
      </c>
      <c r="J4911" s="275"/>
      <c r="K4911" s="275">
        <v>600000</v>
      </c>
      <c r="L4911" s="275"/>
      <c r="M4911" s="275"/>
      <c r="N4911" s="275"/>
      <c r="O4911" s="275">
        <v>0</v>
      </c>
      <c r="P4911" s="275"/>
      <c r="Q4911" s="73">
        <v>600000</v>
      </c>
    </row>
    <row r="4912" spans="1:17" ht="12.1" customHeight="1" x14ac:dyDescent="0.25">
      <c r="A4912" s="273" t="s">
        <v>7832</v>
      </c>
      <c r="B4912" s="273"/>
      <c r="C4912" s="274" t="s">
        <v>7829</v>
      </c>
      <c r="D4912" s="274"/>
      <c r="E4912" s="274"/>
      <c r="F4912" s="274"/>
      <c r="G4912" s="73">
        <v>0</v>
      </c>
      <c r="H4912" s="73">
        <v>0</v>
      </c>
      <c r="I4912" s="275">
        <v>0</v>
      </c>
      <c r="J4912" s="275"/>
      <c r="K4912" s="275">
        <v>624141.07999999996</v>
      </c>
      <c r="L4912" s="275"/>
      <c r="M4912" s="275"/>
      <c r="N4912" s="275"/>
      <c r="O4912" s="275">
        <v>0</v>
      </c>
      <c r="P4912" s="275"/>
      <c r="Q4912" s="73">
        <v>624141.07999999996</v>
      </c>
    </row>
    <row r="4913" spans="1:17" ht="12.1" customHeight="1" x14ac:dyDescent="0.25">
      <c r="A4913" s="273" t="s">
        <v>7833</v>
      </c>
      <c r="B4913" s="273"/>
      <c r="C4913" s="274" t="s">
        <v>7829</v>
      </c>
      <c r="D4913" s="274"/>
      <c r="E4913" s="274"/>
      <c r="F4913" s="274"/>
      <c r="G4913" s="73">
        <v>0</v>
      </c>
      <c r="H4913" s="73">
        <v>0</v>
      </c>
      <c r="I4913" s="275">
        <v>0</v>
      </c>
      <c r="J4913" s="275"/>
      <c r="K4913" s="275">
        <v>50000</v>
      </c>
      <c r="L4913" s="275"/>
      <c r="M4913" s="275"/>
      <c r="N4913" s="275"/>
      <c r="O4913" s="275">
        <v>0</v>
      </c>
      <c r="P4913" s="275"/>
      <c r="Q4913" s="73">
        <v>50000</v>
      </c>
    </row>
    <row r="4914" spans="1:17" ht="12.75" customHeight="1" x14ac:dyDescent="0.25">
      <c r="A4914" s="273" t="s">
        <v>7834</v>
      </c>
      <c r="B4914" s="273"/>
      <c r="C4914" s="274" t="s">
        <v>7829</v>
      </c>
      <c r="D4914" s="274"/>
      <c r="E4914" s="274"/>
      <c r="F4914" s="274"/>
      <c r="G4914" s="73">
        <v>0</v>
      </c>
      <c r="H4914" s="73">
        <v>0</v>
      </c>
      <c r="I4914" s="275">
        <v>0</v>
      </c>
      <c r="J4914" s="275"/>
      <c r="K4914" s="275">
        <v>2259032.2999999998</v>
      </c>
      <c r="L4914" s="275"/>
      <c r="M4914" s="275"/>
      <c r="N4914" s="275"/>
      <c r="O4914" s="275">
        <v>0</v>
      </c>
      <c r="P4914" s="275"/>
      <c r="Q4914" s="73">
        <v>2259032.2999999998</v>
      </c>
    </row>
    <row r="4915" spans="1:17" ht="12.1" customHeight="1" x14ac:dyDescent="0.25">
      <c r="A4915" s="273" t="s">
        <v>7835</v>
      </c>
      <c r="B4915" s="273"/>
      <c r="C4915" s="274" t="s">
        <v>7829</v>
      </c>
      <c r="D4915" s="274"/>
      <c r="E4915" s="274"/>
      <c r="F4915" s="274"/>
      <c r="G4915" s="73">
        <v>0</v>
      </c>
      <c r="H4915" s="73">
        <v>0</v>
      </c>
      <c r="I4915" s="275">
        <v>0</v>
      </c>
      <c r="J4915" s="275"/>
      <c r="K4915" s="275">
        <v>50000</v>
      </c>
      <c r="L4915" s="275"/>
      <c r="M4915" s="275"/>
      <c r="N4915" s="275"/>
      <c r="O4915" s="275">
        <v>0</v>
      </c>
      <c r="P4915" s="275"/>
      <c r="Q4915" s="73">
        <v>50000</v>
      </c>
    </row>
    <row r="4916" spans="1:17" ht="12.1" customHeight="1" x14ac:dyDescent="0.25">
      <c r="A4916" s="273" t="s">
        <v>7836</v>
      </c>
      <c r="B4916" s="273"/>
      <c r="C4916" s="274" t="s">
        <v>7829</v>
      </c>
      <c r="D4916" s="274"/>
      <c r="E4916" s="274"/>
      <c r="F4916" s="274"/>
      <c r="G4916" s="73">
        <v>0</v>
      </c>
      <c r="H4916" s="73">
        <v>0</v>
      </c>
      <c r="I4916" s="275">
        <v>0</v>
      </c>
      <c r="J4916" s="275"/>
      <c r="K4916" s="275">
        <v>650000</v>
      </c>
      <c r="L4916" s="275"/>
      <c r="M4916" s="275"/>
      <c r="N4916" s="275"/>
      <c r="O4916" s="275">
        <v>0</v>
      </c>
      <c r="P4916" s="275"/>
      <c r="Q4916" s="73">
        <v>650000</v>
      </c>
    </row>
    <row r="4917" spans="1:17" ht="12.75" customHeight="1" x14ac:dyDescent="0.25">
      <c r="A4917" s="273" t="s">
        <v>7837</v>
      </c>
      <c r="B4917" s="273"/>
      <c r="C4917" s="274" t="s">
        <v>7829</v>
      </c>
      <c r="D4917" s="274"/>
      <c r="E4917" s="274"/>
      <c r="F4917" s="274"/>
      <c r="G4917" s="73">
        <v>0</v>
      </c>
      <c r="H4917" s="73">
        <v>0</v>
      </c>
      <c r="I4917" s="275">
        <v>0</v>
      </c>
      <c r="J4917" s="275"/>
      <c r="K4917" s="275">
        <v>1265000.1399999999</v>
      </c>
      <c r="L4917" s="275"/>
      <c r="M4917" s="275"/>
      <c r="N4917" s="275"/>
      <c r="O4917" s="275">
        <v>0</v>
      </c>
      <c r="P4917" s="275"/>
      <c r="Q4917" s="73">
        <v>1265000.1399999999</v>
      </c>
    </row>
    <row r="4918" spans="1:17" ht="12.1" customHeight="1" x14ac:dyDescent="0.25">
      <c r="A4918" s="273" t="s">
        <v>7838</v>
      </c>
      <c r="B4918" s="273"/>
      <c r="C4918" s="274" t="s">
        <v>7839</v>
      </c>
      <c r="D4918" s="274"/>
      <c r="E4918" s="274"/>
      <c r="F4918" s="274"/>
      <c r="G4918" s="73">
        <v>0</v>
      </c>
      <c r="H4918" s="73">
        <v>0</v>
      </c>
      <c r="I4918" s="275">
        <v>0</v>
      </c>
      <c r="J4918" s="275"/>
      <c r="K4918" s="275">
        <v>600000</v>
      </c>
      <c r="L4918" s="275"/>
      <c r="M4918" s="275"/>
      <c r="N4918" s="275"/>
      <c r="O4918" s="275">
        <v>0</v>
      </c>
      <c r="P4918" s="275"/>
      <c r="Q4918" s="73">
        <v>600000</v>
      </c>
    </row>
    <row r="4919" spans="1:17" ht="12.1" customHeight="1" x14ac:dyDescent="0.25">
      <c r="A4919" s="273" t="s">
        <v>7840</v>
      </c>
      <c r="B4919" s="273"/>
      <c r="C4919" s="274" t="s">
        <v>7829</v>
      </c>
      <c r="D4919" s="274"/>
      <c r="E4919" s="274"/>
      <c r="F4919" s="274"/>
      <c r="G4919" s="73">
        <v>0</v>
      </c>
      <c r="H4919" s="73">
        <v>0</v>
      </c>
      <c r="I4919" s="275">
        <v>0</v>
      </c>
      <c r="J4919" s="275"/>
      <c r="K4919" s="275">
        <v>759677.28</v>
      </c>
      <c r="L4919" s="275"/>
      <c r="M4919" s="275"/>
      <c r="N4919" s="275"/>
      <c r="O4919" s="275">
        <v>0</v>
      </c>
      <c r="P4919" s="275"/>
      <c r="Q4919" s="73">
        <v>759677.28</v>
      </c>
    </row>
    <row r="4920" spans="1:17" ht="12.75" customHeight="1" x14ac:dyDescent="0.25">
      <c r="A4920" s="273" t="s">
        <v>7841</v>
      </c>
      <c r="B4920" s="273"/>
      <c r="C4920" s="274" t="s">
        <v>7829</v>
      </c>
      <c r="D4920" s="274"/>
      <c r="E4920" s="274"/>
      <c r="F4920" s="274"/>
      <c r="G4920" s="73">
        <v>0</v>
      </c>
      <c r="H4920" s="73">
        <v>0</v>
      </c>
      <c r="I4920" s="275">
        <v>0</v>
      </c>
      <c r="J4920" s="275"/>
      <c r="K4920" s="275">
        <v>900000</v>
      </c>
      <c r="L4920" s="275"/>
      <c r="M4920" s="275"/>
      <c r="N4920" s="275"/>
      <c r="O4920" s="275">
        <v>0</v>
      </c>
      <c r="P4920" s="275"/>
      <c r="Q4920" s="73">
        <v>900000</v>
      </c>
    </row>
    <row r="4921" spans="1:17" ht="12.1" customHeight="1" x14ac:dyDescent="0.25">
      <c r="A4921" s="273" t="s">
        <v>7842</v>
      </c>
      <c r="B4921" s="273"/>
      <c r="C4921" s="274" t="s">
        <v>7829</v>
      </c>
      <c r="D4921" s="274"/>
      <c r="E4921" s="274"/>
      <c r="F4921" s="274"/>
      <c r="G4921" s="73">
        <v>0</v>
      </c>
      <c r="H4921" s="73">
        <v>0</v>
      </c>
      <c r="I4921" s="275">
        <v>0</v>
      </c>
      <c r="J4921" s="275"/>
      <c r="K4921" s="275">
        <v>400000</v>
      </c>
      <c r="L4921" s="275"/>
      <c r="M4921" s="275"/>
      <c r="N4921" s="275"/>
      <c r="O4921" s="275">
        <v>0</v>
      </c>
      <c r="P4921" s="275"/>
      <c r="Q4921" s="73">
        <v>400000</v>
      </c>
    </row>
    <row r="4922" spans="1:17" ht="12.1" customHeight="1" x14ac:dyDescent="0.25">
      <c r="A4922" s="273" t="s">
        <v>7843</v>
      </c>
      <c r="B4922" s="273"/>
      <c r="C4922" s="274" t="s">
        <v>7829</v>
      </c>
      <c r="D4922" s="274"/>
      <c r="E4922" s="274"/>
      <c r="F4922" s="274"/>
      <c r="G4922" s="73">
        <v>0</v>
      </c>
      <c r="H4922" s="73">
        <v>0</v>
      </c>
      <c r="I4922" s="275">
        <v>0</v>
      </c>
      <c r="J4922" s="275"/>
      <c r="K4922" s="275">
        <v>961344.36</v>
      </c>
      <c r="L4922" s="275"/>
      <c r="M4922" s="275"/>
      <c r="N4922" s="275"/>
      <c r="O4922" s="275">
        <v>0</v>
      </c>
      <c r="P4922" s="275"/>
      <c r="Q4922" s="73">
        <v>961344.36</v>
      </c>
    </row>
    <row r="4923" spans="1:17" ht="12.1" customHeight="1" x14ac:dyDescent="0.25">
      <c r="A4923" s="273" t="s">
        <v>7844</v>
      </c>
      <c r="B4923" s="273"/>
      <c r="C4923" s="274" t="s">
        <v>7829</v>
      </c>
      <c r="D4923" s="274"/>
      <c r="E4923" s="274"/>
      <c r="F4923" s="274"/>
      <c r="G4923" s="73">
        <v>0</v>
      </c>
      <c r="H4923" s="73">
        <v>0</v>
      </c>
      <c r="I4923" s="275">
        <v>0</v>
      </c>
      <c r="J4923" s="275"/>
      <c r="K4923" s="275">
        <v>54546</v>
      </c>
      <c r="L4923" s="275"/>
      <c r="M4923" s="275"/>
      <c r="N4923" s="275"/>
      <c r="O4923" s="275">
        <v>0</v>
      </c>
      <c r="P4923" s="275"/>
      <c r="Q4923" s="73">
        <v>54546</v>
      </c>
    </row>
    <row r="4924" spans="1:17" ht="12.75" customHeight="1" x14ac:dyDescent="0.25">
      <c r="A4924" s="273" t="s">
        <v>7845</v>
      </c>
      <c r="B4924" s="273"/>
      <c r="C4924" s="274" t="s">
        <v>7846</v>
      </c>
      <c r="D4924" s="274"/>
      <c r="E4924" s="274"/>
      <c r="F4924" s="274"/>
      <c r="G4924" s="73">
        <v>0</v>
      </c>
      <c r="H4924" s="73">
        <v>0</v>
      </c>
      <c r="I4924" s="275">
        <v>0</v>
      </c>
      <c r="J4924" s="275"/>
      <c r="K4924" s="275">
        <v>39000</v>
      </c>
      <c r="L4924" s="275"/>
      <c r="M4924" s="275"/>
      <c r="N4924" s="275"/>
      <c r="O4924" s="275">
        <v>0</v>
      </c>
      <c r="P4924" s="275"/>
      <c r="Q4924" s="73">
        <v>39000</v>
      </c>
    </row>
    <row r="4925" spans="1:17" ht="12.1" customHeight="1" x14ac:dyDescent="0.25">
      <c r="A4925" s="273" t="s">
        <v>7847</v>
      </c>
      <c r="B4925" s="273"/>
      <c r="C4925" s="274" t="s">
        <v>7846</v>
      </c>
      <c r="D4925" s="274"/>
      <c r="E4925" s="274"/>
      <c r="F4925" s="274"/>
      <c r="G4925" s="73">
        <v>0</v>
      </c>
      <c r="H4925" s="73">
        <v>0</v>
      </c>
      <c r="I4925" s="275">
        <v>0</v>
      </c>
      <c r="J4925" s="275"/>
      <c r="K4925" s="275">
        <v>2480000</v>
      </c>
      <c r="L4925" s="275"/>
      <c r="M4925" s="275"/>
      <c r="N4925" s="275"/>
      <c r="O4925" s="275">
        <v>0</v>
      </c>
      <c r="P4925" s="275"/>
      <c r="Q4925" s="73">
        <v>2480000</v>
      </c>
    </row>
    <row r="4926" spans="1:17" ht="12.1" customHeight="1" x14ac:dyDescent="0.25">
      <c r="A4926" s="273" t="s">
        <v>7848</v>
      </c>
      <c r="B4926" s="273"/>
      <c r="C4926" s="274" t="s">
        <v>7846</v>
      </c>
      <c r="D4926" s="274"/>
      <c r="E4926" s="274"/>
      <c r="F4926" s="274"/>
      <c r="G4926" s="73">
        <v>0</v>
      </c>
      <c r="H4926" s="73">
        <v>0</v>
      </c>
      <c r="I4926" s="275">
        <v>0</v>
      </c>
      <c r="J4926" s="275"/>
      <c r="K4926" s="275">
        <v>17419.439999999999</v>
      </c>
      <c r="L4926" s="275"/>
      <c r="M4926" s="275"/>
      <c r="N4926" s="275"/>
      <c r="O4926" s="275">
        <v>0</v>
      </c>
      <c r="P4926" s="275"/>
      <c r="Q4926" s="73">
        <v>17419.439999999999</v>
      </c>
    </row>
    <row r="4927" spans="1:17" ht="12.75" customHeight="1" x14ac:dyDescent="0.25">
      <c r="A4927" s="273" t="s">
        <v>7849</v>
      </c>
      <c r="B4927" s="273"/>
      <c r="C4927" s="274" t="s">
        <v>7846</v>
      </c>
      <c r="D4927" s="274"/>
      <c r="E4927" s="274"/>
      <c r="F4927" s="274"/>
      <c r="G4927" s="73">
        <v>0</v>
      </c>
      <c r="H4927" s="73">
        <v>0</v>
      </c>
      <c r="I4927" s="275">
        <v>0</v>
      </c>
      <c r="J4927" s="275"/>
      <c r="K4927" s="275">
        <v>1174548.48</v>
      </c>
      <c r="L4927" s="275"/>
      <c r="M4927" s="275"/>
      <c r="N4927" s="275"/>
      <c r="O4927" s="275">
        <v>0</v>
      </c>
      <c r="P4927" s="275"/>
      <c r="Q4927" s="73">
        <v>1174548.48</v>
      </c>
    </row>
    <row r="4928" spans="1:17" ht="12.1" customHeight="1" x14ac:dyDescent="0.25">
      <c r="A4928" s="273" t="s">
        <v>7850</v>
      </c>
      <c r="B4928" s="273"/>
      <c r="C4928" s="274" t="s">
        <v>7846</v>
      </c>
      <c r="D4928" s="274"/>
      <c r="E4928" s="274"/>
      <c r="F4928" s="274"/>
      <c r="G4928" s="73">
        <v>0</v>
      </c>
      <c r="H4928" s="73">
        <v>0</v>
      </c>
      <c r="I4928" s="275">
        <v>0</v>
      </c>
      <c r="J4928" s="275"/>
      <c r="K4928" s="275">
        <v>6357000</v>
      </c>
      <c r="L4928" s="275"/>
      <c r="M4928" s="275"/>
      <c r="N4928" s="275"/>
      <c r="O4928" s="275">
        <v>0</v>
      </c>
      <c r="P4928" s="275"/>
      <c r="Q4928" s="73">
        <v>6357000</v>
      </c>
    </row>
    <row r="4929" spans="1:17" ht="12.1" customHeight="1" x14ac:dyDescent="0.25">
      <c r="A4929" s="273" t="s">
        <v>7851</v>
      </c>
      <c r="B4929" s="273"/>
      <c r="C4929" s="274" t="s">
        <v>7846</v>
      </c>
      <c r="D4929" s="274"/>
      <c r="E4929" s="274"/>
      <c r="F4929" s="274"/>
      <c r="G4929" s="73">
        <v>0</v>
      </c>
      <c r="H4929" s="73">
        <v>0</v>
      </c>
      <c r="I4929" s="275">
        <v>0</v>
      </c>
      <c r="J4929" s="275"/>
      <c r="K4929" s="275">
        <v>5037096.78</v>
      </c>
      <c r="L4929" s="275"/>
      <c r="M4929" s="275"/>
      <c r="N4929" s="275"/>
      <c r="O4929" s="275">
        <v>0</v>
      </c>
      <c r="P4929" s="275"/>
      <c r="Q4929" s="73">
        <v>5037096.78</v>
      </c>
    </row>
    <row r="4930" spans="1:17" ht="12.75" customHeight="1" x14ac:dyDescent="0.25">
      <c r="A4930" s="273" t="s">
        <v>7852</v>
      </c>
      <c r="B4930" s="273"/>
      <c r="C4930" s="274" t="s">
        <v>7846</v>
      </c>
      <c r="D4930" s="274"/>
      <c r="E4930" s="274"/>
      <c r="F4930" s="274"/>
      <c r="G4930" s="73">
        <v>0</v>
      </c>
      <c r="H4930" s="73">
        <v>0</v>
      </c>
      <c r="I4930" s="275">
        <v>0</v>
      </c>
      <c r="J4930" s="275"/>
      <c r="K4930" s="275">
        <v>1080000</v>
      </c>
      <c r="L4930" s="275"/>
      <c r="M4930" s="275"/>
      <c r="N4930" s="275"/>
      <c r="O4930" s="275">
        <v>0</v>
      </c>
      <c r="P4930" s="275"/>
      <c r="Q4930" s="73">
        <v>1080000</v>
      </c>
    </row>
    <row r="4931" spans="1:17" ht="12.1" customHeight="1" x14ac:dyDescent="0.25">
      <c r="A4931" s="273" t="s">
        <v>7853</v>
      </c>
      <c r="B4931" s="273"/>
      <c r="C4931" s="274" t="s">
        <v>7846</v>
      </c>
      <c r="D4931" s="274"/>
      <c r="E4931" s="274"/>
      <c r="F4931" s="274"/>
      <c r="G4931" s="73">
        <v>0</v>
      </c>
      <c r="H4931" s="73">
        <v>0</v>
      </c>
      <c r="I4931" s="275">
        <v>0</v>
      </c>
      <c r="J4931" s="275"/>
      <c r="K4931" s="275">
        <v>1080000</v>
      </c>
      <c r="L4931" s="275"/>
      <c r="M4931" s="275"/>
      <c r="N4931" s="275"/>
      <c r="O4931" s="275">
        <v>0</v>
      </c>
      <c r="P4931" s="275"/>
      <c r="Q4931" s="73">
        <v>1080000</v>
      </c>
    </row>
    <row r="4932" spans="1:17" ht="12.1" customHeight="1" x14ac:dyDescent="0.25">
      <c r="A4932" s="273" t="s">
        <v>7854</v>
      </c>
      <c r="B4932" s="273"/>
      <c r="C4932" s="274" t="s">
        <v>7855</v>
      </c>
      <c r="D4932" s="274"/>
      <c r="E4932" s="274"/>
      <c r="F4932" s="274"/>
      <c r="G4932" s="73">
        <v>0</v>
      </c>
      <c r="H4932" s="73">
        <v>0</v>
      </c>
      <c r="I4932" s="275">
        <v>0</v>
      </c>
      <c r="J4932" s="275"/>
      <c r="K4932" s="275">
        <v>0</v>
      </c>
      <c r="L4932" s="275"/>
      <c r="M4932" s="275"/>
      <c r="N4932" s="275"/>
      <c r="O4932" s="275">
        <v>0</v>
      </c>
      <c r="P4932" s="275"/>
      <c r="Q4932" s="73">
        <v>0</v>
      </c>
    </row>
    <row r="4933" spans="1:17" ht="12.75" customHeight="1" x14ac:dyDescent="0.25">
      <c r="A4933" s="273" t="s">
        <v>7856</v>
      </c>
      <c r="B4933" s="273"/>
      <c r="C4933" s="274" t="s">
        <v>7846</v>
      </c>
      <c r="D4933" s="274"/>
      <c r="E4933" s="274"/>
      <c r="F4933" s="274"/>
      <c r="G4933" s="73">
        <v>0</v>
      </c>
      <c r="H4933" s="73">
        <v>0</v>
      </c>
      <c r="I4933" s="275">
        <v>0</v>
      </c>
      <c r="J4933" s="275"/>
      <c r="K4933" s="275">
        <v>1723574.81</v>
      </c>
      <c r="L4933" s="275"/>
      <c r="M4933" s="275"/>
      <c r="N4933" s="275"/>
      <c r="O4933" s="275">
        <v>0</v>
      </c>
      <c r="P4933" s="275"/>
      <c r="Q4933" s="73">
        <v>1723574.81</v>
      </c>
    </row>
    <row r="4934" spans="1:17" ht="12.1" customHeight="1" x14ac:dyDescent="0.25">
      <c r="A4934" s="273" t="s">
        <v>7857</v>
      </c>
      <c r="B4934" s="273"/>
      <c r="C4934" s="274" t="s">
        <v>7846</v>
      </c>
      <c r="D4934" s="274"/>
      <c r="E4934" s="274"/>
      <c r="F4934" s="274"/>
      <c r="G4934" s="73">
        <v>0</v>
      </c>
      <c r="H4934" s="73">
        <v>0</v>
      </c>
      <c r="I4934" s="275">
        <v>0</v>
      </c>
      <c r="J4934" s="275"/>
      <c r="K4934" s="275">
        <v>90000</v>
      </c>
      <c r="L4934" s="275"/>
      <c r="M4934" s="275"/>
      <c r="N4934" s="275"/>
      <c r="O4934" s="275">
        <v>0</v>
      </c>
      <c r="P4934" s="275"/>
      <c r="Q4934" s="73">
        <v>90000</v>
      </c>
    </row>
    <row r="4935" spans="1:17" ht="12.1" customHeight="1" x14ac:dyDescent="0.25">
      <c r="A4935" s="355"/>
      <c r="B4935" s="355"/>
      <c r="C4935" s="355"/>
      <c r="D4935" s="355"/>
      <c r="E4935" s="355"/>
      <c r="F4935" s="355"/>
      <c r="G4935" s="74">
        <v>0</v>
      </c>
      <c r="H4935" s="74">
        <v>0</v>
      </c>
      <c r="I4935" s="356">
        <v>0</v>
      </c>
      <c r="J4935" s="356"/>
      <c r="K4935" s="356">
        <v>384312494.02999997</v>
      </c>
      <c r="L4935" s="356"/>
      <c r="M4935" s="356"/>
      <c r="N4935" s="356"/>
      <c r="O4935" s="356">
        <v>0</v>
      </c>
      <c r="P4935" s="356"/>
      <c r="Q4935" s="74">
        <v>384312494.02999997</v>
      </c>
    </row>
    <row r="4936" spans="1:17" ht="6.8" customHeight="1" x14ac:dyDescent="0.25"/>
    <row r="4937" spans="1:17" ht="12.75" customHeight="1" x14ac:dyDescent="0.25">
      <c r="A4937" s="277" t="s">
        <v>578</v>
      </c>
      <c r="B4937" s="277"/>
      <c r="C4937" s="278" t="s">
        <v>899</v>
      </c>
      <c r="D4937" s="278"/>
      <c r="E4937" s="278"/>
      <c r="F4937" s="278"/>
      <c r="G4937" s="278"/>
      <c r="H4937" s="278"/>
      <c r="I4937" s="278"/>
      <c r="J4937" s="278"/>
      <c r="K4937" s="278"/>
      <c r="L4937" s="278"/>
      <c r="M4937" s="278"/>
      <c r="N4937" s="278"/>
      <c r="O4937" s="278"/>
      <c r="P4937" s="278"/>
      <c r="Q4937" s="278"/>
    </row>
    <row r="4938" spans="1:17" ht="12.1" customHeight="1" x14ac:dyDescent="0.25">
      <c r="A4938" s="273" t="s">
        <v>7858</v>
      </c>
      <c r="B4938" s="273"/>
      <c r="C4938" s="274" t="s">
        <v>7859</v>
      </c>
      <c r="D4938" s="274"/>
      <c r="E4938" s="274"/>
      <c r="F4938" s="274"/>
      <c r="G4938" s="73">
        <v>0</v>
      </c>
      <c r="H4938" s="73">
        <v>0</v>
      </c>
      <c r="I4938" s="275">
        <v>0</v>
      </c>
      <c r="J4938" s="275"/>
      <c r="K4938" s="275">
        <v>2188961.83</v>
      </c>
      <c r="L4938" s="275"/>
      <c r="M4938" s="275"/>
      <c r="N4938" s="275"/>
      <c r="O4938" s="275">
        <v>0</v>
      </c>
      <c r="P4938" s="275"/>
      <c r="Q4938" s="73">
        <v>2188961.83</v>
      </c>
    </row>
    <row r="4939" spans="1:17" ht="12.1" customHeight="1" x14ac:dyDescent="0.25">
      <c r="A4939" s="273" t="s">
        <v>7860</v>
      </c>
      <c r="B4939" s="273"/>
      <c r="C4939" s="274" t="s">
        <v>7859</v>
      </c>
      <c r="D4939" s="274"/>
      <c r="E4939" s="274"/>
      <c r="F4939" s="274"/>
      <c r="G4939" s="73">
        <v>0</v>
      </c>
      <c r="H4939" s="73">
        <v>0</v>
      </c>
      <c r="I4939" s="275">
        <v>0</v>
      </c>
      <c r="J4939" s="275"/>
      <c r="K4939" s="275">
        <v>734194.04</v>
      </c>
      <c r="L4939" s="275"/>
      <c r="M4939" s="275"/>
      <c r="N4939" s="275"/>
      <c r="O4939" s="275">
        <v>0</v>
      </c>
      <c r="P4939" s="275"/>
      <c r="Q4939" s="73">
        <v>734194.04</v>
      </c>
    </row>
    <row r="4940" spans="1:17" ht="12.75" customHeight="1" x14ac:dyDescent="0.25">
      <c r="A4940" s="273" t="s">
        <v>7861</v>
      </c>
      <c r="B4940" s="273"/>
      <c r="C4940" s="274" t="s">
        <v>7859</v>
      </c>
      <c r="D4940" s="274"/>
      <c r="E4940" s="274"/>
      <c r="F4940" s="274"/>
      <c r="G4940" s="73">
        <v>0</v>
      </c>
      <c r="H4940" s="73">
        <v>0</v>
      </c>
      <c r="I4940" s="275">
        <v>0</v>
      </c>
      <c r="J4940" s="275"/>
      <c r="K4940" s="275">
        <v>1386150.08</v>
      </c>
      <c r="L4940" s="275"/>
      <c r="M4940" s="275"/>
      <c r="N4940" s="275"/>
      <c r="O4940" s="275">
        <v>0</v>
      </c>
      <c r="P4940" s="275"/>
      <c r="Q4940" s="73">
        <v>1386150.08</v>
      </c>
    </row>
    <row r="4941" spans="1:17" ht="12.1" customHeight="1" x14ac:dyDescent="0.25">
      <c r="A4941" s="273" t="s">
        <v>7862</v>
      </c>
      <c r="B4941" s="273"/>
      <c r="C4941" s="274" t="s">
        <v>7863</v>
      </c>
      <c r="D4941" s="274"/>
      <c r="E4941" s="274"/>
      <c r="F4941" s="274"/>
      <c r="G4941" s="73">
        <v>0</v>
      </c>
      <c r="H4941" s="73">
        <v>0</v>
      </c>
      <c r="I4941" s="275">
        <v>0</v>
      </c>
      <c r="J4941" s="275"/>
      <c r="K4941" s="275">
        <v>192580.72</v>
      </c>
      <c r="L4941" s="275"/>
      <c r="M4941" s="275"/>
      <c r="N4941" s="275"/>
      <c r="O4941" s="275">
        <v>0</v>
      </c>
      <c r="P4941" s="275"/>
      <c r="Q4941" s="73">
        <v>192580.72</v>
      </c>
    </row>
    <row r="4942" spans="1:17" ht="12.1" customHeight="1" x14ac:dyDescent="0.25">
      <c r="A4942" s="273" t="s">
        <v>7864</v>
      </c>
      <c r="B4942" s="273"/>
      <c r="C4942" s="274" t="s">
        <v>7859</v>
      </c>
      <c r="D4942" s="274"/>
      <c r="E4942" s="274"/>
      <c r="F4942" s="274"/>
      <c r="G4942" s="73">
        <v>0</v>
      </c>
      <c r="H4942" s="73">
        <v>0</v>
      </c>
      <c r="I4942" s="275">
        <v>0</v>
      </c>
      <c r="J4942" s="275"/>
      <c r="K4942" s="275">
        <v>644762.04</v>
      </c>
      <c r="L4942" s="275"/>
      <c r="M4942" s="275"/>
      <c r="N4942" s="275"/>
      <c r="O4942" s="275">
        <v>0</v>
      </c>
      <c r="P4942" s="275"/>
      <c r="Q4942" s="73">
        <v>644762.04</v>
      </c>
    </row>
    <row r="4943" spans="1:17" ht="12.75" customHeight="1" x14ac:dyDescent="0.25">
      <c r="A4943" s="273" t="s">
        <v>7865</v>
      </c>
      <c r="B4943" s="273"/>
      <c r="C4943" s="274" t="s">
        <v>7859</v>
      </c>
      <c r="D4943" s="274"/>
      <c r="E4943" s="274"/>
      <c r="F4943" s="274"/>
      <c r="G4943" s="73">
        <v>0</v>
      </c>
      <c r="H4943" s="73">
        <v>0</v>
      </c>
      <c r="I4943" s="275">
        <v>0</v>
      </c>
      <c r="J4943" s="275"/>
      <c r="K4943" s="275">
        <v>401720.68</v>
      </c>
      <c r="L4943" s="275"/>
      <c r="M4943" s="275"/>
      <c r="N4943" s="275"/>
      <c r="O4943" s="275">
        <v>0</v>
      </c>
      <c r="P4943" s="275"/>
      <c r="Q4943" s="73">
        <v>401720.68</v>
      </c>
    </row>
    <row r="4944" spans="1:17" ht="12.1" customHeight="1" x14ac:dyDescent="0.25">
      <c r="A4944" s="273" t="s">
        <v>7866</v>
      </c>
      <c r="B4944" s="273"/>
      <c r="C4944" s="274" t="s">
        <v>7859</v>
      </c>
      <c r="D4944" s="274"/>
      <c r="E4944" s="274"/>
      <c r="F4944" s="274"/>
      <c r="G4944" s="73">
        <v>0</v>
      </c>
      <c r="H4944" s="73">
        <v>0</v>
      </c>
      <c r="I4944" s="275">
        <v>0</v>
      </c>
      <c r="J4944" s="275"/>
      <c r="K4944" s="275">
        <v>1976286.65</v>
      </c>
      <c r="L4944" s="275"/>
      <c r="M4944" s="275"/>
      <c r="N4944" s="275"/>
      <c r="O4944" s="275">
        <v>0</v>
      </c>
      <c r="P4944" s="275"/>
      <c r="Q4944" s="73">
        <v>1976286.65</v>
      </c>
    </row>
    <row r="4945" spans="1:17" ht="12.1" customHeight="1" x14ac:dyDescent="0.25">
      <c r="A4945" s="273" t="s">
        <v>7867</v>
      </c>
      <c r="B4945" s="273"/>
      <c r="C4945" s="274" t="s">
        <v>7859</v>
      </c>
      <c r="D4945" s="274"/>
      <c r="E4945" s="274"/>
      <c r="F4945" s="274"/>
      <c r="G4945" s="73">
        <v>0</v>
      </c>
      <c r="H4945" s="73">
        <v>0</v>
      </c>
      <c r="I4945" s="275">
        <v>0</v>
      </c>
      <c r="J4945" s="275"/>
      <c r="K4945" s="275">
        <v>540645.16</v>
      </c>
      <c r="L4945" s="275"/>
      <c r="M4945" s="275"/>
      <c r="N4945" s="275"/>
      <c r="O4945" s="275">
        <v>0</v>
      </c>
      <c r="P4945" s="275"/>
      <c r="Q4945" s="73">
        <v>540645.16</v>
      </c>
    </row>
    <row r="4946" spans="1:17" ht="12.75" customHeight="1" x14ac:dyDescent="0.25">
      <c r="A4946" s="273" t="s">
        <v>7868</v>
      </c>
      <c r="B4946" s="273"/>
      <c r="C4946" s="274" t="s">
        <v>7859</v>
      </c>
      <c r="D4946" s="274"/>
      <c r="E4946" s="274"/>
      <c r="F4946" s="274"/>
      <c r="G4946" s="73">
        <v>0</v>
      </c>
      <c r="H4946" s="73">
        <v>0</v>
      </c>
      <c r="I4946" s="275">
        <v>0</v>
      </c>
      <c r="J4946" s="275"/>
      <c r="K4946" s="275">
        <v>725952.47</v>
      </c>
      <c r="L4946" s="275"/>
      <c r="M4946" s="275"/>
      <c r="N4946" s="275"/>
      <c r="O4946" s="275">
        <v>0</v>
      </c>
      <c r="P4946" s="275"/>
      <c r="Q4946" s="73">
        <v>725952.47</v>
      </c>
    </row>
    <row r="4947" spans="1:17" ht="12.1" customHeight="1" x14ac:dyDescent="0.25">
      <c r="A4947" s="273" t="s">
        <v>7869</v>
      </c>
      <c r="B4947" s="273"/>
      <c r="C4947" s="274" t="s">
        <v>7859</v>
      </c>
      <c r="D4947" s="274"/>
      <c r="E4947" s="274"/>
      <c r="F4947" s="274"/>
      <c r="G4947" s="73">
        <v>0</v>
      </c>
      <c r="H4947" s="73">
        <v>0</v>
      </c>
      <c r="I4947" s="275">
        <v>0</v>
      </c>
      <c r="J4947" s="275"/>
      <c r="K4947" s="275">
        <v>933418.17</v>
      </c>
      <c r="L4947" s="275"/>
      <c r="M4947" s="275"/>
      <c r="N4947" s="275"/>
      <c r="O4947" s="275">
        <v>0</v>
      </c>
      <c r="P4947" s="275"/>
      <c r="Q4947" s="73">
        <v>933418.17</v>
      </c>
    </row>
    <row r="4948" spans="1:17" ht="12.1" customHeight="1" x14ac:dyDescent="0.25">
      <c r="A4948" s="273" t="s">
        <v>7870</v>
      </c>
      <c r="B4948" s="273"/>
      <c r="C4948" s="274" t="s">
        <v>7859</v>
      </c>
      <c r="D4948" s="274"/>
      <c r="E4948" s="274"/>
      <c r="F4948" s="274"/>
      <c r="G4948" s="73">
        <v>0</v>
      </c>
      <c r="H4948" s="73">
        <v>0</v>
      </c>
      <c r="I4948" s="275">
        <v>0</v>
      </c>
      <c r="J4948" s="275"/>
      <c r="K4948" s="275">
        <v>409761.94</v>
      </c>
      <c r="L4948" s="275"/>
      <c r="M4948" s="275"/>
      <c r="N4948" s="275"/>
      <c r="O4948" s="275">
        <v>0</v>
      </c>
      <c r="P4948" s="275"/>
      <c r="Q4948" s="73">
        <v>409761.94</v>
      </c>
    </row>
    <row r="4949" spans="1:17" ht="12.1" customHeight="1" x14ac:dyDescent="0.25">
      <c r="A4949" s="273" t="s">
        <v>7871</v>
      </c>
      <c r="B4949" s="273"/>
      <c r="C4949" s="274" t="s">
        <v>7859</v>
      </c>
      <c r="D4949" s="274"/>
      <c r="E4949" s="274"/>
      <c r="F4949" s="274"/>
      <c r="G4949" s="73">
        <v>0</v>
      </c>
      <c r="H4949" s="73">
        <v>0</v>
      </c>
      <c r="I4949" s="275">
        <v>0</v>
      </c>
      <c r="J4949" s="275"/>
      <c r="K4949" s="275">
        <v>1957742.74</v>
      </c>
      <c r="L4949" s="275"/>
      <c r="M4949" s="275"/>
      <c r="N4949" s="275"/>
      <c r="O4949" s="275">
        <v>0</v>
      </c>
      <c r="P4949" s="275"/>
      <c r="Q4949" s="73">
        <v>1957742.74</v>
      </c>
    </row>
    <row r="4950" spans="1:17" ht="12.75" customHeight="1" x14ac:dyDescent="0.25">
      <c r="A4950" s="273" t="s">
        <v>7872</v>
      </c>
      <c r="B4950" s="273"/>
      <c r="C4950" s="274" t="s">
        <v>7873</v>
      </c>
      <c r="D4950" s="274"/>
      <c r="E4950" s="274"/>
      <c r="F4950" s="274"/>
      <c r="G4950" s="73">
        <v>0</v>
      </c>
      <c r="H4950" s="73">
        <v>0</v>
      </c>
      <c r="I4950" s="275">
        <v>0</v>
      </c>
      <c r="J4950" s="275"/>
      <c r="K4950" s="275">
        <v>255806.68</v>
      </c>
      <c r="L4950" s="275"/>
      <c r="M4950" s="275"/>
      <c r="N4950" s="275"/>
      <c r="O4950" s="275">
        <v>0</v>
      </c>
      <c r="P4950" s="275"/>
      <c r="Q4950" s="73">
        <v>255806.68</v>
      </c>
    </row>
    <row r="4951" spans="1:17" ht="12.1" customHeight="1" x14ac:dyDescent="0.25">
      <c r="A4951" s="273" t="s">
        <v>7874</v>
      </c>
      <c r="B4951" s="273"/>
      <c r="C4951" s="274" t="s">
        <v>7875</v>
      </c>
      <c r="D4951" s="274"/>
      <c r="E4951" s="274"/>
      <c r="F4951" s="274"/>
      <c r="G4951" s="73">
        <v>0</v>
      </c>
      <c r="H4951" s="73">
        <v>0</v>
      </c>
      <c r="I4951" s="275">
        <v>0</v>
      </c>
      <c r="J4951" s="275"/>
      <c r="K4951" s="275">
        <v>287580.74</v>
      </c>
      <c r="L4951" s="275"/>
      <c r="M4951" s="275"/>
      <c r="N4951" s="275"/>
      <c r="O4951" s="275">
        <v>0</v>
      </c>
      <c r="P4951" s="275"/>
      <c r="Q4951" s="73">
        <v>287580.74</v>
      </c>
    </row>
    <row r="4952" spans="1:17" ht="12.1" customHeight="1" x14ac:dyDescent="0.25">
      <c r="A4952" s="273" t="s">
        <v>7876</v>
      </c>
      <c r="B4952" s="273"/>
      <c r="C4952" s="274" t="s">
        <v>7859</v>
      </c>
      <c r="D4952" s="274"/>
      <c r="E4952" s="274"/>
      <c r="F4952" s="274"/>
      <c r="G4952" s="73">
        <v>0</v>
      </c>
      <c r="H4952" s="73">
        <v>0</v>
      </c>
      <c r="I4952" s="275">
        <v>0</v>
      </c>
      <c r="J4952" s="275"/>
      <c r="K4952" s="275">
        <v>325806.40000000002</v>
      </c>
      <c r="L4952" s="275"/>
      <c r="M4952" s="275"/>
      <c r="N4952" s="275"/>
      <c r="O4952" s="275">
        <v>0</v>
      </c>
      <c r="P4952" s="275"/>
      <c r="Q4952" s="73">
        <v>325806.40000000002</v>
      </c>
    </row>
    <row r="4953" spans="1:17" ht="12.75" customHeight="1" x14ac:dyDescent="0.25">
      <c r="A4953" s="273" t="s">
        <v>7877</v>
      </c>
      <c r="B4953" s="273"/>
      <c r="C4953" s="274" t="s">
        <v>7859</v>
      </c>
      <c r="D4953" s="274"/>
      <c r="E4953" s="274"/>
      <c r="F4953" s="274"/>
      <c r="G4953" s="73">
        <v>0</v>
      </c>
      <c r="H4953" s="73">
        <v>0</v>
      </c>
      <c r="I4953" s="275">
        <v>0</v>
      </c>
      <c r="J4953" s="275"/>
      <c r="K4953" s="275">
        <v>809408.5</v>
      </c>
      <c r="L4953" s="275"/>
      <c r="M4953" s="275"/>
      <c r="N4953" s="275"/>
      <c r="O4953" s="275">
        <v>0</v>
      </c>
      <c r="P4953" s="275"/>
      <c r="Q4953" s="73">
        <v>809408.5</v>
      </c>
    </row>
    <row r="4954" spans="1:17" ht="12.1" customHeight="1" x14ac:dyDescent="0.25">
      <c r="A4954" s="273" t="s">
        <v>7878</v>
      </c>
      <c r="B4954" s="273"/>
      <c r="C4954" s="274" t="s">
        <v>7879</v>
      </c>
      <c r="D4954" s="274"/>
      <c r="E4954" s="274"/>
      <c r="F4954" s="274"/>
      <c r="G4954" s="73">
        <v>0</v>
      </c>
      <c r="H4954" s="73">
        <v>0</v>
      </c>
      <c r="I4954" s="275">
        <v>0</v>
      </c>
      <c r="J4954" s="275"/>
      <c r="K4954" s="275">
        <v>100000</v>
      </c>
      <c r="L4954" s="275"/>
      <c r="M4954" s="275"/>
      <c r="N4954" s="275"/>
      <c r="O4954" s="275">
        <v>0</v>
      </c>
      <c r="P4954" s="275"/>
      <c r="Q4954" s="73">
        <v>100000</v>
      </c>
    </row>
    <row r="4955" spans="1:17" ht="12.1" customHeight="1" x14ac:dyDescent="0.25">
      <c r="A4955" s="273" t="s">
        <v>7880</v>
      </c>
      <c r="B4955" s="273"/>
      <c r="C4955" s="274" t="s">
        <v>7881</v>
      </c>
      <c r="D4955" s="274"/>
      <c r="E4955" s="274"/>
      <c r="F4955" s="274"/>
      <c r="G4955" s="73">
        <v>0</v>
      </c>
      <c r="H4955" s="73">
        <v>0</v>
      </c>
      <c r="I4955" s="275">
        <v>0</v>
      </c>
      <c r="J4955" s="275"/>
      <c r="K4955" s="275">
        <v>324020.81</v>
      </c>
      <c r="L4955" s="275"/>
      <c r="M4955" s="275"/>
      <c r="N4955" s="275"/>
      <c r="O4955" s="275">
        <v>0</v>
      </c>
      <c r="P4955" s="275"/>
      <c r="Q4955" s="73">
        <v>324020.81</v>
      </c>
    </row>
    <row r="4956" spans="1:17" ht="12.75" customHeight="1" x14ac:dyDescent="0.25">
      <c r="A4956" s="273" t="s">
        <v>7882</v>
      </c>
      <c r="B4956" s="273"/>
      <c r="C4956" s="274" t="s">
        <v>7883</v>
      </c>
      <c r="D4956" s="274"/>
      <c r="E4956" s="274"/>
      <c r="F4956" s="274"/>
      <c r="G4956" s="73">
        <v>0</v>
      </c>
      <c r="H4956" s="73">
        <v>0</v>
      </c>
      <c r="I4956" s="275">
        <v>0</v>
      </c>
      <c r="J4956" s="275"/>
      <c r="K4956" s="275">
        <v>104838.7</v>
      </c>
      <c r="L4956" s="275"/>
      <c r="M4956" s="275"/>
      <c r="N4956" s="275"/>
      <c r="O4956" s="275">
        <v>0</v>
      </c>
      <c r="P4956" s="275"/>
      <c r="Q4956" s="73">
        <v>104838.7</v>
      </c>
    </row>
    <row r="4957" spans="1:17" ht="12.1" customHeight="1" x14ac:dyDescent="0.25">
      <c r="A4957" s="273" t="s">
        <v>7884</v>
      </c>
      <c r="B4957" s="273"/>
      <c r="C4957" s="274" t="s">
        <v>7885</v>
      </c>
      <c r="D4957" s="274"/>
      <c r="E4957" s="274"/>
      <c r="F4957" s="274"/>
      <c r="G4957" s="73">
        <v>0</v>
      </c>
      <c r="H4957" s="73">
        <v>0</v>
      </c>
      <c r="I4957" s="275">
        <v>0</v>
      </c>
      <c r="J4957" s="275"/>
      <c r="K4957" s="275">
        <v>106451.6</v>
      </c>
      <c r="L4957" s="275"/>
      <c r="M4957" s="275"/>
      <c r="N4957" s="275"/>
      <c r="O4957" s="275">
        <v>0</v>
      </c>
      <c r="P4957" s="275"/>
      <c r="Q4957" s="73">
        <v>106451.6</v>
      </c>
    </row>
    <row r="4958" spans="1:17" ht="12.1" customHeight="1" x14ac:dyDescent="0.25">
      <c r="A4958" s="273" t="s">
        <v>7886</v>
      </c>
      <c r="B4958" s="273"/>
      <c r="C4958" s="274" t="s">
        <v>7887</v>
      </c>
      <c r="D4958" s="274"/>
      <c r="E4958" s="274"/>
      <c r="F4958" s="274"/>
      <c r="G4958" s="73">
        <v>0</v>
      </c>
      <c r="H4958" s="73">
        <v>0</v>
      </c>
      <c r="I4958" s="275">
        <v>0</v>
      </c>
      <c r="J4958" s="275"/>
      <c r="K4958" s="275">
        <v>182142.9</v>
      </c>
      <c r="L4958" s="275"/>
      <c r="M4958" s="275"/>
      <c r="N4958" s="275"/>
      <c r="O4958" s="275">
        <v>0</v>
      </c>
      <c r="P4958" s="275"/>
      <c r="Q4958" s="73">
        <v>182142.9</v>
      </c>
    </row>
    <row r="4959" spans="1:17" ht="12.75" customHeight="1" x14ac:dyDescent="0.25">
      <c r="A4959" s="273" t="s">
        <v>7888</v>
      </c>
      <c r="B4959" s="273"/>
      <c r="C4959" s="274" t="s">
        <v>7889</v>
      </c>
      <c r="D4959" s="274"/>
      <c r="E4959" s="274"/>
      <c r="F4959" s="274"/>
      <c r="G4959" s="73">
        <v>0</v>
      </c>
      <c r="H4959" s="73">
        <v>0</v>
      </c>
      <c r="I4959" s="275">
        <v>0</v>
      </c>
      <c r="J4959" s="275"/>
      <c r="K4959" s="275">
        <v>109677.4</v>
      </c>
      <c r="L4959" s="275"/>
      <c r="M4959" s="275"/>
      <c r="N4959" s="275"/>
      <c r="O4959" s="275">
        <v>0</v>
      </c>
      <c r="P4959" s="275"/>
      <c r="Q4959" s="73">
        <v>109677.4</v>
      </c>
    </row>
    <row r="4960" spans="1:17" ht="12.1" customHeight="1" x14ac:dyDescent="0.25">
      <c r="A4960" s="273" t="s">
        <v>7890</v>
      </c>
      <c r="B4960" s="273"/>
      <c r="C4960" s="274" t="s">
        <v>7891</v>
      </c>
      <c r="D4960" s="274"/>
      <c r="E4960" s="274"/>
      <c r="F4960" s="274"/>
      <c r="G4960" s="73">
        <v>0</v>
      </c>
      <c r="H4960" s="73">
        <v>0</v>
      </c>
      <c r="I4960" s="275">
        <v>0</v>
      </c>
      <c r="J4960" s="275"/>
      <c r="K4960" s="275">
        <v>101613</v>
      </c>
      <c r="L4960" s="275"/>
      <c r="M4960" s="275"/>
      <c r="N4960" s="275"/>
      <c r="O4960" s="275">
        <v>0</v>
      </c>
      <c r="P4960" s="275"/>
      <c r="Q4960" s="73">
        <v>101613</v>
      </c>
    </row>
    <row r="4961" spans="1:17" ht="12.1" customHeight="1" x14ac:dyDescent="0.25">
      <c r="A4961" s="273" t="s">
        <v>7892</v>
      </c>
      <c r="B4961" s="273"/>
      <c r="C4961" s="274" t="s">
        <v>7893</v>
      </c>
      <c r="D4961" s="274"/>
      <c r="E4961" s="274"/>
      <c r="F4961" s="274"/>
      <c r="G4961" s="73">
        <v>0</v>
      </c>
      <c r="H4961" s="73">
        <v>0</v>
      </c>
      <c r="I4961" s="275">
        <v>0</v>
      </c>
      <c r="J4961" s="275"/>
      <c r="K4961" s="275">
        <v>209677.4</v>
      </c>
      <c r="L4961" s="275"/>
      <c r="M4961" s="275"/>
      <c r="N4961" s="275"/>
      <c r="O4961" s="275">
        <v>0</v>
      </c>
      <c r="P4961" s="275"/>
      <c r="Q4961" s="73">
        <v>209677.4</v>
      </c>
    </row>
    <row r="4962" spans="1:17" ht="12.75" customHeight="1" x14ac:dyDescent="0.25">
      <c r="A4962" s="273" t="s">
        <v>7894</v>
      </c>
      <c r="B4962" s="273"/>
      <c r="C4962" s="274" t="s">
        <v>7859</v>
      </c>
      <c r="D4962" s="274"/>
      <c r="E4962" s="274"/>
      <c r="F4962" s="274"/>
      <c r="G4962" s="73">
        <v>0</v>
      </c>
      <c r="H4962" s="73">
        <v>0</v>
      </c>
      <c r="I4962" s="275">
        <v>0</v>
      </c>
      <c r="J4962" s="275"/>
      <c r="K4962" s="275">
        <v>1010967.95</v>
      </c>
      <c r="L4962" s="275"/>
      <c r="M4962" s="275"/>
      <c r="N4962" s="275"/>
      <c r="O4962" s="275">
        <v>0</v>
      </c>
      <c r="P4962" s="275"/>
      <c r="Q4962" s="73">
        <v>1010967.95</v>
      </c>
    </row>
    <row r="4963" spans="1:17" ht="12.1" customHeight="1" x14ac:dyDescent="0.25">
      <c r="A4963" s="273" t="s">
        <v>7895</v>
      </c>
      <c r="B4963" s="273"/>
      <c r="C4963" s="274" t="s">
        <v>7859</v>
      </c>
      <c r="D4963" s="274"/>
      <c r="E4963" s="274"/>
      <c r="F4963" s="274"/>
      <c r="G4963" s="73">
        <v>0</v>
      </c>
      <c r="H4963" s="73">
        <v>0</v>
      </c>
      <c r="I4963" s="275">
        <v>0</v>
      </c>
      <c r="J4963" s="275"/>
      <c r="K4963" s="275">
        <v>1188903.6000000001</v>
      </c>
      <c r="L4963" s="275"/>
      <c r="M4963" s="275"/>
      <c r="N4963" s="275"/>
      <c r="O4963" s="275">
        <v>0</v>
      </c>
      <c r="P4963" s="275"/>
      <c r="Q4963" s="73">
        <v>1188903.6000000001</v>
      </c>
    </row>
    <row r="4964" spans="1:17" ht="12.1" customHeight="1" x14ac:dyDescent="0.25">
      <c r="A4964" s="273" t="s">
        <v>7896</v>
      </c>
      <c r="B4964" s="273"/>
      <c r="C4964" s="274" t="s">
        <v>7859</v>
      </c>
      <c r="D4964" s="274"/>
      <c r="E4964" s="274"/>
      <c r="F4964" s="274"/>
      <c r="G4964" s="73">
        <v>0</v>
      </c>
      <c r="H4964" s="73">
        <v>0</v>
      </c>
      <c r="I4964" s="275">
        <v>0</v>
      </c>
      <c r="J4964" s="275"/>
      <c r="K4964" s="275">
        <v>1751875.03</v>
      </c>
      <c r="L4964" s="275"/>
      <c r="M4964" s="275"/>
      <c r="N4964" s="275"/>
      <c r="O4964" s="275">
        <v>0</v>
      </c>
      <c r="P4964" s="275"/>
      <c r="Q4964" s="73">
        <v>1751875.03</v>
      </c>
    </row>
    <row r="4965" spans="1:17" ht="12.75" customHeight="1" x14ac:dyDescent="0.25">
      <c r="A4965" s="273" t="s">
        <v>7897</v>
      </c>
      <c r="B4965" s="273"/>
      <c r="C4965" s="274" t="s">
        <v>7859</v>
      </c>
      <c r="D4965" s="274"/>
      <c r="E4965" s="274"/>
      <c r="F4965" s="274"/>
      <c r="G4965" s="73">
        <v>0</v>
      </c>
      <c r="H4965" s="73">
        <v>0</v>
      </c>
      <c r="I4965" s="275">
        <v>0</v>
      </c>
      <c r="J4965" s="275"/>
      <c r="K4965" s="275">
        <v>984301.69</v>
      </c>
      <c r="L4965" s="275"/>
      <c r="M4965" s="275"/>
      <c r="N4965" s="275"/>
      <c r="O4965" s="275">
        <v>0</v>
      </c>
      <c r="P4965" s="275"/>
      <c r="Q4965" s="73">
        <v>984301.69</v>
      </c>
    </row>
    <row r="4966" spans="1:17" ht="12.1" customHeight="1" x14ac:dyDescent="0.25">
      <c r="A4966" s="273" t="s">
        <v>7898</v>
      </c>
      <c r="B4966" s="273"/>
      <c r="C4966" s="274" t="s">
        <v>7859</v>
      </c>
      <c r="D4966" s="274"/>
      <c r="E4966" s="274"/>
      <c r="F4966" s="274"/>
      <c r="G4966" s="73">
        <v>0</v>
      </c>
      <c r="H4966" s="73">
        <v>0</v>
      </c>
      <c r="I4966" s="275">
        <v>0</v>
      </c>
      <c r="J4966" s="275"/>
      <c r="K4966" s="275">
        <v>3441977.64</v>
      </c>
      <c r="L4966" s="275"/>
      <c r="M4966" s="275"/>
      <c r="N4966" s="275"/>
      <c r="O4966" s="275">
        <v>0</v>
      </c>
      <c r="P4966" s="275"/>
      <c r="Q4966" s="73">
        <v>3441977.64</v>
      </c>
    </row>
    <row r="4967" spans="1:17" ht="12.1" customHeight="1" x14ac:dyDescent="0.25">
      <c r="A4967" s="273" t="s">
        <v>7899</v>
      </c>
      <c r="B4967" s="273"/>
      <c r="C4967" s="274" t="s">
        <v>7900</v>
      </c>
      <c r="D4967" s="274"/>
      <c r="E4967" s="274"/>
      <c r="F4967" s="274"/>
      <c r="G4967" s="73">
        <v>0</v>
      </c>
      <c r="H4967" s="73">
        <v>0</v>
      </c>
      <c r="I4967" s="275">
        <v>0</v>
      </c>
      <c r="J4967" s="275"/>
      <c r="K4967" s="275">
        <v>93548.4</v>
      </c>
      <c r="L4967" s="275"/>
      <c r="M4967" s="275"/>
      <c r="N4967" s="275"/>
      <c r="O4967" s="275">
        <v>0</v>
      </c>
      <c r="P4967" s="275"/>
      <c r="Q4967" s="73">
        <v>93548.4</v>
      </c>
    </row>
    <row r="4968" spans="1:17" ht="12.75" customHeight="1" x14ac:dyDescent="0.25">
      <c r="A4968" s="273" t="s">
        <v>7901</v>
      </c>
      <c r="B4968" s="273"/>
      <c r="C4968" s="274" t="s">
        <v>7902</v>
      </c>
      <c r="D4968" s="274"/>
      <c r="E4968" s="274"/>
      <c r="F4968" s="274"/>
      <c r="G4968" s="73">
        <v>0</v>
      </c>
      <c r="H4968" s="73">
        <v>0</v>
      </c>
      <c r="I4968" s="275">
        <v>0</v>
      </c>
      <c r="J4968" s="275"/>
      <c r="K4968" s="275">
        <v>554762.04</v>
      </c>
      <c r="L4968" s="275"/>
      <c r="M4968" s="275"/>
      <c r="N4968" s="275"/>
      <c r="O4968" s="275">
        <v>0</v>
      </c>
      <c r="P4968" s="275"/>
      <c r="Q4968" s="73">
        <v>554762.04</v>
      </c>
    </row>
    <row r="4969" spans="1:17" ht="12.1" customHeight="1" x14ac:dyDescent="0.25">
      <c r="A4969" s="273" t="s">
        <v>7903</v>
      </c>
      <c r="B4969" s="273"/>
      <c r="C4969" s="274" t="s">
        <v>7904</v>
      </c>
      <c r="D4969" s="274"/>
      <c r="E4969" s="274"/>
      <c r="F4969" s="274"/>
      <c r="G4969" s="73">
        <v>0</v>
      </c>
      <c r="H4969" s="73">
        <v>0</v>
      </c>
      <c r="I4969" s="275">
        <v>0</v>
      </c>
      <c r="J4969" s="275"/>
      <c r="K4969" s="275">
        <v>808479.4</v>
      </c>
      <c r="L4969" s="275"/>
      <c r="M4969" s="275"/>
      <c r="N4969" s="275"/>
      <c r="O4969" s="275">
        <v>0</v>
      </c>
      <c r="P4969" s="275"/>
      <c r="Q4969" s="73">
        <v>808479.4</v>
      </c>
    </row>
    <row r="4970" spans="1:17" ht="12.1" customHeight="1" x14ac:dyDescent="0.25">
      <c r="A4970" s="273" t="s">
        <v>7905</v>
      </c>
      <c r="B4970" s="273"/>
      <c r="C4970" s="274" t="s">
        <v>7906</v>
      </c>
      <c r="D4970" s="274"/>
      <c r="E4970" s="274"/>
      <c r="F4970" s="274"/>
      <c r="G4970" s="73">
        <v>0</v>
      </c>
      <c r="H4970" s="73">
        <v>0</v>
      </c>
      <c r="I4970" s="275">
        <v>0</v>
      </c>
      <c r="J4970" s="275"/>
      <c r="K4970" s="275">
        <v>91666.7</v>
      </c>
      <c r="L4970" s="275"/>
      <c r="M4970" s="275"/>
      <c r="N4970" s="275"/>
      <c r="O4970" s="275">
        <v>0</v>
      </c>
      <c r="P4970" s="275"/>
      <c r="Q4970" s="73">
        <v>91666.7</v>
      </c>
    </row>
    <row r="4971" spans="1:17" ht="12.75" customHeight="1" x14ac:dyDescent="0.25">
      <c r="A4971" s="273" t="s">
        <v>7907</v>
      </c>
      <c r="B4971" s="273"/>
      <c r="C4971" s="274" t="s">
        <v>7908</v>
      </c>
      <c r="D4971" s="274"/>
      <c r="E4971" s="274"/>
      <c r="F4971" s="274"/>
      <c r="G4971" s="73">
        <v>0</v>
      </c>
      <c r="H4971" s="73">
        <v>0</v>
      </c>
      <c r="I4971" s="275">
        <v>0</v>
      </c>
      <c r="J4971" s="275"/>
      <c r="K4971" s="275">
        <v>8064.6</v>
      </c>
      <c r="L4971" s="275"/>
      <c r="M4971" s="275"/>
      <c r="N4971" s="275"/>
      <c r="O4971" s="275">
        <v>0</v>
      </c>
      <c r="P4971" s="275"/>
      <c r="Q4971" s="73">
        <v>8064.6</v>
      </c>
    </row>
    <row r="4972" spans="1:17" ht="12.1" customHeight="1" x14ac:dyDescent="0.25">
      <c r="A4972" s="273" t="s">
        <v>7909</v>
      </c>
      <c r="B4972" s="273"/>
      <c r="C4972" s="274" t="s">
        <v>7910</v>
      </c>
      <c r="D4972" s="274"/>
      <c r="E4972" s="274"/>
      <c r="F4972" s="274"/>
      <c r="G4972" s="73">
        <v>0</v>
      </c>
      <c r="H4972" s="73">
        <v>0</v>
      </c>
      <c r="I4972" s="275">
        <v>0</v>
      </c>
      <c r="J4972" s="275"/>
      <c r="K4972" s="275">
        <v>16129.2</v>
      </c>
      <c r="L4972" s="275"/>
      <c r="M4972" s="275"/>
      <c r="N4972" s="275"/>
      <c r="O4972" s="275">
        <v>0</v>
      </c>
      <c r="P4972" s="275"/>
      <c r="Q4972" s="73">
        <v>16129.2</v>
      </c>
    </row>
    <row r="4973" spans="1:17" ht="12.1" customHeight="1" x14ac:dyDescent="0.25">
      <c r="A4973" s="273" t="s">
        <v>7911</v>
      </c>
      <c r="B4973" s="273"/>
      <c r="C4973" s="274" t="s">
        <v>7912</v>
      </c>
      <c r="D4973" s="274"/>
      <c r="E4973" s="274"/>
      <c r="F4973" s="274"/>
      <c r="G4973" s="73">
        <v>0</v>
      </c>
      <c r="H4973" s="73">
        <v>0</v>
      </c>
      <c r="I4973" s="275">
        <v>0</v>
      </c>
      <c r="J4973" s="275"/>
      <c r="K4973" s="275">
        <v>96022.57</v>
      </c>
      <c r="L4973" s="275"/>
      <c r="M4973" s="275"/>
      <c r="N4973" s="275"/>
      <c r="O4973" s="275">
        <v>0</v>
      </c>
      <c r="P4973" s="275"/>
      <c r="Q4973" s="73">
        <v>96022.57</v>
      </c>
    </row>
    <row r="4974" spans="1:17" ht="12.1" customHeight="1" x14ac:dyDescent="0.25">
      <c r="A4974" s="273" t="s">
        <v>7913</v>
      </c>
      <c r="B4974" s="273"/>
      <c r="C4974" s="274" t="s">
        <v>7914</v>
      </c>
      <c r="D4974" s="274"/>
      <c r="E4974" s="274"/>
      <c r="F4974" s="274"/>
      <c r="G4974" s="73">
        <v>0</v>
      </c>
      <c r="H4974" s="73">
        <v>0</v>
      </c>
      <c r="I4974" s="275">
        <v>0</v>
      </c>
      <c r="J4974" s="275"/>
      <c r="K4974" s="275">
        <v>91666.7</v>
      </c>
      <c r="L4974" s="275"/>
      <c r="M4974" s="275"/>
      <c r="N4974" s="275"/>
      <c r="O4974" s="275">
        <v>0</v>
      </c>
      <c r="P4974" s="275"/>
      <c r="Q4974" s="73">
        <v>91666.7</v>
      </c>
    </row>
    <row r="4975" spans="1:17" ht="12.75" customHeight="1" x14ac:dyDescent="0.25">
      <c r="A4975" s="273" t="s">
        <v>7915</v>
      </c>
      <c r="B4975" s="273"/>
      <c r="C4975" s="274" t="s">
        <v>7916</v>
      </c>
      <c r="D4975" s="274"/>
      <c r="E4975" s="274"/>
      <c r="F4975" s="274"/>
      <c r="G4975" s="73">
        <v>0</v>
      </c>
      <c r="H4975" s="73">
        <v>0</v>
      </c>
      <c r="I4975" s="275">
        <v>0</v>
      </c>
      <c r="J4975" s="275"/>
      <c r="K4975" s="275">
        <v>51613</v>
      </c>
      <c r="L4975" s="275"/>
      <c r="M4975" s="275"/>
      <c r="N4975" s="275"/>
      <c r="O4975" s="275">
        <v>0</v>
      </c>
      <c r="P4975" s="275"/>
      <c r="Q4975" s="73">
        <v>51613</v>
      </c>
    </row>
    <row r="4976" spans="1:17" ht="12.1" customHeight="1" x14ac:dyDescent="0.25">
      <c r="A4976" s="273" t="s">
        <v>7917</v>
      </c>
      <c r="B4976" s="273"/>
      <c r="C4976" s="274" t="s">
        <v>7859</v>
      </c>
      <c r="D4976" s="274"/>
      <c r="E4976" s="274"/>
      <c r="F4976" s="274"/>
      <c r="G4976" s="73">
        <v>0</v>
      </c>
      <c r="H4976" s="73">
        <v>0</v>
      </c>
      <c r="I4976" s="275">
        <v>0</v>
      </c>
      <c r="J4976" s="275"/>
      <c r="K4976" s="275">
        <v>1234900.29</v>
      </c>
      <c r="L4976" s="275"/>
      <c r="M4976" s="275"/>
      <c r="N4976" s="275"/>
      <c r="O4976" s="275">
        <v>0</v>
      </c>
      <c r="P4976" s="275"/>
      <c r="Q4976" s="73">
        <v>1234900.29</v>
      </c>
    </row>
    <row r="4977" spans="1:17" ht="12.1" customHeight="1" x14ac:dyDescent="0.25">
      <c r="A4977" s="273" t="s">
        <v>7918</v>
      </c>
      <c r="B4977" s="273"/>
      <c r="C4977" s="274" t="s">
        <v>7859</v>
      </c>
      <c r="D4977" s="274"/>
      <c r="E4977" s="274"/>
      <c r="F4977" s="274"/>
      <c r="G4977" s="73">
        <v>0</v>
      </c>
      <c r="H4977" s="73">
        <v>0</v>
      </c>
      <c r="I4977" s="275">
        <v>0</v>
      </c>
      <c r="J4977" s="275"/>
      <c r="K4977" s="275">
        <v>1135645.72</v>
      </c>
      <c r="L4977" s="275"/>
      <c r="M4977" s="275"/>
      <c r="N4977" s="275"/>
      <c r="O4977" s="275">
        <v>0</v>
      </c>
      <c r="P4977" s="275"/>
      <c r="Q4977" s="73">
        <v>1135645.72</v>
      </c>
    </row>
    <row r="4978" spans="1:17" ht="12.75" customHeight="1" x14ac:dyDescent="0.25">
      <c r="A4978" s="273" t="s">
        <v>7919</v>
      </c>
      <c r="B4978" s="273"/>
      <c r="C4978" s="274" t="s">
        <v>7859</v>
      </c>
      <c r="D4978" s="274"/>
      <c r="E4978" s="274"/>
      <c r="F4978" s="274"/>
      <c r="G4978" s="73">
        <v>0</v>
      </c>
      <c r="H4978" s="73">
        <v>0</v>
      </c>
      <c r="I4978" s="275">
        <v>0</v>
      </c>
      <c r="J4978" s="275"/>
      <c r="K4978" s="275">
        <v>1997857.29</v>
      </c>
      <c r="L4978" s="275"/>
      <c r="M4978" s="275"/>
      <c r="N4978" s="275"/>
      <c r="O4978" s="275">
        <v>0</v>
      </c>
      <c r="P4978" s="275"/>
      <c r="Q4978" s="73">
        <v>1997857.29</v>
      </c>
    </row>
    <row r="4979" spans="1:17" ht="12.1" customHeight="1" x14ac:dyDescent="0.25">
      <c r="A4979" s="273" t="s">
        <v>7920</v>
      </c>
      <c r="B4979" s="273"/>
      <c r="C4979" s="274" t="s">
        <v>7921</v>
      </c>
      <c r="D4979" s="274"/>
      <c r="E4979" s="274"/>
      <c r="F4979" s="274"/>
      <c r="G4979" s="73">
        <v>0</v>
      </c>
      <c r="H4979" s="73">
        <v>0</v>
      </c>
      <c r="I4979" s="275">
        <v>0</v>
      </c>
      <c r="J4979" s="275"/>
      <c r="K4979" s="275">
        <v>1480000</v>
      </c>
      <c r="L4979" s="275"/>
      <c r="M4979" s="275"/>
      <c r="N4979" s="275"/>
      <c r="O4979" s="275">
        <v>0</v>
      </c>
      <c r="P4979" s="275"/>
      <c r="Q4979" s="73">
        <v>1480000</v>
      </c>
    </row>
    <row r="4980" spans="1:17" ht="12.1" customHeight="1" x14ac:dyDescent="0.25">
      <c r="A4980" s="273" t="s">
        <v>7922</v>
      </c>
      <c r="B4980" s="273"/>
      <c r="C4980" s="274" t="s">
        <v>7923</v>
      </c>
      <c r="D4980" s="274"/>
      <c r="E4980" s="274"/>
      <c r="F4980" s="274"/>
      <c r="G4980" s="73">
        <v>0</v>
      </c>
      <c r="H4980" s="73">
        <v>0</v>
      </c>
      <c r="I4980" s="275">
        <v>0</v>
      </c>
      <c r="J4980" s="275"/>
      <c r="K4980" s="275">
        <v>2762556.86</v>
      </c>
      <c r="L4980" s="275"/>
      <c r="M4980" s="275"/>
      <c r="N4980" s="275"/>
      <c r="O4980" s="275">
        <v>0</v>
      </c>
      <c r="P4980" s="275"/>
      <c r="Q4980" s="73">
        <v>2762556.86</v>
      </c>
    </row>
    <row r="4981" spans="1:17" ht="12.75" customHeight="1" x14ac:dyDescent="0.25">
      <c r="A4981" s="273" t="s">
        <v>7924</v>
      </c>
      <c r="B4981" s="273"/>
      <c r="C4981" s="274" t="s">
        <v>7925</v>
      </c>
      <c r="D4981" s="274"/>
      <c r="E4981" s="274"/>
      <c r="F4981" s="274"/>
      <c r="G4981" s="73">
        <v>0</v>
      </c>
      <c r="H4981" s="73">
        <v>0</v>
      </c>
      <c r="I4981" s="275">
        <v>0</v>
      </c>
      <c r="J4981" s="275"/>
      <c r="K4981" s="275">
        <v>63333.440000000002</v>
      </c>
      <c r="L4981" s="275"/>
      <c r="M4981" s="275"/>
      <c r="N4981" s="275"/>
      <c r="O4981" s="275">
        <v>0</v>
      </c>
      <c r="P4981" s="275"/>
      <c r="Q4981" s="73">
        <v>63333.440000000002</v>
      </c>
    </row>
    <row r="4982" spans="1:17" ht="12.1" customHeight="1" x14ac:dyDescent="0.25">
      <c r="A4982" s="273" t="s">
        <v>7926</v>
      </c>
      <c r="B4982" s="273"/>
      <c r="C4982" s="274" t="s">
        <v>7927</v>
      </c>
      <c r="D4982" s="274"/>
      <c r="E4982" s="274"/>
      <c r="F4982" s="274"/>
      <c r="G4982" s="73">
        <v>0</v>
      </c>
      <c r="H4982" s="73">
        <v>0</v>
      </c>
      <c r="I4982" s="275">
        <v>0</v>
      </c>
      <c r="J4982" s="275"/>
      <c r="K4982" s="275">
        <v>553302.73</v>
      </c>
      <c r="L4982" s="275"/>
      <c r="M4982" s="275"/>
      <c r="N4982" s="275"/>
      <c r="O4982" s="275">
        <v>0</v>
      </c>
      <c r="P4982" s="275"/>
      <c r="Q4982" s="73">
        <v>553302.73</v>
      </c>
    </row>
    <row r="4983" spans="1:17" ht="12.1" customHeight="1" x14ac:dyDescent="0.25">
      <c r="A4983" s="273" t="s">
        <v>7928</v>
      </c>
      <c r="B4983" s="273"/>
      <c r="C4983" s="274" t="s">
        <v>7929</v>
      </c>
      <c r="D4983" s="274"/>
      <c r="E4983" s="274"/>
      <c r="F4983" s="274"/>
      <c r="G4983" s="73">
        <v>0</v>
      </c>
      <c r="H4983" s="73">
        <v>0</v>
      </c>
      <c r="I4983" s="275">
        <v>0</v>
      </c>
      <c r="J4983" s="275"/>
      <c r="K4983" s="275">
        <v>129032.2</v>
      </c>
      <c r="L4983" s="275"/>
      <c r="M4983" s="275"/>
      <c r="N4983" s="275"/>
      <c r="O4983" s="275">
        <v>0</v>
      </c>
      <c r="P4983" s="275"/>
      <c r="Q4983" s="73">
        <v>129032.2</v>
      </c>
    </row>
    <row r="4984" spans="1:17" ht="12.75" customHeight="1" x14ac:dyDescent="0.25">
      <c r="A4984" s="355"/>
      <c r="B4984" s="355"/>
      <c r="C4984" s="355"/>
      <c r="D4984" s="355"/>
      <c r="E4984" s="355"/>
      <c r="F4984" s="355"/>
      <c r="G4984" s="74">
        <v>0</v>
      </c>
      <c r="H4984" s="74">
        <v>0</v>
      </c>
      <c r="I4984" s="356">
        <v>0</v>
      </c>
      <c r="J4984" s="356"/>
      <c r="K4984" s="356">
        <v>34555807.700000003</v>
      </c>
      <c r="L4984" s="356"/>
      <c r="M4984" s="356"/>
      <c r="N4984" s="356"/>
      <c r="O4984" s="356">
        <v>0</v>
      </c>
      <c r="P4984" s="356"/>
      <c r="Q4984" s="74">
        <v>34555807.700000003</v>
      </c>
    </row>
    <row r="4985" spans="1:17" ht="6.8" customHeight="1" x14ac:dyDescent="0.25"/>
    <row r="4986" spans="1:17" ht="12.1" customHeight="1" x14ac:dyDescent="0.25">
      <c r="A4986" s="277" t="s">
        <v>578</v>
      </c>
      <c r="B4986" s="277"/>
      <c r="C4986" s="278" t="s">
        <v>901</v>
      </c>
      <c r="D4986" s="278"/>
      <c r="E4986" s="278"/>
      <c r="F4986" s="278"/>
      <c r="G4986" s="278"/>
      <c r="H4986" s="278"/>
      <c r="I4986" s="278"/>
      <c r="J4986" s="278"/>
      <c r="K4986" s="278"/>
      <c r="L4986" s="278"/>
      <c r="M4986" s="278"/>
      <c r="N4986" s="278"/>
      <c r="O4986" s="278"/>
      <c r="P4986" s="278"/>
      <c r="Q4986" s="278"/>
    </row>
    <row r="4987" spans="1:17" ht="12.1" customHeight="1" x14ac:dyDescent="0.25">
      <c r="A4987" s="273" t="s">
        <v>7930</v>
      </c>
      <c r="B4987" s="273"/>
      <c r="C4987" s="274" t="s">
        <v>7931</v>
      </c>
      <c r="D4987" s="274"/>
      <c r="E4987" s="274"/>
      <c r="F4987" s="274"/>
      <c r="G4987" s="73">
        <v>0</v>
      </c>
      <c r="H4987" s="73">
        <v>0</v>
      </c>
      <c r="I4987" s="275">
        <v>0</v>
      </c>
      <c r="J4987" s="275"/>
      <c r="K4987" s="275">
        <v>93636.36</v>
      </c>
      <c r="L4987" s="275"/>
      <c r="M4987" s="275"/>
      <c r="N4987" s="275"/>
      <c r="O4987" s="275">
        <v>0</v>
      </c>
      <c r="P4987" s="275"/>
      <c r="Q4987" s="73">
        <v>93636.36</v>
      </c>
    </row>
    <row r="4988" spans="1:17" ht="12.75" customHeight="1" x14ac:dyDescent="0.25">
      <c r="A4988" s="273" t="s">
        <v>7932</v>
      </c>
      <c r="B4988" s="273"/>
      <c r="C4988" s="274" t="s">
        <v>7931</v>
      </c>
      <c r="D4988" s="274"/>
      <c r="E4988" s="274"/>
      <c r="F4988" s="274"/>
      <c r="G4988" s="73">
        <v>0</v>
      </c>
      <c r="H4988" s="73">
        <v>0</v>
      </c>
      <c r="I4988" s="275">
        <v>0</v>
      </c>
      <c r="J4988" s="275"/>
      <c r="K4988" s="275">
        <v>65000</v>
      </c>
      <c r="L4988" s="275"/>
      <c r="M4988" s="275"/>
      <c r="N4988" s="275"/>
      <c r="O4988" s="275">
        <v>0</v>
      </c>
      <c r="P4988" s="275"/>
      <c r="Q4988" s="73">
        <v>65000</v>
      </c>
    </row>
    <row r="4989" spans="1:17" ht="12.1" customHeight="1" x14ac:dyDescent="0.25">
      <c r="A4989" s="273" t="s">
        <v>7933</v>
      </c>
      <c r="B4989" s="273"/>
      <c r="C4989" s="274" t="s">
        <v>7931</v>
      </c>
      <c r="D4989" s="274"/>
      <c r="E4989" s="274"/>
      <c r="F4989" s="274"/>
      <c r="G4989" s="73">
        <v>0</v>
      </c>
      <c r="H4989" s="73">
        <v>0</v>
      </c>
      <c r="I4989" s="275">
        <v>0</v>
      </c>
      <c r="J4989" s="275"/>
      <c r="K4989" s="275">
        <v>895000</v>
      </c>
      <c r="L4989" s="275"/>
      <c r="M4989" s="275"/>
      <c r="N4989" s="275"/>
      <c r="O4989" s="275">
        <v>0</v>
      </c>
      <c r="P4989" s="275"/>
      <c r="Q4989" s="73">
        <v>895000</v>
      </c>
    </row>
    <row r="4990" spans="1:17" ht="12.1" customHeight="1" x14ac:dyDescent="0.25">
      <c r="A4990" s="273" t="s">
        <v>7934</v>
      </c>
      <c r="B4990" s="273"/>
      <c r="C4990" s="274" t="s">
        <v>7931</v>
      </c>
      <c r="D4990" s="274"/>
      <c r="E4990" s="274"/>
      <c r="F4990" s="274"/>
      <c r="G4990" s="73">
        <v>0</v>
      </c>
      <c r="H4990" s="73">
        <v>0</v>
      </c>
      <c r="I4990" s="275">
        <v>0</v>
      </c>
      <c r="J4990" s="275"/>
      <c r="K4990" s="275">
        <v>50000</v>
      </c>
      <c r="L4990" s="275"/>
      <c r="M4990" s="275"/>
      <c r="N4990" s="275"/>
      <c r="O4990" s="275">
        <v>0</v>
      </c>
      <c r="P4990" s="275"/>
      <c r="Q4990" s="73">
        <v>50000</v>
      </c>
    </row>
    <row r="4991" spans="1:17" ht="12.75" customHeight="1" x14ac:dyDescent="0.25">
      <c r="A4991" s="273" t="s">
        <v>7935</v>
      </c>
      <c r="B4991" s="273"/>
      <c r="C4991" s="274" t="s">
        <v>7931</v>
      </c>
      <c r="D4991" s="274"/>
      <c r="E4991" s="274"/>
      <c r="F4991" s="274"/>
      <c r="G4991" s="73">
        <v>0</v>
      </c>
      <c r="H4991" s="73">
        <v>0</v>
      </c>
      <c r="I4991" s="275">
        <v>0</v>
      </c>
      <c r="J4991" s="275"/>
      <c r="K4991" s="275">
        <v>170000</v>
      </c>
      <c r="L4991" s="275"/>
      <c r="M4991" s="275"/>
      <c r="N4991" s="275"/>
      <c r="O4991" s="275">
        <v>0</v>
      </c>
      <c r="P4991" s="275"/>
      <c r="Q4991" s="73">
        <v>170000</v>
      </c>
    </row>
    <row r="4992" spans="1:17" ht="12.1" customHeight="1" x14ac:dyDescent="0.25">
      <c r="A4992" s="273" t="s">
        <v>7936</v>
      </c>
      <c r="B4992" s="273"/>
      <c r="C4992" s="274" t="s">
        <v>7931</v>
      </c>
      <c r="D4992" s="274"/>
      <c r="E4992" s="274"/>
      <c r="F4992" s="274"/>
      <c r="G4992" s="73">
        <v>0</v>
      </c>
      <c r="H4992" s="73">
        <v>0</v>
      </c>
      <c r="I4992" s="275">
        <v>0</v>
      </c>
      <c r="J4992" s="275"/>
      <c r="K4992" s="275">
        <v>100000</v>
      </c>
      <c r="L4992" s="275"/>
      <c r="M4992" s="275"/>
      <c r="N4992" s="275"/>
      <c r="O4992" s="275">
        <v>0</v>
      </c>
      <c r="P4992" s="275"/>
      <c r="Q4992" s="73">
        <v>100000</v>
      </c>
    </row>
    <row r="4993" spans="1:17" ht="12.1" customHeight="1" x14ac:dyDescent="0.25">
      <c r="A4993" s="273" t="s">
        <v>7937</v>
      </c>
      <c r="B4993" s="273"/>
      <c r="C4993" s="274" t="s">
        <v>7931</v>
      </c>
      <c r="D4993" s="274"/>
      <c r="E4993" s="274"/>
      <c r="F4993" s="274"/>
      <c r="G4993" s="73">
        <v>0</v>
      </c>
      <c r="H4993" s="73">
        <v>0</v>
      </c>
      <c r="I4993" s="275">
        <v>0</v>
      </c>
      <c r="J4993" s="275"/>
      <c r="K4993" s="275">
        <v>110000</v>
      </c>
      <c r="L4993" s="275"/>
      <c r="M4993" s="275"/>
      <c r="N4993" s="275"/>
      <c r="O4993" s="275">
        <v>0</v>
      </c>
      <c r="P4993" s="275"/>
      <c r="Q4993" s="73">
        <v>110000</v>
      </c>
    </row>
    <row r="4994" spans="1:17" ht="12.75" customHeight="1" x14ac:dyDescent="0.25">
      <c r="A4994" s="273" t="s">
        <v>7938</v>
      </c>
      <c r="B4994" s="273"/>
      <c r="C4994" s="274" t="s">
        <v>7931</v>
      </c>
      <c r="D4994" s="274"/>
      <c r="E4994" s="274"/>
      <c r="F4994" s="274"/>
      <c r="G4994" s="73">
        <v>0</v>
      </c>
      <c r="H4994" s="73">
        <v>0</v>
      </c>
      <c r="I4994" s="275">
        <v>0</v>
      </c>
      <c r="J4994" s="275"/>
      <c r="K4994" s="275">
        <v>110909.09</v>
      </c>
      <c r="L4994" s="275"/>
      <c r="M4994" s="275"/>
      <c r="N4994" s="275"/>
      <c r="O4994" s="275">
        <v>0</v>
      </c>
      <c r="P4994" s="275"/>
      <c r="Q4994" s="73">
        <v>110909.09</v>
      </c>
    </row>
    <row r="4995" spans="1:17" ht="12.1" customHeight="1" x14ac:dyDescent="0.25">
      <c r="A4995" s="273" t="s">
        <v>7939</v>
      </c>
      <c r="B4995" s="273"/>
      <c r="C4995" s="274" t="s">
        <v>7931</v>
      </c>
      <c r="D4995" s="274"/>
      <c r="E4995" s="274"/>
      <c r="F4995" s="274"/>
      <c r="G4995" s="73">
        <v>0</v>
      </c>
      <c r="H4995" s="73">
        <v>0</v>
      </c>
      <c r="I4995" s="275">
        <v>0</v>
      </c>
      <c r="J4995" s="275"/>
      <c r="K4995" s="275">
        <v>276272.73</v>
      </c>
      <c r="L4995" s="275"/>
      <c r="M4995" s="275"/>
      <c r="N4995" s="275"/>
      <c r="O4995" s="275">
        <v>0</v>
      </c>
      <c r="P4995" s="275"/>
      <c r="Q4995" s="73">
        <v>276272.73</v>
      </c>
    </row>
    <row r="4996" spans="1:17" ht="12.1" customHeight="1" x14ac:dyDescent="0.25">
      <c r="A4996" s="273" t="s">
        <v>7940</v>
      </c>
      <c r="B4996" s="273"/>
      <c r="C4996" s="274" t="s">
        <v>7931</v>
      </c>
      <c r="D4996" s="274"/>
      <c r="E4996" s="274"/>
      <c r="F4996" s="274"/>
      <c r="G4996" s="73">
        <v>0</v>
      </c>
      <c r="H4996" s="73">
        <v>0</v>
      </c>
      <c r="I4996" s="275">
        <v>0</v>
      </c>
      <c r="J4996" s="275"/>
      <c r="K4996" s="275">
        <v>45000</v>
      </c>
      <c r="L4996" s="275"/>
      <c r="M4996" s="275"/>
      <c r="N4996" s="275"/>
      <c r="O4996" s="275">
        <v>0</v>
      </c>
      <c r="P4996" s="275"/>
      <c r="Q4996" s="73">
        <v>45000</v>
      </c>
    </row>
    <row r="4997" spans="1:17" ht="12.75" customHeight="1" x14ac:dyDescent="0.25">
      <c r="A4997" s="273" t="s">
        <v>7941</v>
      </c>
      <c r="B4997" s="273"/>
      <c r="C4997" s="274" t="s">
        <v>7931</v>
      </c>
      <c r="D4997" s="274"/>
      <c r="E4997" s="274"/>
      <c r="F4997" s="274"/>
      <c r="G4997" s="73">
        <v>0</v>
      </c>
      <c r="H4997" s="73">
        <v>0</v>
      </c>
      <c r="I4997" s="275">
        <v>0</v>
      </c>
      <c r="J4997" s="275"/>
      <c r="K4997" s="275">
        <v>140000</v>
      </c>
      <c r="L4997" s="275"/>
      <c r="M4997" s="275"/>
      <c r="N4997" s="275"/>
      <c r="O4997" s="275">
        <v>0</v>
      </c>
      <c r="P4997" s="275"/>
      <c r="Q4997" s="73">
        <v>140000</v>
      </c>
    </row>
    <row r="4998" spans="1:17" ht="12.1" customHeight="1" x14ac:dyDescent="0.25">
      <c r="A4998" s="273" t="s">
        <v>7942</v>
      </c>
      <c r="B4998" s="273"/>
      <c r="C4998" s="274" t="s">
        <v>7943</v>
      </c>
      <c r="D4998" s="274"/>
      <c r="E4998" s="274"/>
      <c r="F4998" s="274"/>
      <c r="G4998" s="73">
        <v>0</v>
      </c>
      <c r="H4998" s="73">
        <v>0</v>
      </c>
      <c r="I4998" s="275">
        <v>0</v>
      </c>
      <c r="J4998" s="275"/>
      <c r="K4998" s="275">
        <v>15000</v>
      </c>
      <c r="L4998" s="275"/>
      <c r="M4998" s="275"/>
      <c r="N4998" s="275"/>
      <c r="O4998" s="275">
        <v>0</v>
      </c>
      <c r="P4998" s="275"/>
      <c r="Q4998" s="73">
        <v>15000</v>
      </c>
    </row>
    <row r="4999" spans="1:17" ht="12.1" customHeight="1" x14ac:dyDescent="0.25">
      <c r="A4999" s="273" t="s">
        <v>7944</v>
      </c>
      <c r="B4999" s="273"/>
      <c r="C4999" s="274" t="s">
        <v>7943</v>
      </c>
      <c r="D4999" s="274"/>
      <c r="E4999" s="274"/>
      <c r="F4999" s="274"/>
      <c r="G4999" s="73">
        <v>0</v>
      </c>
      <c r="H4999" s="73">
        <v>0</v>
      </c>
      <c r="I4999" s="275">
        <v>0</v>
      </c>
      <c r="J4999" s="275"/>
      <c r="K4999" s="275">
        <v>100000</v>
      </c>
      <c r="L4999" s="275"/>
      <c r="M4999" s="275"/>
      <c r="N4999" s="275"/>
      <c r="O4999" s="275">
        <v>0</v>
      </c>
      <c r="P4999" s="275"/>
      <c r="Q4999" s="73">
        <v>100000</v>
      </c>
    </row>
    <row r="5000" spans="1:17" ht="12.1" customHeight="1" x14ac:dyDescent="0.25">
      <c r="A5000" s="273" t="s">
        <v>7945</v>
      </c>
      <c r="B5000" s="273"/>
      <c r="C5000" s="274" t="s">
        <v>7931</v>
      </c>
      <c r="D5000" s="274"/>
      <c r="E5000" s="274"/>
      <c r="F5000" s="274"/>
      <c r="G5000" s="73">
        <v>0</v>
      </c>
      <c r="H5000" s="73">
        <v>0</v>
      </c>
      <c r="I5000" s="275">
        <v>0</v>
      </c>
      <c r="J5000" s="275"/>
      <c r="K5000" s="275">
        <v>330000</v>
      </c>
      <c r="L5000" s="275"/>
      <c r="M5000" s="275"/>
      <c r="N5000" s="275"/>
      <c r="O5000" s="275">
        <v>0</v>
      </c>
      <c r="P5000" s="275"/>
      <c r="Q5000" s="73">
        <v>330000</v>
      </c>
    </row>
    <row r="5001" spans="1:17" ht="12.75" customHeight="1" x14ac:dyDescent="0.25">
      <c r="A5001" s="273" t="s">
        <v>7946</v>
      </c>
      <c r="B5001" s="273"/>
      <c r="C5001" s="274" t="s">
        <v>7931</v>
      </c>
      <c r="D5001" s="274"/>
      <c r="E5001" s="274"/>
      <c r="F5001" s="274"/>
      <c r="G5001" s="73">
        <v>0</v>
      </c>
      <c r="H5001" s="73">
        <v>0</v>
      </c>
      <c r="I5001" s="275">
        <v>0</v>
      </c>
      <c r="J5001" s="275"/>
      <c r="K5001" s="275">
        <v>50000</v>
      </c>
      <c r="L5001" s="275"/>
      <c r="M5001" s="275"/>
      <c r="N5001" s="275"/>
      <c r="O5001" s="275">
        <v>0</v>
      </c>
      <c r="P5001" s="275"/>
      <c r="Q5001" s="73">
        <v>50000</v>
      </c>
    </row>
    <row r="5002" spans="1:17" ht="12.1" customHeight="1" x14ac:dyDescent="0.25">
      <c r="A5002" s="273" t="s">
        <v>7947</v>
      </c>
      <c r="B5002" s="273"/>
      <c r="C5002" s="274" t="s">
        <v>7931</v>
      </c>
      <c r="D5002" s="274"/>
      <c r="E5002" s="274"/>
      <c r="F5002" s="274"/>
      <c r="G5002" s="73">
        <v>0</v>
      </c>
      <c r="H5002" s="73">
        <v>0</v>
      </c>
      <c r="I5002" s="275">
        <v>0</v>
      </c>
      <c r="J5002" s="275"/>
      <c r="K5002" s="275">
        <v>738000</v>
      </c>
      <c r="L5002" s="275"/>
      <c r="M5002" s="275"/>
      <c r="N5002" s="275"/>
      <c r="O5002" s="275">
        <v>0</v>
      </c>
      <c r="P5002" s="275"/>
      <c r="Q5002" s="73">
        <v>738000</v>
      </c>
    </row>
    <row r="5003" spans="1:17" ht="12.1" customHeight="1" x14ac:dyDescent="0.25">
      <c r="A5003" s="273" t="s">
        <v>7948</v>
      </c>
      <c r="B5003" s="273"/>
      <c r="C5003" s="274" t="s">
        <v>7931</v>
      </c>
      <c r="D5003" s="274"/>
      <c r="E5003" s="274"/>
      <c r="F5003" s="274"/>
      <c r="G5003" s="73">
        <v>0</v>
      </c>
      <c r="H5003" s="73">
        <v>0</v>
      </c>
      <c r="I5003" s="275">
        <v>0</v>
      </c>
      <c r="J5003" s="275"/>
      <c r="K5003" s="275">
        <v>35000</v>
      </c>
      <c r="L5003" s="275"/>
      <c r="M5003" s="275"/>
      <c r="N5003" s="275"/>
      <c r="O5003" s="275">
        <v>0</v>
      </c>
      <c r="P5003" s="275"/>
      <c r="Q5003" s="73">
        <v>35000</v>
      </c>
    </row>
    <row r="5004" spans="1:17" ht="12.75" customHeight="1" x14ac:dyDescent="0.25">
      <c r="A5004" s="273" t="s">
        <v>7949</v>
      </c>
      <c r="B5004" s="273"/>
      <c r="C5004" s="274" t="s">
        <v>7931</v>
      </c>
      <c r="D5004" s="274"/>
      <c r="E5004" s="274"/>
      <c r="F5004" s="274"/>
      <c r="G5004" s="73">
        <v>0</v>
      </c>
      <c r="H5004" s="73">
        <v>0</v>
      </c>
      <c r="I5004" s="275">
        <v>0</v>
      </c>
      <c r="J5004" s="275"/>
      <c r="K5004" s="275">
        <v>81500</v>
      </c>
      <c r="L5004" s="275"/>
      <c r="M5004" s="275"/>
      <c r="N5004" s="275"/>
      <c r="O5004" s="275">
        <v>0</v>
      </c>
      <c r="P5004" s="275"/>
      <c r="Q5004" s="73">
        <v>81500</v>
      </c>
    </row>
    <row r="5005" spans="1:17" ht="12.1" customHeight="1" x14ac:dyDescent="0.25">
      <c r="A5005" s="273" t="s">
        <v>7950</v>
      </c>
      <c r="B5005" s="273"/>
      <c r="C5005" s="274" t="s">
        <v>7931</v>
      </c>
      <c r="D5005" s="274"/>
      <c r="E5005" s="274"/>
      <c r="F5005" s="274"/>
      <c r="G5005" s="73">
        <v>0</v>
      </c>
      <c r="H5005" s="73">
        <v>0</v>
      </c>
      <c r="I5005" s="275">
        <v>0</v>
      </c>
      <c r="J5005" s="275"/>
      <c r="K5005" s="275">
        <v>406363.63</v>
      </c>
      <c r="L5005" s="275"/>
      <c r="M5005" s="275"/>
      <c r="N5005" s="275"/>
      <c r="O5005" s="275">
        <v>0</v>
      </c>
      <c r="P5005" s="275"/>
      <c r="Q5005" s="73">
        <v>406363.63</v>
      </c>
    </row>
    <row r="5006" spans="1:17" ht="12.1" customHeight="1" x14ac:dyDescent="0.25">
      <c r="A5006" s="273" t="s">
        <v>7951</v>
      </c>
      <c r="B5006" s="273"/>
      <c r="C5006" s="274" t="s">
        <v>7931</v>
      </c>
      <c r="D5006" s="274"/>
      <c r="E5006" s="274"/>
      <c r="F5006" s="274"/>
      <c r="G5006" s="73">
        <v>0</v>
      </c>
      <c r="H5006" s="73">
        <v>0</v>
      </c>
      <c r="I5006" s="275">
        <v>0</v>
      </c>
      <c r="J5006" s="275"/>
      <c r="K5006" s="275">
        <v>215000</v>
      </c>
      <c r="L5006" s="275"/>
      <c r="M5006" s="275"/>
      <c r="N5006" s="275"/>
      <c r="O5006" s="275">
        <v>0</v>
      </c>
      <c r="P5006" s="275"/>
      <c r="Q5006" s="73">
        <v>215000</v>
      </c>
    </row>
    <row r="5007" spans="1:17" ht="12.75" customHeight="1" x14ac:dyDescent="0.25">
      <c r="A5007" s="273" t="s">
        <v>7952</v>
      </c>
      <c r="B5007" s="273"/>
      <c r="C5007" s="274" t="s">
        <v>7931</v>
      </c>
      <c r="D5007" s="274"/>
      <c r="E5007" s="274"/>
      <c r="F5007" s="274"/>
      <c r="G5007" s="73">
        <v>0</v>
      </c>
      <c r="H5007" s="73">
        <v>0</v>
      </c>
      <c r="I5007" s="275">
        <v>0</v>
      </c>
      <c r="J5007" s="275"/>
      <c r="K5007" s="275">
        <v>30000</v>
      </c>
      <c r="L5007" s="275"/>
      <c r="M5007" s="275"/>
      <c r="N5007" s="275"/>
      <c r="O5007" s="275">
        <v>0</v>
      </c>
      <c r="P5007" s="275"/>
      <c r="Q5007" s="73">
        <v>30000</v>
      </c>
    </row>
    <row r="5008" spans="1:17" ht="12.1" customHeight="1" x14ac:dyDescent="0.25">
      <c r="A5008" s="273" t="s">
        <v>7953</v>
      </c>
      <c r="B5008" s="273"/>
      <c r="C5008" s="274" t="s">
        <v>7954</v>
      </c>
      <c r="D5008" s="274"/>
      <c r="E5008" s="274"/>
      <c r="F5008" s="274"/>
      <c r="G5008" s="73">
        <v>0</v>
      </c>
      <c r="H5008" s="73">
        <v>0</v>
      </c>
      <c r="I5008" s="275">
        <v>0</v>
      </c>
      <c r="J5008" s="275"/>
      <c r="K5008" s="275">
        <v>13887272.73</v>
      </c>
      <c r="L5008" s="275"/>
      <c r="M5008" s="275"/>
      <c r="N5008" s="275"/>
      <c r="O5008" s="275">
        <v>0</v>
      </c>
      <c r="P5008" s="275"/>
      <c r="Q5008" s="73">
        <v>13887272.73</v>
      </c>
    </row>
    <row r="5009" spans="1:17" ht="12.1" customHeight="1" x14ac:dyDescent="0.25">
      <c r="A5009" s="273" t="s">
        <v>7955</v>
      </c>
      <c r="B5009" s="273"/>
      <c r="C5009" s="274" t="s">
        <v>7931</v>
      </c>
      <c r="D5009" s="274"/>
      <c r="E5009" s="274"/>
      <c r="F5009" s="274"/>
      <c r="G5009" s="73">
        <v>0</v>
      </c>
      <c r="H5009" s="73">
        <v>0</v>
      </c>
      <c r="I5009" s="275">
        <v>0</v>
      </c>
      <c r="J5009" s="275"/>
      <c r="K5009" s="275">
        <v>20000</v>
      </c>
      <c r="L5009" s="275"/>
      <c r="M5009" s="275"/>
      <c r="N5009" s="275"/>
      <c r="O5009" s="275">
        <v>0</v>
      </c>
      <c r="P5009" s="275"/>
      <c r="Q5009" s="73">
        <v>20000</v>
      </c>
    </row>
    <row r="5010" spans="1:17" ht="12.75" customHeight="1" x14ac:dyDescent="0.25">
      <c r="A5010" s="273" t="s">
        <v>7956</v>
      </c>
      <c r="B5010" s="273"/>
      <c r="C5010" s="274" t="s">
        <v>7931</v>
      </c>
      <c r="D5010" s="274"/>
      <c r="E5010" s="274"/>
      <c r="F5010" s="274"/>
      <c r="G5010" s="73">
        <v>0</v>
      </c>
      <c r="H5010" s="73">
        <v>0</v>
      </c>
      <c r="I5010" s="275">
        <v>0</v>
      </c>
      <c r="J5010" s="275"/>
      <c r="K5010" s="275">
        <v>30000</v>
      </c>
      <c r="L5010" s="275"/>
      <c r="M5010" s="275"/>
      <c r="N5010" s="275"/>
      <c r="O5010" s="275">
        <v>0</v>
      </c>
      <c r="P5010" s="275"/>
      <c r="Q5010" s="73">
        <v>30000</v>
      </c>
    </row>
    <row r="5011" spans="1:17" ht="12.1" customHeight="1" x14ac:dyDescent="0.25">
      <c r="A5011" s="273" t="s">
        <v>7957</v>
      </c>
      <c r="B5011" s="273"/>
      <c r="C5011" s="274" t="s">
        <v>7958</v>
      </c>
      <c r="D5011" s="274"/>
      <c r="E5011" s="274"/>
      <c r="F5011" s="274"/>
      <c r="G5011" s="73">
        <v>0</v>
      </c>
      <c r="H5011" s="73">
        <v>0</v>
      </c>
      <c r="I5011" s="275">
        <v>0</v>
      </c>
      <c r="J5011" s="275"/>
      <c r="K5011" s="275">
        <v>18930090.920000002</v>
      </c>
      <c r="L5011" s="275"/>
      <c r="M5011" s="275"/>
      <c r="N5011" s="275"/>
      <c r="O5011" s="275">
        <v>0</v>
      </c>
      <c r="P5011" s="275"/>
      <c r="Q5011" s="73">
        <v>18930090.920000002</v>
      </c>
    </row>
    <row r="5012" spans="1:17" ht="12.1" customHeight="1" x14ac:dyDescent="0.25">
      <c r="A5012" s="273" t="s">
        <v>7959</v>
      </c>
      <c r="B5012" s="273"/>
      <c r="C5012" s="274" t="s">
        <v>7960</v>
      </c>
      <c r="D5012" s="274"/>
      <c r="E5012" s="274"/>
      <c r="F5012" s="274"/>
      <c r="G5012" s="73">
        <v>0</v>
      </c>
      <c r="H5012" s="73">
        <v>0</v>
      </c>
      <c r="I5012" s="275">
        <v>0</v>
      </c>
      <c r="J5012" s="275"/>
      <c r="K5012" s="275">
        <v>2541590.9</v>
      </c>
      <c r="L5012" s="275"/>
      <c r="M5012" s="275"/>
      <c r="N5012" s="275"/>
      <c r="O5012" s="275">
        <v>0</v>
      </c>
      <c r="P5012" s="275"/>
      <c r="Q5012" s="73">
        <v>2541590.9</v>
      </c>
    </row>
    <row r="5013" spans="1:17" ht="12.75" customHeight="1" x14ac:dyDescent="0.25">
      <c r="A5013" s="273" t="s">
        <v>7961</v>
      </c>
      <c r="B5013" s="273"/>
      <c r="C5013" s="274" t="s">
        <v>7962</v>
      </c>
      <c r="D5013" s="274"/>
      <c r="E5013" s="274"/>
      <c r="F5013" s="274"/>
      <c r="G5013" s="73">
        <v>0</v>
      </c>
      <c r="H5013" s="73">
        <v>0</v>
      </c>
      <c r="I5013" s="275">
        <v>0</v>
      </c>
      <c r="J5013" s="275"/>
      <c r="K5013" s="275">
        <v>3502227.27</v>
      </c>
      <c r="L5013" s="275"/>
      <c r="M5013" s="275"/>
      <c r="N5013" s="275"/>
      <c r="O5013" s="275">
        <v>0</v>
      </c>
      <c r="P5013" s="275"/>
      <c r="Q5013" s="73">
        <v>3502227.27</v>
      </c>
    </row>
    <row r="5014" spans="1:17" ht="12.1" customHeight="1" x14ac:dyDescent="0.25">
      <c r="A5014" s="273" t="s">
        <v>7963</v>
      </c>
      <c r="B5014" s="273"/>
      <c r="C5014" s="274" t="s">
        <v>7964</v>
      </c>
      <c r="D5014" s="274"/>
      <c r="E5014" s="274"/>
      <c r="F5014" s="274"/>
      <c r="G5014" s="73">
        <v>0</v>
      </c>
      <c r="H5014" s="73">
        <v>0</v>
      </c>
      <c r="I5014" s="275">
        <v>0</v>
      </c>
      <c r="J5014" s="275"/>
      <c r="K5014" s="275">
        <v>3943909.09</v>
      </c>
      <c r="L5014" s="275"/>
      <c r="M5014" s="275"/>
      <c r="N5014" s="275"/>
      <c r="O5014" s="275">
        <v>0</v>
      </c>
      <c r="P5014" s="275"/>
      <c r="Q5014" s="73">
        <v>3943909.09</v>
      </c>
    </row>
    <row r="5015" spans="1:17" ht="12.1" customHeight="1" x14ac:dyDescent="0.25">
      <c r="A5015" s="273" t="s">
        <v>7965</v>
      </c>
      <c r="B5015" s="273"/>
      <c r="C5015" s="274" t="s">
        <v>7966</v>
      </c>
      <c r="D5015" s="274"/>
      <c r="E5015" s="274"/>
      <c r="F5015" s="274"/>
      <c r="G5015" s="73">
        <v>0</v>
      </c>
      <c r="H5015" s="73">
        <v>0</v>
      </c>
      <c r="I5015" s="275">
        <v>0</v>
      </c>
      <c r="J5015" s="275"/>
      <c r="K5015" s="275">
        <v>227272.75</v>
      </c>
      <c r="L5015" s="275"/>
      <c r="M5015" s="275"/>
      <c r="N5015" s="275"/>
      <c r="O5015" s="275">
        <v>0</v>
      </c>
      <c r="P5015" s="275"/>
      <c r="Q5015" s="73">
        <v>227272.75</v>
      </c>
    </row>
    <row r="5016" spans="1:17" ht="12.75" customHeight="1" x14ac:dyDescent="0.25">
      <c r="A5016" s="273" t="s">
        <v>7967</v>
      </c>
      <c r="B5016" s="273"/>
      <c r="C5016" s="274" t="s">
        <v>7966</v>
      </c>
      <c r="D5016" s="274"/>
      <c r="E5016" s="274"/>
      <c r="F5016" s="274"/>
      <c r="G5016" s="73">
        <v>0</v>
      </c>
      <c r="H5016" s="73">
        <v>0</v>
      </c>
      <c r="I5016" s="275">
        <v>0</v>
      </c>
      <c r="J5016" s="275"/>
      <c r="K5016" s="275">
        <v>45000</v>
      </c>
      <c r="L5016" s="275"/>
      <c r="M5016" s="275"/>
      <c r="N5016" s="275"/>
      <c r="O5016" s="275">
        <v>0</v>
      </c>
      <c r="P5016" s="275"/>
      <c r="Q5016" s="73">
        <v>45000</v>
      </c>
    </row>
    <row r="5017" spans="1:17" ht="12.1" customHeight="1" x14ac:dyDescent="0.25">
      <c r="A5017" s="273" t="s">
        <v>7968</v>
      </c>
      <c r="B5017" s="273"/>
      <c r="C5017" s="274" t="s">
        <v>7966</v>
      </c>
      <c r="D5017" s="274"/>
      <c r="E5017" s="274"/>
      <c r="F5017" s="274"/>
      <c r="G5017" s="73">
        <v>0</v>
      </c>
      <c r="H5017" s="73">
        <v>0</v>
      </c>
      <c r="I5017" s="275">
        <v>0</v>
      </c>
      <c r="J5017" s="275"/>
      <c r="K5017" s="275">
        <v>45000</v>
      </c>
      <c r="L5017" s="275"/>
      <c r="M5017" s="275"/>
      <c r="N5017" s="275"/>
      <c r="O5017" s="275">
        <v>0</v>
      </c>
      <c r="P5017" s="275"/>
      <c r="Q5017" s="73">
        <v>45000</v>
      </c>
    </row>
    <row r="5018" spans="1:17" ht="12.1" customHeight="1" x14ac:dyDescent="0.25">
      <c r="A5018" s="273" t="s">
        <v>7969</v>
      </c>
      <c r="B5018" s="273"/>
      <c r="C5018" s="274" t="s">
        <v>7966</v>
      </c>
      <c r="D5018" s="274"/>
      <c r="E5018" s="274"/>
      <c r="F5018" s="274"/>
      <c r="G5018" s="73">
        <v>0</v>
      </c>
      <c r="H5018" s="73">
        <v>0</v>
      </c>
      <c r="I5018" s="275">
        <v>0</v>
      </c>
      <c r="J5018" s="275"/>
      <c r="K5018" s="275">
        <v>130000</v>
      </c>
      <c r="L5018" s="275"/>
      <c r="M5018" s="275"/>
      <c r="N5018" s="275"/>
      <c r="O5018" s="275">
        <v>0</v>
      </c>
      <c r="P5018" s="275"/>
      <c r="Q5018" s="73">
        <v>130000</v>
      </c>
    </row>
    <row r="5019" spans="1:17" ht="12.75" customHeight="1" x14ac:dyDescent="0.25">
      <c r="A5019" s="273" t="s">
        <v>7970</v>
      </c>
      <c r="B5019" s="273"/>
      <c r="C5019" s="274" t="s">
        <v>7966</v>
      </c>
      <c r="D5019" s="274"/>
      <c r="E5019" s="274"/>
      <c r="F5019" s="274"/>
      <c r="G5019" s="73">
        <v>0</v>
      </c>
      <c r="H5019" s="73">
        <v>0</v>
      </c>
      <c r="I5019" s="275">
        <v>0</v>
      </c>
      <c r="J5019" s="275"/>
      <c r="K5019" s="275">
        <v>65000</v>
      </c>
      <c r="L5019" s="275"/>
      <c r="M5019" s="275"/>
      <c r="N5019" s="275"/>
      <c r="O5019" s="275">
        <v>0</v>
      </c>
      <c r="P5019" s="275"/>
      <c r="Q5019" s="73">
        <v>65000</v>
      </c>
    </row>
    <row r="5020" spans="1:17" ht="12.1" customHeight="1" x14ac:dyDescent="0.25">
      <c r="A5020" s="273" t="s">
        <v>7971</v>
      </c>
      <c r="B5020" s="273"/>
      <c r="C5020" s="274" t="s">
        <v>7966</v>
      </c>
      <c r="D5020" s="274"/>
      <c r="E5020" s="274"/>
      <c r="F5020" s="274"/>
      <c r="G5020" s="73">
        <v>0</v>
      </c>
      <c r="H5020" s="73">
        <v>0</v>
      </c>
      <c r="I5020" s="275">
        <v>0</v>
      </c>
      <c r="J5020" s="275"/>
      <c r="K5020" s="275">
        <v>15000</v>
      </c>
      <c r="L5020" s="275"/>
      <c r="M5020" s="275"/>
      <c r="N5020" s="275"/>
      <c r="O5020" s="275">
        <v>0</v>
      </c>
      <c r="P5020" s="275"/>
      <c r="Q5020" s="73">
        <v>15000</v>
      </c>
    </row>
    <row r="5021" spans="1:17" ht="12.1" customHeight="1" x14ac:dyDescent="0.25">
      <c r="A5021" s="273" t="s">
        <v>7972</v>
      </c>
      <c r="B5021" s="273"/>
      <c r="C5021" s="274" t="s">
        <v>7966</v>
      </c>
      <c r="D5021" s="274"/>
      <c r="E5021" s="274"/>
      <c r="F5021" s="274"/>
      <c r="G5021" s="73">
        <v>0</v>
      </c>
      <c r="H5021" s="73">
        <v>0</v>
      </c>
      <c r="I5021" s="275">
        <v>0</v>
      </c>
      <c r="J5021" s="275"/>
      <c r="K5021" s="275">
        <v>954000</v>
      </c>
      <c r="L5021" s="275"/>
      <c r="M5021" s="275"/>
      <c r="N5021" s="275"/>
      <c r="O5021" s="275">
        <v>0</v>
      </c>
      <c r="P5021" s="275"/>
      <c r="Q5021" s="73">
        <v>954000</v>
      </c>
    </row>
    <row r="5022" spans="1:17" ht="12.75" customHeight="1" x14ac:dyDescent="0.25">
      <c r="A5022" s="273" t="s">
        <v>7973</v>
      </c>
      <c r="B5022" s="273"/>
      <c r="C5022" s="274" t="s">
        <v>7966</v>
      </c>
      <c r="D5022" s="274"/>
      <c r="E5022" s="274"/>
      <c r="F5022" s="274"/>
      <c r="G5022" s="73">
        <v>0</v>
      </c>
      <c r="H5022" s="73">
        <v>0</v>
      </c>
      <c r="I5022" s="275">
        <v>0</v>
      </c>
      <c r="J5022" s="275"/>
      <c r="K5022" s="275">
        <v>65000</v>
      </c>
      <c r="L5022" s="275"/>
      <c r="M5022" s="275"/>
      <c r="N5022" s="275"/>
      <c r="O5022" s="275">
        <v>0</v>
      </c>
      <c r="P5022" s="275"/>
      <c r="Q5022" s="73">
        <v>65000</v>
      </c>
    </row>
    <row r="5023" spans="1:17" ht="12.1" customHeight="1" x14ac:dyDescent="0.25">
      <c r="A5023" s="273" t="s">
        <v>7974</v>
      </c>
      <c r="B5023" s="273"/>
      <c r="C5023" s="274" t="s">
        <v>7975</v>
      </c>
      <c r="D5023" s="274"/>
      <c r="E5023" s="274"/>
      <c r="F5023" s="274"/>
      <c r="G5023" s="73">
        <v>0</v>
      </c>
      <c r="H5023" s="73">
        <v>0</v>
      </c>
      <c r="I5023" s="275">
        <v>0</v>
      </c>
      <c r="J5023" s="275"/>
      <c r="K5023" s="275">
        <v>100000</v>
      </c>
      <c r="L5023" s="275"/>
      <c r="M5023" s="275"/>
      <c r="N5023" s="275"/>
      <c r="O5023" s="275">
        <v>0</v>
      </c>
      <c r="P5023" s="275"/>
      <c r="Q5023" s="73">
        <v>100000</v>
      </c>
    </row>
    <row r="5024" spans="1:17" ht="12.1" customHeight="1" x14ac:dyDescent="0.25">
      <c r="A5024" s="273" t="s">
        <v>7976</v>
      </c>
      <c r="B5024" s="273"/>
      <c r="C5024" s="274" t="s">
        <v>7966</v>
      </c>
      <c r="D5024" s="274"/>
      <c r="E5024" s="274"/>
      <c r="F5024" s="274"/>
      <c r="G5024" s="73">
        <v>0</v>
      </c>
      <c r="H5024" s="73">
        <v>0</v>
      </c>
      <c r="I5024" s="275">
        <v>0</v>
      </c>
      <c r="J5024" s="275"/>
      <c r="K5024" s="275">
        <v>252272.73</v>
      </c>
      <c r="L5024" s="275"/>
      <c r="M5024" s="275"/>
      <c r="N5024" s="275"/>
      <c r="O5024" s="275">
        <v>0</v>
      </c>
      <c r="P5024" s="275"/>
      <c r="Q5024" s="73">
        <v>252272.73</v>
      </c>
    </row>
    <row r="5025" spans="1:17" ht="12.1" customHeight="1" x14ac:dyDescent="0.25">
      <c r="A5025" s="273" t="s">
        <v>7977</v>
      </c>
      <c r="B5025" s="273"/>
      <c r="C5025" s="274" t="s">
        <v>7966</v>
      </c>
      <c r="D5025" s="274"/>
      <c r="E5025" s="274"/>
      <c r="F5025" s="274"/>
      <c r="G5025" s="73">
        <v>0</v>
      </c>
      <c r="H5025" s="73">
        <v>0</v>
      </c>
      <c r="I5025" s="275">
        <v>0</v>
      </c>
      <c r="J5025" s="275"/>
      <c r="K5025" s="275">
        <v>250000</v>
      </c>
      <c r="L5025" s="275"/>
      <c r="M5025" s="275"/>
      <c r="N5025" s="275"/>
      <c r="O5025" s="275">
        <v>0</v>
      </c>
      <c r="P5025" s="275"/>
      <c r="Q5025" s="73">
        <v>250000</v>
      </c>
    </row>
    <row r="5026" spans="1:17" ht="12.75" customHeight="1" x14ac:dyDescent="0.25">
      <c r="A5026" s="273" t="s">
        <v>7978</v>
      </c>
      <c r="B5026" s="273"/>
      <c r="C5026" s="274" t="s">
        <v>7966</v>
      </c>
      <c r="D5026" s="274"/>
      <c r="E5026" s="274"/>
      <c r="F5026" s="274"/>
      <c r="G5026" s="73">
        <v>0</v>
      </c>
      <c r="H5026" s="73">
        <v>0</v>
      </c>
      <c r="I5026" s="275">
        <v>0</v>
      </c>
      <c r="J5026" s="275"/>
      <c r="K5026" s="275">
        <v>352000</v>
      </c>
      <c r="L5026" s="275"/>
      <c r="M5026" s="275"/>
      <c r="N5026" s="275"/>
      <c r="O5026" s="275">
        <v>0</v>
      </c>
      <c r="P5026" s="275"/>
      <c r="Q5026" s="73">
        <v>352000</v>
      </c>
    </row>
    <row r="5027" spans="1:17" ht="12.1" customHeight="1" x14ac:dyDescent="0.25">
      <c r="A5027" s="273" t="s">
        <v>7979</v>
      </c>
      <c r="B5027" s="273"/>
      <c r="C5027" s="274" t="s">
        <v>7966</v>
      </c>
      <c r="D5027" s="274"/>
      <c r="E5027" s="274"/>
      <c r="F5027" s="274"/>
      <c r="G5027" s="73">
        <v>0</v>
      </c>
      <c r="H5027" s="73">
        <v>0</v>
      </c>
      <c r="I5027" s="275">
        <v>0</v>
      </c>
      <c r="J5027" s="275"/>
      <c r="K5027" s="275">
        <v>425000</v>
      </c>
      <c r="L5027" s="275"/>
      <c r="M5027" s="275"/>
      <c r="N5027" s="275"/>
      <c r="O5027" s="275">
        <v>0</v>
      </c>
      <c r="P5027" s="275"/>
      <c r="Q5027" s="73">
        <v>425000</v>
      </c>
    </row>
    <row r="5028" spans="1:17" ht="12.1" customHeight="1" x14ac:dyDescent="0.25">
      <c r="A5028" s="273" t="s">
        <v>7980</v>
      </c>
      <c r="B5028" s="273"/>
      <c r="C5028" s="274" t="s">
        <v>7981</v>
      </c>
      <c r="D5028" s="274"/>
      <c r="E5028" s="274"/>
      <c r="F5028" s="274"/>
      <c r="G5028" s="73">
        <v>0</v>
      </c>
      <c r="H5028" s="73">
        <v>0</v>
      </c>
      <c r="I5028" s="275">
        <v>0</v>
      </c>
      <c r="J5028" s="275"/>
      <c r="K5028" s="275">
        <v>3270000</v>
      </c>
      <c r="L5028" s="275"/>
      <c r="M5028" s="275"/>
      <c r="N5028" s="275"/>
      <c r="O5028" s="275">
        <v>0</v>
      </c>
      <c r="P5028" s="275"/>
      <c r="Q5028" s="73">
        <v>3270000</v>
      </c>
    </row>
    <row r="5029" spans="1:17" ht="12.75" customHeight="1" x14ac:dyDescent="0.25">
      <c r="A5029" s="273" t="s">
        <v>7982</v>
      </c>
      <c r="B5029" s="273"/>
      <c r="C5029" s="274" t="s">
        <v>7983</v>
      </c>
      <c r="D5029" s="274"/>
      <c r="E5029" s="274"/>
      <c r="F5029" s="274"/>
      <c r="G5029" s="73">
        <v>0</v>
      </c>
      <c r="H5029" s="73">
        <v>0</v>
      </c>
      <c r="I5029" s="275">
        <v>0</v>
      </c>
      <c r="J5029" s="275"/>
      <c r="K5029" s="275">
        <v>390000</v>
      </c>
      <c r="L5029" s="275"/>
      <c r="M5029" s="275"/>
      <c r="N5029" s="275"/>
      <c r="O5029" s="275">
        <v>0</v>
      </c>
      <c r="P5029" s="275"/>
      <c r="Q5029" s="73">
        <v>390000</v>
      </c>
    </row>
    <row r="5030" spans="1:17" ht="12.1" customHeight="1" x14ac:dyDescent="0.25">
      <c r="A5030" s="273" t="s">
        <v>7984</v>
      </c>
      <c r="B5030" s="273"/>
      <c r="C5030" s="274" t="s">
        <v>7985</v>
      </c>
      <c r="D5030" s="274"/>
      <c r="E5030" s="274"/>
      <c r="F5030" s="274"/>
      <c r="G5030" s="73">
        <v>0</v>
      </c>
      <c r="H5030" s="73">
        <v>0</v>
      </c>
      <c r="I5030" s="275">
        <v>0</v>
      </c>
      <c r="J5030" s="275"/>
      <c r="K5030" s="275">
        <v>609000</v>
      </c>
      <c r="L5030" s="275"/>
      <c r="M5030" s="275"/>
      <c r="N5030" s="275"/>
      <c r="O5030" s="275">
        <v>0</v>
      </c>
      <c r="P5030" s="275"/>
      <c r="Q5030" s="73">
        <v>609000</v>
      </c>
    </row>
    <row r="5031" spans="1:17" ht="12.1" customHeight="1" x14ac:dyDescent="0.25">
      <c r="A5031" s="273" t="s">
        <v>7986</v>
      </c>
      <c r="B5031" s="273"/>
      <c r="C5031" s="274" t="s">
        <v>7987</v>
      </c>
      <c r="D5031" s="274"/>
      <c r="E5031" s="274"/>
      <c r="F5031" s="274"/>
      <c r="G5031" s="73">
        <v>0</v>
      </c>
      <c r="H5031" s="73">
        <v>0</v>
      </c>
      <c r="I5031" s="275">
        <v>0</v>
      </c>
      <c r="J5031" s="275"/>
      <c r="K5031" s="275">
        <v>45454.54</v>
      </c>
      <c r="L5031" s="275"/>
      <c r="M5031" s="275"/>
      <c r="N5031" s="275"/>
      <c r="O5031" s="275">
        <v>0</v>
      </c>
      <c r="P5031" s="275"/>
      <c r="Q5031" s="73">
        <v>45454.54</v>
      </c>
    </row>
    <row r="5032" spans="1:17" ht="12.75" customHeight="1" x14ac:dyDescent="0.25">
      <c r="A5032" s="273" t="s">
        <v>7988</v>
      </c>
      <c r="B5032" s="273"/>
      <c r="C5032" s="274" t="s">
        <v>7987</v>
      </c>
      <c r="D5032" s="274"/>
      <c r="E5032" s="274"/>
      <c r="F5032" s="274"/>
      <c r="G5032" s="73">
        <v>0</v>
      </c>
      <c r="H5032" s="73">
        <v>0</v>
      </c>
      <c r="I5032" s="275">
        <v>0</v>
      </c>
      <c r="J5032" s="275"/>
      <c r="K5032" s="275">
        <v>1055000</v>
      </c>
      <c r="L5032" s="275"/>
      <c r="M5032" s="275"/>
      <c r="N5032" s="275"/>
      <c r="O5032" s="275">
        <v>0</v>
      </c>
      <c r="P5032" s="275"/>
      <c r="Q5032" s="73">
        <v>1055000</v>
      </c>
    </row>
    <row r="5033" spans="1:17" ht="12.1" customHeight="1" x14ac:dyDescent="0.25">
      <c r="A5033" s="273" t="s">
        <v>7989</v>
      </c>
      <c r="B5033" s="273"/>
      <c r="C5033" s="274" t="s">
        <v>7990</v>
      </c>
      <c r="D5033" s="274"/>
      <c r="E5033" s="274"/>
      <c r="F5033" s="274"/>
      <c r="G5033" s="73">
        <v>0</v>
      </c>
      <c r="H5033" s="73">
        <v>0</v>
      </c>
      <c r="I5033" s="275">
        <v>0</v>
      </c>
      <c r="J5033" s="275"/>
      <c r="K5033" s="275">
        <v>25000</v>
      </c>
      <c r="L5033" s="275"/>
      <c r="M5033" s="275"/>
      <c r="N5033" s="275"/>
      <c r="O5033" s="275">
        <v>0</v>
      </c>
      <c r="P5033" s="275"/>
      <c r="Q5033" s="73">
        <v>25000</v>
      </c>
    </row>
    <row r="5034" spans="1:17" ht="12.1" customHeight="1" x14ac:dyDescent="0.25">
      <c r="A5034" s="273" t="s">
        <v>7991</v>
      </c>
      <c r="B5034" s="273"/>
      <c r="C5034" s="274" t="s">
        <v>7987</v>
      </c>
      <c r="D5034" s="274"/>
      <c r="E5034" s="274"/>
      <c r="F5034" s="274"/>
      <c r="G5034" s="73">
        <v>0</v>
      </c>
      <c r="H5034" s="73">
        <v>0</v>
      </c>
      <c r="I5034" s="275">
        <v>0</v>
      </c>
      <c r="J5034" s="275"/>
      <c r="K5034" s="275">
        <v>80000</v>
      </c>
      <c r="L5034" s="275"/>
      <c r="M5034" s="275"/>
      <c r="N5034" s="275"/>
      <c r="O5034" s="275">
        <v>0</v>
      </c>
      <c r="P5034" s="275"/>
      <c r="Q5034" s="73">
        <v>80000</v>
      </c>
    </row>
    <row r="5035" spans="1:17" ht="12.75" customHeight="1" x14ac:dyDescent="0.25">
      <c r="A5035" s="273" t="s">
        <v>7992</v>
      </c>
      <c r="B5035" s="273"/>
      <c r="C5035" s="274" t="s">
        <v>7987</v>
      </c>
      <c r="D5035" s="274"/>
      <c r="E5035" s="274"/>
      <c r="F5035" s="274"/>
      <c r="G5035" s="73">
        <v>0</v>
      </c>
      <c r="H5035" s="73">
        <v>0</v>
      </c>
      <c r="I5035" s="275">
        <v>0</v>
      </c>
      <c r="J5035" s="275"/>
      <c r="K5035" s="275">
        <v>110000</v>
      </c>
      <c r="L5035" s="275"/>
      <c r="M5035" s="275"/>
      <c r="N5035" s="275"/>
      <c r="O5035" s="275">
        <v>0</v>
      </c>
      <c r="P5035" s="275"/>
      <c r="Q5035" s="73">
        <v>110000</v>
      </c>
    </row>
    <row r="5036" spans="1:17" ht="12.1" customHeight="1" x14ac:dyDescent="0.25">
      <c r="A5036" s="273" t="s">
        <v>7993</v>
      </c>
      <c r="B5036" s="273"/>
      <c r="C5036" s="274" t="s">
        <v>7987</v>
      </c>
      <c r="D5036" s="274"/>
      <c r="E5036" s="274"/>
      <c r="F5036" s="274"/>
      <c r="G5036" s="73">
        <v>0</v>
      </c>
      <c r="H5036" s="73">
        <v>0</v>
      </c>
      <c r="I5036" s="275">
        <v>0</v>
      </c>
      <c r="J5036" s="275"/>
      <c r="K5036" s="275">
        <v>570000</v>
      </c>
      <c r="L5036" s="275"/>
      <c r="M5036" s="275"/>
      <c r="N5036" s="275"/>
      <c r="O5036" s="275">
        <v>0</v>
      </c>
      <c r="P5036" s="275"/>
      <c r="Q5036" s="73">
        <v>570000</v>
      </c>
    </row>
    <row r="5037" spans="1:17" ht="12.1" customHeight="1" x14ac:dyDescent="0.25">
      <c r="A5037" s="273" t="s">
        <v>7994</v>
      </c>
      <c r="B5037" s="273"/>
      <c r="C5037" s="274" t="s">
        <v>7987</v>
      </c>
      <c r="D5037" s="274"/>
      <c r="E5037" s="274"/>
      <c r="F5037" s="274"/>
      <c r="G5037" s="73">
        <v>0</v>
      </c>
      <c r="H5037" s="73">
        <v>0</v>
      </c>
      <c r="I5037" s="275">
        <v>0</v>
      </c>
      <c r="J5037" s="275"/>
      <c r="K5037" s="275">
        <v>15000</v>
      </c>
      <c r="L5037" s="275"/>
      <c r="M5037" s="275"/>
      <c r="N5037" s="275"/>
      <c r="O5037" s="275">
        <v>0</v>
      </c>
      <c r="P5037" s="275"/>
      <c r="Q5037" s="73">
        <v>15000</v>
      </c>
    </row>
    <row r="5038" spans="1:17" ht="12.75" customHeight="1" x14ac:dyDescent="0.25">
      <c r="A5038" s="273" t="s">
        <v>7995</v>
      </c>
      <c r="B5038" s="273"/>
      <c r="C5038" s="274" t="s">
        <v>7987</v>
      </c>
      <c r="D5038" s="274"/>
      <c r="E5038" s="274"/>
      <c r="F5038" s="274"/>
      <c r="G5038" s="73">
        <v>0</v>
      </c>
      <c r="H5038" s="73">
        <v>0</v>
      </c>
      <c r="I5038" s="275">
        <v>0</v>
      </c>
      <c r="J5038" s="275"/>
      <c r="K5038" s="275">
        <v>105000</v>
      </c>
      <c r="L5038" s="275"/>
      <c r="M5038" s="275"/>
      <c r="N5038" s="275"/>
      <c r="O5038" s="275">
        <v>0</v>
      </c>
      <c r="P5038" s="275"/>
      <c r="Q5038" s="73">
        <v>105000</v>
      </c>
    </row>
    <row r="5039" spans="1:17" ht="12.1" customHeight="1" x14ac:dyDescent="0.25">
      <c r="A5039" s="273" t="s">
        <v>7996</v>
      </c>
      <c r="B5039" s="273"/>
      <c r="C5039" s="274" t="s">
        <v>7987</v>
      </c>
      <c r="D5039" s="274"/>
      <c r="E5039" s="274"/>
      <c r="F5039" s="274"/>
      <c r="G5039" s="73">
        <v>0</v>
      </c>
      <c r="H5039" s="73">
        <v>0</v>
      </c>
      <c r="I5039" s="275">
        <v>0</v>
      </c>
      <c r="J5039" s="275"/>
      <c r="K5039" s="275">
        <v>125000</v>
      </c>
      <c r="L5039" s="275"/>
      <c r="M5039" s="275"/>
      <c r="N5039" s="275"/>
      <c r="O5039" s="275">
        <v>0</v>
      </c>
      <c r="P5039" s="275"/>
      <c r="Q5039" s="73">
        <v>125000</v>
      </c>
    </row>
    <row r="5040" spans="1:17" ht="12.1" customHeight="1" x14ac:dyDescent="0.25">
      <c r="A5040" s="273" t="s">
        <v>7997</v>
      </c>
      <c r="B5040" s="273"/>
      <c r="C5040" s="274" t="s">
        <v>7987</v>
      </c>
      <c r="D5040" s="274"/>
      <c r="E5040" s="274"/>
      <c r="F5040" s="274"/>
      <c r="G5040" s="73">
        <v>0</v>
      </c>
      <c r="H5040" s="73">
        <v>0</v>
      </c>
      <c r="I5040" s="275">
        <v>0</v>
      </c>
      <c r="J5040" s="275"/>
      <c r="K5040" s="275">
        <v>3000</v>
      </c>
      <c r="L5040" s="275"/>
      <c r="M5040" s="275"/>
      <c r="N5040" s="275"/>
      <c r="O5040" s="275">
        <v>0</v>
      </c>
      <c r="P5040" s="275"/>
      <c r="Q5040" s="73">
        <v>3000</v>
      </c>
    </row>
    <row r="5041" spans="1:17" ht="12.75" customHeight="1" x14ac:dyDescent="0.25">
      <c r="A5041" s="273" t="s">
        <v>7998</v>
      </c>
      <c r="B5041" s="273"/>
      <c r="C5041" s="274" t="s">
        <v>7987</v>
      </c>
      <c r="D5041" s="274"/>
      <c r="E5041" s="274"/>
      <c r="F5041" s="274"/>
      <c r="G5041" s="73">
        <v>0</v>
      </c>
      <c r="H5041" s="73">
        <v>0</v>
      </c>
      <c r="I5041" s="275">
        <v>0</v>
      </c>
      <c r="J5041" s="275"/>
      <c r="K5041" s="275">
        <v>240000</v>
      </c>
      <c r="L5041" s="275"/>
      <c r="M5041" s="275"/>
      <c r="N5041" s="275"/>
      <c r="O5041" s="275">
        <v>0</v>
      </c>
      <c r="P5041" s="275"/>
      <c r="Q5041" s="73">
        <v>240000</v>
      </c>
    </row>
    <row r="5042" spans="1:17" ht="12.1" customHeight="1" x14ac:dyDescent="0.25">
      <c r="A5042" s="273" t="s">
        <v>7999</v>
      </c>
      <c r="B5042" s="273"/>
      <c r="C5042" s="274" t="s">
        <v>7987</v>
      </c>
      <c r="D5042" s="274"/>
      <c r="E5042" s="274"/>
      <c r="F5042" s="274"/>
      <c r="G5042" s="73">
        <v>0</v>
      </c>
      <c r="H5042" s="73">
        <v>0</v>
      </c>
      <c r="I5042" s="275">
        <v>0</v>
      </c>
      <c r="J5042" s="275"/>
      <c r="K5042" s="275">
        <v>435000</v>
      </c>
      <c r="L5042" s="275"/>
      <c r="M5042" s="275"/>
      <c r="N5042" s="275"/>
      <c r="O5042" s="275">
        <v>0</v>
      </c>
      <c r="P5042" s="275"/>
      <c r="Q5042" s="73">
        <v>435000</v>
      </c>
    </row>
    <row r="5043" spans="1:17" ht="12.1" customHeight="1" x14ac:dyDescent="0.25">
      <c r="A5043" s="273" t="s">
        <v>8000</v>
      </c>
      <c r="B5043" s="273"/>
      <c r="C5043" s="274" t="s">
        <v>7987</v>
      </c>
      <c r="D5043" s="274"/>
      <c r="E5043" s="274"/>
      <c r="F5043" s="274"/>
      <c r="G5043" s="73">
        <v>0</v>
      </c>
      <c r="H5043" s="73">
        <v>0</v>
      </c>
      <c r="I5043" s="275">
        <v>0</v>
      </c>
      <c r="J5043" s="275"/>
      <c r="K5043" s="275">
        <v>50000</v>
      </c>
      <c r="L5043" s="275"/>
      <c r="M5043" s="275"/>
      <c r="N5043" s="275"/>
      <c r="O5043" s="275">
        <v>0</v>
      </c>
      <c r="P5043" s="275"/>
      <c r="Q5043" s="73">
        <v>50000</v>
      </c>
    </row>
    <row r="5044" spans="1:17" ht="12.75" customHeight="1" x14ac:dyDescent="0.25">
      <c r="A5044" s="273" t="s">
        <v>8001</v>
      </c>
      <c r="B5044" s="273"/>
      <c r="C5044" s="274" t="s">
        <v>7987</v>
      </c>
      <c r="D5044" s="274"/>
      <c r="E5044" s="274"/>
      <c r="F5044" s="274"/>
      <c r="G5044" s="73">
        <v>0</v>
      </c>
      <c r="H5044" s="73">
        <v>0</v>
      </c>
      <c r="I5044" s="275">
        <v>0</v>
      </c>
      <c r="J5044" s="275"/>
      <c r="K5044" s="275">
        <v>10000</v>
      </c>
      <c r="L5044" s="275"/>
      <c r="M5044" s="275"/>
      <c r="N5044" s="275"/>
      <c r="O5044" s="275">
        <v>0</v>
      </c>
      <c r="P5044" s="275"/>
      <c r="Q5044" s="73">
        <v>10000</v>
      </c>
    </row>
    <row r="5045" spans="1:17" ht="12.1" customHeight="1" x14ac:dyDescent="0.25">
      <c r="A5045" s="273" t="s">
        <v>8002</v>
      </c>
      <c r="B5045" s="273"/>
      <c r="C5045" s="274" t="s">
        <v>7987</v>
      </c>
      <c r="D5045" s="274"/>
      <c r="E5045" s="274"/>
      <c r="F5045" s="274"/>
      <c r="G5045" s="73">
        <v>0</v>
      </c>
      <c r="H5045" s="73">
        <v>0</v>
      </c>
      <c r="I5045" s="275">
        <v>0</v>
      </c>
      <c r="J5045" s="275"/>
      <c r="K5045" s="275">
        <v>75000</v>
      </c>
      <c r="L5045" s="275"/>
      <c r="M5045" s="275"/>
      <c r="N5045" s="275"/>
      <c r="O5045" s="275">
        <v>0</v>
      </c>
      <c r="P5045" s="275"/>
      <c r="Q5045" s="73">
        <v>75000</v>
      </c>
    </row>
    <row r="5046" spans="1:17" ht="12.1" customHeight="1" x14ac:dyDescent="0.25">
      <c r="A5046" s="273" t="s">
        <v>8003</v>
      </c>
      <c r="B5046" s="273"/>
      <c r="C5046" s="274" t="s">
        <v>7987</v>
      </c>
      <c r="D5046" s="274"/>
      <c r="E5046" s="274"/>
      <c r="F5046" s="274"/>
      <c r="G5046" s="73">
        <v>0</v>
      </c>
      <c r="H5046" s="73">
        <v>0</v>
      </c>
      <c r="I5046" s="275">
        <v>0</v>
      </c>
      <c r="J5046" s="275"/>
      <c r="K5046" s="275">
        <v>150000</v>
      </c>
      <c r="L5046" s="275"/>
      <c r="M5046" s="275"/>
      <c r="N5046" s="275"/>
      <c r="O5046" s="275">
        <v>0</v>
      </c>
      <c r="P5046" s="275"/>
      <c r="Q5046" s="73">
        <v>150000</v>
      </c>
    </row>
    <row r="5047" spans="1:17" ht="12.75" customHeight="1" x14ac:dyDescent="0.25">
      <c r="A5047" s="273" t="s">
        <v>8004</v>
      </c>
      <c r="B5047" s="273"/>
      <c r="C5047" s="274" t="s">
        <v>7987</v>
      </c>
      <c r="D5047" s="274"/>
      <c r="E5047" s="274"/>
      <c r="F5047" s="274"/>
      <c r="G5047" s="73">
        <v>0</v>
      </c>
      <c r="H5047" s="73">
        <v>0</v>
      </c>
      <c r="I5047" s="275">
        <v>0</v>
      </c>
      <c r="J5047" s="275"/>
      <c r="K5047" s="275">
        <v>10000</v>
      </c>
      <c r="L5047" s="275"/>
      <c r="M5047" s="275"/>
      <c r="N5047" s="275"/>
      <c r="O5047" s="275">
        <v>0</v>
      </c>
      <c r="P5047" s="275"/>
      <c r="Q5047" s="73">
        <v>10000</v>
      </c>
    </row>
    <row r="5048" spans="1:17" ht="12.1" customHeight="1" x14ac:dyDescent="0.25">
      <c r="A5048" s="273" t="s">
        <v>8005</v>
      </c>
      <c r="B5048" s="273"/>
      <c r="C5048" s="274" t="s">
        <v>7987</v>
      </c>
      <c r="D5048" s="274"/>
      <c r="E5048" s="274"/>
      <c r="F5048" s="274"/>
      <c r="G5048" s="73">
        <v>0</v>
      </c>
      <c r="H5048" s="73">
        <v>0</v>
      </c>
      <c r="I5048" s="275">
        <v>0</v>
      </c>
      <c r="J5048" s="275"/>
      <c r="K5048" s="275">
        <v>30000</v>
      </c>
      <c r="L5048" s="275"/>
      <c r="M5048" s="275"/>
      <c r="N5048" s="275"/>
      <c r="O5048" s="275">
        <v>0</v>
      </c>
      <c r="P5048" s="275"/>
      <c r="Q5048" s="73">
        <v>30000</v>
      </c>
    </row>
    <row r="5049" spans="1:17" ht="12.1" customHeight="1" x14ac:dyDescent="0.25">
      <c r="A5049" s="273" t="s">
        <v>8006</v>
      </c>
      <c r="B5049" s="273"/>
      <c r="C5049" s="274" t="s">
        <v>7987</v>
      </c>
      <c r="D5049" s="274"/>
      <c r="E5049" s="274"/>
      <c r="F5049" s="274"/>
      <c r="G5049" s="73">
        <v>0</v>
      </c>
      <c r="H5049" s="73">
        <v>0</v>
      </c>
      <c r="I5049" s="275">
        <v>0</v>
      </c>
      <c r="J5049" s="275"/>
      <c r="K5049" s="275">
        <v>60000</v>
      </c>
      <c r="L5049" s="275"/>
      <c r="M5049" s="275"/>
      <c r="N5049" s="275"/>
      <c r="O5049" s="275">
        <v>0</v>
      </c>
      <c r="P5049" s="275"/>
      <c r="Q5049" s="73">
        <v>60000</v>
      </c>
    </row>
    <row r="5050" spans="1:17" ht="12.1" customHeight="1" x14ac:dyDescent="0.25">
      <c r="A5050" s="273" t="s">
        <v>8007</v>
      </c>
      <c r="B5050" s="273"/>
      <c r="C5050" s="274" t="s">
        <v>7987</v>
      </c>
      <c r="D5050" s="274"/>
      <c r="E5050" s="274"/>
      <c r="F5050" s="274"/>
      <c r="G5050" s="73">
        <v>0</v>
      </c>
      <c r="H5050" s="73">
        <v>0</v>
      </c>
      <c r="I5050" s="275">
        <v>0</v>
      </c>
      <c r="J5050" s="275"/>
      <c r="K5050" s="275">
        <v>1770000</v>
      </c>
      <c r="L5050" s="275"/>
      <c r="M5050" s="275"/>
      <c r="N5050" s="275"/>
      <c r="O5050" s="275">
        <v>0</v>
      </c>
      <c r="P5050" s="275"/>
      <c r="Q5050" s="73">
        <v>1770000</v>
      </c>
    </row>
    <row r="5051" spans="1:17" ht="12.75" customHeight="1" x14ac:dyDescent="0.25">
      <c r="A5051" s="273" t="s">
        <v>8008</v>
      </c>
      <c r="B5051" s="273"/>
      <c r="C5051" s="274" t="s">
        <v>7987</v>
      </c>
      <c r="D5051" s="274"/>
      <c r="E5051" s="274"/>
      <c r="F5051" s="274"/>
      <c r="G5051" s="73">
        <v>0</v>
      </c>
      <c r="H5051" s="73">
        <v>0</v>
      </c>
      <c r="I5051" s="275">
        <v>0</v>
      </c>
      <c r="J5051" s="275"/>
      <c r="K5051" s="275">
        <v>55000</v>
      </c>
      <c r="L5051" s="275"/>
      <c r="M5051" s="275"/>
      <c r="N5051" s="275"/>
      <c r="O5051" s="275">
        <v>0</v>
      </c>
      <c r="P5051" s="275"/>
      <c r="Q5051" s="73">
        <v>55000</v>
      </c>
    </row>
    <row r="5052" spans="1:17" ht="12.1" customHeight="1" x14ac:dyDescent="0.25">
      <c r="A5052" s="273" t="s">
        <v>8009</v>
      </c>
      <c r="B5052" s="273"/>
      <c r="C5052" s="274" t="s">
        <v>7987</v>
      </c>
      <c r="D5052" s="274"/>
      <c r="E5052" s="274"/>
      <c r="F5052" s="274"/>
      <c r="G5052" s="73">
        <v>0</v>
      </c>
      <c r="H5052" s="73">
        <v>0</v>
      </c>
      <c r="I5052" s="275">
        <v>0</v>
      </c>
      <c r="J5052" s="275"/>
      <c r="K5052" s="275">
        <v>95000</v>
      </c>
      <c r="L5052" s="275"/>
      <c r="M5052" s="275"/>
      <c r="N5052" s="275"/>
      <c r="O5052" s="275">
        <v>0</v>
      </c>
      <c r="P5052" s="275"/>
      <c r="Q5052" s="73">
        <v>95000</v>
      </c>
    </row>
    <row r="5053" spans="1:17" ht="12.1" customHeight="1" x14ac:dyDescent="0.25">
      <c r="A5053" s="273" t="s">
        <v>8010</v>
      </c>
      <c r="B5053" s="273"/>
      <c r="C5053" s="274" t="s">
        <v>8011</v>
      </c>
      <c r="D5053" s="274"/>
      <c r="E5053" s="274"/>
      <c r="F5053" s="274"/>
      <c r="G5053" s="73">
        <v>0</v>
      </c>
      <c r="H5053" s="73">
        <v>0</v>
      </c>
      <c r="I5053" s="275">
        <v>0</v>
      </c>
      <c r="J5053" s="275"/>
      <c r="K5053" s="275">
        <v>180000</v>
      </c>
      <c r="L5053" s="275"/>
      <c r="M5053" s="275"/>
      <c r="N5053" s="275"/>
      <c r="O5053" s="275">
        <v>0</v>
      </c>
      <c r="P5053" s="275"/>
      <c r="Q5053" s="73">
        <v>180000</v>
      </c>
    </row>
    <row r="5054" spans="1:17" ht="12.75" customHeight="1" x14ac:dyDescent="0.25">
      <c r="A5054" s="273" t="s">
        <v>8012</v>
      </c>
      <c r="B5054" s="273"/>
      <c r="C5054" s="274" t="s">
        <v>8013</v>
      </c>
      <c r="D5054" s="274"/>
      <c r="E5054" s="274"/>
      <c r="F5054" s="274"/>
      <c r="G5054" s="73">
        <v>0</v>
      </c>
      <c r="H5054" s="73">
        <v>0</v>
      </c>
      <c r="I5054" s="275">
        <v>0</v>
      </c>
      <c r="J5054" s="275"/>
      <c r="K5054" s="275">
        <v>360000</v>
      </c>
      <c r="L5054" s="275"/>
      <c r="M5054" s="275"/>
      <c r="N5054" s="275"/>
      <c r="O5054" s="275">
        <v>0</v>
      </c>
      <c r="P5054" s="275"/>
      <c r="Q5054" s="73">
        <v>360000</v>
      </c>
    </row>
    <row r="5055" spans="1:17" ht="12.1" customHeight="1" x14ac:dyDescent="0.25">
      <c r="A5055" s="273" t="s">
        <v>8014</v>
      </c>
      <c r="B5055" s="273"/>
      <c r="C5055" s="274" t="s">
        <v>8015</v>
      </c>
      <c r="D5055" s="274"/>
      <c r="E5055" s="274"/>
      <c r="F5055" s="274"/>
      <c r="G5055" s="73">
        <v>0</v>
      </c>
      <c r="H5055" s="73">
        <v>0</v>
      </c>
      <c r="I5055" s="275">
        <v>0</v>
      </c>
      <c r="J5055" s="275"/>
      <c r="K5055" s="275">
        <v>1191000</v>
      </c>
      <c r="L5055" s="275"/>
      <c r="M5055" s="275"/>
      <c r="N5055" s="275"/>
      <c r="O5055" s="275">
        <v>0</v>
      </c>
      <c r="P5055" s="275"/>
      <c r="Q5055" s="73">
        <v>1191000</v>
      </c>
    </row>
    <row r="5056" spans="1:17" ht="12.1" customHeight="1" x14ac:dyDescent="0.25">
      <c r="A5056" s="273" t="s">
        <v>8016</v>
      </c>
      <c r="B5056" s="273"/>
      <c r="C5056" s="274" t="s">
        <v>8011</v>
      </c>
      <c r="D5056" s="274"/>
      <c r="E5056" s="274"/>
      <c r="F5056" s="274"/>
      <c r="G5056" s="73">
        <v>0</v>
      </c>
      <c r="H5056" s="73">
        <v>0</v>
      </c>
      <c r="I5056" s="275">
        <v>0</v>
      </c>
      <c r="J5056" s="275"/>
      <c r="K5056" s="275">
        <v>160000</v>
      </c>
      <c r="L5056" s="275"/>
      <c r="M5056" s="275"/>
      <c r="N5056" s="275"/>
      <c r="O5056" s="275">
        <v>0</v>
      </c>
      <c r="P5056" s="275"/>
      <c r="Q5056" s="73">
        <v>160000</v>
      </c>
    </row>
    <row r="5057" spans="1:17" ht="12.75" customHeight="1" x14ac:dyDescent="0.25">
      <c r="A5057" s="355"/>
      <c r="B5057" s="355"/>
      <c r="C5057" s="355"/>
      <c r="D5057" s="355"/>
      <c r="E5057" s="355"/>
      <c r="F5057" s="355"/>
      <c r="G5057" s="74">
        <v>0</v>
      </c>
      <c r="H5057" s="74">
        <v>0</v>
      </c>
      <c r="I5057" s="356">
        <v>0</v>
      </c>
      <c r="J5057" s="356"/>
      <c r="K5057" s="356">
        <v>61110772.740000002</v>
      </c>
      <c r="L5057" s="356"/>
      <c r="M5057" s="356"/>
      <c r="N5057" s="356"/>
      <c r="O5057" s="356">
        <v>0</v>
      </c>
      <c r="P5057" s="356"/>
      <c r="Q5057" s="74">
        <v>61110772.740000002</v>
      </c>
    </row>
    <row r="5058" spans="1:17" ht="6.8" customHeight="1" x14ac:dyDescent="0.25"/>
    <row r="5059" spans="1:17" ht="12.1" customHeight="1" x14ac:dyDescent="0.25">
      <c r="A5059" s="277" t="s">
        <v>578</v>
      </c>
      <c r="B5059" s="277"/>
      <c r="C5059" s="278" t="s">
        <v>903</v>
      </c>
      <c r="D5059" s="278"/>
      <c r="E5059" s="278"/>
      <c r="F5059" s="278"/>
      <c r="G5059" s="278"/>
      <c r="H5059" s="278"/>
      <c r="I5059" s="278"/>
      <c r="J5059" s="278"/>
      <c r="K5059" s="278"/>
      <c r="L5059" s="278"/>
      <c r="M5059" s="278"/>
      <c r="N5059" s="278"/>
      <c r="O5059" s="278"/>
      <c r="P5059" s="278"/>
      <c r="Q5059" s="278"/>
    </row>
    <row r="5060" spans="1:17" ht="12.1" customHeight="1" x14ac:dyDescent="0.25">
      <c r="A5060" s="273" t="s">
        <v>8017</v>
      </c>
      <c r="B5060" s="273"/>
      <c r="C5060" s="274" t="s">
        <v>8018</v>
      </c>
      <c r="D5060" s="274"/>
      <c r="E5060" s="274"/>
      <c r="F5060" s="274"/>
      <c r="G5060" s="73">
        <v>0</v>
      </c>
      <c r="H5060" s="73">
        <v>0</v>
      </c>
      <c r="I5060" s="275">
        <v>0</v>
      </c>
      <c r="J5060" s="275"/>
      <c r="K5060" s="275">
        <v>20000</v>
      </c>
      <c r="L5060" s="275"/>
      <c r="M5060" s="275"/>
      <c r="N5060" s="275"/>
      <c r="O5060" s="275">
        <v>0</v>
      </c>
      <c r="P5060" s="275"/>
      <c r="Q5060" s="73">
        <v>20000</v>
      </c>
    </row>
    <row r="5061" spans="1:17" ht="12.75" customHeight="1" x14ac:dyDescent="0.25">
      <c r="A5061" s="273" t="s">
        <v>8019</v>
      </c>
      <c r="B5061" s="273"/>
      <c r="C5061" s="274" t="s">
        <v>8018</v>
      </c>
      <c r="D5061" s="274"/>
      <c r="E5061" s="274"/>
      <c r="F5061" s="274"/>
      <c r="G5061" s="73">
        <v>0</v>
      </c>
      <c r="H5061" s="73">
        <v>0</v>
      </c>
      <c r="I5061" s="275">
        <v>0</v>
      </c>
      <c r="J5061" s="275"/>
      <c r="K5061" s="275">
        <v>30000</v>
      </c>
      <c r="L5061" s="275"/>
      <c r="M5061" s="275"/>
      <c r="N5061" s="275"/>
      <c r="O5061" s="275">
        <v>0</v>
      </c>
      <c r="P5061" s="275"/>
      <c r="Q5061" s="73">
        <v>30000</v>
      </c>
    </row>
    <row r="5062" spans="1:17" ht="12.1" customHeight="1" x14ac:dyDescent="0.25">
      <c r="A5062" s="273" t="s">
        <v>8020</v>
      </c>
      <c r="B5062" s="273"/>
      <c r="C5062" s="274" t="s">
        <v>8021</v>
      </c>
      <c r="D5062" s="274"/>
      <c r="E5062" s="274"/>
      <c r="F5062" s="274"/>
      <c r="G5062" s="73">
        <v>0</v>
      </c>
      <c r="H5062" s="73">
        <v>0</v>
      </c>
      <c r="I5062" s="275">
        <v>0</v>
      </c>
      <c r="J5062" s="275"/>
      <c r="K5062" s="275">
        <v>290000</v>
      </c>
      <c r="L5062" s="275"/>
      <c r="M5062" s="275"/>
      <c r="N5062" s="275"/>
      <c r="O5062" s="275">
        <v>0</v>
      </c>
      <c r="P5062" s="275"/>
      <c r="Q5062" s="73">
        <v>290000</v>
      </c>
    </row>
    <row r="5063" spans="1:17" ht="12.1" customHeight="1" x14ac:dyDescent="0.25">
      <c r="A5063" s="273" t="s">
        <v>8022</v>
      </c>
      <c r="B5063" s="273"/>
      <c r="C5063" s="274" t="s">
        <v>8021</v>
      </c>
      <c r="D5063" s="274"/>
      <c r="E5063" s="274"/>
      <c r="F5063" s="274"/>
      <c r="G5063" s="73">
        <v>0</v>
      </c>
      <c r="H5063" s="73">
        <v>0</v>
      </c>
      <c r="I5063" s="275">
        <v>0</v>
      </c>
      <c r="J5063" s="275"/>
      <c r="K5063" s="275">
        <v>1300000</v>
      </c>
      <c r="L5063" s="275"/>
      <c r="M5063" s="275"/>
      <c r="N5063" s="275"/>
      <c r="O5063" s="275">
        <v>0</v>
      </c>
      <c r="P5063" s="275"/>
      <c r="Q5063" s="73">
        <v>1300000</v>
      </c>
    </row>
    <row r="5064" spans="1:17" ht="12.75" customHeight="1" x14ac:dyDescent="0.25">
      <c r="A5064" s="273" t="s">
        <v>8023</v>
      </c>
      <c r="B5064" s="273"/>
      <c r="C5064" s="274" t="s">
        <v>8021</v>
      </c>
      <c r="D5064" s="274"/>
      <c r="E5064" s="274"/>
      <c r="F5064" s="274"/>
      <c r="G5064" s="73">
        <v>0</v>
      </c>
      <c r="H5064" s="73">
        <v>0</v>
      </c>
      <c r="I5064" s="275">
        <v>0</v>
      </c>
      <c r="J5064" s="275"/>
      <c r="K5064" s="275">
        <v>2820000</v>
      </c>
      <c r="L5064" s="275"/>
      <c r="M5064" s="275"/>
      <c r="N5064" s="275"/>
      <c r="O5064" s="275">
        <v>0</v>
      </c>
      <c r="P5064" s="275"/>
      <c r="Q5064" s="73">
        <v>2820000</v>
      </c>
    </row>
    <row r="5065" spans="1:17" ht="12.1" customHeight="1" x14ac:dyDescent="0.25">
      <c r="A5065" s="273" t="s">
        <v>8024</v>
      </c>
      <c r="B5065" s="273"/>
      <c r="C5065" s="274" t="s">
        <v>8021</v>
      </c>
      <c r="D5065" s="274"/>
      <c r="E5065" s="274"/>
      <c r="F5065" s="274"/>
      <c r="G5065" s="73">
        <v>0</v>
      </c>
      <c r="H5065" s="73">
        <v>0</v>
      </c>
      <c r="I5065" s="275">
        <v>0</v>
      </c>
      <c r="J5065" s="275"/>
      <c r="K5065" s="275">
        <v>270000</v>
      </c>
      <c r="L5065" s="275"/>
      <c r="M5065" s="275"/>
      <c r="N5065" s="275"/>
      <c r="O5065" s="275">
        <v>0</v>
      </c>
      <c r="P5065" s="275"/>
      <c r="Q5065" s="73">
        <v>270000</v>
      </c>
    </row>
    <row r="5066" spans="1:17" ht="12.1" customHeight="1" x14ac:dyDescent="0.25">
      <c r="A5066" s="273" t="s">
        <v>8025</v>
      </c>
      <c r="B5066" s="273"/>
      <c r="C5066" s="274" t="s">
        <v>8021</v>
      </c>
      <c r="D5066" s="274"/>
      <c r="E5066" s="274"/>
      <c r="F5066" s="274"/>
      <c r="G5066" s="73">
        <v>0</v>
      </c>
      <c r="H5066" s="73">
        <v>0</v>
      </c>
      <c r="I5066" s="275">
        <v>0</v>
      </c>
      <c r="J5066" s="275"/>
      <c r="K5066" s="275">
        <v>300000</v>
      </c>
      <c r="L5066" s="275"/>
      <c r="M5066" s="275"/>
      <c r="N5066" s="275"/>
      <c r="O5066" s="275">
        <v>0</v>
      </c>
      <c r="P5066" s="275"/>
      <c r="Q5066" s="73">
        <v>300000</v>
      </c>
    </row>
    <row r="5067" spans="1:17" ht="12.75" customHeight="1" x14ac:dyDescent="0.25">
      <c r="A5067" s="273" t="s">
        <v>8026</v>
      </c>
      <c r="B5067" s="273"/>
      <c r="C5067" s="274" t="s">
        <v>8021</v>
      </c>
      <c r="D5067" s="274"/>
      <c r="E5067" s="274"/>
      <c r="F5067" s="274"/>
      <c r="G5067" s="73">
        <v>0</v>
      </c>
      <c r="H5067" s="73">
        <v>0</v>
      </c>
      <c r="I5067" s="275">
        <v>0</v>
      </c>
      <c r="J5067" s="275"/>
      <c r="K5067" s="275">
        <v>963636.37</v>
      </c>
      <c r="L5067" s="275"/>
      <c r="M5067" s="275"/>
      <c r="N5067" s="275"/>
      <c r="O5067" s="275">
        <v>0</v>
      </c>
      <c r="P5067" s="275"/>
      <c r="Q5067" s="73">
        <v>963636.37</v>
      </c>
    </row>
    <row r="5068" spans="1:17" ht="12.1" customHeight="1" x14ac:dyDescent="0.25">
      <c r="A5068" s="273" t="s">
        <v>8027</v>
      </c>
      <c r="B5068" s="273"/>
      <c r="C5068" s="274" t="s">
        <v>8021</v>
      </c>
      <c r="D5068" s="274"/>
      <c r="E5068" s="274"/>
      <c r="F5068" s="274"/>
      <c r="G5068" s="73">
        <v>0</v>
      </c>
      <c r="H5068" s="73">
        <v>0</v>
      </c>
      <c r="I5068" s="275">
        <v>0</v>
      </c>
      <c r="J5068" s="275"/>
      <c r="K5068" s="275">
        <v>990000</v>
      </c>
      <c r="L5068" s="275"/>
      <c r="M5068" s="275"/>
      <c r="N5068" s="275"/>
      <c r="O5068" s="275">
        <v>0</v>
      </c>
      <c r="P5068" s="275"/>
      <c r="Q5068" s="73">
        <v>990000</v>
      </c>
    </row>
    <row r="5069" spans="1:17" ht="12.1" customHeight="1" x14ac:dyDescent="0.25">
      <c r="A5069" s="273" t="s">
        <v>8028</v>
      </c>
      <c r="B5069" s="273"/>
      <c r="C5069" s="274" t="s">
        <v>8021</v>
      </c>
      <c r="D5069" s="274"/>
      <c r="E5069" s="274"/>
      <c r="F5069" s="274"/>
      <c r="G5069" s="73">
        <v>0</v>
      </c>
      <c r="H5069" s="73">
        <v>0</v>
      </c>
      <c r="I5069" s="275">
        <v>0</v>
      </c>
      <c r="J5069" s="275"/>
      <c r="K5069" s="275">
        <v>280000</v>
      </c>
      <c r="L5069" s="275"/>
      <c r="M5069" s="275"/>
      <c r="N5069" s="275"/>
      <c r="O5069" s="275">
        <v>0</v>
      </c>
      <c r="P5069" s="275"/>
      <c r="Q5069" s="73">
        <v>280000</v>
      </c>
    </row>
    <row r="5070" spans="1:17" ht="12.75" customHeight="1" x14ac:dyDescent="0.25">
      <c r="A5070" s="273" t="s">
        <v>8029</v>
      </c>
      <c r="B5070" s="273"/>
      <c r="C5070" s="274" t="s">
        <v>8021</v>
      </c>
      <c r="D5070" s="274"/>
      <c r="E5070" s="274"/>
      <c r="F5070" s="274"/>
      <c r="G5070" s="73">
        <v>0</v>
      </c>
      <c r="H5070" s="73">
        <v>0</v>
      </c>
      <c r="I5070" s="275">
        <v>0</v>
      </c>
      <c r="J5070" s="275"/>
      <c r="K5070" s="275">
        <v>220000</v>
      </c>
      <c r="L5070" s="275"/>
      <c r="M5070" s="275"/>
      <c r="N5070" s="275"/>
      <c r="O5070" s="275">
        <v>0</v>
      </c>
      <c r="P5070" s="275"/>
      <c r="Q5070" s="73">
        <v>220000</v>
      </c>
    </row>
    <row r="5071" spans="1:17" ht="12.1" customHeight="1" x14ac:dyDescent="0.25">
      <c r="A5071" s="273" t="s">
        <v>8030</v>
      </c>
      <c r="B5071" s="273"/>
      <c r="C5071" s="274" t="s">
        <v>8021</v>
      </c>
      <c r="D5071" s="274"/>
      <c r="E5071" s="274"/>
      <c r="F5071" s="274"/>
      <c r="G5071" s="73">
        <v>0</v>
      </c>
      <c r="H5071" s="73">
        <v>0</v>
      </c>
      <c r="I5071" s="275">
        <v>0</v>
      </c>
      <c r="J5071" s="275"/>
      <c r="K5071" s="275">
        <v>2500000</v>
      </c>
      <c r="L5071" s="275"/>
      <c r="M5071" s="275"/>
      <c r="N5071" s="275"/>
      <c r="O5071" s="275">
        <v>0</v>
      </c>
      <c r="P5071" s="275"/>
      <c r="Q5071" s="73">
        <v>2500000</v>
      </c>
    </row>
    <row r="5072" spans="1:17" ht="12.1" customHeight="1" x14ac:dyDescent="0.25">
      <c r="A5072" s="273" t="s">
        <v>8031</v>
      </c>
      <c r="B5072" s="273"/>
      <c r="C5072" s="274" t="s">
        <v>8021</v>
      </c>
      <c r="D5072" s="274"/>
      <c r="E5072" s="274"/>
      <c r="F5072" s="274"/>
      <c r="G5072" s="73">
        <v>0</v>
      </c>
      <c r="H5072" s="73">
        <v>0</v>
      </c>
      <c r="I5072" s="275">
        <v>0</v>
      </c>
      <c r="J5072" s="275"/>
      <c r="K5072" s="275">
        <v>480000</v>
      </c>
      <c r="L5072" s="275"/>
      <c r="M5072" s="275"/>
      <c r="N5072" s="275"/>
      <c r="O5072" s="275">
        <v>0</v>
      </c>
      <c r="P5072" s="275"/>
      <c r="Q5072" s="73">
        <v>480000</v>
      </c>
    </row>
    <row r="5073" spans="1:17" ht="12.75" customHeight="1" x14ac:dyDescent="0.25">
      <c r="A5073" s="273" t="s">
        <v>8032</v>
      </c>
      <c r="B5073" s="273"/>
      <c r="C5073" s="274" t="s">
        <v>8021</v>
      </c>
      <c r="D5073" s="274"/>
      <c r="E5073" s="274"/>
      <c r="F5073" s="274"/>
      <c r="G5073" s="73">
        <v>0</v>
      </c>
      <c r="H5073" s="73">
        <v>0</v>
      </c>
      <c r="I5073" s="275">
        <v>0</v>
      </c>
      <c r="J5073" s="275"/>
      <c r="K5073" s="275">
        <v>100000</v>
      </c>
      <c r="L5073" s="275"/>
      <c r="M5073" s="275"/>
      <c r="N5073" s="275"/>
      <c r="O5073" s="275">
        <v>0</v>
      </c>
      <c r="P5073" s="275"/>
      <c r="Q5073" s="73">
        <v>100000</v>
      </c>
    </row>
    <row r="5074" spans="1:17" ht="12.1" customHeight="1" x14ac:dyDescent="0.25">
      <c r="A5074" s="273" t="s">
        <v>8033</v>
      </c>
      <c r="B5074" s="273"/>
      <c r="C5074" s="274" t="s">
        <v>8021</v>
      </c>
      <c r="D5074" s="274"/>
      <c r="E5074" s="274"/>
      <c r="F5074" s="274"/>
      <c r="G5074" s="73">
        <v>0</v>
      </c>
      <c r="H5074" s="73">
        <v>0</v>
      </c>
      <c r="I5074" s="275">
        <v>0</v>
      </c>
      <c r="J5074" s="275"/>
      <c r="K5074" s="275">
        <v>195000</v>
      </c>
      <c r="L5074" s="275"/>
      <c r="M5074" s="275"/>
      <c r="N5074" s="275"/>
      <c r="O5074" s="275">
        <v>0</v>
      </c>
      <c r="P5074" s="275"/>
      <c r="Q5074" s="73">
        <v>195000</v>
      </c>
    </row>
    <row r="5075" spans="1:17" ht="12.1" customHeight="1" x14ac:dyDescent="0.25">
      <c r="A5075" s="273" t="s">
        <v>8034</v>
      </c>
      <c r="B5075" s="273"/>
      <c r="C5075" s="274" t="s">
        <v>8021</v>
      </c>
      <c r="D5075" s="274"/>
      <c r="E5075" s="274"/>
      <c r="F5075" s="274"/>
      <c r="G5075" s="73">
        <v>0</v>
      </c>
      <c r="H5075" s="73">
        <v>0</v>
      </c>
      <c r="I5075" s="275">
        <v>0</v>
      </c>
      <c r="J5075" s="275"/>
      <c r="K5075" s="275">
        <v>20000</v>
      </c>
      <c r="L5075" s="275"/>
      <c r="M5075" s="275"/>
      <c r="N5075" s="275"/>
      <c r="O5075" s="275">
        <v>0</v>
      </c>
      <c r="P5075" s="275"/>
      <c r="Q5075" s="73">
        <v>20000</v>
      </c>
    </row>
    <row r="5076" spans="1:17" ht="12.1" customHeight="1" x14ac:dyDescent="0.25">
      <c r="A5076" s="355"/>
      <c r="B5076" s="355"/>
      <c r="C5076" s="355"/>
      <c r="D5076" s="355"/>
      <c r="E5076" s="355"/>
      <c r="F5076" s="355"/>
      <c r="G5076" s="74">
        <v>0</v>
      </c>
      <c r="H5076" s="74">
        <v>0</v>
      </c>
      <c r="I5076" s="356">
        <v>0</v>
      </c>
      <c r="J5076" s="356"/>
      <c r="K5076" s="356">
        <v>10778636.369999999</v>
      </c>
      <c r="L5076" s="356"/>
      <c r="M5076" s="356"/>
      <c r="N5076" s="356"/>
      <c r="O5076" s="356">
        <v>0</v>
      </c>
      <c r="P5076" s="356"/>
      <c r="Q5076" s="74">
        <v>10778636.369999999</v>
      </c>
    </row>
    <row r="5077" spans="1:17" ht="6.8" customHeight="1" x14ac:dyDescent="0.25"/>
    <row r="5078" spans="1:17" ht="12.75" customHeight="1" x14ac:dyDescent="0.25">
      <c r="A5078" s="277" t="s">
        <v>578</v>
      </c>
      <c r="B5078" s="277"/>
      <c r="C5078" s="278" t="s">
        <v>905</v>
      </c>
      <c r="D5078" s="278"/>
      <c r="E5078" s="278"/>
      <c r="F5078" s="278"/>
      <c r="G5078" s="278"/>
      <c r="H5078" s="278"/>
      <c r="I5078" s="278"/>
      <c r="J5078" s="278"/>
      <c r="K5078" s="278"/>
      <c r="L5078" s="278"/>
      <c r="M5078" s="278"/>
      <c r="N5078" s="278"/>
      <c r="O5078" s="278"/>
      <c r="P5078" s="278"/>
      <c r="Q5078" s="278"/>
    </row>
    <row r="5079" spans="1:17" ht="12.1" customHeight="1" x14ac:dyDescent="0.25">
      <c r="A5079" s="273" t="s">
        <v>8035</v>
      </c>
      <c r="B5079" s="273"/>
      <c r="C5079" s="274" t="s">
        <v>8036</v>
      </c>
      <c r="D5079" s="274"/>
      <c r="E5079" s="274"/>
      <c r="F5079" s="274"/>
      <c r="G5079" s="73">
        <v>0</v>
      </c>
      <c r="H5079" s="73">
        <v>0</v>
      </c>
      <c r="I5079" s="275">
        <v>0</v>
      </c>
      <c r="J5079" s="275"/>
      <c r="K5079" s="275">
        <v>1112810</v>
      </c>
      <c r="L5079" s="275"/>
      <c r="M5079" s="275"/>
      <c r="N5079" s="275"/>
      <c r="O5079" s="275">
        <v>0</v>
      </c>
      <c r="P5079" s="275"/>
      <c r="Q5079" s="73">
        <v>1112810</v>
      </c>
    </row>
    <row r="5080" spans="1:17" ht="12.1" customHeight="1" x14ac:dyDescent="0.25">
      <c r="A5080" s="273" t="s">
        <v>8037</v>
      </c>
      <c r="B5080" s="273"/>
      <c r="C5080" s="274" t="s">
        <v>8036</v>
      </c>
      <c r="D5080" s="274"/>
      <c r="E5080" s="274"/>
      <c r="F5080" s="274"/>
      <c r="G5080" s="73">
        <v>0</v>
      </c>
      <c r="H5080" s="73">
        <v>0</v>
      </c>
      <c r="I5080" s="275">
        <v>0</v>
      </c>
      <c r="J5080" s="275"/>
      <c r="K5080" s="275">
        <v>968830.5</v>
      </c>
      <c r="L5080" s="275"/>
      <c r="M5080" s="275"/>
      <c r="N5080" s="275"/>
      <c r="O5080" s="275">
        <v>0</v>
      </c>
      <c r="P5080" s="275"/>
      <c r="Q5080" s="73">
        <v>968830.5</v>
      </c>
    </row>
    <row r="5081" spans="1:17" ht="12.75" customHeight="1" x14ac:dyDescent="0.25">
      <c r="A5081" s="273" t="s">
        <v>8038</v>
      </c>
      <c r="B5081" s="273"/>
      <c r="C5081" s="274" t="s">
        <v>8039</v>
      </c>
      <c r="D5081" s="274"/>
      <c r="E5081" s="274"/>
      <c r="F5081" s="274"/>
      <c r="G5081" s="73">
        <v>0</v>
      </c>
      <c r="H5081" s="73">
        <v>0</v>
      </c>
      <c r="I5081" s="275">
        <v>0</v>
      </c>
      <c r="J5081" s="275"/>
      <c r="K5081" s="275">
        <v>30</v>
      </c>
      <c r="L5081" s="275"/>
      <c r="M5081" s="275"/>
      <c r="N5081" s="275"/>
      <c r="O5081" s="275">
        <v>0</v>
      </c>
      <c r="P5081" s="275"/>
      <c r="Q5081" s="73">
        <v>30</v>
      </c>
    </row>
    <row r="5082" spans="1:17" ht="12.1" customHeight="1" x14ac:dyDescent="0.25">
      <c r="A5082" s="273" t="s">
        <v>8040</v>
      </c>
      <c r="B5082" s="273"/>
      <c r="C5082" s="274" t="s">
        <v>8036</v>
      </c>
      <c r="D5082" s="274"/>
      <c r="E5082" s="274"/>
      <c r="F5082" s="274"/>
      <c r="G5082" s="73">
        <v>0</v>
      </c>
      <c r="H5082" s="73">
        <v>0</v>
      </c>
      <c r="I5082" s="275">
        <v>0</v>
      </c>
      <c r="J5082" s="275"/>
      <c r="K5082" s="275">
        <v>874975.5</v>
      </c>
      <c r="L5082" s="275"/>
      <c r="M5082" s="275"/>
      <c r="N5082" s="275"/>
      <c r="O5082" s="275">
        <v>0</v>
      </c>
      <c r="P5082" s="275"/>
      <c r="Q5082" s="73">
        <v>874975.5</v>
      </c>
    </row>
    <row r="5083" spans="1:17" ht="12.1" customHeight="1" x14ac:dyDescent="0.25">
      <c r="A5083" s="273" t="s">
        <v>8041</v>
      </c>
      <c r="B5083" s="273"/>
      <c r="C5083" s="274" t="s">
        <v>8036</v>
      </c>
      <c r="D5083" s="274"/>
      <c r="E5083" s="274"/>
      <c r="F5083" s="274"/>
      <c r="G5083" s="73">
        <v>0</v>
      </c>
      <c r="H5083" s="73">
        <v>0</v>
      </c>
      <c r="I5083" s="275">
        <v>0</v>
      </c>
      <c r="J5083" s="275"/>
      <c r="K5083" s="275">
        <v>83177.73</v>
      </c>
      <c r="L5083" s="275"/>
      <c r="M5083" s="275"/>
      <c r="N5083" s="275"/>
      <c r="O5083" s="275">
        <v>0</v>
      </c>
      <c r="P5083" s="275"/>
      <c r="Q5083" s="73">
        <v>83177.73</v>
      </c>
    </row>
    <row r="5084" spans="1:17" ht="12.75" customHeight="1" x14ac:dyDescent="0.25">
      <c r="A5084" s="273" t="s">
        <v>8042</v>
      </c>
      <c r="B5084" s="273"/>
      <c r="C5084" s="274" t="s">
        <v>8036</v>
      </c>
      <c r="D5084" s="274"/>
      <c r="E5084" s="274"/>
      <c r="F5084" s="274"/>
      <c r="G5084" s="73">
        <v>0</v>
      </c>
      <c r="H5084" s="73">
        <v>0</v>
      </c>
      <c r="I5084" s="275">
        <v>0</v>
      </c>
      <c r="J5084" s="275"/>
      <c r="K5084" s="275">
        <v>734567.5</v>
      </c>
      <c r="L5084" s="275"/>
      <c r="M5084" s="275"/>
      <c r="N5084" s="275"/>
      <c r="O5084" s="275">
        <v>0</v>
      </c>
      <c r="P5084" s="275"/>
      <c r="Q5084" s="73">
        <v>734567.5</v>
      </c>
    </row>
    <row r="5085" spans="1:17" ht="12.1" customHeight="1" x14ac:dyDescent="0.25">
      <c r="A5085" s="273" t="s">
        <v>8043</v>
      </c>
      <c r="B5085" s="273"/>
      <c r="C5085" s="274" t="s">
        <v>8036</v>
      </c>
      <c r="D5085" s="274"/>
      <c r="E5085" s="274"/>
      <c r="F5085" s="274"/>
      <c r="G5085" s="73">
        <v>0</v>
      </c>
      <c r="H5085" s="73">
        <v>0</v>
      </c>
      <c r="I5085" s="275">
        <v>0</v>
      </c>
      <c r="J5085" s="275"/>
      <c r="K5085" s="275">
        <v>550303.5</v>
      </c>
      <c r="L5085" s="275"/>
      <c r="M5085" s="275"/>
      <c r="N5085" s="275"/>
      <c r="O5085" s="275">
        <v>0</v>
      </c>
      <c r="P5085" s="275"/>
      <c r="Q5085" s="73">
        <v>550303.5</v>
      </c>
    </row>
    <row r="5086" spans="1:17" ht="12.1" customHeight="1" x14ac:dyDescent="0.25">
      <c r="A5086" s="273" t="s">
        <v>8044</v>
      </c>
      <c r="B5086" s="273"/>
      <c r="C5086" s="274" t="s">
        <v>8045</v>
      </c>
      <c r="D5086" s="274"/>
      <c r="E5086" s="274"/>
      <c r="F5086" s="274"/>
      <c r="G5086" s="73">
        <v>0</v>
      </c>
      <c r="H5086" s="73">
        <v>0</v>
      </c>
      <c r="I5086" s="275">
        <v>0</v>
      </c>
      <c r="J5086" s="275"/>
      <c r="K5086" s="275">
        <v>160265</v>
      </c>
      <c r="L5086" s="275"/>
      <c r="M5086" s="275"/>
      <c r="N5086" s="275"/>
      <c r="O5086" s="275">
        <v>0</v>
      </c>
      <c r="P5086" s="275"/>
      <c r="Q5086" s="73">
        <v>160265</v>
      </c>
    </row>
    <row r="5087" spans="1:17" ht="12.75" customHeight="1" x14ac:dyDescent="0.25">
      <c r="A5087" s="273" t="s">
        <v>8046</v>
      </c>
      <c r="B5087" s="273"/>
      <c r="C5087" s="274" t="s">
        <v>8036</v>
      </c>
      <c r="D5087" s="274"/>
      <c r="E5087" s="274"/>
      <c r="F5087" s="274"/>
      <c r="G5087" s="73">
        <v>0</v>
      </c>
      <c r="H5087" s="73">
        <v>0</v>
      </c>
      <c r="I5087" s="275">
        <v>0</v>
      </c>
      <c r="J5087" s="275"/>
      <c r="K5087" s="275">
        <v>700853</v>
      </c>
      <c r="L5087" s="275"/>
      <c r="M5087" s="275"/>
      <c r="N5087" s="275"/>
      <c r="O5087" s="275">
        <v>0</v>
      </c>
      <c r="P5087" s="275"/>
      <c r="Q5087" s="73">
        <v>700853</v>
      </c>
    </row>
    <row r="5088" spans="1:17" ht="12.1" customHeight="1" x14ac:dyDescent="0.25">
      <c r="A5088" s="273" t="s">
        <v>8047</v>
      </c>
      <c r="B5088" s="273"/>
      <c r="C5088" s="274" t="s">
        <v>8036</v>
      </c>
      <c r="D5088" s="274"/>
      <c r="E5088" s="274"/>
      <c r="F5088" s="274"/>
      <c r="G5088" s="73">
        <v>0</v>
      </c>
      <c r="H5088" s="73">
        <v>0</v>
      </c>
      <c r="I5088" s="275">
        <v>0</v>
      </c>
      <c r="J5088" s="275"/>
      <c r="K5088" s="275">
        <v>363176</v>
      </c>
      <c r="L5088" s="275"/>
      <c r="M5088" s="275"/>
      <c r="N5088" s="275"/>
      <c r="O5088" s="275">
        <v>0</v>
      </c>
      <c r="P5088" s="275"/>
      <c r="Q5088" s="73">
        <v>363176</v>
      </c>
    </row>
    <row r="5089" spans="1:17" ht="12.1" customHeight="1" x14ac:dyDescent="0.25">
      <c r="A5089" s="273" t="s">
        <v>8048</v>
      </c>
      <c r="B5089" s="273"/>
      <c r="C5089" s="274" t="s">
        <v>8049</v>
      </c>
      <c r="D5089" s="274"/>
      <c r="E5089" s="274"/>
      <c r="F5089" s="274"/>
      <c r="G5089" s="73">
        <v>0</v>
      </c>
      <c r="H5089" s="73">
        <v>0</v>
      </c>
      <c r="I5089" s="275">
        <v>0</v>
      </c>
      <c r="J5089" s="275"/>
      <c r="K5089" s="275">
        <v>300</v>
      </c>
      <c r="L5089" s="275"/>
      <c r="M5089" s="275"/>
      <c r="N5089" s="275"/>
      <c r="O5089" s="275">
        <v>0</v>
      </c>
      <c r="P5089" s="275"/>
      <c r="Q5089" s="73">
        <v>300</v>
      </c>
    </row>
    <row r="5090" spans="1:17" ht="12.75" customHeight="1" x14ac:dyDescent="0.25">
      <c r="A5090" s="273" t="s">
        <v>8050</v>
      </c>
      <c r="B5090" s="273"/>
      <c r="C5090" s="274" t="s">
        <v>8036</v>
      </c>
      <c r="D5090" s="274"/>
      <c r="E5090" s="274"/>
      <c r="F5090" s="274"/>
      <c r="G5090" s="73">
        <v>0</v>
      </c>
      <c r="H5090" s="73">
        <v>0</v>
      </c>
      <c r="I5090" s="275">
        <v>0</v>
      </c>
      <c r="J5090" s="275"/>
      <c r="K5090" s="275">
        <v>568151.5</v>
      </c>
      <c r="L5090" s="275"/>
      <c r="M5090" s="275"/>
      <c r="N5090" s="275"/>
      <c r="O5090" s="275">
        <v>0</v>
      </c>
      <c r="P5090" s="275"/>
      <c r="Q5090" s="73">
        <v>568151.5</v>
      </c>
    </row>
    <row r="5091" spans="1:17" ht="12.1" customHeight="1" x14ac:dyDescent="0.25">
      <c r="A5091" s="273" t="s">
        <v>8051</v>
      </c>
      <c r="B5091" s="273"/>
      <c r="C5091" s="274" t="s">
        <v>8052</v>
      </c>
      <c r="D5091" s="274"/>
      <c r="E5091" s="274"/>
      <c r="F5091" s="274"/>
      <c r="G5091" s="73">
        <v>0</v>
      </c>
      <c r="H5091" s="73">
        <v>0</v>
      </c>
      <c r="I5091" s="275">
        <v>0</v>
      </c>
      <c r="J5091" s="275"/>
      <c r="K5091" s="275">
        <v>1188</v>
      </c>
      <c r="L5091" s="275"/>
      <c r="M5091" s="275"/>
      <c r="N5091" s="275"/>
      <c r="O5091" s="275">
        <v>0</v>
      </c>
      <c r="P5091" s="275"/>
      <c r="Q5091" s="73">
        <v>1188</v>
      </c>
    </row>
    <row r="5092" spans="1:17" ht="12.1" customHeight="1" x14ac:dyDescent="0.25">
      <c r="A5092" s="273" t="s">
        <v>8053</v>
      </c>
      <c r="B5092" s="273"/>
      <c r="C5092" s="274" t="s">
        <v>8054</v>
      </c>
      <c r="D5092" s="274"/>
      <c r="E5092" s="274"/>
      <c r="F5092" s="274"/>
      <c r="G5092" s="73">
        <v>0</v>
      </c>
      <c r="H5092" s="73">
        <v>0</v>
      </c>
      <c r="I5092" s="275">
        <v>0</v>
      </c>
      <c r="J5092" s="275"/>
      <c r="K5092" s="275">
        <v>245185.5</v>
      </c>
      <c r="L5092" s="275"/>
      <c r="M5092" s="275"/>
      <c r="N5092" s="275"/>
      <c r="O5092" s="275">
        <v>0</v>
      </c>
      <c r="P5092" s="275"/>
      <c r="Q5092" s="73">
        <v>245185.5</v>
      </c>
    </row>
    <row r="5093" spans="1:17" ht="12.75" customHeight="1" x14ac:dyDescent="0.25">
      <c r="A5093" s="273" t="s">
        <v>8055</v>
      </c>
      <c r="B5093" s="273"/>
      <c r="C5093" s="274" t="s">
        <v>8036</v>
      </c>
      <c r="D5093" s="274"/>
      <c r="E5093" s="274"/>
      <c r="F5093" s="274"/>
      <c r="G5093" s="73">
        <v>0</v>
      </c>
      <c r="H5093" s="73">
        <v>0</v>
      </c>
      <c r="I5093" s="275">
        <v>0</v>
      </c>
      <c r="J5093" s="275"/>
      <c r="K5093" s="275">
        <v>2021202.5</v>
      </c>
      <c r="L5093" s="275"/>
      <c r="M5093" s="275"/>
      <c r="N5093" s="275"/>
      <c r="O5093" s="275">
        <v>0</v>
      </c>
      <c r="P5093" s="275"/>
      <c r="Q5093" s="73">
        <v>2021202.5</v>
      </c>
    </row>
    <row r="5094" spans="1:17" ht="12.1" customHeight="1" x14ac:dyDescent="0.25">
      <c r="A5094" s="273" t="s">
        <v>8056</v>
      </c>
      <c r="B5094" s="273"/>
      <c r="C5094" s="274" t="s">
        <v>8057</v>
      </c>
      <c r="D5094" s="274"/>
      <c r="E5094" s="274"/>
      <c r="F5094" s="274"/>
      <c r="G5094" s="73">
        <v>0</v>
      </c>
      <c r="H5094" s="73">
        <v>0</v>
      </c>
      <c r="I5094" s="275">
        <v>0</v>
      </c>
      <c r="J5094" s="275"/>
      <c r="K5094" s="275">
        <v>276</v>
      </c>
      <c r="L5094" s="275"/>
      <c r="M5094" s="275"/>
      <c r="N5094" s="275"/>
      <c r="O5094" s="275">
        <v>0</v>
      </c>
      <c r="P5094" s="275"/>
      <c r="Q5094" s="73">
        <v>276</v>
      </c>
    </row>
    <row r="5095" spans="1:17" ht="12.1" customHeight="1" x14ac:dyDescent="0.25">
      <c r="A5095" s="273" t="s">
        <v>8058</v>
      </c>
      <c r="B5095" s="273"/>
      <c r="C5095" s="274" t="s">
        <v>8059</v>
      </c>
      <c r="D5095" s="274"/>
      <c r="E5095" s="274"/>
      <c r="F5095" s="274"/>
      <c r="G5095" s="73">
        <v>0</v>
      </c>
      <c r="H5095" s="73">
        <v>0</v>
      </c>
      <c r="I5095" s="275">
        <v>0</v>
      </c>
      <c r="J5095" s="275"/>
      <c r="K5095" s="275">
        <v>497717.5</v>
      </c>
      <c r="L5095" s="275"/>
      <c r="M5095" s="275"/>
      <c r="N5095" s="275"/>
      <c r="O5095" s="275">
        <v>0</v>
      </c>
      <c r="P5095" s="275"/>
      <c r="Q5095" s="73">
        <v>497717.5</v>
      </c>
    </row>
    <row r="5096" spans="1:17" ht="12.75" customHeight="1" x14ac:dyDescent="0.25">
      <c r="A5096" s="273" t="s">
        <v>8060</v>
      </c>
      <c r="B5096" s="273"/>
      <c r="C5096" s="274" t="s">
        <v>8036</v>
      </c>
      <c r="D5096" s="274"/>
      <c r="E5096" s="274"/>
      <c r="F5096" s="274"/>
      <c r="G5096" s="73">
        <v>0</v>
      </c>
      <c r="H5096" s="73">
        <v>0</v>
      </c>
      <c r="I5096" s="275">
        <v>0</v>
      </c>
      <c r="J5096" s="275"/>
      <c r="K5096" s="275">
        <v>600757</v>
      </c>
      <c r="L5096" s="275"/>
      <c r="M5096" s="275"/>
      <c r="N5096" s="275"/>
      <c r="O5096" s="275">
        <v>0</v>
      </c>
      <c r="P5096" s="275"/>
      <c r="Q5096" s="73">
        <v>600757</v>
      </c>
    </row>
    <row r="5097" spans="1:17" ht="12.1" customHeight="1" x14ac:dyDescent="0.25">
      <c r="A5097" s="273" t="s">
        <v>8061</v>
      </c>
      <c r="B5097" s="273"/>
      <c r="C5097" s="274" t="s">
        <v>8062</v>
      </c>
      <c r="D5097" s="274"/>
      <c r="E5097" s="274"/>
      <c r="F5097" s="274"/>
      <c r="G5097" s="73">
        <v>0</v>
      </c>
      <c r="H5097" s="73">
        <v>0</v>
      </c>
      <c r="I5097" s="275">
        <v>0</v>
      </c>
      <c r="J5097" s="275"/>
      <c r="K5097" s="275">
        <v>26270</v>
      </c>
      <c r="L5097" s="275"/>
      <c r="M5097" s="275"/>
      <c r="N5097" s="275"/>
      <c r="O5097" s="275">
        <v>0</v>
      </c>
      <c r="P5097" s="275"/>
      <c r="Q5097" s="73">
        <v>26270</v>
      </c>
    </row>
    <row r="5098" spans="1:17" ht="12.1" customHeight="1" x14ac:dyDescent="0.25">
      <c r="A5098" s="273" t="s">
        <v>8063</v>
      </c>
      <c r="B5098" s="273"/>
      <c r="C5098" s="274" t="s">
        <v>8064</v>
      </c>
      <c r="D5098" s="274"/>
      <c r="E5098" s="274"/>
      <c r="F5098" s="274"/>
      <c r="G5098" s="73">
        <v>0</v>
      </c>
      <c r="H5098" s="73">
        <v>0</v>
      </c>
      <c r="I5098" s="275">
        <v>0</v>
      </c>
      <c r="J5098" s="275"/>
      <c r="K5098" s="275">
        <v>283139.5</v>
      </c>
      <c r="L5098" s="275"/>
      <c r="M5098" s="275"/>
      <c r="N5098" s="275"/>
      <c r="O5098" s="275">
        <v>0</v>
      </c>
      <c r="P5098" s="275"/>
      <c r="Q5098" s="73">
        <v>283139.5</v>
      </c>
    </row>
    <row r="5099" spans="1:17" ht="12.75" customHeight="1" x14ac:dyDescent="0.25">
      <c r="A5099" s="273" t="s">
        <v>8065</v>
      </c>
      <c r="B5099" s="273"/>
      <c r="C5099" s="274" t="s">
        <v>8036</v>
      </c>
      <c r="D5099" s="274"/>
      <c r="E5099" s="274"/>
      <c r="F5099" s="274"/>
      <c r="G5099" s="73">
        <v>0</v>
      </c>
      <c r="H5099" s="73">
        <v>0</v>
      </c>
      <c r="I5099" s="275">
        <v>0</v>
      </c>
      <c r="J5099" s="275"/>
      <c r="K5099" s="275">
        <v>1139498</v>
      </c>
      <c r="L5099" s="275"/>
      <c r="M5099" s="275"/>
      <c r="N5099" s="275"/>
      <c r="O5099" s="275">
        <v>0</v>
      </c>
      <c r="P5099" s="275"/>
      <c r="Q5099" s="73">
        <v>1139498</v>
      </c>
    </row>
    <row r="5100" spans="1:17" ht="12.1" customHeight="1" x14ac:dyDescent="0.25">
      <c r="A5100" s="273" t="s">
        <v>8066</v>
      </c>
      <c r="B5100" s="273"/>
      <c r="C5100" s="274" t="s">
        <v>8067</v>
      </c>
      <c r="D5100" s="274"/>
      <c r="E5100" s="274"/>
      <c r="F5100" s="274"/>
      <c r="G5100" s="73">
        <v>0</v>
      </c>
      <c r="H5100" s="73">
        <v>0</v>
      </c>
      <c r="I5100" s="275">
        <v>0</v>
      </c>
      <c r="J5100" s="275"/>
      <c r="K5100" s="275">
        <v>401.5</v>
      </c>
      <c r="L5100" s="275"/>
      <c r="M5100" s="275"/>
      <c r="N5100" s="275"/>
      <c r="O5100" s="275">
        <v>0</v>
      </c>
      <c r="P5100" s="275"/>
      <c r="Q5100" s="73">
        <v>401.5</v>
      </c>
    </row>
    <row r="5101" spans="1:17" ht="12.1" customHeight="1" x14ac:dyDescent="0.25">
      <c r="A5101" s="273" t="s">
        <v>8068</v>
      </c>
      <c r="B5101" s="273"/>
      <c r="C5101" s="274" t="s">
        <v>8036</v>
      </c>
      <c r="D5101" s="274"/>
      <c r="E5101" s="274"/>
      <c r="F5101" s="274"/>
      <c r="G5101" s="73">
        <v>0</v>
      </c>
      <c r="H5101" s="73">
        <v>0</v>
      </c>
      <c r="I5101" s="275">
        <v>0</v>
      </c>
      <c r="J5101" s="275"/>
      <c r="K5101" s="275">
        <v>1511597.5</v>
      </c>
      <c r="L5101" s="275"/>
      <c r="M5101" s="275"/>
      <c r="N5101" s="275"/>
      <c r="O5101" s="275">
        <v>0</v>
      </c>
      <c r="P5101" s="275"/>
      <c r="Q5101" s="73">
        <v>1511597.5</v>
      </c>
    </row>
    <row r="5102" spans="1:17" ht="12.1" customHeight="1" x14ac:dyDescent="0.25">
      <c r="A5102" s="273" t="s">
        <v>8069</v>
      </c>
      <c r="B5102" s="273"/>
      <c r="C5102" s="274" t="s">
        <v>8070</v>
      </c>
      <c r="D5102" s="274"/>
      <c r="E5102" s="274"/>
      <c r="F5102" s="274"/>
      <c r="G5102" s="73">
        <v>0</v>
      </c>
      <c r="H5102" s="73">
        <v>0</v>
      </c>
      <c r="I5102" s="275">
        <v>0</v>
      </c>
      <c r="J5102" s="275"/>
      <c r="K5102" s="275">
        <v>284</v>
      </c>
      <c r="L5102" s="275"/>
      <c r="M5102" s="275"/>
      <c r="N5102" s="275"/>
      <c r="O5102" s="275">
        <v>0</v>
      </c>
      <c r="P5102" s="275"/>
      <c r="Q5102" s="73">
        <v>284</v>
      </c>
    </row>
    <row r="5103" spans="1:17" ht="12.75" customHeight="1" x14ac:dyDescent="0.25">
      <c r="A5103" s="273" t="s">
        <v>8071</v>
      </c>
      <c r="B5103" s="273"/>
      <c r="C5103" s="274" t="s">
        <v>8070</v>
      </c>
      <c r="D5103" s="274"/>
      <c r="E5103" s="274"/>
      <c r="F5103" s="274"/>
      <c r="G5103" s="73">
        <v>0</v>
      </c>
      <c r="H5103" s="73">
        <v>0</v>
      </c>
      <c r="I5103" s="275">
        <v>0</v>
      </c>
      <c r="J5103" s="275"/>
      <c r="K5103" s="275">
        <v>8040</v>
      </c>
      <c r="L5103" s="275"/>
      <c r="M5103" s="275"/>
      <c r="N5103" s="275"/>
      <c r="O5103" s="275">
        <v>0</v>
      </c>
      <c r="P5103" s="275"/>
      <c r="Q5103" s="73">
        <v>8040</v>
      </c>
    </row>
    <row r="5104" spans="1:17" ht="12.1" customHeight="1" x14ac:dyDescent="0.25">
      <c r="A5104" s="273" t="s">
        <v>8072</v>
      </c>
      <c r="B5104" s="273"/>
      <c r="C5104" s="274" t="s">
        <v>8070</v>
      </c>
      <c r="D5104" s="274"/>
      <c r="E5104" s="274"/>
      <c r="F5104" s="274"/>
      <c r="G5104" s="73">
        <v>0</v>
      </c>
      <c r="H5104" s="73">
        <v>0</v>
      </c>
      <c r="I5104" s="275">
        <v>0</v>
      </c>
      <c r="J5104" s="275"/>
      <c r="K5104" s="275">
        <v>1680</v>
      </c>
      <c r="L5104" s="275"/>
      <c r="M5104" s="275"/>
      <c r="N5104" s="275"/>
      <c r="O5104" s="275">
        <v>0</v>
      </c>
      <c r="P5104" s="275"/>
      <c r="Q5104" s="73">
        <v>1680</v>
      </c>
    </row>
    <row r="5105" spans="1:17" ht="12.1" customHeight="1" x14ac:dyDescent="0.25">
      <c r="A5105" s="273" t="s">
        <v>8073</v>
      </c>
      <c r="B5105" s="273"/>
      <c r="C5105" s="274" t="s">
        <v>8070</v>
      </c>
      <c r="D5105" s="274"/>
      <c r="E5105" s="274"/>
      <c r="F5105" s="274"/>
      <c r="G5105" s="73">
        <v>0</v>
      </c>
      <c r="H5105" s="73">
        <v>0</v>
      </c>
      <c r="I5105" s="275">
        <v>0</v>
      </c>
      <c r="J5105" s="275"/>
      <c r="K5105" s="275">
        <v>280</v>
      </c>
      <c r="L5105" s="275"/>
      <c r="M5105" s="275"/>
      <c r="N5105" s="275"/>
      <c r="O5105" s="275">
        <v>0</v>
      </c>
      <c r="P5105" s="275"/>
      <c r="Q5105" s="73">
        <v>280</v>
      </c>
    </row>
    <row r="5106" spans="1:17" ht="12.75" customHeight="1" x14ac:dyDescent="0.25">
      <c r="A5106" s="273" t="s">
        <v>8074</v>
      </c>
      <c r="B5106" s="273"/>
      <c r="C5106" s="274" t="s">
        <v>8070</v>
      </c>
      <c r="D5106" s="274"/>
      <c r="E5106" s="274"/>
      <c r="F5106" s="274"/>
      <c r="G5106" s="73">
        <v>0</v>
      </c>
      <c r="H5106" s="73">
        <v>0</v>
      </c>
      <c r="I5106" s="275">
        <v>0</v>
      </c>
      <c r="J5106" s="275"/>
      <c r="K5106" s="275">
        <v>28</v>
      </c>
      <c r="L5106" s="275"/>
      <c r="M5106" s="275"/>
      <c r="N5106" s="275"/>
      <c r="O5106" s="275">
        <v>0</v>
      </c>
      <c r="P5106" s="275"/>
      <c r="Q5106" s="73">
        <v>28</v>
      </c>
    </row>
    <row r="5107" spans="1:17" ht="12.1" customHeight="1" x14ac:dyDescent="0.25">
      <c r="A5107" s="273" t="s">
        <v>8075</v>
      </c>
      <c r="B5107" s="273"/>
      <c r="C5107" s="274" t="s">
        <v>8036</v>
      </c>
      <c r="D5107" s="274"/>
      <c r="E5107" s="274"/>
      <c r="F5107" s="274"/>
      <c r="G5107" s="73">
        <v>0</v>
      </c>
      <c r="H5107" s="73">
        <v>0</v>
      </c>
      <c r="I5107" s="275">
        <v>0</v>
      </c>
      <c r="J5107" s="275"/>
      <c r="K5107" s="275">
        <v>330988.5</v>
      </c>
      <c r="L5107" s="275"/>
      <c r="M5107" s="275"/>
      <c r="N5107" s="275"/>
      <c r="O5107" s="275">
        <v>0</v>
      </c>
      <c r="P5107" s="275"/>
      <c r="Q5107" s="73">
        <v>330988.5</v>
      </c>
    </row>
    <row r="5108" spans="1:17" ht="12.1" customHeight="1" x14ac:dyDescent="0.25">
      <c r="A5108" s="273" t="s">
        <v>8076</v>
      </c>
      <c r="B5108" s="273"/>
      <c r="C5108" s="274" t="s">
        <v>8077</v>
      </c>
      <c r="D5108" s="274"/>
      <c r="E5108" s="274"/>
      <c r="F5108" s="274"/>
      <c r="G5108" s="73">
        <v>0</v>
      </c>
      <c r="H5108" s="73">
        <v>0</v>
      </c>
      <c r="I5108" s="275">
        <v>0</v>
      </c>
      <c r="J5108" s="275"/>
      <c r="K5108" s="275">
        <v>47200</v>
      </c>
      <c r="L5108" s="275"/>
      <c r="M5108" s="275"/>
      <c r="N5108" s="275"/>
      <c r="O5108" s="275">
        <v>0</v>
      </c>
      <c r="P5108" s="275"/>
      <c r="Q5108" s="73">
        <v>47200</v>
      </c>
    </row>
    <row r="5109" spans="1:17" ht="12.75" customHeight="1" x14ac:dyDescent="0.25">
      <c r="A5109" s="273" t="s">
        <v>8078</v>
      </c>
      <c r="B5109" s="273"/>
      <c r="C5109" s="274" t="s">
        <v>8079</v>
      </c>
      <c r="D5109" s="274"/>
      <c r="E5109" s="274"/>
      <c r="F5109" s="274"/>
      <c r="G5109" s="73">
        <v>0</v>
      </c>
      <c r="H5109" s="73">
        <v>0</v>
      </c>
      <c r="I5109" s="275">
        <v>0</v>
      </c>
      <c r="J5109" s="275"/>
      <c r="K5109" s="275">
        <v>690551</v>
      </c>
      <c r="L5109" s="275"/>
      <c r="M5109" s="275"/>
      <c r="N5109" s="275"/>
      <c r="O5109" s="275">
        <v>0</v>
      </c>
      <c r="P5109" s="275"/>
      <c r="Q5109" s="73">
        <v>690551</v>
      </c>
    </row>
    <row r="5110" spans="1:17" ht="12.1" customHeight="1" x14ac:dyDescent="0.25">
      <c r="A5110" s="273" t="s">
        <v>8080</v>
      </c>
      <c r="B5110" s="273"/>
      <c r="C5110" s="274" t="s">
        <v>8036</v>
      </c>
      <c r="D5110" s="274"/>
      <c r="E5110" s="274"/>
      <c r="F5110" s="274"/>
      <c r="G5110" s="73">
        <v>0</v>
      </c>
      <c r="H5110" s="73">
        <v>0</v>
      </c>
      <c r="I5110" s="275">
        <v>0</v>
      </c>
      <c r="J5110" s="275"/>
      <c r="K5110" s="275">
        <v>680786.5</v>
      </c>
      <c r="L5110" s="275"/>
      <c r="M5110" s="275"/>
      <c r="N5110" s="275"/>
      <c r="O5110" s="275">
        <v>0</v>
      </c>
      <c r="P5110" s="275"/>
      <c r="Q5110" s="73">
        <v>680786.5</v>
      </c>
    </row>
    <row r="5111" spans="1:17" ht="12.1" customHeight="1" x14ac:dyDescent="0.25">
      <c r="A5111" s="273" t="s">
        <v>8081</v>
      </c>
      <c r="B5111" s="273"/>
      <c r="C5111" s="274" t="s">
        <v>8082</v>
      </c>
      <c r="D5111" s="274"/>
      <c r="E5111" s="274"/>
      <c r="F5111" s="274"/>
      <c r="G5111" s="73">
        <v>0</v>
      </c>
      <c r="H5111" s="73">
        <v>0</v>
      </c>
      <c r="I5111" s="275">
        <v>0</v>
      </c>
      <c r="J5111" s="275"/>
      <c r="K5111" s="275">
        <v>106273</v>
      </c>
      <c r="L5111" s="275"/>
      <c r="M5111" s="275"/>
      <c r="N5111" s="275"/>
      <c r="O5111" s="275">
        <v>0</v>
      </c>
      <c r="P5111" s="275"/>
      <c r="Q5111" s="73">
        <v>106273</v>
      </c>
    </row>
    <row r="5112" spans="1:17" ht="12.75" customHeight="1" x14ac:dyDescent="0.25">
      <c r="A5112" s="273" t="s">
        <v>8083</v>
      </c>
      <c r="B5112" s="273"/>
      <c r="C5112" s="274" t="s">
        <v>8036</v>
      </c>
      <c r="D5112" s="274"/>
      <c r="E5112" s="274"/>
      <c r="F5112" s="274"/>
      <c r="G5112" s="73">
        <v>0</v>
      </c>
      <c r="H5112" s="73">
        <v>0</v>
      </c>
      <c r="I5112" s="275">
        <v>0</v>
      </c>
      <c r="J5112" s="275"/>
      <c r="K5112" s="275">
        <v>1151266</v>
      </c>
      <c r="L5112" s="275"/>
      <c r="M5112" s="275"/>
      <c r="N5112" s="275"/>
      <c r="O5112" s="275">
        <v>0</v>
      </c>
      <c r="P5112" s="275"/>
      <c r="Q5112" s="73">
        <v>1151266</v>
      </c>
    </row>
    <row r="5113" spans="1:17" ht="12.1" customHeight="1" x14ac:dyDescent="0.25">
      <c r="A5113" s="273" t="s">
        <v>8084</v>
      </c>
      <c r="B5113" s="273"/>
      <c r="C5113" s="274" t="s">
        <v>8036</v>
      </c>
      <c r="D5113" s="274"/>
      <c r="E5113" s="274"/>
      <c r="F5113" s="274"/>
      <c r="G5113" s="73">
        <v>0</v>
      </c>
      <c r="H5113" s="73">
        <v>0</v>
      </c>
      <c r="I5113" s="275">
        <v>0</v>
      </c>
      <c r="J5113" s="275"/>
      <c r="K5113" s="275">
        <v>738314</v>
      </c>
      <c r="L5113" s="275"/>
      <c r="M5113" s="275"/>
      <c r="N5113" s="275"/>
      <c r="O5113" s="275">
        <v>0</v>
      </c>
      <c r="P5113" s="275"/>
      <c r="Q5113" s="73">
        <v>738314</v>
      </c>
    </row>
    <row r="5114" spans="1:17" ht="12.1" customHeight="1" x14ac:dyDescent="0.25">
      <c r="A5114" s="273" t="s">
        <v>8085</v>
      </c>
      <c r="B5114" s="273"/>
      <c r="C5114" s="274" t="s">
        <v>8086</v>
      </c>
      <c r="D5114" s="274"/>
      <c r="E5114" s="274"/>
      <c r="F5114" s="274"/>
      <c r="G5114" s="73">
        <v>0</v>
      </c>
      <c r="H5114" s="73">
        <v>0</v>
      </c>
      <c r="I5114" s="275">
        <v>0</v>
      </c>
      <c r="J5114" s="275"/>
      <c r="K5114" s="275">
        <v>83215.5</v>
      </c>
      <c r="L5114" s="275"/>
      <c r="M5114" s="275"/>
      <c r="N5114" s="275"/>
      <c r="O5114" s="275">
        <v>0</v>
      </c>
      <c r="P5114" s="275"/>
      <c r="Q5114" s="73">
        <v>83215.5</v>
      </c>
    </row>
    <row r="5115" spans="1:17" ht="12.75" customHeight="1" x14ac:dyDescent="0.25">
      <c r="A5115" s="273" t="s">
        <v>8087</v>
      </c>
      <c r="B5115" s="273"/>
      <c r="C5115" s="274" t="s">
        <v>8088</v>
      </c>
      <c r="D5115" s="274"/>
      <c r="E5115" s="274"/>
      <c r="F5115" s="274"/>
      <c r="G5115" s="73">
        <v>0</v>
      </c>
      <c r="H5115" s="73">
        <v>0</v>
      </c>
      <c r="I5115" s="275">
        <v>0</v>
      </c>
      <c r="J5115" s="275"/>
      <c r="K5115" s="275">
        <v>37700.5</v>
      </c>
      <c r="L5115" s="275"/>
      <c r="M5115" s="275"/>
      <c r="N5115" s="275"/>
      <c r="O5115" s="275">
        <v>0</v>
      </c>
      <c r="P5115" s="275"/>
      <c r="Q5115" s="73">
        <v>37700.5</v>
      </c>
    </row>
    <row r="5116" spans="1:17" ht="12.1" customHeight="1" x14ac:dyDescent="0.25">
      <c r="A5116" s="273" t="s">
        <v>8089</v>
      </c>
      <c r="B5116" s="273"/>
      <c r="C5116" s="274" t="s">
        <v>8036</v>
      </c>
      <c r="D5116" s="274"/>
      <c r="E5116" s="274"/>
      <c r="F5116" s="274"/>
      <c r="G5116" s="73">
        <v>0</v>
      </c>
      <c r="H5116" s="73">
        <v>0</v>
      </c>
      <c r="I5116" s="275">
        <v>0</v>
      </c>
      <c r="J5116" s="275"/>
      <c r="K5116" s="275">
        <v>687041</v>
      </c>
      <c r="L5116" s="275"/>
      <c r="M5116" s="275"/>
      <c r="N5116" s="275"/>
      <c r="O5116" s="275">
        <v>0</v>
      </c>
      <c r="P5116" s="275"/>
      <c r="Q5116" s="73">
        <v>687041</v>
      </c>
    </row>
    <row r="5117" spans="1:17" ht="12.1" customHeight="1" x14ac:dyDescent="0.25">
      <c r="A5117" s="273" t="s">
        <v>8090</v>
      </c>
      <c r="B5117" s="273"/>
      <c r="C5117" s="274" t="s">
        <v>8082</v>
      </c>
      <c r="D5117" s="274"/>
      <c r="E5117" s="274"/>
      <c r="F5117" s="274"/>
      <c r="G5117" s="73">
        <v>0</v>
      </c>
      <c r="H5117" s="73">
        <v>0</v>
      </c>
      <c r="I5117" s="275">
        <v>0</v>
      </c>
      <c r="J5117" s="275"/>
      <c r="K5117" s="275">
        <v>3820</v>
      </c>
      <c r="L5117" s="275"/>
      <c r="M5117" s="275"/>
      <c r="N5117" s="275"/>
      <c r="O5117" s="275">
        <v>0</v>
      </c>
      <c r="P5117" s="275"/>
      <c r="Q5117" s="73">
        <v>3820</v>
      </c>
    </row>
    <row r="5118" spans="1:17" ht="12.75" customHeight="1" x14ac:dyDescent="0.25">
      <c r="A5118" s="273" t="s">
        <v>8091</v>
      </c>
      <c r="B5118" s="273"/>
      <c r="C5118" s="274" t="s">
        <v>8036</v>
      </c>
      <c r="D5118" s="274"/>
      <c r="E5118" s="274"/>
      <c r="F5118" s="274"/>
      <c r="G5118" s="73">
        <v>0</v>
      </c>
      <c r="H5118" s="73">
        <v>0</v>
      </c>
      <c r="I5118" s="275">
        <v>0</v>
      </c>
      <c r="J5118" s="275"/>
      <c r="K5118" s="275">
        <v>2546470.91</v>
      </c>
      <c r="L5118" s="275"/>
      <c r="M5118" s="275"/>
      <c r="N5118" s="275"/>
      <c r="O5118" s="275">
        <v>0</v>
      </c>
      <c r="P5118" s="275"/>
      <c r="Q5118" s="73">
        <v>2546470.91</v>
      </c>
    </row>
    <row r="5119" spans="1:17" ht="12.1" customHeight="1" x14ac:dyDescent="0.25">
      <c r="A5119" s="273" t="s">
        <v>8092</v>
      </c>
      <c r="B5119" s="273"/>
      <c r="C5119" s="274" t="s">
        <v>8093</v>
      </c>
      <c r="D5119" s="274"/>
      <c r="E5119" s="274"/>
      <c r="F5119" s="274"/>
      <c r="G5119" s="73">
        <v>0</v>
      </c>
      <c r="H5119" s="73">
        <v>0</v>
      </c>
      <c r="I5119" s="275">
        <v>0</v>
      </c>
      <c r="J5119" s="275"/>
      <c r="K5119" s="275">
        <v>135757.5</v>
      </c>
      <c r="L5119" s="275"/>
      <c r="M5119" s="275"/>
      <c r="N5119" s="275"/>
      <c r="O5119" s="275">
        <v>0</v>
      </c>
      <c r="P5119" s="275"/>
      <c r="Q5119" s="73">
        <v>135757.5</v>
      </c>
    </row>
    <row r="5120" spans="1:17" ht="12.1" customHeight="1" x14ac:dyDescent="0.25">
      <c r="A5120" s="273" t="s">
        <v>8094</v>
      </c>
      <c r="B5120" s="273"/>
      <c r="C5120" s="274" t="s">
        <v>8095</v>
      </c>
      <c r="D5120" s="274"/>
      <c r="E5120" s="274"/>
      <c r="F5120" s="274"/>
      <c r="G5120" s="73">
        <v>0</v>
      </c>
      <c r="H5120" s="73">
        <v>0</v>
      </c>
      <c r="I5120" s="275">
        <v>0</v>
      </c>
      <c r="J5120" s="275"/>
      <c r="K5120" s="275">
        <v>289532.64</v>
      </c>
      <c r="L5120" s="275"/>
      <c r="M5120" s="275"/>
      <c r="N5120" s="275"/>
      <c r="O5120" s="275">
        <v>0</v>
      </c>
      <c r="P5120" s="275"/>
      <c r="Q5120" s="73">
        <v>289532.64</v>
      </c>
    </row>
    <row r="5121" spans="1:17" ht="12.75" customHeight="1" x14ac:dyDescent="0.25">
      <c r="A5121" s="273" t="s">
        <v>8096</v>
      </c>
      <c r="B5121" s="273"/>
      <c r="C5121" s="274" t="s">
        <v>8097</v>
      </c>
      <c r="D5121" s="274"/>
      <c r="E5121" s="274"/>
      <c r="F5121" s="274"/>
      <c r="G5121" s="73">
        <v>0</v>
      </c>
      <c r="H5121" s="73">
        <v>0</v>
      </c>
      <c r="I5121" s="275">
        <v>0</v>
      </c>
      <c r="J5121" s="275"/>
      <c r="K5121" s="275">
        <v>55273</v>
      </c>
      <c r="L5121" s="275"/>
      <c r="M5121" s="275"/>
      <c r="N5121" s="275"/>
      <c r="O5121" s="275">
        <v>0</v>
      </c>
      <c r="P5121" s="275"/>
      <c r="Q5121" s="73">
        <v>55273</v>
      </c>
    </row>
    <row r="5122" spans="1:17" ht="12.1" customHeight="1" x14ac:dyDescent="0.25">
      <c r="A5122" s="273" t="s">
        <v>8098</v>
      </c>
      <c r="B5122" s="273"/>
      <c r="C5122" s="274" t="s">
        <v>8099</v>
      </c>
      <c r="D5122" s="274"/>
      <c r="E5122" s="274"/>
      <c r="F5122" s="274"/>
      <c r="G5122" s="73">
        <v>0</v>
      </c>
      <c r="H5122" s="73">
        <v>0</v>
      </c>
      <c r="I5122" s="275">
        <v>0</v>
      </c>
      <c r="J5122" s="275"/>
      <c r="K5122" s="275">
        <v>111714.5</v>
      </c>
      <c r="L5122" s="275"/>
      <c r="M5122" s="275"/>
      <c r="N5122" s="275"/>
      <c r="O5122" s="275">
        <v>0</v>
      </c>
      <c r="P5122" s="275"/>
      <c r="Q5122" s="73">
        <v>111714.5</v>
      </c>
    </row>
    <row r="5123" spans="1:17" ht="12.1" customHeight="1" x14ac:dyDescent="0.25">
      <c r="A5123" s="273" t="s">
        <v>8100</v>
      </c>
      <c r="B5123" s="273"/>
      <c r="C5123" s="274" t="s">
        <v>8101</v>
      </c>
      <c r="D5123" s="274"/>
      <c r="E5123" s="274"/>
      <c r="F5123" s="274"/>
      <c r="G5123" s="73">
        <v>0</v>
      </c>
      <c r="H5123" s="73">
        <v>0</v>
      </c>
      <c r="I5123" s="275">
        <v>0</v>
      </c>
      <c r="J5123" s="275"/>
      <c r="K5123" s="275">
        <v>1088</v>
      </c>
      <c r="L5123" s="275"/>
      <c r="M5123" s="275"/>
      <c r="N5123" s="275"/>
      <c r="O5123" s="275">
        <v>0</v>
      </c>
      <c r="P5123" s="275"/>
      <c r="Q5123" s="73">
        <v>1088</v>
      </c>
    </row>
    <row r="5124" spans="1:17" ht="12.75" customHeight="1" x14ac:dyDescent="0.25">
      <c r="A5124" s="273" t="s">
        <v>8102</v>
      </c>
      <c r="B5124" s="273"/>
      <c r="C5124" s="274" t="s">
        <v>8103</v>
      </c>
      <c r="D5124" s="274"/>
      <c r="E5124" s="274"/>
      <c r="F5124" s="274"/>
      <c r="G5124" s="73">
        <v>0</v>
      </c>
      <c r="H5124" s="73">
        <v>0</v>
      </c>
      <c r="I5124" s="275">
        <v>0</v>
      </c>
      <c r="J5124" s="275"/>
      <c r="K5124" s="275">
        <v>398796.5</v>
      </c>
      <c r="L5124" s="275"/>
      <c r="M5124" s="275"/>
      <c r="N5124" s="275"/>
      <c r="O5124" s="275">
        <v>0</v>
      </c>
      <c r="P5124" s="275"/>
      <c r="Q5124" s="73">
        <v>398796.5</v>
      </c>
    </row>
    <row r="5125" spans="1:17" ht="12.1" customHeight="1" x14ac:dyDescent="0.25">
      <c r="A5125" s="273" t="s">
        <v>8104</v>
      </c>
      <c r="B5125" s="273"/>
      <c r="C5125" s="274" t="s">
        <v>8105</v>
      </c>
      <c r="D5125" s="274"/>
      <c r="E5125" s="274"/>
      <c r="F5125" s="274"/>
      <c r="G5125" s="73">
        <v>0</v>
      </c>
      <c r="H5125" s="73">
        <v>0</v>
      </c>
      <c r="I5125" s="275">
        <v>0</v>
      </c>
      <c r="J5125" s="275"/>
      <c r="K5125" s="275">
        <v>1325.5</v>
      </c>
      <c r="L5125" s="275"/>
      <c r="M5125" s="275"/>
      <c r="N5125" s="275"/>
      <c r="O5125" s="275">
        <v>0</v>
      </c>
      <c r="P5125" s="275"/>
      <c r="Q5125" s="73">
        <v>1325.5</v>
      </c>
    </row>
    <row r="5126" spans="1:17" ht="12.1" customHeight="1" x14ac:dyDescent="0.25">
      <c r="A5126" s="273" t="s">
        <v>8106</v>
      </c>
      <c r="B5126" s="273"/>
      <c r="C5126" s="274" t="s">
        <v>8107</v>
      </c>
      <c r="D5126" s="274"/>
      <c r="E5126" s="274"/>
      <c r="F5126" s="274"/>
      <c r="G5126" s="73">
        <v>0</v>
      </c>
      <c r="H5126" s="73">
        <v>0</v>
      </c>
      <c r="I5126" s="275">
        <v>0</v>
      </c>
      <c r="J5126" s="275"/>
      <c r="K5126" s="275">
        <v>241474.5</v>
      </c>
      <c r="L5126" s="275"/>
      <c r="M5126" s="275"/>
      <c r="N5126" s="275"/>
      <c r="O5126" s="275">
        <v>0</v>
      </c>
      <c r="P5126" s="275"/>
      <c r="Q5126" s="73">
        <v>241474.5</v>
      </c>
    </row>
    <row r="5127" spans="1:17" ht="12.1" customHeight="1" x14ac:dyDescent="0.25">
      <c r="A5127" s="273" t="s">
        <v>8108</v>
      </c>
      <c r="B5127" s="273"/>
      <c r="C5127" s="274" t="s">
        <v>8036</v>
      </c>
      <c r="D5127" s="274"/>
      <c r="E5127" s="274"/>
      <c r="F5127" s="274"/>
      <c r="G5127" s="73">
        <v>0</v>
      </c>
      <c r="H5127" s="73">
        <v>0</v>
      </c>
      <c r="I5127" s="275">
        <v>0</v>
      </c>
      <c r="J5127" s="275"/>
      <c r="K5127" s="275">
        <v>2575658</v>
      </c>
      <c r="L5127" s="275"/>
      <c r="M5127" s="275"/>
      <c r="N5127" s="275"/>
      <c r="O5127" s="275">
        <v>0</v>
      </c>
      <c r="P5127" s="275"/>
      <c r="Q5127" s="73">
        <v>2575658</v>
      </c>
    </row>
    <row r="5128" spans="1:17" ht="12.75" customHeight="1" x14ac:dyDescent="0.25">
      <c r="A5128" s="273" t="s">
        <v>8109</v>
      </c>
      <c r="B5128" s="273"/>
      <c r="C5128" s="274" t="s">
        <v>8110</v>
      </c>
      <c r="D5128" s="274"/>
      <c r="E5128" s="274"/>
      <c r="F5128" s="274"/>
      <c r="G5128" s="73">
        <v>0</v>
      </c>
      <c r="H5128" s="73">
        <v>0</v>
      </c>
      <c r="I5128" s="275">
        <v>0</v>
      </c>
      <c r="J5128" s="275"/>
      <c r="K5128" s="275">
        <v>35073</v>
      </c>
      <c r="L5128" s="275"/>
      <c r="M5128" s="275"/>
      <c r="N5128" s="275"/>
      <c r="O5128" s="275">
        <v>0</v>
      </c>
      <c r="P5128" s="275"/>
      <c r="Q5128" s="73">
        <v>35073</v>
      </c>
    </row>
    <row r="5129" spans="1:17" ht="12.1" customHeight="1" x14ac:dyDescent="0.25">
      <c r="A5129" s="273" t="s">
        <v>8111</v>
      </c>
      <c r="B5129" s="273"/>
      <c r="C5129" s="274" t="s">
        <v>8036</v>
      </c>
      <c r="D5129" s="274"/>
      <c r="E5129" s="274"/>
      <c r="F5129" s="274"/>
      <c r="G5129" s="73">
        <v>0</v>
      </c>
      <c r="H5129" s="73">
        <v>0</v>
      </c>
      <c r="I5129" s="275">
        <v>0</v>
      </c>
      <c r="J5129" s="275"/>
      <c r="K5129" s="275">
        <v>1704848.5</v>
      </c>
      <c r="L5129" s="275"/>
      <c r="M5129" s="275"/>
      <c r="N5129" s="275"/>
      <c r="O5129" s="275">
        <v>0</v>
      </c>
      <c r="P5129" s="275"/>
      <c r="Q5129" s="73">
        <v>1704848.5</v>
      </c>
    </row>
    <row r="5130" spans="1:17" ht="12.1" customHeight="1" x14ac:dyDescent="0.25">
      <c r="A5130" s="273" t="s">
        <v>8112</v>
      </c>
      <c r="B5130" s="273"/>
      <c r="C5130" s="274" t="s">
        <v>8036</v>
      </c>
      <c r="D5130" s="274"/>
      <c r="E5130" s="274"/>
      <c r="F5130" s="274"/>
      <c r="G5130" s="73">
        <v>0</v>
      </c>
      <c r="H5130" s="73">
        <v>0</v>
      </c>
      <c r="I5130" s="275">
        <v>0</v>
      </c>
      <c r="J5130" s="275"/>
      <c r="K5130" s="275">
        <v>533668.5</v>
      </c>
      <c r="L5130" s="275"/>
      <c r="M5130" s="275"/>
      <c r="N5130" s="275"/>
      <c r="O5130" s="275">
        <v>0</v>
      </c>
      <c r="P5130" s="275"/>
      <c r="Q5130" s="73">
        <v>533668.5</v>
      </c>
    </row>
    <row r="5131" spans="1:17" ht="12.75" customHeight="1" x14ac:dyDescent="0.25">
      <c r="A5131" s="273" t="s">
        <v>8113</v>
      </c>
      <c r="B5131" s="273"/>
      <c r="C5131" s="274" t="s">
        <v>8114</v>
      </c>
      <c r="D5131" s="274"/>
      <c r="E5131" s="274"/>
      <c r="F5131" s="274"/>
      <c r="G5131" s="73">
        <v>0</v>
      </c>
      <c r="H5131" s="73">
        <v>0</v>
      </c>
      <c r="I5131" s="275">
        <v>0</v>
      </c>
      <c r="J5131" s="275"/>
      <c r="K5131" s="275">
        <v>11400</v>
      </c>
      <c r="L5131" s="275"/>
      <c r="M5131" s="275"/>
      <c r="N5131" s="275"/>
      <c r="O5131" s="275">
        <v>0</v>
      </c>
      <c r="P5131" s="275"/>
      <c r="Q5131" s="73">
        <v>11400</v>
      </c>
    </row>
    <row r="5132" spans="1:17" ht="12.1" customHeight="1" x14ac:dyDescent="0.25">
      <c r="A5132" s="273" t="s">
        <v>8115</v>
      </c>
      <c r="B5132" s="273"/>
      <c r="C5132" s="274" t="s">
        <v>8116</v>
      </c>
      <c r="D5132" s="274"/>
      <c r="E5132" s="274"/>
      <c r="F5132" s="274"/>
      <c r="G5132" s="73">
        <v>0</v>
      </c>
      <c r="H5132" s="73">
        <v>0</v>
      </c>
      <c r="I5132" s="275">
        <v>0</v>
      </c>
      <c r="J5132" s="275"/>
      <c r="K5132" s="275">
        <v>65966628.289999999</v>
      </c>
      <c r="L5132" s="275"/>
      <c r="M5132" s="275"/>
      <c r="N5132" s="275"/>
      <c r="O5132" s="275">
        <v>0</v>
      </c>
      <c r="P5132" s="275"/>
      <c r="Q5132" s="73">
        <v>65966628.289999999</v>
      </c>
    </row>
    <row r="5133" spans="1:17" ht="12.1" customHeight="1" x14ac:dyDescent="0.25">
      <c r="A5133" s="273" t="s">
        <v>8117</v>
      </c>
      <c r="B5133" s="273"/>
      <c r="C5133" s="274" t="s">
        <v>8118</v>
      </c>
      <c r="D5133" s="274"/>
      <c r="E5133" s="274"/>
      <c r="F5133" s="274"/>
      <c r="G5133" s="73">
        <v>0</v>
      </c>
      <c r="H5133" s="73">
        <v>0</v>
      </c>
      <c r="I5133" s="275">
        <v>0</v>
      </c>
      <c r="J5133" s="275"/>
      <c r="K5133" s="275">
        <v>17227854.25</v>
      </c>
      <c r="L5133" s="275"/>
      <c r="M5133" s="275"/>
      <c r="N5133" s="275"/>
      <c r="O5133" s="275">
        <v>0</v>
      </c>
      <c r="P5133" s="275"/>
      <c r="Q5133" s="73">
        <v>17227854.25</v>
      </c>
    </row>
    <row r="5134" spans="1:17" ht="12.75" customHeight="1" x14ac:dyDescent="0.25">
      <c r="A5134" s="273" t="s">
        <v>8119</v>
      </c>
      <c r="B5134" s="273"/>
      <c r="C5134" s="274" t="s">
        <v>8120</v>
      </c>
      <c r="D5134" s="274"/>
      <c r="E5134" s="274"/>
      <c r="F5134" s="274"/>
      <c r="G5134" s="73">
        <v>0</v>
      </c>
      <c r="H5134" s="73">
        <v>0</v>
      </c>
      <c r="I5134" s="275">
        <v>0</v>
      </c>
      <c r="J5134" s="275"/>
      <c r="K5134" s="275">
        <v>23367408.649999999</v>
      </c>
      <c r="L5134" s="275"/>
      <c r="M5134" s="275"/>
      <c r="N5134" s="275"/>
      <c r="O5134" s="275">
        <v>0</v>
      </c>
      <c r="P5134" s="275"/>
      <c r="Q5134" s="73">
        <v>23367408.649999999</v>
      </c>
    </row>
    <row r="5135" spans="1:17" ht="12.1" customHeight="1" x14ac:dyDescent="0.25">
      <c r="A5135" s="273" t="s">
        <v>8121</v>
      </c>
      <c r="B5135" s="273"/>
      <c r="C5135" s="274" t="s">
        <v>8122</v>
      </c>
      <c r="D5135" s="274"/>
      <c r="E5135" s="274"/>
      <c r="F5135" s="274"/>
      <c r="G5135" s="73">
        <v>0</v>
      </c>
      <c r="H5135" s="73">
        <v>0</v>
      </c>
      <c r="I5135" s="275">
        <v>0</v>
      </c>
      <c r="J5135" s="275"/>
      <c r="K5135" s="275">
        <v>20460270.120000001</v>
      </c>
      <c r="L5135" s="275"/>
      <c r="M5135" s="275"/>
      <c r="N5135" s="275"/>
      <c r="O5135" s="275">
        <v>0</v>
      </c>
      <c r="P5135" s="275"/>
      <c r="Q5135" s="73">
        <v>20460270.120000001</v>
      </c>
    </row>
    <row r="5136" spans="1:17" ht="12.1" customHeight="1" x14ac:dyDescent="0.25">
      <c r="A5136" s="355"/>
      <c r="B5136" s="355"/>
      <c r="C5136" s="355"/>
      <c r="D5136" s="355"/>
      <c r="E5136" s="355"/>
      <c r="F5136" s="355"/>
      <c r="G5136" s="74">
        <v>0</v>
      </c>
      <c r="H5136" s="74">
        <v>0</v>
      </c>
      <c r="I5136" s="356">
        <v>0</v>
      </c>
      <c r="J5136" s="356"/>
      <c r="K5136" s="356">
        <v>152676383.59</v>
      </c>
      <c r="L5136" s="356"/>
      <c r="M5136" s="356"/>
      <c r="N5136" s="356"/>
      <c r="O5136" s="356">
        <v>0</v>
      </c>
      <c r="P5136" s="356"/>
      <c r="Q5136" s="74">
        <v>152676383.59</v>
      </c>
    </row>
    <row r="5137" spans="1:17" ht="6.8" customHeight="1" x14ac:dyDescent="0.25"/>
    <row r="5138" spans="1:17" ht="12.75" customHeight="1" x14ac:dyDescent="0.25">
      <c r="A5138" s="277" t="s">
        <v>578</v>
      </c>
      <c r="B5138" s="277"/>
      <c r="C5138" s="278" t="s">
        <v>907</v>
      </c>
      <c r="D5138" s="278"/>
      <c r="E5138" s="278"/>
      <c r="F5138" s="278"/>
      <c r="G5138" s="278"/>
      <c r="H5138" s="278"/>
      <c r="I5138" s="278"/>
      <c r="J5138" s="278"/>
      <c r="K5138" s="278"/>
      <c r="L5138" s="278"/>
      <c r="M5138" s="278"/>
      <c r="N5138" s="278"/>
      <c r="O5138" s="278"/>
      <c r="P5138" s="278"/>
      <c r="Q5138" s="278"/>
    </row>
    <row r="5139" spans="1:17" ht="12.1" customHeight="1" x14ac:dyDescent="0.25">
      <c r="A5139" s="273" t="s">
        <v>8123</v>
      </c>
      <c r="B5139" s="273"/>
      <c r="C5139" s="274" t="s">
        <v>8124</v>
      </c>
      <c r="D5139" s="274"/>
      <c r="E5139" s="274"/>
      <c r="F5139" s="274"/>
      <c r="G5139" s="73">
        <v>0</v>
      </c>
      <c r="H5139" s="73">
        <v>0</v>
      </c>
      <c r="I5139" s="275">
        <v>0</v>
      </c>
      <c r="J5139" s="275"/>
      <c r="K5139" s="275">
        <v>155317</v>
      </c>
      <c r="L5139" s="275"/>
      <c r="M5139" s="275"/>
      <c r="N5139" s="275"/>
      <c r="O5139" s="275">
        <v>0</v>
      </c>
      <c r="P5139" s="275"/>
      <c r="Q5139" s="73">
        <v>155317</v>
      </c>
    </row>
    <row r="5140" spans="1:17" ht="12.1" customHeight="1" x14ac:dyDescent="0.25">
      <c r="A5140" s="273" t="s">
        <v>8125</v>
      </c>
      <c r="B5140" s="273"/>
      <c r="C5140" s="274" t="s">
        <v>8124</v>
      </c>
      <c r="D5140" s="274"/>
      <c r="E5140" s="274"/>
      <c r="F5140" s="274"/>
      <c r="G5140" s="73">
        <v>0</v>
      </c>
      <c r="H5140" s="73">
        <v>0</v>
      </c>
      <c r="I5140" s="275">
        <v>0</v>
      </c>
      <c r="J5140" s="275"/>
      <c r="K5140" s="275">
        <v>59092.5</v>
      </c>
      <c r="L5140" s="275"/>
      <c r="M5140" s="275"/>
      <c r="N5140" s="275"/>
      <c r="O5140" s="275">
        <v>0</v>
      </c>
      <c r="P5140" s="275"/>
      <c r="Q5140" s="73">
        <v>59092.5</v>
      </c>
    </row>
    <row r="5141" spans="1:17" ht="12.75" customHeight="1" x14ac:dyDescent="0.25">
      <c r="A5141" s="273" t="s">
        <v>8126</v>
      </c>
      <c r="B5141" s="273"/>
      <c r="C5141" s="274" t="s">
        <v>8124</v>
      </c>
      <c r="D5141" s="274"/>
      <c r="E5141" s="274"/>
      <c r="F5141" s="274"/>
      <c r="G5141" s="73">
        <v>0</v>
      </c>
      <c r="H5141" s="73">
        <v>0</v>
      </c>
      <c r="I5141" s="275">
        <v>0</v>
      </c>
      <c r="J5141" s="275"/>
      <c r="K5141" s="275">
        <v>189668</v>
      </c>
      <c r="L5141" s="275"/>
      <c r="M5141" s="275"/>
      <c r="N5141" s="275"/>
      <c r="O5141" s="275">
        <v>0</v>
      </c>
      <c r="P5141" s="275"/>
      <c r="Q5141" s="73">
        <v>189668</v>
      </c>
    </row>
    <row r="5142" spans="1:17" ht="12.1" customHeight="1" x14ac:dyDescent="0.25">
      <c r="A5142" s="273" t="s">
        <v>8127</v>
      </c>
      <c r="B5142" s="273"/>
      <c r="C5142" s="274" t="s">
        <v>8124</v>
      </c>
      <c r="D5142" s="274"/>
      <c r="E5142" s="274"/>
      <c r="F5142" s="274"/>
      <c r="G5142" s="73">
        <v>0</v>
      </c>
      <c r="H5142" s="73">
        <v>0</v>
      </c>
      <c r="I5142" s="275">
        <v>0</v>
      </c>
      <c r="J5142" s="275"/>
      <c r="K5142" s="275">
        <v>18791.5</v>
      </c>
      <c r="L5142" s="275"/>
      <c r="M5142" s="275"/>
      <c r="N5142" s="275"/>
      <c r="O5142" s="275">
        <v>0</v>
      </c>
      <c r="P5142" s="275"/>
      <c r="Q5142" s="73">
        <v>18791.5</v>
      </c>
    </row>
    <row r="5143" spans="1:17" ht="12.1" customHeight="1" x14ac:dyDescent="0.25">
      <c r="A5143" s="273" t="s">
        <v>8128</v>
      </c>
      <c r="B5143" s="273"/>
      <c r="C5143" s="274" t="s">
        <v>8124</v>
      </c>
      <c r="D5143" s="274"/>
      <c r="E5143" s="274"/>
      <c r="F5143" s="274"/>
      <c r="G5143" s="73">
        <v>0</v>
      </c>
      <c r="H5143" s="73">
        <v>0</v>
      </c>
      <c r="I5143" s="275">
        <v>0</v>
      </c>
      <c r="J5143" s="275"/>
      <c r="K5143" s="275">
        <v>110898</v>
      </c>
      <c r="L5143" s="275"/>
      <c r="M5143" s="275"/>
      <c r="N5143" s="275"/>
      <c r="O5143" s="275">
        <v>0</v>
      </c>
      <c r="P5143" s="275"/>
      <c r="Q5143" s="73">
        <v>110898</v>
      </c>
    </row>
    <row r="5144" spans="1:17" ht="12.75" customHeight="1" x14ac:dyDescent="0.25">
      <c r="A5144" s="273" t="s">
        <v>8129</v>
      </c>
      <c r="B5144" s="273"/>
      <c r="C5144" s="274" t="s">
        <v>8124</v>
      </c>
      <c r="D5144" s="274"/>
      <c r="E5144" s="274"/>
      <c r="F5144" s="274"/>
      <c r="G5144" s="73">
        <v>0</v>
      </c>
      <c r="H5144" s="73">
        <v>0</v>
      </c>
      <c r="I5144" s="275">
        <v>0</v>
      </c>
      <c r="J5144" s="275"/>
      <c r="K5144" s="275">
        <v>398634</v>
      </c>
      <c r="L5144" s="275"/>
      <c r="M5144" s="275"/>
      <c r="N5144" s="275"/>
      <c r="O5144" s="275">
        <v>0</v>
      </c>
      <c r="P5144" s="275"/>
      <c r="Q5144" s="73">
        <v>398634</v>
      </c>
    </row>
    <row r="5145" spans="1:17" ht="12.1" customHeight="1" x14ac:dyDescent="0.25">
      <c r="A5145" s="273" t="s">
        <v>8130</v>
      </c>
      <c r="B5145" s="273"/>
      <c r="C5145" s="274" t="s">
        <v>8131</v>
      </c>
      <c r="D5145" s="274"/>
      <c r="E5145" s="274"/>
      <c r="F5145" s="274"/>
      <c r="G5145" s="73">
        <v>0</v>
      </c>
      <c r="H5145" s="73">
        <v>0</v>
      </c>
      <c r="I5145" s="275">
        <v>0</v>
      </c>
      <c r="J5145" s="275"/>
      <c r="K5145" s="275">
        <v>291976.5</v>
      </c>
      <c r="L5145" s="275"/>
      <c r="M5145" s="275"/>
      <c r="N5145" s="275"/>
      <c r="O5145" s="275">
        <v>0</v>
      </c>
      <c r="P5145" s="275"/>
      <c r="Q5145" s="73">
        <v>291976.5</v>
      </c>
    </row>
    <row r="5146" spans="1:17" ht="12.1" customHeight="1" x14ac:dyDescent="0.25">
      <c r="A5146" s="273" t="s">
        <v>8132</v>
      </c>
      <c r="B5146" s="273"/>
      <c r="C5146" s="274" t="s">
        <v>8124</v>
      </c>
      <c r="D5146" s="274"/>
      <c r="E5146" s="274"/>
      <c r="F5146" s="274"/>
      <c r="G5146" s="73">
        <v>0</v>
      </c>
      <c r="H5146" s="73">
        <v>0</v>
      </c>
      <c r="I5146" s="275">
        <v>0</v>
      </c>
      <c r="J5146" s="275"/>
      <c r="K5146" s="275">
        <v>197448</v>
      </c>
      <c r="L5146" s="275"/>
      <c r="M5146" s="275"/>
      <c r="N5146" s="275"/>
      <c r="O5146" s="275">
        <v>0</v>
      </c>
      <c r="P5146" s="275"/>
      <c r="Q5146" s="73">
        <v>197448</v>
      </c>
    </row>
    <row r="5147" spans="1:17" ht="12.75" customHeight="1" x14ac:dyDescent="0.25">
      <c r="A5147" s="273" t="s">
        <v>8133</v>
      </c>
      <c r="B5147" s="273"/>
      <c r="C5147" s="274" t="s">
        <v>8124</v>
      </c>
      <c r="D5147" s="274"/>
      <c r="E5147" s="274"/>
      <c r="F5147" s="274"/>
      <c r="G5147" s="73">
        <v>0</v>
      </c>
      <c r="H5147" s="73">
        <v>0</v>
      </c>
      <c r="I5147" s="275">
        <v>0</v>
      </c>
      <c r="J5147" s="275"/>
      <c r="K5147" s="275">
        <v>92013.5</v>
      </c>
      <c r="L5147" s="275"/>
      <c r="M5147" s="275"/>
      <c r="N5147" s="275"/>
      <c r="O5147" s="275">
        <v>0</v>
      </c>
      <c r="P5147" s="275"/>
      <c r="Q5147" s="73">
        <v>92013.5</v>
      </c>
    </row>
    <row r="5148" spans="1:17" ht="12.1" customHeight="1" x14ac:dyDescent="0.25">
      <c r="A5148" s="273" t="s">
        <v>8134</v>
      </c>
      <c r="B5148" s="273"/>
      <c r="C5148" s="274" t="s">
        <v>8135</v>
      </c>
      <c r="D5148" s="274"/>
      <c r="E5148" s="274"/>
      <c r="F5148" s="274"/>
      <c r="G5148" s="73">
        <v>0</v>
      </c>
      <c r="H5148" s="73">
        <v>0</v>
      </c>
      <c r="I5148" s="275">
        <v>0</v>
      </c>
      <c r="J5148" s="275"/>
      <c r="K5148" s="275">
        <v>1740</v>
      </c>
      <c r="L5148" s="275"/>
      <c r="M5148" s="275"/>
      <c r="N5148" s="275"/>
      <c r="O5148" s="275">
        <v>0</v>
      </c>
      <c r="P5148" s="275"/>
      <c r="Q5148" s="73">
        <v>1740</v>
      </c>
    </row>
    <row r="5149" spans="1:17" ht="12.1" customHeight="1" x14ac:dyDescent="0.25">
      <c r="A5149" s="273" t="s">
        <v>8136</v>
      </c>
      <c r="B5149" s="273"/>
      <c r="C5149" s="274" t="s">
        <v>8124</v>
      </c>
      <c r="D5149" s="274"/>
      <c r="E5149" s="274"/>
      <c r="F5149" s="274"/>
      <c r="G5149" s="73">
        <v>0</v>
      </c>
      <c r="H5149" s="73">
        <v>0</v>
      </c>
      <c r="I5149" s="275">
        <v>0</v>
      </c>
      <c r="J5149" s="275"/>
      <c r="K5149" s="275">
        <v>231612.5</v>
      </c>
      <c r="L5149" s="275"/>
      <c r="M5149" s="275"/>
      <c r="N5149" s="275"/>
      <c r="O5149" s="275">
        <v>0</v>
      </c>
      <c r="P5149" s="275"/>
      <c r="Q5149" s="73">
        <v>231612.5</v>
      </c>
    </row>
    <row r="5150" spans="1:17" ht="12.75" customHeight="1" x14ac:dyDescent="0.25">
      <c r="A5150" s="273" t="s">
        <v>8137</v>
      </c>
      <c r="B5150" s="273"/>
      <c r="C5150" s="274" t="s">
        <v>8138</v>
      </c>
      <c r="D5150" s="274"/>
      <c r="E5150" s="274"/>
      <c r="F5150" s="274"/>
      <c r="G5150" s="73">
        <v>0</v>
      </c>
      <c r="H5150" s="73">
        <v>0</v>
      </c>
      <c r="I5150" s="275">
        <v>0</v>
      </c>
      <c r="J5150" s="275"/>
      <c r="K5150" s="275">
        <v>366</v>
      </c>
      <c r="L5150" s="275"/>
      <c r="M5150" s="275"/>
      <c r="N5150" s="275"/>
      <c r="O5150" s="275">
        <v>0</v>
      </c>
      <c r="P5150" s="275"/>
      <c r="Q5150" s="73">
        <v>366</v>
      </c>
    </row>
    <row r="5151" spans="1:17" ht="12.1" customHeight="1" x14ac:dyDescent="0.25">
      <c r="A5151" s="273" t="s">
        <v>8139</v>
      </c>
      <c r="B5151" s="273"/>
      <c r="C5151" s="274" t="s">
        <v>8140</v>
      </c>
      <c r="D5151" s="274"/>
      <c r="E5151" s="274"/>
      <c r="F5151" s="274"/>
      <c r="G5151" s="73">
        <v>0</v>
      </c>
      <c r="H5151" s="73">
        <v>0</v>
      </c>
      <c r="I5151" s="275">
        <v>0</v>
      </c>
      <c r="J5151" s="275"/>
      <c r="K5151" s="275">
        <v>85839.5</v>
      </c>
      <c r="L5151" s="275"/>
      <c r="M5151" s="275"/>
      <c r="N5151" s="275"/>
      <c r="O5151" s="275">
        <v>0</v>
      </c>
      <c r="P5151" s="275"/>
      <c r="Q5151" s="73">
        <v>85839.5</v>
      </c>
    </row>
    <row r="5152" spans="1:17" ht="12.1" customHeight="1" x14ac:dyDescent="0.25">
      <c r="A5152" s="273" t="s">
        <v>8141</v>
      </c>
      <c r="B5152" s="273"/>
      <c r="C5152" s="274" t="s">
        <v>8124</v>
      </c>
      <c r="D5152" s="274"/>
      <c r="E5152" s="274"/>
      <c r="F5152" s="274"/>
      <c r="G5152" s="73">
        <v>0</v>
      </c>
      <c r="H5152" s="73">
        <v>0</v>
      </c>
      <c r="I5152" s="275">
        <v>0</v>
      </c>
      <c r="J5152" s="275"/>
      <c r="K5152" s="275">
        <v>410794</v>
      </c>
      <c r="L5152" s="275"/>
      <c r="M5152" s="275"/>
      <c r="N5152" s="275"/>
      <c r="O5152" s="275">
        <v>0</v>
      </c>
      <c r="P5152" s="275"/>
      <c r="Q5152" s="73">
        <v>410794</v>
      </c>
    </row>
    <row r="5153" spans="1:17" ht="12.1" customHeight="1" x14ac:dyDescent="0.25">
      <c r="A5153" s="273" t="s">
        <v>8142</v>
      </c>
      <c r="B5153" s="273"/>
      <c r="C5153" s="274" t="s">
        <v>8143</v>
      </c>
      <c r="D5153" s="274"/>
      <c r="E5153" s="274"/>
      <c r="F5153" s="274"/>
      <c r="G5153" s="73">
        <v>0</v>
      </c>
      <c r="H5153" s="73">
        <v>0</v>
      </c>
      <c r="I5153" s="275">
        <v>0</v>
      </c>
      <c r="J5153" s="275"/>
      <c r="K5153" s="275">
        <v>1620</v>
      </c>
      <c r="L5153" s="275"/>
      <c r="M5153" s="275"/>
      <c r="N5153" s="275"/>
      <c r="O5153" s="275">
        <v>0</v>
      </c>
      <c r="P5153" s="275"/>
      <c r="Q5153" s="73">
        <v>1620</v>
      </c>
    </row>
    <row r="5154" spans="1:17" ht="12.75" customHeight="1" x14ac:dyDescent="0.25">
      <c r="A5154" s="273" t="s">
        <v>8144</v>
      </c>
      <c r="B5154" s="273"/>
      <c r="C5154" s="274" t="s">
        <v>8145</v>
      </c>
      <c r="D5154" s="274"/>
      <c r="E5154" s="274"/>
      <c r="F5154" s="274"/>
      <c r="G5154" s="73">
        <v>0</v>
      </c>
      <c r="H5154" s="73">
        <v>0</v>
      </c>
      <c r="I5154" s="275">
        <v>0</v>
      </c>
      <c r="J5154" s="275"/>
      <c r="K5154" s="275">
        <v>151039.5</v>
      </c>
      <c r="L5154" s="275"/>
      <c r="M5154" s="275"/>
      <c r="N5154" s="275"/>
      <c r="O5154" s="275">
        <v>0</v>
      </c>
      <c r="P5154" s="275"/>
      <c r="Q5154" s="73">
        <v>151039.5</v>
      </c>
    </row>
    <row r="5155" spans="1:17" ht="12.1" customHeight="1" x14ac:dyDescent="0.25">
      <c r="A5155" s="273" t="s">
        <v>8146</v>
      </c>
      <c r="B5155" s="273"/>
      <c r="C5155" s="274" t="s">
        <v>8124</v>
      </c>
      <c r="D5155" s="274"/>
      <c r="E5155" s="274"/>
      <c r="F5155" s="274"/>
      <c r="G5155" s="73">
        <v>0</v>
      </c>
      <c r="H5155" s="73">
        <v>0</v>
      </c>
      <c r="I5155" s="275">
        <v>0</v>
      </c>
      <c r="J5155" s="275"/>
      <c r="K5155" s="275">
        <v>159313.5</v>
      </c>
      <c r="L5155" s="275"/>
      <c r="M5155" s="275"/>
      <c r="N5155" s="275"/>
      <c r="O5155" s="275">
        <v>0</v>
      </c>
      <c r="P5155" s="275"/>
      <c r="Q5155" s="73">
        <v>159313.5</v>
      </c>
    </row>
    <row r="5156" spans="1:17" ht="12.1" customHeight="1" x14ac:dyDescent="0.25">
      <c r="A5156" s="273" t="s">
        <v>8147</v>
      </c>
      <c r="B5156" s="273"/>
      <c r="C5156" s="274" t="s">
        <v>8148</v>
      </c>
      <c r="D5156" s="274"/>
      <c r="E5156" s="274"/>
      <c r="F5156" s="274"/>
      <c r="G5156" s="73">
        <v>0</v>
      </c>
      <c r="H5156" s="73">
        <v>0</v>
      </c>
      <c r="I5156" s="275">
        <v>0</v>
      </c>
      <c r="J5156" s="275"/>
      <c r="K5156" s="275">
        <v>11039.5</v>
      </c>
      <c r="L5156" s="275"/>
      <c r="M5156" s="275"/>
      <c r="N5156" s="275"/>
      <c r="O5156" s="275">
        <v>0</v>
      </c>
      <c r="P5156" s="275"/>
      <c r="Q5156" s="73">
        <v>11039.5</v>
      </c>
    </row>
    <row r="5157" spans="1:17" ht="12.75" customHeight="1" x14ac:dyDescent="0.25">
      <c r="A5157" s="273" t="s">
        <v>8149</v>
      </c>
      <c r="B5157" s="273"/>
      <c r="C5157" s="274" t="s">
        <v>8150</v>
      </c>
      <c r="D5157" s="274"/>
      <c r="E5157" s="274"/>
      <c r="F5157" s="274"/>
      <c r="G5157" s="73">
        <v>0</v>
      </c>
      <c r="H5157" s="73">
        <v>0</v>
      </c>
      <c r="I5157" s="275">
        <v>0</v>
      </c>
      <c r="J5157" s="275"/>
      <c r="K5157" s="275">
        <v>41879</v>
      </c>
      <c r="L5157" s="275"/>
      <c r="M5157" s="275"/>
      <c r="N5157" s="275"/>
      <c r="O5157" s="275">
        <v>0</v>
      </c>
      <c r="P5157" s="275"/>
      <c r="Q5157" s="73">
        <v>41879</v>
      </c>
    </row>
    <row r="5158" spans="1:17" ht="12.1" customHeight="1" x14ac:dyDescent="0.25">
      <c r="A5158" s="273" t="s">
        <v>8151</v>
      </c>
      <c r="B5158" s="273"/>
      <c r="C5158" s="274" t="s">
        <v>8124</v>
      </c>
      <c r="D5158" s="274"/>
      <c r="E5158" s="274"/>
      <c r="F5158" s="274"/>
      <c r="G5158" s="73">
        <v>0</v>
      </c>
      <c r="H5158" s="73">
        <v>0</v>
      </c>
      <c r="I5158" s="275">
        <v>0</v>
      </c>
      <c r="J5158" s="275"/>
      <c r="K5158" s="275">
        <v>503969.5</v>
      </c>
      <c r="L5158" s="275"/>
      <c r="M5158" s="275"/>
      <c r="N5158" s="275"/>
      <c r="O5158" s="275">
        <v>0</v>
      </c>
      <c r="P5158" s="275"/>
      <c r="Q5158" s="73">
        <v>503969.5</v>
      </c>
    </row>
    <row r="5159" spans="1:17" ht="12.1" customHeight="1" x14ac:dyDescent="0.25">
      <c r="A5159" s="273" t="s">
        <v>8152</v>
      </c>
      <c r="B5159" s="273"/>
      <c r="C5159" s="274" t="s">
        <v>8153</v>
      </c>
      <c r="D5159" s="274"/>
      <c r="E5159" s="274"/>
      <c r="F5159" s="274"/>
      <c r="G5159" s="73">
        <v>0</v>
      </c>
      <c r="H5159" s="73">
        <v>0</v>
      </c>
      <c r="I5159" s="275">
        <v>0</v>
      </c>
      <c r="J5159" s="275"/>
      <c r="K5159" s="275">
        <v>1061.5</v>
      </c>
      <c r="L5159" s="275"/>
      <c r="M5159" s="275"/>
      <c r="N5159" s="275"/>
      <c r="O5159" s="275">
        <v>0</v>
      </c>
      <c r="P5159" s="275"/>
      <c r="Q5159" s="73">
        <v>1061.5</v>
      </c>
    </row>
    <row r="5160" spans="1:17" ht="12.75" customHeight="1" x14ac:dyDescent="0.25">
      <c r="A5160" s="273" t="s">
        <v>8154</v>
      </c>
      <c r="B5160" s="273"/>
      <c r="C5160" s="274" t="s">
        <v>8124</v>
      </c>
      <c r="D5160" s="274"/>
      <c r="E5160" s="274"/>
      <c r="F5160" s="274"/>
      <c r="G5160" s="73">
        <v>0</v>
      </c>
      <c r="H5160" s="73">
        <v>0</v>
      </c>
      <c r="I5160" s="275">
        <v>0</v>
      </c>
      <c r="J5160" s="275"/>
      <c r="K5160" s="275">
        <v>217353.5</v>
      </c>
      <c r="L5160" s="275"/>
      <c r="M5160" s="275"/>
      <c r="N5160" s="275"/>
      <c r="O5160" s="275">
        <v>0</v>
      </c>
      <c r="P5160" s="275"/>
      <c r="Q5160" s="73">
        <v>217353.5</v>
      </c>
    </row>
    <row r="5161" spans="1:17" ht="12.1" customHeight="1" x14ac:dyDescent="0.25">
      <c r="A5161" s="273" t="s">
        <v>8155</v>
      </c>
      <c r="B5161" s="273"/>
      <c r="C5161" s="274" t="s">
        <v>8156</v>
      </c>
      <c r="D5161" s="274"/>
      <c r="E5161" s="274"/>
      <c r="F5161" s="274"/>
      <c r="G5161" s="73">
        <v>0</v>
      </c>
      <c r="H5161" s="73">
        <v>0</v>
      </c>
      <c r="I5161" s="275">
        <v>0</v>
      </c>
      <c r="J5161" s="275"/>
      <c r="K5161" s="275">
        <v>480</v>
      </c>
      <c r="L5161" s="275"/>
      <c r="M5161" s="275"/>
      <c r="N5161" s="275"/>
      <c r="O5161" s="275">
        <v>0</v>
      </c>
      <c r="P5161" s="275"/>
      <c r="Q5161" s="73">
        <v>480</v>
      </c>
    </row>
    <row r="5162" spans="1:17" ht="12.1" customHeight="1" x14ac:dyDescent="0.25">
      <c r="A5162" s="273" t="s">
        <v>8157</v>
      </c>
      <c r="B5162" s="273"/>
      <c r="C5162" s="274" t="s">
        <v>8156</v>
      </c>
      <c r="D5162" s="274"/>
      <c r="E5162" s="274"/>
      <c r="F5162" s="274"/>
      <c r="G5162" s="73">
        <v>0</v>
      </c>
      <c r="H5162" s="73">
        <v>0</v>
      </c>
      <c r="I5162" s="275">
        <v>0</v>
      </c>
      <c r="J5162" s="275"/>
      <c r="K5162" s="275">
        <v>40</v>
      </c>
      <c r="L5162" s="275"/>
      <c r="M5162" s="275"/>
      <c r="N5162" s="275"/>
      <c r="O5162" s="275">
        <v>0</v>
      </c>
      <c r="P5162" s="275"/>
      <c r="Q5162" s="73">
        <v>40</v>
      </c>
    </row>
    <row r="5163" spans="1:17" ht="12.75" customHeight="1" x14ac:dyDescent="0.25">
      <c r="A5163" s="273" t="s">
        <v>8158</v>
      </c>
      <c r="B5163" s="273"/>
      <c r="C5163" s="274" t="s">
        <v>8124</v>
      </c>
      <c r="D5163" s="274"/>
      <c r="E5163" s="274"/>
      <c r="F5163" s="274"/>
      <c r="G5163" s="73">
        <v>0</v>
      </c>
      <c r="H5163" s="73">
        <v>0</v>
      </c>
      <c r="I5163" s="275">
        <v>0</v>
      </c>
      <c r="J5163" s="275"/>
      <c r="K5163" s="275">
        <v>124048.5</v>
      </c>
      <c r="L5163" s="275"/>
      <c r="M5163" s="275"/>
      <c r="N5163" s="275"/>
      <c r="O5163" s="275">
        <v>0</v>
      </c>
      <c r="P5163" s="275"/>
      <c r="Q5163" s="73">
        <v>124048.5</v>
      </c>
    </row>
    <row r="5164" spans="1:17" ht="12.1" customHeight="1" x14ac:dyDescent="0.25">
      <c r="A5164" s="273" t="s">
        <v>8159</v>
      </c>
      <c r="B5164" s="273"/>
      <c r="C5164" s="274" t="s">
        <v>8160</v>
      </c>
      <c r="D5164" s="274"/>
      <c r="E5164" s="274"/>
      <c r="F5164" s="274"/>
      <c r="G5164" s="73">
        <v>0</v>
      </c>
      <c r="H5164" s="73">
        <v>0</v>
      </c>
      <c r="I5164" s="275">
        <v>0</v>
      </c>
      <c r="J5164" s="275"/>
      <c r="K5164" s="275">
        <v>12665</v>
      </c>
      <c r="L5164" s="275"/>
      <c r="M5164" s="275"/>
      <c r="N5164" s="275"/>
      <c r="O5164" s="275">
        <v>0</v>
      </c>
      <c r="P5164" s="275"/>
      <c r="Q5164" s="73">
        <v>12665</v>
      </c>
    </row>
    <row r="5165" spans="1:17" ht="12.1" customHeight="1" x14ac:dyDescent="0.25">
      <c r="A5165" s="273" t="s">
        <v>8161</v>
      </c>
      <c r="B5165" s="273"/>
      <c r="C5165" s="274" t="s">
        <v>8162</v>
      </c>
      <c r="D5165" s="274"/>
      <c r="E5165" s="274"/>
      <c r="F5165" s="274"/>
      <c r="G5165" s="73">
        <v>0</v>
      </c>
      <c r="H5165" s="73">
        <v>0</v>
      </c>
      <c r="I5165" s="275">
        <v>0</v>
      </c>
      <c r="J5165" s="275"/>
      <c r="K5165" s="275">
        <v>124710</v>
      </c>
      <c r="L5165" s="275"/>
      <c r="M5165" s="275"/>
      <c r="N5165" s="275"/>
      <c r="O5165" s="275">
        <v>0</v>
      </c>
      <c r="P5165" s="275"/>
      <c r="Q5165" s="73">
        <v>124710</v>
      </c>
    </row>
    <row r="5166" spans="1:17" ht="12.75" customHeight="1" x14ac:dyDescent="0.25">
      <c r="A5166" s="273" t="s">
        <v>8163</v>
      </c>
      <c r="B5166" s="273"/>
      <c r="C5166" s="274" t="s">
        <v>8124</v>
      </c>
      <c r="D5166" s="274"/>
      <c r="E5166" s="274"/>
      <c r="F5166" s="274"/>
      <c r="G5166" s="73">
        <v>0</v>
      </c>
      <c r="H5166" s="73">
        <v>0</v>
      </c>
      <c r="I5166" s="275">
        <v>0</v>
      </c>
      <c r="J5166" s="275"/>
      <c r="K5166" s="275">
        <v>434904</v>
      </c>
      <c r="L5166" s="275"/>
      <c r="M5166" s="275"/>
      <c r="N5166" s="275"/>
      <c r="O5166" s="275">
        <v>0</v>
      </c>
      <c r="P5166" s="275"/>
      <c r="Q5166" s="73">
        <v>434904</v>
      </c>
    </row>
    <row r="5167" spans="1:17" ht="12.1" customHeight="1" x14ac:dyDescent="0.25">
      <c r="A5167" s="273" t="s">
        <v>8164</v>
      </c>
      <c r="B5167" s="273"/>
      <c r="C5167" s="274" t="s">
        <v>8165</v>
      </c>
      <c r="D5167" s="274"/>
      <c r="E5167" s="274"/>
      <c r="F5167" s="274"/>
      <c r="G5167" s="73">
        <v>0</v>
      </c>
      <c r="H5167" s="73">
        <v>0</v>
      </c>
      <c r="I5167" s="275">
        <v>0</v>
      </c>
      <c r="J5167" s="275"/>
      <c r="K5167" s="275">
        <v>10620</v>
      </c>
      <c r="L5167" s="275"/>
      <c r="M5167" s="275"/>
      <c r="N5167" s="275"/>
      <c r="O5167" s="275">
        <v>0</v>
      </c>
      <c r="P5167" s="275"/>
      <c r="Q5167" s="73">
        <v>10620</v>
      </c>
    </row>
    <row r="5168" spans="1:17" ht="12.1" customHeight="1" x14ac:dyDescent="0.25">
      <c r="A5168" s="273" t="s">
        <v>8166</v>
      </c>
      <c r="B5168" s="273"/>
      <c r="C5168" s="274" t="s">
        <v>8124</v>
      </c>
      <c r="D5168" s="274"/>
      <c r="E5168" s="274"/>
      <c r="F5168" s="274"/>
      <c r="G5168" s="73">
        <v>0</v>
      </c>
      <c r="H5168" s="73">
        <v>0</v>
      </c>
      <c r="I5168" s="275">
        <v>0</v>
      </c>
      <c r="J5168" s="275"/>
      <c r="K5168" s="275">
        <v>77211.5</v>
      </c>
      <c r="L5168" s="275"/>
      <c r="M5168" s="275"/>
      <c r="N5168" s="275"/>
      <c r="O5168" s="275">
        <v>0</v>
      </c>
      <c r="P5168" s="275"/>
      <c r="Q5168" s="73">
        <v>77211.5</v>
      </c>
    </row>
    <row r="5169" spans="1:17" ht="12.75" customHeight="1" x14ac:dyDescent="0.25">
      <c r="A5169" s="273" t="s">
        <v>8167</v>
      </c>
      <c r="B5169" s="273"/>
      <c r="C5169" s="274" t="s">
        <v>8124</v>
      </c>
      <c r="D5169" s="274"/>
      <c r="E5169" s="274"/>
      <c r="F5169" s="274"/>
      <c r="G5169" s="73">
        <v>0</v>
      </c>
      <c r="H5169" s="73">
        <v>0</v>
      </c>
      <c r="I5169" s="275">
        <v>0</v>
      </c>
      <c r="J5169" s="275"/>
      <c r="K5169" s="275">
        <v>144154.5</v>
      </c>
      <c r="L5169" s="275"/>
      <c r="M5169" s="275"/>
      <c r="N5169" s="275"/>
      <c r="O5169" s="275">
        <v>0</v>
      </c>
      <c r="P5169" s="275"/>
      <c r="Q5169" s="73">
        <v>144154.5</v>
      </c>
    </row>
    <row r="5170" spans="1:17" ht="12.1" customHeight="1" x14ac:dyDescent="0.25">
      <c r="A5170" s="273" t="s">
        <v>8168</v>
      </c>
      <c r="B5170" s="273"/>
      <c r="C5170" s="274" t="s">
        <v>8169</v>
      </c>
      <c r="D5170" s="274"/>
      <c r="E5170" s="274"/>
      <c r="F5170" s="274"/>
      <c r="G5170" s="73">
        <v>0</v>
      </c>
      <c r="H5170" s="73">
        <v>0</v>
      </c>
      <c r="I5170" s="275">
        <v>0</v>
      </c>
      <c r="J5170" s="275"/>
      <c r="K5170" s="275">
        <v>44159.5</v>
      </c>
      <c r="L5170" s="275"/>
      <c r="M5170" s="275"/>
      <c r="N5170" s="275"/>
      <c r="O5170" s="275">
        <v>0</v>
      </c>
      <c r="P5170" s="275"/>
      <c r="Q5170" s="73">
        <v>44159.5</v>
      </c>
    </row>
    <row r="5171" spans="1:17" ht="12.1" customHeight="1" x14ac:dyDescent="0.25">
      <c r="A5171" s="273" t="s">
        <v>8170</v>
      </c>
      <c r="B5171" s="273"/>
      <c r="C5171" s="274" t="s">
        <v>8171</v>
      </c>
      <c r="D5171" s="274"/>
      <c r="E5171" s="274"/>
      <c r="F5171" s="274"/>
      <c r="G5171" s="73">
        <v>0</v>
      </c>
      <c r="H5171" s="73">
        <v>0</v>
      </c>
      <c r="I5171" s="275">
        <v>0</v>
      </c>
      <c r="J5171" s="275"/>
      <c r="K5171" s="275">
        <v>5745</v>
      </c>
      <c r="L5171" s="275"/>
      <c r="M5171" s="275"/>
      <c r="N5171" s="275"/>
      <c r="O5171" s="275">
        <v>0</v>
      </c>
      <c r="P5171" s="275"/>
      <c r="Q5171" s="73">
        <v>5745</v>
      </c>
    </row>
    <row r="5172" spans="1:17" ht="12.75" customHeight="1" x14ac:dyDescent="0.25">
      <c r="A5172" s="273" t="s">
        <v>8172</v>
      </c>
      <c r="B5172" s="273"/>
      <c r="C5172" s="274" t="s">
        <v>8124</v>
      </c>
      <c r="D5172" s="274"/>
      <c r="E5172" s="274"/>
      <c r="F5172" s="274"/>
      <c r="G5172" s="73">
        <v>0</v>
      </c>
      <c r="H5172" s="73">
        <v>0</v>
      </c>
      <c r="I5172" s="275">
        <v>0</v>
      </c>
      <c r="J5172" s="275"/>
      <c r="K5172" s="275">
        <v>201550</v>
      </c>
      <c r="L5172" s="275"/>
      <c r="M5172" s="275"/>
      <c r="N5172" s="275"/>
      <c r="O5172" s="275">
        <v>0</v>
      </c>
      <c r="P5172" s="275"/>
      <c r="Q5172" s="73">
        <v>201550</v>
      </c>
    </row>
    <row r="5173" spans="1:17" ht="12.1" customHeight="1" x14ac:dyDescent="0.25">
      <c r="A5173" s="273" t="s">
        <v>8173</v>
      </c>
      <c r="B5173" s="273"/>
      <c r="C5173" s="274" t="s">
        <v>8165</v>
      </c>
      <c r="D5173" s="274"/>
      <c r="E5173" s="274"/>
      <c r="F5173" s="274"/>
      <c r="G5173" s="73">
        <v>0</v>
      </c>
      <c r="H5173" s="73">
        <v>0</v>
      </c>
      <c r="I5173" s="275">
        <v>0</v>
      </c>
      <c r="J5173" s="275"/>
      <c r="K5173" s="275">
        <v>3555</v>
      </c>
      <c r="L5173" s="275"/>
      <c r="M5173" s="275"/>
      <c r="N5173" s="275"/>
      <c r="O5173" s="275">
        <v>0</v>
      </c>
      <c r="P5173" s="275"/>
      <c r="Q5173" s="73">
        <v>3555</v>
      </c>
    </row>
    <row r="5174" spans="1:17" ht="12.1" customHeight="1" x14ac:dyDescent="0.25">
      <c r="A5174" s="273" t="s">
        <v>8174</v>
      </c>
      <c r="B5174" s="273"/>
      <c r="C5174" s="274" t="s">
        <v>8124</v>
      </c>
      <c r="D5174" s="274"/>
      <c r="E5174" s="274"/>
      <c r="F5174" s="274"/>
      <c r="G5174" s="73">
        <v>0</v>
      </c>
      <c r="H5174" s="73">
        <v>0</v>
      </c>
      <c r="I5174" s="275">
        <v>0</v>
      </c>
      <c r="J5174" s="275"/>
      <c r="K5174" s="275">
        <v>174477.5</v>
      </c>
      <c r="L5174" s="275"/>
      <c r="M5174" s="275"/>
      <c r="N5174" s="275"/>
      <c r="O5174" s="275">
        <v>0</v>
      </c>
      <c r="P5174" s="275"/>
      <c r="Q5174" s="73">
        <v>174477.5</v>
      </c>
    </row>
    <row r="5175" spans="1:17" ht="12.75" customHeight="1" x14ac:dyDescent="0.25">
      <c r="A5175" s="273" t="s">
        <v>8175</v>
      </c>
      <c r="B5175" s="273"/>
      <c r="C5175" s="274" t="s">
        <v>8176</v>
      </c>
      <c r="D5175" s="274"/>
      <c r="E5175" s="274"/>
      <c r="F5175" s="274"/>
      <c r="G5175" s="73">
        <v>0</v>
      </c>
      <c r="H5175" s="73">
        <v>0</v>
      </c>
      <c r="I5175" s="275">
        <v>0</v>
      </c>
      <c r="J5175" s="275"/>
      <c r="K5175" s="275">
        <v>7980</v>
      </c>
      <c r="L5175" s="275"/>
      <c r="M5175" s="275"/>
      <c r="N5175" s="275"/>
      <c r="O5175" s="275">
        <v>0</v>
      </c>
      <c r="P5175" s="275"/>
      <c r="Q5175" s="73">
        <v>7980</v>
      </c>
    </row>
    <row r="5176" spans="1:17" ht="12.1" customHeight="1" x14ac:dyDescent="0.25">
      <c r="A5176" s="273" t="s">
        <v>8177</v>
      </c>
      <c r="B5176" s="273"/>
      <c r="C5176" s="274" t="s">
        <v>8178</v>
      </c>
      <c r="D5176" s="274"/>
      <c r="E5176" s="274"/>
      <c r="F5176" s="274"/>
      <c r="G5176" s="73">
        <v>0</v>
      </c>
      <c r="H5176" s="73">
        <v>0</v>
      </c>
      <c r="I5176" s="275">
        <v>0</v>
      </c>
      <c r="J5176" s="275"/>
      <c r="K5176" s="275">
        <v>44460</v>
      </c>
      <c r="L5176" s="275"/>
      <c r="M5176" s="275"/>
      <c r="N5176" s="275"/>
      <c r="O5176" s="275">
        <v>0</v>
      </c>
      <c r="P5176" s="275"/>
      <c r="Q5176" s="73">
        <v>44460</v>
      </c>
    </row>
    <row r="5177" spans="1:17" ht="12.1" customHeight="1" x14ac:dyDescent="0.25">
      <c r="A5177" s="273" t="s">
        <v>8179</v>
      </c>
      <c r="B5177" s="273"/>
      <c r="C5177" s="274" t="s">
        <v>8180</v>
      </c>
      <c r="D5177" s="274"/>
      <c r="E5177" s="274"/>
      <c r="F5177" s="274"/>
      <c r="G5177" s="73">
        <v>0</v>
      </c>
      <c r="H5177" s="73">
        <v>0</v>
      </c>
      <c r="I5177" s="275">
        <v>0</v>
      </c>
      <c r="J5177" s="275"/>
      <c r="K5177" s="275">
        <v>8099</v>
      </c>
      <c r="L5177" s="275"/>
      <c r="M5177" s="275"/>
      <c r="N5177" s="275"/>
      <c r="O5177" s="275">
        <v>0</v>
      </c>
      <c r="P5177" s="275"/>
      <c r="Q5177" s="73">
        <v>8099</v>
      </c>
    </row>
    <row r="5178" spans="1:17" ht="12.1" customHeight="1" x14ac:dyDescent="0.25">
      <c r="A5178" s="273" t="s">
        <v>8181</v>
      </c>
      <c r="B5178" s="273"/>
      <c r="C5178" s="274" t="s">
        <v>8182</v>
      </c>
      <c r="D5178" s="274"/>
      <c r="E5178" s="274"/>
      <c r="F5178" s="274"/>
      <c r="G5178" s="73">
        <v>0</v>
      </c>
      <c r="H5178" s="73">
        <v>0</v>
      </c>
      <c r="I5178" s="275">
        <v>0</v>
      </c>
      <c r="J5178" s="275"/>
      <c r="K5178" s="275">
        <v>1622.5</v>
      </c>
      <c r="L5178" s="275"/>
      <c r="M5178" s="275"/>
      <c r="N5178" s="275"/>
      <c r="O5178" s="275">
        <v>0</v>
      </c>
      <c r="P5178" s="275"/>
      <c r="Q5178" s="73">
        <v>1622.5</v>
      </c>
    </row>
    <row r="5179" spans="1:17" ht="12.75" customHeight="1" x14ac:dyDescent="0.25">
      <c r="A5179" s="273" t="s">
        <v>8183</v>
      </c>
      <c r="B5179" s="273"/>
      <c r="C5179" s="274" t="s">
        <v>8184</v>
      </c>
      <c r="D5179" s="274"/>
      <c r="E5179" s="274"/>
      <c r="F5179" s="274"/>
      <c r="G5179" s="73">
        <v>0</v>
      </c>
      <c r="H5179" s="73">
        <v>0</v>
      </c>
      <c r="I5179" s="275">
        <v>0</v>
      </c>
      <c r="J5179" s="275"/>
      <c r="K5179" s="275">
        <v>300</v>
      </c>
      <c r="L5179" s="275"/>
      <c r="M5179" s="275"/>
      <c r="N5179" s="275"/>
      <c r="O5179" s="275">
        <v>0</v>
      </c>
      <c r="P5179" s="275"/>
      <c r="Q5179" s="73">
        <v>300</v>
      </c>
    </row>
    <row r="5180" spans="1:17" ht="12.1" customHeight="1" x14ac:dyDescent="0.25">
      <c r="A5180" s="273" t="s">
        <v>8185</v>
      </c>
      <c r="B5180" s="273"/>
      <c r="C5180" s="274" t="s">
        <v>8186</v>
      </c>
      <c r="D5180" s="274"/>
      <c r="E5180" s="274"/>
      <c r="F5180" s="274"/>
      <c r="G5180" s="73">
        <v>0</v>
      </c>
      <c r="H5180" s="73">
        <v>0</v>
      </c>
      <c r="I5180" s="275">
        <v>0</v>
      </c>
      <c r="J5180" s="275"/>
      <c r="K5180" s="275">
        <v>248470</v>
      </c>
      <c r="L5180" s="275"/>
      <c r="M5180" s="275"/>
      <c r="N5180" s="275"/>
      <c r="O5180" s="275">
        <v>0</v>
      </c>
      <c r="P5180" s="275"/>
      <c r="Q5180" s="73">
        <v>248470</v>
      </c>
    </row>
    <row r="5181" spans="1:17" ht="12.1" customHeight="1" x14ac:dyDescent="0.25">
      <c r="A5181" s="273" t="s">
        <v>8187</v>
      </c>
      <c r="B5181" s="273"/>
      <c r="C5181" s="274" t="s">
        <v>8188</v>
      </c>
      <c r="D5181" s="274"/>
      <c r="E5181" s="274"/>
      <c r="F5181" s="274"/>
      <c r="G5181" s="73">
        <v>0</v>
      </c>
      <c r="H5181" s="73">
        <v>0</v>
      </c>
      <c r="I5181" s="275">
        <v>0</v>
      </c>
      <c r="J5181" s="275"/>
      <c r="K5181" s="275">
        <v>346.5</v>
      </c>
      <c r="L5181" s="275"/>
      <c r="M5181" s="275"/>
      <c r="N5181" s="275"/>
      <c r="O5181" s="275">
        <v>0</v>
      </c>
      <c r="P5181" s="275"/>
      <c r="Q5181" s="73">
        <v>346.5</v>
      </c>
    </row>
    <row r="5182" spans="1:17" ht="12.75" customHeight="1" x14ac:dyDescent="0.25">
      <c r="A5182" s="273" t="s">
        <v>8189</v>
      </c>
      <c r="B5182" s="273"/>
      <c r="C5182" s="274" t="s">
        <v>8190</v>
      </c>
      <c r="D5182" s="274"/>
      <c r="E5182" s="274"/>
      <c r="F5182" s="274"/>
      <c r="G5182" s="73">
        <v>0</v>
      </c>
      <c r="H5182" s="73">
        <v>0</v>
      </c>
      <c r="I5182" s="275">
        <v>0</v>
      </c>
      <c r="J5182" s="275"/>
      <c r="K5182" s="275">
        <v>106040</v>
      </c>
      <c r="L5182" s="275"/>
      <c r="M5182" s="275"/>
      <c r="N5182" s="275"/>
      <c r="O5182" s="275">
        <v>0</v>
      </c>
      <c r="P5182" s="275"/>
      <c r="Q5182" s="73">
        <v>106040</v>
      </c>
    </row>
    <row r="5183" spans="1:17" ht="12.1" customHeight="1" x14ac:dyDescent="0.25">
      <c r="A5183" s="273" t="s">
        <v>8191</v>
      </c>
      <c r="B5183" s="273"/>
      <c r="C5183" s="274" t="s">
        <v>8124</v>
      </c>
      <c r="D5183" s="274"/>
      <c r="E5183" s="274"/>
      <c r="F5183" s="274"/>
      <c r="G5183" s="73">
        <v>0</v>
      </c>
      <c r="H5183" s="73">
        <v>0</v>
      </c>
      <c r="I5183" s="275">
        <v>0</v>
      </c>
      <c r="J5183" s="275"/>
      <c r="K5183" s="275">
        <v>167974</v>
      </c>
      <c r="L5183" s="275"/>
      <c r="M5183" s="275"/>
      <c r="N5183" s="275"/>
      <c r="O5183" s="275">
        <v>0</v>
      </c>
      <c r="P5183" s="275"/>
      <c r="Q5183" s="73">
        <v>167974</v>
      </c>
    </row>
    <row r="5184" spans="1:17" ht="12.1" customHeight="1" x14ac:dyDescent="0.25">
      <c r="A5184" s="273" t="s">
        <v>8192</v>
      </c>
      <c r="B5184" s="273"/>
      <c r="C5184" s="274" t="s">
        <v>8193</v>
      </c>
      <c r="D5184" s="274"/>
      <c r="E5184" s="274"/>
      <c r="F5184" s="274"/>
      <c r="G5184" s="73">
        <v>0</v>
      </c>
      <c r="H5184" s="73">
        <v>0</v>
      </c>
      <c r="I5184" s="275">
        <v>0</v>
      </c>
      <c r="J5184" s="275"/>
      <c r="K5184" s="275">
        <v>580</v>
      </c>
      <c r="L5184" s="275"/>
      <c r="M5184" s="275"/>
      <c r="N5184" s="275"/>
      <c r="O5184" s="275">
        <v>0</v>
      </c>
      <c r="P5184" s="275"/>
      <c r="Q5184" s="73">
        <v>580</v>
      </c>
    </row>
    <row r="5185" spans="1:17" ht="12.75" customHeight="1" x14ac:dyDescent="0.25">
      <c r="A5185" s="273" t="s">
        <v>8194</v>
      </c>
      <c r="B5185" s="273"/>
      <c r="C5185" s="274" t="s">
        <v>8124</v>
      </c>
      <c r="D5185" s="274"/>
      <c r="E5185" s="274"/>
      <c r="F5185" s="274"/>
      <c r="G5185" s="73">
        <v>0</v>
      </c>
      <c r="H5185" s="73">
        <v>0</v>
      </c>
      <c r="I5185" s="275">
        <v>0</v>
      </c>
      <c r="J5185" s="275"/>
      <c r="K5185" s="275">
        <v>395477.5</v>
      </c>
      <c r="L5185" s="275"/>
      <c r="M5185" s="275"/>
      <c r="N5185" s="275"/>
      <c r="O5185" s="275">
        <v>0</v>
      </c>
      <c r="P5185" s="275"/>
      <c r="Q5185" s="73">
        <v>395477.5</v>
      </c>
    </row>
    <row r="5186" spans="1:17" ht="12.1" customHeight="1" x14ac:dyDescent="0.25">
      <c r="A5186" s="273" t="s">
        <v>8195</v>
      </c>
      <c r="B5186" s="273"/>
      <c r="C5186" s="274" t="s">
        <v>8124</v>
      </c>
      <c r="D5186" s="274"/>
      <c r="E5186" s="274"/>
      <c r="F5186" s="274"/>
      <c r="G5186" s="73">
        <v>0</v>
      </c>
      <c r="H5186" s="73">
        <v>0</v>
      </c>
      <c r="I5186" s="275">
        <v>0</v>
      </c>
      <c r="J5186" s="275"/>
      <c r="K5186" s="275">
        <v>129936.5</v>
      </c>
      <c r="L5186" s="275"/>
      <c r="M5186" s="275"/>
      <c r="N5186" s="275"/>
      <c r="O5186" s="275">
        <v>0</v>
      </c>
      <c r="P5186" s="275"/>
      <c r="Q5186" s="73">
        <v>129936.5</v>
      </c>
    </row>
    <row r="5187" spans="1:17" ht="12.1" customHeight="1" x14ac:dyDescent="0.25">
      <c r="A5187" s="273" t="s">
        <v>8196</v>
      </c>
      <c r="B5187" s="273"/>
      <c r="C5187" s="274" t="s">
        <v>8197</v>
      </c>
      <c r="D5187" s="274"/>
      <c r="E5187" s="274"/>
      <c r="F5187" s="274"/>
      <c r="G5187" s="73">
        <v>0</v>
      </c>
      <c r="H5187" s="73">
        <v>0</v>
      </c>
      <c r="I5187" s="275">
        <v>0</v>
      </c>
      <c r="J5187" s="275"/>
      <c r="K5187" s="275">
        <v>360</v>
      </c>
      <c r="L5187" s="275"/>
      <c r="M5187" s="275"/>
      <c r="N5187" s="275"/>
      <c r="O5187" s="275">
        <v>0</v>
      </c>
      <c r="P5187" s="275"/>
      <c r="Q5187" s="73">
        <v>360</v>
      </c>
    </row>
    <row r="5188" spans="1:17" ht="12.75" customHeight="1" x14ac:dyDescent="0.25">
      <c r="A5188" s="273" t="s">
        <v>8198</v>
      </c>
      <c r="B5188" s="273"/>
      <c r="C5188" s="274" t="s">
        <v>8199</v>
      </c>
      <c r="D5188" s="274"/>
      <c r="E5188" s="274"/>
      <c r="F5188" s="274"/>
      <c r="G5188" s="73">
        <v>0</v>
      </c>
      <c r="H5188" s="73">
        <v>0</v>
      </c>
      <c r="I5188" s="275">
        <v>0</v>
      </c>
      <c r="J5188" s="275"/>
      <c r="K5188" s="275">
        <v>14708303.5</v>
      </c>
      <c r="L5188" s="275"/>
      <c r="M5188" s="275"/>
      <c r="N5188" s="275"/>
      <c r="O5188" s="275">
        <v>0</v>
      </c>
      <c r="P5188" s="275"/>
      <c r="Q5188" s="73">
        <v>14708303.5</v>
      </c>
    </row>
    <row r="5189" spans="1:17" ht="12.1" customHeight="1" x14ac:dyDescent="0.25">
      <c r="A5189" s="273" t="s">
        <v>8200</v>
      </c>
      <c r="B5189" s="273"/>
      <c r="C5189" s="274" t="s">
        <v>8201</v>
      </c>
      <c r="D5189" s="274"/>
      <c r="E5189" s="274"/>
      <c r="F5189" s="274"/>
      <c r="G5189" s="73">
        <v>0</v>
      </c>
      <c r="H5189" s="73">
        <v>0</v>
      </c>
      <c r="I5189" s="275">
        <v>0</v>
      </c>
      <c r="J5189" s="275"/>
      <c r="K5189" s="275">
        <v>5067888</v>
      </c>
      <c r="L5189" s="275"/>
      <c r="M5189" s="275"/>
      <c r="N5189" s="275"/>
      <c r="O5189" s="275">
        <v>0</v>
      </c>
      <c r="P5189" s="275"/>
      <c r="Q5189" s="73">
        <v>5067888</v>
      </c>
    </row>
    <row r="5190" spans="1:17" ht="12.1" customHeight="1" x14ac:dyDescent="0.25">
      <c r="A5190" s="273" t="s">
        <v>8202</v>
      </c>
      <c r="B5190" s="273"/>
      <c r="C5190" s="274" t="s">
        <v>8203</v>
      </c>
      <c r="D5190" s="274"/>
      <c r="E5190" s="274"/>
      <c r="F5190" s="274"/>
      <c r="G5190" s="73">
        <v>0</v>
      </c>
      <c r="H5190" s="73">
        <v>0</v>
      </c>
      <c r="I5190" s="275">
        <v>0</v>
      </c>
      <c r="J5190" s="275"/>
      <c r="K5190" s="275">
        <v>5435905</v>
      </c>
      <c r="L5190" s="275"/>
      <c r="M5190" s="275"/>
      <c r="N5190" s="275"/>
      <c r="O5190" s="275">
        <v>0</v>
      </c>
      <c r="P5190" s="275"/>
      <c r="Q5190" s="73">
        <v>5435905</v>
      </c>
    </row>
    <row r="5191" spans="1:17" ht="12.75" customHeight="1" x14ac:dyDescent="0.25">
      <c r="A5191" s="273" t="s">
        <v>8204</v>
      </c>
      <c r="B5191" s="273"/>
      <c r="C5191" s="274" t="s">
        <v>8205</v>
      </c>
      <c r="D5191" s="274"/>
      <c r="E5191" s="274"/>
      <c r="F5191" s="274"/>
      <c r="G5191" s="73">
        <v>0</v>
      </c>
      <c r="H5191" s="73">
        <v>0</v>
      </c>
      <c r="I5191" s="275">
        <v>0</v>
      </c>
      <c r="J5191" s="275"/>
      <c r="K5191" s="275">
        <v>4913957.17</v>
      </c>
      <c r="L5191" s="275"/>
      <c r="M5191" s="275"/>
      <c r="N5191" s="275"/>
      <c r="O5191" s="275">
        <v>0</v>
      </c>
      <c r="P5191" s="275"/>
      <c r="Q5191" s="73">
        <v>4913957.17</v>
      </c>
    </row>
    <row r="5192" spans="1:17" ht="12.1" customHeight="1" x14ac:dyDescent="0.25">
      <c r="A5192" s="355"/>
      <c r="B5192" s="355"/>
      <c r="C5192" s="355"/>
      <c r="D5192" s="355"/>
      <c r="E5192" s="355"/>
      <c r="F5192" s="355"/>
      <c r="G5192" s="74">
        <v>0</v>
      </c>
      <c r="H5192" s="74">
        <v>0</v>
      </c>
      <c r="I5192" s="356">
        <v>0</v>
      </c>
      <c r="J5192" s="356"/>
      <c r="K5192" s="356">
        <v>35927487.170000002</v>
      </c>
      <c r="L5192" s="356"/>
      <c r="M5192" s="356"/>
      <c r="N5192" s="356"/>
      <c r="O5192" s="356">
        <v>0</v>
      </c>
      <c r="P5192" s="356"/>
      <c r="Q5192" s="74">
        <v>35927487.170000002</v>
      </c>
    </row>
    <row r="5193" spans="1:17" ht="6.8" customHeight="1" x14ac:dyDescent="0.25"/>
    <row r="5194" spans="1:17" ht="12.1" customHeight="1" x14ac:dyDescent="0.25">
      <c r="A5194" s="277" t="s">
        <v>578</v>
      </c>
      <c r="B5194" s="277"/>
      <c r="C5194" s="278" t="s">
        <v>909</v>
      </c>
      <c r="D5194" s="278"/>
      <c r="E5194" s="278"/>
      <c r="F5194" s="278"/>
      <c r="G5194" s="278"/>
      <c r="H5194" s="278"/>
      <c r="I5194" s="278"/>
      <c r="J5194" s="278"/>
      <c r="K5194" s="278"/>
      <c r="L5194" s="278"/>
      <c r="M5194" s="278"/>
      <c r="N5194" s="278"/>
      <c r="O5194" s="278"/>
      <c r="P5194" s="278"/>
      <c r="Q5194" s="278"/>
    </row>
    <row r="5195" spans="1:17" ht="12.75" customHeight="1" x14ac:dyDescent="0.25">
      <c r="A5195" s="273" t="s">
        <v>8206</v>
      </c>
      <c r="B5195" s="273"/>
      <c r="C5195" s="274" t="s">
        <v>8207</v>
      </c>
      <c r="D5195" s="274"/>
      <c r="E5195" s="274"/>
      <c r="F5195" s="274"/>
      <c r="G5195" s="73">
        <v>0</v>
      </c>
      <c r="H5195" s="73">
        <v>0</v>
      </c>
      <c r="I5195" s="275">
        <v>0</v>
      </c>
      <c r="J5195" s="275"/>
      <c r="K5195" s="275">
        <v>609943.5</v>
      </c>
      <c r="L5195" s="275"/>
      <c r="M5195" s="275"/>
      <c r="N5195" s="275"/>
      <c r="O5195" s="275">
        <v>0</v>
      </c>
      <c r="P5195" s="275"/>
      <c r="Q5195" s="73">
        <v>609943.5</v>
      </c>
    </row>
    <row r="5196" spans="1:17" ht="12.1" customHeight="1" x14ac:dyDescent="0.25">
      <c r="A5196" s="273" t="s">
        <v>8208</v>
      </c>
      <c r="B5196" s="273"/>
      <c r="C5196" s="274" t="s">
        <v>8207</v>
      </c>
      <c r="D5196" s="274"/>
      <c r="E5196" s="274"/>
      <c r="F5196" s="274"/>
      <c r="G5196" s="73">
        <v>0</v>
      </c>
      <c r="H5196" s="73">
        <v>0</v>
      </c>
      <c r="I5196" s="275">
        <v>0</v>
      </c>
      <c r="J5196" s="275"/>
      <c r="K5196" s="275">
        <v>196652</v>
      </c>
      <c r="L5196" s="275"/>
      <c r="M5196" s="275"/>
      <c r="N5196" s="275"/>
      <c r="O5196" s="275">
        <v>0</v>
      </c>
      <c r="P5196" s="275"/>
      <c r="Q5196" s="73">
        <v>196652</v>
      </c>
    </row>
    <row r="5197" spans="1:17" ht="12.1" customHeight="1" x14ac:dyDescent="0.25">
      <c r="A5197" s="273" t="s">
        <v>8209</v>
      </c>
      <c r="B5197" s="273"/>
      <c r="C5197" s="274" t="s">
        <v>8207</v>
      </c>
      <c r="D5197" s="274"/>
      <c r="E5197" s="274"/>
      <c r="F5197" s="274"/>
      <c r="G5197" s="73">
        <v>0</v>
      </c>
      <c r="H5197" s="73">
        <v>0</v>
      </c>
      <c r="I5197" s="275">
        <v>0</v>
      </c>
      <c r="J5197" s="275"/>
      <c r="K5197" s="275">
        <v>1502220.5</v>
      </c>
      <c r="L5197" s="275"/>
      <c r="M5197" s="275"/>
      <c r="N5197" s="275"/>
      <c r="O5197" s="275">
        <v>0</v>
      </c>
      <c r="P5197" s="275"/>
      <c r="Q5197" s="73">
        <v>1502220.5</v>
      </c>
    </row>
    <row r="5198" spans="1:17" ht="12.75" customHeight="1" x14ac:dyDescent="0.25">
      <c r="A5198" s="273" t="s">
        <v>8210</v>
      </c>
      <c r="B5198" s="273"/>
      <c r="C5198" s="274" t="s">
        <v>8207</v>
      </c>
      <c r="D5198" s="274"/>
      <c r="E5198" s="274"/>
      <c r="F5198" s="274"/>
      <c r="G5198" s="73">
        <v>0</v>
      </c>
      <c r="H5198" s="73">
        <v>0</v>
      </c>
      <c r="I5198" s="275">
        <v>0</v>
      </c>
      <c r="J5198" s="275"/>
      <c r="K5198" s="275">
        <v>189291.01</v>
      </c>
      <c r="L5198" s="275"/>
      <c r="M5198" s="275"/>
      <c r="N5198" s="275"/>
      <c r="O5198" s="275">
        <v>0</v>
      </c>
      <c r="P5198" s="275"/>
      <c r="Q5198" s="73">
        <v>189291.01</v>
      </c>
    </row>
    <row r="5199" spans="1:17" ht="12.1" customHeight="1" x14ac:dyDescent="0.25">
      <c r="A5199" s="273" t="s">
        <v>8211</v>
      </c>
      <c r="B5199" s="273"/>
      <c r="C5199" s="274" t="s">
        <v>8207</v>
      </c>
      <c r="D5199" s="274"/>
      <c r="E5199" s="274"/>
      <c r="F5199" s="274"/>
      <c r="G5199" s="73">
        <v>0</v>
      </c>
      <c r="H5199" s="73">
        <v>0</v>
      </c>
      <c r="I5199" s="275">
        <v>0</v>
      </c>
      <c r="J5199" s="275"/>
      <c r="K5199" s="275">
        <v>429623</v>
      </c>
      <c r="L5199" s="275"/>
      <c r="M5199" s="275"/>
      <c r="N5199" s="275"/>
      <c r="O5199" s="275">
        <v>0</v>
      </c>
      <c r="P5199" s="275"/>
      <c r="Q5199" s="73">
        <v>429623</v>
      </c>
    </row>
    <row r="5200" spans="1:17" ht="12.1" customHeight="1" x14ac:dyDescent="0.25">
      <c r="A5200" s="273" t="s">
        <v>8212</v>
      </c>
      <c r="B5200" s="273"/>
      <c r="C5200" s="274" t="s">
        <v>8207</v>
      </c>
      <c r="D5200" s="274"/>
      <c r="E5200" s="274"/>
      <c r="F5200" s="274"/>
      <c r="G5200" s="73">
        <v>0</v>
      </c>
      <c r="H5200" s="73">
        <v>0</v>
      </c>
      <c r="I5200" s="275">
        <v>0</v>
      </c>
      <c r="J5200" s="275"/>
      <c r="K5200" s="275">
        <v>426218</v>
      </c>
      <c r="L5200" s="275"/>
      <c r="M5200" s="275"/>
      <c r="N5200" s="275"/>
      <c r="O5200" s="275">
        <v>0</v>
      </c>
      <c r="P5200" s="275"/>
      <c r="Q5200" s="73">
        <v>426218</v>
      </c>
    </row>
    <row r="5201" spans="1:17" ht="12.75" customHeight="1" x14ac:dyDescent="0.25">
      <c r="A5201" s="273" t="s">
        <v>8213</v>
      </c>
      <c r="B5201" s="273"/>
      <c r="C5201" s="274" t="s">
        <v>8214</v>
      </c>
      <c r="D5201" s="274"/>
      <c r="E5201" s="274"/>
      <c r="F5201" s="274"/>
      <c r="G5201" s="73">
        <v>0</v>
      </c>
      <c r="H5201" s="73">
        <v>0</v>
      </c>
      <c r="I5201" s="275">
        <v>0</v>
      </c>
      <c r="J5201" s="275"/>
      <c r="K5201" s="275">
        <v>217377</v>
      </c>
      <c r="L5201" s="275"/>
      <c r="M5201" s="275"/>
      <c r="N5201" s="275"/>
      <c r="O5201" s="275">
        <v>0</v>
      </c>
      <c r="P5201" s="275"/>
      <c r="Q5201" s="73">
        <v>217377</v>
      </c>
    </row>
    <row r="5202" spans="1:17" ht="12.1" customHeight="1" x14ac:dyDescent="0.25">
      <c r="A5202" s="273" t="s">
        <v>8215</v>
      </c>
      <c r="B5202" s="273"/>
      <c r="C5202" s="274" t="s">
        <v>8207</v>
      </c>
      <c r="D5202" s="274"/>
      <c r="E5202" s="274"/>
      <c r="F5202" s="274"/>
      <c r="G5202" s="73">
        <v>0</v>
      </c>
      <c r="H5202" s="73">
        <v>0</v>
      </c>
      <c r="I5202" s="275">
        <v>0</v>
      </c>
      <c r="J5202" s="275"/>
      <c r="K5202" s="275">
        <v>1245786.5</v>
      </c>
      <c r="L5202" s="275"/>
      <c r="M5202" s="275"/>
      <c r="N5202" s="275"/>
      <c r="O5202" s="275">
        <v>0</v>
      </c>
      <c r="P5202" s="275"/>
      <c r="Q5202" s="73">
        <v>1245786.5</v>
      </c>
    </row>
    <row r="5203" spans="1:17" ht="12.1" customHeight="1" x14ac:dyDescent="0.25">
      <c r="A5203" s="273" t="s">
        <v>8216</v>
      </c>
      <c r="B5203" s="273"/>
      <c r="C5203" s="274" t="s">
        <v>8207</v>
      </c>
      <c r="D5203" s="274"/>
      <c r="E5203" s="274"/>
      <c r="F5203" s="274"/>
      <c r="G5203" s="73">
        <v>0</v>
      </c>
      <c r="H5203" s="73">
        <v>0</v>
      </c>
      <c r="I5203" s="275">
        <v>0</v>
      </c>
      <c r="J5203" s="275"/>
      <c r="K5203" s="275">
        <v>334160</v>
      </c>
      <c r="L5203" s="275"/>
      <c r="M5203" s="275"/>
      <c r="N5203" s="275"/>
      <c r="O5203" s="275">
        <v>0</v>
      </c>
      <c r="P5203" s="275"/>
      <c r="Q5203" s="73">
        <v>334160</v>
      </c>
    </row>
    <row r="5204" spans="1:17" ht="12.1" customHeight="1" x14ac:dyDescent="0.25">
      <c r="A5204" s="273" t="s">
        <v>8217</v>
      </c>
      <c r="B5204" s="273"/>
      <c r="C5204" s="274" t="s">
        <v>8218</v>
      </c>
      <c r="D5204" s="274"/>
      <c r="E5204" s="274"/>
      <c r="F5204" s="274"/>
      <c r="G5204" s="73">
        <v>0</v>
      </c>
      <c r="H5204" s="73">
        <v>0</v>
      </c>
      <c r="I5204" s="275">
        <v>0</v>
      </c>
      <c r="J5204" s="275"/>
      <c r="K5204" s="275">
        <v>300</v>
      </c>
      <c r="L5204" s="275"/>
      <c r="M5204" s="275"/>
      <c r="N5204" s="275"/>
      <c r="O5204" s="275">
        <v>0</v>
      </c>
      <c r="P5204" s="275"/>
      <c r="Q5204" s="73">
        <v>300</v>
      </c>
    </row>
    <row r="5205" spans="1:17" ht="12.75" customHeight="1" x14ac:dyDescent="0.25">
      <c r="A5205" s="273" t="s">
        <v>8219</v>
      </c>
      <c r="B5205" s="273"/>
      <c r="C5205" s="274" t="s">
        <v>8220</v>
      </c>
      <c r="D5205" s="274"/>
      <c r="E5205" s="274"/>
      <c r="F5205" s="274"/>
      <c r="G5205" s="73">
        <v>0</v>
      </c>
      <c r="H5205" s="73">
        <v>0</v>
      </c>
      <c r="I5205" s="275">
        <v>0</v>
      </c>
      <c r="J5205" s="275"/>
      <c r="K5205" s="275">
        <v>120</v>
      </c>
      <c r="L5205" s="275"/>
      <c r="M5205" s="275"/>
      <c r="N5205" s="275"/>
      <c r="O5205" s="275">
        <v>0</v>
      </c>
      <c r="P5205" s="275"/>
      <c r="Q5205" s="73">
        <v>120</v>
      </c>
    </row>
    <row r="5206" spans="1:17" ht="12.1" customHeight="1" x14ac:dyDescent="0.25">
      <c r="A5206" s="273" t="s">
        <v>8221</v>
      </c>
      <c r="B5206" s="273"/>
      <c r="C5206" s="274" t="s">
        <v>8207</v>
      </c>
      <c r="D5206" s="274"/>
      <c r="E5206" s="274"/>
      <c r="F5206" s="274"/>
      <c r="G5206" s="73">
        <v>0</v>
      </c>
      <c r="H5206" s="73">
        <v>0</v>
      </c>
      <c r="I5206" s="275">
        <v>0</v>
      </c>
      <c r="J5206" s="275"/>
      <c r="K5206" s="275">
        <v>450877.5</v>
      </c>
      <c r="L5206" s="275"/>
      <c r="M5206" s="275"/>
      <c r="N5206" s="275"/>
      <c r="O5206" s="275">
        <v>0</v>
      </c>
      <c r="P5206" s="275"/>
      <c r="Q5206" s="73">
        <v>450877.5</v>
      </c>
    </row>
    <row r="5207" spans="1:17" ht="12.1" customHeight="1" x14ac:dyDescent="0.25">
      <c r="A5207" s="273" t="s">
        <v>8222</v>
      </c>
      <c r="B5207" s="273"/>
      <c r="C5207" s="274" t="s">
        <v>8223</v>
      </c>
      <c r="D5207" s="274"/>
      <c r="E5207" s="274"/>
      <c r="F5207" s="274"/>
      <c r="G5207" s="73">
        <v>0</v>
      </c>
      <c r="H5207" s="73">
        <v>0</v>
      </c>
      <c r="I5207" s="275">
        <v>0</v>
      </c>
      <c r="J5207" s="275"/>
      <c r="K5207" s="275">
        <v>648</v>
      </c>
      <c r="L5207" s="275"/>
      <c r="M5207" s="275"/>
      <c r="N5207" s="275"/>
      <c r="O5207" s="275">
        <v>0</v>
      </c>
      <c r="P5207" s="275"/>
      <c r="Q5207" s="73">
        <v>648</v>
      </c>
    </row>
    <row r="5208" spans="1:17" ht="12.75" customHeight="1" x14ac:dyDescent="0.25">
      <c r="A5208" s="273" t="s">
        <v>8224</v>
      </c>
      <c r="B5208" s="273"/>
      <c r="C5208" s="274" t="s">
        <v>8225</v>
      </c>
      <c r="D5208" s="274"/>
      <c r="E5208" s="274"/>
      <c r="F5208" s="274"/>
      <c r="G5208" s="73">
        <v>0</v>
      </c>
      <c r="H5208" s="73">
        <v>0</v>
      </c>
      <c r="I5208" s="275">
        <v>0</v>
      </c>
      <c r="J5208" s="275"/>
      <c r="K5208" s="275">
        <v>250162</v>
      </c>
      <c r="L5208" s="275"/>
      <c r="M5208" s="275"/>
      <c r="N5208" s="275"/>
      <c r="O5208" s="275">
        <v>0</v>
      </c>
      <c r="P5208" s="275"/>
      <c r="Q5208" s="73">
        <v>250162</v>
      </c>
    </row>
    <row r="5209" spans="1:17" ht="12.1" customHeight="1" x14ac:dyDescent="0.25">
      <c r="A5209" s="273" t="s">
        <v>8226</v>
      </c>
      <c r="B5209" s="273"/>
      <c r="C5209" s="274" t="s">
        <v>8207</v>
      </c>
      <c r="D5209" s="274"/>
      <c r="E5209" s="274"/>
      <c r="F5209" s="274"/>
      <c r="G5209" s="73">
        <v>0</v>
      </c>
      <c r="H5209" s="73">
        <v>0</v>
      </c>
      <c r="I5209" s="275">
        <v>0</v>
      </c>
      <c r="J5209" s="275"/>
      <c r="K5209" s="275">
        <v>1769389</v>
      </c>
      <c r="L5209" s="275"/>
      <c r="M5209" s="275"/>
      <c r="N5209" s="275"/>
      <c r="O5209" s="275">
        <v>0</v>
      </c>
      <c r="P5209" s="275"/>
      <c r="Q5209" s="73">
        <v>1769389</v>
      </c>
    </row>
    <row r="5210" spans="1:17" ht="12.1" customHeight="1" x14ac:dyDescent="0.25">
      <c r="A5210" s="273" t="s">
        <v>8227</v>
      </c>
      <c r="B5210" s="273"/>
      <c r="C5210" s="274" t="s">
        <v>8228</v>
      </c>
      <c r="D5210" s="274"/>
      <c r="E5210" s="274"/>
      <c r="F5210" s="274"/>
      <c r="G5210" s="73">
        <v>0</v>
      </c>
      <c r="H5210" s="73">
        <v>0</v>
      </c>
      <c r="I5210" s="275">
        <v>0</v>
      </c>
      <c r="J5210" s="275"/>
      <c r="K5210" s="275">
        <v>460130</v>
      </c>
      <c r="L5210" s="275"/>
      <c r="M5210" s="275"/>
      <c r="N5210" s="275"/>
      <c r="O5210" s="275">
        <v>0</v>
      </c>
      <c r="P5210" s="275"/>
      <c r="Q5210" s="73">
        <v>460130</v>
      </c>
    </row>
    <row r="5211" spans="1:17" ht="12.75" customHeight="1" x14ac:dyDescent="0.25">
      <c r="A5211" s="273" t="s">
        <v>8229</v>
      </c>
      <c r="B5211" s="273"/>
      <c r="C5211" s="274" t="s">
        <v>8207</v>
      </c>
      <c r="D5211" s="274"/>
      <c r="E5211" s="274"/>
      <c r="F5211" s="274"/>
      <c r="G5211" s="73">
        <v>0</v>
      </c>
      <c r="H5211" s="73">
        <v>0</v>
      </c>
      <c r="I5211" s="275">
        <v>0</v>
      </c>
      <c r="J5211" s="275"/>
      <c r="K5211" s="275">
        <v>1755355.5</v>
      </c>
      <c r="L5211" s="275"/>
      <c r="M5211" s="275"/>
      <c r="N5211" s="275"/>
      <c r="O5211" s="275">
        <v>0</v>
      </c>
      <c r="P5211" s="275"/>
      <c r="Q5211" s="73">
        <v>1755355.5</v>
      </c>
    </row>
    <row r="5212" spans="1:17" ht="12.1" customHeight="1" x14ac:dyDescent="0.25">
      <c r="A5212" s="273" t="s">
        <v>8230</v>
      </c>
      <c r="B5212" s="273"/>
      <c r="C5212" s="274" t="s">
        <v>8231</v>
      </c>
      <c r="D5212" s="274"/>
      <c r="E5212" s="274"/>
      <c r="F5212" s="274"/>
      <c r="G5212" s="73">
        <v>0</v>
      </c>
      <c r="H5212" s="73">
        <v>0</v>
      </c>
      <c r="I5212" s="275">
        <v>0</v>
      </c>
      <c r="J5212" s="275"/>
      <c r="K5212" s="275">
        <v>23408</v>
      </c>
      <c r="L5212" s="275"/>
      <c r="M5212" s="275"/>
      <c r="N5212" s="275"/>
      <c r="O5212" s="275">
        <v>0</v>
      </c>
      <c r="P5212" s="275"/>
      <c r="Q5212" s="73">
        <v>23408</v>
      </c>
    </row>
    <row r="5213" spans="1:17" ht="12.1" customHeight="1" x14ac:dyDescent="0.25">
      <c r="A5213" s="273" t="s">
        <v>8232</v>
      </c>
      <c r="B5213" s="273"/>
      <c r="C5213" s="274" t="s">
        <v>8233</v>
      </c>
      <c r="D5213" s="274"/>
      <c r="E5213" s="274"/>
      <c r="F5213" s="274"/>
      <c r="G5213" s="73">
        <v>0</v>
      </c>
      <c r="H5213" s="73">
        <v>0</v>
      </c>
      <c r="I5213" s="275">
        <v>0</v>
      </c>
      <c r="J5213" s="275"/>
      <c r="K5213" s="275">
        <v>563137</v>
      </c>
      <c r="L5213" s="275"/>
      <c r="M5213" s="275"/>
      <c r="N5213" s="275"/>
      <c r="O5213" s="275">
        <v>0</v>
      </c>
      <c r="P5213" s="275"/>
      <c r="Q5213" s="73">
        <v>563137</v>
      </c>
    </row>
    <row r="5214" spans="1:17" ht="12.75" customHeight="1" x14ac:dyDescent="0.25">
      <c r="A5214" s="273" t="s">
        <v>8234</v>
      </c>
      <c r="B5214" s="273"/>
      <c r="C5214" s="274" t="s">
        <v>8207</v>
      </c>
      <c r="D5214" s="274"/>
      <c r="E5214" s="274"/>
      <c r="F5214" s="274"/>
      <c r="G5214" s="73">
        <v>0</v>
      </c>
      <c r="H5214" s="73">
        <v>0</v>
      </c>
      <c r="I5214" s="275">
        <v>0</v>
      </c>
      <c r="J5214" s="275"/>
      <c r="K5214" s="275">
        <v>719763.5</v>
      </c>
      <c r="L5214" s="275"/>
      <c r="M5214" s="275"/>
      <c r="N5214" s="275"/>
      <c r="O5214" s="275">
        <v>0</v>
      </c>
      <c r="P5214" s="275"/>
      <c r="Q5214" s="73">
        <v>719763.5</v>
      </c>
    </row>
    <row r="5215" spans="1:17" ht="12.1" customHeight="1" x14ac:dyDescent="0.25">
      <c r="A5215" s="273" t="s">
        <v>8235</v>
      </c>
      <c r="B5215" s="273"/>
      <c r="C5215" s="274" t="s">
        <v>8236</v>
      </c>
      <c r="D5215" s="274"/>
      <c r="E5215" s="274"/>
      <c r="F5215" s="274"/>
      <c r="G5215" s="73">
        <v>0</v>
      </c>
      <c r="H5215" s="73">
        <v>0</v>
      </c>
      <c r="I5215" s="275">
        <v>0</v>
      </c>
      <c r="J5215" s="275"/>
      <c r="K5215" s="275">
        <v>410</v>
      </c>
      <c r="L5215" s="275"/>
      <c r="M5215" s="275"/>
      <c r="N5215" s="275"/>
      <c r="O5215" s="275">
        <v>0</v>
      </c>
      <c r="P5215" s="275"/>
      <c r="Q5215" s="73">
        <v>410</v>
      </c>
    </row>
    <row r="5216" spans="1:17" ht="12.1" customHeight="1" x14ac:dyDescent="0.25">
      <c r="A5216" s="273" t="s">
        <v>8237</v>
      </c>
      <c r="B5216" s="273"/>
      <c r="C5216" s="274" t="s">
        <v>8207</v>
      </c>
      <c r="D5216" s="274"/>
      <c r="E5216" s="274"/>
      <c r="F5216" s="274"/>
      <c r="G5216" s="73">
        <v>0</v>
      </c>
      <c r="H5216" s="73">
        <v>0</v>
      </c>
      <c r="I5216" s="275">
        <v>0</v>
      </c>
      <c r="J5216" s="275"/>
      <c r="K5216" s="275">
        <v>419553.5</v>
      </c>
      <c r="L5216" s="275"/>
      <c r="M5216" s="275"/>
      <c r="N5216" s="275"/>
      <c r="O5216" s="275">
        <v>0</v>
      </c>
      <c r="P5216" s="275"/>
      <c r="Q5216" s="73">
        <v>419553.5</v>
      </c>
    </row>
    <row r="5217" spans="1:17" ht="12.75" customHeight="1" x14ac:dyDescent="0.25">
      <c r="A5217" s="273" t="s">
        <v>8238</v>
      </c>
      <c r="B5217" s="273"/>
      <c r="C5217" s="274" t="s">
        <v>8239</v>
      </c>
      <c r="D5217" s="274"/>
      <c r="E5217" s="274"/>
      <c r="F5217" s="274"/>
      <c r="G5217" s="73">
        <v>0</v>
      </c>
      <c r="H5217" s="73">
        <v>0</v>
      </c>
      <c r="I5217" s="275">
        <v>0</v>
      </c>
      <c r="J5217" s="275"/>
      <c r="K5217" s="275">
        <v>40</v>
      </c>
      <c r="L5217" s="275"/>
      <c r="M5217" s="275"/>
      <c r="N5217" s="275"/>
      <c r="O5217" s="275">
        <v>0</v>
      </c>
      <c r="P5217" s="275"/>
      <c r="Q5217" s="73">
        <v>40</v>
      </c>
    </row>
    <row r="5218" spans="1:17" ht="12.1" customHeight="1" x14ac:dyDescent="0.25">
      <c r="A5218" s="273" t="s">
        <v>8240</v>
      </c>
      <c r="B5218" s="273"/>
      <c r="C5218" s="274" t="s">
        <v>8239</v>
      </c>
      <c r="D5218" s="274"/>
      <c r="E5218" s="274"/>
      <c r="F5218" s="274"/>
      <c r="G5218" s="73">
        <v>0</v>
      </c>
      <c r="H5218" s="73">
        <v>0</v>
      </c>
      <c r="I5218" s="275">
        <v>0</v>
      </c>
      <c r="J5218" s="275"/>
      <c r="K5218" s="275">
        <v>720</v>
      </c>
      <c r="L5218" s="275"/>
      <c r="M5218" s="275"/>
      <c r="N5218" s="275"/>
      <c r="O5218" s="275">
        <v>0</v>
      </c>
      <c r="P5218" s="275"/>
      <c r="Q5218" s="73">
        <v>720</v>
      </c>
    </row>
    <row r="5219" spans="1:17" ht="12.1" customHeight="1" x14ac:dyDescent="0.25">
      <c r="A5219" s="273" t="s">
        <v>8241</v>
      </c>
      <c r="B5219" s="273"/>
      <c r="C5219" s="274" t="s">
        <v>8239</v>
      </c>
      <c r="D5219" s="274"/>
      <c r="E5219" s="274"/>
      <c r="F5219" s="274"/>
      <c r="G5219" s="73">
        <v>0</v>
      </c>
      <c r="H5219" s="73">
        <v>0</v>
      </c>
      <c r="I5219" s="275">
        <v>0</v>
      </c>
      <c r="J5219" s="275"/>
      <c r="K5219" s="275">
        <v>48</v>
      </c>
      <c r="L5219" s="275"/>
      <c r="M5219" s="275"/>
      <c r="N5219" s="275"/>
      <c r="O5219" s="275">
        <v>0</v>
      </c>
      <c r="P5219" s="275"/>
      <c r="Q5219" s="73">
        <v>48</v>
      </c>
    </row>
    <row r="5220" spans="1:17" ht="12.75" customHeight="1" x14ac:dyDescent="0.25">
      <c r="A5220" s="273" t="s">
        <v>8242</v>
      </c>
      <c r="B5220" s="273"/>
      <c r="C5220" s="274" t="s">
        <v>8207</v>
      </c>
      <c r="D5220" s="274"/>
      <c r="E5220" s="274"/>
      <c r="F5220" s="274"/>
      <c r="G5220" s="73">
        <v>0</v>
      </c>
      <c r="H5220" s="73">
        <v>0</v>
      </c>
      <c r="I5220" s="275">
        <v>0</v>
      </c>
      <c r="J5220" s="275"/>
      <c r="K5220" s="275">
        <v>453191.5</v>
      </c>
      <c r="L5220" s="275"/>
      <c r="M5220" s="275"/>
      <c r="N5220" s="275"/>
      <c r="O5220" s="275">
        <v>0</v>
      </c>
      <c r="P5220" s="275"/>
      <c r="Q5220" s="73">
        <v>453191.5</v>
      </c>
    </row>
    <row r="5221" spans="1:17" ht="12.1" customHeight="1" x14ac:dyDescent="0.25">
      <c r="A5221" s="273" t="s">
        <v>8243</v>
      </c>
      <c r="B5221" s="273"/>
      <c r="C5221" s="274" t="s">
        <v>8244</v>
      </c>
      <c r="D5221" s="274"/>
      <c r="E5221" s="274"/>
      <c r="F5221" s="274"/>
      <c r="G5221" s="73">
        <v>0</v>
      </c>
      <c r="H5221" s="73">
        <v>0</v>
      </c>
      <c r="I5221" s="275">
        <v>0</v>
      </c>
      <c r="J5221" s="275"/>
      <c r="K5221" s="275">
        <v>26210</v>
      </c>
      <c r="L5221" s="275"/>
      <c r="M5221" s="275"/>
      <c r="N5221" s="275"/>
      <c r="O5221" s="275">
        <v>0</v>
      </c>
      <c r="P5221" s="275"/>
      <c r="Q5221" s="73">
        <v>26210</v>
      </c>
    </row>
    <row r="5222" spans="1:17" ht="12.1" customHeight="1" x14ac:dyDescent="0.25">
      <c r="A5222" s="273" t="s">
        <v>8245</v>
      </c>
      <c r="B5222" s="273"/>
      <c r="C5222" s="274" t="s">
        <v>8246</v>
      </c>
      <c r="D5222" s="274"/>
      <c r="E5222" s="274"/>
      <c r="F5222" s="274"/>
      <c r="G5222" s="73">
        <v>0</v>
      </c>
      <c r="H5222" s="73">
        <v>0</v>
      </c>
      <c r="I5222" s="275">
        <v>0</v>
      </c>
      <c r="J5222" s="275"/>
      <c r="K5222" s="275">
        <v>425268</v>
      </c>
      <c r="L5222" s="275"/>
      <c r="M5222" s="275"/>
      <c r="N5222" s="275"/>
      <c r="O5222" s="275">
        <v>0</v>
      </c>
      <c r="P5222" s="275"/>
      <c r="Q5222" s="73">
        <v>425268</v>
      </c>
    </row>
    <row r="5223" spans="1:17" ht="12.75" customHeight="1" x14ac:dyDescent="0.25">
      <c r="A5223" s="273" t="s">
        <v>8247</v>
      </c>
      <c r="B5223" s="273"/>
      <c r="C5223" s="274" t="s">
        <v>8207</v>
      </c>
      <c r="D5223" s="274"/>
      <c r="E5223" s="274"/>
      <c r="F5223" s="274"/>
      <c r="G5223" s="73">
        <v>0</v>
      </c>
      <c r="H5223" s="73">
        <v>0</v>
      </c>
      <c r="I5223" s="275">
        <v>0</v>
      </c>
      <c r="J5223" s="275"/>
      <c r="K5223" s="275">
        <v>538619</v>
      </c>
      <c r="L5223" s="275"/>
      <c r="M5223" s="275"/>
      <c r="N5223" s="275"/>
      <c r="O5223" s="275">
        <v>0</v>
      </c>
      <c r="P5223" s="275"/>
      <c r="Q5223" s="73">
        <v>538619</v>
      </c>
    </row>
    <row r="5224" spans="1:17" ht="12.1" customHeight="1" x14ac:dyDescent="0.25">
      <c r="A5224" s="273" t="s">
        <v>8248</v>
      </c>
      <c r="B5224" s="273"/>
      <c r="C5224" s="274" t="s">
        <v>8249</v>
      </c>
      <c r="D5224" s="274"/>
      <c r="E5224" s="274"/>
      <c r="F5224" s="274"/>
      <c r="G5224" s="73">
        <v>0</v>
      </c>
      <c r="H5224" s="73">
        <v>0</v>
      </c>
      <c r="I5224" s="275">
        <v>0</v>
      </c>
      <c r="J5224" s="275"/>
      <c r="K5224" s="275">
        <v>22085</v>
      </c>
      <c r="L5224" s="275"/>
      <c r="M5224" s="275"/>
      <c r="N5224" s="275"/>
      <c r="O5224" s="275">
        <v>0</v>
      </c>
      <c r="P5224" s="275"/>
      <c r="Q5224" s="73">
        <v>22085</v>
      </c>
    </row>
    <row r="5225" spans="1:17" ht="12.1" customHeight="1" x14ac:dyDescent="0.25">
      <c r="A5225" s="273" t="s">
        <v>8250</v>
      </c>
      <c r="B5225" s="273"/>
      <c r="C5225" s="274" t="s">
        <v>8207</v>
      </c>
      <c r="D5225" s="274"/>
      <c r="E5225" s="274"/>
      <c r="F5225" s="274"/>
      <c r="G5225" s="73">
        <v>0</v>
      </c>
      <c r="H5225" s="73">
        <v>0</v>
      </c>
      <c r="I5225" s="275">
        <v>0</v>
      </c>
      <c r="J5225" s="275"/>
      <c r="K5225" s="275">
        <v>603217</v>
      </c>
      <c r="L5225" s="275"/>
      <c r="M5225" s="275"/>
      <c r="N5225" s="275"/>
      <c r="O5225" s="275">
        <v>0</v>
      </c>
      <c r="P5225" s="275"/>
      <c r="Q5225" s="73">
        <v>603217</v>
      </c>
    </row>
    <row r="5226" spans="1:17" ht="12.75" customHeight="1" x14ac:dyDescent="0.25">
      <c r="A5226" s="273" t="s">
        <v>8251</v>
      </c>
      <c r="B5226" s="273"/>
      <c r="C5226" s="274" t="s">
        <v>8207</v>
      </c>
      <c r="D5226" s="274"/>
      <c r="E5226" s="274"/>
      <c r="F5226" s="274"/>
      <c r="G5226" s="73">
        <v>0</v>
      </c>
      <c r="H5226" s="73">
        <v>0</v>
      </c>
      <c r="I5226" s="275">
        <v>0</v>
      </c>
      <c r="J5226" s="275"/>
      <c r="K5226" s="275">
        <v>747611.5</v>
      </c>
      <c r="L5226" s="275"/>
      <c r="M5226" s="275"/>
      <c r="N5226" s="275"/>
      <c r="O5226" s="275">
        <v>0</v>
      </c>
      <c r="P5226" s="275"/>
      <c r="Q5226" s="73">
        <v>747611.5</v>
      </c>
    </row>
    <row r="5227" spans="1:17" ht="12.1" customHeight="1" x14ac:dyDescent="0.25">
      <c r="A5227" s="273" t="s">
        <v>8252</v>
      </c>
      <c r="B5227" s="273"/>
      <c r="C5227" s="274" t="s">
        <v>8253</v>
      </c>
      <c r="D5227" s="274"/>
      <c r="E5227" s="274"/>
      <c r="F5227" s="274"/>
      <c r="G5227" s="73">
        <v>0</v>
      </c>
      <c r="H5227" s="73">
        <v>0</v>
      </c>
      <c r="I5227" s="275">
        <v>0</v>
      </c>
      <c r="J5227" s="275"/>
      <c r="K5227" s="275">
        <v>178024.5</v>
      </c>
      <c r="L5227" s="275"/>
      <c r="M5227" s="275"/>
      <c r="N5227" s="275"/>
      <c r="O5227" s="275">
        <v>0</v>
      </c>
      <c r="P5227" s="275"/>
      <c r="Q5227" s="73">
        <v>178024.5</v>
      </c>
    </row>
    <row r="5228" spans="1:17" ht="12.1" customHeight="1" x14ac:dyDescent="0.25">
      <c r="A5228" s="273" t="s">
        <v>8254</v>
      </c>
      <c r="B5228" s="273"/>
      <c r="C5228" s="274" t="s">
        <v>8255</v>
      </c>
      <c r="D5228" s="274"/>
      <c r="E5228" s="274"/>
      <c r="F5228" s="274"/>
      <c r="G5228" s="73">
        <v>0</v>
      </c>
      <c r="H5228" s="73">
        <v>0</v>
      </c>
      <c r="I5228" s="275">
        <v>0</v>
      </c>
      <c r="J5228" s="275"/>
      <c r="K5228" s="275">
        <v>36606.5</v>
      </c>
      <c r="L5228" s="275"/>
      <c r="M5228" s="275"/>
      <c r="N5228" s="275"/>
      <c r="O5228" s="275">
        <v>0</v>
      </c>
      <c r="P5228" s="275"/>
      <c r="Q5228" s="73">
        <v>36606.5</v>
      </c>
    </row>
    <row r="5229" spans="1:17" ht="12.1" customHeight="1" x14ac:dyDescent="0.25">
      <c r="A5229" s="273" t="s">
        <v>8256</v>
      </c>
      <c r="B5229" s="273"/>
      <c r="C5229" s="274" t="s">
        <v>8207</v>
      </c>
      <c r="D5229" s="274"/>
      <c r="E5229" s="274"/>
      <c r="F5229" s="274"/>
      <c r="G5229" s="73">
        <v>0</v>
      </c>
      <c r="H5229" s="73">
        <v>0</v>
      </c>
      <c r="I5229" s="275">
        <v>0</v>
      </c>
      <c r="J5229" s="275"/>
      <c r="K5229" s="275">
        <v>302960</v>
      </c>
      <c r="L5229" s="275"/>
      <c r="M5229" s="275"/>
      <c r="N5229" s="275"/>
      <c r="O5229" s="275">
        <v>0</v>
      </c>
      <c r="P5229" s="275"/>
      <c r="Q5229" s="73">
        <v>302960</v>
      </c>
    </row>
    <row r="5230" spans="1:17" ht="12.75" customHeight="1" x14ac:dyDescent="0.25">
      <c r="A5230" s="273" t="s">
        <v>8257</v>
      </c>
      <c r="B5230" s="273"/>
      <c r="C5230" s="274" t="s">
        <v>8258</v>
      </c>
      <c r="D5230" s="274"/>
      <c r="E5230" s="274"/>
      <c r="F5230" s="274"/>
      <c r="G5230" s="73">
        <v>0</v>
      </c>
      <c r="H5230" s="73">
        <v>0</v>
      </c>
      <c r="I5230" s="275">
        <v>0</v>
      </c>
      <c r="J5230" s="275"/>
      <c r="K5230" s="275">
        <v>780</v>
      </c>
      <c r="L5230" s="275"/>
      <c r="M5230" s="275"/>
      <c r="N5230" s="275"/>
      <c r="O5230" s="275">
        <v>0</v>
      </c>
      <c r="P5230" s="275"/>
      <c r="Q5230" s="73">
        <v>780</v>
      </c>
    </row>
    <row r="5231" spans="1:17" ht="12.1" customHeight="1" x14ac:dyDescent="0.25">
      <c r="A5231" s="273" t="s">
        <v>8259</v>
      </c>
      <c r="B5231" s="273"/>
      <c r="C5231" s="274" t="s">
        <v>8249</v>
      </c>
      <c r="D5231" s="274"/>
      <c r="E5231" s="274"/>
      <c r="F5231" s="274"/>
      <c r="G5231" s="73">
        <v>0</v>
      </c>
      <c r="H5231" s="73">
        <v>0</v>
      </c>
      <c r="I5231" s="275">
        <v>0</v>
      </c>
      <c r="J5231" s="275"/>
      <c r="K5231" s="275">
        <v>75144</v>
      </c>
      <c r="L5231" s="275"/>
      <c r="M5231" s="275"/>
      <c r="N5231" s="275"/>
      <c r="O5231" s="275">
        <v>0</v>
      </c>
      <c r="P5231" s="275"/>
      <c r="Q5231" s="73">
        <v>75144</v>
      </c>
    </row>
    <row r="5232" spans="1:17" ht="12.1" customHeight="1" x14ac:dyDescent="0.25">
      <c r="A5232" s="273" t="s">
        <v>8260</v>
      </c>
      <c r="B5232" s="273"/>
      <c r="C5232" s="274" t="s">
        <v>8207</v>
      </c>
      <c r="D5232" s="274"/>
      <c r="E5232" s="274"/>
      <c r="F5232" s="274"/>
      <c r="G5232" s="73">
        <v>0</v>
      </c>
      <c r="H5232" s="73">
        <v>0</v>
      </c>
      <c r="I5232" s="275">
        <v>0</v>
      </c>
      <c r="J5232" s="275"/>
      <c r="K5232" s="275">
        <v>708185.5</v>
      </c>
      <c r="L5232" s="275"/>
      <c r="M5232" s="275"/>
      <c r="N5232" s="275"/>
      <c r="O5232" s="275">
        <v>0</v>
      </c>
      <c r="P5232" s="275"/>
      <c r="Q5232" s="73">
        <v>708185.5</v>
      </c>
    </row>
    <row r="5233" spans="1:17" ht="12.75" customHeight="1" x14ac:dyDescent="0.25">
      <c r="A5233" s="273" t="s">
        <v>8261</v>
      </c>
      <c r="B5233" s="273"/>
      <c r="C5233" s="274" t="s">
        <v>8262</v>
      </c>
      <c r="D5233" s="274"/>
      <c r="E5233" s="274"/>
      <c r="F5233" s="274"/>
      <c r="G5233" s="73">
        <v>0</v>
      </c>
      <c r="H5233" s="73">
        <v>0</v>
      </c>
      <c r="I5233" s="275">
        <v>0</v>
      </c>
      <c r="J5233" s="275"/>
      <c r="K5233" s="275">
        <v>48951.5</v>
      </c>
      <c r="L5233" s="275"/>
      <c r="M5233" s="275"/>
      <c r="N5233" s="275"/>
      <c r="O5233" s="275">
        <v>0</v>
      </c>
      <c r="P5233" s="275"/>
      <c r="Q5233" s="73">
        <v>48951.5</v>
      </c>
    </row>
    <row r="5234" spans="1:17" ht="12.1" customHeight="1" x14ac:dyDescent="0.25">
      <c r="A5234" s="273" t="s">
        <v>8263</v>
      </c>
      <c r="B5234" s="273"/>
      <c r="C5234" s="274" t="s">
        <v>8264</v>
      </c>
      <c r="D5234" s="274"/>
      <c r="E5234" s="274"/>
      <c r="F5234" s="274"/>
      <c r="G5234" s="73">
        <v>0</v>
      </c>
      <c r="H5234" s="73">
        <v>0</v>
      </c>
      <c r="I5234" s="275">
        <v>0</v>
      </c>
      <c r="J5234" s="275"/>
      <c r="K5234" s="275">
        <v>109650.45</v>
      </c>
      <c r="L5234" s="275"/>
      <c r="M5234" s="275"/>
      <c r="N5234" s="275"/>
      <c r="O5234" s="275">
        <v>0</v>
      </c>
      <c r="P5234" s="275"/>
      <c r="Q5234" s="73">
        <v>109650.45</v>
      </c>
    </row>
    <row r="5235" spans="1:17" ht="12.1" customHeight="1" x14ac:dyDescent="0.25">
      <c r="A5235" s="273" t="s">
        <v>8265</v>
      </c>
      <c r="B5235" s="273"/>
      <c r="C5235" s="274" t="s">
        <v>8266</v>
      </c>
      <c r="D5235" s="274"/>
      <c r="E5235" s="274"/>
      <c r="F5235" s="274"/>
      <c r="G5235" s="73">
        <v>0</v>
      </c>
      <c r="H5235" s="73">
        <v>0</v>
      </c>
      <c r="I5235" s="275">
        <v>0</v>
      </c>
      <c r="J5235" s="275"/>
      <c r="K5235" s="275">
        <v>21845</v>
      </c>
      <c r="L5235" s="275"/>
      <c r="M5235" s="275"/>
      <c r="N5235" s="275"/>
      <c r="O5235" s="275">
        <v>0</v>
      </c>
      <c r="P5235" s="275"/>
      <c r="Q5235" s="73">
        <v>21845</v>
      </c>
    </row>
    <row r="5236" spans="1:17" ht="12.75" customHeight="1" x14ac:dyDescent="0.25">
      <c r="A5236" s="273" t="s">
        <v>8267</v>
      </c>
      <c r="B5236" s="273"/>
      <c r="C5236" s="274" t="s">
        <v>8268</v>
      </c>
      <c r="D5236" s="274"/>
      <c r="E5236" s="274"/>
      <c r="F5236" s="274"/>
      <c r="G5236" s="73">
        <v>0</v>
      </c>
      <c r="H5236" s="73">
        <v>0</v>
      </c>
      <c r="I5236" s="275">
        <v>0</v>
      </c>
      <c r="J5236" s="275"/>
      <c r="K5236" s="275">
        <v>67237.5</v>
      </c>
      <c r="L5236" s="275"/>
      <c r="M5236" s="275"/>
      <c r="N5236" s="275"/>
      <c r="O5236" s="275">
        <v>0</v>
      </c>
      <c r="P5236" s="275"/>
      <c r="Q5236" s="73">
        <v>67237.5</v>
      </c>
    </row>
    <row r="5237" spans="1:17" ht="12.1" customHeight="1" x14ac:dyDescent="0.25">
      <c r="A5237" s="273" t="s">
        <v>8269</v>
      </c>
      <c r="B5237" s="273"/>
      <c r="C5237" s="274" t="s">
        <v>8270</v>
      </c>
      <c r="D5237" s="274"/>
      <c r="E5237" s="274"/>
      <c r="F5237" s="274"/>
      <c r="G5237" s="73">
        <v>0</v>
      </c>
      <c r="H5237" s="73">
        <v>0</v>
      </c>
      <c r="I5237" s="275">
        <v>0</v>
      </c>
      <c r="J5237" s="275"/>
      <c r="K5237" s="275">
        <v>780</v>
      </c>
      <c r="L5237" s="275"/>
      <c r="M5237" s="275"/>
      <c r="N5237" s="275"/>
      <c r="O5237" s="275">
        <v>0</v>
      </c>
      <c r="P5237" s="275"/>
      <c r="Q5237" s="73">
        <v>780</v>
      </c>
    </row>
    <row r="5238" spans="1:17" ht="12.1" customHeight="1" x14ac:dyDescent="0.25">
      <c r="A5238" s="273" t="s">
        <v>8271</v>
      </c>
      <c r="B5238" s="273"/>
      <c r="C5238" s="274" t="s">
        <v>8272</v>
      </c>
      <c r="D5238" s="274"/>
      <c r="E5238" s="274"/>
      <c r="F5238" s="274"/>
      <c r="G5238" s="73">
        <v>0</v>
      </c>
      <c r="H5238" s="73">
        <v>0</v>
      </c>
      <c r="I5238" s="275">
        <v>0</v>
      </c>
      <c r="J5238" s="275"/>
      <c r="K5238" s="275">
        <v>676025.5</v>
      </c>
      <c r="L5238" s="275"/>
      <c r="M5238" s="275"/>
      <c r="N5238" s="275"/>
      <c r="O5238" s="275">
        <v>0</v>
      </c>
      <c r="P5238" s="275"/>
      <c r="Q5238" s="73">
        <v>676025.5</v>
      </c>
    </row>
    <row r="5239" spans="1:17" ht="12.75" customHeight="1" x14ac:dyDescent="0.25">
      <c r="A5239" s="273" t="s">
        <v>8273</v>
      </c>
      <c r="B5239" s="273"/>
      <c r="C5239" s="274" t="s">
        <v>8274</v>
      </c>
      <c r="D5239" s="274"/>
      <c r="E5239" s="274"/>
      <c r="F5239" s="274"/>
      <c r="G5239" s="73">
        <v>0</v>
      </c>
      <c r="H5239" s="73">
        <v>0</v>
      </c>
      <c r="I5239" s="275">
        <v>0</v>
      </c>
      <c r="J5239" s="275"/>
      <c r="K5239" s="275">
        <v>775.5</v>
      </c>
      <c r="L5239" s="275"/>
      <c r="M5239" s="275"/>
      <c r="N5239" s="275"/>
      <c r="O5239" s="275">
        <v>0</v>
      </c>
      <c r="P5239" s="275"/>
      <c r="Q5239" s="73">
        <v>775.5</v>
      </c>
    </row>
    <row r="5240" spans="1:17" ht="12.1" customHeight="1" x14ac:dyDescent="0.25">
      <c r="A5240" s="273" t="s">
        <v>8275</v>
      </c>
      <c r="B5240" s="273"/>
      <c r="C5240" s="274" t="s">
        <v>8276</v>
      </c>
      <c r="D5240" s="274"/>
      <c r="E5240" s="274"/>
      <c r="F5240" s="274"/>
      <c r="G5240" s="73">
        <v>0</v>
      </c>
      <c r="H5240" s="73">
        <v>0</v>
      </c>
      <c r="I5240" s="275">
        <v>0</v>
      </c>
      <c r="J5240" s="275"/>
      <c r="K5240" s="275">
        <v>276359</v>
      </c>
      <c r="L5240" s="275"/>
      <c r="M5240" s="275"/>
      <c r="N5240" s="275"/>
      <c r="O5240" s="275">
        <v>0</v>
      </c>
      <c r="P5240" s="275"/>
      <c r="Q5240" s="73">
        <v>276359</v>
      </c>
    </row>
    <row r="5241" spans="1:17" ht="12.1" customHeight="1" x14ac:dyDescent="0.25">
      <c r="A5241" s="273" t="s">
        <v>8277</v>
      </c>
      <c r="B5241" s="273"/>
      <c r="C5241" s="274" t="s">
        <v>8207</v>
      </c>
      <c r="D5241" s="274"/>
      <c r="E5241" s="274"/>
      <c r="F5241" s="274"/>
      <c r="G5241" s="73">
        <v>0</v>
      </c>
      <c r="H5241" s="73">
        <v>0</v>
      </c>
      <c r="I5241" s="275">
        <v>0</v>
      </c>
      <c r="J5241" s="275"/>
      <c r="K5241" s="275">
        <v>789590.5</v>
      </c>
      <c r="L5241" s="275"/>
      <c r="M5241" s="275"/>
      <c r="N5241" s="275"/>
      <c r="O5241" s="275">
        <v>0</v>
      </c>
      <c r="P5241" s="275"/>
      <c r="Q5241" s="73">
        <v>789590.5</v>
      </c>
    </row>
    <row r="5242" spans="1:17" ht="12.75" customHeight="1" x14ac:dyDescent="0.25">
      <c r="A5242" s="273" t="s">
        <v>8278</v>
      </c>
      <c r="B5242" s="273"/>
      <c r="C5242" s="274" t="s">
        <v>8279</v>
      </c>
      <c r="D5242" s="274"/>
      <c r="E5242" s="274"/>
      <c r="F5242" s="274"/>
      <c r="G5242" s="73">
        <v>0</v>
      </c>
      <c r="H5242" s="73">
        <v>0</v>
      </c>
      <c r="I5242" s="275">
        <v>0</v>
      </c>
      <c r="J5242" s="275"/>
      <c r="K5242" s="275">
        <v>8641.5</v>
      </c>
      <c r="L5242" s="275"/>
      <c r="M5242" s="275"/>
      <c r="N5242" s="275"/>
      <c r="O5242" s="275">
        <v>0</v>
      </c>
      <c r="P5242" s="275"/>
      <c r="Q5242" s="73">
        <v>8641.5</v>
      </c>
    </row>
    <row r="5243" spans="1:17" ht="12.1" customHeight="1" x14ac:dyDescent="0.25">
      <c r="A5243" s="273" t="s">
        <v>8280</v>
      </c>
      <c r="B5243" s="273"/>
      <c r="C5243" s="274" t="s">
        <v>8207</v>
      </c>
      <c r="D5243" s="274"/>
      <c r="E5243" s="274"/>
      <c r="F5243" s="274"/>
      <c r="G5243" s="73">
        <v>0</v>
      </c>
      <c r="H5243" s="73">
        <v>0</v>
      </c>
      <c r="I5243" s="275">
        <v>0</v>
      </c>
      <c r="J5243" s="275"/>
      <c r="K5243" s="275">
        <v>988413</v>
      </c>
      <c r="L5243" s="275"/>
      <c r="M5243" s="275"/>
      <c r="N5243" s="275"/>
      <c r="O5243" s="275">
        <v>0</v>
      </c>
      <c r="P5243" s="275"/>
      <c r="Q5243" s="73">
        <v>988413</v>
      </c>
    </row>
    <row r="5244" spans="1:17" ht="12.1" customHeight="1" x14ac:dyDescent="0.25">
      <c r="A5244" s="273" t="s">
        <v>8281</v>
      </c>
      <c r="B5244" s="273"/>
      <c r="C5244" s="274" t="s">
        <v>8207</v>
      </c>
      <c r="D5244" s="274"/>
      <c r="E5244" s="274"/>
      <c r="F5244" s="274"/>
      <c r="G5244" s="73">
        <v>0</v>
      </c>
      <c r="H5244" s="73">
        <v>0</v>
      </c>
      <c r="I5244" s="275">
        <v>0</v>
      </c>
      <c r="J5244" s="275"/>
      <c r="K5244" s="275">
        <v>325107.5</v>
      </c>
      <c r="L5244" s="275"/>
      <c r="M5244" s="275"/>
      <c r="N5244" s="275"/>
      <c r="O5244" s="275">
        <v>0</v>
      </c>
      <c r="P5244" s="275"/>
      <c r="Q5244" s="73">
        <v>325107.5</v>
      </c>
    </row>
    <row r="5245" spans="1:17" ht="12.75" customHeight="1" x14ac:dyDescent="0.25">
      <c r="A5245" s="273" t="s">
        <v>8282</v>
      </c>
      <c r="B5245" s="273"/>
      <c r="C5245" s="274" t="s">
        <v>8283</v>
      </c>
      <c r="D5245" s="274"/>
      <c r="E5245" s="274"/>
      <c r="F5245" s="274"/>
      <c r="G5245" s="73">
        <v>0</v>
      </c>
      <c r="H5245" s="73">
        <v>0</v>
      </c>
      <c r="I5245" s="275">
        <v>0</v>
      </c>
      <c r="J5245" s="275"/>
      <c r="K5245" s="275">
        <v>4995</v>
      </c>
      <c r="L5245" s="275"/>
      <c r="M5245" s="275"/>
      <c r="N5245" s="275"/>
      <c r="O5245" s="275">
        <v>0</v>
      </c>
      <c r="P5245" s="275"/>
      <c r="Q5245" s="73">
        <v>4995</v>
      </c>
    </row>
    <row r="5246" spans="1:17" ht="12.1" customHeight="1" x14ac:dyDescent="0.25">
      <c r="A5246" s="273" t="s">
        <v>8284</v>
      </c>
      <c r="B5246" s="273"/>
      <c r="C5246" s="274" t="s">
        <v>8285</v>
      </c>
      <c r="D5246" s="274"/>
      <c r="E5246" s="274"/>
      <c r="F5246" s="274"/>
      <c r="G5246" s="73">
        <v>0</v>
      </c>
      <c r="H5246" s="73">
        <v>0</v>
      </c>
      <c r="I5246" s="275">
        <v>0</v>
      </c>
      <c r="J5246" s="275"/>
      <c r="K5246" s="275">
        <v>50252418</v>
      </c>
      <c r="L5246" s="275"/>
      <c r="M5246" s="275"/>
      <c r="N5246" s="275"/>
      <c r="O5246" s="275">
        <v>0</v>
      </c>
      <c r="P5246" s="275"/>
      <c r="Q5246" s="73">
        <v>50252418</v>
      </c>
    </row>
    <row r="5247" spans="1:17" ht="12.1" customHeight="1" x14ac:dyDescent="0.25">
      <c r="A5247" s="273" t="s">
        <v>8286</v>
      </c>
      <c r="B5247" s="273"/>
      <c r="C5247" s="274" t="s">
        <v>8287</v>
      </c>
      <c r="D5247" s="274"/>
      <c r="E5247" s="274"/>
      <c r="F5247" s="274"/>
      <c r="G5247" s="73">
        <v>0</v>
      </c>
      <c r="H5247" s="73">
        <v>0</v>
      </c>
      <c r="I5247" s="275">
        <v>0</v>
      </c>
      <c r="J5247" s="275"/>
      <c r="K5247" s="275">
        <v>15750441.5</v>
      </c>
      <c r="L5247" s="275"/>
      <c r="M5247" s="275"/>
      <c r="N5247" s="275"/>
      <c r="O5247" s="275">
        <v>0</v>
      </c>
      <c r="P5247" s="275"/>
      <c r="Q5247" s="73">
        <v>15750441.5</v>
      </c>
    </row>
    <row r="5248" spans="1:17" ht="12.75" customHeight="1" x14ac:dyDescent="0.25">
      <c r="A5248" s="273" t="s">
        <v>8288</v>
      </c>
      <c r="B5248" s="273"/>
      <c r="C5248" s="274" t="s">
        <v>8289</v>
      </c>
      <c r="D5248" s="274"/>
      <c r="E5248" s="274"/>
      <c r="F5248" s="274"/>
      <c r="G5248" s="73">
        <v>0</v>
      </c>
      <c r="H5248" s="73">
        <v>0</v>
      </c>
      <c r="I5248" s="275">
        <v>0</v>
      </c>
      <c r="J5248" s="275"/>
      <c r="K5248" s="275">
        <v>18399390.640000001</v>
      </c>
      <c r="L5248" s="275"/>
      <c r="M5248" s="275"/>
      <c r="N5248" s="275"/>
      <c r="O5248" s="275">
        <v>0</v>
      </c>
      <c r="P5248" s="275"/>
      <c r="Q5248" s="73">
        <v>18399390.640000001</v>
      </c>
    </row>
    <row r="5249" spans="1:17" ht="12.1" customHeight="1" x14ac:dyDescent="0.25">
      <c r="A5249" s="273" t="s">
        <v>8290</v>
      </c>
      <c r="B5249" s="273"/>
      <c r="C5249" s="274" t="s">
        <v>8291</v>
      </c>
      <c r="D5249" s="274"/>
      <c r="E5249" s="274"/>
      <c r="F5249" s="274"/>
      <c r="G5249" s="73">
        <v>0</v>
      </c>
      <c r="H5249" s="73">
        <v>0</v>
      </c>
      <c r="I5249" s="275">
        <v>0</v>
      </c>
      <c r="J5249" s="275"/>
      <c r="K5249" s="275">
        <v>16554711</v>
      </c>
      <c r="L5249" s="275"/>
      <c r="M5249" s="275"/>
      <c r="N5249" s="275"/>
      <c r="O5249" s="275">
        <v>0</v>
      </c>
      <c r="P5249" s="275"/>
      <c r="Q5249" s="73">
        <v>16554711</v>
      </c>
    </row>
    <row r="5250" spans="1:17" ht="12.1" customHeight="1" x14ac:dyDescent="0.25">
      <c r="A5250" s="355"/>
      <c r="B5250" s="355"/>
      <c r="C5250" s="355"/>
      <c r="D5250" s="355"/>
      <c r="E5250" s="355"/>
      <c r="F5250" s="355"/>
      <c r="G5250" s="74">
        <v>0</v>
      </c>
      <c r="H5250" s="74">
        <v>0</v>
      </c>
      <c r="I5250" s="356">
        <v>0</v>
      </c>
      <c r="J5250" s="356"/>
      <c r="K5250" s="356">
        <v>119958569.09999999</v>
      </c>
      <c r="L5250" s="356"/>
      <c r="M5250" s="356"/>
      <c r="N5250" s="356"/>
      <c r="O5250" s="356">
        <v>0</v>
      </c>
      <c r="P5250" s="356"/>
      <c r="Q5250" s="74">
        <v>119958569.09999999</v>
      </c>
    </row>
    <row r="5251" spans="1:17" ht="6.8" customHeight="1" x14ac:dyDescent="0.25"/>
    <row r="5252" spans="1:17" ht="12.75" customHeight="1" x14ac:dyDescent="0.25">
      <c r="A5252" s="277" t="s">
        <v>578</v>
      </c>
      <c r="B5252" s="277"/>
      <c r="C5252" s="278" t="s">
        <v>911</v>
      </c>
      <c r="D5252" s="278"/>
      <c r="E5252" s="278"/>
      <c r="F5252" s="278"/>
      <c r="G5252" s="278"/>
      <c r="H5252" s="278"/>
      <c r="I5252" s="278"/>
      <c r="J5252" s="278"/>
      <c r="K5252" s="278"/>
      <c r="L5252" s="278"/>
      <c r="M5252" s="278"/>
      <c r="N5252" s="278"/>
      <c r="O5252" s="278"/>
      <c r="P5252" s="278"/>
      <c r="Q5252" s="278"/>
    </row>
    <row r="5253" spans="1:17" ht="12.1" customHeight="1" x14ac:dyDescent="0.25">
      <c r="A5253" s="273" t="s">
        <v>8292</v>
      </c>
      <c r="B5253" s="273"/>
      <c r="C5253" s="274" t="s">
        <v>8293</v>
      </c>
      <c r="D5253" s="274"/>
      <c r="E5253" s="274"/>
      <c r="F5253" s="274"/>
      <c r="G5253" s="73">
        <v>0</v>
      </c>
      <c r="H5253" s="73">
        <v>0</v>
      </c>
      <c r="I5253" s="275">
        <v>0</v>
      </c>
      <c r="J5253" s="275"/>
      <c r="K5253" s="275">
        <v>189914</v>
      </c>
      <c r="L5253" s="275"/>
      <c r="M5253" s="275"/>
      <c r="N5253" s="275"/>
      <c r="O5253" s="275">
        <v>0</v>
      </c>
      <c r="P5253" s="275"/>
      <c r="Q5253" s="73">
        <v>189914</v>
      </c>
    </row>
    <row r="5254" spans="1:17" ht="12.1" customHeight="1" x14ac:dyDescent="0.25">
      <c r="A5254" s="273" t="s">
        <v>8294</v>
      </c>
      <c r="B5254" s="273"/>
      <c r="C5254" s="274" t="s">
        <v>8293</v>
      </c>
      <c r="D5254" s="274"/>
      <c r="E5254" s="274"/>
      <c r="F5254" s="274"/>
      <c r="G5254" s="73">
        <v>0</v>
      </c>
      <c r="H5254" s="73">
        <v>0</v>
      </c>
      <c r="I5254" s="275">
        <v>0</v>
      </c>
      <c r="J5254" s="275"/>
      <c r="K5254" s="275">
        <v>39348.5</v>
      </c>
      <c r="L5254" s="275"/>
      <c r="M5254" s="275"/>
      <c r="N5254" s="275"/>
      <c r="O5254" s="275">
        <v>0</v>
      </c>
      <c r="P5254" s="275"/>
      <c r="Q5254" s="73">
        <v>39348.5</v>
      </c>
    </row>
    <row r="5255" spans="1:17" ht="12.1" customHeight="1" x14ac:dyDescent="0.25">
      <c r="A5255" s="273" t="s">
        <v>8295</v>
      </c>
      <c r="B5255" s="273"/>
      <c r="C5255" s="274" t="s">
        <v>8293</v>
      </c>
      <c r="D5255" s="274"/>
      <c r="E5255" s="274"/>
      <c r="F5255" s="274"/>
      <c r="G5255" s="73">
        <v>0</v>
      </c>
      <c r="H5255" s="73">
        <v>0</v>
      </c>
      <c r="I5255" s="275">
        <v>0</v>
      </c>
      <c r="J5255" s="275"/>
      <c r="K5255" s="275">
        <v>116418.5</v>
      </c>
      <c r="L5255" s="275"/>
      <c r="M5255" s="275"/>
      <c r="N5255" s="275"/>
      <c r="O5255" s="275">
        <v>0</v>
      </c>
      <c r="P5255" s="275"/>
      <c r="Q5255" s="73">
        <v>116418.5</v>
      </c>
    </row>
    <row r="5256" spans="1:17" ht="12.75" customHeight="1" x14ac:dyDescent="0.25">
      <c r="A5256" s="273" t="s">
        <v>8296</v>
      </c>
      <c r="B5256" s="273"/>
      <c r="C5256" s="274" t="s">
        <v>8293</v>
      </c>
      <c r="D5256" s="274"/>
      <c r="E5256" s="274"/>
      <c r="F5256" s="274"/>
      <c r="G5256" s="73">
        <v>0</v>
      </c>
      <c r="H5256" s="73">
        <v>0</v>
      </c>
      <c r="I5256" s="275">
        <v>0</v>
      </c>
      <c r="J5256" s="275"/>
      <c r="K5256" s="275">
        <v>2696</v>
      </c>
      <c r="L5256" s="275"/>
      <c r="M5256" s="275"/>
      <c r="N5256" s="275"/>
      <c r="O5256" s="275">
        <v>0</v>
      </c>
      <c r="P5256" s="275"/>
      <c r="Q5256" s="73">
        <v>2696</v>
      </c>
    </row>
    <row r="5257" spans="1:17" ht="12.1" customHeight="1" x14ac:dyDescent="0.25">
      <c r="A5257" s="273" t="s">
        <v>8297</v>
      </c>
      <c r="B5257" s="273"/>
      <c r="C5257" s="274" t="s">
        <v>8293</v>
      </c>
      <c r="D5257" s="274"/>
      <c r="E5257" s="274"/>
      <c r="F5257" s="274"/>
      <c r="G5257" s="73">
        <v>0</v>
      </c>
      <c r="H5257" s="73">
        <v>0</v>
      </c>
      <c r="I5257" s="275">
        <v>0</v>
      </c>
      <c r="J5257" s="275"/>
      <c r="K5257" s="275">
        <v>47335</v>
      </c>
      <c r="L5257" s="275"/>
      <c r="M5257" s="275"/>
      <c r="N5257" s="275"/>
      <c r="O5257" s="275">
        <v>0</v>
      </c>
      <c r="P5257" s="275"/>
      <c r="Q5257" s="73">
        <v>47335</v>
      </c>
    </row>
    <row r="5258" spans="1:17" ht="12.1" customHeight="1" x14ac:dyDescent="0.25">
      <c r="A5258" s="273" t="s">
        <v>8298</v>
      </c>
      <c r="B5258" s="273"/>
      <c r="C5258" s="274" t="s">
        <v>8293</v>
      </c>
      <c r="D5258" s="274"/>
      <c r="E5258" s="274"/>
      <c r="F5258" s="274"/>
      <c r="G5258" s="73">
        <v>0</v>
      </c>
      <c r="H5258" s="73">
        <v>0</v>
      </c>
      <c r="I5258" s="275">
        <v>0</v>
      </c>
      <c r="J5258" s="275"/>
      <c r="K5258" s="275">
        <v>13393.5</v>
      </c>
      <c r="L5258" s="275"/>
      <c r="M5258" s="275"/>
      <c r="N5258" s="275"/>
      <c r="O5258" s="275">
        <v>0</v>
      </c>
      <c r="P5258" s="275"/>
      <c r="Q5258" s="73">
        <v>13393.5</v>
      </c>
    </row>
    <row r="5259" spans="1:17" ht="12.75" customHeight="1" x14ac:dyDescent="0.25">
      <c r="A5259" s="273" t="s">
        <v>8299</v>
      </c>
      <c r="B5259" s="273"/>
      <c r="C5259" s="274" t="s">
        <v>8300</v>
      </c>
      <c r="D5259" s="274"/>
      <c r="E5259" s="274"/>
      <c r="F5259" s="274"/>
      <c r="G5259" s="73">
        <v>0</v>
      </c>
      <c r="H5259" s="73">
        <v>0</v>
      </c>
      <c r="I5259" s="275">
        <v>0</v>
      </c>
      <c r="J5259" s="275"/>
      <c r="K5259" s="275">
        <v>12823</v>
      </c>
      <c r="L5259" s="275"/>
      <c r="M5259" s="275"/>
      <c r="N5259" s="275"/>
      <c r="O5259" s="275">
        <v>0</v>
      </c>
      <c r="P5259" s="275"/>
      <c r="Q5259" s="73">
        <v>12823</v>
      </c>
    </row>
    <row r="5260" spans="1:17" ht="12.1" customHeight="1" x14ac:dyDescent="0.25">
      <c r="A5260" s="273" t="s">
        <v>8301</v>
      </c>
      <c r="B5260" s="273"/>
      <c r="C5260" s="274" t="s">
        <v>8293</v>
      </c>
      <c r="D5260" s="274"/>
      <c r="E5260" s="274"/>
      <c r="F5260" s="274"/>
      <c r="G5260" s="73">
        <v>0</v>
      </c>
      <c r="H5260" s="73">
        <v>0</v>
      </c>
      <c r="I5260" s="275">
        <v>0</v>
      </c>
      <c r="J5260" s="275"/>
      <c r="K5260" s="275">
        <v>68666</v>
      </c>
      <c r="L5260" s="275"/>
      <c r="M5260" s="275"/>
      <c r="N5260" s="275"/>
      <c r="O5260" s="275">
        <v>0</v>
      </c>
      <c r="P5260" s="275"/>
      <c r="Q5260" s="73">
        <v>68666</v>
      </c>
    </row>
    <row r="5261" spans="1:17" ht="12.1" customHeight="1" x14ac:dyDescent="0.25">
      <c r="A5261" s="273" t="s">
        <v>8302</v>
      </c>
      <c r="B5261" s="273"/>
      <c r="C5261" s="274" t="s">
        <v>8293</v>
      </c>
      <c r="D5261" s="274"/>
      <c r="E5261" s="274"/>
      <c r="F5261" s="274"/>
      <c r="G5261" s="73">
        <v>0</v>
      </c>
      <c r="H5261" s="73">
        <v>0</v>
      </c>
      <c r="I5261" s="275">
        <v>0</v>
      </c>
      <c r="J5261" s="275"/>
      <c r="K5261" s="275">
        <v>56695.5</v>
      </c>
      <c r="L5261" s="275"/>
      <c r="M5261" s="275"/>
      <c r="N5261" s="275"/>
      <c r="O5261" s="275">
        <v>0</v>
      </c>
      <c r="P5261" s="275"/>
      <c r="Q5261" s="73">
        <v>56695.5</v>
      </c>
    </row>
    <row r="5262" spans="1:17" ht="12.75" customHeight="1" x14ac:dyDescent="0.25">
      <c r="A5262" s="273" t="s">
        <v>8303</v>
      </c>
      <c r="B5262" s="273"/>
      <c r="C5262" s="274" t="s">
        <v>8304</v>
      </c>
      <c r="D5262" s="274"/>
      <c r="E5262" s="274"/>
      <c r="F5262" s="274"/>
      <c r="G5262" s="73">
        <v>0</v>
      </c>
      <c r="H5262" s="73">
        <v>0</v>
      </c>
      <c r="I5262" s="275">
        <v>0</v>
      </c>
      <c r="J5262" s="275"/>
      <c r="K5262" s="275">
        <v>60</v>
      </c>
      <c r="L5262" s="275"/>
      <c r="M5262" s="275"/>
      <c r="N5262" s="275"/>
      <c r="O5262" s="275">
        <v>0</v>
      </c>
      <c r="P5262" s="275"/>
      <c r="Q5262" s="73">
        <v>60</v>
      </c>
    </row>
    <row r="5263" spans="1:17" ht="12.1" customHeight="1" x14ac:dyDescent="0.25">
      <c r="A5263" s="273" t="s">
        <v>8305</v>
      </c>
      <c r="B5263" s="273"/>
      <c r="C5263" s="274" t="s">
        <v>8293</v>
      </c>
      <c r="D5263" s="274"/>
      <c r="E5263" s="274"/>
      <c r="F5263" s="274"/>
      <c r="G5263" s="73">
        <v>0</v>
      </c>
      <c r="H5263" s="73">
        <v>0</v>
      </c>
      <c r="I5263" s="275">
        <v>0</v>
      </c>
      <c r="J5263" s="275"/>
      <c r="K5263" s="275">
        <v>234516.5</v>
      </c>
      <c r="L5263" s="275"/>
      <c r="M5263" s="275"/>
      <c r="N5263" s="275"/>
      <c r="O5263" s="275">
        <v>0</v>
      </c>
      <c r="P5263" s="275"/>
      <c r="Q5263" s="73">
        <v>234516.5</v>
      </c>
    </row>
    <row r="5264" spans="1:17" ht="12.1" customHeight="1" x14ac:dyDescent="0.25">
      <c r="A5264" s="273" t="s">
        <v>8306</v>
      </c>
      <c r="B5264" s="273"/>
      <c r="C5264" s="274" t="s">
        <v>8307</v>
      </c>
      <c r="D5264" s="274"/>
      <c r="E5264" s="274"/>
      <c r="F5264" s="274"/>
      <c r="G5264" s="73">
        <v>0</v>
      </c>
      <c r="H5264" s="73">
        <v>0</v>
      </c>
      <c r="I5264" s="275">
        <v>0</v>
      </c>
      <c r="J5264" s="275"/>
      <c r="K5264" s="275">
        <v>19064</v>
      </c>
      <c r="L5264" s="275"/>
      <c r="M5264" s="275"/>
      <c r="N5264" s="275"/>
      <c r="O5264" s="275">
        <v>0</v>
      </c>
      <c r="P5264" s="275"/>
      <c r="Q5264" s="73">
        <v>19064</v>
      </c>
    </row>
    <row r="5265" spans="1:17" ht="12.75" customHeight="1" x14ac:dyDescent="0.25">
      <c r="A5265" s="273" t="s">
        <v>8308</v>
      </c>
      <c r="B5265" s="273"/>
      <c r="C5265" s="274" t="s">
        <v>8309</v>
      </c>
      <c r="D5265" s="274"/>
      <c r="E5265" s="274"/>
      <c r="F5265" s="274"/>
      <c r="G5265" s="73">
        <v>0</v>
      </c>
      <c r="H5265" s="73">
        <v>0</v>
      </c>
      <c r="I5265" s="275">
        <v>0</v>
      </c>
      <c r="J5265" s="275"/>
      <c r="K5265" s="275">
        <v>100567</v>
      </c>
      <c r="L5265" s="275"/>
      <c r="M5265" s="275"/>
      <c r="N5265" s="275"/>
      <c r="O5265" s="275">
        <v>0</v>
      </c>
      <c r="P5265" s="275"/>
      <c r="Q5265" s="73">
        <v>100567</v>
      </c>
    </row>
    <row r="5266" spans="1:17" ht="12.1" customHeight="1" x14ac:dyDescent="0.25">
      <c r="A5266" s="273" t="s">
        <v>8310</v>
      </c>
      <c r="B5266" s="273"/>
      <c r="C5266" s="274" t="s">
        <v>8293</v>
      </c>
      <c r="D5266" s="274"/>
      <c r="E5266" s="274"/>
      <c r="F5266" s="274"/>
      <c r="G5266" s="73">
        <v>0</v>
      </c>
      <c r="H5266" s="73">
        <v>0</v>
      </c>
      <c r="I5266" s="275">
        <v>0</v>
      </c>
      <c r="J5266" s="275"/>
      <c r="K5266" s="275">
        <v>124178</v>
      </c>
      <c r="L5266" s="275"/>
      <c r="M5266" s="275"/>
      <c r="N5266" s="275"/>
      <c r="O5266" s="275">
        <v>0</v>
      </c>
      <c r="P5266" s="275"/>
      <c r="Q5266" s="73">
        <v>124178</v>
      </c>
    </row>
    <row r="5267" spans="1:17" ht="12.1" customHeight="1" x14ac:dyDescent="0.25">
      <c r="A5267" s="273" t="s">
        <v>8311</v>
      </c>
      <c r="B5267" s="273"/>
      <c r="C5267" s="274" t="s">
        <v>8312</v>
      </c>
      <c r="D5267" s="274"/>
      <c r="E5267" s="274"/>
      <c r="F5267" s="274"/>
      <c r="G5267" s="73">
        <v>0</v>
      </c>
      <c r="H5267" s="73">
        <v>0</v>
      </c>
      <c r="I5267" s="275">
        <v>0</v>
      </c>
      <c r="J5267" s="275"/>
      <c r="K5267" s="275">
        <v>212</v>
      </c>
      <c r="L5267" s="275"/>
      <c r="M5267" s="275"/>
      <c r="N5267" s="275"/>
      <c r="O5267" s="275">
        <v>0</v>
      </c>
      <c r="P5267" s="275"/>
      <c r="Q5267" s="73">
        <v>212</v>
      </c>
    </row>
    <row r="5268" spans="1:17" ht="12.75" customHeight="1" x14ac:dyDescent="0.25">
      <c r="A5268" s="273" t="s">
        <v>8313</v>
      </c>
      <c r="B5268" s="273"/>
      <c r="C5268" s="274" t="s">
        <v>8314</v>
      </c>
      <c r="D5268" s="274"/>
      <c r="E5268" s="274"/>
      <c r="F5268" s="274"/>
      <c r="G5268" s="73">
        <v>0</v>
      </c>
      <c r="H5268" s="73">
        <v>0</v>
      </c>
      <c r="I5268" s="275">
        <v>0</v>
      </c>
      <c r="J5268" s="275"/>
      <c r="K5268" s="275">
        <v>6122</v>
      </c>
      <c r="L5268" s="275"/>
      <c r="M5268" s="275"/>
      <c r="N5268" s="275"/>
      <c r="O5268" s="275">
        <v>0</v>
      </c>
      <c r="P5268" s="275"/>
      <c r="Q5268" s="73">
        <v>6122</v>
      </c>
    </row>
    <row r="5269" spans="1:17" ht="12.1" customHeight="1" x14ac:dyDescent="0.25">
      <c r="A5269" s="273" t="s">
        <v>8315</v>
      </c>
      <c r="B5269" s="273"/>
      <c r="C5269" s="274" t="s">
        <v>8293</v>
      </c>
      <c r="D5269" s="274"/>
      <c r="E5269" s="274"/>
      <c r="F5269" s="274"/>
      <c r="G5269" s="73">
        <v>0</v>
      </c>
      <c r="H5269" s="73">
        <v>0</v>
      </c>
      <c r="I5269" s="275">
        <v>0</v>
      </c>
      <c r="J5269" s="275"/>
      <c r="K5269" s="275">
        <v>33945.5</v>
      </c>
      <c r="L5269" s="275"/>
      <c r="M5269" s="275"/>
      <c r="N5269" s="275"/>
      <c r="O5269" s="275">
        <v>0</v>
      </c>
      <c r="P5269" s="275"/>
      <c r="Q5269" s="73">
        <v>33945.5</v>
      </c>
    </row>
    <row r="5270" spans="1:17" ht="12.1" customHeight="1" x14ac:dyDescent="0.25">
      <c r="A5270" s="273" t="s">
        <v>8316</v>
      </c>
      <c r="B5270" s="273"/>
      <c r="C5270" s="274" t="s">
        <v>8317</v>
      </c>
      <c r="D5270" s="274"/>
      <c r="E5270" s="274"/>
      <c r="F5270" s="274"/>
      <c r="G5270" s="73">
        <v>0</v>
      </c>
      <c r="H5270" s="73">
        <v>0</v>
      </c>
      <c r="I5270" s="275">
        <v>0</v>
      </c>
      <c r="J5270" s="275"/>
      <c r="K5270" s="275">
        <v>1048</v>
      </c>
      <c r="L5270" s="275"/>
      <c r="M5270" s="275"/>
      <c r="N5270" s="275"/>
      <c r="O5270" s="275">
        <v>0</v>
      </c>
      <c r="P5270" s="275"/>
      <c r="Q5270" s="73">
        <v>1048</v>
      </c>
    </row>
    <row r="5271" spans="1:17" ht="12.75" customHeight="1" x14ac:dyDescent="0.25">
      <c r="A5271" s="273" t="s">
        <v>8318</v>
      </c>
      <c r="B5271" s="273"/>
      <c r="C5271" s="274" t="s">
        <v>8319</v>
      </c>
      <c r="D5271" s="274"/>
      <c r="E5271" s="274"/>
      <c r="F5271" s="274"/>
      <c r="G5271" s="73">
        <v>0</v>
      </c>
      <c r="H5271" s="73">
        <v>0</v>
      </c>
      <c r="I5271" s="275">
        <v>0</v>
      </c>
      <c r="J5271" s="275"/>
      <c r="K5271" s="275">
        <v>6830</v>
      </c>
      <c r="L5271" s="275"/>
      <c r="M5271" s="275"/>
      <c r="N5271" s="275"/>
      <c r="O5271" s="275">
        <v>0</v>
      </c>
      <c r="P5271" s="275"/>
      <c r="Q5271" s="73">
        <v>6830</v>
      </c>
    </row>
    <row r="5272" spans="1:17" ht="12.1" customHeight="1" x14ac:dyDescent="0.25">
      <c r="A5272" s="273" t="s">
        <v>8320</v>
      </c>
      <c r="B5272" s="273"/>
      <c r="C5272" s="274" t="s">
        <v>8293</v>
      </c>
      <c r="D5272" s="274"/>
      <c r="E5272" s="274"/>
      <c r="F5272" s="274"/>
      <c r="G5272" s="73">
        <v>0</v>
      </c>
      <c r="H5272" s="73">
        <v>0</v>
      </c>
      <c r="I5272" s="275">
        <v>0</v>
      </c>
      <c r="J5272" s="275"/>
      <c r="K5272" s="275">
        <v>70377</v>
      </c>
      <c r="L5272" s="275"/>
      <c r="M5272" s="275"/>
      <c r="N5272" s="275"/>
      <c r="O5272" s="275">
        <v>0</v>
      </c>
      <c r="P5272" s="275"/>
      <c r="Q5272" s="73">
        <v>70377</v>
      </c>
    </row>
    <row r="5273" spans="1:17" ht="12.1" customHeight="1" x14ac:dyDescent="0.25">
      <c r="A5273" s="273" t="s">
        <v>8321</v>
      </c>
      <c r="B5273" s="273"/>
      <c r="C5273" s="274" t="s">
        <v>8322</v>
      </c>
      <c r="D5273" s="274"/>
      <c r="E5273" s="274"/>
      <c r="F5273" s="274"/>
      <c r="G5273" s="73">
        <v>0</v>
      </c>
      <c r="H5273" s="73">
        <v>0</v>
      </c>
      <c r="I5273" s="275">
        <v>0</v>
      </c>
      <c r="J5273" s="275"/>
      <c r="K5273" s="275">
        <v>110</v>
      </c>
      <c r="L5273" s="275"/>
      <c r="M5273" s="275"/>
      <c r="N5273" s="275"/>
      <c r="O5273" s="275">
        <v>0</v>
      </c>
      <c r="P5273" s="275"/>
      <c r="Q5273" s="73">
        <v>110</v>
      </c>
    </row>
    <row r="5274" spans="1:17" ht="12.75" customHeight="1" x14ac:dyDescent="0.25">
      <c r="A5274" s="273" t="s">
        <v>8323</v>
      </c>
      <c r="B5274" s="273"/>
      <c r="C5274" s="274" t="s">
        <v>8293</v>
      </c>
      <c r="D5274" s="274"/>
      <c r="E5274" s="274"/>
      <c r="F5274" s="274"/>
      <c r="G5274" s="73">
        <v>0</v>
      </c>
      <c r="H5274" s="73">
        <v>0</v>
      </c>
      <c r="I5274" s="275">
        <v>0</v>
      </c>
      <c r="J5274" s="275"/>
      <c r="K5274" s="275">
        <v>23330.5</v>
      </c>
      <c r="L5274" s="275"/>
      <c r="M5274" s="275"/>
      <c r="N5274" s="275"/>
      <c r="O5274" s="275">
        <v>0</v>
      </c>
      <c r="P5274" s="275"/>
      <c r="Q5274" s="73">
        <v>23330.5</v>
      </c>
    </row>
    <row r="5275" spans="1:17" ht="12.1" customHeight="1" x14ac:dyDescent="0.25">
      <c r="A5275" s="273" t="s">
        <v>8324</v>
      </c>
      <c r="B5275" s="273"/>
      <c r="C5275" s="274" t="s">
        <v>8293</v>
      </c>
      <c r="D5275" s="274"/>
      <c r="E5275" s="274"/>
      <c r="F5275" s="274"/>
      <c r="G5275" s="73">
        <v>0</v>
      </c>
      <c r="H5275" s="73">
        <v>0</v>
      </c>
      <c r="I5275" s="275">
        <v>0</v>
      </c>
      <c r="J5275" s="275"/>
      <c r="K5275" s="275">
        <v>50740.5</v>
      </c>
      <c r="L5275" s="275"/>
      <c r="M5275" s="275"/>
      <c r="N5275" s="275"/>
      <c r="O5275" s="275">
        <v>0</v>
      </c>
      <c r="P5275" s="275"/>
      <c r="Q5275" s="73">
        <v>50740.5</v>
      </c>
    </row>
    <row r="5276" spans="1:17" ht="12.1" customHeight="1" x14ac:dyDescent="0.25">
      <c r="A5276" s="273" t="s">
        <v>8325</v>
      </c>
      <c r="B5276" s="273"/>
      <c r="C5276" s="274" t="s">
        <v>8326</v>
      </c>
      <c r="D5276" s="274"/>
      <c r="E5276" s="274"/>
      <c r="F5276" s="274"/>
      <c r="G5276" s="73">
        <v>0</v>
      </c>
      <c r="H5276" s="73">
        <v>0</v>
      </c>
      <c r="I5276" s="275">
        <v>0</v>
      </c>
      <c r="J5276" s="275"/>
      <c r="K5276" s="275">
        <v>1500</v>
      </c>
      <c r="L5276" s="275"/>
      <c r="M5276" s="275"/>
      <c r="N5276" s="275"/>
      <c r="O5276" s="275">
        <v>0</v>
      </c>
      <c r="P5276" s="275"/>
      <c r="Q5276" s="73">
        <v>1500</v>
      </c>
    </row>
    <row r="5277" spans="1:17" ht="12.75" customHeight="1" x14ac:dyDescent="0.25">
      <c r="A5277" s="273" t="s">
        <v>8327</v>
      </c>
      <c r="B5277" s="273"/>
      <c r="C5277" s="274" t="s">
        <v>8328</v>
      </c>
      <c r="D5277" s="274"/>
      <c r="E5277" s="274"/>
      <c r="F5277" s="274"/>
      <c r="G5277" s="73">
        <v>0</v>
      </c>
      <c r="H5277" s="73">
        <v>0</v>
      </c>
      <c r="I5277" s="275">
        <v>0</v>
      </c>
      <c r="J5277" s="275"/>
      <c r="K5277" s="275">
        <v>8356</v>
      </c>
      <c r="L5277" s="275"/>
      <c r="M5277" s="275"/>
      <c r="N5277" s="275"/>
      <c r="O5277" s="275">
        <v>0</v>
      </c>
      <c r="P5277" s="275"/>
      <c r="Q5277" s="73">
        <v>8356</v>
      </c>
    </row>
    <row r="5278" spans="1:17" ht="12.1" customHeight="1" x14ac:dyDescent="0.25">
      <c r="A5278" s="273" t="s">
        <v>8329</v>
      </c>
      <c r="B5278" s="273"/>
      <c r="C5278" s="274" t="s">
        <v>8293</v>
      </c>
      <c r="D5278" s="274"/>
      <c r="E5278" s="274"/>
      <c r="F5278" s="274"/>
      <c r="G5278" s="73">
        <v>0</v>
      </c>
      <c r="H5278" s="73">
        <v>0</v>
      </c>
      <c r="I5278" s="275">
        <v>0</v>
      </c>
      <c r="J5278" s="275"/>
      <c r="K5278" s="275">
        <v>38664</v>
      </c>
      <c r="L5278" s="275"/>
      <c r="M5278" s="275"/>
      <c r="N5278" s="275"/>
      <c r="O5278" s="275">
        <v>0</v>
      </c>
      <c r="P5278" s="275"/>
      <c r="Q5278" s="73">
        <v>38664</v>
      </c>
    </row>
    <row r="5279" spans="1:17" ht="12.1" customHeight="1" x14ac:dyDescent="0.25">
      <c r="A5279" s="273" t="s">
        <v>8330</v>
      </c>
      <c r="B5279" s="273"/>
      <c r="C5279" s="274" t="s">
        <v>8331</v>
      </c>
      <c r="D5279" s="274"/>
      <c r="E5279" s="274"/>
      <c r="F5279" s="274"/>
      <c r="G5279" s="73">
        <v>0</v>
      </c>
      <c r="H5279" s="73">
        <v>0</v>
      </c>
      <c r="I5279" s="275">
        <v>0</v>
      </c>
      <c r="J5279" s="275"/>
      <c r="K5279" s="275">
        <v>4995.5</v>
      </c>
      <c r="L5279" s="275"/>
      <c r="M5279" s="275"/>
      <c r="N5279" s="275"/>
      <c r="O5279" s="275">
        <v>0</v>
      </c>
      <c r="P5279" s="275"/>
      <c r="Q5279" s="73">
        <v>4995.5</v>
      </c>
    </row>
    <row r="5280" spans="1:17" ht="12.1" customHeight="1" x14ac:dyDescent="0.25">
      <c r="A5280" s="273" t="s">
        <v>8332</v>
      </c>
      <c r="B5280" s="273"/>
      <c r="C5280" s="274" t="s">
        <v>8333</v>
      </c>
      <c r="D5280" s="274"/>
      <c r="E5280" s="274"/>
      <c r="F5280" s="274"/>
      <c r="G5280" s="73">
        <v>0</v>
      </c>
      <c r="H5280" s="73">
        <v>0</v>
      </c>
      <c r="I5280" s="275">
        <v>0</v>
      </c>
      <c r="J5280" s="275"/>
      <c r="K5280" s="275">
        <v>3420</v>
      </c>
      <c r="L5280" s="275"/>
      <c r="M5280" s="275"/>
      <c r="N5280" s="275"/>
      <c r="O5280" s="275">
        <v>0</v>
      </c>
      <c r="P5280" s="275"/>
      <c r="Q5280" s="73">
        <v>3420</v>
      </c>
    </row>
    <row r="5281" spans="1:17" ht="12.75" customHeight="1" x14ac:dyDescent="0.25">
      <c r="A5281" s="273" t="s">
        <v>8334</v>
      </c>
      <c r="B5281" s="273"/>
      <c r="C5281" s="274" t="s">
        <v>8293</v>
      </c>
      <c r="D5281" s="274"/>
      <c r="E5281" s="274"/>
      <c r="F5281" s="274"/>
      <c r="G5281" s="73">
        <v>0</v>
      </c>
      <c r="H5281" s="73">
        <v>0</v>
      </c>
      <c r="I5281" s="275">
        <v>0</v>
      </c>
      <c r="J5281" s="275"/>
      <c r="K5281" s="275">
        <v>67339.5</v>
      </c>
      <c r="L5281" s="275"/>
      <c r="M5281" s="275"/>
      <c r="N5281" s="275"/>
      <c r="O5281" s="275">
        <v>0</v>
      </c>
      <c r="P5281" s="275"/>
      <c r="Q5281" s="73">
        <v>67339.5</v>
      </c>
    </row>
    <row r="5282" spans="1:17" ht="12.1" customHeight="1" x14ac:dyDescent="0.25">
      <c r="A5282" s="273" t="s">
        <v>8335</v>
      </c>
      <c r="B5282" s="273"/>
      <c r="C5282" s="274" t="s">
        <v>8293</v>
      </c>
      <c r="D5282" s="274"/>
      <c r="E5282" s="274"/>
      <c r="F5282" s="274"/>
      <c r="G5282" s="73">
        <v>0</v>
      </c>
      <c r="H5282" s="73">
        <v>0</v>
      </c>
      <c r="I5282" s="275">
        <v>0</v>
      </c>
      <c r="J5282" s="275"/>
      <c r="K5282" s="275">
        <v>124476</v>
      </c>
      <c r="L5282" s="275"/>
      <c r="M5282" s="275"/>
      <c r="N5282" s="275"/>
      <c r="O5282" s="275">
        <v>0</v>
      </c>
      <c r="P5282" s="275"/>
      <c r="Q5282" s="73">
        <v>124476</v>
      </c>
    </row>
    <row r="5283" spans="1:17" ht="12.1" customHeight="1" x14ac:dyDescent="0.25">
      <c r="A5283" s="273" t="s">
        <v>8336</v>
      </c>
      <c r="B5283" s="273"/>
      <c r="C5283" s="274" t="s">
        <v>8337</v>
      </c>
      <c r="D5283" s="274"/>
      <c r="E5283" s="274"/>
      <c r="F5283" s="274"/>
      <c r="G5283" s="73">
        <v>0</v>
      </c>
      <c r="H5283" s="73">
        <v>0</v>
      </c>
      <c r="I5283" s="275">
        <v>0</v>
      </c>
      <c r="J5283" s="275"/>
      <c r="K5283" s="275">
        <v>44741.5</v>
      </c>
      <c r="L5283" s="275"/>
      <c r="M5283" s="275"/>
      <c r="N5283" s="275"/>
      <c r="O5283" s="275">
        <v>0</v>
      </c>
      <c r="P5283" s="275"/>
      <c r="Q5283" s="73">
        <v>44741.5</v>
      </c>
    </row>
    <row r="5284" spans="1:17" ht="12.75" customHeight="1" x14ac:dyDescent="0.25">
      <c r="A5284" s="273" t="s">
        <v>8338</v>
      </c>
      <c r="B5284" s="273"/>
      <c r="C5284" s="274" t="s">
        <v>8339</v>
      </c>
      <c r="D5284" s="274"/>
      <c r="E5284" s="274"/>
      <c r="F5284" s="274"/>
      <c r="G5284" s="73">
        <v>0</v>
      </c>
      <c r="H5284" s="73">
        <v>0</v>
      </c>
      <c r="I5284" s="275">
        <v>0</v>
      </c>
      <c r="J5284" s="275"/>
      <c r="K5284" s="275">
        <v>6777</v>
      </c>
      <c r="L5284" s="275"/>
      <c r="M5284" s="275"/>
      <c r="N5284" s="275"/>
      <c r="O5284" s="275">
        <v>0</v>
      </c>
      <c r="P5284" s="275"/>
      <c r="Q5284" s="73">
        <v>6777</v>
      </c>
    </row>
    <row r="5285" spans="1:17" ht="12.1" customHeight="1" x14ac:dyDescent="0.25">
      <c r="A5285" s="273" t="s">
        <v>8340</v>
      </c>
      <c r="B5285" s="273"/>
      <c r="C5285" s="274" t="s">
        <v>8293</v>
      </c>
      <c r="D5285" s="274"/>
      <c r="E5285" s="274"/>
      <c r="F5285" s="274"/>
      <c r="G5285" s="73">
        <v>0</v>
      </c>
      <c r="H5285" s="73">
        <v>0</v>
      </c>
      <c r="I5285" s="275">
        <v>0</v>
      </c>
      <c r="J5285" s="275"/>
      <c r="K5285" s="275">
        <v>293242</v>
      </c>
      <c r="L5285" s="275"/>
      <c r="M5285" s="275"/>
      <c r="N5285" s="275"/>
      <c r="O5285" s="275">
        <v>0</v>
      </c>
      <c r="P5285" s="275"/>
      <c r="Q5285" s="73">
        <v>293242</v>
      </c>
    </row>
    <row r="5286" spans="1:17" ht="12.1" customHeight="1" x14ac:dyDescent="0.25">
      <c r="A5286" s="273" t="s">
        <v>8341</v>
      </c>
      <c r="B5286" s="273"/>
      <c r="C5286" s="274" t="s">
        <v>8333</v>
      </c>
      <c r="D5286" s="274"/>
      <c r="E5286" s="274"/>
      <c r="F5286" s="274"/>
      <c r="G5286" s="73">
        <v>0</v>
      </c>
      <c r="H5286" s="73">
        <v>0</v>
      </c>
      <c r="I5286" s="275">
        <v>0</v>
      </c>
      <c r="J5286" s="275"/>
      <c r="K5286" s="275">
        <v>180</v>
      </c>
      <c r="L5286" s="275"/>
      <c r="M5286" s="275"/>
      <c r="N5286" s="275"/>
      <c r="O5286" s="275">
        <v>0</v>
      </c>
      <c r="P5286" s="275"/>
      <c r="Q5286" s="73">
        <v>180</v>
      </c>
    </row>
    <row r="5287" spans="1:17" ht="12.75" customHeight="1" x14ac:dyDescent="0.25">
      <c r="A5287" s="273" t="s">
        <v>8342</v>
      </c>
      <c r="B5287" s="273"/>
      <c r="C5287" s="274" t="s">
        <v>8293</v>
      </c>
      <c r="D5287" s="274"/>
      <c r="E5287" s="274"/>
      <c r="F5287" s="274"/>
      <c r="G5287" s="73">
        <v>0</v>
      </c>
      <c r="H5287" s="73">
        <v>0</v>
      </c>
      <c r="I5287" s="275">
        <v>0</v>
      </c>
      <c r="J5287" s="275"/>
      <c r="K5287" s="275">
        <v>57699.5</v>
      </c>
      <c r="L5287" s="275"/>
      <c r="M5287" s="275"/>
      <c r="N5287" s="275"/>
      <c r="O5287" s="275">
        <v>0</v>
      </c>
      <c r="P5287" s="275"/>
      <c r="Q5287" s="73">
        <v>57699.5</v>
      </c>
    </row>
    <row r="5288" spans="1:17" ht="12.1" customHeight="1" x14ac:dyDescent="0.25">
      <c r="A5288" s="273" t="s">
        <v>8343</v>
      </c>
      <c r="B5288" s="273"/>
      <c r="C5288" s="274" t="s">
        <v>8344</v>
      </c>
      <c r="D5288" s="274"/>
      <c r="E5288" s="274"/>
      <c r="F5288" s="274"/>
      <c r="G5288" s="73">
        <v>0</v>
      </c>
      <c r="H5288" s="73">
        <v>0</v>
      </c>
      <c r="I5288" s="275">
        <v>0</v>
      </c>
      <c r="J5288" s="275"/>
      <c r="K5288" s="275">
        <v>240</v>
      </c>
      <c r="L5288" s="275"/>
      <c r="M5288" s="275"/>
      <c r="N5288" s="275"/>
      <c r="O5288" s="275">
        <v>0</v>
      </c>
      <c r="P5288" s="275"/>
      <c r="Q5288" s="73">
        <v>240</v>
      </c>
    </row>
    <row r="5289" spans="1:17" ht="12.1" customHeight="1" x14ac:dyDescent="0.25">
      <c r="A5289" s="273" t="s">
        <v>8345</v>
      </c>
      <c r="B5289" s="273"/>
      <c r="C5289" s="274" t="s">
        <v>8346</v>
      </c>
      <c r="D5289" s="274"/>
      <c r="E5289" s="274"/>
      <c r="F5289" s="274"/>
      <c r="G5289" s="73">
        <v>0</v>
      </c>
      <c r="H5289" s="73">
        <v>0</v>
      </c>
      <c r="I5289" s="275">
        <v>0</v>
      </c>
      <c r="J5289" s="275"/>
      <c r="K5289" s="275">
        <v>5760</v>
      </c>
      <c r="L5289" s="275"/>
      <c r="M5289" s="275"/>
      <c r="N5289" s="275"/>
      <c r="O5289" s="275">
        <v>0</v>
      </c>
      <c r="P5289" s="275"/>
      <c r="Q5289" s="73">
        <v>5760</v>
      </c>
    </row>
    <row r="5290" spans="1:17" ht="12.75" customHeight="1" x14ac:dyDescent="0.25">
      <c r="A5290" s="273" t="s">
        <v>8347</v>
      </c>
      <c r="B5290" s="273"/>
      <c r="C5290" s="274" t="s">
        <v>8348</v>
      </c>
      <c r="D5290" s="274"/>
      <c r="E5290" s="274"/>
      <c r="F5290" s="274"/>
      <c r="G5290" s="73">
        <v>0</v>
      </c>
      <c r="H5290" s="73">
        <v>0</v>
      </c>
      <c r="I5290" s="275">
        <v>0</v>
      </c>
      <c r="J5290" s="275"/>
      <c r="K5290" s="275">
        <v>306</v>
      </c>
      <c r="L5290" s="275"/>
      <c r="M5290" s="275"/>
      <c r="N5290" s="275"/>
      <c r="O5290" s="275">
        <v>0</v>
      </c>
      <c r="P5290" s="275"/>
      <c r="Q5290" s="73">
        <v>306</v>
      </c>
    </row>
    <row r="5291" spans="1:17" ht="12.1" customHeight="1" x14ac:dyDescent="0.25">
      <c r="A5291" s="273" t="s">
        <v>8349</v>
      </c>
      <c r="B5291" s="273"/>
      <c r="C5291" s="274" t="s">
        <v>8350</v>
      </c>
      <c r="D5291" s="274"/>
      <c r="E5291" s="274"/>
      <c r="F5291" s="274"/>
      <c r="G5291" s="73">
        <v>0</v>
      </c>
      <c r="H5291" s="73">
        <v>0</v>
      </c>
      <c r="I5291" s="275">
        <v>0</v>
      </c>
      <c r="J5291" s="275"/>
      <c r="K5291" s="275">
        <v>10615</v>
      </c>
      <c r="L5291" s="275"/>
      <c r="M5291" s="275"/>
      <c r="N5291" s="275"/>
      <c r="O5291" s="275">
        <v>0</v>
      </c>
      <c r="P5291" s="275"/>
      <c r="Q5291" s="73">
        <v>10615</v>
      </c>
    </row>
    <row r="5292" spans="1:17" ht="12.1" customHeight="1" x14ac:dyDescent="0.25">
      <c r="A5292" s="273" t="s">
        <v>8351</v>
      </c>
      <c r="B5292" s="273"/>
      <c r="C5292" s="274" t="s">
        <v>8352</v>
      </c>
      <c r="D5292" s="274"/>
      <c r="E5292" s="274"/>
      <c r="F5292" s="274"/>
      <c r="G5292" s="73">
        <v>0</v>
      </c>
      <c r="H5292" s="73">
        <v>0</v>
      </c>
      <c r="I5292" s="275">
        <v>0</v>
      </c>
      <c r="J5292" s="275"/>
      <c r="K5292" s="275">
        <v>20871</v>
      </c>
      <c r="L5292" s="275"/>
      <c r="M5292" s="275"/>
      <c r="N5292" s="275"/>
      <c r="O5292" s="275">
        <v>0</v>
      </c>
      <c r="P5292" s="275"/>
      <c r="Q5292" s="73">
        <v>20871</v>
      </c>
    </row>
    <row r="5293" spans="1:17" ht="12.75" customHeight="1" x14ac:dyDescent="0.25">
      <c r="A5293" s="273" t="s">
        <v>8353</v>
      </c>
      <c r="B5293" s="273"/>
      <c r="C5293" s="274" t="s">
        <v>8354</v>
      </c>
      <c r="D5293" s="274"/>
      <c r="E5293" s="274"/>
      <c r="F5293" s="274"/>
      <c r="G5293" s="73">
        <v>0</v>
      </c>
      <c r="H5293" s="73">
        <v>0</v>
      </c>
      <c r="I5293" s="275">
        <v>0</v>
      </c>
      <c r="J5293" s="275"/>
      <c r="K5293" s="275">
        <v>30989</v>
      </c>
      <c r="L5293" s="275"/>
      <c r="M5293" s="275"/>
      <c r="N5293" s="275"/>
      <c r="O5293" s="275">
        <v>0</v>
      </c>
      <c r="P5293" s="275"/>
      <c r="Q5293" s="73">
        <v>30989</v>
      </c>
    </row>
    <row r="5294" spans="1:17" ht="12.1" customHeight="1" x14ac:dyDescent="0.25">
      <c r="A5294" s="273" t="s">
        <v>8355</v>
      </c>
      <c r="B5294" s="273"/>
      <c r="C5294" s="274" t="s">
        <v>8293</v>
      </c>
      <c r="D5294" s="274"/>
      <c r="E5294" s="274"/>
      <c r="F5294" s="274"/>
      <c r="G5294" s="73">
        <v>0</v>
      </c>
      <c r="H5294" s="73">
        <v>0</v>
      </c>
      <c r="I5294" s="275">
        <v>0</v>
      </c>
      <c r="J5294" s="275"/>
      <c r="K5294" s="275">
        <v>79265</v>
      </c>
      <c r="L5294" s="275"/>
      <c r="M5294" s="275"/>
      <c r="N5294" s="275"/>
      <c r="O5294" s="275">
        <v>0</v>
      </c>
      <c r="P5294" s="275"/>
      <c r="Q5294" s="73">
        <v>79265</v>
      </c>
    </row>
    <row r="5295" spans="1:17" ht="12.1" customHeight="1" x14ac:dyDescent="0.25">
      <c r="A5295" s="273" t="s">
        <v>8356</v>
      </c>
      <c r="B5295" s="273"/>
      <c r="C5295" s="274" t="s">
        <v>8357</v>
      </c>
      <c r="D5295" s="274"/>
      <c r="E5295" s="274"/>
      <c r="F5295" s="274"/>
      <c r="G5295" s="73">
        <v>0</v>
      </c>
      <c r="H5295" s="73">
        <v>0</v>
      </c>
      <c r="I5295" s="275">
        <v>0</v>
      </c>
      <c r="J5295" s="275"/>
      <c r="K5295" s="275">
        <v>2785</v>
      </c>
      <c r="L5295" s="275"/>
      <c r="M5295" s="275"/>
      <c r="N5295" s="275"/>
      <c r="O5295" s="275">
        <v>0</v>
      </c>
      <c r="P5295" s="275"/>
      <c r="Q5295" s="73">
        <v>2785</v>
      </c>
    </row>
    <row r="5296" spans="1:17" ht="12.75" customHeight="1" x14ac:dyDescent="0.25">
      <c r="A5296" s="273" t="s">
        <v>8358</v>
      </c>
      <c r="B5296" s="273"/>
      <c r="C5296" s="274" t="s">
        <v>8293</v>
      </c>
      <c r="D5296" s="274"/>
      <c r="E5296" s="274"/>
      <c r="F5296" s="274"/>
      <c r="G5296" s="73">
        <v>0</v>
      </c>
      <c r="H5296" s="73">
        <v>0</v>
      </c>
      <c r="I5296" s="275">
        <v>0</v>
      </c>
      <c r="J5296" s="275"/>
      <c r="K5296" s="275">
        <v>333765</v>
      </c>
      <c r="L5296" s="275"/>
      <c r="M5296" s="275"/>
      <c r="N5296" s="275"/>
      <c r="O5296" s="275">
        <v>0</v>
      </c>
      <c r="P5296" s="275"/>
      <c r="Q5296" s="73">
        <v>333765</v>
      </c>
    </row>
    <row r="5297" spans="1:17" ht="12.1" customHeight="1" x14ac:dyDescent="0.25">
      <c r="A5297" s="273" t="s">
        <v>8359</v>
      </c>
      <c r="B5297" s="273"/>
      <c r="C5297" s="274" t="s">
        <v>8293</v>
      </c>
      <c r="D5297" s="274"/>
      <c r="E5297" s="274"/>
      <c r="F5297" s="274"/>
      <c r="G5297" s="73">
        <v>0</v>
      </c>
      <c r="H5297" s="73">
        <v>0</v>
      </c>
      <c r="I5297" s="275">
        <v>0</v>
      </c>
      <c r="J5297" s="275"/>
      <c r="K5297" s="275">
        <v>53801.5</v>
      </c>
      <c r="L5297" s="275"/>
      <c r="M5297" s="275"/>
      <c r="N5297" s="275"/>
      <c r="O5297" s="275">
        <v>0</v>
      </c>
      <c r="P5297" s="275"/>
      <c r="Q5297" s="73">
        <v>53801.5</v>
      </c>
    </row>
    <row r="5298" spans="1:17" ht="12.1" customHeight="1" x14ac:dyDescent="0.25">
      <c r="A5298" s="273" t="s">
        <v>8360</v>
      </c>
      <c r="B5298" s="273"/>
      <c r="C5298" s="274" t="s">
        <v>8361</v>
      </c>
      <c r="D5298" s="274"/>
      <c r="E5298" s="274"/>
      <c r="F5298" s="274"/>
      <c r="G5298" s="73">
        <v>0</v>
      </c>
      <c r="H5298" s="73">
        <v>0</v>
      </c>
      <c r="I5298" s="275">
        <v>0</v>
      </c>
      <c r="J5298" s="275"/>
      <c r="K5298" s="275">
        <v>3701483.5</v>
      </c>
      <c r="L5298" s="275"/>
      <c r="M5298" s="275"/>
      <c r="N5298" s="275"/>
      <c r="O5298" s="275">
        <v>0</v>
      </c>
      <c r="P5298" s="275"/>
      <c r="Q5298" s="73">
        <v>3701483.5</v>
      </c>
    </row>
    <row r="5299" spans="1:17" ht="12.75" customHeight="1" x14ac:dyDescent="0.25">
      <c r="A5299" s="273" t="s">
        <v>8362</v>
      </c>
      <c r="B5299" s="273"/>
      <c r="C5299" s="274" t="s">
        <v>8363</v>
      </c>
      <c r="D5299" s="274"/>
      <c r="E5299" s="274"/>
      <c r="F5299" s="274"/>
      <c r="G5299" s="73">
        <v>0</v>
      </c>
      <c r="H5299" s="73">
        <v>0</v>
      </c>
      <c r="I5299" s="275">
        <v>0</v>
      </c>
      <c r="J5299" s="275"/>
      <c r="K5299" s="275">
        <v>1077746</v>
      </c>
      <c r="L5299" s="275"/>
      <c r="M5299" s="275"/>
      <c r="N5299" s="275"/>
      <c r="O5299" s="275">
        <v>0</v>
      </c>
      <c r="P5299" s="275"/>
      <c r="Q5299" s="73">
        <v>1077746</v>
      </c>
    </row>
    <row r="5300" spans="1:17" ht="12.1" customHeight="1" x14ac:dyDescent="0.25">
      <c r="A5300" s="273" t="s">
        <v>8364</v>
      </c>
      <c r="B5300" s="273"/>
      <c r="C5300" s="274" t="s">
        <v>8365</v>
      </c>
      <c r="D5300" s="274"/>
      <c r="E5300" s="274"/>
      <c r="F5300" s="274"/>
      <c r="G5300" s="73">
        <v>0</v>
      </c>
      <c r="H5300" s="73">
        <v>0</v>
      </c>
      <c r="I5300" s="275">
        <v>0</v>
      </c>
      <c r="J5300" s="275"/>
      <c r="K5300" s="275">
        <v>1463413.5</v>
      </c>
      <c r="L5300" s="275"/>
      <c r="M5300" s="275"/>
      <c r="N5300" s="275"/>
      <c r="O5300" s="275">
        <v>0</v>
      </c>
      <c r="P5300" s="275"/>
      <c r="Q5300" s="73">
        <v>1463413.5</v>
      </c>
    </row>
    <row r="5301" spans="1:17" ht="12.1" customHeight="1" x14ac:dyDescent="0.25">
      <c r="A5301" s="273" t="s">
        <v>8366</v>
      </c>
      <c r="B5301" s="273"/>
      <c r="C5301" s="274" t="s">
        <v>8367</v>
      </c>
      <c r="D5301" s="274"/>
      <c r="E5301" s="274"/>
      <c r="F5301" s="274"/>
      <c r="G5301" s="73">
        <v>0</v>
      </c>
      <c r="H5301" s="73">
        <v>0</v>
      </c>
      <c r="I5301" s="275">
        <v>0</v>
      </c>
      <c r="J5301" s="275"/>
      <c r="K5301" s="275">
        <v>1389921</v>
      </c>
      <c r="L5301" s="275"/>
      <c r="M5301" s="275"/>
      <c r="N5301" s="275"/>
      <c r="O5301" s="275">
        <v>0</v>
      </c>
      <c r="P5301" s="275"/>
      <c r="Q5301" s="73">
        <v>1389921</v>
      </c>
    </row>
    <row r="5302" spans="1:17" ht="12.75" customHeight="1" x14ac:dyDescent="0.25">
      <c r="A5302" s="355"/>
      <c r="B5302" s="355"/>
      <c r="C5302" s="355"/>
      <c r="D5302" s="355"/>
      <c r="E5302" s="355"/>
      <c r="F5302" s="355"/>
      <c r="G5302" s="74">
        <v>0</v>
      </c>
      <c r="H5302" s="74">
        <v>0</v>
      </c>
      <c r="I5302" s="356">
        <v>0</v>
      </c>
      <c r="J5302" s="356"/>
      <c r="K5302" s="356">
        <v>10040743.5</v>
      </c>
      <c r="L5302" s="356"/>
      <c r="M5302" s="356"/>
      <c r="N5302" s="356"/>
      <c r="O5302" s="356">
        <v>0</v>
      </c>
      <c r="P5302" s="356"/>
      <c r="Q5302" s="74">
        <v>10040743.5</v>
      </c>
    </row>
    <row r="5303" spans="1:17" ht="6.8" customHeight="1" x14ac:dyDescent="0.25"/>
    <row r="5304" spans="1:17" ht="12.1" customHeight="1" x14ac:dyDescent="0.25">
      <c r="A5304" s="277" t="s">
        <v>578</v>
      </c>
      <c r="B5304" s="277"/>
      <c r="C5304" s="278" t="s">
        <v>913</v>
      </c>
      <c r="D5304" s="278"/>
      <c r="E5304" s="278"/>
      <c r="F5304" s="278"/>
      <c r="G5304" s="278"/>
      <c r="H5304" s="278"/>
      <c r="I5304" s="278"/>
      <c r="J5304" s="278"/>
      <c r="K5304" s="278"/>
      <c r="L5304" s="278"/>
      <c r="M5304" s="278"/>
      <c r="N5304" s="278"/>
      <c r="O5304" s="278"/>
      <c r="P5304" s="278"/>
      <c r="Q5304" s="278"/>
    </row>
    <row r="5305" spans="1:17" ht="12.1" customHeight="1" x14ac:dyDescent="0.25">
      <c r="A5305" s="273" t="s">
        <v>8368</v>
      </c>
      <c r="B5305" s="273"/>
      <c r="C5305" s="274" t="s">
        <v>8369</v>
      </c>
      <c r="D5305" s="274"/>
      <c r="E5305" s="274"/>
      <c r="F5305" s="274"/>
      <c r="G5305" s="73">
        <v>0</v>
      </c>
      <c r="H5305" s="73">
        <v>0</v>
      </c>
      <c r="I5305" s="275">
        <v>0</v>
      </c>
      <c r="J5305" s="275"/>
      <c r="K5305" s="275">
        <v>25</v>
      </c>
      <c r="L5305" s="275"/>
      <c r="M5305" s="275"/>
      <c r="N5305" s="275"/>
      <c r="O5305" s="275">
        <v>0</v>
      </c>
      <c r="P5305" s="275"/>
      <c r="Q5305" s="73">
        <v>25</v>
      </c>
    </row>
    <row r="5306" spans="1:17" ht="12.1" customHeight="1" x14ac:dyDescent="0.25">
      <c r="A5306" s="273" t="s">
        <v>8370</v>
      </c>
      <c r="B5306" s="273"/>
      <c r="C5306" s="274" t="s">
        <v>8369</v>
      </c>
      <c r="D5306" s="274"/>
      <c r="E5306" s="274"/>
      <c r="F5306" s="274"/>
      <c r="G5306" s="73">
        <v>0</v>
      </c>
      <c r="H5306" s="73">
        <v>0</v>
      </c>
      <c r="I5306" s="275">
        <v>0</v>
      </c>
      <c r="J5306" s="275"/>
      <c r="K5306" s="275">
        <v>25</v>
      </c>
      <c r="L5306" s="275"/>
      <c r="M5306" s="275"/>
      <c r="N5306" s="275"/>
      <c r="O5306" s="275">
        <v>0</v>
      </c>
      <c r="P5306" s="275"/>
      <c r="Q5306" s="73">
        <v>25</v>
      </c>
    </row>
    <row r="5307" spans="1:17" ht="12.75" customHeight="1" x14ac:dyDescent="0.25">
      <c r="A5307" s="273" t="s">
        <v>8371</v>
      </c>
      <c r="B5307" s="273"/>
      <c r="C5307" s="274" t="s">
        <v>8369</v>
      </c>
      <c r="D5307" s="274"/>
      <c r="E5307" s="274"/>
      <c r="F5307" s="274"/>
      <c r="G5307" s="73">
        <v>0</v>
      </c>
      <c r="H5307" s="73">
        <v>0</v>
      </c>
      <c r="I5307" s="275">
        <v>0</v>
      </c>
      <c r="J5307" s="275"/>
      <c r="K5307" s="275">
        <v>13250</v>
      </c>
      <c r="L5307" s="275"/>
      <c r="M5307" s="275"/>
      <c r="N5307" s="275"/>
      <c r="O5307" s="275">
        <v>0</v>
      </c>
      <c r="P5307" s="275"/>
      <c r="Q5307" s="73">
        <v>13250</v>
      </c>
    </row>
    <row r="5308" spans="1:17" ht="12.1" customHeight="1" x14ac:dyDescent="0.25">
      <c r="A5308" s="273" t="s">
        <v>8372</v>
      </c>
      <c r="B5308" s="273"/>
      <c r="C5308" s="274" t="s">
        <v>8373</v>
      </c>
      <c r="D5308" s="274"/>
      <c r="E5308" s="274"/>
      <c r="F5308" s="274"/>
      <c r="G5308" s="73">
        <v>0</v>
      </c>
      <c r="H5308" s="73">
        <v>0</v>
      </c>
      <c r="I5308" s="275">
        <v>0</v>
      </c>
      <c r="J5308" s="275"/>
      <c r="K5308" s="275">
        <v>1325</v>
      </c>
      <c r="L5308" s="275"/>
      <c r="M5308" s="275"/>
      <c r="N5308" s="275"/>
      <c r="O5308" s="275">
        <v>0</v>
      </c>
      <c r="P5308" s="275"/>
      <c r="Q5308" s="73">
        <v>1325</v>
      </c>
    </row>
    <row r="5309" spans="1:17" ht="12.1" customHeight="1" x14ac:dyDescent="0.25">
      <c r="A5309" s="273" t="s">
        <v>8374</v>
      </c>
      <c r="B5309" s="273"/>
      <c r="C5309" s="274" t="s">
        <v>8369</v>
      </c>
      <c r="D5309" s="274"/>
      <c r="E5309" s="274"/>
      <c r="F5309" s="274"/>
      <c r="G5309" s="73">
        <v>0</v>
      </c>
      <c r="H5309" s="73">
        <v>0</v>
      </c>
      <c r="I5309" s="275">
        <v>0</v>
      </c>
      <c r="J5309" s="275"/>
      <c r="K5309" s="275">
        <v>50</v>
      </c>
      <c r="L5309" s="275"/>
      <c r="M5309" s="275"/>
      <c r="N5309" s="275"/>
      <c r="O5309" s="275">
        <v>0</v>
      </c>
      <c r="P5309" s="275"/>
      <c r="Q5309" s="73">
        <v>50</v>
      </c>
    </row>
    <row r="5310" spans="1:17" ht="12.75" customHeight="1" x14ac:dyDescent="0.25">
      <c r="A5310" s="273" t="s">
        <v>8375</v>
      </c>
      <c r="B5310" s="273"/>
      <c r="C5310" s="274" t="s">
        <v>8369</v>
      </c>
      <c r="D5310" s="274"/>
      <c r="E5310" s="274"/>
      <c r="F5310" s="274"/>
      <c r="G5310" s="73">
        <v>0</v>
      </c>
      <c r="H5310" s="73">
        <v>0</v>
      </c>
      <c r="I5310" s="275">
        <v>0</v>
      </c>
      <c r="J5310" s="275"/>
      <c r="K5310" s="275">
        <v>8875</v>
      </c>
      <c r="L5310" s="275"/>
      <c r="M5310" s="275"/>
      <c r="N5310" s="275"/>
      <c r="O5310" s="275">
        <v>0</v>
      </c>
      <c r="P5310" s="275"/>
      <c r="Q5310" s="73">
        <v>8875</v>
      </c>
    </row>
    <row r="5311" spans="1:17" ht="12.1" customHeight="1" x14ac:dyDescent="0.25">
      <c r="A5311" s="273" t="s">
        <v>8376</v>
      </c>
      <c r="B5311" s="273"/>
      <c r="C5311" s="274" t="s">
        <v>8369</v>
      </c>
      <c r="D5311" s="274"/>
      <c r="E5311" s="274"/>
      <c r="F5311" s="274"/>
      <c r="G5311" s="73">
        <v>0</v>
      </c>
      <c r="H5311" s="73">
        <v>0</v>
      </c>
      <c r="I5311" s="275">
        <v>0</v>
      </c>
      <c r="J5311" s="275"/>
      <c r="K5311" s="275">
        <v>2850</v>
      </c>
      <c r="L5311" s="275"/>
      <c r="M5311" s="275"/>
      <c r="N5311" s="275"/>
      <c r="O5311" s="275">
        <v>0</v>
      </c>
      <c r="P5311" s="275"/>
      <c r="Q5311" s="73">
        <v>2850</v>
      </c>
    </row>
    <row r="5312" spans="1:17" ht="12.1" customHeight="1" x14ac:dyDescent="0.25">
      <c r="A5312" s="273" t="s">
        <v>8377</v>
      </c>
      <c r="B5312" s="273"/>
      <c r="C5312" s="274" t="s">
        <v>8369</v>
      </c>
      <c r="D5312" s="274"/>
      <c r="E5312" s="274"/>
      <c r="F5312" s="274"/>
      <c r="G5312" s="73">
        <v>0</v>
      </c>
      <c r="H5312" s="73">
        <v>0</v>
      </c>
      <c r="I5312" s="275">
        <v>0</v>
      </c>
      <c r="J5312" s="275"/>
      <c r="K5312" s="275">
        <v>35</v>
      </c>
      <c r="L5312" s="275"/>
      <c r="M5312" s="275"/>
      <c r="N5312" s="275"/>
      <c r="O5312" s="275">
        <v>0</v>
      </c>
      <c r="P5312" s="275"/>
      <c r="Q5312" s="73">
        <v>35</v>
      </c>
    </row>
    <row r="5313" spans="1:17" ht="12.75" customHeight="1" x14ac:dyDescent="0.25">
      <c r="A5313" s="273" t="s">
        <v>8378</v>
      </c>
      <c r="B5313" s="273"/>
      <c r="C5313" s="274" t="s">
        <v>8369</v>
      </c>
      <c r="D5313" s="274"/>
      <c r="E5313" s="274"/>
      <c r="F5313" s="274"/>
      <c r="G5313" s="73">
        <v>0</v>
      </c>
      <c r="H5313" s="73">
        <v>0</v>
      </c>
      <c r="I5313" s="275">
        <v>0</v>
      </c>
      <c r="J5313" s="275"/>
      <c r="K5313" s="275">
        <v>1250</v>
      </c>
      <c r="L5313" s="275"/>
      <c r="M5313" s="275"/>
      <c r="N5313" s="275"/>
      <c r="O5313" s="275">
        <v>0</v>
      </c>
      <c r="P5313" s="275"/>
      <c r="Q5313" s="73">
        <v>1250</v>
      </c>
    </row>
    <row r="5314" spans="1:17" ht="12.1" customHeight="1" x14ac:dyDescent="0.25">
      <c r="A5314" s="273" t="s">
        <v>8379</v>
      </c>
      <c r="B5314" s="273"/>
      <c r="C5314" s="274" t="s">
        <v>8380</v>
      </c>
      <c r="D5314" s="274"/>
      <c r="E5314" s="274"/>
      <c r="F5314" s="274"/>
      <c r="G5314" s="73">
        <v>0</v>
      </c>
      <c r="H5314" s="73">
        <v>0</v>
      </c>
      <c r="I5314" s="275">
        <v>0</v>
      </c>
      <c r="J5314" s="275"/>
      <c r="K5314" s="275">
        <v>30275</v>
      </c>
      <c r="L5314" s="275"/>
      <c r="M5314" s="275"/>
      <c r="N5314" s="275"/>
      <c r="O5314" s="275">
        <v>0</v>
      </c>
      <c r="P5314" s="275"/>
      <c r="Q5314" s="73">
        <v>30275</v>
      </c>
    </row>
    <row r="5315" spans="1:17" ht="12.1" customHeight="1" x14ac:dyDescent="0.25">
      <c r="A5315" s="273" t="s">
        <v>8381</v>
      </c>
      <c r="B5315" s="273"/>
      <c r="C5315" s="274" t="s">
        <v>8382</v>
      </c>
      <c r="D5315" s="274"/>
      <c r="E5315" s="274"/>
      <c r="F5315" s="274"/>
      <c r="G5315" s="73">
        <v>0</v>
      </c>
      <c r="H5315" s="73">
        <v>0</v>
      </c>
      <c r="I5315" s="275">
        <v>0</v>
      </c>
      <c r="J5315" s="275"/>
      <c r="K5315" s="275">
        <v>900</v>
      </c>
      <c r="L5315" s="275"/>
      <c r="M5315" s="275"/>
      <c r="N5315" s="275"/>
      <c r="O5315" s="275">
        <v>0</v>
      </c>
      <c r="P5315" s="275"/>
      <c r="Q5315" s="73">
        <v>900</v>
      </c>
    </row>
    <row r="5316" spans="1:17" ht="12.75" customHeight="1" x14ac:dyDescent="0.25">
      <c r="A5316" s="273" t="s">
        <v>8383</v>
      </c>
      <c r="B5316" s="273"/>
      <c r="C5316" s="274" t="s">
        <v>8384</v>
      </c>
      <c r="D5316" s="274"/>
      <c r="E5316" s="274"/>
      <c r="F5316" s="274"/>
      <c r="G5316" s="73">
        <v>0</v>
      </c>
      <c r="H5316" s="73">
        <v>0</v>
      </c>
      <c r="I5316" s="275">
        <v>0</v>
      </c>
      <c r="J5316" s="275"/>
      <c r="K5316" s="275">
        <v>100</v>
      </c>
      <c r="L5316" s="275"/>
      <c r="M5316" s="275"/>
      <c r="N5316" s="275"/>
      <c r="O5316" s="275">
        <v>0</v>
      </c>
      <c r="P5316" s="275"/>
      <c r="Q5316" s="73">
        <v>100</v>
      </c>
    </row>
    <row r="5317" spans="1:17" ht="12.1" customHeight="1" x14ac:dyDescent="0.25">
      <c r="A5317" s="273" t="s">
        <v>8385</v>
      </c>
      <c r="B5317" s="273"/>
      <c r="C5317" s="274" t="s">
        <v>8386</v>
      </c>
      <c r="D5317" s="274"/>
      <c r="E5317" s="274"/>
      <c r="F5317" s="274"/>
      <c r="G5317" s="73">
        <v>0</v>
      </c>
      <c r="H5317" s="73">
        <v>0</v>
      </c>
      <c r="I5317" s="275">
        <v>0</v>
      </c>
      <c r="J5317" s="275"/>
      <c r="K5317" s="275">
        <v>20</v>
      </c>
      <c r="L5317" s="275"/>
      <c r="M5317" s="275"/>
      <c r="N5317" s="275"/>
      <c r="O5317" s="275">
        <v>0</v>
      </c>
      <c r="P5317" s="275"/>
      <c r="Q5317" s="73">
        <v>20</v>
      </c>
    </row>
    <row r="5318" spans="1:17" ht="12.1" customHeight="1" x14ac:dyDescent="0.25">
      <c r="A5318" s="273" t="s">
        <v>8387</v>
      </c>
      <c r="B5318" s="273"/>
      <c r="C5318" s="274" t="s">
        <v>8388</v>
      </c>
      <c r="D5318" s="274"/>
      <c r="E5318" s="274"/>
      <c r="F5318" s="274"/>
      <c r="G5318" s="73">
        <v>0</v>
      </c>
      <c r="H5318" s="73">
        <v>0</v>
      </c>
      <c r="I5318" s="275">
        <v>0</v>
      </c>
      <c r="J5318" s="275"/>
      <c r="K5318" s="275">
        <v>125</v>
      </c>
      <c r="L5318" s="275"/>
      <c r="M5318" s="275"/>
      <c r="N5318" s="275"/>
      <c r="O5318" s="275">
        <v>0</v>
      </c>
      <c r="P5318" s="275"/>
      <c r="Q5318" s="73">
        <v>125</v>
      </c>
    </row>
    <row r="5319" spans="1:17" ht="12.75" customHeight="1" x14ac:dyDescent="0.25">
      <c r="A5319" s="273" t="s">
        <v>8389</v>
      </c>
      <c r="B5319" s="273"/>
      <c r="C5319" s="274" t="s">
        <v>8369</v>
      </c>
      <c r="D5319" s="274"/>
      <c r="E5319" s="274"/>
      <c r="F5319" s="274"/>
      <c r="G5319" s="73">
        <v>0</v>
      </c>
      <c r="H5319" s="73">
        <v>0</v>
      </c>
      <c r="I5319" s="275">
        <v>0</v>
      </c>
      <c r="J5319" s="275"/>
      <c r="K5319" s="275">
        <v>100</v>
      </c>
      <c r="L5319" s="275"/>
      <c r="M5319" s="275"/>
      <c r="N5319" s="275"/>
      <c r="O5319" s="275">
        <v>0</v>
      </c>
      <c r="P5319" s="275"/>
      <c r="Q5319" s="73">
        <v>100</v>
      </c>
    </row>
    <row r="5320" spans="1:17" ht="12.1" customHeight="1" x14ac:dyDescent="0.25">
      <c r="A5320" s="273" t="s">
        <v>8390</v>
      </c>
      <c r="B5320" s="273"/>
      <c r="C5320" s="274" t="s">
        <v>8369</v>
      </c>
      <c r="D5320" s="274"/>
      <c r="E5320" s="274"/>
      <c r="F5320" s="274"/>
      <c r="G5320" s="73">
        <v>0</v>
      </c>
      <c r="H5320" s="73">
        <v>0</v>
      </c>
      <c r="I5320" s="275">
        <v>0</v>
      </c>
      <c r="J5320" s="275"/>
      <c r="K5320" s="275">
        <v>3350</v>
      </c>
      <c r="L5320" s="275"/>
      <c r="M5320" s="275"/>
      <c r="N5320" s="275"/>
      <c r="O5320" s="275">
        <v>0</v>
      </c>
      <c r="P5320" s="275"/>
      <c r="Q5320" s="73">
        <v>3350</v>
      </c>
    </row>
    <row r="5321" spans="1:17" ht="12.1" customHeight="1" x14ac:dyDescent="0.25">
      <c r="A5321" s="273" t="s">
        <v>8391</v>
      </c>
      <c r="B5321" s="273"/>
      <c r="C5321" s="274" t="s">
        <v>8369</v>
      </c>
      <c r="D5321" s="274"/>
      <c r="E5321" s="274"/>
      <c r="F5321" s="274"/>
      <c r="G5321" s="73">
        <v>0</v>
      </c>
      <c r="H5321" s="73">
        <v>0</v>
      </c>
      <c r="I5321" s="275">
        <v>0</v>
      </c>
      <c r="J5321" s="275"/>
      <c r="K5321" s="275">
        <v>251</v>
      </c>
      <c r="L5321" s="275"/>
      <c r="M5321" s="275"/>
      <c r="N5321" s="275"/>
      <c r="O5321" s="275">
        <v>0</v>
      </c>
      <c r="P5321" s="275"/>
      <c r="Q5321" s="73">
        <v>251</v>
      </c>
    </row>
    <row r="5322" spans="1:17" ht="12.75" customHeight="1" x14ac:dyDescent="0.25">
      <c r="A5322" s="273" t="s">
        <v>8392</v>
      </c>
      <c r="B5322" s="273"/>
      <c r="C5322" s="274" t="s">
        <v>8393</v>
      </c>
      <c r="D5322" s="274"/>
      <c r="E5322" s="274"/>
      <c r="F5322" s="274"/>
      <c r="G5322" s="73">
        <v>0</v>
      </c>
      <c r="H5322" s="73">
        <v>0</v>
      </c>
      <c r="I5322" s="275">
        <v>0</v>
      </c>
      <c r="J5322" s="275"/>
      <c r="K5322" s="275">
        <v>94262</v>
      </c>
      <c r="L5322" s="275"/>
      <c r="M5322" s="275"/>
      <c r="N5322" s="275"/>
      <c r="O5322" s="275">
        <v>0</v>
      </c>
      <c r="P5322" s="275"/>
      <c r="Q5322" s="73">
        <v>94262</v>
      </c>
    </row>
    <row r="5323" spans="1:17" ht="12.1" customHeight="1" x14ac:dyDescent="0.25">
      <c r="A5323" s="273" t="s">
        <v>8394</v>
      </c>
      <c r="B5323" s="273"/>
      <c r="C5323" s="274" t="s">
        <v>8395</v>
      </c>
      <c r="D5323" s="274"/>
      <c r="E5323" s="274"/>
      <c r="F5323" s="274"/>
      <c r="G5323" s="73">
        <v>0</v>
      </c>
      <c r="H5323" s="73">
        <v>0</v>
      </c>
      <c r="I5323" s="275">
        <v>0</v>
      </c>
      <c r="J5323" s="275"/>
      <c r="K5323" s="275">
        <v>100725</v>
      </c>
      <c r="L5323" s="275"/>
      <c r="M5323" s="275"/>
      <c r="N5323" s="275"/>
      <c r="O5323" s="275">
        <v>0</v>
      </c>
      <c r="P5323" s="275"/>
      <c r="Q5323" s="73">
        <v>100725</v>
      </c>
    </row>
    <row r="5324" spans="1:17" ht="12.1" customHeight="1" x14ac:dyDescent="0.25">
      <c r="A5324" s="273" t="s">
        <v>8396</v>
      </c>
      <c r="B5324" s="273"/>
      <c r="C5324" s="274" t="s">
        <v>8397</v>
      </c>
      <c r="D5324" s="274"/>
      <c r="E5324" s="274"/>
      <c r="F5324" s="274"/>
      <c r="G5324" s="73">
        <v>0</v>
      </c>
      <c r="H5324" s="73">
        <v>0</v>
      </c>
      <c r="I5324" s="275">
        <v>0</v>
      </c>
      <c r="J5324" s="275"/>
      <c r="K5324" s="275">
        <v>6100</v>
      </c>
      <c r="L5324" s="275"/>
      <c r="M5324" s="275"/>
      <c r="N5324" s="275"/>
      <c r="O5324" s="275">
        <v>0</v>
      </c>
      <c r="P5324" s="275"/>
      <c r="Q5324" s="73">
        <v>6100</v>
      </c>
    </row>
    <row r="5325" spans="1:17" ht="12.75" customHeight="1" x14ac:dyDescent="0.25">
      <c r="A5325" s="273" t="s">
        <v>8398</v>
      </c>
      <c r="B5325" s="273"/>
      <c r="C5325" s="274" t="s">
        <v>8399</v>
      </c>
      <c r="D5325" s="274"/>
      <c r="E5325" s="274"/>
      <c r="F5325" s="274"/>
      <c r="G5325" s="73">
        <v>0</v>
      </c>
      <c r="H5325" s="73">
        <v>0</v>
      </c>
      <c r="I5325" s="275">
        <v>0</v>
      </c>
      <c r="J5325" s="275"/>
      <c r="K5325" s="275">
        <v>26957.5</v>
      </c>
      <c r="L5325" s="275"/>
      <c r="M5325" s="275"/>
      <c r="N5325" s="275"/>
      <c r="O5325" s="275">
        <v>0</v>
      </c>
      <c r="P5325" s="275"/>
      <c r="Q5325" s="73">
        <v>26957.5</v>
      </c>
    </row>
    <row r="5326" spans="1:17" ht="12.1" customHeight="1" x14ac:dyDescent="0.25">
      <c r="A5326" s="355"/>
      <c r="B5326" s="355"/>
      <c r="C5326" s="355"/>
      <c r="D5326" s="355"/>
      <c r="E5326" s="355"/>
      <c r="F5326" s="355"/>
      <c r="G5326" s="74">
        <v>0</v>
      </c>
      <c r="H5326" s="74">
        <v>0</v>
      </c>
      <c r="I5326" s="356">
        <v>0</v>
      </c>
      <c r="J5326" s="356"/>
      <c r="K5326" s="356">
        <v>290850.5</v>
      </c>
      <c r="L5326" s="356"/>
      <c r="M5326" s="356"/>
      <c r="N5326" s="356"/>
      <c r="O5326" s="356">
        <v>0</v>
      </c>
      <c r="P5326" s="356"/>
      <c r="Q5326" s="74">
        <v>290850.5</v>
      </c>
    </row>
    <row r="5327" spans="1:17" ht="6.8" customHeight="1" x14ac:dyDescent="0.25"/>
    <row r="5328" spans="1:17" ht="12.1" customHeight="1" x14ac:dyDescent="0.25">
      <c r="A5328" s="277" t="s">
        <v>578</v>
      </c>
      <c r="B5328" s="277"/>
      <c r="C5328" s="278" t="s">
        <v>915</v>
      </c>
      <c r="D5328" s="278"/>
      <c r="E5328" s="278"/>
      <c r="F5328" s="278"/>
      <c r="G5328" s="278"/>
      <c r="H5328" s="278"/>
      <c r="I5328" s="278"/>
      <c r="J5328" s="278"/>
      <c r="K5328" s="278"/>
      <c r="L5328" s="278"/>
      <c r="M5328" s="278"/>
      <c r="N5328" s="278"/>
      <c r="O5328" s="278"/>
      <c r="P5328" s="278"/>
      <c r="Q5328" s="278"/>
    </row>
    <row r="5329" spans="1:17" ht="12.75" customHeight="1" x14ac:dyDescent="0.25">
      <c r="A5329" s="273" t="s">
        <v>8400</v>
      </c>
      <c r="B5329" s="273"/>
      <c r="C5329" s="274" t="s">
        <v>8401</v>
      </c>
      <c r="D5329" s="274"/>
      <c r="E5329" s="274"/>
      <c r="F5329" s="274"/>
      <c r="G5329" s="73">
        <v>0</v>
      </c>
      <c r="H5329" s="73">
        <v>0</v>
      </c>
      <c r="I5329" s="275">
        <v>0</v>
      </c>
      <c r="J5329" s="275"/>
      <c r="K5329" s="275">
        <v>197547.5</v>
      </c>
      <c r="L5329" s="275"/>
      <c r="M5329" s="275"/>
      <c r="N5329" s="275"/>
      <c r="O5329" s="275">
        <v>0</v>
      </c>
      <c r="P5329" s="275"/>
      <c r="Q5329" s="73">
        <v>197547.5</v>
      </c>
    </row>
    <row r="5330" spans="1:17" ht="12.1" customHeight="1" x14ac:dyDescent="0.25">
      <c r="A5330" s="273" t="s">
        <v>8402</v>
      </c>
      <c r="B5330" s="273"/>
      <c r="C5330" s="274" t="s">
        <v>8403</v>
      </c>
      <c r="D5330" s="274"/>
      <c r="E5330" s="274"/>
      <c r="F5330" s="274"/>
      <c r="G5330" s="73">
        <v>0</v>
      </c>
      <c r="H5330" s="73">
        <v>0</v>
      </c>
      <c r="I5330" s="275">
        <v>0</v>
      </c>
      <c r="J5330" s="275"/>
      <c r="K5330" s="275">
        <v>523142.5</v>
      </c>
      <c r="L5330" s="275"/>
      <c r="M5330" s="275"/>
      <c r="N5330" s="275"/>
      <c r="O5330" s="275">
        <v>0</v>
      </c>
      <c r="P5330" s="275"/>
      <c r="Q5330" s="73">
        <v>523142.5</v>
      </c>
    </row>
    <row r="5331" spans="1:17" ht="12.1" customHeight="1" x14ac:dyDescent="0.25">
      <c r="A5331" s="273" t="s">
        <v>8404</v>
      </c>
      <c r="B5331" s="273"/>
      <c r="C5331" s="274" t="s">
        <v>8405</v>
      </c>
      <c r="D5331" s="274"/>
      <c r="E5331" s="274"/>
      <c r="F5331" s="274"/>
      <c r="G5331" s="73">
        <v>0</v>
      </c>
      <c r="H5331" s="73">
        <v>0</v>
      </c>
      <c r="I5331" s="275">
        <v>0</v>
      </c>
      <c r="J5331" s="275"/>
      <c r="K5331" s="275">
        <v>45452.5</v>
      </c>
      <c r="L5331" s="275"/>
      <c r="M5331" s="275"/>
      <c r="N5331" s="275"/>
      <c r="O5331" s="275">
        <v>0</v>
      </c>
      <c r="P5331" s="275"/>
      <c r="Q5331" s="73">
        <v>45452.5</v>
      </c>
    </row>
    <row r="5332" spans="1:17" ht="12.1" customHeight="1" x14ac:dyDescent="0.25">
      <c r="A5332" s="273" t="s">
        <v>8406</v>
      </c>
      <c r="B5332" s="273"/>
      <c r="C5332" s="274" t="s">
        <v>8407</v>
      </c>
      <c r="D5332" s="274"/>
      <c r="E5332" s="274"/>
      <c r="F5332" s="274"/>
      <c r="G5332" s="73">
        <v>0</v>
      </c>
      <c r="H5332" s="73">
        <v>0</v>
      </c>
      <c r="I5332" s="275">
        <v>0</v>
      </c>
      <c r="J5332" s="275"/>
      <c r="K5332" s="275">
        <v>186740</v>
      </c>
      <c r="L5332" s="275"/>
      <c r="M5332" s="275"/>
      <c r="N5332" s="275"/>
      <c r="O5332" s="275">
        <v>0</v>
      </c>
      <c r="P5332" s="275"/>
      <c r="Q5332" s="73">
        <v>186740</v>
      </c>
    </row>
    <row r="5333" spans="1:17" ht="12.75" customHeight="1" x14ac:dyDescent="0.25">
      <c r="A5333" s="355"/>
      <c r="B5333" s="355"/>
      <c r="C5333" s="355"/>
      <c r="D5333" s="355"/>
      <c r="E5333" s="355"/>
      <c r="F5333" s="355"/>
      <c r="G5333" s="74">
        <v>0</v>
      </c>
      <c r="H5333" s="74">
        <v>0</v>
      </c>
      <c r="I5333" s="356">
        <v>0</v>
      </c>
      <c r="J5333" s="356"/>
      <c r="K5333" s="356">
        <v>952882.5</v>
      </c>
      <c r="L5333" s="356"/>
      <c r="M5333" s="356"/>
      <c r="N5333" s="356"/>
      <c r="O5333" s="356">
        <v>0</v>
      </c>
      <c r="P5333" s="356"/>
      <c r="Q5333" s="74">
        <v>952882.5</v>
      </c>
    </row>
    <row r="5334" spans="1:17" ht="6.8" customHeight="1" x14ac:dyDescent="0.25"/>
    <row r="5335" spans="1:17" ht="12.1" customHeight="1" x14ac:dyDescent="0.25">
      <c r="A5335" s="277" t="s">
        <v>578</v>
      </c>
      <c r="B5335" s="277"/>
      <c r="C5335" s="278" t="s">
        <v>917</v>
      </c>
      <c r="D5335" s="278"/>
      <c r="E5335" s="278"/>
      <c r="F5335" s="278"/>
      <c r="G5335" s="278"/>
      <c r="H5335" s="278"/>
      <c r="I5335" s="278"/>
      <c r="J5335" s="278"/>
      <c r="K5335" s="278"/>
      <c r="L5335" s="278"/>
      <c r="M5335" s="278"/>
      <c r="N5335" s="278"/>
      <c r="O5335" s="278"/>
      <c r="P5335" s="278"/>
      <c r="Q5335" s="278"/>
    </row>
    <row r="5336" spans="1:17" ht="12.1" customHeight="1" x14ac:dyDescent="0.25">
      <c r="A5336" s="273" t="s">
        <v>8408</v>
      </c>
      <c r="B5336" s="273"/>
      <c r="C5336" s="274" t="s">
        <v>8409</v>
      </c>
      <c r="D5336" s="274"/>
      <c r="E5336" s="274"/>
      <c r="F5336" s="274"/>
      <c r="G5336" s="73">
        <v>0</v>
      </c>
      <c r="H5336" s="73">
        <v>0</v>
      </c>
      <c r="I5336" s="275">
        <v>0</v>
      </c>
      <c r="J5336" s="275"/>
      <c r="K5336" s="275">
        <v>1900</v>
      </c>
      <c r="L5336" s="275"/>
      <c r="M5336" s="275"/>
      <c r="N5336" s="275"/>
      <c r="O5336" s="275">
        <v>0</v>
      </c>
      <c r="P5336" s="275"/>
      <c r="Q5336" s="73">
        <v>1900</v>
      </c>
    </row>
    <row r="5337" spans="1:17" ht="12.75" customHeight="1" x14ac:dyDescent="0.25">
      <c r="A5337" s="273" t="s">
        <v>8410</v>
      </c>
      <c r="B5337" s="273"/>
      <c r="C5337" s="274" t="s">
        <v>8409</v>
      </c>
      <c r="D5337" s="274"/>
      <c r="E5337" s="274"/>
      <c r="F5337" s="274"/>
      <c r="G5337" s="73">
        <v>0</v>
      </c>
      <c r="H5337" s="73">
        <v>0</v>
      </c>
      <c r="I5337" s="275">
        <v>0</v>
      </c>
      <c r="J5337" s="275"/>
      <c r="K5337" s="275">
        <v>525</v>
      </c>
      <c r="L5337" s="275"/>
      <c r="M5337" s="275"/>
      <c r="N5337" s="275"/>
      <c r="O5337" s="275">
        <v>0</v>
      </c>
      <c r="P5337" s="275"/>
      <c r="Q5337" s="73">
        <v>525</v>
      </c>
    </row>
    <row r="5338" spans="1:17" ht="12.1" customHeight="1" x14ac:dyDescent="0.25">
      <c r="A5338" s="273" t="s">
        <v>8411</v>
      </c>
      <c r="B5338" s="273"/>
      <c r="C5338" s="274" t="s">
        <v>8412</v>
      </c>
      <c r="D5338" s="274"/>
      <c r="E5338" s="274"/>
      <c r="F5338" s="274"/>
      <c r="G5338" s="73">
        <v>0</v>
      </c>
      <c r="H5338" s="73">
        <v>0</v>
      </c>
      <c r="I5338" s="275">
        <v>0</v>
      </c>
      <c r="J5338" s="275"/>
      <c r="K5338" s="275">
        <v>600</v>
      </c>
      <c r="L5338" s="275"/>
      <c r="M5338" s="275"/>
      <c r="N5338" s="275"/>
      <c r="O5338" s="275">
        <v>0</v>
      </c>
      <c r="P5338" s="275"/>
      <c r="Q5338" s="73">
        <v>600</v>
      </c>
    </row>
    <row r="5339" spans="1:17" ht="12.1" customHeight="1" x14ac:dyDescent="0.25">
      <c r="A5339" s="273" t="s">
        <v>8413</v>
      </c>
      <c r="B5339" s="273"/>
      <c r="C5339" s="274" t="s">
        <v>8412</v>
      </c>
      <c r="D5339" s="274"/>
      <c r="E5339" s="274"/>
      <c r="F5339" s="274"/>
      <c r="G5339" s="73">
        <v>0</v>
      </c>
      <c r="H5339" s="73">
        <v>0</v>
      </c>
      <c r="I5339" s="275">
        <v>0</v>
      </c>
      <c r="J5339" s="275"/>
      <c r="K5339" s="275">
        <v>25</v>
      </c>
      <c r="L5339" s="275"/>
      <c r="M5339" s="275"/>
      <c r="N5339" s="275"/>
      <c r="O5339" s="275">
        <v>0</v>
      </c>
      <c r="P5339" s="275"/>
      <c r="Q5339" s="73">
        <v>25</v>
      </c>
    </row>
    <row r="5340" spans="1:17" ht="12.75" customHeight="1" x14ac:dyDescent="0.25">
      <c r="A5340" s="273" t="s">
        <v>8414</v>
      </c>
      <c r="B5340" s="273"/>
      <c r="C5340" s="274" t="s">
        <v>8409</v>
      </c>
      <c r="D5340" s="274"/>
      <c r="E5340" s="274"/>
      <c r="F5340" s="274"/>
      <c r="G5340" s="73">
        <v>0</v>
      </c>
      <c r="H5340" s="73">
        <v>0</v>
      </c>
      <c r="I5340" s="275">
        <v>0</v>
      </c>
      <c r="J5340" s="275"/>
      <c r="K5340" s="275">
        <v>175</v>
      </c>
      <c r="L5340" s="275"/>
      <c r="M5340" s="275"/>
      <c r="N5340" s="275"/>
      <c r="O5340" s="275">
        <v>0</v>
      </c>
      <c r="P5340" s="275"/>
      <c r="Q5340" s="73">
        <v>175</v>
      </c>
    </row>
    <row r="5341" spans="1:17" ht="12.1" customHeight="1" x14ac:dyDescent="0.25">
      <c r="A5341" s="273" t="s">
        <v>8415</v>
      </c>
      <c r="B5341" s="273"/>
      <c r="C5341" s="274" t="s">
        <v>8412</v>
      </c>
      <c r="D5341" s="274"/>
      <c r="E5341" s="274"/>
      <c r="F5341" s="274"/>
      <c r="G5341" s="73">
        <v>0</v>
      </c>
      <c r="H5341" s="73">
        <v>0</v>
      </c>
      <c r="I5341" s="275">
        <v>0</v>
      </c>
      <c r="J5341" s="275"/>
      <c r="K5341" s="275">
        <v>250</v>
      </c>
      <c r="L5341" s="275"/>
      <c r="M5341" s="275"/>
      <c r="N5341" s="275"/>
      <c r="O5341" s="275">
        <v>0</v>
      </c>
      <c r="P5341" s="275"/>
      <c r="Q5341" s="73">
        <v>250</v>
      </c>
    </row>
    <row r="5342" spans="1:17" ht="12.1" customHeight="1" x14ac:dyDescent="0.25">
      <c r="A5342" s="273" t="s">
        <v>8416</v>
      </c>
      <c r="B5342" s="273"/>
      <c r="C5342" s="274" t="s">
        <v>8409</v>
      </c>
      <c r="D5342" s="274"/>
      <c r="E5342" s="274"/>
      <c r="F5342" s="274"/>
      <c r="G5342" s="73">
        <v>0</v>
      </c>
      <c r="H5342" s="73">
        <v>0</v>
      </c>
      <c r="I5342" s="275">
        <v>0</v>
      </c>
      <c r="J5342" s="275"/>
      <c r="K5342" s="275">
        <v>1300</v>
      </c>
      <c r="L5342" s="275"/>
      <c r="M5342" s="275"/>
      <c r="N5342" s="275"/>
      <c r="O5342" s="275">
        <v>0</v>
      </c>
      <c r="P5342" s="275"/>
      <c r="Q5342" s="73">
        <v>1300</v>
      </c>
    </row>
    <row r="5343" spans="1:17" ht="12.75" customHeight="1" x14ac:dyDescent="0.25">
      <c r="A5343" s="273" t="s">
        <v>8417</v>
      </c>
      <c r="B5343" s="273"/>
      <c r="C5343" s="274" t="s">
        <v>8412</v>
      </c>
      <c r="D5343" s="274"/>
      <c r="E5343" s="274"/>
      <c r="F5343" s="274"/>
      <c r="G5343" s="73">
        <v>0</v>
      </c>
      <c r="H5343" s="73">
        <v>0</v>
      </c>
      <c r="I5343" s="275">
        <v>0</v>
      </c>
      <c r="J5343" s="275"/>
      <c r="K5343" s="275">
        <v>1025</v>
      </c>
      <c r="L5343" s="275"/>
      <c r="M5343" s="275"/>
      <c r="N5343" s="275"/>
      <c r="O5343" s="275">
        <v>0</v>
      </c>
      <c r="P5343" s="275"/>
      <c r="Q5343" s="73">
        <v>1025</v>
      </c>
    </row>
    <row r="5344" spans="1:17" ht="12.1" customHeight="1" x14ac:dyDescent="0.25">
      <c r="A5344" s="273" t="s">
        <v>8418</v>
      </c>
      <c r="B5344" s="273"/>
      <c r="C5344" s="274" t="s">
        <v>8409</v>
      </c>
      <c r="D5344" s="274"/>
      <c r="E5344" s="274"/>
      <c r="F5344" s="274"/>
      <c r="G5344" s="73">
        <v>0</v>
      </c>
      <c r="H5344" s="73">
        <v>0</v>
      </c>
      <c r="I5344" s="275">
        <v>0</v>
      </c>
      <c r="J5344" s="275"/>
      <c r="K5344" s="275">
        <v>1675</v>
      </c>
      <c r="L5344" s="275"/>
      <c r="M5344" s="275"/>
      <c r="N5344" s="275"/>
      <c r="O5344" s="275">
        <v>0</v>
      </c>
      <c r="P5344" s="275"/>
      <c r="Q5344" s="73">
        <v>1675</v>
      </c>
    </row>
    <row r="5345" spans="1:17" ht="12.1" customHeight="1" x14ac:dyDescent="0.25">
      <c r="A5345" s="273" t="s">
        <v>8419</v>
      </c>
      <c r="B5345" s="273"/>
      <c r="C5345" s="274" t="s">
        <v>8409</v>
      </c>
      <c r="D5345" s="274"/>
      <c r="E5345" s="274"/>
      <c r="F5345" s="274"/>
      <c r="G5345" s="73">
        <v>0</v>
      </c>
      <c r="H5345" s="73">
        <v>0</v>
      </c>
      <c r="I5345" s="275">
        <v>0</v>
      </c>
      <c r="J5345" s="275"/>
      <c r="K5345" s="275">
        <v>3425</v>
      </c>
      <c r="L5345" s="275"/>
      <c r="M5345" s="275"/>
      <c r="N5345" s="275"/>
      <c r="O5345" s="275">
        <v>0</v>
      </c>
      <c r="P5345" s="275"/>
      <c r="Q5345" s="73">
        <v>3425</v>
      </c>
    </row>
    <row r="5346" spans="1:17" ht="12.75" customHeight="1" x14ac:dyDescent="0.25">
      <c r="A5346" s="273" t="s">
        <v>8420</v>
      </c>
      <c r="B5346" s="273"/>
      <c r="C5346" s="274" t="s">
        <v>8412</v>
      </c>
      <c r="D5346" s="274"/>
      <c r="E5346" s="274"/>
      <c r="F5346" s="274"/>
      <c r="G5346" s="73">
        <v>0</v>
      </c>
      <c r="H5346" s="73">
        <v>0</v>
      </c>
      <c r="I5346" s="275">
        <v>0</v>
      </c>
      <c r="J5346" s="275"/>
      <c r="K5346" s="275">
        <v>1275</v>
      </c>
      <c r="L5346" s="275"/>
      <c r="M5346" s="275"/>
      <c r="N5346" s="275"/>
      <c r="O5346" s="275">
        <v>0</v>
      </c>
      <c r="P5346" s="275"/>
      <c r="Q5346" s="73">
        <v>1275</v>
      </c>
    </row>
    <row r="5347" spans="1:17" ht="12.1" customHeight="1" x14ac:dyDescent="0.25">
      <c r="A5347" s="273" t="s">
        <v>8421</v>
      </c>
      <c r="B5347" s="273"/>
      <c r="C5347" s="274" t="s">
        <v>8422</v>
      </c>
      <c r="D5347" s="274"/>
      <c r="E5347" s="274"/>
      <c r="F5347" s="274"/>
      <c r="G5347" s="73">
        <v>0</v>
      </c>
      <c r="H5347" s="73">
        <v>0</v>
      </c>
      <c r="I5347" s="275">
        <v>0</v>
      </c>
      <c r="J5347" s="275"/>
      <c r="K5347" s="275">
        <v>297.5</v>
      </c>
      <c r="L5347" s="275"/>
      <c r="M5347" s="275"/>
      <c r="N5347" s="275"/>
      <c r="O5347" s="275">
        <v>0</v>
      </c>
      <c r="P5347" s="275"/>
      <c r="Q5347" s="73">
        <v>297.5</v>
      </c>
    </row>
    <row r="5348" spans="1:17" ht="12.1" customHeight="1" x14ac:dyDescent="0.25">
      <c r="A5348" s="273" t="s">
        <v>8423</v>
      </c>
      <c r="B5348" s="273"/>
      <c r="C5348" s="274" t="s">
        <v>8424</v>
      </c>
      <c r="D5348" s="274"/>
      <c r="E5348" s="274"/>
      <c r="F5348" s="274"/>
      <c r="G5348" s="73">
        <v>0</v>
      </c>
      <c r="H5348" s="73">
        <v>0</v>
      </c>
      <c r="I5348" s="275">
        <v>0</v>
      </c>
      <c r="J5348" s="275"/>
      <c r="K5348" s="275">
        <v>5975</v>
      </c>
      <c r="L5348" s="275"/>
      <c r="M5348" s="275"/>
      <c r="N5348" s="275"/>
      <c r="O5348" s="275">
        <v>0</v>
      </c>
      <c r="P5348" s="275"/>
      <c r="Q5348" s="73">
        <v>5975</v>
      </c>
    </row>
    <row r="5349" spans="1:17" ht="12.75" customHeight="1" x14ac:dyDescent="0.25">
      <c r="A5349" s="273" t="s">
        <v>8425</v>
      </c>
      <c r="B5349" s="273"/>
      <c r="C5349" s="274" t="s">
        <v>8409</v>
      </c>
      <c r="D5349" s="274"/>
      <c r="E5349" s="274"/>
      <c r="F5349" s="274"/>
      <c r="G5349" s="73">
        <v>0</v>
      </c>
      <c r="H5349" s="73">
        <v>0</v>
      </c>
      <c r="I5349" s="275">
        <v>0</v>
      </c>
      <c r="J5349" s="275"/>
      <c r="K5349" s="275">
        <v>1450</v>
      </c>
      <c r="L5349" s="275"/>
      <c r="M5349" s="275"/>
      <c r="N5349" s="275"/>
      <c r="O5349" s="275">
        <v>0</v>
      </c>
      <c r="P5349" s="275"/>
      <c r="Q5349" s="73">
        <v>1450</v>
      </c>
    </row>
    <row r="5350" spans="1:17" ht="12.1" customHeight="1" x14ac:dyDescent="0.25">
      <c r="A5350" s="273" t="s">
        <v>8426</v>
      </c>
      <c r="B5350" s="273"/>
      <c r="C5350" s="274" t="s">
        <v>8427</v>
      </c>
      <c r="D5350" s="274"/>
      <c r="E5350" s="274"/>
      <c r="F5350" s="274"/>
      <c r="G5350" s="73">
        <v>0</v>
      </c>
      <c r="H5350" s="73">
        <v>0</v>
      </c>
      <c r="I5350" s="275">
        <v>0</v>
      </c>
      <c r="J5350" s="275"/>
      <c r="K5350" s="275">
        <v>3160</v>
      </c>
      <c r="L5350" s="275"/>
      <c r="M5350" s="275"/>
      <c r="N5350" s="275"/>
      <c r="O5350" s="275">
        <v>0</v>
      </c>
      <c r="P5350" s="275"/>
      <c r="Q5350" s="73">
        <v>3160</v>
      </c>
    </row>
    <row r="5351" spans="1:17" ht="12.1" customHeight="1" x14ac:dyDescent="0.25">
      <c r="A5351" s="273" t="s">
        <v>8428</v>
      </c>
      <c r="B5351" s="273"/>
      <c r="C5351" s="274" t="s">
        <v>8412</v>
      </c>
      <c r="D5351" s="274"/>
      <c r="E5351" s="274"/>
      <c r="F5351" s="274"/>
      <c r="G5351" s="73">
        <v>0</v>
      </c>
      <c r="H5351" s="73">
        <v>0</v>
      </c>
      <c r="I5351" s="275">
        <v>0</v>
      </c>
      <c r="J5351" s="275"/>
      <c r="K5351" s="275">
        <v>1300</v>
      </c>
      <c r="L5351" s="275"/>
      <c r="M5351" s="275"/>
      <c r="N5351" s="275"/>
      <c r="O5351" s="275">
        <v>0</v>
      </c>
      <c r="P5351" s="275"/>
      <c r="Q5351" s="73">
        <v>1300</v>
      </c>
    </row>
    <row r="5352" spans="1:17" ht="12.75" customHeight="1" x14ac:dyDescent="0.25">
      <c r="A5352" s="273" t="s">
        <v>8429</v>
      </c>
      <c r="B5352" s="273"/>
      <c r="C5352" s="274" t="s">
        <v>8409</v>
      </c>
      <c r="D5352" s="274"/>
      <c r="E5352" s="274"/>
      <c r="F5352" s="274"/>
      <c r="G5352" s="73">
        <v>0</v>
      </c>
      <c r="H5352" s="73">
        <v>0</v>
      </c>
      <c r="I5352" s="275">
        <v>0</v>
      </c>
      <c r="J5352" s="275"/>
      <c r="K5352" s="275">
        <v>325</v>
      </c>
      <c r="L5352" s="275"/>
      <c r="M5352" s="275"/>
      <c r="N5352" s="275"/>
      <c r="O5352" s="275">
        <v>0</v>
      </c>
      <c r="P5352" s="275"/>
      <c r="Q5352" s="73">
        <v>325</v>
      </c>
    </row>
    <row r="5353" spans="1:17" ht="12.1" customHeight="1" x14ac:dyDescent="0.25">
      <c r="A5353" s="273" t="s">
        <v>8430</v>
      </c>
      <c r="B5353" s="273"/>
      <c r="C5353" s="274" t="s">
        <v>8412</v>
      </c>
      <c r="D5353" s="274"/>
      <c r="E5353" s="274"/>
      <c r="F5353" s="274"/>
      <c r="G5353" s="73">
        <v>0</v>
      </c>
      <c r="H5353" s="73">
        <v>0</v>
      </c>
      <c r="I5353" s="275">
        <v>0</v>
      </c>
      <c r="J5353" s="275"/>
      <c r="K5353" s="275">
        <v>584</v>
      </c>
      <c r="L5353" s="275"/>
      <c r="M5353" s="275"/>
      <c r="N5353" s="275"/>
      <c r="O5353" s="275">
        <v>0</v>
      </c>
      <c r="P5353" s="275"/>
      <c r="Q5353" s="73">
        <v>584</v>
      </c>
    </row>
    <row r="5354" spans="1:17" ht="12.1" customHeight="1" x14ac:dyDescent="0.25">
      <c r="A5354" s="273" t="s">
        <v>8431</v>
      </c>
      <c r="B5354" s="273"/>
      <c r="C5354" s="274" t="s">
        <v>8432</v>
      </c>
      <c r="D5354" s="274"/>
      <c r="E5354" s="274"/>
      <c r="F5354" s="274"/>
      <c r="G5354" s="73">
        <v>0</v>
      </c>
      <c r="H5354" s="73">
        <v>0</v>
      </c>
      <c r="I5354" s="275">
        <v>0</v>
      </c>
      <c r="J5354" s="275"/>
      <c r="K5354" s="275">
        <v>75</v>
      </c>
      <c r="L5354" s="275"/>
      <c r="M5354" s="275"/>
      <c r="N5354" s="275"/>
      <c r="O5354" s="275">
        <v>0</v>
      </c>
      <c r="P5354" s="275"/>
      <c r="Q5354" s="73">
        <v>75</v>
      </c>
    </row>
    <row r="5355" spans="1:17" ht="12.75" customHeight="1" x14ac:dyDescent="0.25">
      <c r="A5355" s="273" t="s">
        <v>8433</v>
      </c>
      <c r="B5355" s="273"/>
      <c r="C5355" s="274" t="s">
        <v>8434</v>
      </c>
      <c r="D5355" s="274"/>
      <c r="E5355" s="274"/>
      <c r="F5355" s="274"/>
      <c r="G5355" s="73">
        <v>0</v>
      </c>
      <c r="H5355" s="73">
        <v>0</v>
      </c>
      <c r="I5355" s="275">
        <v>0</v>
      </c>
      <c r="J5355" s="275"/>
      <c r="K5355" s="275">
        <v>400</v>
      </c>
      <c r="L5355" s="275"/>
      <c r="M5355" s="275"/>
      <c r="N5355" s="275"/>
      <c r="O5355" s="275">
        <v>0</v>
      </c>
      <c r="P5355" s="275"/>
      <c r="Q5355" s="73">
        <v>400</v>
      </c>
    </row>
    <row r="5356" spans="1:17" ht="12.1" customHeight="1" x14ac:dyDescent="0.25">
      <c r="A5356" s="273" t="s">
        <v>8435</v>
      </c>
      <c r="B5356" s="273"/>
      <c r="C5356" s="274" t="s">
        <v>8412</v>
      </c>
      <c r="D5356" s="274"/>
      <c r="E5356" s="274"/>
      <c r="F5356" s="274"/>
      <c r="G5356" s="73">
        <v>0</v>
      </c>
      <c r="H5356" s="73">
        <v>0</v>
      </c>
      <c r="I5356" s="275">
        <v>0</v>
      </c>
      <c r="J5356" s="275"/>
      <c r="K5356" s="275">
        <v>35575</v>
      </c>
      <c r="L5356" s="275"/>
      <c r="M5356" s="275"/>
      <c r="N5356" s="275"/>
      <c r="O5356" s="275">
        <v>0</v>
      </c>
      <c r="P5356" s="275"/>
      <c r="Q5356" s="73">
        <v>35575</v>
      </c>
    </row>
    <row r="5357" spans="1:17" ht="12.1" customHeight="1" x14ac:dyDescent="0.25">
      <c r="A5357" s="273" t="s">
        <v>8436</v>
      </c>
      <c r="B5357" s="273"/>
      <c r="C5357" s="274" t="s">
        <v>8437</v>
      </c>
      <c r="D5357" s="274"/>
      <c r="E5357" s="274"/>
      <c r="F5357" s="274"/>
      <c r="G5357" s="73">
        <v>0</v>
      </c>
      <c r="H5357" s="73">
        <v>0</v>
      </c>
      <c r="I5357" s="275">
        <v>0</v>
      </c>
      <c r="J5357" s="275"/>
      <c r="K5357" s="275">
        <v>125</v>
      </c>
      <c r="L5357" s="275"/>
      <c r="M5357" s="275"/>
      <c r="N5357" s="275"/>
      <c r="O5357" s="275">
        <v>0</v>
      </c>
      <c r="P5357" s="275"/>
      <c r="Q5357" s="73">
        <v>125</v>
      </c>
    </row>
    <row r="5358" spans="1:17" ht="12.1" customHeight="1" x14ac:dyDescent="0.25">
      <c r="A5358" s="273" t="s">
        <v>8438</v>
      </c>
      <c r="B5358" s="273"/>
      <c r="C5358" s="274" t="s">
        <v>8439</v>
      </c>
      <c r="D5358" s="274"/>
      <c r="E5358" s="274"/>
      <c r="F5358" s="274"/>
      <c r="G5358" s="73">
        <v>0</v>
      </c>
      <c r="H5358" s="73">
        <v>0</v>
      </c>
      <c r="I5358" s="275">
        <v>0</v>
      </c>
      <c r="J5358" s="275"/>
      <c r="K5358" s="275">
        <v>1175</v>
      </c>
      <c r="L5358" s="275"/>
      <c r="M5358" s="275"/>
      <c r="N5358" s="275"/>
      <c r="O5358" s="275">
        <v>0</v>
      </c>
      <c r="P5358" s="275"/>
      <c r="Q5358" s="73">
        <v>1175</v>
      </c>
    </row>
    <row r="5359" spans="1:17" ht="12.75" customHeight="1" x14ac:dyDescent="0.25">
      <c r="A5359" s="273" t="s">
        <v>8440</v>
      </c>
      <c r="B5359" s="273"/>
      <c r="C5359" s="274" t="s">
        <v>8441</v>
      </c>
      <c r="D5359" s="274"/>
      <c r="E5359" s="274"/>
      <c r="F5359" s="274"/>
      <c r="G5359" s="73">
        <v>0</v>
      </c>
      <c r="H5359" s="73">
        <v>0</v>
      </c>
      <c r="I5359" s="275">
        <v>0</v>
      </c>
      <c r="J5359" s="275"/>
      <c r="K5359" s="275">
        <v>400</v>
      </c>
      <c r="L5359" s="275"/>
      <c r="M5359" s="275"/>
      <c r="N5359" s="275"/>
      <c r="O5359" s="275">
        <v>0</v>
      </c>
      <c r="P5359" s="275"/>
      <c r="Q5359" s="73">
        <v>400</v>
      </c>
    </row>
    <row r="5360" spans="1:17" ht="12.1" customHeight="1" x14ac:dyDescent="0.25">
      <c r="A5360" s="273" t="s">
        <v>8442</v>
      </c>
      <c r="B5360" s="273"/>
      <c r="C5360" s="274" t="s">
        <v>8409</v>
      </c>
      <c r="D5360" s="274"/>
      <c r="E5360" s="274"/>
      <c r="F5360" s="274"/>
      <c r="G5360" s="73">
        <v>0</v>
      </c>
      <c r="H5360" s="73">
        <v>0</v>
      </c>
      <c r="I5360" s="275">
        <v>0</v>
      </c>
      <c r="J5360" s="275"/>
      <c r="K5360" s="275">
        <v>1672.5</v>
      </c>
      <c r="L5360" s="275"/>
      <c r="M5360" s="275"/>
      <c r="N5360" s="275"/>
      <c r="O5360" s="275">
        <v>0</v>
      </c>
      <c r="P5360" s="275"/>
      <c r="Q5360" s="73">
        <v>1672.5</v>
      </c>
    </row>
    <row r="5361" spans="1:17" ht="12.1" customHeight="1" x14ac:dyDescent="0.25">
      <c r="A5361" s="273" t="s">
        <v>8443</v>
      </c>
      <c r="B5361" s="273"/>
      <c r="C5361" s="274" t="s">
        <v>8412</v>
      </c>
      <c r="D5361" s="274"/>
      <c r="E5361" s="274"/>
      <c r="F5361" s="274"/>
      <c r="G5361" s="73">
        <v>0</v>
      </c>
      <c r="H5361" s="73">
        <v>0</v>
      </c>
      <c r="I5361" s="275">
        <v>0</v>
      </c>
      <c r="J5361" s="275"/>
      <c r="K5361" s="275">
        <v>3125</v>
      </c>
      <c r="L5361" s="275"/>
      <c r="M5361" s="275"/>
      <c r="N5361" s="275"/>
      <c r="O5361" s="275">
        <v>0</v>
      </c>
      <c r="P5361" s="275"/>
      <c r="Q5361" s="73">
        <v>3125</v>
      </c>
    </row>
    <row r="5362" spans="1:17" ht="12.75" customHeight="1" x14ac:dyDescent="0.25">
      <c r="A5362" s="273" t="s">
        <v>8444</v>
      </c>
      <c r="B5362" s="273"/>
      <c r="C5362" s="274" t="s">
        <v>8412</v>
      </c>
      <c r="D5362" s="274"/>
      <c r="E5362" s="274"/>
      <c r="F5362" s="274"/>
      <c r="G5362" s="73">
        <v>0</v>
      </c>
      <c r="H5362" s="73">
        <v>0</v>
      </c>
      <c r="I5362" s="275">
        <v>0</v>
      </c>
      <c r="J5362" s="275"/>
      <c r="K5362" s="275">
        <v>3125</v>
      </c>
      <c r="L5362" s="275"/>
      <c r="M5362" s="275"/>
      <c r="N5362" s="275"/>
      <c r="O5362" s="275">
        <v>0</v>
      </c>
      <c r="P5362" s="275"/>
      <c r="Q5362" s="73">
        <v>3125</v>
      </c>
    </row>
    <row r="5363" spans="1:17" ht="12.1" customHeight="1" x14ac:dyDescent="0.25">
      <c r="A5363" s="273" t="s">
        <v>8445</v>
      </c>
      <c r="B5363" s="273"/>
      <c r="C5363" s="274" t="s">
        <v>8446</v>
      </c>
      <c r="D5363" s="274"/>
      <c r="E5363" s="274"/>
      <c r="F5363" s="274"/>
      <c r="G5363" s="73">
        <v>0</v>
      </c>
      <c r="H5363" s="73">
        <v>0</v>
      </c>
      <c r="I5363" s="275">
        <v>0</v>
      </c>
      <c r="J5363" s="275"/>
      <c r="K5363" s="275">
        <v>841</v>
      </c>
      <c r="L5363" s="275"/>
      <c r="M5363" s="275"/>
      <c r="N5363" s="275"/>
      <c r="O5363" s="275">
        <v>0</v>
      </c>
      <c r="P5363" s="275"/>
      <c r="Q5363" s="73">
        <v>841</v>
      </c>
    </row>
    <row r="5364" spans="1:17" ht="12.1" customHeight="1" x14ac:dyDescent="0.25">
      <c r="A5364" s="273" t="s">
        <v>8447</v>
      </c>
      <c r="B5364" s="273"/>
      <c r="C5364" s="274" t="s">
        <v>8448</v>
      </c>
      <c r="D5364" s="274"/>
      <c r="E5364" s="274"/>
      <c r="F5364" s="274"/>
      <c r="G5364" s="73">
        <v>0</v>
      </c>
      <c r="H5364" s="73">
        <v>0</v>
      </c>
      <c r="I5364" s="275">
        <v>0</v>
      </c>
      <c r="J5364" s="275"/>
      <c r="K5364" s="275">
        <v>291246</v>
      </c>
      <c r="L5364" s="275"/>
      <c r="M5364" s="275"/>
      <c r="N5364" s="275"/>
      <c r="O5364" s="275">
        <v>0</v>
      </c>
      <c r="P5364" s="275"/>
      <c r="Q5364" s="73">
        <v>291246</v>
      </c>
    </row>
    <row r="5365" spans="1:17" ht="12.75" customHeight="1" x14ac:dyDescent="0.25">
      <c r="A5365" s="273" t="s">
        <v>8449</v>
      </c>
      <c r="B5365" s="273"/>
      <c r="C5365" s="274" t="s">
        <v>8450</v>
      </c>
      <c r="D5365" s="274"/>
      <c r="E5365" s="274"/>
      <c r="F5365" s="274"/>
      <c r="G5365" s="73">
        <v>0</v>
      </c>
      <c r="H5365" s="73">
        <v>0</v>
      </c>
      <c r="I5365" s="275">
        <v>0</v>
      </c>
      <c r="J5365" s="275"/>
      <c r="K5365" s="275">
        <v>63375</v>
      </c>
      <c r="L5365" s="275"/>
      <c r="M5365" s="275"/>
      <c r="N5365" s="275"/>
      <c r="O5365" s="275">
        <v>0</v>
      </c>
      <c r="P5365" s="275"/>
      <c r="Q5365" s="73">
        <v>63375</v>
      </c>
    </row>
    <row r="5366" spans="1:17" ht="12.1" customHeight="1" x14ac:dyDescent="0.25">
      <c r="A5366" s="273" t="s">
        <v>8451</v>
      </c>
      <c r="B5366" s="273"/>
      <c r="C5366" s="274" t="s">
        <v>8452</v>
      </c>
      <c r="D5366" s="274"/>
      <c r="E5366" s="274"/>
      <c r="F5366" s="274"/>
      <c r="G5366" s="73">
        <v>0</v>
      </c>
      <c r="H5366" s="73">
        <v>0</v>
      </c>
      <c r="I5366" s="275">
        <v>0</v>
      </c>
      <c r="J5366" s="275"/>
      <c r="K5366" s="275">
        <v>72804.5</v>
      </c>
      <c r="L5366" s="275"/>
      <c r="M5366" s="275"/>
      <c r="N5366" s="275"/>
      <c r="O5366" s="275">
        <v>0</v>
      </c>
      <c r="P5366" s="275"/>
      <c r="Q5366" s="73">
        <v>72804.5</v>
      </c>
    </row>
    <row r="5367" spans="1:17" ht="12.1" customHeight="1" x14ac:dyDescent="0.25">
      <c r="A5367" s="273" t="s">
        <v>8453</v>
      </c>
      <c r="B5367" s="273"/>
      <c r="C5367" s="274" t="s">
        <v>8454</v>
      </c>
      <c r="D5367" s="274"/>
      <c r="E5367" s="274"/>
      <c r="F5367" s="274"/>
      <c r="G5367" s="73">
        <v>0</v>
      </c>
      <c r="H5367" s="73">
        <v>0</v>
      </c>
      <c r="I5367" s="275">
        <v>0</v>
      </c>
      <c r="J5367" s="275"/>
      <c r="K5367" s="275">
        <v>88160</v>
      </c>
      <c r="L5367" s="275"/>
      <c r="M5367" s="275"/>
      <c r="N5367" s="275"/>
      <c r="O5367" s="275">
        <v>0</v>
      </c>
      <c r="P5367" s="275"/>
      <c r="Q5367" s="73">
        <v>88160</v>
      </c>
    </row>
    <row r="5368" spans="1:17" ht="12.75" customHeight="1" x14ac:dyDescent="0.25">
      <c r="A5368" s="355"/>
      <c r="B5368" s="355"/>
      <c r="C5368" s="355"/>
      <c r="D5368" s="355"/>
      <c r="E5368" s="355"/>
      <c r="F5368" s="355"/>
      <c r="G5368" s="74">
        <v>0</v>
      </c>
      <c r="H5368" s="74">
        <v>0</v>
      </c>
      <c r="I5368" s="356">
        <v>0</v>
      </c>
      <c r="J5368" s="356"/>
      <c r="K5368" s="356">
        <v>587365.5</v>
      </c>
      <c r="L5368" s="356"/>
      <c r="M5368" s="356"/>
      <c r="N5368" s="356"/>
      <c r="O5368" s="356">
        <v>0</v>
      </c>
      <c r="P5368" s="356"/>
      <c r="Q5368" s="74">
        <v>587365.5</v>
      </c>
    </row>
    <row r="5369" spans="1:17" ht="6.8" customHeight="1" x14ac:dyDescent="0.25"/>
    <row r="5370" spans="1:17" ht="12.1" customHeight="1" x14ac:dyDescent="0.25">
      <c r="A5370" s="277" t="s">
        <v>578</v>
      </c>
      <c r="B5370" s="277"/>
      <c r="C5370" s="278" t="s">
        <v>919</v>
      </c>
      <c r="D5370" s="278"/>
      <c r="E5370" s="278"/>
      <c r="F5370" s="278"/>
      <c r="G5370" s="278"/>
      <c r="H5370" s="278"/>
      <c r="I5370" s="278"/>
      <c r="J5370" s="278"/>
      <c r="K5370" s="278"/>
      <c r="L5370" s="278"/>
      <c r="M5370" s="278"/>
      <c r="N5370" s="278"/>
      <c r="O5370" s="278"/>
      <c r="P5370" s="278"/>
      <c r="Q5370" s="278"/>
    </row>
    <row r="5371" spans="1:17" ht="12.1" customHeight="1" x14ac:dyDescent="0.25">
      <c r="A5371" s="273" t="s">
        <v>8455</v>
      </c>
      <c r="B5371" s="273"/>
      <c r="C5371" s="274" t="s">
        <v>8456</v>
      </c>
      <c r="D5371" s="274"/>
      <c r="E5371" s="274"/>
      <c r="F5371" s="274"/>
      <c r="G5371" s="73">
        <v>0</v>
      </c>
      <c r="H5371" s="73">
        <v>0</v>
      </c>
      <c r="I5371" s="275">
        <v>0</v>
      </c>
      <c r="J5371" s="275"/>
      <c r="K5371" s="275">
        <v>21818.18</v>
      </c>
      <c r="L5371" s="275"/>
      <c r="M5371" s="275"/>
      <c r="N5371" s="275"/>
      <c r="O5371" s="275">
        <v>0</v>
      </c>
      <c r="P5371" s="275"/>
      <c r="Q5371" s="73">
        <v>21818.18</v>
      </c>
    </row>
    <row r="5372" spans="1:17" ht="12.75" customHeight="1" x14ac:dyDescent="0.25">
      <c r="A5372" s="273" t="s">
        <v>8457</v>
      </c>
      <c r="B5372" s="273"/>
      <c r="C5372" s="274" t="s">
        <v>8458</v>
      </c>
      <c r="D5372" s="274"/>
      <c r="E5372" s="274"/>
      <c r="F5372" s="274"/>
      <c r="G5372" s="73">
        <v>0</v>
      </c>
      <c r="H5372" s="73">
        <v>0</v>
      </c>
      <c r="I5372" s="275">
        <v>0</v>
      </c>
      <c r="J5372" s="275"/>
      <c r="K5372" s="275">
        <v>65454.559999999998</v>
      </c>
      <c r="L5372" s="275"/>
      <c r="M5372" s="275"/>
      <c r="N5372" s="275"/>
      <c r="O5372" s="275">
        <v>0</v>
      </c>
      <c r="P5372" s="275"/>
      <c r="Q5372" s="73">
        <v>65454.559999999998</v>
      </c>
    </row>
    <row r="5373" spans="1:17" ht="12.1" customHeight="1" x14ac:dyDescent="0.25">
      <c r="A5373" s="273" t="s">
        <v>8459</v>
      </c>
      <c r="B5373" s="273"/>
      <c r="C5373" s="274" t="s">
        <v>8456</v>
      </c>
      <c r="D5373" s="274"/>
      <c r="E5373" s="274"/>
      <c r="F5373" s="274"/>
      <c r="G5373" s="73">
        <v>0</v>
      </c>
      <c r="H5373" s="73">
        <v>0</v>
      </c>
      <c r="I5373" s="275">
        <v>0</v>
      </c>
      <c r="J5373" s="275"/>
      <c r="K5373" s="275">
        <v>11818.18</v>
      </c>
      <c r="L5373" s="275"/>
      <c r="M5373" s="275"/>
      <c r="N5373" s="275"/>
      <c r="O5373" s="275">
        <v>0</v>
      </c>
      <c r="P5373" s="275"/>
      <c r="Q5373" s="73">
        <v>11818.18</v>
      </c>
    </row>
    <row r="5374" spans="1:17" ht="12.1" customHeight="1" x14ac:dyDescent="0.25">
      <c r="A5374" s="273" t="s">
        <v>8460</v>
      </c>
      <c r="B5374" s="273"/>
      <c r="C5374" s="274" t="s">
        <v>8458</v>
      </c>
      <c r="D5374" s="274"/>
      <c r="E5374" s="274"/>
      <c r="F5374" s="274"/>
      <c r="G5374" s="73">
        <v>0</v>
      </c>
      <c r="H5374" s="73">
        <v>0</v>
      </c>
      <c r="I5374" s="275">
        <v>0</v>
      </c>
      <c r="J5374" s="275"/>
      <c r="K5374" s="275">
        <v>72727.28</v>
      </c>
      <c r="L5374" s="275"/>
      <c r="M5374" s="275"/>
      <c r="N5374" s="275"/>
      <c r="O5374" s="275">
        <v>0</v>
      </c>
      <c r="P5374" s="275"/>
      <c r="Q5374" s="73">
        <v>72727.28</v>
      </c>
    </row>
    <row r="5375" spans="1:17" ht="12.75" customHeight="1" x14ac:dyDescent="0.25">
      <c r="A5375" s="273" t="s">
        <v>8461</v>
      </c>
      <c r="B5375" s="273"/>
      <c r="C5375" s="274" t="s">
        <v>8462</v>
      </c>
      <c r="D5375" s="274"/>
      <c r="E5375" s="274"/>
      <c r="F5375" s="274"/>
      <c r="G5375" s="73">
        <v>0</v>
      </c>
      <c r="H5375" s="73">
        <v>0</v>
      </c>
      <c r="I5375" s="275">
        <v>0</v>
      </c>
      <c r="J5375" s="275"/>
      <c r="K5375" s="275">
        <v>1275000</v>
      </c>
      <c r="L5375" s="275"/>
      <c r="M5375" s="275"/>
      <c r="N5375" s="275"/>
      <c r="O5375" s="275">
        <v>0</v>
      </c>
      <c r="P5375" s="275"/>
      <c r="Q5375" s="73">
        <v>1275000</v>
      </c>
    </row>
    <row r="5376" spans="1:17" ht="12.1" customHeight="1" x14ac:dyDescent="0.25">
      <c r="A5376" s="273" t="s">
        <v>8463</v>
      </c>
      <c r="B5376" s="273"/>
      <c r="C5376" s="274" t="s">
        <v>8458</v>
      </c>
      <c r="D5376" s="274"/>
      <c r="E5376" s="274"/>
      <c r="F5376" s="274"/>
      <c r="G5376" s="73">
        <v>0</v>
      </c>
      <c r="H5376" s="73">
        <v>0</v>
      </c>
      <c r="I5376" s="275">
        <v>0</v>
      </c>
      <c r="J5376" s="275"/>
      <c r="K5376" s="275">
        <v>85909.09</v>
      </c>
      <c r="L5376" s="275"/>
      <c r="M5376" s="275"/>
      <c r="N5376" s="275"/>
      <c r="O5376" s="275">
        <v>0</v>
      </c>
      <c r="P5376" s="275"/>
      <c r="Q5376" s="73">
        <v>85909.09</v>
      </c>
    </row>
    <row r="5377" spans="1:17" ht="12.1" customHeight="1" x14ac:dyDescent="0.25">
      <c r="A5377" s="273" t="s">
        <v>8464</v>
      </c>
      <c r="B5377" s="273"/>
      <c r="C5377" s="274" t="s">
        <v>8465</v>
      </c>
      <c r="D5377" s="274"/>
      <c r="E5377" s="274"/>
      <c r="F5377" s="274"/>
      <c r="G5377" s="73">
        <v>0</v>
      </c>
      <c r="H5377" s="73">
        <v>0</v>
      </c>
      <c r="I5377" s="275">
        <v>0</v>
      </c>
      <c r="J5377" s="275"/>
      <c r="K5377" s="275">
        <v>133181.82</v>
      </c>
      <c r="L5377" s="275"/>
      <c r="M5377" s="275"/>
      <c r="N5377" s="275"/>
      <c r="O5377" s="275">
        <v>0</v>
      </c>
      <c r="P5377" s="275"/>
      <c r="Q5377" s="73">
        <v>133181.82</v>
      </c>
    </row>
    <row r="5378" spans="1:17" ht="12.75" customHeight="1" x14ac:dyDescent="0.25">
      <c r="A5378" s="273" t="s">
        <v>8466</v>
      </c>
      <c r="B5378" s="273"/>
      <c r="C5378" s="274" t="s">
        <v>8458</v>
      </c>
      <c r="D5378" s="274"/>
      <c r="E5378" s="274"/>
      <c r="F5378" s="274"/>
      <c r="G5378" s="73">
        <v>0</v>
      </c>
      <c r="H5378" s="73">
        <v>0</v>
      </c>
      <c r="I5378" s="275">
        <v>0</v>
      </c>
      <c r="J5378" s="275"/>
      <c r="K5378" s="275">
        <v>100909.13</v>
      </c>
      <c r="L5378" s="275"/>
      <c r="M5378" s="275"/>
      <c r="N5378" s="275"/>
      <c r="O5378" s="275">
        <v>0</v>
      </c>
      <c r="P5378" s="275"/>
      <c r="Q5378" s="73">
        <v>100909.13</v>
      </c>
    </row>
    <row r="5379" spans="1:17" ht="12.1" customHeight="1" x14ac:dyDescent="0.25">
      <c r="A5379" s="273" t="s">
        <v>8467</v>
      </c>
      <c r="B5379" s="273"/>
      <c r="C5379" s="274" t="s">
        <v>8456</v>
      </c>
      <c r="D5379" s="274"/>
      <c r="E5379" s="274"/>
      <c r="F5379" s="274"/>
      <c r="G5379" s="73">
        <v>0</v>
      </c>
      <c r="H5379" s="73">
        <v>0</v>
      </c>
      <c r="I5379" s="275">
        <v>0</v>
      </c>
      <c r="J5379" s="275"/>
      <c r="K5379" s="275">
        <v>70909.100000000006</v>
      </c>
      <c r="L5379" s="275"/>
      <c r="M5379" s="275"/>
      <c r="N5379" s="275"/>
      <c r="O5379" s="275">
        <v>0</v>
      </c>
      <c r="P5379" s="275"/>
      <c r="Q5379" s="73">
        <v>70909.100000000006</v>
      </c>
    </row>
    <row r="5380" spans="1:17" ht="12.1" customHeight="1" x14ac:dyDescent="0.25">
      <c r="A5380" s="273" t="s">
        <v>8468</v>
      </c>
      <c r="B5380" s="273"/>
      <c r="C5380" s="274" t="s">
        <v>8458</v>
      </c>
      <c r="D5380" s="274"/>
      <c r="E5380" s="274"/>
      <c r="F5380" s="274"/>
      <c r="G5380" s="73">
        <v>0</v>
      </c>
      <c r="H5380" s="73">
        <v>0</v>
      </c>
      <c r="I5380" s="275">
        <v>0</v>
      </c>
      <c r="J5380" s="275"/>
      <c r="K5380" s="275">
        <v>3784999.97</v>
      </c>
      <c r="L5380" s="275"/>
      <c r="M5380" s="275"/>
      <c r="N5380" s="275"/>
      <c r="O5380" s="275">
        <v>0</v>
      </c>
      <c r="P5380" s="275"/>
      <c r="Q5380" s="73">
        <v>3784999.97</v>
      </c>
    </row>
    <row r="5381" spans="1:17" ht="12.75" customHeight="1" x14ac:dyDescent="0.25">
      <c r="A5381" s="273" t="s">
        <v>8469</v>
      </c>
      <c r="B5381" s="273"/>
      <c r="C5381" s="274" t="s">
        <v>8470</v>
      </c>
      <c r="D5381" s="274"/>
      <c r="E5381" s="274"/>
      <c r="F5381" s="274"/>
      <c r="G5381" s="73">
        <v>0</v>
      </c>
      <c r="H5381" s="73">
        <v>0</v>
      </c>
      <c r="I5381" s="275">
        <v>0</v>
      </c>
      <c r="J5381" s="275"/>
      <c r="K5381" s="275">
        <v>1617272.73</v>
      </c>
      <c r="L5381" s="275"/>
      <c r="M5381" s="275"/>
      <c r="N5381" s="275"/>
      <c r="O5381" s="275">
        <v>0</v>
      </c>
      <c r="P5381" s="275"/>
      <c r="Q5381" s="73">
        <v>1617272.73</v>
      </c>
    </row>
    <row r="5382" spans="1:17" ht="12.1" customHeight="1" x14ac:dyDescent="0.25">
      <c r="A5382" s="273" t="s">
        <v>8471</v>
      </c>
      <c r="B5382" s="273"/>
      <c r="C5382" s="274" t="s">
        <v>8458</v>
      </c>
      <c r="D5382" s="274"/>
      <c r="E5382" s="274"/>
      <c r="F5382" s="274"/>
      <c r="G5382" s="73">
        <v>0</v>
      </c>
      <c r="H5382" s="73">
        <v>0</v>
      </c>
      <c r="I5382" s="275">
        <v>0</v>
      </c>
      <c r="J5382" s="275"/>
      <c r="K5382" s="275">
        <v>50454.54</v>
      </c>
      <c r="L5382" s="275"/>
      <c r="M5382" s="275"/>
      <c r="N5382" s="275"/>
      <c r="O5382" s="275">
        <v>0</v>
      </c>
      <c r="P5382" s="275"/>
      <c r="Q5382" s="73">
        <v>50454.54</v>
      </c>
    </row>
    <row r="5383" spans="1:17" ht="12.1" customHeight="1" x14ac:dyDescent="0.25">
      <c r="A5383" s="273" t="s">
        <v>8472</v>
      </c>
      <c r="B5383" s="273"/>
      <c r="C5383" s="274" t="s">
        <v>8458</v>
      </c>
      <c r="D5383" s="274"/>
      <c r="E5383" s="274"/>
      <c r="F5383" s="274"/>
      <c r="G5383" s="73">
        <v>0</v>
      </c>
      <c r="H5383" s="73">
        <v>0</v>
      </c>
      <c r="I5383" s="275">
        <v>0</v>
      </c>
      <c r="J5383" s="275"/>
      <c r="K5383" s="275">
        <v>990000.01</v>
      </c>
      <c r="L5383" s="275"/>
      <c r="M5383" s="275"/>
      <c r="N5383" s="275"/>
      <c r="O5383" s="275">
        <v>0</v>
      </c>
      <c r="P5383" s="275"/>
      <c r="Q5383" s="73">
        <v>990000.01</v>
      </c>
    </row>
    <row r="5384" spans="1:17" ht="12.1" customHeight="1" x14ac:dyDescent="0.25">
      <c r="A5384" s="273" t="s">
        <v>8473</v>
      </c>
      <c r="B5384" s="273"/>
      <c r="C5384" s="274" t="s">
        <v>8474</v>
      </c>
      <c r="D5384" s="274"/>
      <c r="E5384" s="274"/>
      <c r="F5384" s="274"/>
      <c r="G5384" s="73">
        <v>0</v>
      </c>
      <c r="H5384" s="73">
        <v>0</v>
      </c>
      <c r="I5384" s="275">
        <v>0</v>
      </c>
      <c r="J5384" s="275"/>
      <c r="K5384" s="275">
        <v>2553636.37</v>
      </c>
      <c r="L5384" s="275"/>
      <c r="M5384" s="275"/>
      <c r="N5384" s="275"/>
      <c r="O5384" s="275">
        <v>0</v>
      </c>
      <c r="P5384" s="275"/>
      <c r="Q5384" s="73">
        <v>2553636.37</v>
      </c>
    </row>
    <row r="5385" spans="1:17" ht="12.75" customHeight="1" x14ac:dyDescent="0.25">
      <c r="A5385" s="273" t="s">
        <v>8475</v>
      </c>
      <c r="B5385" s="273"/>
      <c r="C5385" s="274" t="s">
        <v>919</v>
      </c>
      <c r="D5385" s="274"/>
      <c r="E5385" s="274"/>
      <c r="F5385" s="274"/>
      <c r="G5385" s="73">
        <v>0</v>
      </c>
      <c r="H5385" s="73">
        <v>0</v>
      </c>
      <c r="I5385" s="275">
        <v>0</v>
      </c>
      <c r="J5385" s="275"/>
      <c r="K5385" s="275">
        <v>3538091.35</v>
      </c>
      <c r="L5385" s="275"/>
      <c r="M5385" s="275"/>
      <c r="N5385" s="275"/>
      <c r="O5385" s="275">
        <v>0</v>
      </c>
      <c r="P5385" s="275"/>
      <c r="Q5385" s="73">
        <v>3538091.35</v>
      </c>
    </row>
    <row r="5386" spans="1:17" ht="12.1" customHeight="1" x14ac:dyDescent="0.25">
      <c r="A5386" s="273" t="s">
        <v>8476</v>
      </c>
      <c r="B5386" s="273"/>
      <c r="C5386" s="274" t="s">
        <v>8477</v>
      </c>
      <c r="D5386" s="274"/>
      <c r="E5386" s="274"/>
      <c r="F5386" s="274"/>
      <c r="G5386" s="73">
        <v>0</v>
      </c>
      <c r="H5386" s="73">
        <v>0</v>
      </c>
      <c r="I5386" s="275">
        <v>0</v>
      </c>
      <c r="J5386" s="275"/>
      <c r="K5386" s="275">
        <v>6061397.4000000004</v>
      </c>
      <c r="L5386" s="275"/>
      <c r="M5386" s="275"/>
      <c r="N5386" s="275"/>
      <c r="O5386" s="275">
        <v>0</v>
      </c>
      <c r="P5386" s="275"/>
      <c r="Q5386" s="73">
        <v>6061397.4000000004</v>
      </c>
    </row>
    <row r="5387" spans="1:17" ht="12.1" customHeight="1" x14ac:dyDescent="0.25">
      <c r="A5387" s="273" t="s">
        <v>8478</v>
      </c>
      <c r="B5387" s="273"/>
      <c r="C5387" s="274" t="s">
        <v>8479</v>
      </c>
      <c r="D5387" s="274"/>
      <c r="E5387" s="274"/>
      <c r="F5387" s="274"/>
      <c r="G5387" s="73">
        <v>0</v>
      </c>
      <c r="H5387" s="73">
        <v>0</v>
      </c>
      <c r="I5387" s="275">
        <v>0</v>
      </c>
      <c r="J5387" s="275"/>
      <c r="K5387" s="275">
        <v>3266051.84</v>
      </c>
      <c r="L5387" s="275"/>
      <c r="M5387" s="275"/>
      <c r="N5387" s="275"/>
      <c r="O5387" s="275">
        <v>0</v>
      </c>
      <c r="P5387" s="275"/>
      <c r="Q5387" s="73">
        <v>3266051.84</v>
      </c>
    </row>
    <row r="5388" spans="1:17" ht="12.75" customHeight="1" x14ac:dyDescent="0.25">
      <c r="A5388" s="273" t="s">
        <v>8480</v>
      </c>
      <c r="B5388" s="273"/>
      <c r="C5388" s="274" t="s">
        <v>8481</v>
      </c>
      <c r="D5388" s="274"/>
      <c r="E5388" s="274"/>
      <c r="F5388" s="274"/>
      <c r="G5388" s="73">
        <v>0</v>
      </c>
      <c r="H5388" s="73">
        <v>0</v>
      </c>
      <c r="I5388" s="275">
        <v>0</v>
      </c>
      <c r="J5388" s="275"/>
      <c r="K5388" s="275">
        <v>3874802.96</v>
      </c>
      <c r="L5388" s="275"/>
      <c r="M5388" s="275"/>
      <c r="N5388" s="275"/>
      <c r="O5388" s="275">
        <v>0</v>
      </c>
      <c r="P5388" s="275"/>
      <c r="Q5388" s="73">
        <v>3874802.96</v>
      </c>
    </row>
    <row r="5389" spans="1:17" ht="12.1" customHeight="1" x14ac:dyDescent="0.25">
      <c r="A5389" s="273" t="s">
        <v>8482</v>
      </c>
      <c r="B5389" s="273"/>
      <c r="C5389" s="274" t="s">
        <v>8483</v>
      </c>
      <c r="D5389" s="274"/>
      <c r="E5389" s="274"/>
      <c r="F5389" s="274"/>
      <c r="G5389" s="73">
        <v>0</v>
      </c>
      <c r="H5389" s="73">
        <v>0</v>
      </c>
      <c r="I5389" s="275">
        <v>0</v>
      </c>
      <c r="J5389" s="275"/>
      <c r="K5389" s="275">
        <v>2370293.83</v>
      </c>
      <c r="L5389" s="275"/>
      <c r="M5389" s="275"/>
      <c r="N5389" s="275"/>
      <c r="O5389" s="275">
        <v>0</v>
      </c>
      <c r="P5389" s="275"/>
      <c r="Q5389" s="73">
        <v>2370293.83</v>
      </c>
    </row>
    <row r="5390" spans="1:17" ht="12.1" customHeight="1" x14ac:dyDescent="0.25">
      <c r="A5390" s="355"/>
      <c r="B5390" s="355"/>
      <c r="C5390" s="355"/>
      <c r="D5390" s="355"/>
      <c r="E5390" s="355"/>
      <c r="F5390" s="355"/>
      <c r="G5390" s="74">
        <v>0</v>
      </c>
      <c r="H5390" s="74">
        <v>0</v>
      </c>
      <c r="I5390" s="356">
        <v>0</v>
      </c>
      <c r="J5390" s="356"/>
      <c r="K5390" s="356">
        <v>29944728.34</v>
      </c>
      <c r="L5390" s="356"/>
      <c r="M5390" s="356"/>
      <c r="N5390" s="356"/>
      <c r="O5390" s="356">
        <v>0</v>
      </c>
      <c r="P5390" s="356"/>
      <c r="Q5390" s="74">
        <v>29944728.34</v>
      </c>
    </row>
    <row r="5391" spans="1:17" ht="6.8" customHeight="1" x14ac:dyDescent="0.25"/>
    <row r="5392" spans="1:17" ht="12.75" customHeight="1" x14ac:dyDescent="0.25">
      <c r="A5392" s="277" t="s">
        <v>578</v>
      </c>
      <c r="B5392" s="277"/>
      <c r="C5392" s="278" t="s">
        <v>921</v>
      </c>
      <c r="D5392" s="278"/>
      <c r="E5392" s="278"/>
      <c r="F5392" s="278"/>
      <c r="G5392" s="278"/>
      <c r="H5392" s="278"/>
      <c r="I5392" s="278"/>
      <c r="J5392" s="278"/>
      <c r="K5392" s="278"/>
      <c r="L5392" s="278"/>
      <c r="M5392" s="278"/>
      <c r="N5392" s="278"/>
      <c r="O5392" s="278"/>
      <c r="P5392" s="278"/>
      <c r="Q5392" s="278"/>
    </row>
    <row r="5393" spans="1:17" ht="12.1" customHeight="1" x14ac:dyDescent="0.25">
      <c r="A5393" s="273" t="s">
        <v>8484</v>
      </c>
      <c r="B5393" s="273"/>
      <c r="C5393" s="274" t="s">
        <v>8485</v>
      </c>
      <c r="D5393" s="274"/>
      <c r="E5393" s="274"/>
      <c r="F5393" s="274"/>
      <c r="G5393" s="73">
        <v>0</v>
      </c>
      <c r="H5393" s="73">
        <v>0</v>
      </c>
      <c r="I5393" s="275">
        <v>0</v>
      </c>
      <c r="J5393" s="275"/>
      <c r="K5393" s="275">
        <v>790909.09</v>
      </c>
      <c r="L5393" s="275"/>
      <c r="M5393" s="275"/>
      <c r="N5393" s="275"/>
      <c r="O5393" s="275">
        <v>0</v>
      </c>
      <c r="P5393" s="275"/>
      <c r="Q5393" s="73">
        <v>790909.09</v>
      </c>
    </row>
    <row r="5394" spans="1:17" ht="12.1" customHeight="1" x14ac:dyDescent="0.25">
      <c r="A5394" s="273" t="s">
        <v>8486</v>
      </c>
      <c r="B5394" s="273"/>
      <c r="C5394" s="274" t="s">
        <v>8487</v>
      </c>
      <c r="D5394" s="274"/>
      <c r="E5394" s="274"/>
      <c r="F5394" s="274"/>
      <c r="G5394" s="73">
        <v>0</v>
      </c>
      <c r="H5394" s="73">
        <v>0</v>
      </c>
      <c r="I5394" s="275">
        <v>0</v>
      </c>
      <c r="J5394" s="275"/>
      <c r="K5394" s="275">
        <v>4545.45</v>
      </c>
      <c r="L5394" s="275"/>
      <c r="M5394" s="275"/>
      <c r="N5394" s="275"/>
      <c r="O5394" s="275">
        <v>0</v>
      </c>
      <c r="P5394" s="275"/>
      <c r="Q5394" s="73">
        <v>4545.45</v>
      </c>
    </row>
    <row r="5395" spans="1:17" ht="12.75" customHeight="1" x14ac:dyDescent="0.25">
      <c r="A5395" s="273" t="s">
        <v>8488</v>
      </c>
      <c r="B5395" s="273"/>
      <c r="C5395" s="274" t="s">
        <v>8489</v>
      </c>
      <c r="D5395" s="274"/>
      <c r="E5395" s="274"/>
      <c r="F5395" s="274"/>
      <c r="G5395" s="73">
        <v>0</v>
      </c>
      <c r="H5395" s="73">
        <v>0</v>
      </c>
      <c r="I5395" s="275">
        <v>0</v>
      </c>
      <c r="J5395" s="275"/>
      <c r="K5395" s="275">
        <v>737272.73</v>
      </c>
      <c r="L5395" s="275"/>
      <c r="M5395" s="275"/>
      <c r="N5395" s="275"/>
      <c r="O5395" s="275">
        <v>0</v>
      </c>
      <c r="P5395" s="275"/>
      <c r="Q5395" s="73">
        <v>737272.73</v>
      </c>
    </row>
    <row r="5396" spans="1:17" ht="12.1" customHeight="1" x14ac:dyDescent="0.25">
      <c r="A5396" s="273" t="s">
        <v>8490</v>
      </c>
      <c r="B5396" s="273"/>
      <c r="C5396" s="274" t="s">
        <v>8491</v>
      </c>
      <c r="D5396" s="274"/>
      <c r="E5396" s="274"/>
      <c r="F5396" s="274"/>
      <c r="G5396" s="73">
        <v>0</v>
      </c>
      <c r="H5396" s="73">
        <v>0</v>
      </c>
      <c r="I5396" s="275">
        <v>0</v>
      </c>
      <c r="J5396" s="275"/>
      <c r="K5396" s="275">
        <v>91818.19</v>
      </c>
      <c r="L5396" s="275"/>
      <c r="M5396" s="275"/>
      <c r="N5396" s="275"/>
      <c r="O5396" s="275">
        <v>0</v>
      </c>
      <c r="P5396" s="275"/>
      <c r="Q5396" s="73">
        <v>91818.19</v>
      </c>
    </row>
    <row r="5397" spans="1:17" ht="12.1" customHeight="1" x14ac:dyDescent="0.25">
      <c r="A5397" s="273" t="s">
        <v>8492</v>
      </c>
      <c r="B5397" s="273"/>
      <c r="C5397" s="274" t="s">
        <v>8493</v>
      </c>
      <c r="D5397" s="274"/>
      <c r="E5397" s="274"/>
      <c r="F5397" s="274"/>
      <c r="G5397" s="73">
        <v>0</v>
      </c>
      <c r="H5397" s="73">
        <v>0</v>
      </c>
      <c r="I5397" s="275">
        <v>0</v>
      </c>
      <c r="J5397" s="275"/>
      <c r="K5397" s="275">
        <v>819090.9</v>
      </c>
      <c r="L5397" s="275"/>
      <c r="M5397" s="275"/>
      <c r="N5397" s="275"/>
      <c r="O5397" s="275">
        <v>0</v>
      </c>
      <c r="P5397" s="275"/>
      <c r="Q5397" s="73">
        <v>819090.9</v>
      </c>
    </row>
    <row r="5398" spans="1:17" ht="12.75" customHeight="1" x14ac:dyDescent="0.25">
      <c r="A5398" s="273" t="s">
        <v>8494</v>
      </c>
      <c r="B5398" s="273"/>
      <c r="C5398" s="274" t="s">
        <v>8495</v>
      </c>
      <c r="D5398" s="274"/>
      <c r="E5398" s="274"/>
      <c r="F5398" s="274"/>
      <c r="G5398" s="73">
        <v>0</v>
      </c>
      <c r="H5398" s="73">
        <v>0</v>
      </c>
      <c r="I5398" s="275">
        <v>0</v>
      </c>
      <c r="J5398" s="275"/>
      <c r="K5398" s="275">
        <v>402727.27</v>
      </c>
      <c r="L5398" s="275"/>
      <c r="M5398" s="275"/>
      <c r="N5398" s="275"/>
      <c r="O5398" s="275">
        <v>0</v>
      </c>
      <c r="P5398" s="275"/>
      <c r="Q5398" s="73">
        <v>402727.27</v>
      </c>
    </row>
    <row r="5399" spans="1:17" ht="12.1" customHeight="1" x14ac:dyDescent="0.25">
      <c r="A5399" s="355"/>
      <c r="B5399" s="355"/>
      <c r="C5399" s="355"/>
      <c r="D5399" s="355"/>
      <c r="E5399" s="355"/>
      <c r="F5399" s="355"/>
      <c r="G5399" s="74">
        <v>0</v>
      </c>
      <c r="H5399" s="74">
        <v>0</v>
      </c>
      <c r="I5399" s="356">
        <v>0</v>
      </c>
      <c r="J5399" s="356"/>
      <c r="K5399" s="356">
        <v>2846363.63</v>
      </c>
      <c r="L5399" s="356"/>
      <c r="M5399" s="356"/>
      <c r="N5399" s="356"/>
      <c r="O5399" s="356">
        <v>0</v>
      </c>
      <c r="P5399" s="356"/>
      <c r="Q5399" s="74">
        <v>2846363.63</v>
      </c>
    </row>
    <row r="5400" spans="1:17" ht="6.8" customHeight="1" x14ac:dyDescent="0.25"/>
    <row r="5401" spans="1:17" ht="12.1" customHeight="1" x14ac:dyDescent="0.25">
      <c r="A5401" s="277" t="s">
        <v>578</v>
      </c>
      <c r="B5401" s="277"/>
      <c r="C5401" s="278" t="s">
        <v>923</v>
      </c>
      <c r="D5401" s="278"/>
      <c r="E5401" s="278"/>
      <c r="F5401" s="278"/>
      <c r="G5401" s="278"/>
      <c r="H5401" s="278"/>
      <c r="I5401" s="278"/>
      <c r="J5401" s="278"/>
      <c r="K5401" s="278"/>
      <c r="L5401" s="278"/>
      <c r="M5401" s="278"/>
      <c r="N5401" s="278"/>
      <c r="O5401" s="278"/>
      <c r="P5401" s="278"/>
      <c r="Q5401" s="278"/>
    </row>
    <row r="5402" spans="1:17" ht="12.75" customHeight="1" x14ac:dyDescent="0.25">
      <c r="A5402" s="273" t="s">
        <v>8496</v>
      </c>
      <c r="B5402" s="273"/>
      <c r="C5402" s="274" t="s">
        <v>8497</v>
      </c>
      <c r="D5402" s="274"/>
      <c r="E5402" s="274"/>
      <c r="F5402" s="274"/>
      <c r="G5402" s="73">
        <v>0</v>
      </c>
      <c r="H5402" s="73">
        <v>0</v>
      </c>
      <c r="I5402" s="275">
        <v>0</v>
      </c>
      <c r="J5402" s="275"/>
      <c r="K5402" s="275">
        <v>946363.63</v>
      </c>
      <c r="L5402" s="275"/>
      <c r="M5402" s="275"/>
      <c r="N5402" s="275"/>
      <c r="O5402" s="275">
        <v>0</v>
      </c>
      <c r="P5402" s="275"/>
      <c r="Q5402" s="73">
        <v>946363.63</v>
      </c>
    </row>
    <row r="5403" spans="1:17" ht="12.1" customHeight="1" x14ac:dyDescent="0.25">
      <c r="A5403" s="273" t="s">
        <v>8498</v>
      </c>
      <c r="B5403" s="273"/>
      <c r="C5403" s="274" t="s">
        <v>8499</v>
      </c>
      <c r="D5403" s="274"/>
      <c r="E5403" s="274"/>
      <c r="F5403" s="274"/>
      <c r="G5403" s="73">
        <v>0</v>
      </c>
      <c r="H5403" s="73">
        <v>0</v>
      </c>
      <c r="I5403" s="275">
        <v>0</v>
      </c>
      <c r="J5403" s="275"/>
      <c r="K5403" s="275">
        <v>185000</v>
      </c>
      <c r="L5403" s="275"/>
      <c r="M5403" s="275"/>
      <c r="N5403" s="275"/>
      <c r="O5403" s="275">
        <v>0</v>
      </c>
      <c r="P5403" s="275"/>
      <c r="Q5403" s="73">
        <v>185000</v>
      </c>
    </row>
    <row r="5404" spans="1:17" ht="12.1" customHeight="1" x14ac:dyDescent="0.25">
      <c r="A5404" s="273" t="s">
        <v>8500</v>
      </c>
      <c r="B5404" s="273"/>
      <c r="C5404" s="274" t="s">
        <v>8497</v>
      </c>
      <c r="D5404" s="274"/>
      <c r="E5404" s="274"/>
      <c r="F5404" s="274"/>
      <c r="G5404" s="73">
        <v>0</v>
      </c>
      <c r="H5404" s="73">
        <v>0</v>
      </c>
      <c r="I5404" s="275">
        <v>0</v>
      </c>
      <c r="J5404" s="275"/>
      <c r="K5404" s="275">
        <v>282727.27</v>
      </c>
      <c r="L5404" s="275"/>
      <c r="M5404" s="275"/>
      <c r="N5404" s="275"/>
      <c r="O5404" s="275">
        <v>0</v>
      </c>
      <c r="P5404" s="275"/>
      <c r="Q5404" s="73">
        <v>282727.27</v>
      </c>
    </row>
    <row r="5405" spans="1:17" ht="12.75" customHeight="1" x14ac:dyDescent="0.25">
      <c r="A5405" s="273" t="s">
        <v>8501</v>
      </c>
      <c r="B5405" s="273"/>
      <c r="C5405" s="274" t="s">
        <v>8502</v>
      </c>
      <c r="D5405" s="274"/>
      <c r="E5405" s="274"/>
      <c r="F5405" s="274"/>
      <c r="G5405" s="73">
        <v>0</v>
      </c>
      <c r="H5405" s="73">
        <v>0</v>
      </c>
      <c r="I5405" s="275">
        <v>0</v>
      </c>
      <c r="J5405" s="275"/>
      <c r="K5405" s="275">
        <v>54545.46</v>
      </c>
      <c r="L5405" s="275"/>
      <c r="M5405" s="275"/>
      <c r="N5405" s="275"/>
      <c r="O5405" s="275">
        <v>0</v>
      </c>
      <c r="P5405" s="275"/>
      <c r="Q5405" s="73">
        <v>54545.46</v>
      </c>
    </row>
    <row r="5406" spans="1:17" ht="12.1" customHeight="1" x14ac:dyDescent="0.25">
      <c r="A5406" s="273" t="s">
        <v>8503</v>
      </c>
      <c r="B5406" s="273"/>
      <c r="C5406" s="274" t="s">
        <v>8504</v>
      </c>
      <c r="D5406" s="274"/>
      <c r="E5406" s="274"/>
      <c r="F5406" s="274"/>
      <c r="G5406" s="73">
        <v>0</v>
      </c>
      <c r="H5406" s="73">
        <v>0</v>
      </c>
      <c r="I5406" s="275">
        <v>0</v>
      </c>
      <c r="J5406" s="275"/>
      <c r="K5406" s="275">
        <v>909.09</v>
      </c>
      <c r="L5406" s="275"/>
      <c r="M5406" s="275"/>
      <c r="N5406" s="275"/>
      <c r="O5406" s="275">
        <v>0</v>
      </c>
      <c r="P5406" s="275"/>
      <c r="Q5406" s="73">
        <v>909.09</v>
      </c>
    </row>
    <row r="5407" spans="1:17" ht="12.1" customHeight="1" x14ac:dyDescent="0.25">
      <c r="A5407" s="273" t="s">
        <v>8505</v>
      </c>
      <c r="B5407" s="273"/>
      <c r="C5407" s="274" t="s">
        <v>8497</v>
      </c>
      <c r="D5407" s="274"/>
      <c r="E5407" s="274"/>
      <c r="F5407" s="274"/>
      <c r="G5407" s="73">
        <v>0</v>
      </c>
      <c r="H5407" s="73">
        <v>0</v>
      </c>
      <c r="I5407" s="275">
        <v>0</v>
      </c>
      <c r="J5407" s="275"/>
      <c r="K5407" s="275">
        <v>436363.63</v>
      </c>
      <c r="L5407" s="275"/>
      <c r="M5407" s="275"/>
      <c r="N5407" s="275"/>
      <c r="O5407" s="275">
        <v>0</v>
      </c>
      <c r="P5407" s="275"/>
      <c r="Q5407" s="73">
        <v>436363.63</v>
      </c>
    </row>
    <row r="5408" spans="1:17" ht="12.75" customHeight="1" x14ac:dyDescent="0.25">
      <c r="A5408" s="273" t="s">
        <v>8506</v>
      </c>
      <c r="B5408" s="273"/>
      <c r="C5408" s="274" t="s">
        <v>8497</v>
      </c>
      <c r="D5408" s="274"/>
      <c r="E5408" s="274"/>
      <c r="F5408" s="274"/>
      <c r="G5408" s="73">
        <v>0</v>
      </c>
      <c r="H5408" s="73">
        <v>0</v>
      </c>
      <c r="I5408" s="275">
        <v>0</v>
      </c>
      <c r="J5408" s="275"/>
      <c r="K5408" s="275">
        <v>94090.9</v>
      </c>
      <c r="L5408" s="275"/>
      <c r="M5408" s="275"/>
      <c r="N5408" s="275"/>
      <c r="O5408" s="275">
        <v>0</v>
      </c>
      <c r="P5408" s="275"/>
      <c r="Q5408" s="73">
        <v>94090.9</v>
      </c>
    </row>
    <row r="5409" spans="1:17" ht="12.1" customHeight="1" x14ac:dyDescent="0.25">
      <c r="A5409" s="273" t="s">
        <v>8507</v>
      </c>
      <c r="B5409" s="273"/>
      <c r="C5409" s="274" t="s">
        <v>8508</v>
      </c>
      <c r="D5409" s="274"/>
      <c r="E5409" s="274"/>
      <c r="F5409" s="274"/>
      <c r="G5409" s="73">
        <v>0</v>
      </c>
      <c r="H5409" s="73">
        <v>0</v>
      </c>
      <c r="I5409" s="275">
        <v>0</v>
      </c>
      <c r="J5409" s="275"/>
      <c r="K5409" s="275">
        <v>68636.37</v>
      </c>
      <c r="L5409" s="275"/>
      <c r="M5409" s="275"/>
      <c r="N5409" s="275"/>
      <c r="O5409" s="275">
        <v>0</v>
      </c>
      <c r="P5409" s="275"/>
      <c r="Q5409" s="73">
        <v>68636.37</v>
      </c>
    </row>
    <row r="5410" spans="1:17" ht="12.1" customHeight="1" x14ac:dyDescent="0.25">
      <c r="A5410" s="273" t="s">
        <v>8509</v>
      </c>
      <c r="B5410" s="273"/>
      <c r="C5410" s="274" t="s">
        <v>8510</v>
      </c>
      <c r="D5410" s="274"/>
      <c r="E5410" s="274"/>
      <c r="F5410" s="274"/>
      <c r="G5410" s="73">
        <v>0</v>
      </c>
      <c r="H5410" s="73">
        <v>0</v>
      </c>
      <c r="I5410" s="275">
        <v>0</v>
      </c>
      <c r="J5410" s="275"/>
      <c r="K5410" s="275">
        <v>68181.81</v>
      </c>
      <c r="L5410" s="275"/>
      <c r="M5410" s="275"/>
      <c r="N5410" s="275"/>
      <c r="O5410" s="275">
        <v>0</v>
      </c>
      <c r="P5410" s="275"/>
      <c r="Q5410" s="73">
        <v>68181.81</v>
      </c>
    </row>
    <row r="5411" spans="1:17" ht="12.1" customHeight="1" x14ac:dyDescent="0.25">
      <c r="A5411" s="273" t="s">
        <v>8511</v>
      </c>
      <c r="B5411" s="273"/>
      <c r="C5411" s="274" t="s">
        <v>8512</v>
      </c>
      <c r="D5411" s="274"/>
      <c r="E5411" s="274"/>
      <c r="F5411" s="274"/>
      <c r="G5411" s="73">
        <v>0</v>
      </c>
      <c r="H5411" s="73">
        <v>0</v>
      </c>
      <c r="I5411" s="275">
        <v>0</v>
      </c>
      <c r="J5411" s="275"/>
      <c r="K5411" s="275">
        <v>193636.37</v>
      </c>
      <c r="L5411" s="275"/>
      <c r="M5411" s="275"/>
      <c r="N5411" s="275"/>
      <c r="O5411" s="275">
        <v>0</v>
      </c>
      <c r="P5411" s="275"/>
      <c r="Q5411" s="73">
        <v>193636.37</v>
      </c>
    </row>
    <row r="5412" spans="1:17" ht="12.75" customHeight="1" x14ac:dyDescent="0.25">
      <c r="A5412" s="273" t="s">
        <v>8513</v>
      </c>
      <c r="B5412" s="273"/>
      <c r="C5412" s="274" t="s">
        <v>8514</v>
      </c>
      <c r="D5412" s="274"/>
      <c r="E5412" s="274"/>
      <c r="F5412" s="274"/>
      <c r="G5412" s="73">
        <v>0</v>
      </c>
      <c r="H5412" s="73">
        <v>0</v>
      </c>
      <c r="I5412" s="275">
        <v>0</v>
      </c>
      <c r="J5412" s="275"/>
      <c r="K5412" s="275">
        <v>45454.54</v>
      </c>
      <c r="L5412" s="275"/>
      <c r="M5412" s="275"/>
      <c r="N5412" s="275"/>
      <c r="O5412" s="275">
        <v>0</v>
      </c>
      <c r="P5412" s="275"/>
      <c r="Q5412" s="73">
        <v>45454.54</v>
      </c>
    </row>
    <row r="5413" spans="1:17" ht="12.1" customHeight="1" x14ac:dyDescent="0.25">
      <c r="A5413" s="273" t="s">
        <v>8515</v>
      </c>
      <c r="B5413" s="273"/>
      <c r="C5413" s="274" t="s">
        <v>8516</v>
      </c>
      <c r="D5413" s="274"/>
      <c r="E5413" s="274"/>
      <c r="F5413" s="274"/>
      <c r="G5413" s="73">
        <v>0</v>
      </c>
      <c r="H5413" s="73">
        <v>0</v>
      </c>
      <c r="I5413" s="275">
        <v>0</v>
      </c>
      <c r="J5413" s="275"/>
      <c r="K5413" s="275">
        <v>159090.9</v>
      </c>
      <c r="L5413" s="275"/>
      <c r="M5413" s="275"/>
      <c r="N5413" s="275"/>
      <c r="O5413" s="275">
        <v>0</v>
      </c>
      <c r="P5413" s="275"/>
      <c r="Q5413" s="73">
        <v>159090.9</v>
      </c>
    </row>
    <row r="5414" spans="1:17" ht="12.1" customHeight="1" x14ac:dyDescent="0.25">
      <c r="A5414" s="273" t="s">
        <v>8517</v>
      </c>
      <c r="B5414" s="273"/>
      <c r="C5414" s="274" t="s">
        <v>8518</v>
      </c>
      <c r="D5414" s="274"/>
      <c r="E5414" s="274"/>
      <c r="F5414" s="274"/>
      <c r="G5414" s="73">
        <v>0</v>
      </c>
      <c r="H5414" s="73">
        <v>0</v>
      </c>
      <c r="I5414" s="275">
        <v>0</v>
      </c>
      <c r="J5414" s="275"/>
      <c r="K5414" s="275">
        <v>169090.92</v>
      </c>
      <c r="L5414" s="275"/>
      <c r="M5414" s="275"/>
      <c r="N5414" s="275"/>
      <c r="O5414" s="275">
        <v>0</v>
      </c>
      <c r="P5414" s="275"/>
      <c r="Q5414" s="73">
        <v>169090.92</v>
      </c>
    </row>
    <row r="5415" spans="1:17" ht="12.75" customHeight="1" x14ac:dyDescent="0.25">
      <c r="A5415" s="273" t="s">
        <v>8519</v>
      </c>
      <c r="B5415" s="273"/>
      <c r="C5415" s="274" t="s">
        <v>8520</v>
      </c>
      <c r="D5415" s="274"/>
      <c r="E5415" s="274"/>
      <c r="F5415" s="274"/>
      <c r="G5415" s="73">
        <v>0</v>
      </c>
      <c r="H5415" s="73">
        <v>0</v>
      </c>
      <c r="I5415" s="275">
        <v>0</v>
      </c>
      <c r="J5415" s="275"/>
      <c r="K5415" s="275">
        <v>321818.17</v>
      </c>
      <c r="L5415" s="275"/>
      <c r="M5415" s="275"/>
      <c r="N5415" s="275"/>
      <c r="O5415" s="275">
        <v>0</v>
      </c>
      <c r="P5415" s="275"/>
      <c r="Q5415" s="73">
        <v>321818.17</v>
      </c>
    </row>
    <row r="5416" spans="1:17" ht="12.1" customHeight="1" x14ac:dyDescent="0.25">
      <c r="A5416" s="273" t="s">
        <v>8521</v>
      </c>
      <c r="B5416" s="273"/>
      <c r="C5416" s="274" t="s">
        <v>8522</v>
      </c>
      <c r="D5416" s="274"/>
      <c r="E5416" s="274"/>
      <c r="F5416" s="274"/>
      <c r="G5416" s="73">
        <v>0</v>
      </c>
      <c r="H5416" s="73">
        <v>0</v>
      </c>
      <c r="I5416" s="275">
        <v>0</v>
      </c>
      <c r="J5416" s="275"/>
      <c r="K5416" s="275">
        <v>102272.72</v>
      </c>
      <c r="L5416" s="275"/>
      <c r="M5416" s="275"/>
      <c r="N5416" s="275"/>
      <c r="O5416" s="275">
        <v>0</v>
      </c>
      <c r="P5416" s="275"/>
      <c r="Q5416" s="73">
        <v>102272.72</v>
      </c>
    </row>
    <row r="5417" spans="1:17" ht="12.1" customHeight="1" x14ac:dyDescent="0.25">
      <c r="A5417" s="273" t="s">
        <v>8523</v>
      </c>
      <c r="B5417" s="273"/>
      <c r="C5417" s="274" t="s">
        <v>8497</v>
      </c>
      <c r="D5417" s="274"/>
      <c r="E5417" s="274"/>
      <c r="F5417" s="274"/>
      <c r="G5417" s="73">
        <v>0</v>
      </c>
      <c r="H5417" s="73">
        <v>0</v>
      </c>
      <c r="I5417" s="275">
        <v>0</v>
      </c>
      <c r="J5417" s="275"/>
      <c r="K5417" s="275">
        <v>55454.54</v>
      </c>
      <c r="L5417" s="275"/>
      <c r="M5417" s="275"/>
      <c r="N5417" s="275"/>
      <c r="O5417" s="275">
        <v>0</v>
      </c>
      <c r="P5417" s="275"/>
      <c r="Q5417" s="73">
        <v>55454.54</v>
      </c>
    </row>
    <row r="5418" spans="1:17" ht="12.75" customHeight="1" x14ac:dyDescent="0.25">
      <c r="A5418" s="273" t="s">
        <v>8524</v>
      </c>
      <c r="B5418" s="273"/>
      <c r="C5418" s="274" t="s">
        <v>8497</v>
      </c>
      <c r="D5418" s="274"/>
      <c r="E5418" s="274"/>
      <c r="F5418" s="274"/>
      <c r="G5418" s="73">
        <v>0</v>
      </c>
      <c r="H5418" s="73">
        <v>0</v>
      </c>
      <c r="I5418" s="275">
        <v>0</v>
      </c>
      <c r="J5418" s="275"/>
      <c r="K5418" s="275">
        <v>100909.09</v>
      </c>
      <c r="L5418" s="275"/>
      <c r="M5418" s="275"/>
      <c r="N5418" s="275"/>
      <c r="O5418" s="275">
        <v>0</v>
      </c>
      <c r="P5418" s="275"/>
      <c r="Q5418" s="73">
        <v>100909.09</v>
      </c>
    </row>
    <row r="5419" spans="1:17" ht="12.1" customHeight="1" x14ac:dyDescent="0.25">
      <c r="A5419" s="355"/>
      <c r="B5419" s="355"/>
      <c r="C5419" s="355"/>
      <c r="D5419" s="355"/>
      <c r="E5419" s="355"/>
      <c r="F5419" s="355"/>
      <c r="G5419" s="74">
        <v>0</v>
      </c>
      <c r="H5419" s="74">
        <v>0</v>
      </c>
      <c r="I5419" s="356">
        <v>0</v>
      </c>
      <c r="J5419" s="356"/>
      <c r="K5419" s="356">
        <v>3284545.41</v>
      </c>
      <c r="L5419" s="356"/>
      <c r="M5419" s="356"/>
      <c r="N5419" s="356"/>
      <c r="O5419" s="356">
        <v>0</v>
      </c>
      <c r="P5419" s="356"/>
      <c r="Q5419" s="74">
        <v>3284545.41</v>
      </c>
    </row>
    <row r="5420" spans="1:17" ht="6.8" customHeight="1" x14ac:dyDescent="0.25"/>
    <row r="5421" spans="1:17" ht="12.1" customHeight="1" x14ac:dyDescent="0.25">
      <c r="A5421" s="277" t="s">
        <v>578</v>
      </c>
      <c r="B5421" s="277"/>
      <c r="C5421" s="278" t="s">
        <v>925</v>
      </c>
      <c r="D5421" s="278"/>
      <c r="E5421" s="278"/>
      <c r="F5421" s="278"/>
      <c r="G5421" s="278"/>
      <c r="H5421" s="278"/>
      <c r="I5421" s="278"/>
      <c r="J5421" s="278"/>
      <c r="K5421" s="278"/>
      <c r="L5421" s="278"/>
      <c r="M5421" s="278"/>
      <c r="N5421" s="278"/>
      <c r="O5421" s="278"/>
      <c r="P5421" s="278"/>
      <c r="Q5421" s="278"/>
    </row>
    <row r="5422" spans="1:17" ht="12.75" customHeight="1" x14ac:dyDescent="0.25">
      <c r="A5422" s="273" t="s">
        <v>8525</v>
      </c>
      <c r="B5422" s="273"/>
      <c r="C5422" s="274" t="s">
        <v>8526</v>
      </c>
      <c r="D5422" s="274"/>
      <c r="E5422" s="274"/>
      <c r="F5422" s="274"/>
      <c r="G5422" s="73">
        <v>0</v>
      </c>
      <c r="H5422" s="73">
        <v>0</v>
      </c>
      <c r="I5422" s="275">
        <v>0</v>
      </c>
      <c r="J5422" s="275"/>
      <c r="K5422" s="275">
        <v>25425</v>
      </c>
      <c r="L5422" s="275"/>
      <c r="M5422" s="275"/>
      <c r="N5422" s="275"/>
      <c r="O5422" s="275">
        <v>0</v>
      </c>
      <c r="P5422" s="275"/>
      <c r="Q5422" s="73">
        <v>25425</v>
      </c>
    </row>
    <row r="5423" spans="1:17" ht="12.1" customHeight="1" x14ac:dyDescent="0.25">
      <c r="A5423" s="273" t="s">
        <v>8527</v>
      </c>
      <c r="B5423" s="273"/>
      <c r="C5423" s="274" t="s">
        <v>8528</v>
      </c>
      <c r="D5423" s="274"/>
      <c r="E5423" s="274"/>
      <c r="F5423" s="274"/>
      <c r="G5423" s="73">
        <v>0</v>
      </c>
      <c r="H5423" s="73">
        <v>0</v>
      </c>
      <c r="I5423" s="275">
        <v>0</v>
      </c>
      <c r="J5423" s="275"/>
      <c r="K5423" s="275">
        <v>2750</v>
      </c>
      <c r="L5423" s="275"/>
      <c r="M5423" s="275"/>
      <c r="N5423" s="275"/>
      <c r="O5423" s="275">
        <v>0</v>
      </c>
      <c r="P5423" s="275"/>
      <c r="Q5423" s="73">
        <v>2750</v>
      </c>
    </row>
    <row r="5424" spans="1:17" ht="12.1" customHeight="1" x14ac:dyDescent="0.25">
      <c r="A5424" s="273" t="s">
        <v>8529</v>
      </c>
      <c r="B5424" s="273"/>
      <c r="C5424" s="274" t="s">
        <v>8530</v>
      </c>
      <c r="D5424" s="274"/>
      <c r="E5424" s="274"/>
      <c r="F5424" s="274"/>
      <c r="G5424" s="73">
        <v>0</v>
      </c>
      <c r="H5424" s="73">
        <v>0</v>
      </c>
      <c r="I5424" s="275">
        <v>0</v>
      </c>
      <c r="J5424" s="275"/>
      <c r="K5424" s="275">
        <v>5800</v>
      </c>
      <c r="L5424" s="275"/>
      <c r="M5424" s="275"/>
      <c r="N5424" s="275"/>
      <c r="O5424" s="275">
        <v>0</v>
      </c>
      <c r="P5424" s="275"/>
      <c r="Q5424" s="73">
        <v>5800</v>
      </c>
    </row>
    <row r="5425" spans="1:17" ht="12.75" customHeight="1" x14ac:dyDescent="0.25">
      <c r="A5425" s="273" t="s">
        <v>8531</v>
      </c>
      <c r="B5425" s="273"/>
      <c r="C5425" s="274" t="s">
        <v>8532</v>
      </c>
      <c r="D5425" s="274"/>
      <c r="E5425" s="274"/>
      <c r="F5425" s="274"/>
      <c r="G5425" s="73">
        <v>0</v>
      </c>
      <c r="H5425" s="73">
        <v>0</v>
      </c>
      <c r="I5425" s="275">
        <v>0</v>
      </c>
      <c r="J5425" s="275"/>
      <c r="K5425" s="275">
        <v>17100</v>
      </c>
      <c r="L5425" s="275"/>
      <c r="M5425" s="275"/>
      <c r="N5425" s="275"/>
      <c r="O5425" s="275">
        <v>0</v>
      </c>
      <c r="P5425" s="275"/>
      <c r="Q5425" s="73">
        <v>17100</v>
      </c>
    </row>
    <row r="5426" spans="1:17" ht="12.1" customHeight="1" x14ac:dyDescent="0.25">
      <c r="A5426" s="355"/>
      <c r="B5426" s="355"/>
      <c r="C5426" s="355"/>
      <c r="D5426" s="355"/>
      <c r="E5426" s="355"/>
      <c r="F5426" s="355"/>
      <c r="G5426" s="74">
        <v>0</v>
      </c>
      <c r="H5426" s="74">
        <v>0</v>
      </c>
      <c r="I5426" s="356">
        <v>0</v>
      </c>
      <c r="J5426" s="356"/>
      <c r="K5426" s="356">
        <v>51075</v>
      </c>
      <c r="L5426" s="356"/>
      <c r="M5426" s="356"/>
      <c r="N5426" s="356"/>
      <c r="O5426" s="356">
        <v>0</v>
      </c>
      <c r="P5426" s="356"/>
      <c r="Q5426" s="74">
        <v>51075</v>
      </c>
    </row>
    <row r="5427" spans="1:17" ht="6.8" customHeight="1" x14ac:dyDescent="0.25"/>
    <row r="5428" spans="1:17" ht="12.1" customHeight="1" x14ac:dyDescent="0.25">
      <c r="A5428" s="277" t="s">
        <v>578</v>
      </c>
      <c r="B5428" s="277"/>
      <c r="C5428" s="278" t="s">
        <v>927</v>
      </c>
      <c r="D5428" s="278"/>
      <c r="E5428" s="278"/>
      <c r="F5428" s="278"/>
      <c r="G5428" s="278"/>
      <c r="H5428" s="278"/>
      <c r="I5428" s="278"/>
      <c r="J5428" s="278"/>
      <c r="K5428" s="278"/>
      <c r="L5428" s="278"/>
      <c r="M5428" s="278"/>
      <c r="N5428" s="278"/>
      <c r="O5428" s="278"/>
      <c r="P5428" s="278"/>
      <c r="Q5428" s="278"/>
    </row>
    <row r="5429" spans="1:17" ht="12.75" customHeight="1" x14ac:dyDescent="0.25">
      <c r="A5429" s="273" t="s">
        <v>8533</v>
      </c>
      <c r="B5429" s="273"/>
      <c r="C5429" s="274" t="s">
        <v>8534</v>
      </c>
      <c r="D5429" s="274"/>
      <c r="E5429" s="274"/>
      <c r="F5429" s="274"/>
      <c r="G5429" s="73">
        <v>0</v>
      </c>
      <c r="H5429" s="73">
        <v>0</v>
      </c>
      <c r="I5429" s="275">
        <v>0</v>
      </c>
      <c r="J5429" s="275"/>
      <c r="K5429" s="275">
        <v>213711767</v>
      </c>
      <c r="L5429" s="275"/>
      <c r="M5429" s="275"/>
      <c r="N5429" s="275"/>
      <c r="O5429" s="275">
        <v>0</v>
      </c>
      <c r="P5429" s="275"/>
      <c r="Q5429" s="73">
        <v>213711767</v>
      </c>
    </row>
    <row r="5430" spans="1:17" ht="12.1" customHeight="1" x14ac:dyDescent="0.25">
      <c r="A5430" s="355"/>
      <c r="B5430" s="355"/>
      <c r="C5430" s="355"/>
      <c r="D5430" s="355"/>
      <c r="E5430" s="355"/>
      <c r="F5430" s="355"/>
      <c r="G5430" s="74">
        <v>0</v>
      </c>
      <c r="H5430" s="74">
        <v>0</v>
      </c>
      <c r="I5430" s="356">
        <v>0</v>
      </c>
      <c r="J5430" s="356"/>
      <c r="K5430" s="356">
        <v>213711767</v>
      </c>
      <c r="L5430" s="356"/>
      <c r="M5430" s="356"/>
      <c r="N5430" s="356"/>
      <c r="O5430" s="356">
        <v>0</v>
      </c>
      <c r="P5430" s="356"/>
      <c r="Q5430" s="74">
        <v>213711767</v>
      </c>
    </row>
    <row r="5431" spans="1:17" ht="6.8" customHeight="1" x14ac:dyDescent="0.25"/>
    <row r="5432" spans="1:17" ht="12.1" customHeight="1" x14ac:dyDescent="0.25">
      <c r="A5432" s="277" t="s">
        <v>578</v>
      </c>
      <c r="B5432" s="277"/>
      <c r="C5432" s="278" t="s">
        <v>929</v>
      </c>
      <c r="D5432" s="278"/>
      <c r="E5432" s="278"/>
      <c r="F5432" s="278"/>
      <c r="G5432" s="278"/>
      <c r="H5432" s="278"/>
      <c r="I5432" s="278"/>
      <c r="J5432" s="278"/>
      <c r="K5432" s="278"/>
      <c r="L5432" s="278"/>
      <c r="M5432" s="278"/>
      <c r="N5432" s="278"/>
      <c r="O5432" s="278"/>
      <c r="P5432" s="278"/>
      <c r="Q5432" s="278"/>
    </row>
    <row r="5433" spans="1:17" ht="12.75" customHeight="1" x14ac:dyDescent="0.25">
      <c r="A5433" s="273" t="s">
        <v>8535</v>
      </c>
      <c r="B5433" s="273"/>
      <c r="C5433" s="274" t="s">
        <v>8536</v>
      </c>
      <c r="D5433" s="274"/>
      <c r="E5433" s="274"/>
      <c r="F5433" s="274"/>
      <c r="G5433" s="73">
        <v>0</v>
      </c>
      <c r="H5433" s="73">
        <v>0</v>
      </c>
      <c r="I5433" s="275">
        <v>0</v>
      </c>
      <c r="J5433" s="275"/>
      <c r="K5433" s="275">
        <v>57388747</v>
      </c>
      <c r="L5433" s="275"/>
      <c r="M5433" s="275"/>
      <c r="N5433" s="275"/>
      <c r="O5433" s="275">
        <v>0</v>
      </c>
      <c r="P5433" s="275"/>
      <c r="Q5433" s="73">
        <v>57388747</v>
      </c>
    </row>
    <row r="5434" spans="1:17" ht="12.1" customHeight="1" x14ac:dyDescent="0.25">
      <c r="A5434" s="355"/>
      <c r="B5434" s="355"/>
      <c r="C5434" s="355"/>
      <c r="D5434" s="355"/>
      <c r="E5434" s="355"/>
      <c r="F5434" s="355"/>
      <c r="G5434" s="74">
        <v>0</v>
      </c>
      <c r="H5434" s="74">
        <v>0</v>
      </c>
      <c r="I5434" s="356">
        <v>0</v>
      </c>
      <c r="J5434" s="356"/>
      <c r="K5434" s="356">
        <v>57388747</v>
      </c>
      <c r="L5434" s="356"/>
      <c r="M5434" s="356"/>
      <c r="N5434" s="356"/>
      <c r="O5434" s="356">
        <v>0</v>
      </c>
      <c r="P5434" s="356"/>
      <c r="Q5434" s="74">
        <v>57388747</v>
      </c>
    </row>
    <row r="5435" spans="1:17" ht="6.8" customHeight="1" x14ac:dyDescent="0.25"/>
    <row r="5436" spans="1:17" ht="12.1" customHeight="1" x14ac:dyDescent="0.25">
      <c r="A5436" s="277" t="s">
        <v>578</v>
      </c>
      <c r="B5436" s="277"/>
      <c r="C5436" s="278" t="s">
        <v>931</v>
      </c>
      <c r="D5436" s="278"/>
      <c r="E5436" s="278"/>
      <c r="F5436" s="278"/>
      <c r="G5436" s="278"/>
      <c r="H5436" s="278"/>
      <c r="I5436" s="278"/>
      <c r="J5436" s="278"/>
      <c r="K5436" s="278"/>
      <c r="L5436" s="278"/>
      <c r="M5436" s="278"/>
      <c r="N5436" s="278"/>
      <c r="O5436" s="278"/>
      <c r="P5436" s="278"/>
      <c r="Q5436" s="278"/>
    </row>
    <row r="5437" spans="1:17" ht="12.75" customHeight="1" x14ac:dyDescent="0.25">
      <c r="A5437" s="273" t="s">
        <v>8537</v>
      </c>
      <c r="B5437" s="273"/>
      <c r="C5437" s="274" t="s">
        <v>8538</v>
      </c>
      <c r="D5437" s="274"/>
      <c r="E5437" s="274"/>
      <c r="F5437" s="274"/>
      <c r="G5437" s="73">
        <v>0</v>
      </c>
      <c r="H5437" s="73">
        <v>0</v>
      </c>
      <c r="I5437" s="275">
        <v>0</v>
      </c>
      <c r="J5437" s="275"/>
      <c r="K5437" s="275">
        <v>191393074</v>
      </c>
      <c r="L5437" s="275"/>
      <c r="M5437" s="275"/>
      <c r="N5437" s="275"/>
      <c r="O5437" s="275">
        <v>0</v>
      </c>
      <c r="P5437" s="275"/>
      <c r="Q5437" s="73">
        <v>191393074</v>
      </c>
    </row>
    <row r="5438" spans="1:17" ht="12.1" customHeight="1" x14ac:dyDescent="0.25">
      <c r="A5438" s="355"/>
      <c r="B5438" s="355"/>
      <c r="C5438" s="355"/>
      <c r="D5438" s="355"/>
      <c r="E5438" s="355"/>
      <c r="F5438" s="355"/>
      <c r="G5438" s="74">
        <v>0</v>
      </c>
      <c r="H5438" s="74">
        <v>0</v>
      </c>
      <c r="I5438" s="356">
        <v>0</v>
      </c>
      <c r="J5438" s="356"/>
      <c r="K5438" s="356">
        <v>191393074</v>
      </c>
      <c r="L5438" s="356"/>
      <c r="M5438" s="356"/>
      <c r="N5438" s="356"/>
      <c r="O5438" s="356">
        <v>0</v>
      </c>
      <c r="P5438" s="356"/>
      <c r="Q5438" s="74">
        <v>191393074</v>
      </c>
    </row>
    <row r="5439" spans="1:17" ht="6.8" customHeight="1" x14ac:dyDescent="0.25"/>
    <row r="5440" spans="1:17" ht="12.1" customHeight="1" x14ac:dyDescent="0.25">
      <c r="A5440" s="277" t="s">
        <v>578</v>
      </c>
      <c r="B5440" s="277"/>
      <c r="C5440" s="278" t="s">
        <v>933</v>
      </c>
      <c r="D5440" s="278"/>
      <c r="E5440" s="278"/>
      <c r="F5440" s="278"/>
      <c r="G5440" s="278"/>
      <c r="H5440" s="278"/>
      <c r="I5440" s="278"/>
      <c r="J5440" s="278"/>
      <c r="K5440" s="278"/>
      <c r="L5440" s="278"/>
      <c r="M5440" s="278"/>
      <c r="N5440" s="278"/>
      <c r="O5440" s="278"/>
      <c r="P5440" s="278"/>
      <c r="Q5440" s="278"/>
    </row>
    <row r="5441" spans="1:17" ht="12.1" customHeight="1" x14ac:dyDescent="0.25">
      <c r="A5441" s="273" t="s">
        <v>8539</v>
      </c>
      <c r="B5441" s="273"/>
      <c r="C5441" s="274" t="s">
        <v>8540</v>
      </c>
      <c r="D5441" s="274"/>
      <c r="E5441" s="274"/>
      <c r="F5441" s="274"/>
      <c r="G5441" s="73">
        <v>0</v>
      </c>
      <c r="H5441" s="73">
        <v>0</v>
      </c>
      <c r="I5441" s="275">
        <v>0</v>
      </c>
      <c r="J5441" s="275"/>
      <c r="K5441" s="275">
        <v>12340556</v>
      </c>
      <c r="L5441" s="275"/>
      <c r="M5441" s="275"/>
      <c r="N5441" s="275"/>
      <c r="O5441" s="275">
        <v>0</v>
      </c>
      <c r="P5441" s="275"/>
      <c r="Q5441" s="73">
        <v>12340556</v>
      </c>
    </row>
    <row r="5442" spans="1:17" ht="12.75" customHeight="1" x14ac:dyDescent="0.25">
      <c r="A5442" s="355"/>
      <c r="B5442" s="355"/>
      <c r="C5442" s="355"/>
      <c r="D5442" s="355"/>
      <c r="E5442" s="355"/>
      <c r="F5442" s="355"/>
      <c r="G5442" s="74">
        <v>0</v>
      </c>
      <c r="H5442" s="74">
        <v>0</v>
      </c>
      <c r="I5442" s="356">
        <v>0</v>
      </c>
      <c r="J5442" s="356"/>
      <c r="K5442" s="356">
        <v>12340556</v>
      </c>
      <c r="L5442" s="356"/>
      <c r="M5442" s="356"/>
      <c r="N5442" s="356"/>
      <c r="O5442" s="356">
        <v>0</v>
      </c>
      <c r="P5442" s="356"/>
      <c r="Q5442" s="74">
        <v>12340556</v>
      </c>
    </row>
    <row r="5443" spans="1:17" ht="6.8" customHeight="1" x14ac:dyDescent="0.25"/>
    <row r="5444" spans="1:17" ht="12.1" customHeight="1" x14ac:dyDescent="0.25">
      <c r="A5444" s="277" t="s">
        <v>578</v>
      </c>
      <c r="B5444" s="277"/>
      <c r="C5444" s="278" t="s">
        <v>935</v>
      </c>
      <c r="D5444" s="278"/>
      <c r="E5444" s="278"/>
      <c r="F5444" s="278"/>
      <c r="G5444" s="278"/>
      <c r="H5444" s="278"/>
      <c r="I5444" s="278"/>
      <c r="J5444" s="278"/>
      <c r="K5444" s="278"/>
      <c r="L5444" s="278"/>
      <c r="M5444" s="278"/>
      <c r="N5444" s="278"/>
      <c r="O5444" s="278"/>
      <c r="P5444" s="278"/>
      <c r="Q5444" s="278"/>
    </row>
    <row r="5445" spans="1:17" ht="12.1" customHeight="1" x14ac:dyDescent="0.25">
      <c r="A5445" s="273" t="s">
        <v>8541</v>
      </c>
      <c r="B5445" s="273"/>
      <c r="C5445" s="274" t="s">
        <v>8542</v>
      </c>
      <c r="D5445" s="274"/>
      <c r="E5445" s="274"/>
      <c r="F5445" s="274"/>
      <c r="G5445" s="73">
        <v>0</v>
      </c>
      <c r="H5445" s="73">
        <v>0</v>
      </c>
      <c r="I5445" s="275">
        <v>0</v>
      </c>
      <c r="J5445" s="275"/>
      <c r="K5445" s="275">
        <v>723049</v>
      </c>
      <c r="L5445" s="275"/>
      <c r="M5445" s="275"/>
      <c r="N5445" s="275"/>
      <c r="O5445" s="275">
        <v>0</v>
      </c>
      <c r="P5445" s="275"/>
      <c r="Q5445" s="73">
        <v>723049</v>
      </c>
    </row>
    <row r="5446" spans="1:17" ht="12.75" customHeight="1" x14ac:dyDescent="0.25">
      <c r="A5446" s="355"/>
      <c r="B5446" s="355"/>
      <c r="C5446" s="355"/>
      <c r="D5446" s="355"/>
      <c r="E5446" s="355"/>
      <c r="F5446" s="355"/>
      <c r="G5446" s="74">
        <v>0</v>
      </c>
      <c r="H5446" s="74">
        <v>0</v>
      </c>
      <c r="I5446" s="356">
        <v>0</v>
      </c>
      <c r="J5446" s="356"/>
      <c r="K5446" s="356">
        <v>723049</v>
      </c>
      <c r="L5446" s="356"/>
      <c r="M5446" s="356"/>
      <c r="N5446" s="356"/>
      <c r="O5446" s="356">
        <v>0</v>
      </c>
      <c r="P5446" s="356"/>
      <c r="Q5446" s="74">
        <v>723049</v>
      </c>
    </row>
    <row r="5447" spans="1:17" ht="6.8" customHeight="1" x14ac:dyDescent="0.25"/>
    <row r="5448" spans="1:17" ht="12.1" customHeight="1" x14ac:dyDescent="0.25">
      <c r="A5448" s="277" t="s">
        <v>578</v>
      </c>
      <c r="B5448" s="277"/>
      <c r="C5448" s="278" t="s">
        <v>937</v>
      </c>
      <c r="D5448" s="278"/>
      <c r="E5448" s="278"/>
      <c r="F5448" s="278"/>
      <c r="G5448" s="278"/>
      <c r="H5448" s="278"/>
      <c r="I5448" s="278"/>
      <c r="J5448" s="278"/>
      <c r="K5448" s="278"/>
      <c r="L5448" s="278"/>
      <c r="M5448" s="278"/>
      <c r="N5448" s="278"/>
      <c r="O5448" s="278"/>
      <c r="P5448" s="278"/>
      <c r="Q5448" s="278"/>
    </row>
    <row r="5449" spans="1:17" ht="12.1" customHeight="1" x14ac:dyDescent="0.25">
      <c r="A5449" s="273" t="s">
        <v>8543</v>
      </c>
      <c r="B5449" s="273"/>
      <c r="C5449" s="274" t="s">
        <v>8544</v>
      </c>
      <c r="D5449" s="274"/>
      <c r="E5449" s="274"/>
      <c r="F5449" s="274"/>
      <c r="G5449" s="73">
        <v>0</v>
      </c>
      <c r="H5449" s="73">
        <v>0</v>
      </c>
      <c r="I5449" s="275">
        <v>0</v>
      </c>
      <c r="J5449" s="275"/>
      <c r="K5449" s="275">
        <v>570760</v>
      </c>
      <c r="L5449" s="275"/>
      <c r="M5449" s="275"/>
      <c r="N5449" s="275"/>
      <c r="O5449" s="275">
        <v>0</v>
      </c>
      <c r="P5449" s="275"/>
      <c r="Q5449" s="73">
        <v>570760</v>
      </c>
    </row>
    <row r="5450" spans="1:17" ht="12.75" customHeight="1" x14ac:dyDescent="0.25">
      <c r="A5450" s="355"/>
      <c r="B5450" s="355"/>
      <c r="C5450" s="355"/>
      <c r="D5450" s="355"/>
      <c r="E5450" s="355"/>
      <c r="F5450" s="355"/>
      <c r="G5450" s="74">
        <v>0</v>
      </c>
      <c r="H5450" s="74">
        <v>0</v>
      </c>
      <c r="I5450" s="356">
        <v>0</v>
      </c>
      <c r="J5450" s="356"/>
      <c r="K5450" s="356">
        <v>570760</v>
      </c>
      <c r="L5450" s="356"/>
      <c r="M5450" s="356"/>
      <c r="N5450" s="356"/>
      <c r="O5450" s="356">
        <v>0</v>
      </c>
      <c r="P5450" s="356"/>
      <c r="Q5450" s="74">
        <v>570760</v>
      </c>
    </row>
    <row r="5451" spans="1:17" ht="6.8" customHeight="1" x14ac:dyDescent="0.25"/>
    <row r="5452" spans="1:17" ht="12.1" customHeight="1" x14ac:dyDescent="0.25">
      <c r="A5452" s="277" t="s">
        <v>578</v>
      </c>
      <c r="B5452" s="277"/>
      <c r="C5452" s="278" t="s">
        <v>939</v>
      </c>
      <c r="D5452" s="278"/>
      <c r="E5452" s="278"/>
      <c r="F5452" s="278"/>
      <c r="G5452" s="278"/>
      <c r="H5452" s="278"/>
      <c r="I5452" s="278"/>
      <c r="J5452" s="278"/>
      <c r="K5452" s="278"/>
      <c r="L5452" s="278"/>
      <c r="M5452" s="278"/>
      <c r="N5452" s="278"/>
      <c r="O5452" s="278"/>
      <c r="P5452" s="278"/>
      <c r="Q5452" s="278"/>
    </row>
    <row r="5453" spans="1:17" ht="12.1" customHeight="1" x14ac:dyDescent="0.25">
      <c r="A5453" s="273" t="s">
        <v>8545</v>
      </c>
      <c r="B5453" s="273"/>
      <c r="C5453" s="274" t="s">
        <v>8546</v>
      </c>
      <c r="D5453" s="274"/>
      <c r="E5453" s="274"/>
      <c r="F5453" s="274"/>
      <c r="G5453" s="73">
        <v>0</v>
      </c>
      <c r="H5453" s="73">
        <v>0</v>
      </c>
      <c r="I5453" s="275">
        <v>0</v>
      </c>
      <c r="J5453" s="275"/>
      <c r="K5453" s="275">
        <v>2812691</v>
      </c>
      <c r="L5453" s="275"/>
      <c r="M5453" s="275"/>
      <c r="N5453" s="275"/>
      <c r="O5453" s="275">
        <v>0</v>
      </c>
      <c r="P5453" s="275"/>
      <c r="Q5453" s="73">
        <v>2812691</v>
      </c>
    </row>
    <row r="5454" spans="1:17" ht="12.75" customHeight="1" x14ac:dyDescent="0.25">
      <c r="A5454" s="273" t="s">
        <v>8547</v>
      </c>
      <c r="B5454" s="273"/>
      <c r="C5454" s="274" t="s">
        <v>8548</v>
      </c>
      <c r="D5454" s="274"/>
      <c r="E5454" s="274"/>
      <c r="F5454" s="274"/>
      <c r="G5454" s="73">
        <v>0</v>
      </c>
      <c r="H5454" s="73">
        <v>0</v>
      </c>
      <c r="I5454" s="275">
        <v>0</v>
      </c>
      <c r="J5454" s="275"/>
      <c r="K5454" s="275">
        <v>11542818</v>
      </c>
      <c r="L5454" s="275"/>
      <c r="M5454" s="275"/>
      <c r="N5454" s="275"/>
      <c r="O5454" s="275">
        <v>0</v>
      </c>
      <c r="P5454" s="275"/>
      <c r="Q5454" s="73">
        <v>11542818</v>
      </c>
    </row>
    <row r="5455" spans="1:17" ht="12.1" customHeight="1" x14ac:dyDescent="0.25">
      <c r="A5455" s="355"/>
      <c r="B5455" s="355"/>
      <c r="C5455" s="355"/>
      <c r="D5455" s="355"/>
      <c r="E5455" s="355"/>
      <c r="F5455" s="355"/>
      <c r="G5455" s="74">
        <v>0</v>
      </c>
      <c r="H5455" s="74">
        <v>0</v>
      </c>
      <c r="I5455" s="356">
        <v>0</v>
      </c>
      <c r="J5455" s="356"/>
      <c r="K5455" s="356">
        <v>14355509</v>
      </c>
      <c r="L5455" s="356"/>
      <c r="M5455" s="356"/>
      <c r="N5455" s="356"/>
      <c r="O5455" s="356">
        <v>0</v>
      </c>
      <c r="P5455" s="356"/>
      <c r="Q5455" s="74">
        <v>14355509</v>
      </c>
    </row>
    <row r="5456" spans="1:17" ht="6.8" customHeight="1" x14ac:dyDescent="0.25"/>
    <row r="5457" spans="1:17" ht="12.1" customHeight="1" x14ac:dyDescent="0.25">
      <c r="A5457" s="277" t="s">
        <v>578</v>
      </c>
      <c r="B5457" s="277"/>
      <c r="C5457" s="278" t="s">
        <v>941</v>
      </c>
      <c r="D5457" s="278"/>
      <c r="E5457" s="278"/>
      <c r="F5457" s="278"/>
      <c r="G5457" s="278"/>
      <c r="H5457" s="278"/>
      <c r="I5457" s="278"/>
      <c r="J5457" s="278"/>
      <c r="K5457" s="278"/>
      <c r="L5457" s="278"/>
      <c r="M5457" s="278"/>
      <c r="N5457" s="278"/>
      <c r="O5457" s="278"/>
      <c r="P5457" s="278"/>
      <c r="Q5457" s="278"/>
    </row>
    <row r="5458" spans="1:17" ht="12.75" customHeight="1" x14ac:dyDescent="0.25">
      <c r="A5458" s="273" t="s">
        <v>8549</v>
      </c>
      <c r="B5458" s="273"/>
      <c r="C5458" s="274" t="s">
        <v>8550</v>
      </c>
      <c r="D5458" s="274"/>
      <c r="E5458" s="274"/>
      <c r="F5458" s="274"/>
      <c r="G5458" s="73">
        <v>0</v>
      </c>
      <c r="H5458" s="73">
        <v>0</v>
      </c>
      <c r="I5458" s="275">
        <v>0</v>
      </c>
      <c r="J5458" s="275"/>
      <c r="K5458" s="275">
        <v>5166918.68</v>
      </c>
      <c r="L5458" s="275"/>
      <c r="M5458" s="275"/>
      <c r="N5458" s="275"/>
      <c r="O5458" s="275">
        <v>0</v>
      </c>
      <c r="P5458" s="275"/>
      <c r="Q5458" s="73">
        <v>5166918.68</v>
      </c>
    </row>
    <row r="5459" spans="1:17" ht="12.1" customHeight="1" x14ac:dyDescent="0.25">
      <c r="A5459" s="355"/>
      <c r="B5459" s="355"/>
      <c r="C5459" s="355"/>
      <c r="D5459" s="355"/>
      <c r="E5459" s="355"/>
      <c r="F5459" s="355"/>
      <c r="G5459" s="74">
        <v>0</v>
      </c>
      <c r="H5459" s="74">
        <v>0</v>
      </c>
      <c r="I5459" s="356">
        <v>0</v>
      </c>
      <c r="J5459" s="356"/>
      <c r="K5459" s="356">
        <v>5166918.68</v>
      </c>
      <c r="L5459" s="356"/>
      <c r="M5459" s="356"/>
      <c r="N5459" s="356"/>
      <c r="O5459" s="356">
        <v>0</v>
      </c>
      <c r="P5459" s="356"/>
      <c r="Q5459" s="74">
        <v>5166918.68</v>
      </c>
    </row>
    <row r="5460" spans="1:17" ht="6.8" customHeight="1" x14ac:dyDescent="0.25"/>
    <row r="5461" spans="1:17" ht="12.1" customHeight="1" x14ac:dyDescent="0.25">
      <c r="A5461" s="277" t="s">
        <v>578</v>
      </c>
      <c r="B5461" s="277"/>
      <c r="C5461" s="278" t="s">
        <v>943</v>
      </c>
      <c r="D5461" s="278"/>
      <c r="E5461" s="278"/>
      <c r="F5461" s="278"/>
      <c r="G5461" s="278"/>
      <c r="H5461" s="278"/>
      <c r="I5461" s="278"/>
      <c r="J5461" s="278"/>
      <c r="K5461" s="278"/>
      <c r="L5461" s="278"/>
      <c r="M5461" s="278"/>
      <c r="N5461" s="278"/>
      <c r="O5461" s="278"/>
      <c r="P5461" s="278"/>
      <c r="Q5461" s="278"/>
    </row>
    <row r="5462" spans="1:17" ht="12.75" customHeight="1" x14ac:dyDescent="0.25">
      <c r="A5462" s="273" t="s">
        <v>8551</v>
      </c>
      <c r="B5462" s="273"/>
      <c r="C5462" s="274" t="s">
        <v>8552</v>
      </c>
      <c r="D5462" s="274"/>
      <c r="E5462" s="274"/>
      <c r="F5462" s="274"/>
      <c r="G5462" s="73">
        <v>0</v>
      </c>
      <c r="H5462" s="73">
        <v>0</v>
      </c>
      <c r="I5462" s="275">
        <v>0</v>
      </c>
      <c r="J5462" s="275"/>
      <c r="K5462" s="275">
        <v>135024.56</v>
      </c>
      <c r="L5462" s="275"/>
      <c r="M5462" s="275"/>
      <c r="N5462" s="275"/>
      <c r="O5462" s="275">
        <v>0</v>
      </c>
      <c r="P5462" s="275"/>
      <c r="Q5462" s="73">
        <v>135024.56</v>
      </c>
    </row>
    <row r="5463" spans="1:17" ht="12.1" customHeight="1" x14ac:dyDescent="0.25">
      <c r="A5463" s="273" t="s">
        <v>8553</v>
      </c>
      <c r="B5463" s="273"/>
      <c r="C5463" s="274" t="s">
        <v>8554</v>
      </c>
      <c r="D5463" s="274"/>
      <c r="E5463" s="274"/>
      <c r="F5463" s="274"/>
      <c r="G5463" s="73">
        <v>0</v>
      </c>
      <c r="H5463" s="73">
        <v>0</v>
      </c>
      <c r="I5463" s="275">
        <v>0</v>
      </c>
      <c r="J5463" s="275"/>
      <c r="K5463" s="275">
        <v>12854.55</v>
      </c>
      <c r="L5463" s="275"/>
      <c r="M5463" s="275"/>
      <c r="N5463" s="275"/>
      <c r="O5463" s="275">
        <v>0</v>
      </c>
      <c r="P5463" s="275"/>
      <c r="Q5463" s="73">
        <v>12854.55</v>
      </c>
    </row>
    <row r="5464" spans="1:17" ht="12.1" customHeight="1" x14ac:dyDescent="0.25">
      <c r="A5464" s="273" t="s">
        <v>8555</v>
      </c>
      <c r="B5464" s="273"/>
      <c r="C5464" s="274" t="s">
        <v>8556</v>
      </c>
      <c r="D5464" s="274"/>
      <c r="E5464" s="274"/>
      <c r="F5464" s="274"/>
      <c r="G5464" s="73">
        <v>0</v>
      </c>
      <c r="H5464" s="73">
        <v>0</v>
      </c>
      <c r="I5464" s="275">
        <v>0</v>
      </c>
      <c r="J5464" s="275"/>
      <c r="K5464" s="275">
        <v>28738.19</v>
      </c>
      <c r="L5464" s="275"/>
      <c r="M5464" s="275"/>
      <c r="N5464" s="275"/>
      <c r="O5464" s="275">
        <v>0</v>
      </c>
      <c r="P5464" s="275"/>
      <c r="Q5464" s="73">
        <v>28738.19</v>
      </c>
    </row>
    <row r="5465" spans="1:17" ht="12.75" customHeight="1" x14ac:dyDescent="0.25">
      <c r="A5465" s="355"/>
      <c r="B5465" s="355"/>
      <c r="C5465" s="355"/>
      <c r="D5465" s="355"/>
      <c r="E5465" s="355"/>
      <c r="F5465" s="355"/>
      <c r="G5465" s="74">
        <v>0</v>
      </c>
      <c r="H5465" s="74">
        <v>0</v>
      </c>
      <c r="I5465" s="356">
        <v>0</v>
      </c>
      <c r="J5465" s="356"/>
      <c r="K5465" s="356">
        <v>176617.3</v>
      </c>
      <c r="L5465" s="356"/>
      <c r="M5465" s="356"/>
      <c r="N5465" s="356"/>
      <c r="O5465" s="356">
        <v>0</v>
      </c>
      <c r="P5465" s="356"/>
      <c r="Q5465" s="74">
        <v>176617.3</v>
      </c>
    </row>
    <row r="5466" spans="1:17" ht="6.8" customHeight="1" x14ac:dyDescent="0.25"/>
    <row r="5467" spans="1:17" ht="12.1" customHeight="1" x14ac:dyDescent="0.25">
      <c r="A5467" s="277" t="s">
        <v>578</v>
      </c>
      <c r="B5467" s="277"/>
      <c r="C5467" s="278" t="s">
        <v>945</v>
      </c>
      <c r="D5467" s="278"/>
      <c r="E5467" s="278"/>
      <c r="F5467" s="278"/>
      <c r="G5467" s="278"/>
      <c r="H5467" s="278"/>
      <c r="I5467" s="278"/>
      <c r="J5467" s="278"/>
      <c r="K5467" s="278"/>
      <c r="L5467" s="278"/>
      <c r="M5467" s="278"/>
      <c r="N5467" s="278"/>
      <c r="O5467" s="278"/>
      <c r="P5467" s="278"/>
      <c r="Q5467" s="278"/>
    </row>
    <row r="5468" spans="1:17" ht="12.1" customHeight="1" x14ac:dyDescent="0.25">
      <c r="A5468" s="273" t="s">
        <v>8557</v>
      </c>
      <c r="B5468" s="273"/>
      <c r="C5468" s="274" t="s">
        <v>8558</v>
      </c>
      <c r="D5468" s="274"/>
      <c r="E5468" s="274"/>
      <c r="F5468" s="274"/>
      <c r="G5468" s="73">
        <v>0</v>
      </c>
      <c r="H5468" s="73">
        <v>0</v>
      </c>
      <c r="I5468" s="275">
        <v>0</v>
      </c>
      <c r="J5468" s="275"/>
      <c r="K5468" s="275">
        <v>7909.08</v>
      </c>
      <c r="L5468" s="275"/>
      <c r="M5468" s="275"/>
      <c r="N5468" s="275"/>
      <c r="O5468" s="275">
        <v>0</v>
      </c>
      <c r="P5468" s="275"/>
      <c r="Q5468" s="73">
        <v>7909.08</v>
      </c>
    </row>
    <row r="5469" spans="1:17" ht="12.75" customHeight="1" x14ac:dyDescent="0.25">
      <c r="A5469" s="273" t="s">
        <v>8559</v>
      </c>
      <c r="B5469" s="273"/>
      <c r="C5469" s="274" t="s">
        <v>8558</v>
      </c>
      <c r="D5469" s="274"/>
      <c r="E5469" s="274"/>
      <c r="F5469" s="274"/>
      <c r="G5469" s="73">
        <v>0</v>
      </c>
      <c r="H5469" s="73">
        <v>0</v>
      </c>
      <c r="I5469" s="275">
        <v>0</v>
      </c>
      <c r="J5469" s="275"/>
      <c r="K5469" s="275">
        <v>272.73</v>
      </c>
      <c r="L5469" s="275"/>
      <c r="M5469" s="275"/>
      <c r="N5469" s="275"/>
      <c r="O5469" s="275">
        <v>0</v>
      </c>
      <c r="P5469" s="275"/>
      <c r="Q5469" s="73">
        <v>272.73</v>
      </c>
    </row>
    <row r="5470" spans="1:17" ht="12.1" customHeight="1" x14ac:dyDescent="0.25">
      <c r="A5470" s="273" t="s">
        <v>8560</v>
      </c>
      <c r="B5470" s="273"/>
      <c r="C5470" s="274" t="s">
        <v>8558</v>
      </c>
      <c r="D5470" s="274"/>
      <c r="E5470" s="274"/>
      <c r="F5470" s="274"/>
      <c r="G5470" s="73">
        <v>0</v>
      </c>
      <c r="H5470" s="73">
        <v>0</v>
      </c>
      <c r="I5470" s="275">
        <v>0</v>
      </c>
      <c r="J5470" s="275"/>
      <c r="K5470" s="275">
        <v>1363.63</v>
      </c>
      <c r="L5470" s="275"/>
      <c r="M5470" s="275"/>
      <c r="N5470" s="275"/>
      <c r="O5470" s="275">
        <v>0</v>
      </c>
      <c r="P5470" s="275"/>
      <c r="Q5470" s="73">
        <v>1363.63</v>
      </c>
    </row>
    <row r="5471" spans="1:17" ht="12.1" customHeight="1" x14ac:dyDescent="0.25">
      <c r="A5471" s="273" t="s">
        <v>8561</v>
      </c>
      <c r="B5471" s="273"/>
      <c r="C5471" s="274" t="s">
        <v>8558</v>
      </c>
      <c r="D5471" s="274"/>
      <c r="E5471" s="274"/>
      <c r="F5471" s="274"/>
      <c r="G5471" s="73">
        <v>0</v>
      </c>
      <c r="H5471" s="73">
        <v>0</v>
      </c>
      <c r="I5471" s="275">
        <v>0</v>
      </c>
      <c r="J5471" s="275"/>
      <c r="K5471" s="275">
        <v>6181.81</v>
      </c>
      <c r="L5471" s="275"/>
      <c r="M5471" s="275"/>
      <c r="N5471" s="275"/>
      <c r="O5471" s="275">
        <v>0</v>
      </c>
      <c r="P5471" s="275"/>
      <c r="Q5471" s="73">
        <v>6181.81</v>
      </c>
    </row>
    <row r="5472" spans="1:17" ht="12.1" customHeight="1" x14ac:dyDescent="0.25">
      <c r="A5472" s="273" t="s">
        <v>8562</v>
      </c>
      <c r="B5472" s="273"/>
      <c r="C5472" s="274" t="s">
        <v>8563</v>
      </c>
      <c r="D5472" s="274"/>
      <c r="E5472" s="274"/>
      <c r="F5472" s="274"/>
      <c r="G5472" s="73">
        <v>0</v>
      </c>
      <c r="H5472" s="73">
        <v>0</v>
      </c>
      <c r="I5472" s="275">
        <v>0</v>
      </c>
      <c r="J5472" s="275"/>
      <c r="K5472" s="275">
        <v>21545.45</v>
      </c>
      <c r="L5472" s="275"/>
      <c r="M5472" s="275"/>
      <c r="N5472" s="275"/>
      <c r="O5472" s="275">
        <v>0</v>
      </c>
      <c r="P5472" s="275"/>
      <c r="Q5472" s="73">
        <v>21545.45</v>
      </c>
    </row>
    <row r="5473" spans="1:17" ht="12.75" customHeight="1" x14ac:dyDescent="0.25">
      <c r="A5473" s="273" t="s">
        <v>8564</v>
      </c>
      <c r="B5473" s="273"/>
      <c r="C5473" s="274" t="s">
        <v>8558</v>
      </c>
      <c r="D5473" s="274"/>
      <c r="E5473" s="274"/>
      <c r="F5473" s="274"/>
      <c r="G5473" s="73">
        <v>0</v>
      </c>
      <c r="H5473" s="73">
        <v>0</v>
      </c>
      <c r="I5473" s="275">
        <v>0</v>
      </c>
      <c r="J5473" s="275"/>
      <c r="K5473" s="275">
        <v>3000</v>
      </c>
      <c r="L5473" s="275"/>
      <c r="M5473" s="275"/>
      <c r="N5473" s="275"/>
      <c r="O5473" s="275">
        <v>0</v>
      </c>
      <c r="P5473" s="275"/>
      <c r="Q5473" s="73">
        <v>3000</v>
      </c>
    </row>
    <row r="5474" spans="1:17" ht="12.1" customHeight="1" x14ac:dyDescent="0.25">
      <c r="A5474" s="273" t="s">
        <v>8565</v>
      </c>
      <c r="B5474" s="273"/>
      <c r="C5474" s="274" t="s">
        <v>8558</v>
      </c>
      <c r="D5474" s="274"/>
      <c r="E5474" s="274"/>
      <c r="F5474" s="274"/>
      <c r="G5474" s="73">
        <v>0</v>
      </c>
      <c r="H5474" s="73">
        <v>0</v>
      </c>
      <c r="I5474" s="275">
        <v>0</v>
      </c>
      <c r="J5474" s="275"/>
      <c r="K5474" s="275">
        <v>10545.46</v>
      </c>
      <c r="L5474" s="275"/>
      <c r="M5474" s="275"/>
      <c r="N5474" s="275"/>
      <c r="O5474" s="275">
        <v>0</v>
      </c>
      <c r="P5474" s="275"/>
      <c r="Q5474" s="73">
        <v>10545.46</v>
      </c>
    </row>
    <row r="5475" spans="1:17" ht="12.1" customHeight="1" x14ac:dyDescent="0.25">
      <c r="A5475" s="273" t="s">
        <v>8566</v>
      </c>
      <c r="B5475" s="273"/>
      <c r="C5475" s="274" t="s">
        <v>8558</v>
      </c>
      <c r="D5475" s="274"/>
      <c r="E5475" s="274"/>
      <c r="F5475" s="274"/>
      <c r="G5475" s="73">
        <v>0</v>
      </c>
      <c r="H5475" s="73">
        <v>0</v>
      </c>
      <c r="I5475" s="275">
        <v>0</v>
      </c>
      <c r="J5475" s="275"/>
      <c r="K5475" s="275">
        <v>272.73</v>
      </c>
      <c r="L5475" s="275"/>
      <c r="M5475" s="275"/>
      <c r="N5475" s="275"/>
      <c r="O5475" s="275">
        <v>0</v>
      </c>
      <c r="P5475" s="275"/>
      <c r="Q5475" s="73">
        <v>272.73</v>
      </c>
    </row>
    <row r="5476" spans="1:17" ht="12.75" customHeight="1" x14ac:dyDescent="0.25">
      <c r="A5476" s="273" t="s">
        <v>8567</v>
      </c>
      <c r="B5476" s="273"/>
      <c r="C5476" s="274" t="s">
        <v>8558</v>
      </c>
      <c r="D5476" s="274"/>
      <c r="E5476" s="274"/>
      <c r="F5476" s="274"/>
      <c r="G5476" s="73">
        <v>0</v>
      </c>
      <c r="H5476" s="73">
        <v>0</v>
      </c>
      <c r="I5476" s="275">
        <v>0</v>
      </c>
      <c r="J5476" s="275"/>
      <c r="K5476" s="275">
        <v>3818.18</v>
      </c>
      <c r="L5476" s="275"/>
      <c r="M5476" s="275"/>
      <c r="N5476" s="275"/>
      <c r="O5476" s="275">
        <v>0</v>
      </c>
      <c r="P5476" s="275"/>
      <c r="Q5476" s="73">
        <v>3818.18</v>
      </c>
    </row>
    <row r="5477" spans="1:17" ht="12.1" customHeight="1" x14ac:dyDescent="0.25">
      <c r="A5477" s="273" t="s">
        <v>8568</v>
      </c>
      <c r="B5477" s="273"/>
      <c r="C5477" s="274" t="s">
        <v>8558</v>
      </c>
      <c r="D5477" s="274"/>
      <c r="E5477" s="274"/>
      <c r="F5477" s="274"/>
      <c r="G5477" s="73">
        <v>0</v>
      </c>
      <c r="H5477" s="73">
        <v>0</v>
      </c>
      <c r="I5477" s="275">
        <v>0</v>
      </c>
      <c r="J5477" s="275"/>
      <c r="K5477" s="275">
        <v>1545.45</v>
      </c>
      <c r="L5477" s="275"/>
      <c r="M5477" s="275"/>
      <c r="N5477" s="275"/>
      <c r="O5477" s="275">
        <v>0</v>
      </c>
      <c r="P5477" s="275"/>
      <c r="Q5477" s="73">
        <v>1545.45</v>
      </c>
    </row>
    <row r="5478" spans="1:17" ht="12.1" customHeight="1" x14ac:dyDescent="0.25">
      <c r="A5478" s="273" t="s">
        <v>8569</v>
      </c>
      <c r="B5478" s="273"/>
      <c r="C5478" s="274" t="s">
        <v>8558</v>
      </c>
      <c r="D5478" s="274"/>
      <c r="E5478" s="274"/>
      <c r="F5478" s="274"/>
      <c r="G5478" s="73">
        <v>0</v>
      </c>
      <c r="H5478" s="73">
        <v>0</v>
      </c>
      <c r="I5478" s="275">
        <v>0</v>
      </c>
      <c r="J5478" s="275"/>
      <c r="K5478" s="275">
        <v>6090.92</v>
      </c>
      <c r="L5478" s="275"/>
      <c r="M5478" s="275"/>
      <c r="N5478" s="275"/>
      <c r="O5478" s="275">
        <v>0</v>
      </c>
      <c r="P5478" s="275"/>
      <c r="Q5478" s="73">
        <v>6090.92</v>
      </c>
    </row>
    <row r="5479" spans="1:17" ht="12.75" customHeight="1" x14ac:dyDescent="0.25">
      <c r="A5479" s="273" t="s">
        <v>8570</v>
      </c>
      <c r="B5479" s="273"/>
      <c r="C5479" s="274" t="s">
        <v>8558</v>
      </c>
      <c r="D5479" s="274"/>
      <c r="E5479" s="274"/>
      <c r="F5479" s="274"/>
      <c r="G5479" s="73">
        <v>0</v>
      </c>
      <c r="H5479" s="73">
        <v>0</v>
      </c>
      <c r="I5479" s="275">
        <v>0</v>
      </c>
      <c r="J5479" s="275"/>
      <c r="K5479" s="275">
        <v>16727.28</v>
      </c>
      <c r="L5479" s="275"/>
      <c r="M5479" s="275"/>
      <c r="N5479" s="275"/>
      <c r="O5479" s="275">
        <v>0</v>
      </c>
      <c r="P5479" s="275"/>
      <c r="Q5479" s="73">
        <v>16727.28</v>
      </c>
    </row>
    <row r="5480" spans="1:17" ht="12.1" customHeight="1" x14ac:dyDescent="0.25">
      <c r="A5480" s="273" t="s">
        <v>8571</v>
      </c>
      <c r="B5480" s="273"/>
      <c r="C5480" s="274" t="s">
        <v>8572</v>
      </c>
      <c r="D5480" s="274"/>
      <c r="E5480" s="274"/>
      <c r="F5480" s="274"/>
      <c r="G5480" s="73">
        <v>0</v>
      </c>
      <c r="H5480" s="73">
        <v>0</v>
      </c>
      <c r="I5480" s="275">
        <v>0</v>
      </c>
      <c r="J5480" s="275"/>
      <c r="K5480" s="275">
        <v>272.73</v>
      </c>
      <c r="L5480" s="275"/>
      <c r="M5480" s="275"/>
      <c r="N5480" s="275"/>
      <c r="O5480" s="275">
        <v>0</v>
      </c>
      <c r="P5480" s="275"/>
      <c r="Q5480" s="73">
        <v>272.73</v>
      </c>
    </row>
    <row r="5481" spans="1:17" ht="12.1" customHeight="1" x14ac:dyDescent="0.25">
      <c r="A5481" s="273" t="s">
        <v>8573</v>
      </c>
      <c r="B5481" s="273"/>
      <c r="C5481" s="274" t="s">
        <v>8558</v>
      </c>
      <c r="D5481" s="274"/>
      <c r="E5481" s="274"/>
      <c r="F5481" s="274"/>
      <c r="G5481" s="73">
        <v>0</v>
      </c>
      <c r="H5481" s="73">
        <v>0</v>
      </c>
      <c r="I5481" s="275">
        <v>0</v>
      </c>
      <c r="J5481" s="275"/>
      <c r="K5481" s="275">
        <v>86727.28</v>
      </c>
      <c r="L5481" s="275"/>
      <c r="M5481" s="275"/>
      <c r="N5481" s="275"/>
      <c r="O5481" s="275">
        <v>0</v>
      </c>
      <c r="P5481" s="275"/>
      <c r="Q5481" s="73">
        <v>86727.28</v>
      </c>
    </row>
    <row r="5482" spans="1:17" ht="12.75" customHeight="1" x14ac:dyDescent="0.25">
      <c r="A5482" s="273" t="s">
        <v>8574</v>
      </c>
      <c r="B5482" s="273"/>
      <c r="C5482" s="274" t="s">
        <v>8558</v>
      </c>
      <c r="D5482" s="274"/>
      <c r="E5482" s="274"/>
      <c r="F5482" s="274"/>
      <c r="G5482" s="73">
        <v>0</v>
      </c>
      <c r="H5482" s="73">
        <v>0</v>
      </c>
      <c r="I5482" s="275">
        <v>0</v>
      </c>
      <c r="J5482" s="275"/>
      <c r="K5482" s="275">
        <v>727.27</v>
      </c>
      <c r="L5482" s="275"/>
      <c r="M5482" s="275"/>
      <c r="N5482" s="275"/>
      <c r="O5482" s="275">
        <v>0</v>
      </c>
      <c r="P5482" s="275"/>
      <c r="Q5482" s="73">
        <v>727.27</v>
      </c>
    </row>
    <row r="5483" spans="1:17" ht="12.1" customHeight="1" x14ac:dyDescent="0.25">
      <c r="A5483" s="273" t="s">
        <v>8575</v>
      </c>
      <c r="B5483" s="273"/>
      <c r="C5483" s="274" t="s">
        <v>8576</v>
      </c>
      <c r="D5483" s="274"/>
      <c r="E5483" s="274"/>
      <c r="F5483" s="274"/>
      <c r="G5483" s="73">
        <v>0</v>
      </c>
      <c r="H5483" s="73">
        <v>0</v>
      </c>
      <c r="I5483" s="275">
        <v>0</v>
      </c>
      <c r="J5483" s="275"/>
      <c r="K5483" s="275">
        <v>24286.36</v>
      </c>
      <c r="L5483" s="275"/>
      <c r="M5483" s="275"/>
      <c r="N5483" s="275"/>
      <c r="O5483" s="275">
        <v>0</v>
      </c>
      <c r="P5483" s="275"/>
      <c r="Q5483" s="73">
        <v>24286.36</v>
      </c>
    </row>
    <row r="5484" spans="1:17" ht="12.1" customHeight="1" x14ac:dyDescent="0.25">
      <c r="A5484" s="273" t="s">
        <v>8577</v>
      </c>
      <c r="B5484" s="273"/>
      <c r="C5484" s="274" t="s">
        <v>8578</v>
      </c>
      <c r="D5484" s="274"/>
      <c r="E5484" s="274"/>
      <c r="F5484" s="274"/>
      <c r="G5484" s="73">
        <v>0</v>
      </c>
      <c r="H5484" s="73">
        <v>0</v>
      </c>
      <c r="I5484" s="275">
        <v>0</v>
      </c>
      <c r="J5484" s="275"/>
      <c r="K5484" s="275">
        <v>454.55</v>
      </c>
      <c r="L5484" s="275"/>
      <c r="M5484" s="275"/>
      <c r="N5484" s="275"/>
      <c r="O5484" s="275">
        <v>0</v>
      </c>
      <c r="P5484" s="275"/>
      <c r="Q5484" s="73">
        <v>454.55</v>
      </c>
    </row>
    <row r="5485" spans="1:17" ht="12.75" customHeight="1" x14ac:dyDescent="0.25">
      <c r="A5485" s="273" t="s">
        <v>8579</v>
      </c>
      <c r="B5485" s="273"/>
      <c r="C5485" s="274" t="s">
        <v>8580</v>
      </c>
      <c r="D5485" s="274"/>
      <c r="E5485" s="274"/>
      <c r="F5485" s="274"/>
      <c r="G5485" s="73">
        <v>0</v>
      </c>
      <c r="H5485" s="73">
        <v>0</v>
      </c>
      <c r="I5485" s="275">
        <v>0</v>
      </c>
      <c r="J5485" s="275"/>
      <c r="K5485" s="275">
        <v>545.45000000000005</v>
      </c>
      <c r="L5485" s="275"/>
      <c r="M5485" s="275"/>
      <c r="N5485" s="275"/>
      <c r="O5485" s="275">
        <v>0</v>
      </c>
      <c r="P5485" s="275"/>
      <c r="Q5485" s="73">
        <v>545.45000000000005</v>
      </c>
    </row>
    <row r="5486" spans="1:17" ht="12.1" customHeight="1" x14ac:dyDescent="0.25">
      <c r="A5486" s="355"/>
      <c r="B5486" s="355"/>
      <c r="C5486" s="355"/>
      <c r="D5486" s="355"/>
      <c r="E5486" s="355"/>
      <c r="F5486" s="355"/>
      <c r="G5486" s="74">
        <v>0</v>
      </c>
      <c r="H5486" s="74">
        <v>0</v>
      </c>
      <c r="I5486" s="356">
        <v>0</v>
      </c>
      <c r="J5486" s="356"/>
      <c r="K5486" s="356">
        <v>192286.36</v>
      </c>
      <c r="L5486" s="356"/>
      <c r="M5486" s="356"/>
      <c r="N5486" s="356"/>
      <c r="O5486" s="356">
        <v>0</v>
      </c>
      <c r="P5486" s="356"/>
      <c r="Q5486" s="74">
        <v>192286.36</v>
      </c>
    </row>
    <row r="5487" spans="1:17" ht="6.8" customHeight="1" x14ac:dyDescent="0.25"/>
    <row r="5488" spans="1:17" ht="12.1" customHeight="1" x14ac:dyDescent="0.25">
      <c r="A5488" s="277" t="s">
        <v>578</v>
      </c>
      <c r="B5488" s="277"/>
      <c r="C5488" s="278" t="s">
        <v>947</v>
      </c>
      <c r="D5488" s="278"/>
      <c r="E5488" s="278"/>
      <c r="F5488" s="278"/>
      <c r="G5488" s="278"/>
      <c r="H5488" s="278"/>
      <c r="I5488" s="278"/>
      <c r="J5488" s="278"/>
      <c r="K5488" s="278"/>
      <c r="L5488" s="278"/>
      <c r="M5488" s="278"/>
      <c r="N5488" s="278"/>
      <c r="O5488" s="278"/>
      <c r="P5488" s="278"/>
      <c r="Q5488" s="278"/>
    </row>
    <row r="5489" spans="1:17" ht="12.75" customHeight="1" x14ac:dyDescent="0.25">
      <c r="A5489" s="273" t="s">
        <v>8581</v>
      </c>
      <c r="B5489" s="273"/>
      <c r="C5489" s="274" t="s">
        <v>947</v>
      </c>
      <c r="D5489" s="274"/>
      <c r="E5489" s="274"/>
      <c r="F5489" s="274"/>
      <c r="G5489" s="73">
        <v>0</v>
      </c>
      <c r="H5489" s="73">
        <v>0</v>
      </c>
      <c r="I5489" s="275">
        <v>0</v>
      </c>
      <c r="J5489" s="275"/>
      <c r="K5489" s="275">
        <v>5831645.6699999999</v>
      </c>
      <c r="L5489" s="275"/>
      <c r="M5489" s="275"/>
      <c r="N5489" s="275"/>
      <c r="O5489" s="275">
        <v>0</v>
      </c>
      <c r="P5489" s="275"/>
      <c r="Q5489" s="73">
        <v>5831645.6699999999</v>
      </c>
    </row>
    <row r="5490" spans="1:17" ht="12.1" customHeight="1" x14ac:dyDescent="0.25">
      <c r="A5490" s="355"/>
      <c r="B5490" s="355"/>
      <c r="C5490" s="355"/>
      <c r="D5490" s="355"/>
      <c r="E5490" s="355"/>
      <c r="F5490" s="355"/>
      <c r="G5490" s="74">
        <v>0</v>
      </c>
      <c r="H5490" s="74">
        <v>0</v>
      </c>
      <c r="I5490" s="356">
        <v>0</v>
      </c>
      <c r="J5490" s="356"/>
      <c r="K5490" s="356">
        <v>5831645.6699999999</v>
      </c>
      <c r="L5490" s="356"/>
      <c r="M5490" s="356"/>
      <c r="N5490" s="356"/>
      <c r="O5490" s="356">
        <v>0</v>
      </c>
      <c r="P5490" s="356"/>
      <c r="Q5490" s="74">
        <v>5831645.6699999999</v>
      </c>
    </row>
    <row r="5491" spans="1:17" ht="6.8" customHeight="1" x14ac:dyDescent="0.25"/>
    <row r="5492" spans="1:17" ht="12.1" customHeight="1" x14ac:dyDescent="0.25">
      <c r="A5492" s="277" t="s">
        <v>578</v>
      </c>
      <c r="B5492" s="277"/>
      <c r="C5492" s="278" t="s">
        <v>949</v>
      </c>
      <c r="D5492" s="278"/>
      <c r="E5492" s="278"/>
      <c r="F5492" s="278"/>
      <c r="G5492" s="278"/>
      <c r="H5492" s="278"/>
      <c r="I5492" s="278"/>
      <c r="J5492" s="278"/>
      <c r="K5492" s="278"/>
      <c r="L5492" s="278"/>
      <c r="M5492" s="278"/>
      <c r="N5492" s="278"/>
      <c r="O5492" s="278"/>
      <c r="P5492" s="278"/>
      <c r="Q5492" s="278"/>
    </row>
    <row r="5493" spans="1:17" ht="12.75" customHeight="1" x14ac:dyDescent="0.25">
      <c r="A5493" s="273" t="s">
        <v>8582</v>
      </c>
      <c r="B5493" s="273"/>
      <c r="C5493" s="274" t="s">
        <v>8583</v>
      </c>
      <c r="D5493" s="274"/>
      <c r="E5493" s="274"/>
      <c r="F5493" s="274"/>
      <c r="G5493" s="73">
        <v>0</v>
      </c>
      <c r="H5493" s="73">
        <v>0</v>
      </c>
      <c r="I5493" s="275">
        <v>0</v>
      </c>
      <c r="J5493" s="275"/>
      <c r="K5493" s="275">
        <v>900000</v>
      </c>
      <c r="L5493" s="275"/>
      <c r="M5493" s="275"/>
      <c r="N5493" s="275"/>
      <c r="O5493" s="275">
        <v>0</v>
      </c>
      <c r="P5493" s="275"/>
      <c r="Q5493" s="73">
        <v>900000</v>
      </c>
    </row>
    <row r="5494" spans="1:17" ht="12.1" customHeight="1" x14ac:dyDescent="0.25">
      <c r="A5494" s="355"/>
      <c r="B5494" s="355"/>
      <c r="C5494" s="355"/>
      <c r="D5494" s="355"/>
      <c r="E5494" s="355"/>
      <c r="F5494" s="355"/>
      <c r="G5494" s="74">
        <v>0</v>
      </c>
      <c r="H5494" s="74">
        <v>0</v>
      </c>
      <c r="I5494" s="356">
        <v>0</v>
      </c>
      <c r="J5494" s="356"/>
      <c r="K5494" s="356">
        <v>900000</v>
      </c>
      <c r="L5494" s="356"/>
      <c r="M5494" s="356"/>
      <c r="N5494" s="356"/>
      <c r="O5494" s="356">
        <v>0</v>
      </c>
      <c r="P5494" s="356"/>
      <c r="Q5494" s="74">
        <v>900000</v>
      </c>
    </row>
    <row r="5495" spans="1:17" ht="6.8" customHeight="1" x14ac:dyDescent="0.25"/>
    <row r="5496" spans="1:17" ht="12.1" customHeight="1" x14ac:dyDescent="0.25">
      <c r="A5496" s="277" t="s">
        <v>578</v>
      </c>
      <c r="B5496" s="277"/>
      <c r="C5496" s="278" t="s">
        <v>951</v>
      </c>
      <c r="D5496" s="278"/>
      <c r="E5496" s="278"/>
      <c r="F5496" s="278"/>
      <c r="G5496" s="278"/>
      <c r="H5496" s="278"/>
      <c r="I5496" s="278"/>
      <c r="J5496" s="278"/>
      <c r="K5496" s="278"/>
      <c r="L5496" s="278"/>
      <c r="M5496" s="278"/>
      <c r="N5496" s="278"/>
      <c r="O5496" s="278"/>
      <c r="P5496" s="278"/>
      <c r="Q5496" s="278"/>
    </row>
    <row r="5497" spans="1:17" ht="12.75" customHeight="1" x14ac:dyDescent="0.25">
      <c r="A5497" s="273" t="s">
        <v>8584</v>
      </c>
      <c r="B5497" s="273"/>
      <c r="C5497" s="274" t="s">
        <v>8585</v>
      </c>
      <c r="D5497" s="274"/>
      <c r="E5497" s="274"/>
      <c r="F5497" s="274"/>
      <c r="G5497" s="73">
        <v>0</v>
      </c>
      <c r="H5497" s="73">
        <v>0</v>
      </c>
      <c r="I5497" s="275">
        <v>0</v>
      </c>
      <c r="J5497" s="275"/>
      <c r="K5497" s="275">
        <v>7200000</v>
      </c>
      <c r="L5497" s="275"/>
      <c r="M5497" s="275"/>
      <c r="N5497" s="275"/>
      <c r="O5497" s="275">
        <v>0</v>
      </c>
      <c r="P5497" s="275"/>
      <c r="Q5497" s="73">
        <v>7200000</v>
      </c>
    </row>
    <row r="5498" spans="1:17" ht="12.1" customHeight="1" x14ac:dyDescent="0.25">
      <c r="A5498" s="273" t="s">
        <v>8586</v>
      </c>
      <c r="B5498" s="273"/>
      <c r="C5498" s="274" t="s">
        <v>8587</v>
      </c>
      <c r="D5498" s="274"/>
      <c r="E5498" s="274"/>
      <c r="F5498" s="274"/>
      <c r="G5498" s="73">
        <v>0</v>
      </c>
      <c r="H5498" s="73">
        <v>0</v>
      </c>
      <c r="I5498" s="275">
        <v>0</v>
      </c>
      <c r="J5498" s="275"/>
      <c r="K5498" s="275">
        <v>900000</v>
      </c>
      <c r="L5498" s="275"/>
      <c r="M5498" s="275"/>
      <c r="N5498" s="275"/>
      <c r="O5498" s="275">
        <v>0</v>
      </c>
      <c r="P5498" s="275"/>
      <c r="Q5498" s="73">
        <v>900000</v>
      </c>
    </row>
    <row r="5499" spans="1:17" ht="12.1" customHeight="1" x14ac:dyDescent="0.25">
      <c r="A5499" s="355"/>
      <c r="B5499" s="355"/>
      <c r="C5499" s="355"/>
      <c r="D5499" s="355"/>
      <c r="E5499" s="355"/>
      <c r="F5499" s="355"/>
      <c r="G5499" s="74">
        <v>0</v>
      </c>
      <c r="H5499" s="74">
        <v>0</v>
      </c>
      <c r="I5499" s="356">
        <v>0</v>
      </c>
      <c r="J5499" s="356"/>
      <c r="K5499" s="356">
        <v>8100000</v>
      </c>
      <c r="L5499" s="356"/>
      <c r="M5499" s="356"/>
      <c r="N5499" s="356"/>
      <c r="O5499" s="356">
        <v>0</v>
      </c>
      <c r="P5499" s="356"/>
      <c r="Q5499" s="74">
        <v>8100000</v>
      </c>
    </row>
    <row r="5500" spans="1:17" ht="6.8" customHeight="1" x14ac:dyDescent="0.25"/>
    <row r="5501" spans="1:17" ht="12.1" customHeight="1" x14ac:dyDescent="0.25">
      <c r="A5501" s="277" t="s">
        <v>578</v>
      </c>
      <c r="B5501" s="277"/>
      <c r="C5501" s="278" t="s">
        <v>953</v>
      </c>
      <c r="D5501" s="278"/>
      <c r="E5501" s="278"/>
      <c r="F5501" s="278"/>
      <c r="G5501" s="278"/>
      <c r="H5501" s="278"/>
      <c r="I5501" s="278"/>
      <c r="J5501" s="278"/>
      <c r="K5501" s="278"/>
      <c r="L5501" s="278"/>
      <c r="M5501" s="278"/>
      <c r="N5501" s="278"/>
      <c r="O5501" s="278"/>
      <c r="P5501" s="278"/>
      <c r="Q5501" s="278"/>
    </row>
    <row r="5502" spans="1:17" ht="12.75" customHeight="1" x14ac:dyDescent="0.25">
      <c r="A5502" s="273" t="s">
        <v>8588</v>
      </c>
      <c r="B5502" s="273"/>
      <c r="C5502" s="274" t="s">
        <v>8589</v>
      </c>
      <c r="D5502" s="274"/>
      <c r="E5502" s="274"/>
      <c r="F5502" s="274"/>
      <c r="G5502" s="73">
        <v>0</v>
      </c>
      <c r="H5502" s="73">
        <v>0</v>
      </c>
      <c r="I5502" s="275">
        <v>0</v>
      </c>
      <c r="J5502" s="275"/>
      <c r="K5502" s="275">
        <v>800000</v>
      </c>
      <c r="L5502" s="275"/>
      <c r="M5502" s="275"/>
      <c r="N5502" s="275"/>
      <c r="O5502" s="275">
        <v>0</v>
      </c>
      <c r="P5502" s="275"/>
      <c r="Q5502" s="73">
        <v>800000</v>
      </c>
    </row>
    <row r="5503" spans="1:17" ht="12.1" customHeight="1" x14ac:dyDescent="0.25">
      <c r="A5503" s="273" t="s">
        <v>8590</v>
      </c>
      <c r="B5503" s="273"/>
      <c r="C5503" s="274" t="s">
        <v>8589</v>
      </c>
      <c r="D5503" s="274"/>
      <c r="E5503" s="274"/>
      <c r="F5503" s="274"/>
      <c r="G5503" s="73">
        <v>0</v>
      </c>
      <c r="H5503" s="73">
        <v>0</v>
      </c>
      <c r="I5503" s="275">
        <v>0</v>
      </c>
      <c r="J5503" s="275"/>
      <c r="K5503" s="275">
        <v>120000</v>
      </c>
      <c r="L5503" s="275"/>
      <c r="M5503" s="275"/>
      <c r="N5503" s="275"/>
      <c r="O5503" s="275">
        <v>0</v>
      </c>
      <c r="P5503" s="275"/>
      <c r="Q5503" s="73">
        <v>120000</v>
      </c>
    </row>
    <row r="5504" spans="1:17" ht="12.1" customHeight="1" x14ac:dyDescent="0.25">
      <c r="A5504" s="273" t="s">
        <v>8591</v>
      </c>
      <c r="B5504" s="273"/>
      <c r="C5504" s="274" t="s">
        <v>8592</v>
      </c>
      <c r="D5504" s="274"/>
      <c r="E5504" s="274"/>
      <c r="F5504" s="274"/>
      <c r="G5504" s="73">
        <v>0</v>
      </c>
      <c r="H5504" s="73">
        <v>0</v>
      </c>
      <c r="I5504" s="275">
        <v>0</v>
      </c>
      <c r="J5504" s="275"/>
      <c r="K5504" s="275">
        <v>1808278.17</v>
      </c>
      <c r="L5504" s="275"/>
      <c r="M5504" s="275"/>
      <c r="N5504" s="275"/>
      <c r="O5504" s="275">
        <v>0</v>
      </c>
      <c r="P5504" s="275"/>
      <c r="Q5504" s="73">
        <v>1808278.17</v>
      </c>
    </row>
    <row r="5505" spans="1:17" ht="12.75" customHeight="1" x14ac:dyDescent="0.25">
      <c r="A5505" s="273" t="s">
        <v>8593</v>
      </c>
      <c r="B5505" s="273"/>
      <c r="C5505" s="274" t="s">
        <v>8594</v>
      </c>
      <c r="D5505" s="274"/>
      <c r="E5505" s="274"/>
      <c r="F5505" s="274"/>
      <c r="G5505" s="73">
        <v>0</v>
      </c>
      <c r="H5505" s="73">
        <v>0</v>
      </c>
      <c r="I5505" s="275">
        <v>0</v>
      </c>
      <c r="J5505" s="275"/>
      <c r="K5505" s="275">
        <v>75723180</v>
      </c>
      <c r="L5505" s="275"/>
      <c r="M5505" s="275"/>
      <c r="N5505" s="275"/>
      <c r="O5505" s="275">
        <v>0</v>
      </c>
      <c r="P5505" s="275"/>
      <c r="Q5505" s="73">
        <v>75723180</v>
      </c>
    </row>
    <row r="5506" spans="1:17" ht="12.1" customHeight="1" x14ac:dyDescent="0.25">
      <c r="A5506" s="355"/>
      <c r="B5506" s="355"/>
      <c r="C5506" s="355"/>
      <c r="D5506" s="355"/>
      <c r="E5506" s="355"/>
      <c r="F5506" s="355"/>
      <c r="G5506" s="74">
        <v>0</v>
      </c>
      <c r="H5506" s="74">
        <v>0</v>
      </c>
      <c r="I5506" s="356">
        <v>0</v>
      </c>
      <c r="J5506" s="356"/>
      <c r="K5506" s="356">
        <v>78451458.170000002</v>
      </c>
      <c r="L5506" s="356"/>
      <c r="M5506" s="356"/>
      <c r="N5506" s="356"/>
      <c r="O5506" s="356">
        <v>0</v>
      </c>
      <c r="P5506" s="356"/>
      <c r="Q5506" s="74">
        <v>78451458.170000002</v>
      </c>
    </row>
    <row r="5507" spans="1:17" ht="6.8" customHeight="1" x14ac:dyDescent="0.25"/>
    <row r="5508" spans="1:17" ht="12.1" customHeight="1" x14ac:dyDescent="0.25">
      <c r="A5508" s="277" t="s">
        <v>578</v>
      </c>
      <c r="B5508" s="277"/>
      <c r="C5508" s="278" t="s">
        <v>955</v>
      </c>
      <c r="D5508" s="278"/>
      <c r="E5508" s="278"/>
      <c r="F5508" s="278"/>
      <c r="G5508" s="278"/>
      <c r="H5508" s="278"/>
      <c r="I5508" s="278"/>
      <c r="J5508" s="278"/>
      <c r="K5508" s="278"/>
      <c r="L5508" s="278"/>
      <c r="M5508" s="278"/>
      <c r="N5508" s="278"/>
      <c r="O5508" s="278"/>
      <c r="P5508" s="278"/>
      <c r="Q5508" s="278"/>
    </row>
    <row r="5509" spans="1:17" ht="12.75" customHeight="1" x14ac:dyDescent="0.25">
      <c r="A5509" s="273" t="s">
        <v>8595</v>
      </c>
      <c r="B5509" s="273"/>
      <c r="C5509" s="274" t="s">
        <v>8596</v>
      </c>
      <c r="D5509" s="274"/>
      <c r="E5509" s="274"/>
      <c r="F5509" s="274"/>
      <c r="G5509" s="73">
        <v>0</v>
      </c>
      <c r="H5509" s="73">
        <v>0</v>
      </c>
      <c r="I5509" s="275">
        <v>0</v>
      </c>
      <c r="J5509" s="275"/>
      <c r="K5509" s="275">
        <v>2300000</v>
      </c>
      <c r="L5509" s="275"/>
      <c r="M5509" s="275"/>
      <c r="N5509" s="275"/>
      <c r="O5509" s="275">
        <v>0</v>
      </c>
      <c r="P5509" s="275"/>
      <c r="Q5509" s="73">
        <v>2300000</v>
      </c>
    </row>
    <row r="5510" spans="1:17" ht="12.1" customHeight="1" x14ac:dyDescent="0.25">
      <c r="A5510" s="355"/>
      <c r="B5510" s="355"/>
      <c r="C5510" s="355"/>
      <c r="D5510" s="355"/>
      <c r="E5510" s="355"/>
      <c r="F5510" s="355"/>
      <c r="G5510" s="74">
        <v>0</v>
      </c>
      <c r="H5510" s="74">
        <v>0</v>
      </c>
      <c r="I5510" s="356">
        <v>0</v>
      </c>
      <c r="J5510" s="356"/>
      <c r="K5510" s="356">
        <v>2300000</v>
      </c>
      <c r="L5510" s="356"/>
      <c r="M5510" s="356"/>
      <c r="N5510" s="356"/>
      <c r="O5510" s="356">
        <v>0</v>
      </c>
      <c r="P5510" s="356"/>
      <c r="Q5510" s="74">
        <v>2300000</v>
      </c>
    </row>
    <row r="5511" spans="1:17" ht="6.8" customHeight="1" x14ac:dyDescent="0.25"/>
    <row r="5512" spans="1:17" ht="12.1" customHeight="1" x14ac:dyDescent="0.25">
      <c r="A5512" s="277" t="s">
        <v>578</v>
      </c>
      <c r="B5512" s="277"/>
      <c r="C5512" s="278" t="s">
        <v>957</v>
      </c>
      <c r="D5512" s="278"/>
      <c r="E5512" s="278"/>
      <c r="F5512" s="278"/>
      <c r="G5512" s="278"/>
      <c r="H5512" s="278"/>
      <c r="I5512" s="278"/>
      <c r="J5512" s="278"/>
      <c r="K5512" s="278"/>
      <c r="L5512" s="278"/>
      <c r="M5512" s="278"/>
      <c r="N5512" s="278"/>
      <c r="O5512" s="278"/>
      <c r="P5512" s="278"/>
      <c r="Q5512" s="278"/>
    </row>
    <row r="5513" spans="1:17" ht="12.75" customHeight="1" x14ac:dyDescent="0.25">
      <c r="A5513" s="273" t="s">
        <v>8597</v>
      </c>
      <c r="B5513" s="273"/>
      <c r="C5513" s="274" t="s">
        <v>8598</v>
      </c>
      <c r="D5513" s="274"/>
      <c r="E5513" s="274"/>
      <c r="F5513" s="274"/>
      <c r="G5513" s="73">
        <v>0</v>
      </c>
      <c r="H5513" s="73">
        <v>0</v>
      </c>
      <c r="I5513" s="275">
        <v>0</v>
      </c>
      <c r="J5513" s="275"/>
      <c r="K5513" s="275">
        <v>780000</v>
      </c>
      <c r="L5513" s="275"/>
      <c r="M5513" s="275"/>
      <c r="N5513" s="275"/>
      <c r="O5513" s="275">
        <v>0</v>
      </c>
      <c r="P5513" s="275"/>
      <c r="Q5513" s="73">
        <v>780000</v>
      </c>
    </row>
    <row r="5514" spans="1:17" ht="12.1" customHeight="1" x14ac:dyDescent="0.25">
      <c r="A5514" s="273" t="s">
        <v>8599</v>
      </c>
      <c r="B5514" s="273"/>
      <c r="C5514" s="274" t="s">
        <v>8598</v>
      </c>
      <c r="D5514" s="274"/>
      <c r="E5514" s="274"/>
      <c r="F5514" s="274"/>
      <c r="G5514" s="73">
        <v>0</v>
      </c>
      <c r="H5514" s="73">
        <v>0</v>
      </c>
      <c r="I5514" s="275">
        <v>0</v>
      </c>
      <c r="J5514" s="275"/>
      <c r="K5514" s="275">
        <v>780000</v>
      </c>
      <c r="L5514" s="275"/>
      <c r="M5514" s="275"/>
      <c r="N5514" s="275"/>
      <c r="O5514" s="275">
        <v>0</v>
      </c>
      <c r="P5514" s="275"/>
      <c r="Q5514" s="73">
        <v>780000</v>
      </c>
    </row>
    <row r="5515" spans="1:17" ht="12.1" customHeight="1" x14ac:dyDescent="0.25">
      <c r="A5515" s="273" t="s">
        <v>8600</v>
      </c>
      <c r="B5515" s="273"/>
      <c r="C5515" s="274" t="s">
        <v>8598</v>
      </c>
      <c r="D5515" s="274"/>
      <c r="E5515" s="274"/>
      <c r="F5515" s="274"/>
      <c r="G5515" s="73">
        <v>0</v>
      </c>
      <c r="H5515" s="73">
        <v>0</v>
      </c>
      <c r="I5515" s="275">
        <v>0</v>
      </c>
      <c r="J5515" s="275"/>
      <c r="K5515" s="275">
        <v>2528709.8199999998</v>
      </c>
      <c r="L5515" s="275"/>
      <c r="M5515" s="275"/>
      <c r="N5515" s="275"/>
      <c r="O5515" s="275">
        <v>0</v>
      </c>
      <c r="P5515" s="275"/>
      <c r="Q5515" s="73">
        <v>2528709.8199999998</v>
      </c>
    </row>
    <row r="5516" spans="1:17" ht="12.75" customHeight="1" x14ac:dyDescent="0.25">
      <c r="A5516" s="273" t="s">
        <v>8601</v>
      </c>
      <c r="B5516" s="273"/>
      <c r="C5516" s="274" t="s">
        <v>8598</v>
      </c>
      <c r="D5516" s="274"/>
      <c r="E5516" s="274"/>
      <c r="F5516" s="274"/>
      <c r="G5516" s="73">
        <v>0</v>
      </c>
      <c r="H5516" s="73">
        <v>0</v>
      </c>
      <c r="I5516" s="275">
        <v>0</v>
      </c>
      <c r="J5516" s="275"/>
      <c r="K5516" s="275">
        <v>292500.15000000002</v>
      </c>
      <c r="L5516" s="275"/>
      <c r="M5516" s="275"/>
      <c r="N5516" s="275"/>
      <c r="O5516" s="275">
        <v>0</v>
      </c>
      <c r="P5516" s="275"/>
      <c r="Q5516" s="73">
        <v>292500.15000000002</v>
      </c>
    </row>
    <row r="5517" spans="1:17" ht="12.1" customHeight="1" x14ac:dyDescent="0.25">
      <c r="A5517" s="273" t="s">
        <v>8602</v>
      </c>
      <c r="B5517" s="273"/>
      <c r="C5517" s="274" t="s">
        <v>8598</v>
      </c>
      <c r="D5517" s="274"/>
      <c r="E5517" s="274"/>
      <c r="F5517" s="274"/>
      <c r="G5517" s="73">
        <v>0</v>
      </c>
      <c r="H5517" s="73">
        <v>0</v>
      </c>
      <c r="I5517" s="275">
        <v>0</v>
      </c>
      <c r="J5517" s="275"/>
      <c r="K5517" s="275">
        <v>642511.28</v>
      </c>
      <c r="L5517" s="275"/>
      <c r="M5517" s="275"/>
      <c r="N5517" s="275"/>
      <c r="O5517" s="275">
        <v>0</v>
      </c>
      <c r="P5517" s="275"/>
      <c r="Q5517" s="73">
        <v>642511.28</v>
      </c>
    </row>
    <row r="5518" spans="1:17" ht="12.1" customHeight="1" x14ac:dyDescent="0.25">
      <c r="A5518" s="273" t="s">
        <v>8603</v>
      </c>
      <c r="B5518" s="273"/>
      <c r="C5518" s="274" t="s">
        <v>8598</v>
      </c>
      <c r="D5518" s="274"/>
      <c r="E5518" s="274"/>
      <c r="F5518" s="274"/>
      <c r="G5518" s="73">
        <v>0</v>
      </c>
      <c r="H5518" s="73">
        <v>0</v>
      </c>
      <c r="I5518" s="275">
        <v>0</v>
      </c>
      <c r="J5518" s="275"/>
      <c r="K5518" s="275">
        <v>29494.57</v>
      </c>
      <c r="L5518" s="275"/>
      <c r="M5518" s="275"/>
      <c r="N5518" s="275"/>
      <c r="O5518" s="275">
        <v>0</v>
      </c>
      <c r="P5518" s="275"/>
      <c r="Q5518" s="73">
        <v>29494.57</v>
      </c>
    </row>
    <row r="5519" spans="1:17" ht="12.75" customHeight="1" x14ac:dyDescent="0.25">
      <c r="A5519" s="273" t="s">
        <v>8604</v>
      </c>
      <c r="B5519" s="273"/>
      <c r="C5519" s="274" t="s">
        <v>8598</v>
      </c>
      <c r="D5519" s="274"/>
      <c r="E5519" s="274"/>
      <c r="F5519" s="274"/>
      <c r="G5519" s="73">
        <v>0</v>
      </c>
      <c r="H5519" s="73">
        <v>0</v>
      </c>
      <c r="I5519" s="275">
        <v>0</v>
      </c>
      <c r="J5519" s="275"/>
      <c r="K5519" s="275">
        <v>2906129.28</v>
      </c>
      <c r="L5519" s="275"/>
      <c r="M5519" s="275"/>
      <c r="N5519" s="275"/>
      <c r="O5519" s="275">
        <v>0</v>
      </c>
      <c r="P5519" s="275"/>
      <c r="Q5519" s="73">
        <v>2906129.28</v>
      </c>
    </row>
    <row r="5520" spans="1:17" ht="12.1" customHeight="1" x14ac:dyDescent="0.25">
      <c r="A5520" s="273" t="s">
        <v>8605</v>
      </c>
      <c r="B5520" s="273"/>
      <c r="C5520" s="274" t="s">
        <v>8598</v>
      </c>
      <c r="D5520" s="274"/>
      <c r="E5520" s="274"/>
      <c r="F5520" s="274"/>
      <c r="G5520" s="73">
        <v>0</v>
      </c>
      <c r="H5520" s="73">
        <v>0</v>
      </c>
      <c r="I5520" s="275">
        <v>0</v>
      </c>
      <c r="J5520" s="275"/>
      <c r="K5520" s="275">
        <v>163548.32</v>
      </c>
      <c r="L5520" s="275"/>
      <c r="M5520" s="275"/>
      <c r="N5520" s="275"/>
      <c r="O5520" s="275">
        <v>0</v>
      </c>
      <c r="P5520" s="275"/>
      <c r="Q5520" s="73">
        <v>163548.32</v>
      </c>
    </row>
    <row r="5521" spans="1:17" ht="12.1" customHeight="1" x14ac:dyDescent="0.25">
      <c r="A5521" s="355"/>
      <c r="B5521" s="355"/>
      <c r="C5521" s="355"/>
      <c r="D5521" s="355"/>
      <c r="E5521" s="355"/>
      <c r="F5521" s="355"/>
      <c r="G5521" s="74">
        <v>0</v>
      </c>
      <c r="H5521" s="74">
        <v>0</v>
      </c>
      <c r="I5521" s="356">
        <v>0</v>
      </c>
      <c r="J5521" s="356"/>
      <c r="K5521" s="356">
        <v>8122893.4199999999</v>
      </c>
      <c r="L5521" s="356"/>
      <c r="M5521" s="356"/>
      <c r="N5521" s="356"/>
      <c r="O5521" s="356">
        <v>0</v>
      </c>
      <c r="P5521" s="356"/>
      <c r="Q5521" s="74">
        <v>8122893.4199999999</v>
      </c>
    </row>
    <row r="5522" spans="1:17" ht="6.8" customHeight="1" x14ac:dyDescent="0.25"/>
    <row r="5523" spans="1:17" ht="12.75" customHeight="1" x14ac:dyDescent="0.25">
      <c r="A5523" s="277" t="s">
        <v>578</v>
      </c>
      <c r="B5523" s="277"/>
      <c r="C5523" s="278" t="s">
        <v>959</v>
      </c>
      <c r="D5523" s="278"/>
      <c r="E5523" s="278"/>
      <c r="F5523" s="278"/>
      <c r="G5523" s="278"/>
      <c r="H5523" s="278"/>
      <c r="I5523" s="278"/>
      <c r="J5523" s="278"/>
      <c r="K5523" s="278"/>
      <c r="L5523" s="278"/>
      <c r="M5523" s="278"/>
      <c r="N5523" s="278"/>
      <c r="O5523" s="278"/>
      <c r="P5523" s="278"/>
      <c r="Q5523" s="278"/>
    </row>
    <row r="5524" spans="1:17" ht="12.1" customHeight="1" x14ac:dyDescent="0.25">
      <c r="A5524" s="273" t="s">
        <v>8606</v>
      </c>
      <c r="B5524" s="273"/>
      <c r="C5524" s="274" t="s">
        <v>8607</v>
      </c>
      <c r="D5524" s="274"/>
      <c r="E5524" s="274"/>
      <c r="F5524" s="274"/>
      <c r="G5524" s="73">
        <v>0</v>
      </c>
      <c r="H5524" s="73">
        <v>0</v>
      </c>
      <c r="I5524" s="275">
        <v>0</v>
      </c>
      <c r="J5524" s="275"/>
      <c r="K5524" s="275">
        <v>211222.68</v>
      </c>
      <c r="L5524" s="275"/>
      <c r="M5524" s="275"/>
      <c r="N5524" s="275"/>
      <c r="O5524" s="275">
        <v>0</v>
      </c>
      <c r="P5524" s="275"/>
      <c r="Q5524" s="73">
        <v>211222.68</v>
      </c>
    </row>
    <row r="5525" spans="1:17" ht="12.1" customHeight="1" x14ac:dyDescent="0.25">
      <c r="A5525" s="273" t="s">
        <v>8608</v>
      </c>
      <c r="B5525" s="273"/>
      <c r="C5525" s="274" t="s">
        <v>8607</v>
      </c>
      <c r="D5525" s="274"/>
      <c r="E5525" s="274"/>
      <c r="F5525" s="274"/>
      <c r="G5525" s="73">
        <v>0</v>
      </c>
      <c r="H5525" s="73">
        <v>0</v>
      </c>
      <c r="I5525" s="275">
        <v>0</v>
      </c>
      <c r="J5525" s="275"/>
      <c r="K5525" s="275">
        <v>39909.14</v>
      </c>
      <c r="L5525" s="275"/>
      <c r="M5525" s="275"/>
      <c r="N5525" s="275"/>
      <c r="O5525" s="275">
        <v>0</v>
      </c>
      <c r="P5525" s="275"/>
      <c r="Q5525" s="73">
        <v>39909.14</v>
      </c>
    </row>
    <row r="5526" spans="1:17" ht="12.75" customHeight="1" x14ac:dyDescent="0.25">
      <c r="A5526" s="273" t="s">
        <v>8609</v>
      </c>
      <c r="B5526" s="273"/>
      <c r="C5526" s="274" t="s">
        <v>8607</v>
      </c>
      <c r="D5526" s="274"/>
      <c r="E5526" s="274"/>
      <c r="F5526" s="274"/>
      <c r="G5526" s="73">
        <v>0</v>
      </c>
      <c r="H5526" s="73">
        <v>0</v>
      </c>
      <c r="I5526" s="275">
        <v>0</v>
      </c>
      <c r="J5526" s="275"/>
      <c r="K5526" s="275">
        <v>176636.36</v>
      </c>
      <c r="L5526" s="275"/>
      <c r="M5526" s="275"/>
      <c r="N5526" s="275"/>
      <c r="O5526" s="275">
        <v>0</v>
      </c>
      <c r="P5526" s="275"/>
      <c r="Q5526" s="73">
        <v>176636.36</v>
      </c>
    </row>
    <row r="5527" spans="1:17" ht="12.1" customHeight="1" x14ac:dyDescent="0.25">
      <c r="A5527" s="273" t="s">
        <v>8610</v>
      </c>
      <c r="B5527" s="273"/>
      <c r="C5527" s="274" t="s">
        <v>8607</v>
      </c>
      <c r="D5527" s="274"/>
      <c r="E5527" s="274"/>
      <c r="F5527" s="274"/>
      <c r="G5527" s="73">
        <v>0</v>
      </c>
      <c r="H5527" s="73">
        <v>0</v>
      </c>
      <c r="I5527" s="275">
        <v>0</v>
      </c>
      <c r="J5527" s="275"/>
      <c r="K5527" s="275">
        <v>154090.10999999999</v>
      </c>
      <c r="L5527" s="275"/>
      <c r="M5527" s="275"/>
      <c r="N5527" s="275"/>
      <c r="O5527" s="275">
        <v>0</v>
      </c>
      <c r="P5527" s="275"/>
      <c r="Q5527" s="73">
        <v>154090.10999999999</v>
      </c>
    </row>
    <row r="5528" spans="1:17" ht="12.1" customHeight="1" x14ac:dyDescent="0.25">
      <c r="A5528" s="273" t="s">
        <v>8611</v>
      </c>
      <c r="B5528" s="273"/>
      <c r="C5528" s="274" t="s">
        <v>8607</v>
      </c>
      <c r="D5528" s="274"/>
      <c r="E5528" s="274"/>
      <c r="F5528" s="274"/>
      <c r="G5528" s="73">
        <v>0</v>
      </c>
      <c r="H5528" s="73">
        <v>0</v>
      </c>
      <c r="I5528" s="275">
        <v>0</v>
      </c>
      <c r="J5528" s="275"/>
      <c r="K5528" s="275">
        <v>1772.73</v>
      </c>
      <c r="L5528" s="275"/>
      <c r="M5528" s="275"/>
      <c r="N5528" s="275"/>
      <c r="O5528" s="275">
        <v>0</v>
      </c>
      <c r="P5528" s="275"/>
      <c r="Q5528" s="73">
        <v>1772.73</v>
      </c>
    </row>
    <row r="5529" spans="1:17" ht="12.1" customHeight="1" x14ac:dyDescent="0.25">
      <c r="A5529" s="273" t="s">
        <v>8612</v>
      </c>
      <c r="B5529" s="273"/>
      <c r="C5529" s="274" t="s">
        <v>8607</v>
      </c>
      <c r="D5529" s="274"/>
      <c r="E5529" s="274"/>
      <c r="F5529" s="274"/>
      <c r="G5529" s="73">
        <v>0</v>
      </c>
      <c r="H5529" s="73">
        <v>0</v>
      </c>
      <c r="I5529" s="275">
        <v>0</v>
      </c>
      <c r="J5529" s="275"/>
      <c r="K5529" s="275">
        <v>323409.07</v>
      </c>
      <c r="L5529" s="275"/>
      <c r="M5529" s="275"/>
      <c r="N5529" s="275"/>
      <c r="O5529" s="275">
        <v>0</v>
      </c>
      <c r="P5529" s="275"/>
      <c r="Q5529" s="73">
        <v>323409.07</v>
      </c>
    </row>
    <row r="5530" spans="1:17" ht="12.75" customHeight="1" x14ac:dyDescent="0.25">
      <c r="A5530" s="273" t="s">
        <v>8613</v>
      </c>
      <c r="B5530" s="273"/>
      <c r="C5530" s="274" t="s">
        <v>8614</v>
      </c>
      <c r="D5530" s="274"/>
      <c r="E5530" s="274"/>
      <c r="F5530" s="274"/>
      <c r="G5530" s="73">
        <v>0</v>
      </c>
      <c r="H5530" s="73">
        <v>0</v>
      </c>
      <c r="I5530" s="275">
        <v>0</v>
      </c>
      <c r="J5530" s="275"/>
      <c r="K5530" s="275">
        <v>20454.52</v>
      </c>
      <c r="L5530" s="275"/>
      <c r="M5530" s="275"/>
      <c r="N5530" s="275"/>
      <c r="O5530" s="275">
        <v>0</v>
      </c>
      <c r="P5530" s="275"/>
      <c r="Q5530" s="73">
        <v>20454.52</v>
      </c>
    </row>
    <row r="5531" spans="1:17" ht="12.1" customHeight="1" x14ac:dyDescent="0.25">
      <c r="A5531" s="273" t="s">
        <v>8615</v>
      </c>
      <c r="B5531" s="273"/>
      <c r="C5531" s="274" t="s">
        <v>8607</v>
      </c>
      <c r="D5531" s="274"/>
      <c r="E5531" s="274"/>
      <c r="F5531" s="274"/>
      <c r="G5531" s="73">
        <v>0</v>
      </c>
      <c r="H5531" s="73">
        <v>0</v>
      </c>
      <c r="I5531" s="275">
        <v>0</v>
      </c>
      <c r="J5531" s="275"/>
      <c r="K5531" s="275">
        <v>12590.91</v>
      </c>
      <c r="L5531" s="275"/>
      <c r="M5531" s="275"/>
      <c r="N5531" s="275"/>
      <c r="O5531" s="275">
        <v>0</v>
      </c>
      <c r="P5531" s="275"/>
      <c r="Q5531" s="73">
        <v>12590.91</v>
      </c>
    </row>
    <row r="5532" spans="1:17" ht="12.1" customHeight="1" x14ac:dyDescent="0.25">
      <c r="A5532" s="273" t="s">
        <v>8616</v>
      </c>
      <c r="B5532" s="273"/>
      <c r="C5532" s="274" t="s">
        <v>8617</v>
      </c>
      <c r="D5532" s="274"/>
      <c r="E5532" s="274"/>
      <c r="F5532" s="274"/>
      <c r="G5532" s="73">
        <v>0</v>
      </c>
      <c r="H5532" s="73">
        <v>0</v>
      </c>
      <c r="I5532" s="275">
        <v>0</v>
      </c>
      <c r="J5532" s="275"/>
      <c r="K5532" s="275">
        <v>66454.55</v>
      </c>
      <c r="L5532" s="275"/>
      <c r="M5532" s="275"/>
      <c r="N5532" s="275"/>
      <c r="O5532" s="275">
        <v>0</v>
      </c>
      <c r="P5532" s="275"/>
      <c r="Q5532" s="73">
        <v>66454.55</v>
      </c>
    </row>
    <row r="5533" spans="1:17" ht="12.75" customHeight="1" x14ac:dyDescent="0.25">
      <c r="A5533" s="273" t="s">
        <v>8618</v>
      </c>
      <c r="B5533" s="273"/>
      <c r="C5533" s="274" t="s">
        <v>8607</v>
      </c>
      <c r="D5533" s="274"/>
      <c r="E5533" s="274"/>
      <c r="F5533" s="274"/>
      <c r="G5533" s="73">
        <v>0</v>
      </c>
      <c r="H5533" s="73">
        <v>0</v>
      </c>
      <c r="I5533" s="275">
        <v>0</v>
      </c>
      <c r="J5533" s="275"/>
      <c r="K5533" s="275">
        <v>471090.93</v>
      </c>
      <c r="L5533" s="275"/>
      <c r="M5533" s="275"/>
      <c r="N5533" s="275"/>
      <c r="O5533" s="275">
        <v>0</v>
      </c>
      <c r="P5533" s="275"/>
      <c r="Q5533" s="73">
        <v>471090.93</v>
      </c>
    </row>
    <row r="5534" spans="1:17" ht="12.1" customHeight="1" x14ac:dyDescent="0.25">
      <c r="A5534" s="273" t="s">
        <v>8619</v>
      </c>
      <c r="B5534" s="273"/>
      <c r="C5534" s="274" t="s">
        <v>8607</v>
      </c>
      <c r="D5534" s="274"/>
      <c r="E5534" s="274"/>
      <c r="F5534" s="274"/>
      <c r="G5534" s="73">
        <v>0</v>
      </c>
      <c r="H5534" s="73">
        <v>0</v>
      </c>
      <c r="I5534" s="275">
        <v>0</v>
      </c>
      <c r="J5534" s="275"/>
      <c r="K5534" s="275">
        <v>4363.6400000000003</v>
      </c>
      <c r="L5534" s="275"/>
      <c r="M5534" s="275"/>
      <c r="N5534" s="275"/>
      <c r="O5534" s="275">
        <v>0</v>
      </c>
      <c r="P5534" s="275"/>
      <c r="Q5534" s="73">
        <v>4363.6400000000003</v>
      </c>
    </row>
    <row r="5535" spans="1:17" ht="12.1" customHeight="1" x14ac:dyDescent="0.25">
      <c r="A5535" s="273" t="s">
        <v>8620</v>
      </c>
      <c r="B5535" s="273"/>
      <c r="C5535" s="274" t="s">
        <v>8607</v>
      </c>
      <c r="D5535" s="274"/>
      <c r="E5535" s="274"/>
      <c r="F5535" s="274"/>
      <c r="G5535" s="73">
        <v>0</v>
      </c>
      <c r="H5535" s="73">
        <v>0</v>
      </c>
      <c r="I5535" s="275">
        <v>0</v>
      </c>
      <c r="J5535" s="275"/>
      <c r="K5535" s="275">
        <v>108181.82</v>
      </c>
      <c r="L5535" s="275"/>
      <c r="M5535" s="275"/>
      <c r="N5535" s="275"/>
      <c r="O5535" s="275">
        <v>0</v>
      </c>
      <c r="P5535" s="275"/>
      <c r="Q5535" s="73">
        <v>108181.82</v>
      </c>
    </row>
    <row r="5536" spans="1:17" ht="12.75" customHeight="1" x14ac:dyDescent="0.25">
      <c r="A5536" s="273" t="s">
        <v>8621</v>
      </c>
      <c r="B5536" s="273"/>
      <c r="C5536" s="274" t="s">
        <v>8607</v>
      </c>
      <c r="D5536" s="274"/>
      <c r="E5536" s="274"/>
      <c r="F5536" s="274"/>
      <c r="G5536" s="73">
        <v>0</v>
      </c>
      <c r="H5536" s="73">
        <v>0</v>
      </c>
      <c r="I5536" s="275">
        <v>0</v>
      </c>
      <c r="J5536" s="275"/>
      <c r="K5536" s="275">
        <v>12490.6</v>
      </c>
      <c r="L5536" s="275"/>
      <c r="M5536" s="275"/>
      <c r="N5536" s="275"/>
      <c r="O5536" s="275">
        <v>0</v>
      </c>
      <c r="P5536" s="275"/>
      <c r="Q5536" s="73">
        <v>12490.6</v>
      </c>
    </row>
    <row r="5537" spans="1:17" ht="12.1" customHeight="1" x14ac:dyDescent="0.25">
      <c r="A5537" s="273" t="s">
        <v>8622</v>
      </c>
      <c r="B5537" s="273"/>
      <c r="C5537" s="274" t="s">
        <v>8607</v>
      </c>
      <c r="D5537" s="274"/>
      <c r="E5537" s="274"/>
      <c r="F5537" s="274"/>
      <c r="G5537" s="73">
        <v>0</v>
      </c>
      <c r="H5537" s="73">
        <v>0</v>
      </c>
      <c r="I5537" s="275">
        <v>0</v>
      </c>
      <c r="J5537" s="275"/>
      <c r="K5537" s="275">
        <v>199509.12</v>
      </c>
      <c r="L5537" s="275"/>
      <c r="M5537" s="275"/>
      <c r="N5537" s="275"/>
      <c r="O5537" s="275">
        <v>0</v>
      </c>
      <c r="P5537" s="275"/>
      <c r="Q5537" s="73">
        <v>199509.12</v>
      </c>
    </row>
    <row r="5538" spans="1:17" ht="12.1" customHeight="1" x14ac:dyDescent="0.25">
      <c r="A5538" s="273" t="s">
        <v>8623</v>
      </c>
      <c r="B5538" s="273"/>
      <c r="C5538" s="274" t="s">
        <v>8607</v>
      </c>
      <c r="D5538" s="274"/>
      <c r="E5538" s="274"/>
      <c r="F5538" s="274"/>
      <c r="G5538" s="73">
        <v>0</v>
      </c>
      <c r="H5538" s="73">
        <v>0</v>
      </c>
      <c r="I5538" s="275">
        <v>0</v>
      </c>
      <c r="J5538" s="275"/>
      <c r="K5538" s="275">
        <v>464918.16</v>
      </c>
      <c r="L5538" s="275"/>
      <c r="M5538" s="275"/>
      <c r="N5538" s="275"/>
      <c r="O5538" s="275">
        <v>0</v>
      </c>
      <c r="P5538" s="275"/>
      <c r="Q5538" s="73">
        <v>464918.16</v>
      </c>
    </row>
    <row r="5539" spans="1:17" ht="12.75" customHeight="1" x14ac:dyDescent="0.25">
      <c r="A5539" s="273" t="s">
        <v>8624</v>
      </c>
      <c r="B5539" s="273"/>
      <c r="C5539" s="274" t="s">
        <v>8607</v>
      </c>
      <c r="D5539" s="274"/>
      <c r="E5539" s="274"/>
      <c r="F5539" s="274"/>
      <c r="G5539" s="73">
        <v>0</v>
      </c>
      <c r="H5539" s="73">
        <v>0</v>
      </c>
      <c r="I5539" s="275">
        <v>0</v>
      </c>
      <c r="J5539" s="275"/>
      <c r="K5539" s="275">
        <v>493045.4</v>
      </c>
      <c r="L5539" s="275"/>
      <c r="M5539" s="275"/>
      <c r="N5539" s="275"/>
      <c r="O5539" s="275">
        <v>0</v>
      </c>
      <c r="P5539" s="275"/>
      <c r="Q5539" s="73">
        <v>493045.4</v>
      </c>
    </row>
    <row r="5540" spans="1:17" ht="12.1" customHeight="1" x14ac:dyDescent="0.25">
      <c r="A5540" s="273" t="s">
        <v>8625</v>
      </c>
      <c r="B5540" s="273"/>
      <c r="C5540" s="274" t="s">
        <v>959</v>
      </c>
      <c r="D5540" s="274"/>
      <c r="E5540" s="274"/>
      <c r="F5540" s="274"/>
      <c r="G5540" s="73">
        <v>0</v>
      </c>
      <c r="H5540" s="73">
        <v>0</v>
      </c>
      <c r="I5540" s="275">
        <v>0</v>
      </c>
      <c r="J5540" s="275"/>
      <c r="K5540" s="275">
        <v>2454.5500000000002</v>
      </c>
      <c r="L5540" s="275"/>
      <c r="M5540" s="275"/>
      <c r="N5540" s="275"/>
      <c r="O5540" s="275">
        <v>0</v>
      </c>
      <c r="P5540" s="275"/>
      <c r="Q5540" s="73">
        <v>2454.5500000000002</v>
      </c>
    </row>
    <row r="5541" spans="1:17" ht="12.1" customHeight="1" x14ac:dyDescent="0.25">
      <c r="A5541" s="273" t="s">
        <v>8626</v>
      </c>
      <c r="B5541" s="273"/>
      <c r="C5541" s="274" t="s">
        <v>8607</v>
      </c>
      <c r="D5541" s="274"/>
      <c r="E5541" s="274"/>
      <c r="F5541" s="274"/>
      <c r="G5541" s="73">
        <v>0</v>
      </c>
      <c r="H5541" s="73">
        <v>0</v>
      </c>
      <c r="I5541" s="275">
        <v>0</v>
      </c>
      <c r="J5541" s="275"/>
      <c r="K5541" s="275">
        <v>1706409.06</v>
      </c>
      <c r="L5541" s="275"/>
      <c r="M5541" s="275"/>
      <c r="N5541" s="275"/>
      <c r="O5541" s="275">
        <v>0</v>
      </c>
      <c r="P5541" s="275"/>
      <c r="Q5541" s="73">
        <v>1706409.06</v>
      </c>
    </row>
    <row r="5542" spans="1:17" ht="12.75" customHeight="1" x14ac:dyDescent="0.25">
      <c r="A5542" s="273" t="s">
        <v>8627</v>
      </c>
      <c r="B5542" s="273"/>
      <c r="C5542" s="274" t="s">
        <v>8628</v>
      </c>
      <c r="D5542" s="274"/>
      <c r="E5542" s="274"/>
      <c r="F5542" s="274"/>
      <c r="G5542" s="73">
        <v>0</v>
      </c>
      <c r="H5542" s="73">
        <v>0</v>
      </c>
      <c r="I5542" s="275">
        <v>0</v>
      </c>
      <c r="J5542" s="275"/>
      <c r="K5542" s="275">
        <v>7681.82</v>
      </c>
      <c r="L5542" s="275"/>
      <c r="M5542" s="275"/>
      <c r="N5542" s="275"/>
      <c r="O5542" s="275">
        <v>0</v>
      </c>
      <c r="P5542" s="275"/>
      <c r="Q5542" s="73">
        <v>7681.82</v>
      </c>
    </row>
    <row r="5543" spans="1:17" ht="12.1" customHeight="1" x14ac:dyDescent="0.25">
      <c r="A5543" s="273" t="s">
        <v>8629</v>
      </c>
      <c r="B5543" s="273"/>
      <c r="C5543" s="274" t="s">
        <v>8607</v>
      </c>
      <c r="D5543" s="274"/>
      <c r="E5543" s="274"/>
      <c r="F5543" s="274"/>
      <c r="G5543" s="73">
        <v>0</v>
      </c>
      <c r="H5543" s="73">
        <v>0</v>
      </c>
      <c r="I5543" s="275">
        <v>0</v>
      </c>
      <c r="J5543" s="275"/>
      <c r="K5543" s="275">
        <v>180318.22</v>
      </c>
      <c r="L5543" s="275"/>
      <c r="M5543" s="275"/>
      <c r="N5543" s="275"/>
      <c r="O5543" s="275">
        <v>0</v>
      </c>
      <c r="P5543" s="275"/>
      <c r="Q5543" s="73">
        <v>180318.22</v>
      </c>
    </row>
    <row r="5544" spans="1:17" ht="12.1" customHeight="1" x14ac:dyDescent="0.25">
      <c r="A5544" s="273" t="s">
        <v>8630</v>
      </c>
      <c r="B5544" s="273"/>
      <c r="C5544" s="274" t="s">
        <v>8607</v>
      </c>
      <c r="D5544" s="274"/>
      <c r="E5544" s="274"/>
      <c r="F5544" s="274"/>
      <c r="G5544" s="73">
        <v>0</v>
      </c>
      <c r="H5544" s="73">
        <v>0</v>
      </c>
      <c r="I5544" s="275">
        <v>0</v>
      </c>
      <c r="J5544" s="275"/>
      <c r="K5544" s="275">
        <v>715909.1</v>
      </c>
      <c r="L5544" s="275"/>
      <c r="M5544" s="275"/>
      <c r="N5544" s="275"/>
      <c r="O5544" s="275">
        <v>0</v>
      </c>
      <c r="P5544" s="275"/>
      <c r="Q5544" s="73">
        <v>715909.1</v>
      </c>
    </row>
    <row r="5545" spans="1:17" ht="12.75" customHeight="1" x14ac:dyDescent="0.25">
      <c r="A5545" s="273" t="s">
        <v>8631</v>
      </c>
      <c r="B5545" s="273"/>
      <c r="C5545" s="274" t="s">
        <v>8607</v>
      </c>
      <c r="D5545" s="274"/>
      <c r="E5545" s="274"/>
      <c r="F5545" s="274"/>
      <c r="G5545" s="73">
        <v>0</v>
      </c>
      <c r="H5545" s="73">
        <v>0</v>
      </c>
      <c r="I5545" s="275">
        <v>0</v>
      </c>
      <c r="J5545" s="275"/>
      <c r="K5545" s="275">
        <v>241518.18</v>
      </c>
      <c r="L5545" s="275"/>
      <c r="M5545" s="275"/>
      <c r="N5545" s="275"/>
      <c r="O5545" s="275">
        <v>0</v>
      </c>
      <c r="P5545" s="275"/>
      <c r="Q5545" s="73">
        <v>241518.18</v>
      </c>
    </row>
    <row r="5546" spans="1:17" ht="12.1" customHeight="1" x14ac:dyDescent="0.25">
      <c r="A5546" s="273" t="s">
        <v>8632</v>
      </c>
      <c r="B5546" s="273"/>
      <c r="C5546" s="274" t="s">
        <v>8607</v>
      </c>
      <c r="D5546" s="274"/>
      <c r="E5546" s="274"/>
      <c r="F5546" s="274"/>
      <c r="G5546" s="73">
        <v>0</v>
      </c>
      <c r="H5546" s="73">
        <v>0</v>
      </c>
      <c r="I5546" s="275">
        <v>0</v>
      </c>
      <c r="J5546" s="275"/>
      <c r="K5546" s="275">
        <v>86909.1</v>
      </c>
      <c r="L5546" s="275"/>
      <c r="M5546" s="275"/>
      <c r="N5546" s="275"/>
      <c r="O5546" s="275">
        <v>0</v>
      </c>
      <c r="P5546" s="275"/>
      <c r="Q5546" s="73">
        <v>86909.1</v>
      </c>
    </row>
    <row r="5547" spans="1:17" ht="12.1" customHeight="1" x14ac:dyDescent="0.25">
      <c r="A5547" s="273" t="s">
        <v>8633</v>
      </c>
      <c r="B5547" s="273"/>
      <c r="C5547" s="274" t="s">
        <v>8634</v>
      </c>
      <c r="D5547" s="274"/>
      <c r="E5547" s="274"/>
      <c r="F5547" s="274"/>
      <c r="G5547" s="73">
        <v>0</v>
      </c>
      <c r="H5547" s="73">
        <v>0</v>
      </c>
      <c r="I5547" s="275">
        <v>0</v>
      </c>
      <c r="J5547" s="275"/>
      <c r="K5547" s="275">
        <v>69090.91</v>
      </c>
      <c r="L5547" s="275"/>
      <c r="M5547" s="275"/>
      <c r="N5547" s="275"/>
      <c r="O5547" s="275">
        <v>0</v>
      </c>
      <c r="P5547" s="275"/>
      <c r="Q5547" s="73">
        <v>69090.91</v>
      </c>
    </row>
    <row r="5548" spans="1:17" ht="12.75" customHeight="1" x14ac:dyDescent="0.25">
      <c r="A5548" s="355"/>
      <c r="B5548" s="355"/>
      <c r="C5548" s="355"/>
      <c r="D5548" s="355"/>
      <c r="E5548" s="355"/>
      <c r="F5548" s="355"/>
      <c r="G5548" s="74">
        <v>0</v>
      </c>
      <c r="H5548" s="74">
        <v>0</v>
      </c>
      <c r="I5548" s="356">
        <v>0</v>
      </c>
      <c r="J5548" s="356"/>
      <c r="K5548" s="356">
        <v>5770430.6799999997</v>
      </c>
      <c r="L5548" s="356"/>
      <c r="M5548" s="356"/>
      <c r="N5548" s="356"/>
      <c r="O5548" s="356">
        <v>0</v>
      </c>
      <c r="P5548" s="356"/>
      <c r="Q5548" s="74">
        <v>5770430.6799999997</v>
      </c>
    </row>
    <row r="5549" spans="1:17" ht="6.8" customHeight="1" x14ac:dyDescent="0.25"/>
    <row r="5550" spans="1:17" ht="12.1" customHeight="1" x14ac:dyDescent="0.25">
      <c r="A5550" s="277" t="s">
        <v>578</v>
      </c>
      <c r="B5550" s="277"/>
      <c r="C5550" s="278" t="s">
        <v>961</v>
      </c>
      <c r="D5550" s="278"/>
      <c r="E5550" s="278"/>
      <c r="F5550" s="278"/>
      <c r="G5550" s="278"/>
      <c r="H5550" s="278"/>
      <c r="I5550" s="278"/>
      <c r="J5550" s="278"/>
      <c r="K5550" s="278"/>
      <c r="L5550" s="278"/>
      <c r="M5550" s="278"/>
      <c r="N5550" s="278"/>
      <c r="O5550" s="278"/>
      <c r="P5550" s="278"/>
      <c r="Q5550" s="278"/>
    </row>
    <row r="5551" spans="1:17" ht="12.1" customHeight="1" x14ac:dyDescent="0.25">
      <c r="A5551" s="273" t="s">
        <v>8635</v>
      </c>
      <c r="B5551" s="273"/>
      <c r="C5551" s="274" t="s">
        <v>961</v>
      </c>
      <c r="D5551" s="274"/>
      <c r="E5551" s="274"/>
      <c r="F5551" s="274"/>
      <c r="G5551" s="73">
        <v>0</v>
      </c>
      <c r="H5551" s="73">
        <v>0</v>
      </c>
      <c r="I5551" s="275">
        <v>0</v>
      </c>
      <c r="J5551" s="275"/>
      <c r="K5551" s="275">
        <v>434790.88</v>
      </c>
      <c r="L5551" s="275"/>
      <c r="M5551" s="275"/>
      <c r="N5551" s="275"/>
      <c r="O5551" s="275">
        <v>0</v>
      </c>
      <c r="P5551" s="275"/>
      <c r="Q5551" s="73">
        <v>434790.88</v>
      </c>
    </row>
    <row r="5552" spans="1:17" ht="12.75" customHeight="1" x14ac:dyDescent="0.25">
      <c r="A5552" s="273" t="s">
        <v>8636</v>
      </c>
      <c r="B5552" s="273"/>
      <c r="C5552" s="274" t="s">
        <v>961</v>
      </c>
      <c r="D5552" s="274"/>
      <c r="E5552" s="274"/>
      <c r="F5552" s="274"/>
      <c r="G5552" s="73">
        <v>0</v>
      </c>
      <c r="H5552" s="73">
        <v>0</v>
      </c>
      <c r="I5552" s="275">
        <v>0</v>
      </c>
      <c r="J5552" s="275"/>
      <c r="K5552" s="275">
        <v>32909.089999999997</v>
      </c>
      <c r="L5552" s="275"/>
      <c r="M5552" s="275"/>
      <c r="N5552" s="275"/>
      <c r="O5552" s="275">
        <v>0</v>
      </c>
      <c r="P5552" s="275"/>
      <c r="Q5552" s="73">
        <v>32909.089999999997</v>
      </c>
    </row>
    <row r="5553" spans="1:17" ht="12.1" customHeight="1" x14ac:dyDescent="0.25">
      <c r="A5553" s="273" t="s">
        <v>8637</v>
      </c>
      <c r="B5553" s="273"/>
      <c r="C5553" s="274" t="s">
        <v>961</v>
      </c>
      <c r="D5553" s="274"/>
      <c r="E5553" s="274"/>
      <c r="F5553" s="274"/>
      <c r="G5553" s="73">
        <v>0</v>
      </c>
      <c r="H5553" s="73">
        <v>0</v>
      </c>
      <c r="I5553" s="275">
        <v>0</v>
      </c>
      <c r="J5553" s="275"/>
      <c r="K5553" s="275">
        <v>42181.81</v>
      </c>
      <c r="L5553" s="275"/>
      <c r="M5553" s="275"/>
      <c r="N5553" s="275"/>
      <c r="O5553" s="275">
        <v>0</v>
      </c>
      <c r="P5553" s="275"/>
      <c r="Q5553" s="73">
        <v>42181.81</v>
      </c>
    </row>
    <row r="5554" spans="1:17" ht="12.1" customHeight="1" x14ac:dyDescent="0.25">
      <c r="A5554" s="273" t="s">
        <v>8638</v>
      </c>
      <c r="B5554" s="273"/>
      <c r="C5554" s="274" t="s">
        <v>961</v>
      </c>
      <c r="D5554" s="274"/>
      <c r="E5554" s="274"/>
      <c r="F5554" s="274"/>
      <c r="G5554" s="73">
        <v>0</v>
      </c>
      <c r="H5554" s="73">
        <v>0</v>
      </c>
      <c r="I5554" s="275">
        <v>0</v>
      </c>
      <c r="J5554" s="275"/>
      <c r="K5554" s="275">
        <v>113636.35</v>
      </c>
      <c r="L5554" s="275"/>
      <c r="M5554" s="275"/>
      <c r="N5554" s="275"/>
      <c r="O5554" s="275">
        <v>0</v>
      </c>
      <c r="P5554" s="275"/>
      <c r="Q5554" s="73">
        <v>113636.35</v>
      </c>
    </row>
    <row r="5555" spans="1:17" ht="12.1" customHeight="1" x14ac:dyDescent="0.25">
      <c r="A5555" s="273" t="s">
        <v>8639</v>
      </c>
      <c r="B5555" s="273"/>
      <c r="C5555" s="274" t="s">
        <v>961</v>
      </c>
      <c r="D5555" s="274"/>
      <c r="E5555" s="274"/>
      <c r="F5555" s="274"/>
      <c r="G5555" s="73">
        <v>0</v>
      </c>
      <c r="H5555" s="73">
        <v>0</v>
      </c>
      <c r="I5555" s="275">
        <v>0</v>
      </c>
      <c r="J5555" s="275"/>
      <c r="K5555" s="275">
        <v>1306454.53</v>
      </c>
      <c r="L5555" s="275"/>
      <c r="M5555" s="275"/>
      <c r="N5555" s="275"/>
      <c r="O5555" s="275">
        <v>0</v>
      </c>
      <c r="P5555" s="275"/>
      <c r="Q5555" s="73">
        <v>1306454.53</v>
      </c>
    </row>
    <row r="5556" spans="1:17" ht="12.75" customHeight="1" x14ac:dyDescent="0.25">
      <c r="A5556" s="273" t="s">
        <v>8640</v>
      </c>
      <c r="B5556" s="273"/>
      <c r="C5556" s="274" t="s">
        <v>961</v>
      </c>
      <c r="D5556" s="274"/>
      <c r="E5556" s="274"/>
      <c r="F5556" s="274"/>
      <c r="G5556" s="73">
        <v>0</v>
      </c>
      <c r="H5556" s="73">
        <v>0</v>
      </c>
      <c r="I5556" s="275">
        <v>0</v>
      </c>
      <c r="J5556" s="275"/>
      <c r="K5556" s="275">
        <v>3893227.25</v>
      </c>
      <c r="L5556" s="275"/>
      <c r="M5556" s="275"/>
      <c r="N5556" s="275"/>
      <c r="O5556" s="275">
        <v>0</v>
      </c>
      <c r="P5556" s="275"/>
      <c r="Q5556" s="73">
        <v>3893227.25</v>
      </c>
    </row>
    <row r="5557" spans="1:17" ht="12.1" customHeight="1" x14ac:dyDescent="0.25">
      <c r="A5557" s="273" t="s">
        <v>8641</v>
      </c>
      <c r="B5557" s="273"/>
      <c r="C5557" s="274" t="s">
        <v>961</v>
      </c>
      <c r="D5557" s="274"/>
      <c r="E5557" s="274"/>
      <c r="F5557" s="274"/>
      <c r="G5557" s="73">
        <v>0</v>
      </c>
      <c r="H5557" s="73">
        <v>0</v>
      </c>
      <c r="I5557" s="275">
        <v>0</v>
      </c>
      <c r="J5557" s="275"/>
      <c r="K5557" s="275">
        <v>10181.82</v>
      </c>
      <c r="L5557" s="275"/>
      <c r="M5557" s="275"/>
      <c r="N5557" s="275"/>
      <c r="O5557" s="275">
        <v>0</v>
      </c>
      <c r="P5557" s="275"/>
      <c r="Q5557" s="73">
        <v>10181.82</v>
      </c>
    </row>
    <row r="5558" spans="1:17" ht="12.1" customHeight="1" x14ac:dyDescent="0.25">
      <c r="A5558" s="273" t="s">
        <v>8642</v>
      </c>
      <c r="B5558" s="273"/>
      <c r="C5558" s="274" t="s">
        <v>961</v>
      </c>
      <c r="D5558" s="274"/>
      <c r="E5558" s="274"/>
      <c r="F5558" s="274"/>
      <c r="G5558" s="73">
        <v>0</v>
      </c>
      <c r="H5558" s="73">
        <v>0</v>
      </c>
      <c r="I5558" s="275">
        <v>0</v>
      </c>
      <c r="J5558" s="275"/>
      <c r="K5558" s="275">
        <v>248272.79</v>
      </c>
      <c r="L5558" s="275"/>
      <c r="M5558" s="275"/>
      <c r="N5558" s="275"/>
      <c r="O5558" s="275">
        <v>0</v>
      </c>
      <c r="P5558" s="275"/>
      <c r="Q5558" s="73">
        <v>248272.79</v>
      </c>
    </row>
    <row r="5559" spans="1:17" ht="12.75" customHeight="1" x14ac:dyDescent="0.25">
      <c r="A5559" s="273" t="s">
        <v>8643</v>
      </c>
      <c r="B5559" s="273"/>
      <c r="C5559" s="274" t="s">
        <v>961</v>
      </c>
      <c r="D5559" s="274"/>
      <c r="E5559" s="274"/>
      <c r="F5559" s="274"/>
      <c r="G5559" s="73">
        <v>0</v>
      </c>
      <c r="H5559" s="73">
        <v>0</v>
      </c>
      <c r="I5559" s="275">
        <v>0</v>
      </c>
      <c r="J5559" s="275"/>
      <c r="K5559" s="275">
        <v>328381.84000000003</v>
      </c>
      <c r="L5559" s="275"/>
      <c r="M5559" s="275"/>
      <c r="N5559" s="275"/>
      <c r="O5559" s="275">
        <v>0</v>
      </c>
      <c r="P5559" s="275"/>
      <c r="Q5559" s="73">
        <v>328381.84000000003</v>
      </c>
    </row>
    <row r="5560" spans="1:17" ht="12.1" customHeight="1" x14ac:dyDescent="0.25">
      <c r="A5560" s="273" t="s">
        <v>8644</v>
      </c>
      <c r="B5560" s="273"/>
      <c r="C5560" s="274" t="s">
        <v>961</v>
      </c>
      <c r="D5560" s="274"/>
      <c r="E5560" s="274"/>
      <c r="F5560" s="274"/>
      <c r="G5560" s="73">
        <v>0</v>
      </c>
      <c r="H5560" s="73">
        <v>0</v>
      </c>
      <c r="I5560" s="275">
        <v>0</v>
      </c>
      <c r="J5560" s="275"/>
      <c r="K5560" s="275">
        <v>1818558.22</v>
      </c>
      <c r="L5560" s="275"/>
      <c r="M5560" s="275"/>
      <c r="N5560" s="275"/>
      <c r="O5560" s="275">
        <v>0</v>
      </c>
      <c r="P5560" s="275"/>
      <c r="Q5560" s="73">
        <v>1818558.22</v>
      </c>
    </row>
    <row r="5561" spans="1:17" ht="12.1" customHeight="1" x14ac:dyDescent="0.25">
      <c r="A5561" s="273" t="s">
        <v>8645</v>
      </c>
      <c r="B5561" s="273"/>
      <c r="C5561" s="274" t="s">
        <v>961</v>
      </c>
      <c r="D5561" s="274"/>
      <c r="E5561" s="274"/>
      <c r="F5561" s="274"/>
      <c r="G5561" s="73">
        <v>0</v>
      </c>
      <c r="H5561" s="73">
        <v>0</v>
      </c>
      <c r="I5561" s="275">
        <v>0</v>
      </c>
      <c r="J5561" s="275"/>
      <c r="K5561" s="275">
        <v>2787818.17</v>
      </c>
      <c r="L5561" s="275"/>
      <c r="M5561" s="275"/>
      <c r="N5561" s="275"/>
      <c r="O5561" s="275">
        <v>0</v>
      </c>
      <c r="P5561" s="275"/>
      <c r="Q5561" s="73">
        <v>2787818.17</v>
      </c>
    </row>
    <row r="5562" spans="1:17" ht="12.75" customHeight="1" x14ac:dyDescent="0.25">
      <c r="A5562" s="273" t="s">
        <v>8646</v>
      </c>
      <c r="B5562" s="273"/>
      <c r="C5562" s="274" t="s">
        <v>961</v>
      </c>
      <c r="D5562" s="274"/>
      <c r="E5562" s="274"/>
      <c r="F5562" s="274"/>
      <c r="G5562" s="73">
        <v>0</v>
      </c>
      <c r="H5562" s="73">
        <v>0</v>
      </c>
      <c r="I5562" s="275">
        <v>0</v>
      </c>
      <c r="J5562" s="275"/>
      <c r="K5562" s="275">
        <v>6363.64</v>
      </c>
      <c r="L5562" s="275"/>
      <c r="M5562" s="275"/>
      <c r="N5562" s="275"/>
      <c r="O5562" s="275">
        <v>0</v>
      </c>
      <c r="P5562" s="275"/>
      <c r="Q5562" s="73">
        <v>6363.64</v>
      </c>
    </row>
    <row r="5563" spans="1:17" ht="12.1" customHeight="1" x14ac:dyDescent="0.25">
      <c r="A5563" s="273" t="s">
        <v>8647</v>
      </c>
      <c r="B5563" s="273"/>
      <c r="C5563" s="274" t="s">
        <v>961</v>
      </c>
      <c r="D5563" s="274"/>
      <c r="E5563" s="274"/>
      <c r="F5563" s="274"/>
      <c r="G5563" s="73">
        <v>0</v>
      </c>
      <c r="H5563" s="73">
        <v>0</v>
      </c>
      <c r="I5563" s="275">
        <v>0</v>
      </c>
      <c r="J5563" s="275"/>
      <c r="K5563" s="275">
        <v>7090.91</v>
      </c>
      <c r="L5563" s="275"/>
      <c r="M5563" s="275"/>
      <c r="N5563" s="275"/>
      <c r="O5563" s="275">
        <v>0</v>
      </c>
      <c r="P5563" s="275"/>
      <c r="Q5563" s="73">
        <v>7090.91</v>
      </c>
    </row>
    <row r="5564" spans="1:17" ht="12.1" customHeight="1" x14ac:dyDescent="0.25">
      <c r="A5564" s="273" t="s">
        <v>8648</v>
      </c>
      <c r="B5564" s="273"/>
      <c r="C5564" s="274" t="s">
        <v>961</v>
      </c>
      <c r="D5564" s="274"/>
      <c r="E5564" s="274"/>
      <c r="F5564" s="274"/>
      <c r="G5564" s="73">
        <v>0</v>
      </c>
      <c r="H5564" s="73">
        <v>0</v>
      </c>
      <c r="I5564" s="275">
        <v>0</v>
      </c>
      <c r="J5564" s="275"/>
      <c r="K5564" s="275">
        <v>36090.9</v>
      </c>
      <c r="L5564" s="275"/>
      <c r="M5564" s="275"/>
      <c r="N5564" s="275"/>
      <c r="O5564" s="275">
        <v>0</v>
      </c>
      <c r="P5564" s="275"/>
      <c r="Q5564" s="73">
        <v>36090.9</v>
      </c>
    </row>
    <row r="5565" spans="1:17" ht="12.75" customHeight="1" x14ac:dyDescent="0.25">
      <c r="A5565" s="273" t="s">
        <v>8649</v>
      </c>
      <c r="B5565" s="273"/>
      <c r="C5565" s="274" t="s">
        <v>961</v>
      </c>
      <c r="D5565" s="274"/>
      <c r="E5565" s="274"/>
      <c r="F5565" s="274"/>
      <c r="G5565" s="73">
        <v>0</v>
      </c>
      <c r="H5565" s="73">
        <v>0</v>
      </c>
      <c r="I5565" s="275">
        <v>0</v>
      </c>
      <c r="J5565" s="275"/>
      <c r="K5565" s="275">
        <v>528090.9</v>
      </c>
      <c r="L5565" s="275"/>
      <c r="M5565" s="275"/>
      <c r="N5565" s="275"/>
      <c r="O5565" s="275">
        <v>0</v>
      </c>
      <c r="P5565" s="275"/>
      <c r="Q5565" s="73">
        <v>528090.9</v>
      </c>
    </row>
    <row r="5566" spans="1:17" ht="12.1" customHeight="1" x14ac:dyDescent="0.25">
      <c r="A5566" s="273" t="s">
        <v>8650</v>
      </c>
      <c r="B5566" s="273"/>
      <c r="C5566" s="274" t="s">
        <v>961</v>
      </c>
      <c r="D5566" s="274"/>
      <c r="E5566" s="274"/>
      <c r="F5566" s="274"/>
      <c r="G5566" s="73">
        <v>0</v>
      </c>
      <c r="H5566" s="73">
        <v>0</v>
      </c>
      <c r="I5566" s="275">
        <v>0</v>
      </c>
      <c r="J5566" s="275"/>
      <c r="K5566" s="275">
        <v>915618.16</v>
      </c>
      <c r="L5566" s="275"/>
      <c r="M5566" s="275"/>
      <c r="N5566" s="275"/>
      <c r="O5566" s="275">
        <v>0</v>
      </c>
      <c r="P5566" s="275"/>
      <c r="Q5566" s="73">
        <v>915618.16</v>
      </c>
    </row>
    <row r="5567" spans="1:17" ht="12.1" customHeight="1" x14ac:dyDescent="0.25">
      <c r="A5567" s="273" t="s">
        <v>8651</v>
      </c>
      <c r="B5567" s="273"/>
      <c r="C5567" s="274" t="s">
        <v>961</v>
      </c>
      <c r="D5567" s="274"/>
      <c r="E5567" s="274"/>
      <c r="F5567" s="274"/>
      <c r="G5567" s="73">
        <v>0</v>
      </c>
      <c r="H5567" s="73">
        <v>0</v>
      </c>
      <c r="I5567" s="275">
        <v>0</v>
      </c>
      <c r="J5567" s="275"/>
      <c r="K5567" s="275">
        <v>28909.09</v>
      </c>
      <c r="L5567" s="275"/>
      <c r="M5567" s="275"/>
      <c r="N5567" s="275"/>
      <c r="O5567" s="275">
        <v>0</v>
      </c>
      <c r="P5567" s="275"/>
      <c r="Q5567" s="73">
        <v>28909.09</v>
      </c>
    </row>
    <row r="5568" spans="1:17" ht="12.75" customHeight="1" x14ac:dyDescent="0.25">
      <c r="A5568" s="273" t="s">
        <v>8652</v>
      </c>
      <c r="B5568" s="273"/>
      <c r="C5568" s="274" t="s">
        <v>961</v>
      </c>
      <c r="D5568" s="274"/>
      <c r="E5568" s="274"/>
      <c r="F5568" s="274"/>
      <c r="G5568" s="73">
        <v>0</v>
      </c>
      <c r="H5568" s="73">
        <v>0</v>
      </c>
      <c r="I5568" s="275">
        <v>0</v>
      </c>
      <c r="J5568" s="275"/>
      <c r="K5568" s="275">
        <v>2956181.86</v>
      </c>
      <c r="L5568" s="275"/>
      <c r="M5568" s="275"/>
      <c r="N5568" s="275"/>
      <c r="O5568" s="275">
        <v>0</v>
      </c>
      <c r="P5568" s="275"/>
      <c r="Q5568" s="73">
        <v>2956181.86</v>
      </c>
    </row>
    <row r="5569" spans="1:17" ht="12.1" customHeight="1" x14ac:dyDescent="0.25">
      <c r="A5569" s="273" t="s">
        <v>8653</v>
      </c>
      <c r="B5569" s="273"/>
      <c r="C5569" s="274" t="s">
        <v>961</v>
      </c>
      <c r="D5569" s="274"/>
      <c r="E5569" s="274"/>
      <c r="F5569" s="274"/>
      <c r="G5569" s="73">
        <v>0</v>
      </c>
      <c r="H5569" s="73">
        <v>0</v>
      </c>
      <c r="I5569" s="275">
        <v>0</v>
      </c>
      <c r="J5569" s="275"/>
      <c r="K5569" s="275">
        <v>181.82</v>
      </c>
      <c r="L5569" s="275"/>
      <c r="M5569" s="275"/>
      <c r="N5569" s="275"/>
      <c r="O5569" s="275">
        <v>0</v>
      </c>
      <c r="P5569" s="275"/>
      <c r="Q5569" s="73">
        <v>181.82</v>
      </c>
    </row>
    <row r="5570" spans="1:17" ht="12.1" customHeight="1" x14ac:dyDescent="0.25">
      <c r="A5570" s="273" t="s">
        <v>8654</v>
      </c>
      <c r="B5570" s="273"/>
      <c r="C5570" s="274" t="s">
        <v>961</v>
      </c>
      <c r="D5570" s="274"/>
      <c r="E5570" s="274"/>
      <c r="F5570" s="274"/>
      <c r="G5570" s="73">
        <v>0</v>
      </c>
      <c r="H5570" s="73">
        <v>0</v>
      </c>
      <c r="I5570" s="275">
        <v>0</v>
      </c>
      <c r="J5570" s="275"/>
      <c r="K5570" s="275">
        <v>42500.01</v>
      </c>
      <c r="L5570" s="275"/>
      <c r="M5570" s="275"/>
      <c r="N5570" s="275"/>
      <c r="O5570" s="275">
        <v>0</v>
      </c>
      <c r="P5570" s="275"/>
      <c r="Q5570" s="73">
        <v>42500.01</v>
      </c>
    </row>
    <row r="5571" spans="1:17" ht="12.75" customHeight="1" x14ac:dyDescent="0.25">
      <c r="A5571" s="273" t="s">
        <v>8655</v>
      </c>
      <c r="B5571" s="273"/>
      <c r="C5571" s="274" t="s">
        <v>961</v>
      </c>
      <c r="D5571" s="274"/>
      <c r="E5571" s="274"/>
      <c r="F5571" s="274"/>
      <c r="G5571" s="73">
        <v>0</v>
      </c>
      <c r="H5571" s="73">
        <v>0</v>
      </c>
      <c r="I5571" s="275">
        <v>0</v>
      </c>
      <c r="J5571" s="275"/>
      <c r="K5571" s="275">
        <v>839136.32</v>
      </c>
      <c r="L5571" s="275"/>
      <c r="M5571" s="275"/>
      <c r="N5571" s="275"/>
      <c r="O5571" s="275">
        <v>0</v>
      </c>
      <c r="P5571" s="275"/>
      <c r="Q5571" s="73">
        <v>839136.32</v>
      </c>
    </row>
    <row r="5572" spans="1:17" ht="12.1" customHeight="1" x14ac:dyDescent="0.25">
      <c r="A5572" s="273" t="s">
        <v>8656</v>
      </c>
      <c r="B5572" s="273"/>
      <c r="C5572" s="274" t="s">
        <v>961</v>
      </c>
      <c r="D5572" s="274"/>
      <c r="E5572" s="274"/>
      <c r="F5572" s="274"/>
      <c r="G5572" s="73">
        <v>0</v>
      </c>
      <c r="H5572" s="73">
        <v>0</v>
      </c>
      <c r="I5572" s="275">
        <v>0</v>
      </c>
      <c r="J5572" s="275"/>
      <c r="K5572" s="275">
        <v>35727.269999999997</v>
      </c>
      <c r="L5572" s="275"/>
      <c r="M5572" s="275"/>
      <c r="N5572" s="275"/>
      <c r="O5572" s="275">
        <v>0</v>
      </c>
      <c r="P5572" s="275"/>
      <c r="Q5572" s="73">
        <v>35727.269999999997</v>
      </c>
    </row>
    <row r="5573" spans="1:17" ht="12.1" customHeight="1" x14ac:dyDescent="0.25">
      <c r="A5573" s="273" t="s">
        <v>8657</v>
      </c>
      <c r="B5573" s="273"/>
      <c r="C5573" s="274" t="s">
        <v>961</v>
      </c>
      <c r="D5573" s="274"/>
      <c r="E5573" s="274"/>
      <c r="F5573" s="274"/>
      <c r="G5573" s="73">
        <v>0</v>
      </c>
      <c r="H5573" s="73">
        <v>0</v>
      </c>
      <c r="I5573" s="275">
        <v>0</v>
      </c>
      <c r="J5573" s="275"/>
      <c r="K5573" s="275">
        <v>1507136.32</v>
      </c>
      <c r="L5573" s="275"/>
      <c r="M5573" s="275"/>
      <c r="N5573" s="275"/>
      <c r="O5573" s="275">
        <v>0</v>
      </c>
      <c r="P5573" s="275"/>
      <c r="Q5573" s="73">
        <v>1507136.32</v>
      </c>
    </row>
    <row r="5574" spans="1:17" ht="12.75" customHeight="1" x14ac:dyDescent="0.25">
      <c r="A5574" s="273" t="s">
        <v>8658</v>
      </c>
      <c r="B5574" s="273"/>
      <c r="C5574" s="274" t="s">
        <v>961</v>
      </c>
      <c r="D5574" s="274"/>
      <c r="E5574" s="274"/>
      <c r="F5574" s="274"/>
      <c r="G5574" s="73">
        <v>0</v>
      </c>
      <c r="H5574" s="73">
        <v>0</v>
      </c>
      <c r="I5574" s="275">
        <v>0</v>
      </c>
      <c r="J5574" s="275"/>
      <c r="K5574" s="275">
        <v>689654.55</v>
      </c>
      <c r="L5574" s="275"/>
      <c r="M5574" s="275"/>
      <c r="N5574" s="275"/>
      <c r="O5574" s="275">
        <v>0</v>
      </c>
      <c r="P5574" s="275"/>
      <c r="Q5574" s="73">
        <v>689654.55</v>
      </c>
    </row>
    <row r="5575" spans="1:17" ht="12.1" customHeight="1" x14ac:dyDescent="0.25">
      <c r="A5575" s="355"/>
      <c r="B5575" s="355"/>
      <c r="C5575" s="355"/>
      <c r="D5575" s="355"/>
      <c r="E5575" s="355"/>
      <c r="F5575" s="355"/>
      <c r="G5575" s="74">
        <v>0</v>
      </c>
      <c r="H5575" s="74">
        <v>0</v>
      </c>
      <c r="I5575" s="356">
        <v>0</v>
      </c>
      <c r="J5575" s="356"/>
      <c r="K5575" s="356">
        <v>18609094.5</v>
      </c>
      <c r="L5575" s="356"/>
      <c r="M5575" s="356"/>
      <c r="N5575" s="356"/>
      <c r="O5575" s="356">
        <v>0</v>
      </c>
      <c r="P5575" s="356"/>
      <c r="Q5575" s="74">
        <v>18609094.5</v>
      </c>
    </row>
    <row r="5576" spans="1:17" ht="6.8" customHeight="1" x14ac:dyDescent="0.25"/>
    <row r="5577" spans="1:17" ht="12.1" customHeight="1" x14ac:dyDescent="0.25">
      <c r="A5577" s="277" t="s">
        <v>578</v>
      </c>
      <c r="B5577" s="277"/>
      <c r="C5577" s="278" t="s">
        <v>963</v>
      </c>
      <c r="D5577" s="278"/>
      <c r="E5577" s="278"/>
      <c r="F5577" s="278"/>
      <c r="G5577" s="278"/>
      <c r="H5577" s="278"/>
      <c r="I5577" s="278"/>
      <c r="J5577" s="278"/>
      <c r="K5577" s="278"/>
      <c r="L5577" s="278"/>
      <c r="M5577" s="278"/>
      <c r="N5577" s="278"/>
      <c r="O5577" s="278"/>
      <c r="P5577" s="278"/>
      <c r="Q5577" s="278"/>
    </row>
    <row r="5578" spans="1:17" ht="12.75" customHeight="1" x14ac:dyDescent="0.25">
      <c r="A5578" s="273" t="s">
        <v>8659</v>
      </c>
      <c r="B5578" s="273"/>
      <c r="C5578" s="274" t="s">
        <v>8660</v>
      </c>
      <c r="D5578" s="274"/>
      <c r="E5578" s="274"/>
      <c r="F5578" s="274"/>
      <c r="G5578" s="73">
        <v>0</v>
      </c>
      <c r="H5578" s="73">
        <v>0</v>
      </c>
      <c r="I5578" s="275">
        <v>0</v>
      </c>
      <c r="J5578" s="275"/>
      <c r="K5578" s="275">
        <v>15000</v>
      </c>
      <c r="L5578" s="275"/>
      <c r="M5578" s="275"/>
      <c r="N5578" s="275"/>
      <c r="O5578" s="275">
        <v>0</v>
      </c>
      <c r="P5578" s="275"/>
      <c r="Q5578" s="73">
        <v>15000</v>
      </c>
    </row>
    <row r="5579" spans="1:17" ht="12.1" customHeight="1" x14ac:dyDescent="0.25">
      <c r="A5579" s="273" t="s">
        <v>8661</v>
      </c>
      <c r="B5579" s="273"/>
      <c r="C5579" s="274" t="s">
        <v>8662</v>
      </c>
      <c r="D5579" s="274"/>
      <c r="E5579" s="274"/>
      <c r="F5579" s="274"/>
      <c r="G5579" s="73">
        <v>0</v>
      </c>
      <c r="H5579" s="73">
        <v>0</v>
      </c>
      <c r="I5579" s="275">
        <v>0</v>
      </c>
      <c r="J5579" s="275"/>
      <c r="K5579" s="275">
        <v>322727.27</v>
      </c>
      <c r="L5579" s="275"/>
      <c r="M5579" s="275"/>
      <c r="N5579" s="275"/>
      <c r="O5579" s="275">
        <v>0</v>
      </c>
      <c r="P5579" s="275"/>
      <c r="Q5579" s="73">
        <v>322727.27</v>
      </c>
    </row>
    <row r="5580" spans="1:17" ht="12.1" customHeight="1" x14ac:dyDescent="0.25">
      <c r="A5580" s="273" t="s">
        <v>8663</v>
      </c>
      <c r="B5580" s="273"/>
      <c r="C5580" s="274" t="s">
        <v>8664</v>
      </c>
      <c r="D5580" s="274"/>
      <c r="E5580" s="274"/>
      <c r="F5580" s="274"/>
      <c r="G5580" s="73">
        <v>0</v>
      </c>
      <c r="H5580" s="73">
        <v>0</v>
      </c>
      <c r="I5580" s="275">
        <v>0</v>
      </c>
      <c r="J5580" s="275"/>
      <c r="K5580" s="275">
        <v>50000</v>
      </c>
      <c r="L5580" s="275"/>
      <c r="M5580" s="275"/>
      <c r="N5580" s="275"/>
      <c r="O5580" s="275">
        <v>0</v>
      </c>
      <c r="P5580" s="275"/>
      <c r="Q5580" s="73">
        <v>50000</v>
      </c>
    </row>
    <row r="5581" spans="1:17" ht="12.1" customHeight="1" x14ac:dyDescent="0.25">
      <c r="A5581" s="273" t="s">
        <v>8665</v>
      </c>
      <c r="B5581" s="273"/>
      <c r="C5581" s="274" t="s">
        <v>8666</v>
      </c>
      <c r="D5581" s="274"/>
      <c r="E5581" s="274"/>
      <c r="F5581" s="274"/>
      <c r="G5581" s="73">
        <v>0</v>
      </c>
      <c r="H5581" s="73">
        <v>0</v>
      </c>
      <c r="I5581" s="275">
        <v>0</v>
      </c>
      <c r="J5581" s="275"/>
      <c r="K5581" s="275">
        <v>30000</v>
      </c>
      <c r="L5581" s="275"/>
      <c r="M5581" s="275"/>
      <c r="N5581" s="275"/>
      <c r="O5581" s="275">
        <v>0</v>
      </c>
      <c r="P5581" s="275"/>
      <c r="Q5581" s="73">
        <v>30000</v>
      </c>
    </row>
    <row r="5582" spans="1:17" ht="12.75" customHeight="1" x14ac:dyDescent="0.25">
      <c r="A5582" s="273" t="s">
        <v>8667</v>
      </c>
      <c r="B5582" s="273"/>
      <c r="C5582" s="274" t="s">
        <v>8668</v>
      </c>
      <c r="D5582" s="274"/>
      <c r="E5582" s="274"/>
      <c r="F5582" s="274"/>
      <c r="G5582" s="73">
        <v>0</v>
      </c>
      <c r="H5582" s="73">
        <v>0</v>
      </c>
      <c r="I5582" s="275">
        <v>0</v>
      </c>
      <c r="J5582" s="275"/>
      <c r="K5582" s="275">
        <v>70000</v>
      </c>
      <c r="L5582" s="275"/>
      <c r="M5582" s="275"/>
      <c r="N5582" s="275"/>
      <c r="O5582" s="275">
        <v>0</v>
      </c>
      <c r="P5582" s="275"/>
      <c r="Q5582" s="73">
        <v>70000</v>
      </c>
    </row>
    <row r="5583" spans="1:17" ht="12.1" customHeight="1" x14ac:dyDescent="0.25">
      <c r="A5583" s="273" t="s">
        <v>8669</v>
      </c>
      <c r="B5583" s="273"/>
      <c r="C5583" s="274" t="s">
        <v>8670</v>
      </c>
      <c r="D5583" s="274"/>
      <c r="E5583" s="274"/>
      <c r="F5583" s="274"/>
      <c r="G5583" s="73">
        <v>0</v>
      </c>
      <c r="H5583" s="73">
        <v>0</v>
      </c>
      <c r="I5583" s="275">
        <v>0</v>
      </c>
      <c r="J5583" s="275"/>
      <c r="K5583" s="275">
        <v>50000</v>
      </c>
      <c r="L5583" s="275"/>
      <c r="M5583" s="275"/>
      <c r="N5583" s="275"/>
      <c r="O5583" s="275">
        <v>0</v>
      </c>
      <c r="P5583" s="275"/>
      <c r="Q5583" s="73">
        <v>50000</v>
      </c>
    </row>
    <row r="5584" spans="1:17" ht="12.1" customHeight="1" x14ac:dyDescent="0.25">
      <c r="A5584" s="273" t="s">
        <v>8671</v>
      </c>
      <c r="B5584" s="273"/>
      <c r="C5584" s="274" t="s">
        <v>8672</v>
      </c>
      <c r="D5584" s="274"/>
      <c r="E5584" s="274"/>
      <c r="F5584" s="274"/>
      <c r="G5584" s="73">
        <v>0</v>
      </c>
      <c r="H5584" s="73">
        <v>0</v>
      </c>
      <c r="I5584" s="275">
        <v>0</v>
      </c>
      <c r="J5584" s="275"/>
      <c r="K5584" s="275">
        <v>45000</v>
      </c>
      <c r="L5584" s="275"/>
      <c r="M5584" s="275"/>
      <c r="N5584" s="275"/>
      <c r="O5584" s="275">
        <v>0</v>
      </c>
      <c r="P5584" s="275"/>
      <c r="Q5584" s="73">
        <v>45000</v>
      </c>
    </row>
    <row r="5585" spans="1:17" ht="12.75" customHeight="1" x14ac:dyDescent="0.25">
      <c r="A5585" s="273" t="s">
        <v>8673</v>
      </c>
      <c r="B5585" s="273"/>
      <c r="C5585" s="274" t="s">
        <v>8674</v>
      </c>
      <c r="D5585" s="274"/>
      <c r="E5585" s="274"/>
      <c r="F5585" s="274"/>
      <c r="G5585" s="73">
        <v>0</v>
      </c>
      <c r="H5585" s="73">
        <v>0</v>
      </c>
      <c r="I5585" s="275">
        <v>0</v>
      </c>
      <c r="J5585" s="275"/>
      <c r="K5585" s="275">
        <v>10000</v>
      </c>
      <c r="L5585" s="275"/>
      <c r="M5585" s="275"/>
      <c r="N5585" s="275"/>
      <c r="O5585" s="275">
        <v>0</v>
      </c>
      <c r="P5585" s="275"/>
      <c r="Q5585" s="73">
        <v>10000</v>
      </c>
    </row>
    <row r="5586" spans="1:17" ht="12.1" customHeight="1" x14ac:dyDescent="0.25">
      <c r="A5586" s="273" t="s">
        <v>8675</v>
      </c>
      <c r="B5586" s="273"/>
      <c r="C5586" s="274" t="s">
        <v>8676</v>
      </c>
      <c r="D5586" s="274"/>
      <c r="E5586" s="274"/>
      <c r="F5586" s="274"/>
      <c r="G5586" s="73">
        <v>0</v>
      </c>
      <c r="H5586" s="73">
        <v>0</v>
      </c>
      <c r="I5586" s="275">
        <v>0</v>
      </c>
      <c r="J5586" s="275"/>
      <c r="K5586" s="275">
        <v>225000</v>
      </c>
      <c r="L5586" s="275"/>
      <c r="M5586" s="275"/>
      <c r="N5586" s="275"/>
      <c r="O5586" s="275">
        <v>0</v>
      </c>
      <c r="P5586" s="275"/>
      <c r="Q5586" s="73">
        <v>225000</v>
      </c>
    </row>
    <row r="5587" spans="1:17" ht="12.1" customHeight="1" x14ac:dyDescent="0.25">
      <c r="A5587" s="273" t="s">
        <v>8677</v>
      </c>
      <c r="B5587" s="273"/>
      <c r="C5587" s="274" t="s">
        <v>8678</v>
      </c>
      <c r="D5587" s="274"/>
      <c r="E5587" s="274"/>
      <c r="F5587" s="274"/>
      <c r="G5587" s="73">
        <v>0</v>
      </c>
      <c r="H5587" s="73">
        <v>0</v>
      </c>
      <c r="I5587" s="275">
        <v>0</v>
      </c>
      <c r="J5587" s="275"/>
      <c r="K5587" s="275">
        <v>15000</v>
      </c>
      <c r="L5587" s="275"/>
      <c r="M5587" s="275"/>
      <c r="N5587" s="275"/>
      <c r="O5587" s="275">
        <v>0</v>
      </c>
      <c r="P5587" s="275"/>
      <c r="Q5587" s="73">
        <v>15000</v>
      </c>
    </row>
    <row r="5588" spans="1:17" ht="12.75" customHeight="1" x14ac:dyDescent="0.25">
      <c r="A5588" s="273" t="s">
        <v>8679</v>
      </c>
      <c r="B5588" s="273"/>
      <c r="C5588" s="274" t="s">
        <v>8680</v>
      </c>
      <c r="D5588" s="274"/>
      <c r="E5588" s="274"/>
      <c r="F5588" s="274"/>
      <c r="G5588" s="73">
        <v>0</v>
      </c>
      <c r="H5588" s="73">
        <v>0</v>
      </c>
      <c r="I5588" s="275">
        <v>0</v>
      </c>
      <c r="J5588" s="275"/>
      <c r="K5588" s="275">
        <v>50000</v>
      </c>
      <c r="L5588" s="275"/>
      <c r="M5588" s="275"/>
      <c r="N5588" s="275"/>
      <c r="O5588" s="275">
        <v>0</v>
      </c>
      <c r="P5588" s="275"/>
      <c r="Q5588" s="73">
        <v>50000</v>
      </c>
    </row>
    <row r="5589" spans="1:17" ht="12.1" customHeight="1" x14ac:dyDescent="0.25">
      <c r="A5589" s="273" t="s">
        <v>8681</v>
      </c>
      <c r="B5589" s="273"/>
      <c r="C5589" s="274" t="s">
        <v>8682</v>
      </c>
      <c r="D5589" s="274"/>
      <c r="E5589" s="274"/>
      <c r="F5589" s="274"/>
      <c r="G5589" s="73">
        <v>0</v>
      </c>
      <c r="H5589" s="73">
        <v>0</v>
      </c>
      <c r="I5589" s="275">
        <v>0</v>
      </c>
      <c r="J5589" s="275"/>
      <c r="K5589" s="275">
        <v>35000</v>
      </c>
      <c r="L5589" s="275"/>
      <c r="M5589" s="275"/>
      <c r="N5589" s="275"/>
      <c r="O5589" s="275">
        <v>0</v>
      </c>
      <c r="P5589" s="275"/>
      <c r="Q5589" s="73">
        <v>35000</v>
      </c>
    </row>
    <row r="5590" spans="1:17" ht="12.1" customHeight="1" x14ac:dyDescent="0.25">
      <c r="A5590" s="273" t="s">
        <v>8683</v>
      </c>
      <c r="B5590" s="273"/>
      <c r="C5590" s="274" t="s">
        <v>8684</v>
      </c>
      <c r="D5590" s="274"/>
      <c r="E5590" s="274"/>
      <c r="F5590" s="274"/>
      <c r="G5590" s="73">
        <v>0</v>
      </c>
      <c r="H5590" s="73">
        <v>0</v>
      </c>
      <c r="I5590" s="275">
        <v>0</v>
      </c>
      <c r="J5590" s="275"/>
      <c r="K5590" s="275">
        <v>5000</v>
      </c>
      <c r="L5590" s="275"/>
      <c r="M5590" s="275"/>
      <c r="N5590" s="275"/>
      <c r="O5590" s="275">
        <v>0</v>
      </c>
      <c r="P5590" s="275"/>
      <c r="Q5590" s="73">
        <v>5000</v>
      </c>
    </row>
    <row r="5591" spans="1:17" ht="12.75" customHeight="1" x14ac:dyDescent="0.25">
      <c r="A5591" s="273" t="s">
        <v>8685</v>
      </c>
      <c r="B5591" s="273"/>
      <c r="C5591" s="274" t="s">
        <v>8660</v>
      </c>
      <c r="D5591" s="274"/>
      <c r="E5591" s="274"/>
      <c r="F5591" s="274"/>
      <c r="G5591" s="73">
        <v>0</v>
      </c>
      <c r="H5591" s="73">
        <v>0</v>
      </c>
      <c r="I5591" s="275">
        <v>0</v>
      </c>
      <c r="J5591" s="275"/>
      <c r="K5591" s="275">
        <v>120000</v>
      </c>
      <c r="L5591" s="275"/>
      <c r="M5591" s="275"/>
      <c r="N5591" s="275"/>
      <c r="O5591" s="275">
        <v>0</v>
      </c>
      <c r="P5591" s="275"/>
      <c r="Q5591" s="73">
        <v>120000</v>
      </c>
    </row>
    <row r="5592" spans="1:17" ht="12.1" customHeight="1" x14ac:dyDescent="0.25">
      <c r="A5592" s="273" t="s">
        <v>8686</v>
      </c>
      <c r="B5592" s="273"/>
      <c r="C5592" s="274" t="s">
        <v>8660</v>
      </c>
      <c r="D5592" s="274"/>
      <c r="E5592" s="274"/>
      <c r="F5592" s="274"/>
      <c r="G5592" s="73">
        <v>0</v>
      </c>
      <c r="H5592" s="73">
        <v>0</v>
      </c>
      <c r="I5592" s="275">
        <v>0</v>
      </c>
      <c r="J5592" s="275"/>
      <c r="K5592" s="275">
        <v>180000</v>
      </c>
      <c r="L5592" s="275"/>
      <c r="M5592" s="275"/>
      <c r="N5592" s="275"/>
      <c r="O5592" s="275">
        <v>0</v>
      </c>
      <c r="P5592" s="275"/>
      <c r="Q5592" s="73">
        <v>180000</v>
      </c>
    </row>
    <row r="5593" spans="1:17" ht="12.1" customHeight="1" x14ac:dyDescent="0.25">
      <c r="A5593" s="273" t="s">
        <v>8687</v>
      </c>
      <c r="B5593" s="273"/>
      <c r="C5593" s="274" t="s">
        <v>8660</v>
      </c>
      <c r="D5593" s="274"/>
      <c r="E5593" s="274"/>
      <c r="F5593" s="274"/>
      <c r="G5593" s="73">
        <v>0</v>
      </c>
      <c r="H5593" s="73">
        <v>0</v>
      </c>
      <c r="I5593" s="275">
        <v>0</v>
      </c>
      <c r="J5593" s="275"/>
      <c r="K5593" s="275">
        <v>60000</v>
      </c>
      <c r="L5593" s="275"/>
      <c r="M5593" s="275"/>
      <c r="N5593" s="275"/>
      <c r="O5593" s="275">
        <v>0</v>
      </c>
      <c r="P5593" s="275"/>
      <c r="Q5593" s="73">
        <v>60000</v>
      </c>
    </row>
    <row r="5594" spans="1:17" ht="12.75" customHeight="1" x14ac:dyDescent="0.25">
      <c r="A5594" s="273" t="s">
        <v>8688</v>
      </c>
      <c r="B5594" s="273"/>
      <c r="C5594" s="274" t="s">
        <v>8660</v>
      </c>
      <c r="D5594" s="274"/>
      <c r="E5594" s="274"/>
      <c r="F5594" s="274"/>
      <c r="G5594" s="73">
        <v>0</v>
      </c>
      <c r="H5594" s="73">
        <v>0</v>
      </c>
      <c r="I5594" s="275">
        <v>0</v>
      </c>
      <c r="J5594" s="275"/>
      <c r="K5594" s="275">
        <v>50000</v>
      </c>
      <c r="L5594" s="275"/>
      <c r="M5594" s="275"/>
      <c r="N5594" s="275"/>
      <c r="O5594" s="275">
        <v>0</v>
      </c>
      <c r="P5594" s="275"/>
      <c r="Q5594" s="73">
        <v>50000</v>
      </c>
    </row>
    <row r="5595" spans="1:17" ht="12.1" customHeight="1" x14ac:dyDescent="0.25">
      <c r="A5595" s="273" t="s">
        <v>8689</v>
      </c>
      <c r="B5595" s="273"/>
      <c r="C5595" s="274" t="s">
        <v>8660</v>
      </c>
      <c r="D5595" s="274"/>
      <c r="E5595" s="274"/>
      <c r="F5595" s="274"/>
      <c r="G5595" s="73">
        <v>0</v>
      </c>
      <c r="H5595" s="73">
        <v>0</v>
      </c>
      <c r="I5595" s="275">
        <v>0</v>
      </c>
      <c r="J5595" s="275"/>
      <c r="K5595" s="275">
        <v>115000</v>
      </c>
      <c r="L5595" s="275"/>
      <c r="M5595" s="275"/>
      <c r="N5595" s="275"/>
      <c r="O5595" s="275">
        <v>0</v>
      </c>
      <c r="P5595" s="275"/>
      <c r="Q5595" s="73">
        <v>115000</v>
      </c>
    </row>
    <row r="5596" spans="1:17" ht="12.1" customHeight="1" x14ac:dyDescent="0.25">
      <c r="A5596" s="273" t="s">
        <v>8690</v>
      </c>
      <c r="B5596" s="273"/>
      <c r="C5596" s="274" t="s">
        <v>8691</v>
      </c>
      <c r="D5596" s="274"/>
      <c r="E5596" s="274"/>
      <c r="F5596" s="274"/>
      <c r="G5596" s="73">
        <v>0</v>
      </c>
      <c r="H5596" s="73">
        <v>0</v>
      </c>
      <c r="I5596" s="275">
        <v>0</v>
      </c>
      <c r="J5596" s="275"/>
      <c r="K5596" s="275">
        <v>115000</v>
      </c>
      <c r="L5596" s="275"/>
      <c r="M5596" s="275"/>
      <c r="N5596" s="275"/>
      <c r="O5596" s="275">
        <v>0</v>
      </c>
      <c r="P5596" s="275"/>
      <c r="Q5596" s="73">
        <v>115000</v>
      </c>
    </row>
    <row r="5597" spans="1:17" ht="12.75" customHeight="1" x14ac:dyDescent="0.25">
      <c r="A5597" s="273" t="s">
        <v>8692</v>
      </c>
      <c r="B5597" s="273"/>
      <c r="C5597" s="274" t="s">
        <v>8660</v>
      </c>
      <c r="D5597" s="274"/>
      <c r="E5597" s="274"/>
      <c r="F5597" s="274"/>
      <c r="G5597" s="73">
        <v>0</v>
      </c>
      <c r="H5597" s="73">
        <v>0</v>
      </c>
      <c r="I5597" s="275">
        <v>0</v>
      </c>
      <c r="J5597" s="275"/>
      <c r="K5597" s="275">
        <v>65000</v>
      </c>
      <c r="L5597" s="275"/>
      <c r="M5597" s="275"/>
      <c r="N5597" s="275"/>
      <c r="O5597" s="275">
        <v>0</v>
      </c>
      <c r="P5597" s="275"/>
      <c r="Q5597" s="73">
        <v>65000</v>
      </c>
    </row>
    <row r="5598" spans="1:17" ht="12.1" customHeight="1" x14ac:dyDescent="0.25">
      <c r="A5598" s="273" t="s">
        <v>8693</v>
      </c>
      <c r="B5598" s="273"/>
      <c r="C5598" s="274" t="s">
        <v>8660</v>
      </c>
      <c r="D5598" s="274"/>
      <c r="E5598" s="274"/>
      <c r="F5598" s="274"/>
      <c r="G5598" s="73">
        <v>0</v>
      </c>
      <c r="H5598" s="73">
        <v>0</v>
      </c>
      <c r="I5598" s="275">
        <v>0</v>
      </c>
      <c r="J5598" s="275"/>
      <c r="K5598" s="275">
        <v>225000</v>
      </c>
      <c r="L5598" s="275"/>
      <c r="M5598" s="275"/>
      <c r="N5598" s="275"/>
      <c r="O5598" s="275">
        <v>0</v>
      </c>
      <c r="P5598" s="275"/>
      <c r="Q5598" s="73">
        <v>225000</v>
      </c>
    </row>
    <row r="5599" spans="1:17" ht="12.1" customHeight="1" x14ac:dyDescent="0.25">
      <c r="A5599" s="273" t="s">
        <v>8694</v>
      </c>
      <c r="B5599" s="273"/>
      <c r="C5599" s="274" t="s">
        <v>8660</v>
      </c>
      <c r="D5599" s="274"/>
      <c r="E5599" s="274"/>
      <c r="F5599" s="274"/>
      <c r="G5599" s="73">
        <v>0</v>
      </c>
      <c r="H5599" s="73">
        <v>0</v>
      </c>
      <c r="I5599" s="275">
        <v>0</v>
      </c>
      <c r="J5599" s="275"/>
      <c r="K5599" s="275">
        <v>255000</v>
      </c>
      <c r="L5599" s="275"/>
      <c r="M5599" s="275"/>
      <c r="N5599" s="275"/>
      <c r="O5599" s="275">
        <v>0</v>
      </c>
      <c r="P5599" s="275"/>
      <c r="Q5599" s="73">
        <v>255000</v>
      </c>
    </row>
    <row r="5600" spans="1:17" ht="12.75" customHeight="1" x14ac:dyDescent="0.25">
      <c r="A5600" s="273" t="s">
        <v>8695</v>
      </c>
      <c r="B5600" s="273"/>
      <c r="C5600" s="274" t="s">
        <v>8696</v>
      </c>
      <c r="D5600" s="274"/>
      <c r="E5600" s="274"/>
      <c r="F5600" s="274"/>
      <c r="G5600" s="73">
        <v>0</v>
      </c>
      <c r="H5600" s="73">
        <v>0</v>
      </c>
      <c r="I5600" s="275">
        <v>0</v>
      </c>
      <c r="J5600" s="275"/>
      <c r="K5600" s="275">
        <v>65000</v>
      </c>
      <c r="L5600" s="275"/>
      <c r="M5600" s="275"/>
      <c r="N5600" s="275"/>
      <c r="O5600" s="275">
        <v>0</v>
      </c>
      <c r="P5600" s="275"/>
      <c r="Q5600" s="73">
        <v>65000</v>
      </c>
    </row>
    <row r="5601" spans="1:17" ht="12.1" customHeight="1" x14ac:dyDescent="0.25">
      <c r="A5601" s="273" t="s">
        <v>8697</v>
      </c>
      <c r="B5601" s="273"/>
      <c r="C5601" s="274" t="s">
        <v>8660</v>
      </c>
      <c r="D5601" s="274"/>
      <c r="E5601" s="274"/>
      <c r="F5601" s="274"/>
      <c r="G5601" s="73">
        <v>0</v>
      </c>
      <c r="H5601" s="73">
        <v>0</v>
      </c>
      <c r="I5601" s="275">
        <v>0</v>
      </c>
      <c r="J5601" s="275"/>
      <c r="K5601" s="275">
        <v>365000</v>
      </c>
      <c r="L5601" s="275"/>
      <c r="M5601" s="275"/>
      <c r="N5601" s="275"/>
      <c r="O5601" s="275">
        <v>0</v>
      </c>
      <c r="P5601" s="275"/>
      <c r="Q5601" s="73">
        <v>365000</v>
      </c>
    </row>
    <row r="5602" spans="1:17" ht="12.1" customHeight="1" x14ac:dyDescent="0.25">
      <c r="A5602" s="273" t="s">
        <v>8698</v>
      </c>
      <c r="B5602" s="273"/>
      <c r="C5602" s="274" t="s">
        <v>8699</v>
      </c>
      <c r="D5602" s="274"/>
      <c r="E5602" s="274"/>
      <c r="F5602" s="274"/>
      <c r="G5602" s="73">
        <v>0</v>
      </c>
      <c r="H5602" s="73">
        <v>0</v>
      </c>
      <c r="I5602" s="275">
        <v>0</v>
      </c>
      <c r="J5602" s="275"/>
      <c r="K5602" s="275">
        <v>10500</v>
      </c>
      <c r="L5602" s="275"/>
      <c r="M5602" s="275"/>
      <c r="N5602" s="275"/>
      <c r="O5602" s="275">
        <v>0</v>
      </c>
      <c r="P5602" s="275"/>
      <c r="Q5602" s="73">
        <v>10500</v>
      </c>
    </row>
    <row r="5603" spans="1:17" ht="12.75" customHeight="1" x14ac:dyDescent="0.25">
      <c r="A5603" s="273" t="s">
        <v>8700</v>
      </c>
      <c r="B5603" s="273"/>
      <c r="C5603" s="274" t="s">
        <v>8701</v>
      </c>
      <c r="D5603" s="274"/>
      <c r="E5603" s="274"/>
      <c r="F5603" s="274"/>
      <c r="G5603" s="73">
        <v>0</v>
      </c>
      <c r="H5603" s="73">
        <v>0</v>
      </c>
      <c r="I5603" s="275">
        <v>0</v>
      </c>
      <c r="J5603" s="275"/>
      <c r="K5603" s="275">
        <v>10500</v>
      </c>
      <c r="L5603" s="275"/>
      <c r="M5603" s="275"/>
      <c r="N5603" s="275"/>
      <c r="O5603" s="275">
        <v>0</v>
      </c>
      <c r="P5603" s="275"/>
      <c r="Q5603" s="73">
        <v>10500</v>
      </c>
    </row>
    <row r="5604" spans="1:17" ht="12.1" customHeight="1" x14ac:dyDescent="0.25">
      <c r="A5604" s="355"/>
      <c r="B5604" s="355"/>
      <c r="C5604" s="355"/>
      <c r="D5604" s="355"/>
      <c r="E5604" s="355"/>
      <c r="F5604" s="355"/>
      <c r="G5604" s="74">
        <v>0</v>
      </c>
      <c r="H5604" s="74">
        <v>0</v>
      </c>
      <c r="I5604" s="356">
        <v>0</v>
      </c>
      <c r="J5604" s="356"/>
      <c r="K5604" s="356">
        <v>2558727.27</v>
      </c>
      <c r="L5604" s="356"/>
      <c r="M5604" s="356"/>
      <c r="N5604" s="356"/>
      <c r="O5604" s="356">
        <v>0</v>
      </c>
      <c r="P5604" s="356"/>
      <c r="Q5604" s="74">
        <v>2558727.27</v>
      </c>
    </row>
    <row r="5605" spans="1:17" ht="6.8" customHeight="1" x14ac:dyDescent="0.25"/>
    <row r="5606" spans="1:17" ht="12.1" customHeight="1" x14ac:dyDescent="0.25">
      <c r="A5606" s="277" t="s">
        <v>578</v>
      </c>
      <c r="B5606" s="277"/>
      <c r="C5606" s="278" t="s">
        <v>965</v>
      </c>
      <c r="D5606" s="278"/>
      <c r="E5606" s="278"/>
      <c r="F5606" s="278"/>
      <c r="G5606" s="278"/>
      <c r="H5606" s="278"/>
      <c r="I5606" s="278"/>
      <c r="J5606" s="278"/>
      <c r="K5606" s="278"/>
      <c r="L5606" s="278"/>
      <c r="M5606" s="278"/>
      <c r="N5606" s="278"/>
      <c r="O5606" s="278"/>
      <c r="P5606" s="278"/>
      <c r="Q5606" s="278"/>
    </row>
    <row r="5607" spans="1:17" ht="12.1" customHeight="1" x14ac:dyDescent="0.25">
      <c r="A5607" s="273" t="s">
        <v>8702</v>
      </c>
      <c r="B5607" s="273"/>
      <c r="C5607" s="274" t="s">
        <v>8703</v>
      </c>
      <c r="D5607" s="274"/>
      <c r="E5607" s="274"/>
      <c r="F5607" s="274"/>
      <c r="G5607" s="73">
        <v>0</v>
      </c>
      <c r="H5607" s="73">
        <v>0</v>
      </c>
      <c r="I5607" s="275">
        <v>0</v>
      </c>
      <c r="J5607" s="275"/>
      <c r="K5607" s="275">
        <v>21450363.670000002</v>
      </c>
      <c r="L5607" s="275"/>
      <c r="M5607" s="275"/>
      <c r="N5607" s="275"/>
      <c r="O5607" s="275">
        <v>0</v>
      </c>
      <c r="P5607" s="275"/>
      <c r="Q5607" s="73">
        <v>21450363.670000002</v>
      </c>
    </row>
    <row r="5608" spans="1:17" ht="12.75" customHeight="1" x14ac:dyDescent="0.25">
      <c r="A5608" s="273" t="s">
        <v>8704</v>
      </c>
      <c r="B5608" s="273"/>
      <c r="C5608" s="274" t="s">
        <v>8705</v>
      </c>
      <c r="D5608" s="274"/>
      <c r="E5608" s="274"/>
      <c r="F5608" s="274"/>
      <c r="G5608" s="73">
        <v>0</v>
      </c>
      <c r="H5608" s="73">
        <v>0</v>
      </c>
      <c r="I5608" s="275">
        <v>0</v>
      </c>
      <c r="J5608" s="275"/>
      <c r="K5608" s="275">
        <v>69170948.200000003</v>
      </c>
      <c r="L5608" s="275"/>
      <c r="M5608" s="275"/>
      <c r="N5608" s="275"/>
      <c r="O5608" s="275">
        <v>0</v>
      </c>
      <c r="P5608" s="275"/>
      <c r="Q5608" s="73">
        <v>69170948.200000003</v>
      </c>
    </row>
    <row r="5609" spans="1:17" ht="12.1" customHeight="1" x14ac:dyDescent="0.25">
      <c r="A5609" s="273" t="s">
        <v>8706</v>
      </c>
      <c r="B5609" s="273"/>
      <c r="C5609" s="274" t="s">
        <v>8707</v>
      </c>
      <c r="D5609" s="274"/>
      <c r="E5609" s="274"/>
      <c r="F5609" s="274"/>
      <c r="G5609" s="73">
        <v>0</v>
      </c>
      <c r="H5609" s="73">
        <v>0</v>
      </c>
      <c r="I5609" s="275">
        <v>0</v>
      </c>
      <c r="J5609" s="275"/>
      <c r="K5609" s="275">
        <v>7453818.1799999997</v>
      </c>
      <c r="L5609" s="275"/>
      <c r="M5609" s="275"/>
      <c r="N5609" s="275"/>
      <c r="O5609" s="275">
        <v>0</v>
      </c>
      <c r="P5609" s="275"/>
      <c r="Q5609" s="73">
        <v>7453818.1799999997</v>
      </c>
    </row>
    <row r="5610" spans="1:17" ht="12.1" customHeight="1" x14ac:dyDescent="0.25">
      <c r="A5610" s="273" t="s">
        <v>8708</v>
      </c>
      <c r="B5610" s="273"/>
      <c r="C5610" s="274" t="s">
        <v>8709</v>
      </c>
      <c r="D5610" s="274"/>
      <c r="E5610" s="274"/>
      <c r="F5610" s="274"/>
      <c r="G5610" s="73">
        <v>0</v>
      </c>
      <c r="H5610" s="73">
        <v>0</v>
      </c>
      <c r="I5610" s="275">
        <v>0</v>
      </c>
      <c r="J5610" s="275"/>
      <c r="K5610" s="275">
        <v>5138545.45</v>
      </c>
      <c r="L5610" s="275"/>
      <c r="M5610" s="275"/>
      <c r="N5610" s="275"/>
      <c r="O5610" s="275">
        <v>0</v>
      </c>
      <c r="P5610" s="275"/>
      <c r="Q5610" s="73">
        <v>5138545.45</v>
      </c>
    </row>
    <row r="5611" spans="1:17" ht="12.75" customHeight="1" x14ac:dyDescent="0.25">
      <c r="A5611" s="273" t="s">
        <v>8710</v>
      </c>
      <c r="B5611" s="273"/>
      <c r="C5611" s="274" t="s">
        <v>8711</v>
      </c>
      <c r="D5611" s="274"/>
      <c r="E5611" s="274"/>
      <c r="F5611" s="274"/>
      <c r="G5611" s="73">
        <v>0</v>
      </c>
      <c r="H5611" s="73">
        <v>0</v>
      </c>
      <c r="I5611" s="275">
        <v>0</v>
      </c>
      <c r="J5611" s="275"/>
      <c r="K5611" s="275">
        <v>20622918.170000002</v>
      </c>
      <c r="L5611" s="275"/>
      <c r="M5611" s="275"/>
      <c r="N5611" s="275"/>
      <c r="O5611" s="275">
        <v>0</v>
      </c>
      <c r="P5611" s="275"/>
      <c r="Q5611" s="73">
        <v>20622918.170000002</v>
      </c>
    </row>
    <row r="5612" spans="1:17" ht="12.1" customHeight="1" x14ac:dyDescent="0.25">
      <c r="A5612" s="273" t="s">
        <v>8712</v>
      </c>
      <c r="B5612" s="273"/>
      <c r="C5612" s="274" t="s">
        <v>8713</v>
      </c>
      <c r="D5612" s="274"/>
      <c r="E5612" s="274"/>
      <c r="F5612" s="274"/>
      <c r="G5612" s="73">
        <v>0</v>
      </c>
      <c r="H5612" s="73">
        <v>0</v>
      </c>
      <c r="I5612" s="275">
        <v>0</v>
      </c>
      <c r="J5612" s="275"/>
      <c r="K5612" s="275">
        <v>25985236.370000001</v>
      </c>
      <c r="L5612" s="275"/>
      <c r="M5612" s="275"/>
      <c r="N5612" s="275"/>
      <c r="O5612" s="275">
        <v>0</v>
      </c>
      <c r="P5612" s="275"/>
      <c r="Q5612" s="73">
        <v>25985236.370000001</v>
      </c>
    </row>
    <row r="5613" spans="1:17" ht="12.1" customHeight="1" x14ac:dyDescent="0.25">
      <c r="A5613" s="273" t="s">
        <v>8714</v>
      </c>
      <c r="B5613" s="273"/>
      <c r="C5613" s="274" t="s">
        <v>8715</v>
      </c>
      <c r="D5613" s="274"/>
      <c r="E5613" s="274"/>
      <c r="F5613" s="274"/>
      <c r="G5613" s="73">
        <v>0</v>
      </c>
      <c r="H5613" s="73">
        <v>0</v>
      </c>
      <c r="I5613" s="275">
        <v>0</v>
      </c>
      <c r="J5613" s="275"/>
      <c r="K5613" s="275">
        <v>19374727.27</v>
      </c>
      <c r="L5613" s="275"/>
      <c r="M5613" s="275"/>
      <c r="N5613" s="275"/>
      <c r="O5613" s="275">
        <v>0</v>
      </c>
      <c r="P5613" s="275"/>
      <c r="Q5613" s="73">
        <v>19374727.27</v>
      </c>
    </row>
    <row r="5614" spans="1:17" ht="12.75" customHeight="1" x14ac:dyDescent="0.25">
      <c r="A5614" s="273" t="s">
        <v>8716</v>
      </c>
      <c r="B5614" s="273"/>
      <c r="C5614" s="274" t="s">
        <v>8717</v>
      </c>
      <c r="D5614" s="274"/>
      <c r="E5614" s="274"/>
      <c r="F5614" s="274"/>
      <c r="G5614" s="73">
        <v>0</v>
      </c>
      <c r="H5614" s="73">
        <v>0</v>
      </c>
      <c r="I5614" s="275">
        <v>0</v>
      </c>
      <c r="J5614" s="275"/>
      <c r="K5614" s="275">
        <v>6890790.9100000001</v>
      </c>
      <c r="L5614" s="275"/>
      <c r="M5614" s="275"/>
      <c r="N5614" s="275"/>
      <c r="O5614" s="275">
        <v>0</v>
      </c>
      <c r="P5614" s="275"/>
      <c r="Q5614" s="73">
        <v>6890790.9100000001</v>
      </c>
    </row>
    <row r="5615" spans="1:17" ht="12.1" customHeight="1" x14ac:dyDescent="0.25">
      <c r="A5615" s="273" t="s">
        <v>8718</v>
      </c>
      <c r="B5615" s="273"/>
      <c r="C5615" s="274" t="s">
        <v>8719</v>
      </c>
      <c r="D5615" s="274"/>
      <c r="E5615" s="274"/>
      <c r="F5615" s="274"/>
      <c r="G5615" s="73">
        <v>0</v>
      </c>
      <c r="H5615" s="73">
        <v>0</v>
      </c>
      <c r="I5615" s="275">
        <v>0</v>
      </c>
      <c r="J5615" s="275"/>
      <c r="K5615" s="275">
        <v>6072181.8099999996</v>
      </c>
      <c r="L5615" s="275"/>
      <c r="M5615" s="275"/>
      <c r="N5615" s="275"/>
      <c r="O5615" s="275">
        <v>0</v>
      </c>
      <c r="P5615" s="275"/>
      <c r="Q5615" s="73">
        <v>6072181.8099999996</v>
      </c>
    </row>
    <row r="5616" spans="1:17" ht="12.1" customHeight="1" x14ac:dyDescent="0.25">
      <c r="A5616" s="273" t="s">
        <v>8720</v>
      </c>
      <c r="B5616" s="273"/>
      <c r="C5616" s="274" t="s">
        <v>8721</v>
      </c>
      <c r="D5616" s="274"/>
      <c r="E5616" s="274"/>
      <c r="F5616" s="274"/>
      <c r="G5616" s="73">
        <v>0</v>
      </c>
      <c r="H5616" s="73">
        <v>0</v>
      </c>
      <c r="I5616" s="275">
        <v>0</v>
      </c>
      <c r="J5616" s="275"/>
      <c r="K5616" s="275">
        <v>18818476.359999999</v>
      </c>
      <c r="L5616" s="275"/>
      <c r="M5616" s="275"/>
      <c r="N5616" s="275"/>
      <c r="O5616" s="275">
        <v>0</v>
      </c>
      <c r="P5616" s="275"/>
      <c r="Q5616" s="73">
        <v>18818476.359999999</v>
      </c>
    </row>
    <row r="5617" spans="1:17" ht="12.75" customHeight="1" x14ac:dyDescent="0.25">
      <c r="A5617" s="273" t="s">
        <v>8722</v>
      </c>
      <c r="B5617" s="273"/>
      <c r="C5617" s="274" t="s">
        <v>8723</v>
      </c>
      <c r="D5617" s="274"/>
      <c r="E5617" s="274"/>
      <c r="F5617" s="274"/>
      <c r="G5617" s="73">
        <v>0</v>
      </c>
      <c r="H5617" s="73">
        <v>0</v>
      </c>
      <c r="I5617" s="275">
        <v>0</v>
      </c>
      <c r="J5617" s="275"/>
      <c r="K5617" s="275">
        <v>3111363.64</v>
      </c>
      <c r="L5617" s="275"/>
      <c r="M5617" s="275"/>
      <c r="N5617" s="275"/>
      <c r="O5617" s="275">
        <v>0</v>
      </c>
      <c r="P5617" s="275"/>
      <c r="Q5617" s="73">
        <v>3111363.64</v>
      </c>
    </row>
    <row r="5618" spans="1:17" ht="12.1" customHeight="1" x14ac:dyDescent="0.25">
      <c r="A5618" s="273" t="s">
        <v>8724</v>
      </c>
      <c r="B5618" s="273"/>
      <c r="C5618" s="274" t="s">
        <v>8725</v>
      </c>
      <c r="D5618" s="274"/>
      <c r="E5618" s="274"/>
      <c r="F5618" s="274"/>
      <c r="G5618" s="73">
        <v>0</v>
      </c>
      <c r="H5618" s="73">
        <v>0</v>
      </c>
      <c r="I5618" s="275">
        <v>0</v>
      </c>
      <c r="J5618" s="275"/>
      <c r="K5618" s="275">
        <v>6140272.7300000004</v>
      </c>
      <c r="L5618" s="275"/>
      <c r="M5618" s="275"/>
      <c r="N5618" s="275"/>
      <c r="O5618" s="275">
        <v>0</v>
      </c>
      <c r="P5618" s="275"/>
      <c r="Q5618" s="73">
        <v>6140272.7300000004</v>
      </c>
    </row>
    <row r="5619" spans="1:17" ht="12.1" customHeight="1" x14ac:dyDescent="0.25">
      <c r="A5619" s="273" t="s">
        <v>8726</v>
      </c>
      <c r="B5619" s="273"/>
      <c r="C5619" s="274" t="s">
        <v>8727</v>
      </c>
      <c r="D5619" s="274"/>
      <c r="E5619" s="274"/>
      <c r="F5619" s="274"/>
      <c r="G5619" s="73">
        <v>0</v>
      </c>
      <c r="H5619" s="73">
        <v>0</v>
      </c>
      <c r="I5619" s="275">
        <v>0</v>
      </c>
      <c r="J5619" s="275"/>
      <c r="K5619" s="275">
        <v>1129090.92</v>
      </c>
      <c r="L5619" s="275"/>
      <c r="M5619" s="275"/>
      <c r="N5619" s="275"/>
      <c r="O5619" s="275">
        <v>0</v>
      </c>
      <c r="P5619" s="275"/>
      <c r="Q5619" s="73">
        <v>1129090.92</v>
      </c>
    </row>
    <row r="5620" spans="1:17" ht="12.75" customHeight="1" x14ac:dyDescent="0.25">
      <c r="A5620" s="273" t="s">
        <v>8728</v>
      </c>
      <c r="B5620" s="273"/>
      <c r="C5620" s="274" t="s">
        <v>8703</v>
      </c>
      <c r="D5620" s="274"/>
      <c r="E5620" s="274"/>
      <c r="F5620" s="274"/>
      <c r="G5620" s="73">
        <v>0</v>
      </c>
      <c r="H5620" s="73">
        <v>0</v>
      </c>
      <c r="I5620" s="275">
        <v>0</v>
      </c>
      <c r="J5620" s="275"/>
      <c r="K5620" s="275">
        <v>12523346.369999999</v>
      </c>
      <c r="L5620" s="275"/>
      <c r="M5620" s="275"/>
      <c r="N5620" s="275"/>
      <c r="O5620" s="275">
        <v>0</v>
      </c>
      <c r="P5620" s="275"/>
      <c r="Q5620" s="73">
        <v>12523346.369999999</v>
      </c>
    </row>
    <row r="5621" spans="1:17" ht="12.1" customHeight="1" x14ac:dyDescent="0.25">
      <c r="A5621" s="273" t="s">
        <v>8729</v>
      </c>
      <c r="B5621" s="273"/>
      <c r="C5621" s="274" t="s">
        <v>8703</v>
      </c>
      <c r="D5621" s="274"/>
      <c r="E5621" s="274"/>
      <c r="F5621" s="274"/>
      <c r="G5621" s="73">
        <v>0</v>
      </c>
      <c r="H5621" s="73">
        <v>0</v>
      </c>
      <c r="I5621" s="275">
        <v>0</v>
      </c>
      <c r="J5621" s="275"/>
      <c r="K5621" s="275">
        <v>35209737.200000003</v>
      </c>
      <c r="L5621" s="275"/>
      <c r="M5621" s="275"/>
      <c r="N5621" s="275"/>
      <c r="O5621" s="275">
        <v>0</v>
      </c>
      <c r="P5621" s="275"/>
      <c r="Q5621" s="73">
        <v>35209737.200000003</v>
      </c>
    </row>
    <row r="5622" spans="1:17" ht="12.1" customHeight="1" x14ac:dyDescent="0.25">
      <c r="A5622" s="273" t="s">
        <v>8730</v>
      </c>
      <c r="B5622" s="273"/>
      <c r="C5622" s="274" t="s">
        <v>8703</v>
      </c>
      <c r="D5622" s="274"/>
      <c r="E5622" s="274"/>
      <c r="F5622" s="274"/>
      <c r="G5622" s="73">
        <v>0</v>
      </c>
      <c r="H5622" s="73">
        <v>0</v>
      </c>
      <c r="I5622" s="275">
        <v>0</v>
      </c>
      <c r="J5622" s="275"/>
      <c r="K5622" s="275">
        <v>60580763.630000003</v>
      </c>
      <c r="L5622" s="275"/>
      <c r="M5622" s="275"/>
      <c r="N5622" s="275"/>
      <c r="O5622" s="275">
        <v>0</v>
      </c>
      <c r="P5622" s="275"/>
      <c r="Q5622" s="73">
        <v>60580763.630000003</v>
      </c>
    </row>
    <row r="5623" spans="1:17" ht="12.75" customHeight="1" x14ac:dyDescent="0.25">
      <c r="A5623" s="273" t="s">
        <v>8731</v>
      </c>
      <c r="B5623" s="273"/>
      <c r="C5623" s="274" t="s">
        <v>8703</v>
      </c>
      <c r="D5623" s="274"/>
      <c r="E5623" s="274"/>
      <c r="F5623" s="274"/>
      <c r="G5623" s="73">
        <v>0</v>
      </c>
      <c r="H5623" s="73">
        <v>0</v>
      </c>
      <c r="I5623" s="275">
        <v>0</v>
      </c>
      <c r="J5623" s="275"/>
      <c r="K5623" s="275">
        <v>8908272.7100000009</v>
      </c>
      <c r="L5623" s="275"/>
      <c r="M5623" s="275"/>
      <c r="N5623" s="275"/>
      <c r="O5623" s="275">
        <v>0</v>
      </c>
      <c r="P5623" s="275"/>
      <c r="Q5623" s="73">
        <v>8908272.7100000009</v>
      </c>
    </row>
    <row r="5624" spans="1:17" ht="12.1" customHeight="1" x14ac:dyDescent="0.25">
      <c r="A5624" s="273" t="s">
        <v>8732</v>
      </c>
      <c r="B5624" s="273"/>
      <c r="C5624" s="274" t="s">
        <v>8703</v>
      </c>
      <c r="D5624" s="274"/>
      <c r="E5624" s="274"/>
      <c r="F5624" s="274"/>
      <c r="G5624" s="73">
        <v>0</v>
      </c>
      <c r="H5624" s="73">
        <v>0</v>
      </c>
      <c r="I5624" s="275">
        <v>0</v>
      </c>
      <c r="J5624" s="275"/>
      <c r="K5624" s="275">
        <v>19164819.100000001</v>
      </c>
      <c r="L5624" s="275"/>
      <c r="M5624" s="275"/>
      <c r="N5624" s="275"/>
      <c r="O5624" s="275">
        <v>0</v>
      </c>
      <c r="P5624" s="275"/>
      <c r="Q5624" s="73">
        <v>19164819.100000001</v>
      </c>
    </row>
    <row r="5625" spans="1:17" ht="12.1" customHeight="1" x14ac:dyDescent="0.25">
      <c r="A5625" s="273" t="s">
        <v>8733</v>
      </c>
      <c r="B5625" s="273"/>
      <c r="C5625" s="274" t="s">
        <v>8734</v>
      </c>
      <c r="D5625" s="274"/>
      <c r="E5625" s="274"/>
      <c r="F5625" s="274"/>
      <c r="G5625" s="73">
        <v>0</v>
      </c>
      <c r="H5625" s="73">
        <v>0</v>
      </c>
      <c r="I5625" s="275">
        <v>0</v>
      </c>
      <c r="J5625" s="275"/>
      <c r="K5625" s="275">
        <v>9388000</v>
      </c>
      <c r="L5625" s="275"/>
      <c r="M5625" s="275"/>
      <c r="N5625" s="275"/>
      <c r="O5625" s="275">
        <v>0</v>
      </c>
      <c r="P5625" s="275"/>
      <c r="Q5625" s="73">
        <v>9388000</v>
      </c>
    </row>
    <row r="5626" spans="1:17" ht="12.75" customHeight="1" x14ac:dyDescent="0.25">
      <c r="A5626" s="273" t="s">
        <v>8735</v>
      </c>
      <c r="B5626" s="273"/>
      <c r="C5626" s="274" t="s">
        <v>8703</v>
      </c>
      <c r="D5626" s="274"/>
      <c r="E5626" s="274"/>
      <c r="F5626" s="274"/>
      <c r="G5626" s="73">
        <v>0</v>
      </c>
      <c r="H5626" s="73">
        <v>0</v>
      </c>
      <c r="I5626" s="275">
        <v>0</v>
      </c>
      <c r="J5626" s="275"/>
      <c r="K5626" s="275">
        <v>15671990.92</v>
      </c>
      <c r="L5626" s="275"/>
      <c r="M5626" s="275"/>
      <c r="N5626" s="275"/>
      <c r="O5626" s="275">
        <v>0</v>
      </c>
      <c r="P5626" s="275"/>
      <c r="Q5626" s="73">
        <v>15671990.92</v>
      </c>
    </row>
    <row r="5627" spans="1:17" ht="12.1" customHeight="1" x14ac:dyDescent="0.25">
      <c r="A5627" s="273" t="s">
        <v>8736</v>
      </c>
      <c r="B5627" s="273"/>
      <c r="C5627" s="274" t="s">
        <v>8737</v>
      </c>
      <c r="D5627" s="274"/>
      <c r="E5627" s="274"/>
      <c r="F5627" s="274"/>
      <c r="G5627" s="73">
        <v>0</v>
      </c>
      <c r="H5627" s="73">
        <v>0</v>
      </c>
      <c r="I5627" s="275">
        <v>0</v>
      </c>
      <c r="J5627" s="275"/>
      <c r="K5627" s="275">
        <v>30722513.609999999</v>
      </c>
      <c r="L5627" s="275"/>
      <c r="M5627" s="275"/>
      <c r="N5627" s="275"/>
      <c r="O5627" s="275">
        <v>0</v>
      </c>
      <c r="P5627" s="275"/>
      <c r="Q5627" s="73">
        <v>30722513.609999999</v>
      </c>
    </row>
    <row r="5628" spans="1:17" ht="12.1" customHeight="1" x14ac:dyDescent="0.25">
      <c r="A5628" s="273" t="s">
        <v>8738</v>
      </c>
      <c r="B5628" s="273"/>
      <c r="C5628" s="274" t="s">
        <v>8703</v>
      </c>
      <c r="D5628" s="274"/>
      <c r="E5628" s="274"/>
      <c r="F5628" s="274"/>
      <c r="G5628" s="73">
        <v>0</v>
      </c>
      <c r="H5628" s="73">
        <v>0</v>
      </c>
      <c r="I5628" s="275">
        <v>0</v>
      </c>
      <c r="J5628" s="275"/>
      <c r="K5628" s="275">
        <v>7903636.3799999999</v>
      </c>
      <c r="L5628" s="275"/>
      <c r="M5628" s="275"/>
      <c r="N5628" s="275"/>
      <c r="O5628" s="275">
        <v>0</v>
      </c>
      <c r="P5628" s="275"/>
      <c r="Q5628" s="73">
        <v>7903636.3799999999</v>
      </c>
    </row>
    <row r="5629" spans="1:17" ht="12.75" customHeight="1" x14ac:dyDescent="0.25">
      <c r="A5629" s="273" t="s">
        <v>8739</v>
      </c>
      <c r="B5629" s="273"/>
      <c r="C5629" s="274" t="s">
        <v>8703</v>
      </c>
      <c r="D5629" s="274"/>
      <c r="E5629" s="274"/>
      <c r="F5629" s="274"/>
      <c r="G5629" s="73">
        <v>0</v>
      </c>
      <c r="H5629" s="73">
        <v>0</v>
      </c>
      <c r="I5629" s="275">
        <v>0</v>
      </c>
      <c r="J5629" s="275"/>
      <c r="K5629" s="275">
        <v>29097590.949999999</v>
      </c>
      <c r="L5629" s="275"/>
      <c r="M5629" s="275"/>
      <c r="N5629" s="275"/>
      <c r="O5629" s="275">
        <v>0</v>
      </c>
      <c r="P5629" s="275"/>
      <c r="Q5629" s="73">
        <v>29097590.949999999</v>
      </c>
    </row>
    <row r="5630" spans="1:17" ht="12.1" customHeight="1" x14ac:dyDescent="0.25">
      <c r="A5630" s="273" t="s">
        <v>8740</v>
      </c>
      <c r="B5630" s="273"/>
      <c r="C5630" s="274" t="s">
        <v>8703</v>
      </c>
      <c r="D5630" s="274"/>
      <c r="E5630" s="274"/>
      <c r="F5630" s="274"/>
      <c r="G5630" s="73">
        <v>0</v>
      </c>
      <c r="H5630" s="73">
        <v>0</v>
      </c>
      <c r="I5630" s="275">
        <v>0</v>
      </c>
      <c r="J5630" s="275"/>
      <c r="K5630" s="275">
        <v>48680015.450000003</v>
      </c>
      <c r="L5630" s="275"/>
      <c r="M5630" s="275"/>
      <c r="N5630" s="275"/>
      <c r="O5630" s="275">
        <v>0</v>
      </c>
      <c r="P5630" s="275"/>
      <c r="Q5630" s="73">
        <v>48680015.450000003</v>
      </c>
    </row>
    <row r="5631" spans="1:17" ht="12.1" customHeight="1" x14ac:dyDescent="0.25">
      <c r="A5631" s="273" t="s">
        <v>8741</v>
      </c>
      <c r="B5631" s="273"/>
      <c r="C5631" s="274" t="s">
        <v>8742</v>
      </c>
      <c r="D5631" s="274"/>
      <c r="E5631" s="274"/>
      <c r="F5631" s="274"/>
      <c r="G5631" s="73">
        <v>0</v>
      </c>
      <c r="H5631" s="73">
        <v>0</v>
      </c>
      <c r="I5631" s="275">
        <v>0</v>
      </c>
      <c r="J5631" s="275"/>
      <c r="K5631" s="275">
        <v>8802395.3499999996</v>
      </c>
      <c r="L5631" s="275"/>
      <c r="M5631" s="275"/>
      <c r="N5631" s="275"/>
      <c r="O5631" s="275">
        <v>0</v>
      </c>
      <c r="P5631" s="275"/>
      <c r="Q5631" s="73">
        <v>8802395.3499999996</v>
      </c>
    </row>
    <row r="5632" spans="1:17" ht="12.1" customHeight="1" x14ac:dyDescent="0.25">
      <c r="A5632" s="273" t="s">
        <v>8743</v>
      </c>
      <c r="B5632" s="273"/>
      <c r="C5632" s="274" t="s">
        <v>8703</v>
      </c>
      <c r="D5632" s="274"/>
      <c r="E5632" s="274"/>
      <c r="F5632" s="274"/>
      <c r="G5632" s="73">
        <v>0</v>
      </c>
      <c r="H5632" s="73">
        <v>0</v>
      </c>
      <c r="I5632" s="275">
        <v>0</v>
      </c>
      <c r="J5632" s="275"/>
      <c r="K5632" s="275">
        <v>48421454.530000001</v>
      </c>
      <c r="L5632" s="275"/>
      <c r="M5632" s="275"/>
      <c r="N5632" s="275"/>
      <c r="O5632" s="275">
        <v>0</v>
      </c>
      <c r="P5632" s="275"/>
      <c r="Q5632" s="73">
        <v>48421454.530000001</v>
      </c>
    </row>
    <row r="5633" spans="1:17" ht="12.75" customHeight="1" x14ac:dyDescent="0.25">
      <c r="A5633" s="273" t="s">
        <v>8744</v>
      </c>
      <c r="B5633" s="273"/>
      <c r="C5633" s="274" t="s">
        <v>8703</v>
      </c>
      <c r="D5633" s="274"/>
      <c r="E5633" s="274"/>
      <c r="F5633" s="274"/>
      <c r="G5633" s="73">
        <v>0</v>
      </c>
      <c r="H5633" s="73">
        <v>0</v>
      </c>
      <c r="I5633" s="275">
        <v>0</v>
      </c>
      <c r="J5633" s="275"/>
      <c r="K5633" s="275">
        <v>19675354.559999999</v>
      </c>
      <c r="L5633" s="275"/>
      <c r="M5633" s="275"/>
      <c r="N5633" s="275"/>
      <c r="O5633" s="275">
        <v>0</v>
      </c>
      <c r="P5633" s="275"/>
      <c r="Q5633" s="73">
        <v>19675354.559999999</v>
      </c>
    </row>
    <row r="5634" spans="1:17" ht="12.1" customHeight="1" x14ac:dyDescent="0.25">
      <c r="A5634" s="273" t="s">
        <v>8745</v>
      </c>
      <c r="B5634" s="273"/>
      <c r="C5634" s="274" t="s">
        <v>8746</v>
      </c>
      <c r="D5634" s="274"/>
      <c r="E5634" s="274"/>
      <c r="F5634" s="274"/>
      <c r="G5634" s="73">
        <v>0</v>
      </c>
      <c r="H5634" s="73">
        <v>0</v>
      </c>
      <c r="I5634" s="275">
        <v>0</v>
      </c>
      <c r="J5634" s="275"/>
      <c r="K5634" s="275">
        <v>534545.44999999995</v>
      </c>
      <c r="L5634" s="275"/>
      <c r="M5634" s="275"/>
      <c r="N5634" s="275"/>
      <c r="O5634" s="275">
        <v>0</v>
      </c>
      <c r="P5634" s="275"/>
      <c r="Q5634" s="73">
        <v>534545.44999999995</v>
      </c>
    </row>
    <row r="5635" spans="1:17" ht="12.1" customHeight="1" x14ac:dyDescent="0.25">
      <c r="A5635" s="273" t="s">
        <v>8747</v>
      </c>
      <c r="B5635" s="273"/>
      <c r="C5635" s="274" t="s">
        <v>8748</v>
      </c>
      <c r="D5635" s="274"/>
      <c r="E5635" s="274"/>
      <c r="F5635" s="274"/>
      <c r="G5635" s="73">
        <v>0</v>
      </c>
      <c r="H5635" s="73">
        <v>0</v>
      </c>
      <c r="I5635" s="275">
        <v>0</v>
      </c>
      <c r="J5635" s="275"/>
      <c r="K5635" s="275">
        <v>18610599.98</v>
      </c>
      <c r="L5635" s="275"/>
      <c r="M5635" s="275"/>
      <c r="N5635" s="275"/>
      <c r="O5635" s="275">
        <v>0</v>
      </c>
      <c r="P5635" s="275"/>
      <c r="Q5635" s="73">
        <v>18610599.98</v>
      </c>
    </row>
    <row r="5636" spans="1:17" ht="12.75" customHeight="1" x14ac:dyDescent="0.25">
      <c r="A5636" s="273" t="s">
        <v>8749</v>
      </c>
      <c r="B5636" s="273"/>
      <c r="C5636" s="274" t="s">
        <v>8750</v>
      </c>
      <c r="D5636" s="274"/>
      <c r="E5636" s="274"/>
      <c r="F5636" s="274"/>
      <c r="G5636" s="73">
        <v>0</v>
      </c>
      <c r="H5636" s="73">
        <v>0</v>
      </c>
      <c r="I5636" s="275">
        <v>0</v>
      </c>
      <c r="J5636" s="275"/>
      <c r="K5636" s="275">
        <v>6531181.8499999996</v>
      </c>
      <c r="L5636" s="275"/>
      <c r="M5636" s="275"/>
      <c r="N5636" s="275"/>
      <c r="O5636" s="275">
        <v>0</v>
      </c>
      <c r="P5636" s="275"/>
      <c r="Q5636" s="73">
        <v>6531181.8499999996</v>
      </c>
    </row>
    <row r="5637" spans="1:17" ht="12.1" customHeight="1" x14ac:dyDescent="0.25">
      <c r="A5637" s="273" t="s">
        <v>8751</v>
      </c>
      <c r="B5637" s="273"/>
      <c r="C5637" s="274" t="s">
        <v>8752</v>
      </c>
      <c r="D5637" s="274"/>
      <c r="E5637" s="274"/>
      <c r="F5637" s="274"/>
      <c r="G5637" s="73">
        <v>0</v>
      </c>
      <c r="H5637" s="73">
        <v>0</v>
      </c>
      <c r="I5637" s="275">
        <v>0</v>
      </c>
      <c r="J5637" s="275"/>
      <c r="K5637" s="275">
        <v>130909.08</v>
      </c>
      <c r="L5637" s="275"/>
      <c r="M5637" s="275"/>
      <c r="N5637" s="275"/>
      <c r="O5637" s="275">
        <v>0</v>
      </c>
      <c r="P5637" s="275"/>
      <c r="Q5637" s="73">
        <v>130909.08</v>
      </c>
    </row>
    <row r="5638" spans="1:17" ht="12.1" customHeight="1" x14ac:dyDescent="0.25">
      <c r="A5638" s="355"/>
      <c r="B5638" s="355"/>
      <c r="C5638" s="355"/>
      <c r="D5638" s="355"/>
      <c r="E5638" s="355"/>
      <c r="F5638" s="355"/>
      <c r="G5638" s="74">
        <v>0</v>
      </c>
      <c r="H5638" s="74">
        <v>0</v>
      </c>
      <c r="I5638" s="356">
        <v>0</v>
      </c>
      <c r="J5638" s="356"/>
      <c r="K5638" s="356">
        <v>591915860.79999995</v>
      </c>
      <c r="L5638" s="356"/>
      <c r="M5638" s="356"/>
      <c r="N5638" s="356"/>
      <c r="O5638" s="356">
        <v>0</v>
      </c>
      <c r="P5638" s="356"/>
      <c r="Q5638" s="74">
        <v>591915860.79999995</v>
      </c>
    </row>
    <row r="5639" spans="1:17" ht="6.8" customHeight="1" x14ac:dyDescent="0.25"/>
    <row r="5640" spans="1:17" ht="12.75" customHeight="1" x14ac:dyDescent="0.25">
      <c r="A5640" s="277" t="s">
        <v>578</v>
      </c>
      <c r="B5640" s="277"/>
      <c r="C5640" s="278" t="s">
        <v>967</v>
      </c>
      <c r="D5640" s="278"/>
      <c r="E5640" s="278"/>
      <c r="F5640" s="278"/>
      <c r="G5640" s="278"/>
      <c r="H5640" s="278"/>
      <c r="I5640" s="278"/>
      <c r="J5640" s="278"/>
      <c r="K5640" s="278"/>
      <c r="L5640" s="278"/>
      <c r="M5640" s="278"/>
      <c r="N5640" s="278"/>
      <c r="O5640" s="278"/>
      <c r="P5640" s="278"/>
      <c r="Q5640" s="278"/>
    </row>
    <row r="5641" spans="1:17" ht="12.1" customHeight="1" x14ac:dyDescent="0.25">
      <c r="A5641" s="273" t="s">
        <v>8753</v>
      </c>
      <c r="B5641" s="273"/>
      <c r="C5641" s="274" t="s">
        <v>8754</v>
      </c>
      <c r="D5641" s="274"/>
      <c r="E5641" s="274"/>
      <c r="F5641" s="274"/>
      <c r="G5641" s="73">
        <v>0</v>
      </c>
      <c r="H5641" s="73">
        <v>0</v>
      </c>
      <c r="I5641" s="275">
        <v>0</v>
      </c>
      <c r="J5641" s="275"/>
      <c r="K5641" s="275">
        <v>42000</v>
      </c>
      <c r="L5641" s="275"/>
      <c r="M5641" s="275"/>
      <c r="N5641" s="275"/>
      <c r="O5641" s="275">
        <v>0</v>
      </c>
      <c r="P5641" s="275"/>
      <c r="Q5641" s="73">
        <v>42000</v>
      </c>
    </row>
    <row r="5642" spans="1:17" ht="12.1" customHeight="1" x14ac:dyDescent="0.25">
      <c r="A5642" s="273" t="s">
        <v>8755</v>
      </c>
      <c r="B5642" s="273"/>
      <c r="C5642" s="274" t="s">
        <v>8754</v>
      </c>
      <c r="D5642" s="274"/>
      <c r="E5642" s="274"/>
      <c r="F5642" s="274"/>
      <c r="G5642" s="73">
        <v>0</v>
      </c>
      <c r="H5642" s="73">
        <v>0</v>
      </c>
      <c r="I5642" s="275">
        <v>0</v>
      </c>
      <c r="J5642" s="275"/>
      <c r="K5642" s="275">
        <v>384903.4</v>
      </c>
      <c r="L5642" s="275"/>
      <c r="M5642" s="275"/>
      <c r="N5642" s="275"/>
      <c r="O5642" s="275">
        <v>0</v>
      </c>
      <c r="P5642" s="275"/>
      <c r="Q5642" s="73">
        <v>384903.4</v>
      </c>
    </row>
    <row r="5643" spans="1:17" ht="12.75" customHeight="1" x14ac:dyDescent="0.25">
      <c r="A5643" s="273" t="s">
        <v>8756</v>
      </c>
      <c r="B5643" s="273"/>
      <c r="C5643" s="274" t="s">
        <v>8754</v>
      </c>
      <c r="D5643" s="274"/>
      <c r="E5643" s="274"/>
      <c r="F5643" s="274"/>
      <c r="G5643" s="73">
        <v>0</v>
      </c>
      <c r="H5643" s="73">
        <v>0</v>
      </c>
      <c r="I5643" s="275">
        <v>0</v>
      </c>
      <c r="J5643" s="275"/>
      <c r="K5643" s="275">
        <v>77000</v>
      </c>
      <c r="L5643" s="275"/>
      <c r="M5643" s="275"/>
      <c r="N5643" s="275"/>
      <c r="O5643" s="275">
        <v>0</v>
      </c>
      <c r="P5643" s="275"/>
      <c r="Q5643" s="73">
        <v>77000</v>
      </c>
    </row>
    <row r="5644" spans="1:17" ht="12.1" customHeight="1" x14ac:dyDescent="0.25">
      <c r="A5644" s="273" t="s">
        <v>8757</v>
      </c>
      <c r="B5644" s="273"/>
      <c r="C5644" s="274" t="s">
        <v>8754</v>
      </c>
      <c r="D5644" s="274"/>
      <c r="E5644" s="274"/>
      <c r="F5644" s="274"/>
      <c r="G5644" s="73">
        <v>0</v>
      </c>
      <c r="H5644" s="73">
        <v>0</v>
      </c>
      <c r="I5644" s="275">
        <v>0</v>
      </c>
      <c r="J5644" s="275"/>
      <c r="K5644" s="275">
        <v>685806.73</v>
      </c>
      <c r="L5644" s="275"/>
      <c r="M5644" s="275"/>
      <c r="N5644" s="275"/>
      <c r="O5644" s="275">
        <v>0</v>
      </c>
      <c r="P5644" s="275"/>
      <c r="Q5644" s="73">
        <v>685806.73</v>
      </c>
    </row>
    <row r="5645" spans="1:17" ht="12.1" customHeight="1" x14ac:dyDescent="0.25">
      <c r="A5645" s="273" t="s">
        <v>8758</v>
      </c>
      <c r="B5645" s="273"/>
      <c r="C5645" s="274" t="s">
        <v>8754</v>
      </c>
      <c r="D5645" s="274"/>
      <c r="E5645" s="274"/>
      <c r="F5645" s="274"/>
      <c r="G5645" s="73">
        <v>0</v>
      </c>
      <c r="H5645" s="73">
        <v>0</v>
      </c>
      <c r="I5645" s="275">
        <v>0</v>
      </c>
      <c r="J5645" s="275"/>
      <c r="K5645" s="275">
        <v>35933.32</v>
      </c>
      <c r="L5645" s="275"/>
      <c r="M5645" s="275"/>
      <c r="N5645" s="275"/>
      <c r="O5645" s="275">
        <v>0</v>
      </c>
      <c r="P5645" s="275"/>
      <c r="Q5645" s="73">
        <v>35933.32</v>
      </c>
    </row>
    <row r="5646" spans="1:17" ht="12.75" customHeight="1" x14ac:dyDescent="0.25">
      <c r="A5646" s="273" t="s">
        <v>8759</v>
      </c>
      <c r="B5646" s="273"/>
      <c r="C5646" s="274" t="s">
        <v>8754</v>
      </c>
      <c r="D5646" s="274"/>
      <c r="E5646" s="274"/>
      <c r="F5646" s="274"/>
      <c r="G5646" s="73">
        <v>0</v>
      </c>
      <c r="H5646" s="73">
        <v>0</v>
      </c>
      <c r="I5646" s="275">
        <v>0</v>
      </c>
      <c r="J5646" s="275"/>
      <c r="K5646" s="275">
        <v>432000</v>
      </c>
      <c r="L5646" s="275"/>
      <c r="M5646" s="275"/>
      <c r="N5646" s="275"/>
      <c r="O5646" s="275">
        <v>0</v>
      </c>
      <c r="P5646" s="275"/>
      <c r="Q5646" s="73">
        <v>432000</v>
      </c>
    </row>
    <row r="5647" spans="1:17" ht="12.1" customHeight="1" x14ac:dyDescent="0.25">
      <c r="A5647" s="273" t="s">
        <v>8760</v>
      </c>
      <c r="B5647" s="273"/>
      <c r="C5647" s="274" t="s">
        <v>8754</v>
      </c>
      <c r="D5647" s="274"/>
      <c r="E5647" s="274"/>
      <c r="F5647" s="274"/>
      <c r="G5647" s="73">
        <v>0</v>
      </c>
      <c r="H5647" s="73">
        <v>0</v>
      </c>
      <c r="I5647" s="275">
        <v>0</v>
      </c>
      <c r="J5647" s="275"/>
      <c r="K5647" s="275">
        <v>7000</v>
      </c>
      <c r="L5647" s="275"/>
      <c r="M5647" s="275"/>
      <c r="N5647" s="275"/>
      <c r="O5647" s="275">
        <v>0</v>
      </c>
      <c r="P5647" s="275"/>
      <c r="Q5647" s="73">
        <v>7000</v>
      </c>
    </row>
    <row r="5648" spans="1:17" ht="12.1" customHeight="1" x14ac:dyDescent="0.25">
      <c r="A5648" s="273" t="s">
        <v>8761</v>
      </c>
      <c r="B5648" s="273"/>
      <c r="C5648" s="274" t="s">
        <v>8754</v>
      </c>
      <c r="D5648" s="274"/>
      <c r="E5648" s="274"/>
      <c r="F5648" s="274"/>
      <c r="G5648" s="73">
        <v>0</v>
      </c>
      <c r="H5648" s="73">
        <v>0</v>
      </c>
      <c r="I5648" s="275">
        <v>0</v>
      </c>
      <c r="J5648" s="275"/>
      <c r="K5648" s="275">
        <v>109355.07</v>
      </c>
      <c r="L5648" s="275"/>
      <c r="M5648" s="275"/>
      <c r="N5648" s="275"/>
      <c r="O5648" s="275">
        <v>0</v>
      </c>
      <c r="P5648" s="275"/>
      <c r="Q5648" s="73">
        <v>109355.07</v>
      </c>
    </row>
    <row r="5649" spans="1:17" ht="12.75" customHeight="1" x14ac:dyDescent="0.25">
      <c r="A5649" s="273" t="s">
        <v>8762</v>
      </c>
      <c r="B5649" s="273"/>
      <c r="C5649" s="274" t="s">
        <v>8754</v>
      </c>
      <c r="D5649" s="274"/>
      <c r="E5649" s="274"/>
      <c r="F5649" s="274"/>
      <c r="G5649" s="73">
        <v>0</v>
      </c>
      <c r="H5649" s="73">
        <v>0</v>
      </c>
      <c r="I5649" s="275">
        <v>0</v>
      </c>
      <c r="J5649" s="275"/>
      <c r="K5649" s="275">
        <v>24000</v>
      </c>
      <c r="L5649" s="275"/>
      <c r="M5649" s="275"/>
      <c r="N5649" s="275"/>
      <c r="O5649" s="275">
        <v>0</v>
      </c>
      <c r="P5649" s="275"/>
      <c r="Q5649" s="73">
        <v>24000</v>
      </c>
    </row>
    <row r="5650" spans="1:17" ht="12.1" customHeight="1" x14ac:dyDescent="0.25">
      <c r="A5650" s="273" t="s">
        <v>8763</v>
      </c>
      <c r="B5650" s="273"/>
      <c r="C5650" s="274" t="s">
        <v>8764</v>
      </c>
      <c r="D5650" s="274"/>
      <c r="E5650" s="274"/>
      <c r="F5650" s="274"/>
      <c r="G5650" s="73">
        <v>0</v>
      </c>
      <c r="H5650" s="73">
        <v>0</v>
      </c>
      <c r="I5650" s="275">
        <v>0</v>
      </c>
      <c r="J5650" s="275"/>
      <c r="K5650" s="275">
        <v>192767.79</v>
      </c>
      <c r="L5650" s="275"/>
      <c r="M5650" s="275"/>
      <c r="N5650" s="275"/>
      <c r="O5650" s="275">
        <v>0</v>
      </c>
      <c r="P5650" s="275"/>
      <c r="Q5650" s="73">
        <v>192767.79</v>
      </c>
    </row>
    <row r="5651" spans="1:17" ht="12.1" customHeight="1" x14ac:dyDescent="0.25">
      <c r="A5651" s="273" t="s">
        <v>8765</v>
      </c>
      <c r="B5651" s="273"/>
      <c r="C5651" s="274" t="s">
        <v>8766</v>
      </c>
      <c r="D5651" s="274"/>
      <c r="E5651" s="274"/>
      <c r="F5651" s="274"/>
      <c r="G5651" s="73">
        <v>0</v>
      </c>
      <c r="H5651" s="73">
        <v>0</v>
      </c>
      <c r="I5651" s="275">
        <v>0</v>
      </c>
      <c r="J5651" s="275"/>
      <c r="K5651" s="275">
        <v>165800</v>
      </c>
      <c r="L5651" s="275"/>
      <c r="M5651" s="275"/>
      <c r="N5651" s="275"/>
      <c r="O5651" s="275">
        <v>0</v>
      </c>
      <c r="P5651" s="275"/>
      <c r="Q5651" s="73">
        <v>165800</v>
      </c>
    </row>
    <row r="5652" spans="1:17" ht="12.75" customHeight="1" x14ac:dyDescent="0.25">
      <c r="A5652" s="273" t="s">
        <v>8767</v>
      </c>
      <c r="B5652" s="273"/>
      <c r="C5652" s="274" t="s">
        <v>8768</v>
      </c>
      <c r="D5652" s="274"/>
      <c r="E5652" s="274"/>
      <c r="F5652" s="274"/>
      <c r="G5652" s="73">
        <v>0</v>
      </c>
      <c r="H5652" s="73">
        <v>0</v>
      </c>
      <c r="I5652" s="275">
        <v>0</v>
      </c>
      <c r="J5652" s="275"/>
      <c r="K5652" s="275">
        <v>4360200.04</v>
      </c>
      <c r="L5652" s="275"/>
      <c r="M5652" s="275"/>
      <c r="N5652" s="275"/>
      <c r="O5652" s="275">
        <v>0</v>
      </c>
      <c r="P5652" s="275"/>
      <c r="Q5652" s="73">
        <v>4360200.04</v>
      </c>
    </row>
    <row r="5653" spans="1:17" ht="12.1" customHeight="1" x14ac:dyDescent="0.25">
      <c r="A5653" s="273" t="s">
        <v>8769</v>
      </c>
      <c r="B5653" s="273"/>
      <c r="C5653" s="274" t="s">
        <v>8770</v>
      </c>
      <c r="D5653" s="274"/>
      <c r="E5653" s="274"/>
      <c r="F5653" s="274"/>
      <c r="G5653" s="73">
        <v>0</v>
      </c>
      <c r="H5653" s="73">
        <v>0</v>
      </c>
      <c r="I5653" s="275">
        <v>0</v>
      </c>
      <c r="J5653" s="275"/>
      <c r="K5653" s="275">
        <v>131000</v>
      </c>
      <c r="L5653" s="275"/>
      <c r="M5653" s="275"/>
      <c r="N5653" s="275"/>
      <c r="O5653" s="275">
        <v>0</v>
      </c>
      <c r="P5653" s="275"/>
      <c r="Q5653" s="73">
        <v>131000</v>
      </c>
    </row>
    <row r="5654" spans="1:17" ht="12.1" customHeight="1" x14ac:dyDescent="0.25">
      <c r="A5654" s="273" t="s">
        <v>8771</v>
      </c>
      <c r="B5654" s="273"/>
      <c r="C5654" s="274" t="s">
        <v>8772</v>
      </c>
      <c r="D5654" s="274"/>
      <c r="E5654" s="274"/>
      <c r="F5654" s="274"/>
      <c r="G5654" s="73">
        <v>0</v>
      </c>
      <c r="H5654" s="73">
        <v>0</v>
      </c>
      <c r="I5654" s="275">
        <v>0</v>
      </c>
      <c r="J5654" s="275"/>
      <c r="K5654" s="275">
        <v>1261267.73</v>
      </c>
      <c r="L5654" s="275"/>
      <c r="M5654" s="275"/>
      <c r="N5654" s="275"/>
      <c r="O5654" s="275">
        <v>0</v>
      </c>
      <c r="P5654" s="275"/>
      <c r="Q5654" s="73">
        <v>1261267.73</v>
      </c>
    </row>
    <row r="5655" spans="1:17" ht="12.75" customHeight="1" x14ac:dyDescent="0.25">
      <c r="A5655" s="273" t="s">
        <v>8773</v>
      </c>
      <c r="B5655" s="273"/>
      <c r="C5655" s="274" t="s">
        <v>8772</v>
      </c>
      <c r="D5655" s="274"/>
      <c r="E5655" s="274"/>
      <c r="F5655" s="274"/>
      <c r="G5655" s="73">
        <v>0</v>
      </c>
      <c r="H5655" s="73">
        <v>0</v>
      </c>
      <c r="I5655" s="275">
        <v>0</v>
      </c>
      <c r="J5655" s="275"/>
      <c r="K5655" s="275">
        <v>66800</v>
      </c>
      <c r="L5655" s="275"/>
      <c r="M5655" s="275"/>
      <c r="N5655" s="275"/>
      <c r="O5655" s="275">
        <v>0</v>
      </c>
      <c r="P5655" s="275"/>
      <c r="Q5655" s="73">
        <v>66800</v>
      </c>
    </row>
    <row r="5656" spans="1:17" ht="12.1" customHeight="1" x14ac:dyDescent="0.25">
      <c r="A5656" s="273" t="s">
        <v>8774</v>
      </c>
      <c r="B5656" s="273"/>
      <c r="C5656" s="274" t="s">
        <v>8772</v>
      </c>
      <c r="D5656" s="274"/>
      <c r="E5656" s="274"/>
      <c r="F5656" s="274"/>
      <c r="G5656" s="73">
        <v>0</v>
      </c>
      <c r="H5656" s="73">
        <v>0</v>
      </c>
      <c r="I5656" s="275">
        <v>0</v>
      </c>
      <c r="J5656" s="275"/>
      <c r="K5656" s="275">
        <v>457549.65</v>
      </c>
      <c r="L5656" s="275"/>
      <c r="M5656" s="275"/>
      <c r="N5656" s="275"/>
      <c r="O5656" s="275">
        <v>0</v>
      </c>
      <c r="P5656" s="275"/>
      <c r="Q5656" s="73">
        <v>457549.65</v>
      </c>
    </row>
    <row r="5657" spans="1:17" ht="12.1" customHeight="1" x14ac:dyDescent="0.25">
      <c r="A5657" s="273" t="s">
        <v>8775</v>
      </c>
      <c r="B5657" s="273"/>
      <c r="C5657" s="274" t="s">
        <v>8772</v>
      </c>
      <c r="D5657" s="274"/>
      <c r="E5657" s="274"/>
      <c r="F5657" s="274"/>
      <c r="G5657" s="73">
        <v>0</v>
      </c>
      <c r="H5657" s="73">
        <v>0</v>
      </c>
      <c r="I5657" s="275">
        <v>0</v>
      </c>
      <c r="J5657" s="275"/>
      <c r="K5657" s="275">
        <v>120000</v>
      </c>
      <c r="L5657" s="275"/>
      <c r="M5657" s="275"/>
      <c r="N5657" s="275"/>
      <c r="O5657" s="275">
        <v>0</v>
      </c>
      <c r="P5657" s="275"/>
      <c r="Q5657" s="73">
        <v>120000</v>
      </c>
    </row>
    <row r="5658" spans="1:17" ht="12.1" customHeight="1" x14ac:dyDescent="0.25">
      <c r="A5658" s="273" t="s">
        <v>8776</v>
      </c>
      <c r="B5658" s="273"/>
      <c r="C5658" s="274" t="s">
        <v>8772</v>
      </c>
      <c r="D5658" s="274"/>
      <c r="E5658" s="274"/>
      <c r="F5658" s="274"/>
      <c r="G5658" s="73">
        <v>0</v>
      </c>
      <c r="H5658" s="73">
        <v>0</v>
      </c>
      <c r="I5658" s="275">
        <v>0</v>
      </c>
      <c r="J5658" s="275"/>
      <c r="K5658" s="275">
        <v>420000</v>
      </c>
      <c r="L5658" s="275"/>
      <c r="M5658" s="275"/>
      <c r="N5658" s="275"/>
      <c r="O5658" s="275">
        <v>0</v>
      </c>
      <c r="P5658" s="275"/>
      <c r="Q5658" s="73">
        <v>420000</v>
      </c>
    </row>
    <row r="5659" spans="1:17" ht="12.75" customHeight="1" x14ac:dyDescent="0.25">
      <c r="A5659" s="273" t="s">
        <v>8777</v>
      </c>
      <c r="B5659" s="273"/>
      <c r="C5659" s="274" t="s">
        <v>8772</v>
      </c>
      <c r="D5659" s="274"/>
      <c r="E5659" s="274"/>
      <c r="F5659" s="274"/>
      <c r="G5659" s="73">
        <v>0</v>
      </c>
      <c r="H5659" s="73">
        <v>0</v>
      </c>
      <c r="I5659" s="275">
        <v>0</v>
      </c>
      <c r="J5659" s="275"/>
      <c r="K5659" s="275">
        <v>90400</v>
      </c>
      <c r="L5659" s="275"/>
      <c r="M5659" s="275"/>
      <c r="N5659" s="275"/>
      <c r="O5659" s="275">
        <v>0</v>
      </c>
      <c r="P5659" s="275"/>
      <c r="Q5659" s="73">
        <v>90400</v>
      </c>
    </row>
    <row r="5660" spans="1:17" ht="12.1" customHeight="1" x14ac:dyDescent="0.25">
      <c r="A5660" s="273" t="s">
        <v>8778</v>
      </c>
      <c r="B5660" s="273"/>
      <c r="C5660" s="274" t="s">
        <v>8772</v>
      </c>
      <c r="D5660" s="274"/>
      <c r="E5660" s="274"/>
      <c r="F5660" s="274"/>
      <c r="G5660" s="73">
        <v>0</v>
      </c>
      <c r="H5660" s="73">
        <v>0</v>
      </c>
      <c r="I5660" s="275">
        <v>0</v>
      </c>
      <c r="J5660" s="275"/>
      <c r="K5660" s="275">
        <v>437839.15</v>
      </c>
      <c r="L5660" s="275"/>
      <c r="M5660" s="275"/>
      <c r="N5660" s="275"/>
      <c r="O5660" s="275">
        <v>0</v>
      </c>
      <c r="P5660" s="275"/>
      <c r="Q5660" s="73">
        <v>437839.15</v>
      </c>
    </row>
    <row r="5661" spans="1:17" ht="12.1" customHeight="1" x14ac:dyDescent="0.25">
      <c r="A5661" s="273" t="s">
        <v>8779</v>
      </c>
      <c r="B5661" s="273"/>
      <c r="C5661" s="274" t="s">
        <v>8772</v>
      </c>
      <c r="D5661" s="274"/>
      <c r="E5661" s="274"/>
      <c r="F5661" s="274"/>
      <c r="G5661" s="73">
        <v>0</v>
      </c>
      <c r="H5661" s="73">
        <v>0</v>
      </c>
      <c r="I5661" s="275">
        <v>0</v>
      </c>
      <c r="J5661" s="275"/>
      <c r="K5661" s="275">
        <v>90155.43</v>
      </c>
      <c r="L5661" s="275"/>
      <c r="M5661" s="275"/>
      <c r="N5661" s="275"/>
      <c r="O5661" s="275">
        <v>0</v>
      </c>
      <c r="P5661" s="275"/>
      <c r="Q5661" s="73">
        <v>90155.43</v>
      </c>
    </row>
    <row r="5662" spans="1:17" ht="12.75" customHeight="1" x14ac:dyDescent="0.25">
      <c r="A5662" s="273" t="s">
        <v>8780</v>
      </c>
      <c r="B5662" s="273"/>
      <c r="C5662" s="274" t="s">
        <v>8772</v>
      </c>
      <c r="D5662" s="274"/>
      <c r="E5662" s="274"/>
      <c r="F5662" s="274"/>
      <c r="G5662" s="73">
        <v>0</v>
      </c>
      <c r="H5662" s="73">
        <v>0</v>
      </c>
      <c r="I5662" s="275">
        <v>0</v>
      </c>
      <c r="J5662" s="275"/>
      <c r="K5662" s="275">
        <v>45000</v>
      </c>
      <c r="L5662" s="275"/>
      <c r="M5662" s="275"/>
      <c r="N5662" s="275"/>
      <c r="O5662" s="275">
        <v>0</v>
      </c>
      <c r="P5662" s="275"/>
      <c r="Q5662" s="73">
        <v>45000</v>
      </c>
    </row>
    <row r="5663" spans="1:17" ht="12.1" customHeight="1" x14ac:dyDescent="0.25">
      <c r="A5663" s="273" t="s">
        <v>8781</v>
      </c>
      <c r="B5663" s="273"/>
      <c r="C5663" s="274" t="s">
        <v>8772</v>
      </c>
      <c r="D5663" s="274"/>
      <c r="E5663" s="274"/>
      <c r="F5663" s="274"/>
      <c r="G5663" s="73">
        <v>0</v>
      </c>
      <c r="H5663" s="73">
        <v>0</v>
      </c>
      <c r="I5663" s="275">
        <v>0</v>
      </c>
      <c r="J5663" s="275"/>
      <c r="K5663" s="275">
        <v>865577.52</v>
      </c>
      <c r="L5663" s="275"/>
      <c r="M5663" s="275"/>
      <c r="N5663" s="275"/>
      <c r="O5663" s="275">
        <v>0</v>
      </c>
      <c r="P5663" s="275"/>
      <c r="Q5663" s="73">
        <v>865577.52</v>
      </c>
    </row>
    <row r="5664" spans="1:17" ht="12.1" customHeight="1" x14ac:dyDescent="0.25">
      <c r="A5664" s="273" t="s">
        <v>8782</v>
      </c>
      <c r="B5664" s="273"/>
      <c r="C5664" s="274" t="s">
        <v>8783</v>
      </c>
      <c r="D5664" s="274"/>
      <c r="E5664" s="274"/>
      <c r="F5664" s="274"/>
      <c r="G5664" s="73">
        <v>0</v>
      </c>
      <c r="H5664" s="73">
        <v>0</v>
      </c>
      <c r="I5664" s="275">
        <v>0</v>
      </c>
      <c r="J5664" s="275"/>
      <c r="K5664" s="275">
        <v>394367.83</v>
      </c>
      <c r="L5664" s="275"/>
      <c r="M5664" s="275"/>
      <c r="N5664" s="275"/>
      <c r="O5664" s="275">
        <v>0</v>
      </c>
      <c r="P5664" s="275"/>
      <c r="Q5664" s="73">
        <v>394367.83</v>
      </c>
    </row>
    <row r="5665" spans="1:17" ht="12.75" customHeight="1" x14ac:dyDescent="0.25">
      <c r="A5665" s="273" t="s">
        <v>8784</v>
      </c>
      <c r="B5665" s="273"/>
      <c r="C5665" s="274" t="s">
        <v>8785</v>
      </c>
      <c r="D5665" s="274"/>
      <c r="E5665" s="274"/>
      <c r="F5665" s="274"/>
      <c r="G5665" s="73">
        <v>0</v>
      </c>
      <c r="H5665" s="73">
        <v>0</v>
      </c>
      <c r="I5665" s="275">
        <v>0</v>
      </c>
      <c r="J5665" s="275"/>
      <c r="K5665" s="275">
        <v>54000</v>
      </c>
      <c r="L5665" s="275"/>
      <c r="M5665" s="275"/>
      <c r="N5665" s="275"/>
      <c r="O5665" s="275">
        <v>0</v>
      </c>
      <c r="P5665" s="275"/>
      <c r="Q5665" s="73">
        <v>54000</v>
      </c>
    </row>
    <row r="5666" spans="1:17" ht="12.1" customHeight="1" x14ac:dyDescent="0.25">
      <c r="A5666" s="273" t="s">
        <v>8786</v>
      </c>
      <c r="B5666" s="273"/>
      <c r="C5666" s="274" t="s">
        <v>8787</v>
      </c>
      <c r="D5666" s="274"/>
      <c r="E5666" s="274"/>
      <c r="F5666" s="274"/>
      <c r="G5666" s="73">
        <v>0</v>
      </c>
      <c r="H5666" s="73">
        <v>0</v>
      </c>
      <c r="I5666" s="275">
        <v>0</v>
      </c>
      <c r="J5666" s="275"/>
      <c r="K5666" s="275">
        <v>102870.96</v>
      </c>
      <c r="L5666" s="275"/>
      <c r="M5666" s="275"/>
      <c r="N5666" s="275"/>
      <c r="O5666" s="275">
        <v>0</v>
      </c>
      <c r="P5666" s="275"/>
      <c r="Q5666" s="73">
        <v>102870.96</v>
      </c>
    </row>
    <row r="5667" spans="1:17" ht="12.1" customHeight="1" x14ac:dyDescent="0.25">
      <c r="A5667" s="273" t="s">
        <v>8788</v>
      </c>
      <c r="B5667" s="273"/>
      <c r="C5667" s="274" t="s">
        <v>8772</v>
      </c>
      <c r="D5667" s="274"/>
      <c r="E5667" s="274"/>
      <c r="F5667" s="274"/>
      <c r="G5667" s="73">
        <v>0</v>
      </c>
      <c r="H5667" s="73">
        <v>0</v>
      </c>
      <c r="I5667" s="275">
        <v>0</v>
      </c>
      <c r="J5667" s="275"/>
      <c r="K5667" s="275">
        <v>554314.91</v>
      </c>
      <c r="L5667" s="275"/>
      <c r="M5667" s="275"/>
      <c r="N5667" s="275"/>
      <c r="O5667" s="275">
        <v>0</v>
      </c>
      <c r="P5667" s="275"/>
      <c r="Q5667" s="73">
        <v>554314.91</v>
      </c>
    </row>
    <row r="5668" spans="1:17" ht="12.75" customHeight="1" x14ac:dyDescent="0.25">
      <c r="A5668" s="273" t="s">
        <v>8789</v>
      </c>
      <c r="B5668" s="273"/>
      <c r="C5668" s="274" t="s">
        <v>8772</v>
      </c>
      <c r="D5668" s="274"/>
      <c r="E5668" s="274"/>
      <c r="F5668" s="274"/>
      <c r="G5668" s="73">
        <v>0</v>
      </c>
      <c r="H5668" s="73">
        <v>0</v>
      </c>
      <c r="I5668" s="275">
        <v>0</v>
      </c>
      <c r="J5668" s="275"/>
      <c r="K5668" s="275">
        <v>124188.8</v>
      </c>
      <c r="L5668" s="275"/>
      <c r="M5668" s="275"/>
      <c r="N5668" s="275"/>
      <c r="O5668" s="275">
        <v>0</v>
      </c>
      <c r="P5668" s="275"/>
      <c r="Q5668" s="73">
        <v>124188.8</v>
      </c>
    </row>
    <row r="5669" spans="1:17" ht="12.1" customHeight="1" x14ac:dyDescent="0.25">
      <c r="A5669" s="273" t="s">
        <v>8790</v>
      </c>
      <c r="B5669" s="273"/>
      <c r="C5669" s="274" t="s">
        <v>8772</v>
      </c>
      <c r="D5669" s="274"/>
      <c r="E5669" s="274"/>
      <c r="F5669" s="274"/>
      <c r="G5669" s="73">
        <v>0</v>
      </c>
      <c r="H5669" s="73">
        <v>0</v>
      </c>
      <c r="I5669" s="275">
        <v>0</v>
      </c>
      <c r="J5669" s="275"/>
      <c r="K5669" s="275">
        <v>808796.96</v>
      </c>
      <c r="L5669" s="275"/>
      <c r="M5669" s="275"/>
      <c r="N5669" s="275"/>
      <c r="O5669" s="275">
        <v>0</v>
      </c>
      <c r="P5669" s="275"/>
      <c r="Q5669" s="73">
        <v>808796.96</v>
      </c>
    </row>
    <row r="5670" spans="1:17" ht="12.1" customHeight="1" x14ac:dyDescent="0.25">
      <c r="A5670" s="273" t="s">
        <v>8791</v>
      </c>
      <c r="B5670" s="273"/>
      <c r="C5670" s="274" t="s">
        <v>8772</v>
      </c>
      <c r="D5670" s="274"/>
      <c r="E5670" s="274"/>
      <c r="F5670" s="274"/>
      <c r="G5670" s="73">
        <v>0</v>
      </c>
      <c r="H5670" s="73">
        <v>0</v>
      </c>
      <c r="I5670" s="275">
        <v>0</v>
      </c>
      <c r="J5670" s="275"/>
      <c r="K5670" s="275">
        <v>230225.66</v>
      </c>
      <c r="L5670" s="275"/>
      <c r="M5670" s="275"/>
      <c r="N5670" s="275"/>
      <c r="O5670" s="275">
        <v>0</v>
      </c>
      <c r="P5670" s="275"/>
      <c r="Q5670" s="73">
        <v>230225.66</v>
      </c>
    </row>
    <row r="5671" spans="1:17" ht="12.75" customHeight="1" x14ac:dyDescent="0.25">
      <c r="A5671" s="273" t="s">
        <v>8792</v>
      </c>
      <c r="B5671" s="273"/>
      <c r="C5671" s="274" t="s">
        <v>8772</v>
      </c>
      <c r="D5671" s="274"/>
      <c r="E5671" s="274"/>
      <c r="F5671" s="274"/>
      <c r="G5671" s="73">
        <v>0</v>
      </c>
      <c r="H5671" s="73">
        <v>0</v>
      </c>
      <c r="I5671" s="275">
        <v>0</v>
      </c>
      <c r="J5671" s="275"/>
      <c r="K5671" s="275">
        <v>138340</v>
      </c>
      <c r="L5671" s="275"/>
      <c r="M5671" s="275"/>
      <c r="N5671" s="275"/>
      <c r="O5671" s="275">
        <v>0</v>
      </c>
      <c r="P5671" s="275"/>
      <c r="Q5671" s="73">
        <v>138340</v>
      </c>
    </row>
    <row r="5672" spans="1:17" ht="12.1" customHeight="1" x14ac:dyDescent="0.25">
      <c r="A5672" s="273" t="s">
        <v>8793</v>
      </c>
      <c r="B5672" s="273"/>
      <c r="C5672" s="274" t="s">
        <v>8794</v>
      </c>
      <c r="D5672" s="274"/>
      <c r="E5672" s="274"/>
      <c r="F5672" s="274"/>
      <c r="G5672" s="73">
        <v>0</v>
      </c>
      <c r="H5672" s="73">
        <v>0</v>
      </c>
      <c r="I5672" s="275">
        <v>0</v>
      </c>
      <c r="J5672" s="275"/>
      <c r="K5672" s="275">
        <v>72000</v>
      </c>
      <c r="L5672" s="275"/>
      <c r="M5672" s="275"/>
      <c r="N5672" s="275"/>
      <c r="O5672" s="275">
        <v>0</v>
      </c>
      <c r="P5672" s="275"/>
      <c r="Q5672" s="73">
        <v>72000</v>
      </c>
    </row>
    <row r="5673" spans="1:17" ht="12.1" customHeight="1" x14ac:dyDescent="0.25">
      <c r="A5673" s="273" t="s">
        <v>8795</v>
      </c>
      <c r="B5673" s="273"/>
      <c r="C5673" s="274" t="s">
        <v>8772</v>
      </c>
      <c r="D5673" s="274"/>
      <c r="E5673" s="274"/>
      <c r="F5673" s="274"/>
      <c r="G5673" s="73">
        <v>0</v>
      </c>
      <c r="H5673" s="73">
        <v>0</v>
      </c>
      <c r="I5673" s="275">
        <v>0</v>
      </c>
      <c r="J5673" s="275"/>
      <c r="K5673" s="275">
        <v>336000</v>
      </c>
      <c r="L5673" s="275"/>
      <c r="M5673" s="275"/>
      <c r="N5673" s="275"/>
      <c r="O5673" s="275">
        <v>0</v>
      </c>
      <c r="P5673" s="275"/>
      <c r="Q5673" s="73">
        <v>336000</v>
      </c>
    </row>
    <row r="5674" spans="1:17" ht="12.75" customHeight="1" x14ac:dyDescent="0.25">
      <c r="A5674" s="273" t="s">
        <v>8796</v>
      </c>
      <c r="B5674" s="273"/>
      <c r="C5674" s="274" t="s">
        <v>8772</v>
      </c>
      <c r="D5674" s="274"/>
      <c r="E5674" s="274"/>
      <c r="F5674" s="274"/>
      <c r="G5674" s="73">
        <v>0</v>
      </c>
      <c r="H5674" s="73">
        <v>0</v>
      </c>
      <c r="I5674" s="275">
        <v>0</v>
      </c>
      <c r="J5674" s="275"/>
      <c r="K5674" s="275">
        <v>360000</v>
      </c>
      <c r="L5674" s="275"/>
      <c r="M5674" s="275"/>
      <c r="N5674" s="275"/>
      <c r="O5674" s="275">
        <v>0</v>
      </c>
      <c r="P5674" s="275"/>
      <c r="Q5674" s="73">
        <v>360000</v>
      </c>
    </row>
    <row r="5675" spans="1:17" ht="12.1" customHeight="1" x14ac:dyDescent="0.25">
      <c r="A5675" s="273" t="s">
        <v>8797</v>
      </c>
      <c r="B5675" s="273"/>
      <c r="C5675" s="274" t="s">
        <v>8772</v>
      </c>
      <c r="D5675" s="274"/>
      <c r="E5675" s="274"/>
      <c r="F5675" s="274"/>
      <c r="G5675" s="73">
        <v>0</v>
      </c>
      <c r="H5675" s="73">
        <v>0</v>
      </c>
      <c r="I5675" s="275">
        <v>0</v>
      </c>
      <c r="J5675" s="275"/>
      <c r="K5675" s="275">
        <v>87933.42</v>
      </c>
      <c r="L5675" s="275"/>
      <c r="M5675" s="275"/>
      <c r="N5675" s="275"/>
      <c r="O5675" s="275">
        <v>0</v>
      </c>
      <c r="P5675" s="275"/>
      <c r="Q5675" s="73">
        <v>87933.42</v>
      </c>
    </row>
    <row r="5676" spans="1:17" ht="12.1" customHeight="1" x14ac:dyDescent="0.25">
      <c r="A5676" s="273" t="s">
        <v>8798</v>
      </c>
      <c r="B5676" s="273"/>
      <c r="C5676" s="274" t="s">
        <v>8772</v>
      </c>
      <c r="D5676" s="274"/>
      <c r="E5676" s="274"/>
      <c r="F5676" s="274"/>
      <c r="G5676" s="73">
        <v>0</v>
      </c>
      <c r="H5676" s="73">
        <v>0</v>
      </c>
      <c r="I5676" s="275">
        <v>0</v>
      </c>
      <c r="J5676" s="275"/>
      <c r="K5676" s="275">
        <v>1977274.91</v>
      </c>
      <c r="L5676" s="275"/>
      <c r="M5676" s="275"/>
      <c r="N5676" s="275"/>
      <c r="O5676" s="275">
        <v>0</v>
      </c>
      <c r="P5676" s="275"/>
      <c r="Q5676" s="73">
        <v>1977274.91</v>
      </c>
    </row>
    <row r="5677" spans="1:17" ht="12.75" customHeight="1" x14ac:dyDescent="0.25">
      <c r="A5677" s="273" t="s">
        <v>8799</v>
      </c>
      <c r="B5677" s="273"/>
      <c r="C5677" s="274" t="s">
        <v>8800</v>
      </c>
      <c r="D5677" s="274"/>
      <c r="E5677" s="274"/>
      <c r="F5677" s="274"/>
      <c r="G5677" s="73">
        <v>0</v>
      </c>
      <c r="H5677" s="73">
        <v>0</v>
      </c>
      <c r="I5677" s="275">
        <v>0</v>
      </c>
      <c r="J5677" s="275"/>
      <c r="K5677" s="275">
        <v>372000</v>
      </c>
      <c r="L5677" s="275"/>
      <c r="M5677" s="275"/>
      <c r="N5677" s="275"/>
      <c r="O5677" s="275">
        <v>0</v>
      </c>
      <c r="P5677" s="275"/>
      <c r="Q5677" s="73">
        <v>372000</v>
      </c>
    </row>
    <row r="5678" spans="1:17" ht="12.1" customHeight="1" x14ac:dyDescent="0.25">
      <c r="A5678" s="273" t="s">
        <v>8801</v>
      </c>
      <c r="B5678" s="273"/>
      <c r="C5678" s="274" t="s">
        <v>8772</v>
      </c>
      <c r="D5678" s="274"/>
      <c r="E5678" s="274"/>
      <c r="F5678" s="274"/>
      <c r="G5678" s="73">
        <v>0</v>
      </c>
      <c r="H5678" s="73">
        <v>0</v>
      </c>
      <c r="I5678" s="275">
        <v>0</v>
      </c>
      <c r="J5678" s="275"/>
      <c r="K5678" s="275">
        <v>192000</v>
      </c>
      <c r="L5678" s="275"/>
      <c r="M5678" s="275"/>
      <c r="N5678" s="275"/>
      <c r="O5678" s="275">
        <v>0</v>
      </c>
      <c r="P5678" s="275"/>
      <c r="Q5678" s="73">
        <v>192000</v>
      </c>
    </row>
    <row r="5679" spans="1:17" ht="12.1" customHeight="1" x14ac:dyDescent="0.25">
      <c r="A5679" s="273" t="s">
        <v>8802</v>
      </c>
      <c r="B5679" s="273"/>
      <c r="C5679" s="274" t="s">
        <v>8772</v>
      </c>
      <c r="D5679" s="274"/>
      <c r="E5679" s="274"/>
      <c r="F5679" s="274"/>
      <c r="G5679" s="73">
        <v>0</v>
      </c>
      <c r="H5679" s="73">
        <v>0</v>
      </c>
      <c r="I5679" s="275">
        <v>0</v>
      </c>
      <c r="J5679" s="275"/>
      <c r="K5679" s="275">
        <v>750267.53</v>
      </c>
      <c r="L5679" s="275"/>
      <c r="M5679" s="275"/>
      <c r="N5679" s="275"/>
      <c r="O5679" s="275">
        <v>0</v>
      </c>
      <c r="P5679" s="275"/>
      <c r="Q5679" s="73">
        <v>750267.53</v>
      </c>
    </row>
    <row r="5680" spans="1:17" ht="12.75" customHeight="1" x14ac:dyDescent="0.25">
      <c r="A5680" s="273" t="s">
        <v>8803</v>
      </c>
      <c r="B5680" s="273"/>
      <c r="C5680" s="274" t="s">
        <v>8804</v>
      </c>
      <c r="D5680" s="274"/>
      <c r="E5680" s="274"/>
      <c r="F5680" s="274"/>
      <c r="G5680" s="73">
        <v>0</v>
      </c>
      <c r="H5680" s="73">
        <v>0</v>
      </c>
      <c r="I5680" s="275">
        <v>0</v>
      </c>
      <c r="J5680" s="275"/>
      <c r="K5680" s="275">
        <v>875452.44</v>
      </c>
      <c r="L5680" s="275"/>
      <c r="M5680" s="275"/>
      <c r="N5680" s="275"/>
      <c r="O5680" s="275">
        <v>0</v>
      </c>
      <c r="P5680" s="275"/>
      <c r="Q5680" s="73">
        <v>875452.44</v>
      </c>
    </row>
    <row r="5681" spans="1:17" ht="12.1" customHeight="1" x14ac:dyDescent="0.25">
      <c r="A5681" s="273" t="s">
        <v>8805</v>
      </c>
      <c r="B5681" s="273"/>
      <c r="C5681" s="274" t="s">
        <v>8806</v>
      </c>
      <c r="D5681" s="274"/>
      <c r="E5681" s="274"/>
      <c r="F5681" s="274"/>
      <c r="G5681" s="73">
        <v>0</v>
      </c>
      <c r="H5681" s="73">
        <v>0</v>
      </c>
      <c r="I5681" s="275">
        <v>0</v>
      </c>
      <c r="J5681" s="275"/>
      <c r="K5681" s="275">
        <v>1001400</v>
      </c>
      <c r="L5681" s="275"/>
      <c r="M5681" s="275"/>
      <c r="N5681" s="275"/>
      <c r="O5681" s="275">
        <v>0</v>
      </c>
      <c r="P5681" s="275"/>
      <c r="Q5681" s="73">
        <v>1001400</v>
      </c>
    </row>
    <row r="5682" spans="1:17" ht="12.1" customHeight="1" x14ac:dyDescent="0.25">
      <c r="A5682" s="273" t="s">
        <v>8807</v>
      </c>
      <c r="B5682" s="273"/>
      <c r="C5682" s="274" t="s">
        <v>8808</v>
      </c>
      <c r="D5682" s="274"/>
      <c r="E5682" s="274"/>
      <c r="F5682" s="274"/>
      <c r="G5682" s="73">
        <v>0</v>
      </c>
      <c r="H5682" s="73">
        <v>0</v>
      </c>
      <c r="I5682" s="275">
        <v>0</v>
      </c>
      <c r="J5682" s="275"/>
      <c r="K5682" s="275">
        <v>1954954.92</v>
      </c>
      <c r="L5682" s="275"/>
      <c r="M5682" s="275"/>
      <c r="N5682" s="275"/>
      <c r="O5682" s="275">
        <v>0</v>
      </c>
      <c r="P5682" s="275"/>
      <c r="Q5682" s="73">
        <v>1954954.92</v>
      </c>
    </row>
    <row r="5683" spans="1:17" ht="12.1" customHeight="1" x14ac:dyDescent="0.25">
      <c r="A5683" s="273" t="s">
        <v>8809</v>
      </c>
      <c r="B5683" s="273"/>
      <c r="C5683" s="274" t="s">
        <v>8810</v>
      </c>
      <c r="D5683" s="274"/>
      <c r="E5683" s="274"/>
      <c r="F5683" s="274"/>
      <c r="G5683" s="73">
        <v>0</v>
      </c>
      <c r="H5683" s="73">
        <v>0</v>
      </c>
      <c r="I5683" s="275">
        <v>0</v>
      </c>
      <c r="J5683" s="275"/>
      <c r="K5683" s="275">
        <v>779200</v>
      </c>
      <c r="L5683" s="275"/>
      <c r="M5683" s="275"/>
      <c r="N5683" s="275"/>
      <c r="O5683" s="275">
        <v>0</v>
      </c>
      <c r="P5683" s="275"/>
      <c r="Q5683" s="73">
        <v>779200</v>
      </c>
    </row>
    <row r="5684" spans="1:17" ht="12.75" customHeight="1" x14ac:dyDescent="0.25">
      <c r="A5684" s="355"/>
      <c r="B5684" s="355"/>
      <c r="C5684" s="355"/>
      <c r="D5684" s="355"/>
      <c r="E5684" s="355"/>
      <c r="F5684" s="355"/>
      <c r="G5684" s="74">
        <v>0</v>
      </c>
      <c r="H5684" s="74">
        <v>0</v>
      </c>
      <c r="I5684" s="356">
        <v>0</v>
      </c>
      <c r="J5684" s="356"/>
      <c r="K5684" s="356">
        <v>21667944.170000002</v>
      </c>
      <c r="L5684" s="356"/>
      <c r="M5684" s="356"/>
      <c r="N5684" s="356"/>
      <c r="O5684" s="356">
        <v>0</v>
      </c>
      <c r="P5684" s="356"/>
      <c r="Q5684" s="74">
        <v>21667944.170000002</v>
      </c>
    </row>
    <row r="5685" spans="1:17" ht="6.8" customHeight="1" x14ac:dyDescent="0.25"/>
    <row r="5686" spans="1:17" ht="12.1" customHeight="1" x14ac:dyDescent="0.25">
      <c r="A5686" s="277" t="s">
        <v>578</v>
      </c>
      <c r="B5686" s="277"/>
      <c r="C5686" s="278" t="s">
        <v>969</v>
      </c>
      <c r="D5686" s="278"/>
      <c r="E5686" s="278"/>
      <c r="F5686" s="278"/>
      <c r="G5686" s="278"/>
      <c r="H5686" s="278"/>
      <c r="I5686" s="278"/>
      <c r="J5686" s="278"/>
      <c r="K5686" s="278"/>
      <c r="L5686" s="278"/>
      <c r="M5686" s="278"/>
      <c r="N5686" s="278"/>
      <c r="O5686" s="278"/>
      <c r="P5686" s="278"/>
      <c r="Q5686" s="278"/>
    </row>
    <row r="5687" spans="1:17" ht="12.1" customHeight="1" x14ac:dyDescent="0.25">
      <c r="A5687" s="273" t="s">
        <v>8811</v>
      </c>
      <c r="B5687" s="273"/>
      <c r="C5687" s="274" t="s">
        <v>8812</v>
      </c>
      <c r="D5687" s="274"/>
      <c r="E5687" s="274"/>
      <c r="F5687" s="274"/>
      <c r="G5687" s="73">
        <v>0</v>
      </c>
      <c r="H5687" s="73">
        <v>0</v>
      </c>
      <c r="I5687" s="275">
        <v>0</v>
      </c>
      <c r="J5687" s="275"/>
      <c r="K5687" s="275">
        <v>420000</v>
      </c>
      <c r="L5687" s="275"/>
      <c r="M5687" s="275"/>
      <c r="N5687" s="275"/>
      <c r="O5687" s="275">
        <v>0</v>
      </c>
      <c r="P5687" s="275"/>
      <c r="Q5687" s="73">
        <v>420000</v>
      </c>
    </row>
    <row r="5688" spans="1:17" ht="12.75" customHeight="1" x14ac:dyDescent="0.25">
      <c r="A5688" s="355"/>
      <c r="B5688" s="355"/>
      <c r="C5688" s="355"/>
      <c r="D5688" s="355"/>
      <c r="E5688" s="355"/>
      <c r="F5688" s="355"/>
      <c r="G5688" s="74">
        <v>0</v>
      </c>
      <c r="H5688" s="74">
        <v>0</v>
      </c>
      <c r="I5688" s="356">
        <v>0</v>
      </c>
      <c r="J5688" s="356"/>
      <c r="K5688" s="356">
        <v>420000</v>
      </c>
      <c r="L5688" s="356"/>
      <c r="M5688" s="356"/>
      <c r="N5688" s="356"/>
      <c r="O5688" s="356">
        <v>0</v>
      </c>
      <c r="P5688" s="356"/>
      <c r="Q5688" s="74">
        <v>420000</v>
      </c>
    </row>
    <row r="5689" spans="1:17" ht="6.8" customHeight="1" x14ac:dyDescent="0.25"/>
    <row r="5690" spans="1:17" ht="12.1" customHeight="1" x14ac:dyDescent="0.25">
      <c r="A5690" s="277" t="s">
        <v>578</v>
      </c>
      <c r="B5690" s="277"/>
      <c r="C5690" s="278" t="s">
        <v>971</v>
      </c>
      <c r="D5690" s="278"/>
      <c r="E5690" s="278"/>
      <c r="F5690" s="278"/>
      <c r="G5690" s="278"/>
      <c r="H5690" s="278"/>
      <c r="I5690" s="278"/>
      <c r="J5690" s="278"/>
      <c r="K5690" s="278"/>
      <c r="L5690" s="278"/>
      <c r="M5690" s="278"/>
      <c r="N5690" s="278"/>
      <c r="O5690" s="278"/>
      <c r="P5690" s="278"/>
      <c r="Q5690" s="278"/>
    </row>
    <row r="5691" spans="1:17" ht="12.1" customHeight="1" x14ac:dyDescent="0.25">
      <c r="A5691" s="273" t="s">
        <v>8813</v>
      </c>
      <c r="B5691" s="273"/>
      <c r="C5691" s="274" t="s">
        <v>8814</v>
      </c>
      <c r="D5691" s="274"/>
      <c r="E5691" s="274"/>
      <c r="F5691" s="274"/>
      <c r="G5691" s="73">
        <v>0</v>
      </c>
      <c r="H5691" s="73">
        <v>0</v>
      </c>
      <c r="I5691" s="275">
        <v>0</v>
      </c>
      <c r="J5691" s="275"/>
      <c r="K5691" s="275">
        <v>15971.4</v>
      </c>
      <c r="L5691" s="275"/>
      <c r="M5691" s="275"/>
      <c r="N5691" s="275"/>
      <c r="O5691" s="275">
        <v>0</v>
      </c>
      <c r="P5691" s="275"/>
      <c r="Q5691" s="73">
        <v>15971.4</v>
      </c>
    </row>
    <row r="5692" spans="1:17" ht="12.75" customHeight="1" x14ac:dyDescent="0.25">
      <c r="A5692" s="273" t="s">
        <v>8815</v>
      </c>
      <c r="B5692" s="273"/>
      <c r="C5692" s="274" t="s">
        <v>8814</v>
      </c>
      <c r="D5692" s="274"/>
      <c r="E5692" s="274"/>
      <c r="F5692" s="274"/>
      <c r="G5692" s="73">
        <v>0</v>
      </c>
      <c r="H5692" s="73">
        <v>0</v>
      </c>
      <c r="I5692" s="275">
        <v>0</v>
      </c>
      <c r="J5692" s="275"/>
      <c r="K5692" s="275">
        <v>999.5</v>
      </c>
      <c r="L5692" s="275"/>
      <c r="M5692" s="275"/>
      <c r="N5692" s="275"/>
      <c r="O5692" s="275">
        <v>0</v>
      </c>
      <c r="P5692" s="275"/>
      <c r="Q5692" s="73">
        <v>999.5</v>
      </c>
    </row>
    <row r="5693" spans="1:17" ht="12.1" customHeight="1" x14ac:dyDescent="0.25">
      <c r="A5693" s="273" t="s">
        <v>8816</v>
      </c>
      <c r="B5693" s="273"/>
      <c r="C5693" s="274" t="s">
        <v>8814</v>
      </c>
      <c r="D5693" s="274"/>
      <c r="E5693" s="274"/>
      <c r="F5693" s="274"/>
      <c r="G5693" s="73">
        <v>0</v>
      </c>
      <c r="H5693" s="73">
        <v>0</v>
      </c>
      <c r="I5693" s="275">
        <v>0</v>
      </c>
      <c r="J5693" s="275"/>
      <c r="K5693" s="275">
        <v>3038.4</v>
      </c>
      <c r="L5693" s="275"/>
      <c r="M5693" s="275"/>
      <c r="N5693" s="275"/>
      <c r="O5693" s="275">
        <v>0</v>
      </c>
      <c r="P5693" s="275"/>
      <c r="Q5693" s="73">
        <v>3038.4</v>
      </c>
    </row>
    <row r="5694" spans="1:17" ht="12.1" customHeight="1" x14ac:dyDescent="0.25">
      <c r="A5694" s="273" t="s">
        <v>8817</v>
      </c>
      <c r="B5694" s="273"/>
      <c r="C5694" s="274" t="s">
        <v>8814</v>
      </c>
      <c r="D5694" s="274"/>
      <c r="E5694" s="274"/>
      <c r="F5694" s="274"/>
      <c r="G5694" s="73">
        <v>0</v>
      </c>
      <c r="H5694" s="73">
        <v>0</v>
      </c>
      <c r="I5694" s="275">
        <v>0</v>
      </c>
      <c r="J5694" s="275"/>
      <c r="K5694" s="275">
        <v>7317.7</v>
      </c>
      <c r="L5694" s="275"/>
      <c r="M5694" s="275"/>
      <c r="N5694" s="275"/>
      <c r="O5694" s="275">
        <v>0</v>
      </c>
      <c r="P5694" s="275"/>
      <c r="Q5694" s="73">
        <v>7317.7</v>
      </c>
    </row>
    <row r="5695" spans="1:17" ht="12.75" customHeight="1" x14ac:dyDescent="0.25">
      <c r="A5695" s="273" t="s">
        <v>8818</v>
      </c>
      <c r="B5695" s="273"/>
      <c r="C5695" s="274" t="s">
        <v>8819</v>
      </c>
      <c r="D5695" s="274"/>
      <c r="E5695" s="274"/>
      <c r="F5695" s="274"/>
      <c r="G5695" s="73">
        <v>0</v>
      </c>
      <c r="H5695" s="73">
        <v>0</v>
      </c>
      <c r="I5695" s="275">
        <v>0</v>
      </c>
      <c r="J5695" s="275"/>
      <c r="K5695" s="275">
        <v>2705.9</v>
      </c>
      <c r="L5695" s="275"/>
      <c r="M5695" s="275"/>
      <c r="N5695" s="275"/>
      <c r="O5695" s="275">
        <v>0</v>
      </c>
      <c r="P5695" s="275"/>
      <c r="Q5695" s="73">
        <v>2705.9</v>
      </c>
    </row>
    <row r="5696" spans="1:17" ht="12.1" customHeight="1" x14ac:dyDescent="0.25">
      <c r="A5696" s="273" t="s">
        <v>8820</v>
      </c>
      <c r="B5696" s="273"/>
      <c r="C5696" s="274" t="s">
        <v>8814</v>
      </c>
      <c r="D5696" s="274"/>
      <c r="E5696" s="274"/>
      <c r="F5696" s="274"/>
      <c r="G5696" s="73">
        <v>0</v>
      </c>
      <c r="H5696" s="73">
        <v>0</v>
      </c>
      <c r="I5696" s="275">
        <v>0</v>
      </c>
      <c r="J5696" s="275"/>
      <c r="K5696" s="275">
        <v>10515.7</v>
      </c>
      <c r="L5696" s="275"/>
      <c r="M5696" s="275"/>
      <c r="N5696" s="275"/>
      <c r="O5696" s="275">
        <v>0</v>
      </c>
      <c r="P5696" s="275"/>
      <c r="Q5696" s="73">
        <v>10515.7</v>
      </c>
    </row>
    <row r="5697" spans="1:17" ht="12.1" customHeight="1" x14ac:dyDescent="0.25">
      <c r="A5697" s="273" t="s">
        <v>8821</v>
      </c>
      <c r="B5697" s="273"/>
      <c r="C5697" s="274" t="s">
        <v>8814</v>
      </c>
      <c r="D5697" s="274"/>
      <c r="E5697" s="274"/>
      <c r="F5697" s="274"/>
      <c r="G5697" s="73">
        <v>0</v>
      </c>
      <c r="H5697" s="73">
        <v>0</v>
      </c>
      <c r="I5697" s="275">
        <v>0</v>
      </c>
      <c r="J5697" s="275"/>
      <c r="K5697" s="275">
        <v>4665</v>
      </c>
      <c r="L5697" s="275"/>
      <c r="M5697" s="275"/>
      <c r="N5697" s="275"/>
      <c r="O5697" s="275">
        <v>0</v>
      </c>
      <c r="P5697" s="275"/>
      <c r="Q5697" s="73">
        <v>4665</v>
      </c>
    </row>
    <row r="5698" spans="1:17" ht="12.75" customHeight="1" x14ac:dyDescent="0.25">
      <c r="A5698" s="273" t="s">
        <v>8822</v>
      </c>
      <c r="B5698" s="273"/>
      <c r="C5698" s="274" t="s">
        <v>8823</v>
      </c>
      <c r="D5698" s="274"/>
      <c r="E5698" s="274"/>
      <c r="F5698" s="274"/>
      <c r="G5698" s="73">
        <v>0</v>
      </c>
      <c r="H5698" s="73">
        <v>0</v>
      </c>
      <c r="I5698" s="275">
        <v>0</v>
      </c>
      <c r="J5698" s="275"/>
      <c r="K5698" s="275">
        <v>6369.4</v>
      </c>
      <c r="L5698" s="275"/>
      <c r="M5698" s="275"/>
      <c r="N5698" s="275"/>
      <c r="O5698" s="275">
        <v>0</v>
      </c>
      <c r="P5698" s="275"/>
      <c r="Q5698" s="73">
        <v>6369.4</v>
      </c>
    </row>
    <row r="5699" spans="1:17" ht="12.1" customHeight="1" x14ac:dyDescent="0.25">
      <c r="A5699" s="273" t="s">
        <v>8824</v>
      </c>
      <c r="B5699" s="273"/>
      <c r="C5699" s="274" t="s">
        <v>8825</v>
      </c>
      <c r="D5699" s="274"/>
      <c r="E5699" s="274"/>
      <c r="F5699" s="274"/>
      <c r="G5699" s="73">
        <v>0</v>
      </c>
      <c r="H5699" s="73">
        <v>0</v>
      </c>
      <c r="I5699" s="275">
        <v>0</v>
      </c>
      <c r="J5699" s="275"/>
      <c r="K5699" s="275">
        <v>1600</v>
      </c>
      <c r="L5699" s="275"/>
      <c r="M5699" s="275"/>
      <c r="N5699" s="275"/>
      <c r="O5699" s="275">
        <v>0</v>
      </c>
      <c r="P5699" s="275"/>
      <c r="Q5699" s="73">
        <v>1600</v>
      </c>
    </row>
    <row r="5700" spans="1:17" ht="12.1" customHeight="1" x14ac:dyDescent="0.25">
      <c r="A5700" s="273" t="s">
        <v>8826</v>
      </c>
      <c r="B5700" s="273"/>
      <c r="C5700" s="274" t="s">
        <v>8814</v>
      </c>
      <c r="D5700" s="274"/>
      <c r="E5700" s="274"/>
      <c r="F5700" s="274"/>
      <c r="G5700" s="73">
        <v>0</v>
      </c>
      <c r="H5700" s="73">
        <v>0</v>
      </c>
      <c r="I5700" s="275">
        <v>0</v>
      </c>
      <c r="J5700" s="275"/>
      <c r="K5700" s="275">
        <v>40440.199999999997</v>
      </c>
      <c r="L5700" s="275"/>
      <c r="M5700" s="275"/>
      <c r="N5700" s="275"/>
      <c r="O5700" s="275">
        <v>0</v>
      </c>
      <c r="P5700" s="275"/>
      <c r="Q5700" s="73">
        <v>40440.199999999997</v>
      </c>
    </row>
    <row r="5701" spans="1:17" ht="12.75" customHeight="1" x14ac:dyDescent="0.25">
      <c r="A5701" s="273" t="s">
        <v>8827</v>
      </c>
      <c r="B5701" s="273"/>
      <c r="C5701" s="274" t="s">
        <v>8828</v>
      </c>
      <c r="D5701" s="274"/>
      <c r="E5701" s="274"/>
      <c r="F5701" s="274"/>
      <c r="G5701" s="73">
        <v>0</v>
      </c>
      <c r="H5701" s="73">
        <v>0</v>
      </c>
      <c r="I5701" s="275">
        <v>0</v>
      </c>
      <c r="J5701" s="275"/>
      <c r="K5701" s="275">
        <v>1600</v>
      </c>
      <c r="L5701" s="275"/>
      <c r="M5701" s="275"/>
      <c r="N5701" s="275"/>
      <c r="O5701" s="275">
        <v>0</v>
      </c>
      <c r="P5701" s="275"/>
      <c r="Q5701" s="73">
        <v>1600</v>
      </c>
    </row>
    <row r="5702" spans="1:17" ht="12.1" customHeight="1" x14ac:dyDescent="0.25">
      <c r="A5702" s="273" t="s">
        <v>8829</v>
      </c>
      <c r="B5702" s="273"/>
      <c r="C5702" s="274" t="s">
        <v>8814</v>
      </c>
      <c r="D5702" s="274"/>
      <c r="E5702" s="274"/>
      <c r="F5702" s="274"/>
      <c r="G5702" s="73">
        <v>0</v>
      </c>
      <c r="H5702" s="73">
        <v>0</v>
      </c>
      <c r="I5702" s="275">
        <v>0</v>
      </c>
      <c r="J5702" s="275"/>
      <c r="K5702" s="275">
        <v>4292.6000000000004</v>
      </c>
      <c r="L5702" s="275"/>
      <c r="M5702" s="275"/>
      <c r="N5702" s="275"/>
      <c r="O5702" s="275">
        <v>0</v>
      </c>
      <c r="P5702" s="275"/>
      <c r="Q5702" s="73">
        <v>4292.6000000000004</v>
      </c>
    </row>
    <row r="5703" spans="1:17" ht="12.1" customHeight="1" x14ac:dyDescent="0.25">
      <c r="A5703" s="273" t="s">
        <v>8830</v>
      </c>
      <c r="B5703" s="273"/>
      <c r="C5703" s="274" t="s">
        <v>8814</v>
      </c>
      <c r="D5703" s="274"/>
      <c r="E5703" s="274"/>
      <c r="F5703" s="274"/>
      <c r="G5703" s="73">
        <v>0</v>
      </c>
      <c r="H5703" s="73">
        <v>0</v>
      </c>
      <c r="I5703" s="275">
        <v>0</v>
      </c>
      <c r="J5703" s="275"/>
      <c r="K5703" s="275">
        <v>20710.2</v>
      </c>
      <c r="L5703" s="275"/>
      <c r="M5703" s="275"/>
      <c r="N5703" s="275"/>
      <c r="O5703" s="275">
        <v>0</v>
      </c>
      <c r="P5703" s="275"/>
      <c r="Q5703" s="73">
        <v>20710.2</v>
      </c>
    </row>
    <row r="5704" spans="1:17" ht="12.75" customHeight="1" x14ac:dyDescent="0.25">
      <c r="A5704" s="273" t="s">
        <v>8831</v>
      </c>
      <c r="B5704" s="273"/>
      <c r="C5704" s="274" t="s">
        <v>8814</v>
      </c>
      <c r="D5704" s="274"/>
      <c r="E5704" s="274"/>
      <c r="F5704" s="274"/>
      <c r="G5704" s="73">
        <v>0</v>
      </c>
      <c r="H5704" s="73">
        <v>0</v>
      </c>
      <c r="I5704" s="275">
        <v>0</v>
      </c>
      <c r="J5704" s="275"/>
      <c r="K5704" s="275">
        <v>1799.5</v>
      </c>
      <c r="L5704" s="275"/>
      <c r="M5704" s="275"/>
      <c r="N5704" s="275"/>
      <c r="O5704" s="275">
        <v>0</v>
      </c>
      <c r="P5704" s="275"/>
      <c r="Q5704" s="73">
        <v>1799.5</v>
      </c>
    </row>
    <row r="5705" spans="1:17" ht="12.1" customHeight="1" x14ac:dyDescent="0.25">
      <c r="A5705" s="273" t="s">
        <v>8832</v>
      </c>
      <c r="B5705" s="273"/>
      <c r="C5705" s="274" t="s">
        <v>8833</v>
      </c>
      <c r="D5705" s="274"/>
      <c r="E5705" s="274"/>
      <c r="F5705" s="274"/>
      <c r="G5705" s="73">
        <v>0</v>
      </c>
      <c r="H5705" s="73">
        <v>0</v>
      </c>
      <c r="I5705" s="275">
        <v>0</v>
      </c>
      <c r="J5705" s="275"/>
      <c r="K5705" s="275">
        <v>4383.7</v>
      </c>
      <c r="L5705" s="275"/>
      <c r="M5705" s="275"/>
      <c r="N5705" s="275"/>
      <c r="O5705" s="275">
        <v>0</v>
      </c>
      <c r="P5705" s="275"/>
      <c r="Q5705" s="73">
        <v>4383.7</v>
      </c>
    </row>
    <row r="5706" spans="1:17" ht="12.1" customHeight="1" x14ac:dyDescent="0.25">
      <c r="A5706" s="273" t="s">
        <v>8834</v>
      </c>
      <c r="B5706" s="273"/>
      <c r="C5706" s="274" t="s">
        <v>8835</v>
      </c>
      <c r="D5706" s="274"/>
      <c r="E5706" s="274"/>
      <c r="F5706" s="274"/>
      <c r="G5706" s="73">
        <v>0</v>
      </c>
      <c r="H5706" s="73">
        <v>0</v>
      </c>
      <c r="I5706" s="275">
        <v>0</v>
      </c>
      <c r="J5706" s="275"/>
      <c r="K5706" s="275">
        <v>5117.2</v>
      </c>
      <c r="L5706" s="275"/>
      <c r="M5706" s="275"/>
      <c r="N5706" s="275"/>
      <c r="O5706" s="275">
        <v>0</v>
      </c>
      <c r="P5706" s="275"/>
      <c r="Q5706" s="73">
        <v>5117.2</v>
      </c>
    </row>
    <row r="5707" spans="1:17" ht="12.75" customHeight="1" x14ac:dyDescent="0.25">
      <c r="A5707" s="273" t="s">
        <v>8836</v>
      </c>
      <c r="B5707" s="273"/>
      <c r="C5707" s="274" t="s">
        <v>8837</v>
      </c>
      <c r="D5707" s="274"/>
      <c r="E5707" s="274"/>
      <c r="F5707" s="274"/>
      <c r="G5707" s="73">
        <v>0</v>
      </c>
      <c r="H5707" s="73">
        <v>0</v>
      </c>
      <c r="I5707" s="275">
        <v>0</v>
      </c>
      <c r="J5707" s="275"/>
      <c r="K5707" s="275">
        <v>4079.8</v>
      </c>
      <c r="L5707" s="275"/>
      <c r="M5707" s="275"/>
      <c r="N5707" s="275"/>
      <c r="O5707" s="275">
        <v>0</v>
      </c>
      <c r="P5707" s="275"/>
      <c r="Q5707" s="73">
        <v>4079.8</v>
      </c>
    </row>
    <row r="5708" spans="1:17" ht="12.1" customHeight="1" x14ac:dyDescent="0.25">
      <c r="A5708" s="273" t="s">
        <v>8838</v>
      </c>
      <c r="B5708" s="273"/>
      <c r="C5708" s="274" t="s">
        <v>8814</v>
      </c>
      <c r="D5708" s="274"/>
      <c r="E5708" s="274"/>
      <c r="F5708" s="274"/>
      <c r="G5708" s="73">
        <v>0</v>
      </c>
      <c r="H5708" s="73">
        <v>0</v>
      </c>
      <c r="I5708" s="275">
        <v>0</v>
      </c>
      <c r="J5708" s="275"/>
      <c r="K5708" s="275">
        <v>2785.7</v>
      </c>
      <c r="L5708" s="275"/>
      <c r="M5708" s="275"/>
      <c r="N5708" s="275"/>
      <c r="O5708" s="275">
        <v>0</v>
      </c>
      <c r="P5708" s="275"/>
      <c r="Q5708" s="73">
        <v>2785.7</v>
      </c>
    </row>
    <row r="5709" spans="1:17" ht="12.1" customHeight="1" x14ac:dyDescent="0.25">
      <c r="A5709" s="273" t="s">
        <v>8839</v>
      </c>
      <c r="B5709" s="273"/>
      <c r="C5709" s="274" t="s">
        <v>8814</v>
      </c>
      <c r="D5709" s="274"/>
      <c r="E5709" s="274"/>
      <c r="F5709" s="274"/>
      <c r="G5709" s="73">
        <v>0</v>
      </c>
      <c r="H5709" s="73">
        <v>0</v>
      </c>
      <c r="I5709" s="275">
        <v>0</v>
      </c>
      <c r="J5709" s="275"/>
      <c r="K5709" s="275">
        <v>5026.1000000000004</v>
      </c>
      <c r="L5709" s="275"/>
      <c r="M5709" s="275"/>
      <c r="N5709" s="275"/>
      <c r="O5709" s="275">
        <v>0</v>
      </c>
      <c r="P5709" s="275"/>
      <c r="Q5709" s="73">
        <v>5026.1000000000004</v>
      </c>
    </row>
    <row r="5710" spans="1:17" ht="12.1" customHeight="1" x14ac:dyDescent="0.25">
      <c r="A5710" s="273" t="s">
        <v>8840</v>
      </c>
      <c r="B5710" s="273"/>
      <c r="C5710" s="274" t="s">
        <v>971</v>
      </c>
      <c r="D5710" s="274"/>
      <c r="E5710" s="274"/>
      <c r="F5710" s="274"/>
      <c r="G5710" s="73">
        <v>0</v>
      </c>
      <c r="H5710" s="73">
        <v>0</v>
      </c>
      <c r="I5710" s="275">
        <v>0</v>
      </c>
      <c r="J5710" s="275"/>
      <c r="K5710" s="275">
        <v>8851.2000000000007</v>
      </c>
      <c r="L5710" s="275"/>
      <c r="M5710" s="275"/>
      <c r="N5710" s="275"/>
      <c r="O5710" s="275">
        <v>0</v>
      </c>
      <c r="P5710" s="275"/>
      <c r="Q5710" s="73">
        <v>8851.2000000000007</v>
      </c>
    </row>
    <row r="5711" spans="1:17" ht="12.75" customHeight="1" x14ac:dyDescent="0.25">
      <c r="A5711" s="273" t="s">
        <v>8841</v>
      </c>
      <c r="B5711" s="273"/>
      <c r="C5711" s="274" t="s">
        <v>8814</v>
      </c>
      <c r="D5711" s="274"/>
      <c r="E5711" s="274"/>
      <c r="F5711" s="274"/>
      <c r="G5711" s="73">
        <v>0</v>
      </c>
      <c r="H5711" s="73">
        <v>0</v>
      </c>
      <c r="I5711" s="275">
        <v>0</v>
      </c>
      <c r="J5711" s="275"/>
      <c r="K5711" s="275">
        <v>8199.5</v>
      </c>
      <c r="L5711" s="275"/>
      <c r="M5711" s="275"/>
      <c r="N5711" s="275"/>
      <c r="O5711" s="275">
        <v>0</v>
      </c>
      <c r="P5711" s="275"/>
      <c r="Q5711" s="73">
        <v>8199.5</v>
      </c>
    </row>
    <row r="5712" spans="1:17" ht="12.1" customHeight="1" x14ac:dyDescent="0.25">
      <c r="A5712" s="273" t="s">
        <v>8842</v>
      </c>
      <c r="B5712" s="273"/>
      <c r="C5712" s="274" t="s">
        <v>8843</v>
      </c>
      <c r="D5712" s="274"/>
      <c r="E5712" s="274"/>
      <c r="F5712" s="274"/>
      <c r="G5712" s="73">
        <v>0</v>
      </c>
      <c r="H5712" s="73">
        <v>0</v>
      </c>
      <c r="I5712" s="275">
        <v>0</v>
      </c>
      <c r="J5712" s="275"/>
      <c r="K5712" s="275">
        <v>800</v>
      </c>
      <c r="L5712" s="275"/>
      <c r="M5712" s="275"/>
      <c r="N5712" s="275"/>
      <c r="O5712" s="275">
        <v>0</v>
      </c>
      <c r="P5712" s="275"/>
      <c r="Q5712" s="73">
        <v>800</v>
      </c>
    </row>
    <row r="5713" spans="1:17" ht="12.1" customHeight="1" x14ac:dyDescent="0.25">
      <c r="A5713" s="273" t="s">
        <v>8844</v>
      </c>
      <c r="B5713" s="273"/>
      <c r="C5713" s="274" t="s">
        <v>8845</v>
      </c>
      <c r="D5713" s="274"/>
      <c r="E5713" s="274"/>
      <c r="F5713" s="274"/>
      <c r="G5713" s="73">
        <v>0</v>
      </c>
      <c r="H5713" s="73">
        <v>0</v>
      </c>
      <c r="I5713" s="275">
        <v>0</v>
      </c>
      <c r="J5713" s="275"/>
      <c r="K5713" s="275">
        <v>4837.8999999999996</v>
      </c>
      <c r="L5713" s="275"/>
      <c r="M5713" s="275"/>
      <c r="N5713" s="275"/>
      <c r="O5713" s="275">
        <v>0</v>
      </c>
      <c r="P5713" s="275"/>
      <c r="Q5713" s="73">
        <v>4837.8999999999996</v>
      </c>
    </row>
    <row r="5714" spans="1:17" ht="12.75" customHeight="1" x14ac:dyDescent="0.25">
      <c r="A5714" s="273" t="s">
        <v>8846</v>
      </c>
      <c r="B5714" s="273"/>
      <c r="C5714" s="274" t="s">
        <v>8814</v>
      </c>
      <c r="D5714" s="274"/>
      <c r="E5714" s="274"/>
      <c r="F5714" s="274"/>
      <c r="G5714" s="73">
        <v>0</v>
      </c>
      <c r="H5714" s="73">
        <v>0</v>
      </c>
      <c r="I5714" s="275">
        <v>0</v>
      </c>
      <c r="J5714" s="275"/>
      <c r="K5714" s="275">
        <v>243724.4</v>
      </c>
      <c r="L5714" s="275"/>
      <c r="M5714" s="275"/>
      <c r="N5714" s="275"/>
      <c r="O5714" s="275">
        <v>0</v>
      </c>
      <c r="P5714" s="275"/>
      <c r="Q5714" s="73">
        <v>243724.4</v>
      </c>
    </row>
    <row r="5715" spans="1:17" ht="12.1" customHeight="1" x14ac:dyDescent="0.25">
      <c r="A5715" s="273" t="s">
        <v>8847</v>
      </c>
      <c r="B5715" s="273"/>
      <c r="C5715" s="274" t="s">
        <v>8814</v>
      </c>
      <c r="D5715" s="274"/>
      <c r="E5715" s="274"/>
      <c r="F5715" s="274"/>
      <c r="G5715" s="73">
        <v>0</v>
      </c>
      <c r="H5715" s="73">
        <v>0</v>
      </c>
      <c r="I5715" s="275">
        <v>0</v>
      </c>
      <c r="J5715" s="275"/>
      <c r="K5715" s="275">
        <v>51904.2</v>
      </c>
      <c r="L5715" s="275"/>
      <c r="M5715" s="275"/>
      <c r="N5715" s="275"/>
      <c r="O5715" s="275">
        <v>0</v>
      </c>
      <c r="P5715" s="275"/>
      <c r="Q5715" s="73">
        <v>51904.2</v>
      </c>
    </row>
    <row r="5716" spans="1:17" ht="12.1" customHeight="1" x14ac:dyDescent="0.25">
      <c r="A5716" s="273" t="s">
        <v>8848</v>
      </c>
      <c r="B5716" s="273"/>
      <c r="C5716" s="274" t="s">
        <v>8849</v>
      </c>
      <c r="D5716" s="274"/>
      <c r="E5716" s="274"/>
      <c r="F5716" s="274"/>
      <c r="G5716" s="73">
        <v>0</v>
      </c>
      <c r="H5716" s="73">
        <v>0</v>
      </c>
      <c r="I5716" s="275">
        <v>0</v>
      </c>
      <c r="J5716" s="275"/>
      <c r="K5716" s="275">
        <v>19261066.489999998</v>
      </c>
      <c r="L5716" s="275"/>
      <c r="M5716" s="275"/>
      <c r="N5716" s="275"/>
      <c r="O5716" s="275">
        <v>0</v>
      </c>
      <c r="P5716" s="275"/>
      <c r="Q5716" s="73">
        <v>19261066.489999998</v>
      </c>
    </row>
    <row r="5717" spans="1:17" ht="12.75" customHeight="1" x14ac:dyDescent="0.25">
      <c r="A5717" s="273" t="s">
        <v>8850</v>
      </c>
      <c r="B5717" s="273"/>
      <c r="C5717" s="274" t="s">
        <v>8851</v>
      </c>
      <c r="D5717" s="274"/>
      <c r="E5717" s="274"/>
      <c r="F5717" s="274"/>
      <c r="G5717" s="73">
        <v>0</v>
      </c>
      <c r="H5717" s="73">
        <v>0</v>
      </c>
      <c r="I5717" s="275">
        <v>0</v>
      </c>
      <c r="J5717" s="275"/>
      <c r="K5717" s="275">
        <v>1723102.5</v>
      </c>
      <c r="L5717" s="275"/>
      <c r="M5717" s="275"/>
      <c r="N5717" s="275"/>
      <c r="O5717" s="275">
        <v>0</v>
      </c>
      <c r="P5717" s="275"/>
      <c r="Q5717" s="73">
        <v>1723102.5</v>
      </c>
    </row>
    <row r="5718" spans="1:17" ht="12.1" customHeight="1" x14ac:dyDescent="0.25">
      <c r="A5718" s="273" t="s">
        <v>8852</v>
      </c>
      <c r="B5718" s="273"/>
      <c r="C5718" s="274" t="s">
        <v>8853</v>
      </c>
      <c r="D5718" s="274"/>
      <c r="E5718" s="274"/>
      <c r="F5718" s="274"/>
      <c r="G5718" s="73">
        <v>0</v>
      </c>
      <c r="H5718" s="73">
        <v>0</v>
      </c>
      <c r="I5718" s="275">
        <v>0</v>
      </c>
      <c r="J5718" s="275"/>
      <c r="K5718" s="275">
        <v>497610.7</v>
      </c>
      <c r="L5718" s="275"/>
      <c r="M5718" s="275"/>
      <c r="N5718" s="275"/>
      <c r="O5718" s="275">
        <v>0</v>
      </c>
      <c r="P5718" s="275"/>
      <c r="Q5718" s="73">
        <v>497610.7</v>
      </c>
    </row>
    <row r="5719" spans="1:17" ht="12.1" customHeight="1" x14ac:dyDescent="0.25">
      <c r="A5719" s="273" t="s">
        <v>8854</v>
      </c>
      <c r="B5719" s="273"/>
      <c r="C5719" s="274" t="s">
        <v>8855</v>
      </c>
      <c r="D5719" s="274"/>
      <c r="E5719" s="274"/>
      <c r="F5719" s="274"/>
      <c r="G5719" s="73">
        <v>0</v>
      </c>
      <c r="H5719" s="73">
        <v>0</v>
      </c>
      <c r="I5719" s="275">
        <v>0</v>
      </c>
      <c r="J5719" s="275"/>
      <c r="K5719" s="275">
        <v>505981.2</v>
      </c>
      <c r="L5719" s="275"/>
      <c r="M5719" s="275"/>
      <c r="N5719" s="275"/>
      <c r="O5719" s="275">
        <v>0</v>
      </c>
      <c r="P5719" s="275"/>
      <c r="Q5719" s="73">
        <v>505981.2</v>
      </c>
    </row>
    <row r="5720" spans="1:17" ht="12.75" customHeight="1" x14ac:dyDescent="0.25">
      <c r="A5720" s="273" t="s">
        <v>8856</v>
      </c>
      <c r="B5720" s="273"/>
      <c r="C5720" s="274" t="s">
        <v>8857</v>
      </c>
      <c r="D5720" s="274"/>
      <c r="E5720" s="274"/>
      <c r="F5720" s="274"/>
      <c r="G5720" s="73">
        <v>0</v>
      </c>
      <c r="H5720" s="73">
        <v>0</v>
      </c>
      <c r="I5720" s="275">
        <v>0</v>
      </c>
      <c r="J5720" s="275"/>
      <c r="K5720" s="275">
        <v>351440.63</v>
      </c>
      <c r="L5720" s="275"/>
      <c r="M5720" s="275"/>
      <c r="N5720" s="275"/>
      <c r="O5720" s="275">
        <v>0</v>
      </c>
      <c r="P5720" s="275"/>
      <c r="Q5720" s="73">
        <v>351440.63</v>
      </c>
    </row>
    <row r="5721" spans="1:17" ht="12.1" customHeight="1" x14ac:dyDescent="0.25">
      <c r="A5721" s="355"/>
      <c r="B5721" s="355"/>
      <c r="C5721" s="355"/>
      <c r="D5721" s="355"/>
      <c r="E5721" s="355"/>
      <c r="F5721" s="355"/>
      <c r="G5721" s="74">
        <v>0</v>
      </c>
      <c r="H5721" s="74">
        <v>0</v>
      </c>
      <c r="I5721" s="356">
        <v>0</v>
      </c>
      <c r="J5721" s="356"/>
      <c r="K5721" s="356">
        <v>22800936.719999999</v>
      </c>
      <c r="L5721" s="356"/>
      <c r="M5721" s="356"/>
      <c r="N5721" s="356"/>
      <c r="O5721" s="356">
        <v>0</v>
      </c>
      <c r="P5721" s="356"/>
      <c r="Q5721" s="74">
        <v>22800936.719999999</v>
      </c>
    </row>
    <row r="5722" spans="1:17" ht="6.8" customHeight="1" x14ac:dyDescent="0.25"/>
    <row r="5723" spans="1:17" ht="12.1" customHeight="1" x14ac:dyDescent="0.25">
      <c r="A5723" s="277" t="s">
        <v>578</v>
      </c>
      <c r="B5723" s="277"/>
      <c r="C5723" s="278" t="s">
        <v>973</v>
      </c>
      <c r="D5723" s="278"/>
      <c r="E5723" s="278"/>
      <c r="F5723" s="278"/>
      <c r="G5723" s="278"/>
      <c r="H5723" s="278"/>
      <c r="I5723" s="278"/>
      <c r="J5723" s="278"/>
      <c r="K5723" s="278"/>
      <c r="L5723" s="278"/>
      <c r="M5723" s="278"/>
      <c r="N5723" s="278"/>
      <c r="O5723" s="278"/>
      <c r="P5723" s="278"/>
      <c r="Q5723" s="278"/>
    </row>
    <row r="5724" spans="1:17" ht="12.75" customHeight="1" x14ac:dyDescent="0.25">
      <c r="A5724" s="273" t="s">
        <v>8858</v>
      </c>
      <c r="B5724" s="273"/>
      <c r="C5724" s="274" t="s">
        <v>8859</v>
      </c>
      <c r="D5724" s="274"/>
      <c r="E5724" s="274"/>
      <c r="F5724" s="274"/>
      <c r="G5724" s="73">
        <v>0</v>
      </c>
      <c r="H5724" s="73">
        <v>0</v>
      </c>
      <c r="I5724" s="275">
        <v>0</v>
      </c>
      <c r="J5724" s="275"/>
      <c r="K5724" s="275">
        <v>32872.6</v>
      </c>
      <c r="L5724" s="275"/>
      <c r="M5724" s="275"/>
      <c r="N5724" s="275"/>
      <c r="O5724" s="275">
        <v>0</v>
      </c>
      <c r="P5724" s="275"/>
      <c r="Q5724" s="73">
        <v>32872.6</v>
      </c>
    </row>
    <row r="5725" spans="1:17" ht="12.1" customHeight="1" x14ac:dyDescent="0.25">
      <c r="A5725" s="273" t="s">
        <v>8860</v>
      </c>
      <c r="B5725" s="273"/>
      <c r="C5725" s="274" t="s">
        <v>8861</v>
      </c>
      <c r="D5725" s="274"/>
      <c r="E5725" s="274"/>
      <c r="F5725" s="274"/>
      <c r="G5725" s="73">
        <v>0</v>
      </c>
      <c r="H5725" s="73">
        <v>0</v>
      </c>
      <c r="I5725" s="275">
        <v>0</v>
      </c>
      <c r="J5725" s="275"/>
      <c r="K5725" s="275">
        <v>48191.9</v>
      </c>
      <c r="L5725" s="275"/>
      <c r="M5725" s="275"/>
      <c r="N5725" s="275"/>
      <c r="O5725" s="275">
        <v>0</v>
      </c>
      <c r="P5725" s="275"/>
      <c r="Q5725" s="73">
        <v>48191.9</v>
      </c>
    </row>
    <row r="5726" spans="1:17" ht="12.1" customHeight="1" x14ac:dyDescent="0.25">
      <c r="A5726" s="273" t="s">
        <v>8862</v>
      </c>
      <c r="B5726" s="273"/>
      <c r="C5726" s="274" t="s">
        <v>8863</v>
      </c>
      <c r="D5726" s="274"/>
      <c r="E5726" s="274"/>
      <c r="F5726" s="274"/>
      <c r="G5726" s="73">
        <v>0</v>
      </c>
      <c r="H5726" s="73">
        <v>0</v>
      </c>
      <c r="I5726" s="275">
        <v>0</v>
      </c>
      <c r="J5726" s="275"/>
      <c r="K5726" s="275">
        <v>1402.2</v>
      </c>
      <c r="L5726" s="275"/>
      <c r="M5726" s="275"/>
      <c r="N5726" s="275"/>
      <c r="O5726" s="275">
        <v>0</v>
      </c>
      <c r="P5726" s="275"/>
      <c r="Q5726" s="73">
        <v>1402.2</v>
      </c>
    </row>
    <row r="5727" spans="1:17" ht="12.75" customHeight="1" x14ac:dyDescent="0.25">
      <c r="A5727" s="273" t="s">
        <v>8864</v>
      </c>
      <c r="B5727" s="273"/>
      <c r="C5727" s="274" t="s">
        <v>8861</v>
      </c>
      <c r="D5727" s="274"/>
      <c r="E5727" s="274"/>
      <c r="F5727" s="274"/>
      <c r="G5727" s="73">
        <v>0</v>
      </c>
      <c r="H5727" s="73">
        <v>0</v>
      </c>
      <c r="I5727" s="275">
        <v>0</v>
      </c>
      <c r="J5727" s="275"/>
      <c r="K5727" s="275">
        <v>139078.6</v>
      </c>
      <c r="L5727" s="275"/>
      <c r="M5727" s="275"/>
      <c r="N5727" s="275"/>
      <c r="O5727" s="275">
        <v>0</v>
      </c>
      <c r="P5727" s="275"/>
      <c r="Q5727" s="73">
        <v>139078.6</v>
      </c>
    </row>
    <row r="5728" spans="1:17" ht="12.1" customHeight="1" x14ac:dyDescent="0.25">
      <c r="A5728" s="273" t="s">
        <v>8865</v>
      </c>
      <c r="B5728" s="273"/>
      <c r="C5728" s="274" t="s">
        <v>8866</v>
      </c>
      <c r="D5728" s="274"/>
      <c r="E5728" s="274"/>
      <c r="F5728" s="274"/>
      <c r="G5728" s="73">
        <v>0</v>
      </c>
      <c r="H5728" s="73">
        <v>0</v>
      </c>
      <c r="I5728" s="275">
        <v>0</v>
      </c>
      <c r="J5728" s="275"/>
      <c r="K5728" s="275">
        <v>3615.2</v>
      </c>
      <c r="L5728" s="275"/>
      <c r="M5728" s="275"/>
      <c r="N5728" s="275"/>
      <c r="O5728" s="275">
        <v>0</v>
      </c>
      <c r="P5728" s="275"/>
      <c r="Q5728" s="73">
        <v>3615.2</v>
      </c>
    </row>
    <row r="5729" spans="1:17" ht="12.1" customHeight="1" x14ac:dyDescent="0.25">
      <c r="A5729" s="273" t="s">
        <v>8867</v>
      </c>
      <c r="B5729" s="273"/>
      <c r="C5729" s="274" t="s">
        <v>8868</v>
      </c>
      <c r="D5729" s="274"/>
      <c r="E5729" s="274"/>
      <c r="F5729" s="274"/>
      <c r="G5729" s="73">
        <v>0</v>
      </c>
      <c r="H5729" s="73">
        <v>0</v>
      </c>
      <c r="I5729" s="275">
        <v>0</v>
      </c>
      <c r="J5729" s="275"/>
      <c r="K5729" s="275">
        <v>300</v>
      </c>
      <c r="L5729" s="275"/>
      <c r="M5729" s="275"/>
      <c r="N5729" s="275"/>
      <c r="O5729" s="275">
        <v>0</v>
      </c>
      <c r="P5729" s="275"/>
      <c r="Q5729" s="73">
        <v>300</v>
      </c>
    </row>
    <row r="5730" spans="1:17" ht="12.75" customHeight="1" x14ac:dyDescent="0.25">
      <c r="A5730" s="273" t="s">
        <v>8869</v>
      </c>
      <c r="B5730" s="273"/>
      <c r="C5730" s="274" t="s">
        <v>8870</v>
      </c>
      <c r="D5730" s="274"/>
      <c r="E5730" s="274"/>
      <c r="F5730" s="274"/>
      <c r="G5730" s="73">
        <v>0</v>
      </c>
      <c r="H5730" s="73">
        <v>0</v>
      </c>
      <c r="I5730" s="275">
        <v>0</v>
      </c>
      <c r="J5730" s="275"/>
      <c r="K5730" s="275">
        <v>80</v>
      </c>
      <c r="L5730" s="275"/>
      <c r="M5730" s="275"/>
      <c r="N5730" s="275"/>
      <c r="O5730" s="275">
        <v>0</v>
      </c>
      <c r="P5730" s="275"/>
      <c r="Q5730" s="73">
        <v>80</v>
      </c>
    </row>
    <row r="5731" spans="1:17" ht="12.1" customHeight="1" x14ac:dyDescent="0.25">
      <c r="A5731" s="273" t="s">
        <v>8871</v>
      </c>
      <c r="B5731" s="273"/>
      <c r="C5731" s="274" t="s">
        <v>8861</v>
      </c>
      <c r="D5731" s="274"/>
      <c r="E5731" s="274"/>
      <c r="F5731" s="274"/>
      <c r="G5731" s="73">
        <v>0</v>
      </c>
      <c r="H5731" s="73">
        <v>0</v>
      </c>
      <c r="I5731" s="275">
        <v>0</v>
      </c>
      <c r="J5731" s="275"/>
      <c r="K5731" s="275">
        <v>17670</v>
      </c>
      <c r="L5731" s="275"/>
      <c r="M5731" s="275"/>
      <c r="N5731" s="275"/>
      <c r="O5731" s="275">
        <v>0</v>
      </c>
      <c r="P5731" s="275"/>
      <c r="Q5731" s="73">
        <v>17670</v>
      </c>
    </row>
    <row r="5732" spans="1:17" ht="12.1" customHeight="1" x14ac:dyDescent="0.25">
      <c r="A5732" s="273" t="s">
        <v>8872</v>
      </c>
      <c r="B5732" s="273"/>
      <c r="C5732" s="274" t="s">
        <v>8861</v>
      </c>
      <c r="D5732" s="274"/>
      <c r="E5732" s="274"/>
      <c r="F5732" s="274"/>
      <c r="G5732" s="73">
        <v>0</v>
      </c>
      <c r="H5732" s="73">
        <v>0</v>
      </c>
      <c r="I5732" s="275">
        <v>0</v>
      </c>
      <c r="J5732" s="275"/>
      <c r="K5732" s="275">
        <v>65696</v>
      </c>
      <c r="L5732" s="275"/>
      <c r="M5732" s="275"/>
      <c r="N5732" s="275"/>
      <c r="O5732" s="275">
        <v>0</v>
      </c>
      <c r="P5732" s="275"/>
      <c r="Q5732" s="73">
        <v>65696</v>
      </c>
    </row>
    <row r="5733" spans="1:17" ht="12.75" customHeight="1" x14ac:dyDescent="0.25">
      <c r="A5733" s="273" t="s">
        <v>8873</v>
      </c>
      <c r="B5733" s="273"/>
      <c r="C5733" s="274" t="s">
        <v>8861</v>
      </c>
      <c r="D5733" s="274"/>
      <c r="E5733" s="274"/>
      <c r="F5733" s="274"/>
      <c r="G5733" s="73">
        <v>0</v>
      </c>
      <c r="H5733" s="73">
        <v>0</v>
      </c>
      <c r="I5733" s="275">
        <v>0</v>
      </c>
      <c r="J5733" s="275"/>
      <c r="K5733" s="275">
        <v>66858.5</v>
      </c>
      <c r="L5733" s="275"/>
      <c r="M5733" s="275"/>
      <c r="N5733" s="275"/>
      <c r="O5733" s="275">
        <v>0</v>
      </c>
      <c r="P5733" s="275"/>
      <c r="Q5733" s="73">
        <v>66858.5</v>
      </c>
    </row>
    <row r="5734" spans="1:17" ht="12.1" customHeight="1" x14ac:dyDescent="0.25">
      <c r="A5734" s="273" t="s">
        <v>8874</v>
      </c>
      <c r="B5734" s="273"/>
      <c r="C5734" s="274" t="s">
        <v>8875</v>
      </c>
      <c r="D5734" s="274"/>
      <c r="E5734" s="274"/>
      <c r="F5734" s="274"/>
      <c r="G5734" s="73">
        <v>0</v>
      </c>
      <c r="H5734" s="73">
        <v>0</v>
      </c>
      <c r="I5734" s="275">
        <v>0</v>
      </c>
      <c r="J5734" s="275"/>
      <c r="K5734" s="275">
        <v>60</v>
      </c>
      <c r="L5734" s="275"/>
      <c r="M5734" s="275"/>
      <c r="N5734" s="275"/>
      <c r="O5734" s="275">
        <v>0</v>
      </c>
      <c r="P5734" s="275"/>
      <c r="Q5734" s="73">
        <v>60</v>
      </c>
    </row>
    <row r="5735" spans="1:17" ht="12.1" customHeight="1" x14ac:dyDescent="0.25">
      <c r="A5735" s="273" t="s">
        <v>8876</v>
      </c>
      <c r="B5735" s="273"/>
      <c r="C5735" s="274" t="s">
        <v>8877</v>
      </c>
      <c r="D5735" s="274"/>
      <c r="E5735" s="274"/>
      <c r="F5735" s="274"/>
      <c r="G5735" s="73">
        <v>0</v>
      </c>
      <c r="H5735" s="73">
        <v>0</v>
      </c>
      <c r="I5735" s="275">
        <v>0</v>
      </c>
      <c r="J5735" s="275"/>
      <c r="K5735" s="275">
        <v>26738.799999999999</v>
      </c>
      <c r="L5735" s="275"/>
      <c r="M5735" s="275"/>
      <c r="N5735" s="275"/>
      <c r="O5735" s="275">
        <v>0</v>
      </c>
      <c r="P5735" s="275"/>
      <c r="Q5735" s="73">
        <v>26738.799999999999</v>
      </c>
    </row>
    <row r="5736" spans="1:17" ht="12.1" customHeight="1" x14ac:dyDescent="0.25">
      <c r="A5736" s="273" t="s">
        <v>8878</v>
      </c>
      <c r="B5736" s="273"/>
      <c r="C5736" s="274" t="s">
        <v>8861</v>
      </c>
      <c r="D5736" s="274"/>
      <c r="E5736" s="274"/>
      <c r="F5736" s="274"/>
      <c r="G5736" s="73">
        <v>0</v>
      </c>
      <c r="H5736" s="73">
        <v>0</v>
      </c>
      <c r="I5736" s="275">
        <v>0</v>
      </c>
      <c r="J5736" s="275"/>
      <c r="K5736" s="275">
        <v>66666.399999999994</v>
      </c>
      <c r="L5736" s="275"/>
      <c r="M5736" s="275"/>
      <c r="N5736" s="275"/>
      <c r="O5736" s="275">
        <v>0</v>
      </c>
      <c r="P5736" s="275"/>
      <c r="Q5736" s="73">
        <v>66666.399999999994</v>
      </c>
    </row>
    <row r="5737" spans="1:17" ht="12.75" customHeight="1" x14ac:dyDescent="0.25">
      <c r="A5737" s="273" t="s">
        <v>8879</v>
      </c>
      <c r="B5737" s="273"/>
      <c r="C5737" s="274" t="s">
        <v>8861</v>
      </c>
      <c r="D5737" s="274"/>
      <c r="E5737" s="274"/>
      <c r="F5737" s="274"/>
      <c r="G5737" s="73">
        <v>0</v>
      </c>
      <c r="H5737" s="73">
        <v>0</v>
      </c>
      <c r="I5737" s="275">
        <v>0</v>
      </c>
      <c r="J5737" s="275"/>
      <c r="K5737" s="275">
        <v>54317.5</v>
      </c>
      <c r="L5737" s="275"/>
      <c r="M5737" s="275"/>
      <c r="N5737" s="275"/>
      <c r="O5737" s="275">
        <v>0</v>
      </c>
      <c r="P5737" s="275"/>
      <c r="Q5737" s="73">
        <v>54317.5</v>
      </c>
    </row>
    <row r="5738" spans="1:17" ht="12.1" customHeight="1" x14ac:dyDescent="0.25">
      <c r="A5738" s="273" t="s">
        <v>8880</v>
      </c>
      <c r="B5738" s="273"/>
      <c r="C5738" s="274" t="s">
        <v>8861</v>
      </c>
      <c r="D5738" s="274"/>
      <c r="E5738" s="274"/>
      <c r="F5738" s="274"/>
      <c r="G5738" s="73">
        <v>0</v>
      </c>
      <c r="H5738" s="73">
        <v>0</v>
      </c>
      <c r="I5738" s="275">
        <v>0</v>
      </c>
      <c r="J5738" s="275"/>
      <c r="K5738" s="275">
        <v>70801.2</v>
      </c>
      <c r="L5738" s="275"/>
      <c r="M5738" s="275"/>
      <c r="N5738" s="275"/>
      <c r="O5738" s="275">
        <v>0</v>
      </c>
      <c r="P5738" s="275"/>
      <c r="Q5738" s="73">
        <v>70801.2</v>
      </c>
    </row>
    <row r="5739" spans="1:17" ht="12.1" customHeight="1" x14ac:dyDescent="0.25">
      <c r="A5739" s="273" t="s">
        <v>8881</v>
      </c>
      <c r="B5739" s="273"/>
      <c r="C5739" s="274" t="s">
        <v>8882</v>
      </c>
      <c r="D5739" s="274"/>
      <c r="E5739" s="274"/>
      <c r="F5739" s="274"/>
      <c r="G5739" s="73">
        <v>0</v>
      </c>
      <c r="H5739" s="73">
        <v>0</v>
      </c>
      <c r="I5739" s="275">
        <v>0</v>
      </c>
      <c r="J5739" s="275"/>
      <c r="K5739" s="275">
        <v>64538.3</v>
      </c>
      <c r="L5739" s="275"/>
      <c r="M5739" s="275"/>
      <c r="N5739" s="275"/>
      <c r="O5739" s="275">
        <v>0</v>
      </c>
      <c r="P5739" s="275"/>
      <c r="Q5739" s="73">
        <v>64538.3</v>
      </c>
    </row>
    <row r="5740" spans="1:17" ht="12.75" customHeight="1" x14ac:dyDescent="0.25">
      <c r="A5740" s="273" t="s">
        <v>8883</v>
      </c>
      <c r="B5740" s="273"/>
      <c r="C5740" s="274" t="s">
        <v>8884</v>
      </c>
      <c r="D5740" s="274"/>
      <c r="E5740" s="274"/>
      <c r="F5740" s="274"/>
      <c r="G5740" s="73">
        <v>0</v>
      </c>
      <c r="H5740" s="73">
        <v>0</v>
      </c>
      <c r="I5740" s="275">
        <v>0</v>
      </c>
      <c r="J5740" s="275"/>
      <c r="K5740" s="275">
        <v>1952</v>
      </c>
      <c r="L5740" s="275"/>
      <c r="M5740" s="275"/>
      <c r="N5740" s="275"/>
      <c r="O5740" s="275">
        <v>0</v>
      </c>
      <c r="P5740" s="275"/>
      <c r="Q5740" s="73">
        <v>1952</v>
      </c>
    </row>
    <row r="5741" spans="1:17" ht="12.1" customHeight="1" x14ac:dyDescent="0.25">
      <c r="A5741" s="273" t="s">
        <v>8885</v>
      </c>
      <c r="B5741" s="273"/>
      <c r="C5741" s="274" t="s">
        <v>8886</v>
      </c>
      <c r="D5741" s="274"/>
      <c r="E5741" s="274"/>
      <c r="F5741" s="274"/>
      <c r="G5741" s="73">
        <v>0</v>
      </c>
      <c r="H5741" s="73">
        <v>0</v>
      </c>
      <c r="I5741" s="275">
        <v>0</v>
      </c>
      <c r="J5741" s="275"/>
      <c r="K5741" s="275">
        <v>7855.4</v>
      </c>
      <c r="L5741" s="275"/>
      <c r="M5741" s="275"/>
      <c r="N5741" s="275"/>
      <c r="O5741" s="275">
        <v>0</v>
      </c>
      <c r="P5741" s="275"/>
      <c r="Q5741" s="73">
        <v>7855.4</v>
      </c>
    </row>
    <row r="5742" spans="1:17" ht="12.1" customHeight="1" x14ac:dyDescent="0.25">
      <c r="A5742" s="273" t="s">
        <v>8887</v>
      </c>
      <c r="B5742" s="273"/>
      <c r="C5742" s="274" t="s">
        <v>8861</v>
      </c>
      <c r="D5742" s="274"/>
      <c r="E5742" s="274"/>
      <c r="F5742" s="274"/>
      <c r="G5742" s="73">
        <v>0</v>
      </c>
      <c r="H5742" s="73">
        <v>0</v>
      </c>
      <c r="I5742" s="275">
        <v>0</v>
      </c>
      <c r="J5742" s="275"/>
      <c r="K5742" s="275">
        <v>254244.4</v>
      </c>
      <c r="L5742" s="275"/>
      <c r="M5742" s="275"/>
      <c r="N5742" s="275"/>
      <c r="O5742" s="275">
        <v>0</v>
      </c>
      <c r="P5742" s="275"/>
      <c r="Q5742" s="73">
        <v>254244.4</v>
      </c>
    </row>
    <row r="5743" spans="1:17" ht="12.75" customHeight="1" x14ac:dyDescent="0.25">
      <c r="A5743" s="273" t="s">
        <v>8888</v>
      </c>
      <c r="B5743" s="273"/>
      <c r="C5743" s="274" t="s">
        <v>8889</v>
      </c>
      <c r="D5743" s="274"/>
      <c r="E5743" s="274"/>
      <c r="F5743" s="274"/>
      <c r="G5743" s="73">
        <v>0</v>
      </c>
      <c r="H5743" s="73">
        <v>0</v>
      </c>
      <c r="I5743" s="275">
        <v>0</v>
      </c>
      <c r="J5743" s="275"/>
      <c r="K5743" s="275">
        <v>90</v>
      </c>
      <c r="L5743" s="275"/>
      <c r="M5743" s="275"/>
      <c r="N5743" s="275"/>
      <c r="O5743" s="275">
        <v>0</v>
      </c>
      <c r="P5743" s="275"/>
      <c r="Q5743" s="73">
        <v>90</v>
      </c>
    </row>
    <row r="5744" spans="1:17" ht="12.1" customHeight="1" x14ac:dyDescent="0.25">
      <c r="A5744" s="273" t="s">
        <v>8890</v>
      </c>
      <c r="B5744" s="273"/>
      <c r="C5744" s="274" t="s">
        <v>8891</v>
      </c>
      <c r="D5744" s="274"/>
      <c r="E5744" s="274"/>
      <c r="F5744" s="274"/>
      <c r="G5744" s="73">
        <v>0</v>
      </c>
      <c r="H5744" s="73">
        <v>0</v>
      </c>
      <c r="I5744" s="275">
        <v>0</v>
      </c>
      <c r="J5744" s="275"/>
      <c r="K5744" s="275">
        <v>20</v>
      </c>
      <c r="L5744" s="275"/>
      <c r="M5744" s="275"/>
      <c r="N5744" s="275"/>
      <c r="O5744" s="275">
        <v>0</v>
      </c>
      <c r="P5744" s="275"/>
      <c r="Q5744" s="73">
        <v>20</v>
      </c>
    </row>
    <row r="5745" spans="1:17" ht="12.1" customHeight="1" x14ac:dyDescent="0.25">
      <c r="A5745" s="273" t="s">
        <v>8892</v>
      </c>
      <c r="B5745" s="273"/>
      <c r="C5745" s="274" t="s">
        <v>8893</v>
      </c>
      <c r="D5745" s="274"/>
      <c r="E5745" s="274"/>
      <c r="F5745" s="274"/>
      <c r="G5745" s="73">
        <v>0</v>
      </c>
      <c r="H5745" s="73">
        <v>0</v>
      </c>
      <c r="I5745" s="275">
        <v>0</v>
      </c>
      <c r="J5745" s="275"/>
      <c r="K5745" s="275">
        <v>14574.8</v>
      </c>
      <c r="L5745" s="275"/>
      <c r="M5745" s="275"/>
      <c r="N5745" s="275"/>
      <c r="O5745" s="275">
        <v>0</v>
      </c>
      <c r="P5745" s="275"/>
      <c r="Q5745" s="73">
        <v>14574.8</v>
      </c>
    </row>
    <row r="5746" spans="1:17" ht="12.75" customHeight="1" x14ac:dyDescent="0.25">
      <c r="A5746" s="273" t="s">
        <v>8894</v>
      </c>
      <c r="B5746" s="273"/>
      <c r="C5746" s="274" t="s">
        <v>8895</v>
      </c>
      <c r="D5746" s="274"/>
      <c r="E5746" s="274"/>
      <c r="F5746" s="274"/>
      <c r="G5746" s="73">
        <v>0</v>
      </c>
      <c r="H5746" s="73">
        <v>0</v>
      </c>
      <c r="I5746" s="275">
        <v>0</v>
      </c>
      <c r="J5746" s="275"/>
      <c r="K5746" s="275">
        <v>16552.3</v>
      </c>
      <c r="L5746" s="275"/>
      <c r="M5746" s="275"/>
      <c r="N5746" s="275"/>
      <c r="O5746" s="275">
        <v>0</v>
      </c>
      <c r="P5746" s="275"/>
      <c r="Q5746" s="73">
        <v>16552.3</v>
      </c>
    </row>
    <row r="5747" spans="1:17" ht="12.1" customHeight="1" x14ac:dyDescent="0.25">
      <c r="A5747" s="273" t="s">
        <v>8896</v>
      </c>
      <c r="B5747" s="273"/>
      <c r="C5747" s="274" t="s">
        <v>973</v>
      </c>
      <c r="D5747" s="274"/>
      <c r="E5747" s="274"/>
      <c r="F5747" s="274"/>
      <c r="G5747" s="73">
        <v>0</v>
      </c>
      <c r="H5747" s="73">
        <v>0</v>
      </c>
      <c r="I5747" s="275">
        <v>0</v>
      </c>
      <c r="J5747" s="275"/>
      <c r="K5747" s="275">
        <v>56299.1</v>
      </c>
      <c r="L5747" s="275"/>
      <c r="M5747" s="275"/>
      <c r="N5747" s="275"/>
      <c r="O5747" s="275">
        <v>0</v>
      </c>
      <c r="P5747" s="275"/>
      <c r="Q5747" s="73">
        <v>56299.1</v>
      </c>
    </row>
    <row r="5748" spans="1:17" ht="12.1" customHeight="1" x14ac:dyDescent="0.25">
      <c r="A5748" s="273" t="s">
        <v>8897</v>
      </c>
      <c r="B5748" s="273"/>
      <c r="C5748" s="274" t="s">
        <v>973</v>
      </c>
      <c r="D5748" s="274"/>
      <c r="E5748" s="274"/>
      <c r="F5748" s="274"/>
      <c r="G5748" s="73">
        <v>0</v>
      </c>
      <c r="H5748" s="73">
        <v>0</v>
      </c>
      <c r="I5748" s="275">
        <v>0</v>
      </c>
      <c r="J5748" s="275"/>
      <c r="K5748" s="275">
        <v>240</v>
      </c>
      <c r="L5748" s="275"/>
      <c r="M5748" s="275"/>
      <c r="N5748" s="275"/>
      <c r="O5748" s="275">
        <v>0</v>
      </c>
      <c r="P5748" s="275"/>
      <c r="Q5748" s="73">
        <v>240</v>
      </c>
    </row>
    <row r="5749" spans="1:17" ht="12.75" customHeight="1" x14ac:dyDescent="0.25">
      <c r="A5749" s="273" t="s">
        <v>8898</v>
      </c>
      <c r="B5749" s="273"/>
      <c r="C5749" s="274" t="s">
        <v>8899</v>
      </c>
      <c r="D5749" s="274"/>
      <c r="E5749" s="274"/>
      <c r="F5749" s="274"/>
      <c r="G5749" s="73">
        <v>0</v>
      </c>
      <c r="H5749" s="73">
        <v>0</v>
      </c>
      <c r="I5749" s="275">
        <v>0</v>
      </c>
      <c r="J5749" s="275"/>
      <c r="K5749" s="275">
        <v>179647.9</v>
      </c>
      <c r="L5749" s="275"/>
      <c r="M5749" s="275"/>
      <c r="N5749" s="275"/>
      <c r="O5749" s="275">
        <v>0</v>
      </c>
      <c r="P5749" s="275"/>
      <c r="Q5749" s="73">
        <v>179647.9</v>
      </c>
    </row>
    <row r="5750" spans="1:17" ht="12.1" customHeight="1" x14ac:dyDescent="0.25">
      <c r="A5750" s="273" t="s">
        <v>8900</v>
      </c>
      <c r="B5750" s="273"/>
      <c r="C5750" s="274" t="s">
        <v>973</v>
      </c>
      <c r="D5750" s="274"/>
      <c r="E5750" s="274"/>
      <c r="F5750" s="274"/>
      <c r="G5750" s="73">
        <v>0</v>
      </c>
      <c r="H5750" s="73">
        <v>0</v>
      </c>
      <c r="I5750" s="275">
        <v>0</v>
      </c>
      <c r="J5750" s="275"/>
      <c r="K5750" s="275">
        <v>8489.2000000000007</v>
      </c>
      <c r="L5750" s="275"/>
      <c r="M5750" s="275"/>
      <c r="N5750" s="275"/>
      <c r="O5750" s="275">
        <v>0</v>
      </c>
      <c r="P5750" s="275"/>
      <c r="Q5750" s="73">
        <v>8489.2000000000007</v>
      </c>
    </row>
    <row r="5751" spans="1:17" ht="12.1" customHeight="1" x14ac:dyDescent="0.25">
      <c r="A5751" s="273" t="s">
        <v>8901</v>
      </c>
      <c r="B5751" s="273"/>
      <c r="C5751" s="274" t="s">
        <v>973</v>
      </c>
      <c r="D5751" s="274"/>
      <c r="E5751" s="274"/>
      <c r="F5751" s="274"/>
      <c r="G5751" s="73">
        <v>0</v>
      </c>
      <c r="H5751" s="73">
        <v>0</v>
      </c>
      <c r="I5751" s="275">
        <v>0</v>
      </c>
      <c r="J5751" s="275"/>
      <c r="K5751" s="275">
        <v>1800</v>
      </c>
      <c r="L5751" s="275"/>
      <c r="M5751" s="275"/>
      <c r="N5751" s="275"/>
      <c r="O5751" s="275">
        <v>0</v>
      </c>
      <c r="P5751" s="275"/>
      <c r="Q5751" s="73">
        <v>1800</v>
      </c>
    </row>
    <row r="5752" spans="1:17" ht="12.75" customHeight="1" x14ac:dyDescent="0.25">
      <c r="A5752" s="273" t="s">
        <v>8902</v>
      </c>
      <c r="B5752" s="273"/>
      <c r="C5752" s="274" t="s">
        <v>973</v>
      </c>
      <c r="D5752" s="274"/>
      <c r="E5752" s="274"/>
      <c r="F5752" s="274"/>
      <c r="G5752" s="73">
        <v>0</v>
      </c>
      <c r="H5752" s="73">
        <v>0</v>
      </c>
      <c r="I5752" s="275">
        <v>0</v>
      </c>
      <c r="J5752" s="275"/>
      <c r="K5752" s="275">
        <v>140</v>
      </c>
      <c r="L5752" s="275"/>
      <c r="M5752" s="275"/>
      <c r="N5752" s="275"/>
      <c r="O5752" s="275">
        <v>0</v>
      </c>
      <c r="P5752" s="275"/>
      <c r="Q5752" s="73">
        <v>140</v>
      </c>
    </row>
    <row r="5753" spans="1:17" ht="12.1" customHeight="1" x14ac:dyDescent="0.25">
      <c r="A5753" s="273" t="s">
        <v>8903</v>
      </c>
      <c r="B5753" s="273"/>
      <c r="C5753" s="274" t="s">
        <v>8899</v>
      </c>
      <c r="D5753" s="274"/>
      <c r="E5753" s="274"/>
      <c r="F5753" s="274"/>
      <c r="G5753" s="73">
        <v>0</v>
      </c>
      <c r="H5753" s="73">
        <v>0</v>
      </c>
      <c r="I5753" s="275">
        <v>0</v>
      </c>
      <c r="J5753" s="275"/>
      <c r="K5753" s="275">
        <v>24230.3</v>
      </c>
      <c r="L5753" s="275"/>
      <c r="M5753" s="275"/>
      <c r="N5753" s="275"/>
      <c r="O5753" s="275">
        <v>0</v>
      </c>
      <c r="P5753" s="275"/>
      <c r="Q5753" s="73">
        <v>24230.3</v>
      </c>
    </row>
    <row r="5754" spans="1:17" ht="12.1" customHeight="1" x14ac:dyDescent="0.25">
      <c r="A5754" s="273" t="s">
        <v>8904</v>
      </c>
      <c r="B5754" s="273"/>
      <c r="C5754" s="274" t="s">
        <v>8905</v>
      </c>
      <c r="D5754" s="274"/>
      <c r="E5754" s="274"/>
      <c r="F5754" s="274"/>
      <c r="G5754" s="73">
        <v>0</v>
      </c>
      <c r="H5754" s="73">
        <v>0</v>
      </c>
      <c r="I5754" s="275">
        <v>0</v>
      </c>
      <c r="J5754" s="275"/>
      <c r="K5754" s="275">
        <v>3124</v>
      </c>
      <c r="L5754" s="275"/>
      <c r="M5754" s="275"/>
      <c r="N5754" s="275"/>
      <c r="O5754" s="275">
        <v>0</v>
      </c>
      <c r="P5754" s="275"/>
      <c r="Q5754" s="73">
        <v>3124</v>
      </c>
    </row>
    <row r="5755" spans="1:17" ht="12.75" customHeight="1" x14ac:dyDescent="0.25">
      <c r="A5755" s="273" t="s">
        <v>8906</v>
      </c>
      <c r="B5755" s="273"/>
      <c r="C5755" s="274" t="s">
        <v>8907</v>
      </c>
      <c r="D5755" s="274"/>
      <c r="E5755" s="274"/>
      <c r="F5755" s="274"/>
      <c r="G5755" s="73">
        <v>0</v>
      </c>
      <c r="H5755" s="73">
        <v>0</v>
      </c>
      <c r="I5755" s="275">
        <v>0</v>
      </c>
      <c r="J5755" s="275"/>
      <c r="K5755" s="275">
        <v>66942.5</v>
      </c>
      <c r="L5755" s="275"/>
      <c r="M5755" s="275"/>
      <c r="N5755" s="275"/>
      <c r="O5755" s="275">
        <v>0</v>
      </c>
      <c r="P5755" s="275"/>
      <c r="Q5755" s="73">
        <v>66942.5</v>
      </c>
    </row>
    <row r="5756" spans="1:17" ht="12.1" customHeight="1" x14ac:dyDescent="0.25">
      <c r="A5756" s="273" t="s">
        <v>8908</v>
      </c>
      <c r="B5756" s="273"/>
      <c r="C5756" s="274" t="s">
        <v>8861</v>
      </c>
      <c r="D5756" s="274"/>
      <c r="E5756" s="274"/>
      <c r="F5756" s="274"/>
      <c r="G5756" s="73">
        <v>0</v>
      </c>
      <c r="H5756" s="73">
        <v>0</v>
      </c>
      <c r="I5756" s="275">
        <v>0</v>
      </c>
      <c r="J5756" s="275"/>
      <c r="K5756" s="275">
        <v>327525.3</v>
      </c>
      <c r="L5756" s="275"/>
      <c r="M5756" s="275"/>
      <c r="N5756" s="275"/>
      <c r="O5756" s="275">
        <v>0</v>
      </c>
      <c r="P5756" s="275"/>
      <c r="Q5756" s="73">
        <v>327525.3</v>
      </c>
    </row>
    <row r="5757" spans="1:17" ht="12.1" customHeight="1" x14ac:dyDescent="0.25">
      <c r="A5757" s="273" t="s">
        <v>8909</v>
      </c>
      <c r="B5757" s="273"/>
      <c r="C5757" s="274" t="s">
        <v>8910</v>
      </c>
      <c r="D5757" s="274"/>
      <c r="E5757" s="274"/>
      <c r="F5757" s="274"/>
      <c r="G5757" s="73">
        <v>0</v>
      </c>
      <c r="H5757" s="73">
        <v>0</v>
      </c>
      <c r="I5757" s="275">
        <v>0</v>
      </c>
      <c r="J5757" s="275"/>
      <c r="K5757" s="275">
        <v>4635</v>
      </c>
      <c r="L5757" s="275"/>
      <c r="M5757" s="275"/>
      <c r="N5757" s="275"/>
      <c r="O5757" s="275">
        <v>0</v>
      </c>
      <c r="P5757" s="275"/>
      <c r="Q5757" s="73">
        <v>4635</v>
      </c>
    </row>
    <row r="5758" spans="1:17" ht="12.75" customHeight="1" x14ac:dyDescent="0.25">
      <c r="A5758" s="273" t="s">
        <v>8911</v>
      </c>
      <c r="B5758" s="273"/>
      <c r="C5758" s="274" t="s">
        <v>973</v>
      </c>
      <c r="D5758" s="274"/>
      <c r="E5758" s="274"/>
      <c r="F5758" s="274"/>
      <c r="G5758" s="73">
        <v>0</v>
      </c>
      <c r="H5758" s="73">
        <v>0</v>
      </c>
      <c r="I5758" s="275">
        <v>0</v>
      </c>
      <c r="J5758" s="275"/>
      <c r="K5758" s="275">
        <v>58888.9</v>
      </c>
      <c r="L5758" s="275"/>
      <c r="M5758" s="275"/>
      <c r="N5758" s="275"/>
      <c r="O5758" s="275">
        <v>0</v>
      </c>
      <c r="P5758" s="275"/>
      <c r="Q5758" s="73">
        <v>58888.9</v>
      </c>
    </row>
    <row r="5759" spans="1:17" ht="12.1" customHeight="1" x14ac:dyDescent="0.25">
      <c r="A5759" s="273" t="s">
        <v>8912</v>
      </c>
      <c r="B5759" s="273"/>
      <c r="C5759" s="274" t="s">
        <v>8861</v>
      </c>
      <c r="D5759" s="274"/>
      <c r="E5759" s="274"/>
      <c r="F5759" s="274"/>
      <c r="G5759" s="73">
        <v>0</v>
      </c>
      <c r="H5759" s="73">
        <v>0</v>
      </c>
      <c r="I5759" s="275">
        <v>0</v>
      </c>
      <c r="J5759" s="275"/>
      <c r="K5759" s="275">
        <v>87169.9</v>
      </c>
      <c r="L5759" s="275"/>
      <c r="M5759" s="275"/>
      <c r="N5759" s="275"/>
      <c r="O5759" s="275">
        <v>0</v>
      </c>
      <c r="P5759" s="275"/>
      <c r="Q5759" s="73">
        <v>87169.9</v>
      </c>
    </row>
    <row r="5760" spans="1:17" ht="12.1" customHeight="1" x14ac:dyDescent="0.25">
      <c r="A5760" s="273" t="s">
        <v>8913</v>
      </c>
      <c r="B5760" s="273"/>
      <c r="C5760" s="274" t="s">
        <v>8914</v>
      </c>
      <c r="D5760" s="274"/>
      <c r="E5760" s="274"/>
      <c r="F5760" s="274"/>
      <c r="G5760" s="73">
        <v>0</v>
      </c>
      <c r="H5760" s="73">
        <v>0</v>
      </c>
      <c r="I5760" s="275">
        <v>0</v>
      </c>
      <c r="J5760" s="275"/>
      <c r="K5760" s="275">
        <v>38960.9</v>
      </c>
      <c r="L5760" s="275"/>
      <c r="M5760" s="275"/>
      <c r="N5760" s="275"/>
      <c r="O5760" s="275">
        <v>0</v>
      </c>
      <c r="P5760" s="275"/>
      <c r="Q5760" s="73">
        <v>38960.9</v>
      </c>
    </row>
    <row r="5761" spans="1:17" ht="12.1" customHeight="1" x14ac:dyDescent="0.25">
      <c r="A5761" s="273" t="s">
        <v>8915</v>
      </c>
      <c r="B5761" s="273"/>
      <c r="C5761" s="274" t="s">
        <v>8916</v>
      </c>
      <c r="D5761" s="274"/>
      <c r="E5761" s="274"/>
      <c r="F5761" s="274"/>
      <c r="G5761" s="73">
        <v>0</v>
      </c>
      <c r="H5761" s="73">
        <v>0</v>
      </c>
      <c r="I5761" s="275">
        <v>0</v>
      </c>
      <c r="J5761" s="275"/>
      <c r="K5761" s="275">
        <v>20</v>
      </c>
      <c r="L5761" s="275"/>
      <c r="M5761" s="275"/>
      <c r="N5761" s="275"/>
      <c r="O5761" s="275">
        <v>0</v>
      </c>
      <c r="P5761" s="275"/>
      <c r="Q5761" s="73">
        <v>20</v>
      </c>
    </row>
    <row r="5762" spans="1:17" ht="12.75" customHeight="1" x14ac:dyDescent="0.25">
      <c r="A5762" s="273" t="s">
        <v>8917</v>
      </c>
      <c r="B5762" s="273"/>
      <c r="C5762" s="274" t="s">
        <v>8918</v>
      </c>
      <c r="D5762" s="274"/>
      <c r="E5762" s="274"/>
      <c r="F5762" s="274"/>
      <c r="G5762" s="73">
        <v>0</v>
      </c>
      <c r="H5762" s="73">
        <v>0</v>
      </c>
      <c r="I5762" s="275">
        <v>0</v>
      </c>
      <c r="J5762" s="275"/>
      <c r="K5762" s="275">
        <v>20</v>
      </c>
      <c r="L5762" s="275"/>
      <c r="M5762" s="275"/>
      <c r="N5762" s="275"/>
      <c r="O5762" s="275">
        <v>0</v>
      </c>
      <c r="P5762" s="275"/>
      <c r="Q5762" s="73">
        <v>20</v>
      </c>
    </row>
    <row r="5763" spans="1:17" ht="12.1" customHeight="1" x14ac:dyDescent="0.25">
      <c r="A5763" s="273" t="s">
        <v>8919</v>
      </c>
      <c r="B5763" s="273"/>
      <c r="C5763" s="274" t="s">
        <v>8920</v>
      </c>
      <c r="D5763" s="274"/>
      <c r="E5763" s="274"/>
      <c r="F5763" s="274"/>
      <c r="G5763" s="73">
        <v>0</v>
      </c>
      <c r="H5763" s="73">
        <v>0</v>
      </c>
      <c r="I5763" s="275">
        <v>0</v>
      </c>
      <c r="J5763" s="275"/>
      <c r="K5763" s="275">
        <v>3803.2</v>
      </c>
      <c r="L5763" s="275"/>
      <c r="M5763" s="275"/>
      <c r="N5763" s="275"/>
      <c r="O5763" s="275">
        <v>0</v>
      </c>
      <c r="P5763" s="275"/>
      <c r="Q5763" s="73">
        <v>3803.2</v>
      </c>
    </row>
    <row r="5764" spans="1:17" ht="12.1" customHeight="1" x14ac:dyDescent="0.25">
      <c r="A5764" s="273" t="s">
        <v>8921</v>
      </c>
      <c r="B5764" s="273"/>
      <c r="C5764" s="274" t="s">
        <v>8922</v>
      </c>
      <c r="D5764" s="274"/>
      <c r="E5764" s="274"/>
      <c r="F5764" s="274"/>
      <c r="G5764" s="73">
        <v>0</v>
      </c>
      <c r="H5764" s="73">
        <v>0</v>
      </c>
      <c r="I5764" s="275">
        <v>0</v>
      </c>
      <c r="J5764" s="275"/>
      <c r="K5764" s="275">
        <v>1030</v>
      </c>
      <c r="L5764" s="275"/>
      <c r="M5764" s="275"/>
      <c r="N5764" s="275"/>
      <c r="O5764" s="275">
        <v>0</v>
      </c>
      <c r="P5764" s="275"/>
      <c r="Q5764" s="73">
        <v>1030</v>
      </c>
    </row>
    <row r="5765" spans="1:17" ht="12.75" customHeight="1" x14ac:dyDescent="0.25">
      <c r="A5765" s="273" t="s">
        <v>8923</v>
      </c>
      <c r="B5765" s="273"/>
      <c r="C5765" s="274" t="s">
        <v>8924</v>
      </c>
      <c r="D5765" s="274"/>
      <c r="E5765" s="274"/>
      <c r="F5765" s="274"/>
      <c r="G5765" s="73">
        <v>0</v>
      </c>
      <c r="H5765" s="73">
        <v>0</v>
      </c>
      <c r="I5765" s="275">
        <v>0</v>
      </c>
      <c r="J5765" s="275"/>
      <c r="K5765" s="275">
        <v>1095.5999999999999</v>
      </c>
      <c r="L5765" s="275"/>
      <c r="M5765" s="275"/>
      <c r="N5765" s="275"/>
      <c r="O5765" s="275">
        <v>0</v>
      </c>
      <c r="P5765" s="275"/>
      <c r="Q5765" s="73">
        <v>1095.5999999999999</v>
      </c>
    </row>
    <row r="5766" spans="1:17" ht="12.1" customHeight="1" x14ac:dyDescent="0.25">
      <c r="A5766" s="273" t="s">
        <v>8925</v>
      </c>
      <c r="B5766" s="273"/>
      <c r="C5766" s="274" t="s">
        <v>973</v>
      </c>
      <c r="D5766" s="274"/>
      <c r="E5766" s="274"/>
      <c r="F5766" s="274"/>
      <c r="G5766" s="73">
        <v>0</v>
      </c>
      <c r="H5766" s="73">
        <v>0</v>
      </c>
      <c r="I5766" s="275">
        <v>0</v>
      </c>
      <c r="J5766" s="275"/>
      <c r="K5766" s="275">
        <v>36360.800000000003</v>
      </c>
      <c r="L5766" s="275"/>
      <c r="M5766" s="275"/>
      <c r="N5766" s="275"/>
      <c r="O5766" s="275">
        <v>0</v>
      </c>
      <c r="P5766" s="275"/>
      <c r="Q5766" s="73">
        <v>36360.800000000003</v>
      </c>
    </row>
    <row r="5767" spans="1:17" ht="12.1" customHeight="1" x14ac:dyDescent="0.25">
      <c r="A5767" s="273" t="s">
        <v>8926</v>
      </c>
      <c r="B5767" s="273"/>
      <c r="C5767" s="274" t="s">
        <v>8861</v>
      </c>
      <c r="D5767" s="274"/>
      <c r="E5767" s="274"/>
      <c r="F5767" s="274"/>
      <c r="G5767" s="73">
        <v>0</v>
      </c>
      <c r="H5767" s="73">
        <v>0</v>
      </c>
      <c r="I5767" s="275">
        <v>0</v>
      </c>
      <c r="J5767" s="275"/>
      <c r="K5767" s="275">
        <v>660130.69999999995</v>
      </c>
      <c r="L5767" s="275"/>
      <c r="M5767" s="275"/>
      <c r="N5767" s="275"/>
      <c r="O5767" s="275">
        <v>0</v>
      </c>
      <c r="P5767" s="275"/>
      <c r="Q5767" s="73">
        <v>660130.69999999995</v>
      </c>
    </row>
    <row r="5768" spans="1:17" ht="12.75" customHeight="1" x14ac:dyDescent="0.25">
      <c r="A5768" s="273" t="s">
        <v>8927</v>
      </c>
      <c r="B5768" s="273"/>
      <c r="C5768" s="274" t="s">
        <v>8928</v>
      </c>
      <c r="D5768" s="274"/>
      <c r="E5768" s="274"/>
      <c r="F5768" s="274"/>
      <c r="G5768" s="73">
        <v>0</v>
      </c>
      <c r="H5768" s="73">
        <v>0</v>
      </c>
      <c r="I5768" s="275">
        <v>0</v>
      </c>
      <c r="J5768" s="275"/>
      <c r="K5768" s="275">
        <v>18280.599999999999</v>
      </c>
      <c r="L5768" s="275"/>
      <c r="M5768" s="275"/>
      <c r="N5768" s="275"/>
      <c r="O5768" s="275">
        <v>0</v>
      </c>
      <c r="P5768" s="275"/>
      <c r="Q5768" s="73">
        <v>18280.599999999999</v>
      </c>
    </row>
    <row r="5769" spans="1:17" ht="12.1" customHeight="1" x14ac:dyDescent="0.25">
      <c r="A5769" s="273" t="s">
        <v>8929</v>
      </c>
      <c r="B5769" s="273"/>
      <c r="C5769" s="274" t="s">
        <v>8930</v>
      </c>
      <c r="D5769" s="274"/>
      <c r="E5769" s="274"/>
      <c r="F5769" s="274"/>
      <c r="G5769" s="73">
        <v>0</v>
      </c>
      <c r="H5769" s="73">
        <v>0</v>
      </c>
      <c r="I5769" s="275">
        <v>0</v>
      </c>
      <c r="J5769" s="275"/>
      <c r="K5769" s="275">
        <v>47692.4</v>
      </c>
      <c r="L5769" s="275"/>
      <c r="M5769" s="275"/>
      <c r="N5769" s="275"/>
      <c r="O5769" s="275">
        <v>0</v>
      </c>
      <c r="P5769" s="275"/>
      <c r="Q5769" s="73">
        <v>47692.4</v>
      </c>
    </row>
    <row r="5770" spans="1:17" ht="12.1" customHeight="1" x14ac:dyDescent="0.25">
      <c r="A5770" s="273" t="s">
        <v>8931</v>
      </c>
      <c r="B5770" s="273"/>
      <c r="C5770" s="274" t="s">
        <v>8932</v>
      </c>
      <c r="D5770" s="274"/>
      <c r="E5770" s="274"/>
      <c r="F5770" s="274"/>
      <c r="G5770" s="73">
        <v>0</v>
      </c>
      <c r="H5770" s="73">
        <v>0</v>
      </c>
      <c r="I5770" s="275">
        <v>0</v>
      </c>
      <c r="J5770" s="275"/>
      <c r="K5770" s="275">
        <v>14541.1</v>
      </c>
      <c r="L5770" s="275"/>
      <c r="M5770" s="275"/>
      <c r="N5770" s="275"/>
      <c r="O5770" s="275">
        <v>0</v>
      </c>
      <c r="P5770" s="275"/>
      <c r="Q5770" s="73">
        <v>14541.1</v>
      </c>
    </row>
    <row r="5771" spans="1:17" ht="12.75" customHeight="1" x14ac:dyDescent="0.25">
      <c r="A5771" s="273" t="s">
        <v>8933</v>
      </c>
      <c r="B5771" s="273"/>
      <c r="C5771" s="274" t="s">
        <v>8934</v>
      </c>
      <c r="D5771" s="274"/>
      <c r="E5771" s="274"/>
      <c r="F5771" s="274"/>
      <c r="G5771" s="73">
        <v>0</v>
      </c>
      <c r="H5771" s="73">
        <v>0</v>
      </c>
      <c r="I5771" s="275">
        <v>0</v>
      </c>
      <c r="J5771" s="275"/>
      <c r="K5771" s="275">
        <v>7045.2</v>
      </c>
      <c r="L5771" s="275"/>
      <c r="M5771" s="275"/>
      <c r="N5771" s="275"/>
      <c r="O5771" s="275">
        <v>0</v>
      </c>
      <c r="P5771" s="275"/>
      <c r="Q5771" s="73">
        <v>7045.2</v>
      </c>
    </row>
    <row r="5772" spans="1:17" ht="12.1" customHeight="1" x14ac:dyDescent="0.25">
      <c r="A5772" s="273" t="s">
        <v>8935</v>
      </c>
      <c r="B5772" s="273"/>
      <c r="C5772" s="274" t="s">
        <v>8936</v>
      </c>
      <c r="D5772" s="274"/>
      <c r="E5772" s="274"/>
      <c r="F5772" s="274"/>
      <c r="G5772" s="73">
        <v>0</v>
      </c>
      <c r="H5772" s="73">
        <v>0</v>
      </c>
      <c r="I5772" s="275">
        <v>0</v>
      </c>
      <c r="J5772" s="275"/>
      <c r="K5772" s="275">
        <v>834</v>
      </c>
      <c r="L5772" s="275"/>
      <c r="M5772" s="275"/>
      <c r="N5772" s="275"/>
      <c r="O5772" s="275">
        <v>0</v>
      </c>
      <c r="P5772" s="275"/>
      <c r="Q5772" s="73">
        <v>834</v>
      </c>
    </row>
    <row r="5773" spans="1:17" ht="12.1" customHeight="1" x14ac:dyDescent="0.25">
      <c r="A5773" s="273" t="s">
        <v>8937</v>
      </c>
      <c r="B5773" s="273"/>
      <c r="C5773" s="274" t="s">
        <v>8938</v>
      </c>
      <c r="D5773" s="274"/>
      <c r="E5773" s="274"/>
      <c r="F5773" s="274"/>
      <c r="G5773" s="73">
        <v>0</v>
      </c>
      <c r="H5773" s="73">
        <v>0</v>
      </c>
      <c r="I5773" s="275">
        <v>0</v>
      </c>
      <c r="J5773" s="275"/>
      <c r="K5773" s="275">
        <v>2315</v>
      </c>
      <c r="L5773" s="275"/>
      <c r="M5773" s="275"/>
      <c r="N5773" s="275"/>
      <c r="O5773" s="275">
        <v>0</v>
      </c>
      <c r="P5773" s="275"/>
      <c r="Q5773" s="73">
        <v>2315</v>
      </c>
    </row>
    <row r="5774" spans="1:17" ht="12.75" customHeight="1" x14ac:dyDescent="0.25">
      <c r="A5774" s="273" t="s">
        <v>8939</v>
      </c>
      <c r="B5774" s="273"/>
      <c r="C5774" s="274" t="s">
        <v>8861</v>
      </c>
      <c r="D5774" s="274"/>
      <c r="E5774" s="274"/>
      <c r="F5774" s="274"/>
      <c r="G5774" s="73">
        <v>0</v>
      </c>
      <c r="H5774" s="73">
        <v>0</v>
      </c>
      <c r="I5774" s="275">
        <v>0</v>
      </c>
      <c r="J5774" s="275"/>
      <c r="K5774" s="275">
        <v>109116.1</v>
      </c>
      <c r="L5774" s="275"/>
      <c r="M5774" s="275"/>
      <c r="N5774" s="275"/>
      <c r="O5774" s="275">
        <v>0</v>
      </c>
      <c r="P5774" s="275"/>
      <c r="Q5774" s="73">
        <v>109116.1</v>
      </c>
    </row>
    <row r="5775" spans="1:17" ht="12.1" customHeight="1" x14ac:dyDescent="0.25">
      <c r="A5775" s="273" t="s">
        <v>8940</v>
      </c>
      <c r="B5775" s="273"/>
      <c r="C5775" s="274" t="s">
        <v>8941</v>
      </c>
      <c r="D5775" s="274"/>
      <c r="E5775" s="274"/>
      <c r="F5775" s="274"/>
      <c r="G5775" s="73">
        <v>0</v>
      </c>
      <c r="H5775" s="73">
        <v>0</v>
      </c>
      <c r="I5775" s="275">
        <v>0</v>
      </c>
      <c r="J5775" s="275"/>
      <c r="K5775" s="275">
        <v>120</v>
      </c>
      <c r="L5775" s="275"/>
      <c r="M5775" s="275"/>
      <c r="N5775" s="275"/>
      <c r="O5775" s="275">
        <v>0</v>
      </c>
      <c r="P5775" s="275"/>
      <c r="Q5775" s="73">
        <v>120</v>
      </c>
    </row>
    <row r="5776" spans="1:17" ht="12.1" customHeight="1" x14ac:dyDescent="0.25">
      <c r="A5776" s="273" t="s">
        <v>8942</v>
      </c>
      <c r="B5776" s="273"/>
      <c r="C5776" s="274" t="s">
        <v>8943</v>
      </c>
      <c r="D5776" s="274"/>
      <c r="E5776" s="274"/>
      <c r="F5776" s="274"/>
      <c r="G5776" s="73">
        <v>0</v>
      </c>
      <c r="H5776" s="73">
        <v>0</v>
      </c>
      <c r="I5776" s="275">
        <v>0</v>
      </c>
      <c r="J5776" s="275"/>
      <c r="K5776" s="275">
        <v>60538.9</v>
      </c>
      <c r="L5776" s="275"/>
      <c r="M5776" s="275"/>
      <c r="N5776" s="275"/>
      <c r="O5776" s="275">
        <v>0</v>
      </c>
      <c r="P5776" s="275"/>
      <c r="Q5776" s="73">
        <v>60538.9</v>
      </c>
    </row>
    <row r="5777" spans="1:17" ht="12.75" customHeight="1" x14ac:dyDescent="0.25">
      <c r="A5777" s="273" t="s">
        <v>8944</v>
      </c>
      <c r="B5777" s="273"/>
      <c r="C5777" s="274" t="s">
        <v>8861</v>
      </c>
      <c r="D5777" s="274"/>
      <c r="E5777" s="274"/>
      <c r="F5777" s="274"/>
      <c r="G5777" s="73">
        <v>0</v>
      </c>
      <c r="H5777" s="73">
        <v>0</v>
      </c>
      <c r="I5777" s="275">
        <v>0</v>
      </c>
      <c r="J5777" s="275"/>
      <c r="K5777" s="275">
        <v>312589.59999999998</v>
      </c>
      <c r="L5777" s="275"/>
      <c r="M5777" s="275"/>
      <c r="N5777" s="275"/>
      <c r="O5777" s="275">
        <v>0</v>
      </c>
      <c r="P5777" s="275"/>
      <c r="Q5777" s="73">
        <v>312589.59999999998</v>
      </c>
    </row>
    <row r="5778" spans="1:17" ht="12.1" customHeight="1" x14ac:dyDescent="0.25">
      <c r="A5778" s="273" t="s">
        <v>8945</v>
      </c>
      <c r="B5778" s="273"/>
      <c r="C5778" s="274" t="s">
        <v>8946</v>
      </c>
      <c r="D5778" s="274"/>
      <c r="E5778" s="274"/>
      <c r="F5778" s="274"/>
      <c r="G5778" s="73">
        <v>0</v>
      </c>
      <c r="H5778" s="73">
        <v>0</v>
      </c>
      <c r="I5778" s="275">
        <v>0</v>
      </c>
      <c r="J5778" s="275"/>
      <c r="K5778" s="275">
        <v>6680.5</v>
      </c>
      <c r="L5778" s="275"/>
      <c r="M5778" s="275"/>
      <c r="N5778" s="275"/>
      <c r="O5778" s="275">
        <v>0</v>
      </c>
      <c r="P5778" s="275"/>
      <c r="Q5778" s="73">
        <v>6680.5</v>
      </c>
    </row>
    <row r="5779" spans="1:17" ht="12.1" customHeight="1" x14ac:dyDescent="0.25">
      <c r="A5779" s="273" t="s">
        <v>8947</v>
      </c>
      <c r="B5779" s="273"/>
      <c r="C5779" s="274" t="s">
        <v>8861</v>
      </c>
      <c r="D5779" s="274"/>
      <c r="E5779" s="274"/>
      <c r="F5779" s="274"/>
      <c r="G5779" s="73">
        <v>0</v>
      </c>
      <c r="H5779" s="73">
        <v>0</v>
      </c>
      <c r="I5779" s="275">
        <v>0</v>
      </c>
      <c r="J5779" s="275"/>
      <c r="K5779" s="275">
        <v>173093.9</v>
      </c>
      <c r="L5779" s="275"/>
      <c r="M5779" s="275"/>
      <c r="N5779" s="275"/>
      <c r="O5779" s="275">
        <v>0</v>
      </c>
      <c r="P5779" s="275"/>
      <c r="Q5779" s="73">
        <v>173093.9</v>
      </c>
    </row>
    <row r="5780" spans="1:17" ht="12.75" customHeight="1" x14ac:dyDescent="0.25">
      <c r="A5780" s="273" t="s">
        <v>8948</v>
      </c>
      <c r="B5780" s="273"/>
      <c r="C5780" s="274" t="s">
        <v>8861</v>
      </c>
      <c r="D5780" s="274"/>
      <c r="E5780" s="274"/>
      <c r="F5780" s="274"/>
      <c r="G5780" s="73">
        <v>0</v>
      </c>
      <c r="H5780" s="73">
        <v>0</v>
      </c>
      <c r="I5780" s="275">
        <v>0</v>
      </c>
      <c r="J5780" s="275"/>
      <c r="K5780" s="275">
        <v>37207.699999999997</v>
      </c>
      <c r="L5780" s="275"/>
      <c r="M5780" s="275"/>
      <c r="N5780" s="275"/>
      <c r="O5780" s="275">
        <v>0</v>
      </c>
      <c r="P5780" s="275"/>
      <c r="Q5780" s="73">
        <v>37207.699999999997</v>
      </c>
    </row>
    <row r="5781" spans="1:17" ht="12.1" customHeight="1" x14ac:dyDescent="0.25">
      <c r="A5781" s="273" t="s">
        <v>8949</v>
      </c>
      <c r="B5781" s="273"/>
      <c r="C5781" s="274" t="s">
        <v>8950</v>
      </c>
      <c r="D5781" s="274"/>
      <c r="E5781" s="274"/>
      <c r="F5781" s="274"/>
      <c r="G5781" s="73">
        <v>0</v>
      </c>
      <c r="H5781" s="73">
        <v>0</v>
      </c>
      <c r="I5781" s="275">
        <v>0</v>
      </c>
      <c r="J5781" s="275"/>
      <c r="K5781" s="275">
        <v>1222.4000000000001</v>
      </c>
      <c r="L5781" s="275"/>
      <c r="M5781" s="275"/>
      <c r="N5781" s="275"/>
      <c r="O5781" s="275">
        <v>0</v>
      </c>
      <c r="P5781" s="275"/>
      <c r="Q5781" s="73">
        <v>1222.4000000000001</v>
      </c>
    </row>
    <row r="5782" spans="1:17" ht="12.1" customHeight="1" x14ac:dyDescent="0.25">
      <c r="A5782" s="273" t="s">
        <v>8951</v>
      </c>
      <c r="B5782" s="273"/>
      <c r="C5782" s="274" t="s">
        <v>8952</v>
      </c>
      <c r="D5782" s="274"/>
      <c r="E5782" s="274"/>
      <c r="F5782" s="274"/>
      <c r="G5782" s="73">
        <v>0</v>
      </c>
      <c r="H5782" s="73">
        <v>0</v>
      </c>
      <c r="I5782" s="275">
        <v>0</v>
      </c>
      <c r="J5782" s="275"/>
      <c r="K5782" s="275">
        <v>20581223.93</v>
      </c>
      <c r="L5782" s="275"/>
      <c r="M5782" s="275"/>
      <c r="N5782" s="275"/>
      <c r="O5782" s="275">
        <v>0</v>
      </c>
      <c r="P5782" s="275"/>
      <c r="Q5782" s="73">
        <v>20581223.93</v>
      </c>
    </row>
    <row r="5783" spans="1:17" ht="12.75" customHeight="1" x14ac:dyDescent="0.25">
      <c r="A5783" s="273" t="s">
        <v>8953</v>
      </c>
      <c r="B5783" s="273"/>
      <c r="C5783" s="274" t="s">
        <v>8954</v>
      </c>
      <c r="D5783" s="274"/>
      <c r="E5783" s="274"/>
      <c r="F5783" s="274"/>
      <c r="G5783" s="73">
        <v>0</v>
      </c>
      <c r="H5783" s="73">
        <v>0</v>
      </c>
      <c r="I5783" s="275">
        <v>0</v>
      </c>
      <c r="J5783" s="275"/>
      <c r="K5783" s="275">
        <v>6637801.1699999999</v>
      </c>
      <c r="L5783" s="275"/>
      <c r="M5783" s="275"/>
      <c r="N5783" s="275"/>
      <c r="O5783" s="275">
        <v>0</v>
      </c>
      <c r="P5783" s="275"/>
      <c r="Q5783" s="73">
        <v>6637801.1699999999</v>
      </c>
    </row>
    <row r="5784" spans="1:17" ht="12.1" customHeight="1" x14ac:dyDescent="0.25">
      <c r="A5784" s="273" t="s">
        <v>8955</v>
      </c>
      <c r="B5784" s="273"/>
      <c r="C5784" s="274" t="s">
        <v>8956</v>
      </c>
      <c r="D5784" s="274"/>
      <c r="E5784" s="274"/>
      <c r="F5784" s="274"/>
      <c r="G5784" s="73">
        <v>0</v>
      </c>
      <c r="H5784" s="73">
        <v>0</v>
      </c>
      <c r="I5784" s="275">
        <v>0</v>
      </c>
      <c r="J5784" s="275"/>
      <c r="K5784" s="275">
        <v>8484706.0999999996</v>
      </c>
      <c r="L5784" s="275"/>
      <c r="M5784" s="275"/>
      <c r="N5784" s="275"/>
      <c r="O5784" s="275">
        <v>0</v>
      </c>
      <c r="P5784" s="275"/>
      <c r="Q5784" s="73">
        <v>8484706.0999999996</v>
      </c>
    </row>
    <row r="5785" spans="1:17" ht="12.1" customHeight="1" x14ac:dyDescent="0.25">
      <c r="A5785" s="273" t="s">
        <v>8957</v>
      </c>
      <c r="B5785" s="273"/>
      <c r="C5785" s="274" t="s">
        <v>8958</v>
      </c>
      <c r="D5785" s="274"/>
      <c r="E5785" s="274"/>
      <c r="F5785" s="274"/>
      <c r="G5785" s="73">
        <v>0</v>
      </c>
      <c r="H5785" s="73">
        <v>0</v>
      </c>
      <c r="I5785" s="275">
        <v>0</v>
      </c>
      <c r="J5785" s="275"/>
      <c r="K5785" s="275">
        <v>4969865.12</v>
      </c>
      <c r="L5785" s="275"/>
      <c r="M5785" s="275"/>
      <c r="N5785" s="275"/>
      <c r="O5785" s="275">
        <v>0</v>
      </c>
      <c r="P5785" s="275"/>
      <c r="Q5785" s="73">
        <v>4969865.12</v>
      </c>
    </row>
    <row r="5786" spans="1:17" ht="12.1" customHeight="1" x14ac:dyDescent="0.25">
      <c r="A5786" s="355"/>
      <c r="B5786" s="355"/>
      <c r="C5786" s="355"/>
      <c r="D5786" s="355"/>
      <c r="E5786" s="355"/>
      <c r="F5786" s="355"/>
      <c r="G5786" s="74">
        <v>0</v>
      </c>
      <c r="H5786" s="74">
        <v>0</v>
      </c>
      <c r="I5786" s="356">
        <v>0</v>
      </c>
      <c r="J5786" s="356"/>
      <c r="K5786" s="356">
        <v>43979603.119999997</v>
      </c>
      <c r="L5786" s="356"/>
      <c r="M5786" s="356"/>
      <c r="N5786" s="356"/>
      <c r="O5786" s="356">
        <v>0</v>
      </c>
      <c r="P5786" s="356"/>
      <c r="Q5786" s="74">
        <v>43979603.119999997</v>
      </c>
    </row>
    <row r="5787" spans="1:17" ht="6.8" customHeight="1" x14ac:dyDescent="0.25"/>
    <row r="5788" spans="1:17" ht="12.75" customHeight="1" x14ac:dyDescent="0.25">
      <c r="A5788" s="277" t="s">
        <v>578</v>
      </c>
      <c r="B5788" s="277"/>
      <c r="C5788" s="278" t="s">
        <v>975</v>
      </c>
      <c r="D5788" s="278"/>
      <c r="E5788" s="278"/>
      <c r="F5788" s="278"/>
      <c r="G5788" s="278"/>
      <c r="H5788" s="278"/>
      <c r="I5788" s="278"/>
      <c r="J5788" s="278"/>
      <c r="K5788" s="278"/>
      <c r="L5788" s="278"/>
      <c r="M5788" s="278"/>
      <c r="N5788" s="278"/>
      <c r="O5788" s="278"/>
      <c r="P5788" s="278"/>
      <c r="Q5788" s="278"/>
    </row>
    <row r="5789" spans="1:17" ht="12.1" customHeight="1" x14ac:dyDescent="0.25">
      <c r="A5789" s="273" t="s">
        <v>8959</v>
      </c>
      <c r="B5789" s="273"/>
      <c r="C5789" s="274" t="s">
        <v>8960</v>
      </c>
      <c r="D5789" s="274"/>
      <c r="E5789" s="274"/>
      <c r="F5789" s="274"/>
      <c r="G5789" s="73">
        <v>0</v>
      </c>
      <c r="H5789" s="73">
        <v>0</v>
      </c>
      <c r="I5789" s="275">
        <v>0</v>
      </c>
      <c r="J5789" s="275"/>
      <c r="K5789" s="275">
        <v>9696975.6199999992</v>
      </c>
      <c r="L5789" s="275"/>
      <c r="M5789" s="275"/>
      <c r="N5789" s="275"/>
      <c r="O5789" s="275">
        <v>0</v>
      </c>
      <c r="P5789" s="275"/>
      <c r="Q5789" s="73">
        <v>9696975.6199999992</v>
      </c>
    </row>
    <row r="5790" spans="1:17" ht="12.1" customHeight="1" x14ac:dyDescent="0.25">
      <c r="A5790" s="273" t="s">
        <v>8961</v>
      </c>
      <c r="B5790" s="273"/>
      <c r="C5790" s="274" t="s">
        <v>8962</v>
      </c>
      <c r="D5790" s="274"/>
      <c r="E5790" s="274"/>
      <c r="F5790" s="274"/>
      <c r="G5790" s="73">
        <v>0</v>
      </c>
      <c r="H5790" s="73">
        <v>0</v>
      </c>
      <c r="I5790" s="275">
        <v>0</v>
      </c>
      <c r="J5790" s="275"/>
      <c r="K5790" s="275">
        <v>201545.45</v>
      </c>
      <c r="L5790" s="275"/>
      <c r="M5790" s="275"/>
      <c r="N5790" s="275"/>
      <c r="O5790" s="275">
        <v>0</v>
      </c>
      <c r="P5790" s="275"/>
      <c r="Q5790" s="73">
        <v>201545.45</v>
      </c>
    </row>
    <row r="5791" spans="1:17" ht="12.75" customHeight="1" x14ac:dyDescent="0.25">
      <c r="A5791" s="273" t="s">
        <v>8963</v>
      </c>
      <c r="B5791" s="273"/>
      <c r="C5791" s="274" t="s">
        <v>8964</v>
      </c>
      <c r="D5791" s="274"/>
      <c r="E5791" s="274"/>
      <c r="F5791" s="274"/>
      <c r="G5791" s="73">
        <v>0</v>
      </c>
      <c r="H5791" s="73">
        <v>0</v>
      </c>
      <c r="I5791" s="275">
        <v>0</v>
      </c>
      <c r="J5791" s="275"/>
      <c r="K5791" s="275">
        <v>412272.72</v>
      </c>
      <c r="L5791" s="275"/>
      <c r="M5791" s="275"/>
      <c r="N5791" s="275"/>
      <c r="O5791" s="275">
        <v>0</v>
      </c>
      <c r="P5791" s="275"/>
      <c r="Q5791" s="73">
        <v>412272.72</v>
      </c>
    </row>
    <row r="5792" spans="1:17" ht="12.1" customHeight="1" x14ac:dyDescent="0.25">
      <c r="A5792" s="273" t="s">
        <v>8965</v>
      </c>
      <c r="B5792" s="273"/>
      <c r="C5792" s="274" t="s">
        <v>8966</v>
      </c>
      <c r="D5792" s="274"/>
      <c r="E5792" s="274"/>
      <c r="F5792" s="274"/>
      <c r="G5792" s="73">
        <v>0</v>
      </c>
      <c r="H5792" s="73">
        <v>0</v>
      </c>
      <c r="I5792" s="275">
        <v>0</v>
      </c>
      <c r="J5792" s="275"/>
      <c r="K5792" s="275">
        <v>204545.45</v>
      </c>
      <c r="L5792" s="275"/>
      <c r="M5792" s="275"/>
      <c r="N5792" s="275"/>
      <c r="O5792" s="275">
        <v>0</v>
      </c>
      <c r="P5792" s="275"/>
      <c r="Q5792" s="73">
        <v>204545.45</v>
      </c>
    </row>
    <row r="5793" spans="1:17" ht="12.1" customHeight="1" x14ac:dyDescent="0.25">
      <c r="A5793" s="273" t="s">
        <v>8967</v>
      </c>
      <c r="B5793" s="273"/>
      <c r="C5793" s="274" t="s">
        <v>8968</v>
      </c>
      <c r="D5793" s="274"/>
      <c r="E5793" s="274"/>
      <c r="F5793" s="274"/>
      <c r="G5793" s="73">
        <v>0</v>
      </c>
      <c r="H5793" s="73">
        <v>0</v>
      </c>
      <c r="I5793" s="275">
        <v>0</v>
      </c>
      <c r="J5793" s="275"/>
      <c r="K5793" s="275">
        <v>34000</v>
      </c>
      <c r="L5793" s="275"/>
      <c r="M5793" s="275"/>
      <c r="N5793" s="275"/>
      <c r="O5793" s="275">
        <v>0</v>
      </c>
      <c r="P5793" s="275"/>
      <c r="Q5793" s="73">
        <v>34000</v>
      </c>
    </row>
    <row r="5794" spans="1:17" ht="12.75" customHeight="1" x14ac:dyDescent="0.25">
      <c r="A5794" s="273" t="s">
        <v>8969</v>
      </c>
      <c r="B5794" s="273"/>
      <c r="C5794" s="274" t="s">
        <v>8970</v>
      </c>
      <c r="D5794" s="274"/>
      <c r="E5794" s="274"/>
      <c r="F5794" s="274"/>
      <c r="G5794" s="73">
        <v>0</v>
      </c>
      <c r="H5794" s="73">
        <v>0</v>
      </c>
      <c r="I5794" s="275">
        <v>0</v>
      </c>
      <c r="J5794" s="275"/>
      <c r="K5794" s="275">
        <v>740587.22</v>
      </c>
      <c r="L5794" s="275"/>
      <c r="M5794" s="275"/>
      <c r="N5794" s="275"/>
      <c r="O5794" s="275">
        <v>0</v>
      </c>
      <c r="P5794" s="275"/>
      <c r="Q5794" s="73">
        <v>740587.22</v>
      </c>
    </row>
    <row r="5795" spans="1:17" ht="12.1" customHeight="1" x14ac:dyDescent="0.25">
      <c r="A5795" s="273" t="s">
        <v>8971</v>
      </c>
      <c r="B5795" s="273"/>
      <c r="C5795" s="274" t="s">
        <v>8972</v>
      </c>
      <c r="D5795" s="274"/>
      <c r="E5795" s="274"/>
      <c r="F5795" s="274"/>
      <c r="G5795" s="73">
        <v>0</v>
      </c>
      <c r="H5795" s="73">
        <v>0</v>
      </c>
      <c r="I5795" s="275">
        <v>0</v>
      </c>
      <c r="J5795" s="275"/>
      <c r="K5795" s="275">
        <v>170000</v>
      </c>
      <c r="L5795" s="275"/>
      <c r="M5795" s="275"/>
      <c r="N5795" s="275"/>
      <c r="O5795" s="275">
        <v>0</v>
      </c>
      <c r="P5795" s="275"/>
      <c r="Q5795" s="73">
        <v>170000</v>
      </c>
    </row>
    <row r="5796" spans="1:17" ht="12.1" customHeight="1" x14ac:dyDescent="0.25">
      <c r="A5796" s="273" t="s">
        <v>8973</v>
      </c>
      <c r="B5796" s="273"/>
      <c r="C5796" s="274" t="s">
        <v>8974</v>
      </c>
      <c r="D5796" s="274"/>
      <c r="E5796" s="274"/>
      <c r="F5796" s="274"/>
      <c r="G5796" s="73">
        <v>0</v>
      </c>
      <c r="H5796" s="73">
        <v>0</v>
      </c>
      <c r="I5796" s="275">
        <v>0</v>
      </c>
      <c r="J5796" s="275"/>
      <c r="K5796" s="275">
        <v>204000</v>
      </c>
      <c r="L5796" s="275"/>
      <c r="M5796" s="275"/>
      <c r="N5796" s="275"/>
      <c r="O5796" s="275">
        <v>0</v>
      </c>
      <c r="P5796" s="275"/>
      <c r="Q5796" s="73">
        <v>204000</v>
      </c>
    </row>
    <row r="5797" spans="1:17" ht="12.75" customHeight="1" x14ac:dyDescent="0.25">
      <c r="A5797" s="273" t="s">
        <v>8975</v>
      </c>
      <c r="B5797" s="273"/>
      <c r="C5797" s="274" t="s">
        <v>8960</v>
      </c>
      <c r="D5797" s="274"/>
      <c r="E5797" s="274"/>
      <c r="F5797" s="274"/>
      <c r="G5797" s="73">
        <v>0</v>
      </c>
      <c r="H5797" s="73">
        <v>0</v>
      </c>
      <c r="I5797" s="275">
        <v>0</v>
      </c>
      <c r="J5797" s="275"/>
      <c r="K5797" s="275">
        <v>9259757.5899999999</v>
      </c>
      <c r="L5797" s="275"/>
      <c r="M5797" s="275"/>
      <c r="N5797" s="275"/>
      <c r="O5797" s="275">
        <v>0</v>
      </c>
      <c r="P5797" s="275"/>
      <c r="Q5797" s="73">
        <v>9259757.5899999999</v>
      </c>
    </row>
    <row r="5798" spans="1:17" ht="12.1" customHeight="1" x14ac:dyDescent="0.25">
      <c r="A5798" s="273" t="s">
        <v>8976</v>
      </c>
      <c r="B5798" s="273"/>
      <c r="C5798" s="274" t="s">
        <v>8977</v>
      </c>
      <c r="D5798" s="274"/>
      <c r="E5798" s="274"/>
      <c r="F5798" s="274"/>
      <c r="G5798" s="73">
        <v>0</v>
      </c>
      <c r="H5798" s="73">
        <v>0</v>
      </c>
      <c r="I5798" s="275">
        <v>0</v>
      </c>
      <c r="J5798" s="275"/>
      <c r="K5798" s="275">
        <v>1254000</v>
      </c>
      <c r="L5798" s="275"/>
      <c r="M5798" s="275"/>
      <c r="N5798" s="275"/>
      <c r="O5798" s="275">
        <v>0</v>
      </c>
      <c r="P5798" s="275"/>
      <c r="Q5798" s="73">
        <v>1254000</v>
      </c>
    </row>
    <row r="5799" spans="1:17" ht="12.1" customHeight="1" x14ac:dyDescent="0.25">
      <c r="A5799" s="273" t="s">
        <v>8978</v>
      </c>
      <c r="B5799" s="273"/>
      <c r="C5799" s="274" t="s">
        <v>8979</v>
      </c>
      <c r="D5799" s="274"/>
      <c r="E5799" s="274"/>
      <c r="F5799" s="274"/>
      <c r="G5799" s="73">
        <v>0</v>
      </c>
      <c r="H5799" s="73">
        <v>0</v>
      </c>
      <c r="I5799" s="275">
        <v>0</v>
      </c>
      <c r="J5799" s="275"/>
      <c r="K5799" s="275">
        <v>800000</v>
      </c>
      <c r="L5799" s="275"/>
      <c r="M5799" s="275"/>
      <c r="N5799" s="275"/>
      <c r="O5799" s="275">
        <v>0</v>
      </c>
      <c r="P5799" s="275"/>
      <c r="Q5799" s="73">
        <v>800000</v>
      </c>
    </row>
    <row r="5800" spans="1:17" ht="12.75" customHeight="1" x14ac:dyDescent="0.25">
      <c r="A5800" s="273" t="s">
        <v>8980</v>
      </c>
      <c r="B5800" s="273"/>
      <c r="C5800" s="274" t="s">
        <v>8981</v>
      </c>
      <c r="D5800" s="274"/>
      <c r="E5800" s="274"/>
      <c r="F5800" s="274"/>
      <c r="G5800" s="73">
        <v>0</v>
      </c>
      <c r="H5800" s="73">
        <v>0</v>
      </c>
      <c r="I5800" s="275">
        <v>0</v>
      </c>
      <c r="J5800" s="275"/>
      <c r="K5800" s="275">
        <v>1594000</v>
      </c>
      <c r="L5800" s="275"/>
      <c r="M5800" s="275"/>
      <c r="N5800" s="275"/>
      <c r="O5800" s="275">
        <v>0</v>
      </c>
      <c r="P5800" s="275"/>
      <c r="Q5800" s="73">
        <v>1594000</v>
      </c>
    </row>
    <row r="5801" spans="1:17" ht="12.1" customHeight="1" x14ac:dyDescent="0.25">
      <c r="A5801" s="273" t="s">
        <v>8982</v>
      </c>
      <c r="B5801" s="273"/>
      <c r="C5801" s="274" t="s">
        <v>8983</v>
      </c>
      <c r="D5801" s="274"/>
      <c r="E5801" s="274"/>
      <c r="F5801" s="274"/>
      <c r="G5801" s="73">
        <v>0</v>
      </c>
      <c r="H5801" s="73">
        <v>0</v>
      </c>
      <c r="I5801" s="275">
        <v>0</v>
      </c>
      <c r="J5801" s="275"/>
      <c r="K5801" s="275">
        <v>480000</v>
      </c>
      <c r="L5801" s="275"/>
      <c r="M5801" s="275"/>
      <c r="N5801" s="275"/>
      <c r="O5801" s="275">
        <v>0</v>
      </c>
      <c r="P5801" s="275"/>
      <c r="Q5801" s="73">
        <v>480000</v>
      </c>
    </row>
    <row r="5802" spans="1:17" ht="12.1" customHeight="1" x14ac:dyDescent="0.25">
      <c r="A5802" s="273" t="s">
        <v>8984</v>
      </c>
      <c r="B5802" s="273"/>
      <c r="C5802" s="274" t="s">
        <v>8985</v>
      </c>
      <c r="D5802" s="274"/>
      <c r="E5802" s="274"/>
      <c r="F5802" s="274"/>
      <c r="G5802" s="73">
        <v>0</v>
      </c>
      <c r="H5802" s="73">
        <v>0</v>
      </c>
      <c r="I5802" s="275">
        <v>0</v>
      </c>
      <c r="J5802" s="275"/>
      <c r="K5802" s="275">
        <v>1230000</v>
      </c>
      <c r="L5802" s="275"/>
      <c r="M5802" s="275"/>
      <c r="N5802" s="275"/>
      <c r="O5802" s="275">
        <v>0</v>
      </c>
      <c r="P5802" s="275"/>
      <c r="Q5802" s="73">
        <v>1230000</v>
      </c>
    </row>
    <row r="5803" spans="1:17" ht="12.75" customHeight="1" x14ac:dyDescent="0.25">
      <c r="A5803" s="273" t="s">
        <v>8986</v>
      </c>
      <c r="B5803" s="273"/>
      <c r="C5803" s="274" t="s">
        <v>8987</v>
      </c>
      <c r="D5803" s="274"/>
      <c r="E5803" s="274"/>
      <c r="F5803" s="274"/>
      <c r="G5803" s="73">
        <v>0</v>
      </c>
      <c r="H5803" s="73">
        <v>0</v>
      </c>
      <c r="I5803" s="275">
        <v>0</v>
      </c>
      <c r="J5803" s="275"/>
      <c r="K5803" s="275">
        <v>828000</v>
      </c>
      <c r="L5803" s="275"/>
      <c r="M5803" s="275"/>
      <c r="N5803" s="275"/>
      <c r="O5803" s="275">
        <v>0</v>
      </c>
      <c r="P5803" s="275"/>
      <c r="Q5803" s="73">
        <v>828000</v>
      </c>
    </row>
    <row r="5804" spans="1:17" ht="12.1" customHeight="1" x14ac:dyDescent="0.25">
      <c r="A5804" s="273" t="s">
        <v>8988</v>
      </c>
      <c r="B5804" s="273"/>
      <c r="C5804" s="274" t="s">
        <v>8989</v>
      </c>
      <c r="D5804" s="274"/>
      <c r="E5804" s="274"/>
      <c r="F5804" s="274"/>
      <c r="G5804" s="73">
        <v>0</v>
      </c>
      <c r="H5804" s="73">
        <v>0</v>
      </c>
      <c r="I5804" s="275">
        <v>0</v>
      </c>
      <c r="J5804" s="275"/>
      <c r="K5804" s="275">
        <v>2160000</v>
      </c>
      <c r="L5804" s="275"/>
      <c r="M5804" s="275"/>
      <c r="N5804" s="275"/>
      <c r="O5804" s="275">
        <v>0</v>
      </c>
      <c r="P5804" s="275"/>
      <c r="Q5804" s="73">
        <v>2160000</v>
      </c>
    </row>
    <row r="5805" spans="1:17" ht="12.1" customHeight="1" x14ac:dyDescent="0.25">
      <c r="A5805" s="273" t="s">
        <v>8990</v>
      </c>
      <c r="B5805" s="273"/>
      <c r="C5805" s="274" t="s">
        <v>8991</v>
      </c>
      <c r="D5805" s="274"/>
      <c r="E5805" s="274"/>
      <c r="F5805" s="274"/>
      <c r="G5805" s="73">
        <v>0</v>
      </c>
      <c r="H5805" s="73">
        <v>0</v>
      </c>
      <c r="I5805" s="275">
        <v>0</v>
      </c>
      <c r="J5805" s="275"/>
      <c r="K5805" s="275">
        <v>168000</v>
      </c>
      <c r="L5805" s="275"/>
      <c r="M5805" s="275"/>
      <c r="N5805" s="275"/>
      <c r="O5805" s="275">
        <v>0</v>
      </c>
      <c r="P5805" s="275"/>
      <c r="Q5805" s="73">
        <v>168000</v>
      </c>
    </row>
    <row r="5806" spans="1:17" ht="12.75" customHeight="1" x14ac:dyDescent="0.25">
      <c r="A5806" s="273" t="s">
        <v>8992</v>
      </c>
      <c r="B5806" s="273"/>
      <c r="C5806" s="274" t="s">
        <v>8993</v>
      </c>
      <c r="D5806" s="274"/>
      <c r="E5806" s="274"/>
      <c r="F5806" s="274"/>
      <c r="G5806" s="73">
        <v>0</v>
      </c>
      <c r="H5806" s="73">
        <v>0</v>
      </c>
      <c r="I5806" s="275">
        <v>0</v>
      </c>
      <c r="J5806" s="275"/>
      <c r="K5806" s="275">
        <v>2228000</v>
      </c>
      <c r="L5806" s="275"/>
      <c r="M5806" s="275"/>
      <c r="N5806" s="275"/>
      <c r="O5806" s="275">
        <v>0</v>
      </c>
      <c r="P5806" s="275"/>
      <c r="Q5806" s="73">
        <v>2228000</v>
      </c>
    </row>
    <row r="5807" spans="1:17" ht="12.1" customHeight="1" x14ac:dyDescent="0.25">
      <c r="A5807" s="273" t="s">
        <v>8994</v>
      </c>
      <c r="B5807" s="273"/>
      <c r="C5807" s="274" t="s">
        <v>8995</v>
      </c>
      <c r="D5807" s="274"/>
      <c r="E5807" s="274"/>
      <c r="F5807" s="274"/>
      <c r="G5807" s="73">
        <v>0</v>
      </c>
      <c r="H5807" s="73">
        <v>0</v>
      </c>
      <c r="I5807" s="275">
        <v>0</v>
      </c>
      <c r="J5807" s="275"/>
      <c r="K5807" s="275">
        <v>316000</v>
      </c>
      <c r="L5807" s="275"/>
      <c r="M5807" s="275"/>
      <c r="N5807" s="275"/>
      <c r="O5807" s="275">
        <v>0</v>
      </c>
      <c r="P5807" s="275"/>
      <c r="Q5807" s="73">
        <v>316000</v>
      </c>
    </row>
    <row r="5808" spans="1:17" ht="12.1" customHeight="1" x14ac:dyDescent="0.25">
      <c r="A5808" s="273" t="s">
        <v>8996</v>
      </c>
      <c r="B5808" s="273"/>
      <c r="C5808" s="274" t="s">
        <v>8997</v>
      </c>
      <c r="D5808" s="274"/>
      <c r="E5808" s="274"/>
      <c r="F5808" s="274"/>
      <c r="G5808" s="73">
        <v>0</v>
      </c>
      <c r="H5808" s="73">
        <v>0</v>
      </c>
      <c r="I5808" s="275">
        <v>0</v>
      </c>
      <c r="J5808" s="275"/>
      <c r="K5808" s="275">
        <v>550000</v>
      </c>
      <c r="L5808" s="275"/>
      <c r="M5808" s="275"/>
      <c r="N5808" s="275"/>
      <c r="O5808" s="275">
        <v>0</v>
      </c>
      <c r="P5808" s="275"/>
      <c r="Q5808" s="73">
        <v>550000</v>
      </c>
    </row>
    <row r="5809" spans="1:17" ht="12.75" customHeight="1" x14ac:dyDescent="0.25">
      <c r="A5809" s="273" t="s">
        <v>8998</v>
      </c>
      <c r="B5809" s="273"/>
      <c r="C5809" s="274" t="s">
        <v>8999</v>
      </c>
      <c r="D5809" s="274"/>
      <c r="E5809" s="274"/>
      <c r="F5809" s="274"/>
      <c r="G5809" s="73">
        <v>0</v>
      </c>
      <c r="H5809" s="73">
        <v>0</v>
      </c>
      <c r="I5809" s="275">
        <v>0</v>
      </c>
      <c r="J5809" s="275"/>
      <c r="K5809" s="275">
        <v>245000</v>
      </c>
      <c r="L5809" s="275"/>
      <c r="M5809" s="275"/>
      <c r="N5809" s="275"/>
      <c r="O5809" s="275">
        <v>0</v>
      </c>
      <c r="P5809" s="275"/>
      <c r="Q5809" s="73">
        <v>245000</v>
      </c>
    </row>
    <row r="5810" spans="1:17" ht="12.1" customHeight="1" x14ac:dyDescent="0.25">
      <c r="A5810" s="273" t="s">
        <v>9000</v>
      </c>
      <c r="B5810" s="273"/>
      <c r="C5810" s="274" t="s">
        <v>8960</v>
      </c>
      <c r="D5810" s="274"/>
      <c r="E5810" s="274"/>
      <c r="F5810" s="274"/>
      <c r="G5810" s="73">
        <v>0</v>
      </c>
      <c r="H5810" s="73">
        <v>0</v>
      </c>
      <c r="I5810" s="275">
        <v>0</v>
      </c>
      <c r="J5810" s="275"/>
      <c r="K5810" s="275">
        <v>5942948.0499999998</v>
      </c>
      <c r="L5810" s="275"/>
      <c r="M5810" s="275"/>
      <c r="N5810" s="275"/>
      <c r="O5810" s="275">
        <v>0</v>
      </c>
      <c r="P5810" s="275"/>
      <c r="Q5810" s="73">
        <v>5942948.0499999998</v>
      </c>
    </row>
    <row r="5811" spans="1:17" ht="12.1" customHeight="1" x14ac:dyDescent="0.25">
      <c r="A5811" s="273" t="s">
        <v>9001</v>
      </c>
      <c r="B5811" s="273"/>
      <c r="C5811" s="274" t="s">
        <v>8960</v>
      </c>
      <c r="D5811" s="274"/>
      <c r="E5811" s="274"/>
      <c r="F5811" s="274"/>
      <c r="G5811" s="73">
        <v>0</v>
      </c>
      <c r="H5811" s="73">
        <v>0</v>
      </c>
      <c r="I5811" s="275">
        <v>0</v>
      </c>
      <c r="J5811" s="275"/>
      <c r="K5811" s="275">
        <v>2846482.1</v>
      </c>
      <c r="L5811" s="275"/>
      <c r="M5811" s="275"/>
      <c r="N5811" s="275"/>
      <c r="O5811" s="275">
        <v>0</v>
      </c>
      <c r="P5811" s="275"/>
      <c r="Q5811" s="73">
        <v>2846482.1</v>
      </c>
    </row>
    <row r="5812" spans="1:17" ht="12.1" customHeight="1" x14ac:dyDescent="0.25">
      <c r="A5812" s="273" t="s">
        <v>9002</v>
      </c>
      <c r="B5812" s="273"/>
      <c r="C5812" s="274" t="s">
        <v>8960</v>
      </c>
      <c r="D5812" s="274"/>
      <c r="E5812" s="274"/>
      <c r="F5812" s="274"/>
      <c r="G5812" s="73">
        <v>0</v>
      </c>
      <c r="H5812" s="73">
        <v>0</v>
      </c>
      <c r="I5812" s="275">
        <v>0</v>
      </c>
      <c r="J5812" s="275"/>
      <c r="K5812" s="275">
        <v>1871266.24</v>
      </c>
      <c r="L5812" s="275"/>
      <c r="M5812" s="275"/>
      <c r="N5812" s="275"/>
      <c r="O5812" s="275">
        <v>0</v>
      </c>
      <c r="P5812" s="275"/>
      <c r="Q5812" s="73">
        <v>1871266.24</v>
      </c>
    </row>
    <row r="5813" spans="1:17" ht="12.75" customHeight="1" x14ac:dyDescent="0.25">
      <c r="A5813" s="273" t="s">
        <v>9003</v>
      </c>
      <c r="B5813" s="273"/>
      <c r="C5813" s="274" t="s">
        <v>9004</v>
      </c>
      <c r="D5813" s="274"/>
      <c r="E5813" s="274"/>
      <c r="F5813" s="274"/>
      <c r="G5813" s="73">
        <v>0</v>
      </c>
      <c r="H5813" s="73">
        <v>0</v>
      </c>
      <c r="I5813" s="275">
        <v>0</v>
      </c>
      <c r="J5813" s="275"/>
      <c r="K5813" s="275">
        <v>25000</v>
      </c>
      <c r="L5813" s="275"/>
      <c r="M5813" s="275"/>
      <c r="N5813" s="275"/>
      <c r="O5813" s="275">
        <v>0</v>
      </c>
      <c r="P5813" s="275"/>
      <c r="Q5813" s="73">
        <v>25000</v>
      </c>
    </row>
    <row r="5814" spans="1:17" ht="12.1" customHeight="1" x14ac:dyDescent="0.25">
      <c r="A5814" s="273" t="s">
        <v>9005</v>
      </c>
      <c r="B5814" s="273"/>
      <c r="C5814" s="274" t="s">
        <v>9004</v>
      </c>
      <c r="D5814" s="274"/>
      <c r="E5814" s="274"/>
      <c r="F5814" s="274"/>
      <c r="G5814" s="73">
        <v>0</v>
      </c>
      <c r="H5814" s="73">
        <v>0</v>
      </c>
      <c r="I5814" s="275">
        <v>0</v>
      </c>
      <c r="J5814" s="275"/>
      <c r="K5814" s="275">
        <v>75000</v>
      </c>
      <c r="L5814" s="275"/>
      <c r="M5814" s="275"/>
      <c r="N5814" s="275"/>
      <c r="O5814" s="275">
        <v>0</v>
      </c>
      <c r="P5814" s="275"/>
      <c r="Q5814" s="73">
        <v>75000</v>
      </c>
    </row>
    <row r="5815" spans="1:17" ht="12.1" customHeight="1" x14ac:dyDescent="0.25">
      <c r="A5815" s="273" t="s">
        <v>9006</v>
      </c>
      <c r="B5815" s="273"/>
      <c r="C5815" s="274" t="s">
        <v>9004</v>
      </c>
      <c r="D5815" s="274"/>
      <c r="E5815" s="274"/>
      <c r="F5815" s="274"/>
      <c r="G5815" s="73">
        <v>0</v>
      </c>
      <c r="H5815" s="73">
        <v>0</v>
      </c>
      <c r="I5815" s="275">
        <v>0</v>
      </c>
      <c r="J5815" s="275"/>
      <c r="K5815" s="275">
        <v>98000</v>
      </c>
      <c r="L5815" s="275"/>
      <c r="M5815" s="275"/>
      <c r="N5815" s="275"/>
      <c r="O5815" s="275">
        <v>0</v>
      </c>
      <c r="P5815" s="275"/>
      <c r="Q5815" s="73">
        <v>98000</v>
      </c>
    </row>
    <row r="5816" spans="1:17" ht="12.75" customHeight="1" x14ac:dyDescent="0.25">
      <c r="A5816" s="273" t="s">
        <v>9007</v>
      </c>
      <c r="B5816" s="273"/>
      <c r="C5816" s="274" t="s">
        <v>9004</v>
      </c>
      <c r="D5816" s="274"/>
      <c r="E5816" s="274"/>
      <c r="F5816" s="274"/>
      <c r="G5816" s="73">
        <v>0</v>
      </c>
      <c r="H5816" s="73">
        <v>0</v>
      </c>
      <c r="I5816" s="275">
        <v>0</v>
      </c>
      <c r="J5816" s="275"/>
      <c r="K5816" s="275">
        <v>45000</v>
      </c>
      <c r="L5816" s="275"/>
      <c r="M5816" s="275"/>
      <c r="N5816" s="275"/>
      <c r="O5816" s="275">
        <v>0</v>
      </c>
      <c r="P5816" s="275"/>
      <c r="Q5816" s="73">
        <v>45000</v>
      </c>
    </row>
    <row r="5817" spans="1:17" ht="12.1" customHeight="1" x14ac:dyDescent="0.25">
      <c r="A5817" s="273" t="s">
        <v>9008</v>
      </c>
      <c r="B5817" s="273"/>
      <c r="C5817" s="274" t="s">
        <v>8960</v>
      </c>
      <c r="D5817" s="274"/>
      <c r="E5817" s="274"/>
      <c r="F5817" s="274"/>
      <c r="G5817" s="73">
        <v>0</v>
      </c>
      <c r="H5817" s="73">
        <v>0</v>
      </c>
      <c r="I5817" s="275">
        <v>0</v>
      </c>
      <c r="J5817" s="275"/>
      <c r="K5817" s="275">
        <v>1463828.56</v>
      </c>
      <c r="L5817" s="275"/>
      <c r="M5817" s="275"/>
      <c r="N5817" s="275"/>
      <c r="O5817" s="275">
        <v>0</v>
      </c>
      <c r="P5817" s="275"/>
      <c r="Q5817" s="73">
        <v>1463828.56</v>
      </c>
    </row>
    <row r="5818" spans="1:17" ht="12.1" customHeight="1" x14ac:dyDescent="0.25">
      <c r="A5818" s="273" t="s">
        <v>9009</v>
      </c>
      <c r="B5818" s="273"/>
      <c r="C5818" s="274" t="s">
        <v>9010</v>
      </c>
      <c r="D5818" s="274"/>
      <c r="E5818" s="274"/>
      <c r="F5818" s="274"/>
      <c r="G5818" s="73">
        <v>0</v>
      </c>
      <c r="H5818" s="73">
        <v>0</v>
      </c>
      <c r="I5818" s="275">
        <v>0</v>
      </c>
      <c r="J5818" s="275"/>
      <c r="K5818" s="275">
        <v>60000</v>
      </c>
      <c r="L5818" s="275"/>
      <c r="M5818" s="275"/>
      <c r="N5818" s="275"/>
      <c r="O5818" s="275">
        <v>0</v>
      </c>
      <c r="P5818" s="275"/>
      <c r="Q5818" s="73">
        <v>60000</v>
      </c>
    </row>
    <row r="5819" spans="1:17" ht="12.75" customHeight="1" x14ac:dyDescent="0.25">
      <c r="A5819" s="273" t="s">
        <v>9011</v>
      </c>
      <c r="B5819" s="273"/>
      <c r="C5819" s="274" t="s">
        <v>8960</v>
      </c>
      <c r="D5819" s="274"/>
      <c r="E5819" s="274"/>
      <c r="F5819" s="274"/>
      <c r="G5819" s="73">
        <v>0</v>
      </c>
      <c r="H5819" s="73">
        <v>0</v>
      </c>
      <c r="I5819" s="275">
        <v>0</v>
      </c>
      <c r="J5819" s="275"/>
      <c r="K5819" s="275">
        <v>4414857.1399999997</v>
      </c>
      <c r="L5819" s="275"/>
      <c r="M5819" s="275"/>
      <c r="N5819" s="275"/>
      <c r="O5819" s="275">
        <v>0</v>
      </c>
      <c r="P5819" s="275"/>
      <c r="Q5819" s="73">
        <v>4414857.1399999997</v>
      </c>
    </row>
    <row r="5820" spans="1:17" ht="12.1" customHeight="1" x14ac:dyDescent="0.25">
      <c r="A5820" s="273" t="s">
        <v>9012</v>
      </c>
      <c r="B5820" s="273"/>
      <c r="C5820" s="274" t="s">
        <v>8960</v>
      </c>
      <c r="D5820" s="274"/>
      <c r="E5820" s="274"/>
      <c r="F5820" s="274"/>
      <c r="G5820" s="73">
        <v>0</v>
      </c>
      <c r="H5820" s="73">
        <v>0</v>
      </c>
      <c r="I5820" s="275">
        <v>0</v>
      </c>
      <c r="J5820" s="275"/>
      <c r="K5820" s="275">
        <v>77096.78</v>
      </c>
      <c r="L5820" s="275"/>
      <c r="M5820" s="275"/>
      <c r="N5820" s="275"/>
      <c r="O5820" s="275">
        <v>0</v>
      </c>
      <c r="P5820" s="275"/>
      <c r="Q5820" s="73">
        <v>77096.78</v>
      </c>
    </row>
    <row r="5821" spans="1:17" ht="12.1" customHeight="1" x14ac:dyDescent="0.25">
      <c r="A5821" s="273" t="s">
        <v>9013</v>
      </c>
      <c r="B5821" s="273"/>
      <c r="C5821" s="274" t="s">
        <v>8960</v>
      </c>
      <c r="D5821" s="274"/>
      <c r="E5821" s="274"/>
      <c r="F5821" s="274"/>
      <c r="G5821" s="73">
        <v>0</v>
      </c>
      <c r="H5821" s="73">
        <v>0</v>
      </c>
      <c r="I5821" s="275">
        <v>0</v>
      </c>
      <c r="J5821" s="275"/>
      <c r="K5821" s="275">
        <v>8784636.3599999994</v>
      </c>
      <c r="L5821" s="275"/>
      <c r="M5821" s="275"/>
      <c r="N5821" s="275"/>
      <c r="O5821" s="275">
        <v>0</v>
      </c>
      <c r="P5821" s="275"/>
      <c r="Q5821" s="73">
        <v>8784636.3599999994</v>
      </c>
    </row>
    <row r="5822" spans="1:17" ht="12.75" customHeight="1" x14ac:dyDescent="0.25">
      <c r="A5822" s="273" t="s">
        <v>9014</v>
      </c>
      <c r="B5822" s="273"/>
      <c r="C5822" s="274" t="s">
        <v>8960</v>
      </c>
      <c r="D5822" s="274"/>
      <c r="E5822" s="274"/>
      <c r="F5822" s="274"/>
      <c r="G5822" s="73">
        <v>0</v>
      </c>
      <c r="H5822" s="73">
        <v>0</v>
      </c>
      <c r="I5822" s="275">
        <v>0</v>
      </c>
      <c r="J5822" s="275"/>
      <c r="K5822" s="275">
        <v>342000</v>
      </c>
      <c r="L5822" s="275"/>
      <c r="M5822" s="275"/>
      <c r="N5822" s="275"/>
      <c r="O5822" s="275">
        <v>0</v>
      </c>
      <c r="P5822" s="275"/>
      <c r="Q5822" s="73">
        <v>342000</v>
      </c>
    </row>
    <row r="5823" spans="1:17" ht="12.1" customHeight="1" x14ac:dyDescent="0.25">
      <c r="A5823" s="273" t="s">
        <v>9015</v>
      </c>
      <c r="B5823" s="273"/>
      <c r="C5823" s="274" t="s">
        <v>9016</v>
      </c>
      <c r="D5823" s="274"/>
      <c r="E5823" s="274"/>
      <c r="F5823" s="274"/>
      <c r="G5823" s="73">
        <v>0</v>
      </c>
      <c r="H5823" s="73">
        <v>0</v>
      </c>
      <c r="I5823" s="275">
        <v>0</v>
      </c>
      <c r="J5823" s="275"/>
      <c r="K5823" s="275">
        <v>2264909.08</v>
      </c>
      <c r="L5823" s="275"/>
      <c r="M5823" s="275"/>
      <c r="N5823" s="275"/>
      <c r="O5823" s="275">
        <v>0</v>
      </c>
      <c r="P5823" s="275"/>
      <c r="Q5823" s="73">
        <v>2264909.08</v>
      </c>
    </row>
    <row r="5824" spans="1:17" ht="12.1" customHeight="1" x14ac:dyDescent="0.25">
      <c r="A5824" s="273" t="s">
        <v>9017</v>
      </c>
      <c r="B5824" s="273"/>
      <c r="C5824" s="274" t="s">
        <v>9018</v>
      </c>
      <c r="D5824" s="274"/>
      <c r="E5824" s="274"/>
      <c r="F5824" s="274"/>
      <c r="G5824" s="73">
        <v>0</v>
      </c>
      <c r="H5824" s="73">
        <v>0</v>
      </c>
      <c r="I5824" s="275">
        <v>0</v>
      </c>
      <c r="J5824" s="275"/>
      <c r="K5824" s="275">
        <v>2216909.09</v>
      </c>
      <c r="L5824" s="275"/>
      <c r="M5824" s="275"/>
      <c r="N5824" s="275"/>
      <c r="O5824" s="275">
        <v>0</v>
      </c>
      <c r="P5824" s="275"/>
      <c r="Q5824" s="73">
        <v>2216909.09</v>
      </c>
    </row>
    <row r="5825" spans="1:17" ht="12.75" customHeight="1" x14ac:dyDescent="0.25">
      <c r="A5825" s="273" t="s">
        <v>9019</v>
      </c>
      <c r="B5825" s="273"/>
      <c r="C5825" s="274" t="s">
        <v>9020</v>
      </c>
      <c r="D5825" s="274"/>
      <c r="E5825" s="274"/>
      <c r="F5825" s="274"/>
      <c r="G5825" s="73">
        <v>0</v>
      </c>
      <c r="H5825" s="73">
        <v>0</v>
      </c>
      <c r="I5825" s="275">
        <v>0</v>
      </c>
      <c r="J5825" s="275"/>
      <c r="K5825" s="275">
        <v>568000</v>
      </c>
      <c r="L5825" s="275"/>
      <c r="M5825" s="275"/>
      <c r="N5825" s="275"/>
      <c r="O5825" s="275">
        <v>0</v>
      </c>
      <c r="P5825" s="275"/>
      <c r="Q5825" s="73">
        <v>568000</v>
      </c>
    </row>
    <row r="5826" spans="1:17" ht="12.1" customHeight="1" x14ac:dyDescent="0.25">
      <c r="A5826" s="273" t="s">
        <v>9021</v>
      </c>
      <c r="B5826" s="273"/>
      <c r="C5826" s="274" t="s">
        <v>9022</v>
      </c>
      <c r="D5826" s="274"/>
      <c r="E5826" s="274"/>
      <c r="F5826" s="274"/>
      <c r="G5826" s="73">
        <v>0</v>
      </c>
      <c r="H5826" s="73">
        <v>0</v>
      </c>
      <c r="I5826" s="275">
        <v>0</v>
      </c>
      <c r="J5826" s="275"/>
      <c r="K5826" s="275">
        <v>1675818.18</v>
      </c>
      <c r="L5826" s="275"/>
      <c r="M5826" s="275"/>
      <c r="N5826" s="275"/>
      <c r="O5826" s="275">
        <v>0</v>
      </c>
      <c r="P5826" s="275"/>
      <c r="Q5826" s="73">
        <v>1675818.18</v>
      </c>
    </row>
    <row r="5827" spans="1:17" ht="12.1" customHeight="1" x14ac:dyDescent="0.25">
      <c r="A5827" s="273" t="s">
        <v>9023</v>
      </c>
      <c r="B5827" s="273"/>
      <c r="C5827" s="274" t="s">
        <v>9024</v>
      </c>
      <c r="D5827" s="274"/>
      <c r="E5827" s="274"/>
      <c r="F5827" s="274"/>
      <c r="G5827" s="73">
        <v>0</v>
      </c>
      <c r="H5827" s="73">
        <v>0</v>
      </c>
      <c r="I5827" s="275">
        <v>0</v>
      </c>
      <c r="J5827" s="275"/>
      <c r="K5827" s="275">
        <v>965129.02</v>
      </c>
      <c r="L5827" s="275"/>
      <c r="M5827" s="275"/>
      <c r="N5827" s="275"/>
      <c r="O5827" s="275">
        <v>0</v>
      </c>
      <c r="P5827" s="275"/>
      <c r="Q5827" s="73">
        <v>965129.02</v>
      </c>
    </row>
    <row r="5828" spans="1:17" ht="12.75" customHeight="1" x14ac:dyDescent="0.25">
      <c r="A5828" s="273" t="s">
        <v>9025</v>
      </c>
      <c r="B5828" s="273"/>
      <c r="C5828" s="274" t="s">
        <v>9026</v>
      </c>
      <c r="D5828" s="274"/>
      <c r="E5828" s="274"/>
      <c r="F5828" s="274"/>
      <c r="G5828" s="73">
        <v>0</v>
      </c>
      <c r="H5828" s="73">
        <v>0</v>
      </c>
      <c r="I5828" s="275">
        <v>0</v>
      </c>
      <c r="J5828" s="275"/>
      <c r="K5828" s="275">
        <v>160000</v>
      </c>
      <c r="L5828" s="275"/>
      <c r="M5828" s="275"/>
      <c r="N5828" s="275"/>
      <c r="O5828" s="275">
        <v>0</v>
      </c>
      <c r="P5828" s="275"/>
      <c r="Q5828" s="73">
        <v>160000</v>
      </c>
    </row>
    <row r="5829" spans="1:17" ht="12.1" customHeight="1" x14ac:dyDescent="0.25">
      <c r="A5829" s="273" t="s">
        <v>9027</v>
      </c>
      <c r="B5829" s="273"/>
      <c r="C5829" s="274" t="s">
        <v>8964</v>
      </c>
      <c r="D5829" s="274"/>
      <c r="E5829" s="274"/>
      <c r="F5829" s="274"/>
      <c r="G5829" s="73">
        <v>0</v>
      </c>
      <c r="H5829" s="73">
        <v>0</v>
      </c>
      <c r="I5829" s="275">
        <v>0</v>
      </c>
      <c r="J5829" s="275"/>
      <c r="K5829" s="275">
        <v>1110000</v>
      </c>
      <c r="L5829" s="275"/>
      <c r="M5829" s="275"/>
      <c r="N5829" s="275"/>
      <c r="O5829" s="275">
        <v>0</v>
      </c>
      <c r="P5829" s="275"/>
      <c r="Q5829" s="73">
        <v>1110000</v>
      </c>
    </row>
    <row r="5830" spans="1:17" ht="12.1" customHeight="1" x14ac:dyDescent="0.25">
      <c r="A5830" s="273" t="s">
        <v>9028</v>
      </c>
      <c r="B5830" s="273"/>
      <c r="C5830" s="274" t="s">
        <v>9029</v>
      </c>
      <c r="D5830" s="274"/>
      <c r="E5830" s="274"/>
      <c r="F5830" s="274"/>
      <c r="G5830" s="73">
        <v>0</v>
      </c>
      <c r="H5830" s="73">
        <v>0</v>
      </c>
      <c r="I5830" s="275">
        <v>0</v>
      </c>
      <c r="J5830" s="275"/>
      <c r="K5830" s="275">
        <v>59000</v>
      </c>
      <c r="L5830" s="275"/>
      <c r="M5830" s="275"/>
      <c r="N5830" s="275"/>
      <c r="O5830" s="275">
        <v>0</v>
      </c>
      <c r="P5830" s="275"/>
      <c r="Q5830" s="73">
        <v>59000</v>
      </c>
    </row>
    <row r="5831" spans="1:17" ht="12.75" customHeight="1" x14ac:dyDescent="0.25">
      <c r="A5831" s="273" t="s">
        <v>9030</v>
      </c>
      <c r="B5831" s="273"/>
      <c r="C5831" s="274" t="s">
        <v>9031</v>
      </c>
      <c r="D5831" s="274"/>
      <c r="E5831" s="274"/>
      <c r="F5831" s="274"/>
      <c r="G5831" s="73">
        <v>0</v>
      </c>
      <c r="H5831" s="73">
        <v>0</v>
      </c>
      <c r="I5831" s="275">
        <v>0</v>
      </c>
      <c r="J5831" s="275"/>
      <c r="K5831" s="275">
        <v>993000</v>
      </c>
      <c r="L5831" s="275"/>
      <c r="M5831" s="275"/>
      <c r="N5831" s="275"/>
      <c r="O5831" s="275">
        <v>0</v>
      </c>
      <c r="P5831" s="275"/>
      <c r="Q5831" s="73">
        <v>993000</v>
      </c>
    </row>
    <row r="5832" spans="1:17" ht="12.1" customHeight="1" x14ac:dyDescent="0.25">
      <c r="A5832" s="273" t="s">
        <v>9032</v>
      </c>
      <c r="B5832" s="273"/>
      <c r="C5832" s="274" t="s">
        <v>9033</v>
      </c>
      <c r="D5832" s="274"/>
      <c r="E5832" s="274"/>
      <c r="F5832" s="274"/>
      <c r="G5832" s="73">
        <v>0</v>
      </c>
      <c r="H5832" s="73">
        <v>0</v>
      </c>
      <c r="I5832" s="275">
        <v>0</v>
      </c>
      <c r="J5832" s="275"/>
      <c r="K5832" s="275">
        <v>1175090.9099999999</v>
      </c>
      <c r="L5832" s="275"/>
      <c r="M5832" s="275"/>
      <c r="N5832" s="275"/>
      <c r="O5832" s="275">
        <v>0</v>
      </c>
      <c r="P5832" s="275"/>
      <c r="Q5832" s="73">
        <v>1175090.9099999999</v>
      </c>
    </row>
    <row r="5833" spans="1:17" ht="12.1" customHeight="1" x14ac:dyDescent="0.25">
      <c r="A5833" s="273" t="s">
        <v>9034</v>
      </c>
      <c r="B5833" s="273"/>
      <c r="C5833" s="274" t="s">
        <v>9035</v>
      </c>
      <c r="D5833" s="274"/>
      <c r="E5833" s="274"/>
      <c r="F5833" s="274"/>
      <c r="G5833" s="73">
        <v>0</v>
      </c>
      <c r="H5833" s="73">
        <v>0</v>
      </c>
      <c r="I5833" s="275">
        <v>0</v>
      </c>
      <c r="J5833" s="275"/>
      <c r="K5833" s="275">
        <v>1900000</v>
      </c>
      <c r="L5833" s="275"/>
      <c r="M5833" s="275"/>
      <c r="N5833" s="275"/>
      <c r="O5833" s="275">
        <v>0</v>
      </c>
      <c r="P5833" s="275"/>
      <c r="Q5833" s="73">
        <v>1900000</v>
      </c>
    </row>
    <row r="5834" spans="1:17" ht="12.75" customHeight="1" x14ac:dyDescent="0.25">
      <c r="A5834" s="273" t="s">
        <v>9036</v>
      </c>
      <c r="B5834" s="273"/>
      <c r="C5834" s="274" t="s">
        <v>9037</v>
      </c>
      <c r="D5834" s="274"/>
      <c r="E5834" s="274"/>
      <c r="F5834" s="274"/>
      <c r="G5834" s="73">
        <v>0</v>
      </c>
      <c r="H5834" s="73">
        <v>0</v>
      </c>
      <c r="I5834" s="275">
        <v>0</v>
      </c>
      <c r="J5834" s="275"/>
      <c r="K5834" s="275">
        <v>1125015.67</v>
      </c>
      <c r="L5834" s="275"/>
      <c r="M5834" s="275"/>
      <c r="N5834" s="275"/>
      <c r="O5834" s="275">
        <v>0</v>
      </c>
      <c r="P5834" s="275"/>
      <c r="Q5834" s="73">
        <v>1125015.67</v>
      </c>
    </row>
    <row r="5835" spans="1:17" ht="12.1" customHeight="1" x14ac:dyDescent="0.25">
      <c r="A5835" s="273" t="s">
        <v>9038</v>
      </c>
      <c r="B5835" s="273"/>
      <c r="C5835" s="274" t="s">
        <v>9039</v>
      </c>
      <c r="D5835" s="274"/>
      <c r="E5835" s="274"/>
      <c r="F5835" s="274"/>
      <c r="G5835" s="73">
        <v>0</v>
      </c>
      <c r="H5835" s="73">
        <v>0</v>
      </c>
      <c r="I5835" s="275">
        <v>0</v>
      </c>
      <c r="J5835" s="275"/>
      <c r="K5835" s="275">
        <v>2238345.4500000002</v>
      </c>
      <c r="L5835" s="275"/>
      <c r="M5835" s="275"/>
      <c r="N5835" s="275"/>
      <c r="O5835" s="275">
        <v>0</v>
      </c>
      <c r="P5835" s="275"/>
      <c r="Q5835" s="73">
        <v>2238345.4500000002</v>
      </c>
    </row>
    <row r="5836" spans="1:17" ht="12.1" customHeight="1" x14ac:dyDescent="0.25">
      <c r="A5836" s="273" t="s">
        <v>9040</v>
      </c>
      <c r="B5836" s="273"/>
      <c r="C5836" s="274" t="s">
        <v>9041</v>
      </c>
      <c r="D5836" s="274"/>
      <c r="E5836" s="274"/>
      <c r="F5836" s="274"/>
      <c r="G5836" s="73">
        <v>0</v>
      </c>
      <c r="H5836" s="73">
        <v>0</v>
      </c>
      <c r="I5836" s="275">
        <v>0</v>
      </c>
      <c r="J5836" s="275"/>
      <c r="K5836" s="275">
        <v>207000</v>
      </c>
      <c r="L5836" s="275"/>
      <c r="M5836" s="275"/>
      <c r="N5836" s="275"/>
      <c r="O5836" s="275">
        <v>0</v>
      </c>
      <c r="P5836" s="275"/>
      <c r="Q5836" s="73">
        <v>207000</v>
      </c>
    </row>
    <row r="5837" spans="1:17" ht="12.1" customHeight="1" x14ac:dyDescent="0.25">
      <c r="A5837" s="273" t="s">
        <v>9042</v>
      </c>
      <c r="B5837" s="273"/>
      <c r="C5837" s="274" t="s">
        <v>9043</v>
      </c>
      <c r="D5837" s="274"/>
      <c r="E5837" s="274"/>
      <c r="F5837" s="274"/>
      <c r="G5837" s="73">
        <v>0</v>
      </c>
      <c r="H5837" s="73">
        <v>0</v>
      </c>
      <c r="I5837" s="275">
        <v>0</v>
      </c>
      <c r="J5837" s="275"/>
      <c r="K5837" s="275">
        <v>1254000</v>
      </c>
      <c r="L5837" s="275"/>
      <c r="M5837" s="275"/>
      <c r="N5837" s="275"/>
      <c r="O5837" s="275">
        <v>0</v>
      </c>
      <c r="P5837" s="275"/>
      <c r="Q5837" s="73">
        <v>1254000</v>
      </c>
    </row>
    <row r="5838" spans="1:17" ht="12.75" customHeight="1" x14ac:dyDescent="0.25">
      <c r="A5838" s="273" t="s">
        <v>9044</v>
      </c>
      <c r="B5838" s="273"/>
      <c r="C5838" s="274" t="s">
        <v>9045</v>
      </c>
      <c r="D5838" s="274"/>
      <c r="E5838" s="274"/>
      <c r="F5838" s="274"/>
      <c r="G5838" s="73">
        <v>0</v>
      </c>
      <c r="H5838" s="73">
        <v>0</v>
      </c>
      <c r="I5838" s="275">
        <v>0</v>
      </c>
      <c r="J5838" s="275"/>
      <c r="K5838" s="275">
        <v>2005000</v>
      </c>
      <c r="L5838" s="275"/>
      <c r="M5838" s="275"/>
      <c r="N5838" s="275"/>
      <c r="O5838" s="275">
        <v>0</v>
      </c>
      <c r="P5838" s="275"/>
      <c r="Q5838" s="73">
        <v>2005000</v>
      </c>
    </row>
    <row r="5839" spans="1:17" ht="12.1" customHeight="1" x14ac:dyDescent="0.25">
      <c r="A5839" s="273" t="s">
        <v>9046</v>
      </c>
      <c r="B5839" s="273"/>
      <c r="C5839" s="274" t="s">
        <v>9047</v>
      </c>
      <c r="D5839" s="274"/>
      <c r="E5839" s="274"/>
      <c r="F5839" s="274"/>
      <c r="G5839" s="73">
        <v>0</v>
      </c>
      <c r="H5839" s="73">
        <v>0</v>
      </c>
      <c r="I5839" s="275">
        <v>0</v>
      </c>
      <c r="J5839" s="275"/>
      <c r="K5839" s="275">
        <v>1140000</v>
      </c>
      <c r="L5839" s="275"/>
      <c r="M5839" s="275"/>
      <c r="N5839" s="275"/>
      <c r="O5839" s="275">
        <v>0</v>
      </c>
      <c r="P5839" s="275"/>
      <c r="Q5839" s="73">
        <v>1140000</v>
      </c>
    </row>
    <row r="5840" spans="1:17" ht="12.1" customHeight="1" x14ac:dyDescent="0.25">
      <c r="A5840" s="273" t="s">
        <v>9048</v>
      </c>
      <c r="B5840" s="273"/>
      <c r="C5840" s="274" t="s">
        <v>9049</v>
      </c>
      <c r="D5840" s="274"/>
      <c r="E5840" s="274"/>
      <c r="F5840" s="274"/>
      <c r="G5840" s="73">
        <v>0</v>
      </c>
      <c r="H5840" s="73">
        <v>0</v>
      </c>
      <c r="I5840" s="275">
        <v>0</v>
      </c>
      <c r="J5840" s="275"/>
      <c r="K5840" s="275">
        <v>6203161.2999999998</v>
      </c>
      <c r="L5840" s="275"/>
      <c r="M5840" s="275"/>
      <c r="N5840" s="275"/>
      <c r="O5840" s="275">
        <v>0</v>
      </c>
      <c r="P5840" s="275"/>
      <c r="Q5840" s="73">
        <v>6203161.2999999998</v>
      </c>
    </row>
    <row r="5841" spans="1:17" ht="12.75" customHeight="1" x14ac:dyDescent="0.25">
      <c r="A5841" s="273" t="s">
        <v>9050</v>
      </c>
      <c r="B5841" s="273"/>
      <c r="C5841" s="274" t="s">
        <v>9051</v>
      </c>
      <c r="D5841" s="274"/>
      <c r="E5841" s="274"/>
      <c r="F5841" s="274"/>
      <c r="G5841" s="73">
        <v>0</v>
      </c>
      <c r="H5841" s="73">
        <v>0</v>
      </c>
      <c r="I5841" s="275">
        <v>0</v>
      </c>
      <c r="J5841" s="275"/>
      <c r="K5841" s="275">
        <v>903090.92</v>
      </c>
      <c r="L5841" s="275"/>
      <c r="M5841" s="275"/>
      <c r="N5841" s="275"/>
      <c r="O5841" s="275">
        <v>0</v>
      </c>
      <c r="P5841" s="275"/>
      <c r="Q5841" s="73">
        <v>903090.92</v>
      </c>
    </row>
    <row r="5842" spans="1:17" ht="12.1" customHeight="1" x14ac:dyDescent="0.25">
      <c r="A5842" s="273" t="s">
        <v>9052</v>
      </c>
      <c r="B5842" s="273"/>
      <c r="C5842" s="274" t="s">
        <v>9053</v>
      </c>
      <c r="D5842" s="274"/>
      <c r="E5842" s="274"/>
      <c r="F5842" s="274"/>
      <c r="G5842" s="73">
        <v>0</v>
      </c>
      <c r="H5842" s="73">
        <v>0</v>
      </c>
      <c r="I5842" s="275">
        <v>0</v>
      </c>
      <c r="J5842" s="275"/>
      <c r="K5842" s="275">
        <v>474000</v>
      </c>
      <c r="L5842" s="275"/>
      <c r="M5842" s="275"/>
      <c r="N5842" s="275"/>
      <c r="O5842" s="275">
        <v>0</v>
      </c>
      <c r="P5842" s="275"/>
      <c r="Q5842" s="73">
        <v>474000</v>
      </c>
    </row>
    <row r="5843" spans="1:17" ht="12.1" customHeight="1" x14ac:dyDescent="0.25">
      <c r="A5843" s="273" t="s">
        <v>9054</v>
      </c>
      <c r="B5843" s="273"/>
      <c r="C5843" s="274" t="s">
        <v>9055</v>
      </c>
      <c r="D5843" s="274"/>
      <c r="E5843" s="274"/>
      <c r="F5843" s="274"/>
      <c r="G5843" s="73">
        <v>0</v>
      </c>
      <c r="H5843" s="73">
        <v>0</v>
      </c>
      <c r="I5843" s="275">
        <v>0</v>
      </c>
      <c r="J5843" s="275"/>
      <c r="K5843" s="275">
        <v>532000</v>
      </c>
      <c r="L5843" s="275"/>
      <c r="M5843" s="275"/>
      <c r="N5843" s="275"/>
      <c r="O5843" s="275">
        <v>0</v>
      </c>
      <c r="P5843" s="275"/>
      <c r="Q5843" s="73">
        <v>532000</v>
      </c>
    </row>
    <row r="5844" spans="1:17" ht="12.75" customHeight="1" x14ac:dyDescent="0.25">
      <c r="A5844" s="273" t="s">
        <v>9056</v>
      </c>
      <c r="B5844" s="273"/>
      <c r="C5844" s="274" t="s">
        <v>9057</v>
      </c>
      <c r="D5844" s="274"/>
      <c r="E5844" s="274"/>
      <c r="F5844" s="274"/>
      <c r="G5844" s="73">
        <v>0</v>
      </c>
      <c r="H5844" s="73">
        <v>0</v>
      </c>
      <c r="I5844" s="275">
        <v>0</v>
      </c>
      <c r="J5844" s="275"/>
      <c r="K5844" s="275">
        <v>1577000</v>
      </c>
      <c r="L5844" s="275"/>
      <c r="M5844" s="275"/>
      <c r="N5844" s="275"/>
      <c r="O5844" s="275">
        <v>0</v>
      </c>
      <c r="P5844" s="275"/>
      <c r="Q5844" s="73">
        <v>1577000</v>
      </c>
    </row>
    <row r="5845" spans="1:17" ht="12.1" customHeight="1" x14ac:dyDescent="0.25">
      <c r="A5845" s="273" t="s">
        <v>9058</v>
      </c>
      <c r="B5845" s="273"/>
      <c r="C5845" s="274" t="s">
        <v>9059</v>
      </c>
      <c r="D5845" s="274"/>
      <c r="E5845" s="274"/>
      <c r="F5845" s="274"/>
      <c r="G5845" s="73">
        <v>0</v>
      </c>
      <c r="H5845" s="73">
        <v>0</v>
      </c>
      <c r="I5845" s="275">
        <v>0</v>
      </c>
      <c r="J5845" s="275"/>
      <c r="K5845" s="275">
        <v>1000000</v>
      </c>
      <c r="L5845" s="275"/>
      <c r="M5845" s="275"/>
      <c r="N5845" s="275"/>
      <c r="O5845" s="275">
        <v>0</v>
      </c>
      <c r="P5845" s="275"/>
      <c r="Q5845" s="73">
        <v>1000000</v>
      </c>
    </row>
    <row r="5846" spans="1:17" ht="12.1" customHeight="1" x14ac:dyDescent="0.25">
      <c r="A5846" s="273" t="s">
        <v>9060</v>
      </c>
      <c r="B5846" s="273"/>
      <c r="C5846" s="274" t="s">
        <v>9061</v>
      </c>
      <c r="D5846" s="274"/>
      <c r="E5846" s="274"/>
      <c r="F5846" s="274"/>
      <c r="G5846" s="73">
        <v>0</v>
      </c>
      <c r="H5846" s="73">
        <v>0</v>
      </c>
      <c r="I5846" s="275">
        <v>0</v>
      </c>
      <c r="J5846" s="275"/>
      <c r="K5846" s="275">
        <v>960000</v>
      </c>
      <c r="L5846" s="275"/>
      <c r="M5846" s="275"/>
      <c r="N5846" s="275"/>
      <c r="O5846" s="275">
        <v>0</v>
      </c>
      <c r="P5846" s="275"/>
      <c r="Q5846" s="73">
        <v>960000</v>
      </c>
    </row>
    <row r="5847" spans="1:17" ht="12.75" customHeight="1" x14ac:dyDescent="0.25">
      <c r="A5847" s="273" t="s">
        <v>9062</v>
      </c>
      <c r="B5847" s="273"/>
      <c r="C5847" s="274" t="s">
        <v>9063</v>
      </c>
      <c r="D5847" s="274"/>
      <c r="E5847" s="274"/>
      <c r="F5847" s="274"/>
      <c r="G5847" s="73">
        <v>0</v>
      </c>
      <c r="H5847" s="73">
        <v>0</v>
      </c>
      <c r="I5847" s="275">
        <v>0</v>
      </c>
      <c r="J5847" s="275"/>
      <c r="K5847" s="275">
        <v>16000</v>
      </c>
      <c r="L5847" s="275"/>
      <c r="M5847" s="275"/>
      <c r="N5847" s="275"/>
      <c r="O5847" s="275">
        <v>0</v>
      </c>
      <c r="P5847" s="275"/>
      <c r="Q5847" s="73">
        <v>16000</v>
      </c>
    </row>
    <row r="5848" spans="1:17" ht="12.1" customHeight="1" x14ac:dyDescent="0.25">
      <c r="A5848" s="273" t="s">
        <v>9064</v>
      </c>
      <c r="B5848" s="273"/>
      <c r="C5848" s="274" t="s">
        <v>9065</v>
      </c>
      <c r="D5848" s="274"/>
      <c r="E5848" s="274"/>
      <c r="F5848" s="274"/>
      <c r="G5848" s="73">
        <v>0</v>
      </c>
      <c r="H5848" s="73">
        <v>0</v>
      </c>
      <c r="I5848" s="275">
        <v>0</v>
      </c>
      <c r="J5848" s="275"/>
      <c r="K5848" s="275">
        <v>320000</v>
      </c>
      <c r="L5848" s="275"/>
      <c r="M5848" s="275"/>
      <c r="N5848" s="275"/>
      <c r="O5848" s="275">
        <v>0</v>
      </c>
      <c r="P5848" s="275"/>
      <c r="Q5848" s="73">
        <v>320000</v>
      </c>
    </row>
    <row r="5849" spans="1:17" ht="12.1" customHeight="1" x14ac:dyDescent="0.25">
      <c r="A5849" s="273" t="s">
        <v>9066</v>
      </c>
      <c r="B5849" s="273"/>
      <c r="C5849" s="274" t="s">
        <v>8960</v>
      </c>
      <c r="D5849" s="274"/>
      <c r="E5849" s="274"/>
      <c r="F5849" s="274"/>
      <c r="G5849" s="73">
        <v>0</v>
      </c>
      <c r="H5849" s="73">
        <v>0</v>
      </c>
      <c r="I5849" s="275">
        <v>0</v>
      </c>
      <c r="J5849" s="275"/>
      <c r="K5849" s="275">
        <v>5816545.4500000002</v>
      </c>
      <c r="L5849" s="275"/>
      <c r="M5849" s="275"/>
      <c r="N5849" s="275"/>
      <c r="O5849" s="275">
        <v>0</v>
      </c>
      <c r="P5849" s="275"/>
      <c r="Q5849" s="73">
        <v>5816545.4500000002</v>
      </c>
    </row>
    <row r="5850" spans="1:17" ht="12.75" customHeight="1" x14ac:dyDescent="0.25">
      <c r="A5850" s="273" t="s">
        <v>9067</v>
      </c>
      <c r="B5850" s="273"/>
      <c r="C5850" s="274" t="s">
        <v>8960</v>
      </c>
      <c r="D5850" s="274"/>
      <c r="E5850" s="274"/>
      <c r="F5850" s="274"/>
      <c r="G5850" s="73">
        <v>0</v>
      </c>
      <c r="H5850" s="73">
        <v>0</v>
      </c>
      <c r="I5850" s="275">
        <v>0</v>
      </c>
      <c r="J5850" s="275"/>
      <c r="K5850" s="275">
        <v>2408836.36</v>
      </c>
      <c r="L5850" s="275"/>
      <c r="M5850" s="275"/>
      <c r="N5850" s="275"/>
      <c r="O5850" s="275">
        <v>0</v>
      </c>
      <c r="P5850" s="275"/>
      <c r="Q5850" s="73">
        <v>2408836.36</v>
      </c>
    </row>
    <row r="5851" spans="1:17" ht="12.1" customHeight="1" x14ac:dyDescent="0.25">
      <c r="A5851" s="273" t="s">
        <v>9068</v>
      </c>
      <c r="B5851" s="273"/>
      <c r="C5851" s="274" t="s">
        <v>9069</v>
      </c>
      <c r="D5851" s="274"/>
      <c r="E5851" s="274"/>
      <c r="F5851" s="274"/>
      <c r="G5851" s="73">
        <v>0</v>
      </c>
      <c r="H5851" s="73">
        <v>0</v>
      </c>
      <c r="I5851" s="275">
        <v>0</v>
      </c>
      <c r="J5851" s="275"/>
      <c r="K5851" s="275">
        <v>196000</v>
      </c>
      <c r="L5851" s="275"/>
      <c r="M5851" s="275"/>
      <c r="N5851" s="275"/>
      <c r="O5851" s="275">
        <v>0</v>
      </c>
      <c r="P5851" s="275"/>
      <c r="Q5851" s="73">
        <v>196000</v>
      </c>
    </row>
    <row r="5852" spans="1:17" ht="12.1" customHeight="1" x14ac:dyDescent="0.25">
      <c r="A5852" s="273" t="s">
        <v>9070</v>
      </c>
      <c r="B5852" s="273"/>
      <c r="C5852" s="274" t="s">
        <v>9071</v>
      </c>
      <c r="D5852" s="274"/>
      <c r="E5852" s="274"/>
      <c r="F5852" s="274"/>
      <c r="G5852" s="73">
        <v>0</v>
      </c>
      <c r="H5852" s="73">
        <v>0</v>
      </c>
      <c r="I5852" s="275">
        <v>0</v>
      </c>
      <c r="J5852" s="275"/>
      <c r="K5852" s="275">
        <v>4776099.09</v>
      </c>
      <c r="L5852" s="275"/>
      <c r="M5852" s="275"/>
      <c r="N5852" s="275"/>
      <c r="O5852" s="275">
        <v>0</v>
      </c>
      <c r="P5852" s="275"/>
      <c r="Q5852" s="73">
        <v>4776099.09</v>
      </c>
    </row>
    <row r="5853" spans="1:17" ht="12.75" customHeight="1" x14ac:dyDescent="0.25">
      <c r="A5853" s="273" t="s">
        <v>9072</v>
      </c>
      <c r="B5853" s="273"/>
      <c r="C5853" s="274" t="s">
        <v>9073</v>
      </c>
      <c r="D5853" s="274"/>
      <c r="E5853" s="274"/>
      <c r="F5853" s="274"/>
      <c r="G5853" s="73">
        <v>0</v>
      </c>
      <c r="H5853" s="73">
        <v>0</v>
      </c>
      <c r="I5853" s="275">
        <v>0</v>
      </c>
      <c r="J5853" s="275"/>
      <c r="K5853" s="275">
        <v>625000</v>
      </c>
      <c r="L5853" s="275"/>
      <c r="M5853" s="275"/>
      <c r="N5853" s="275"/>
      <c r="O5853" s="275">
        <v>0</v>
      </c>
      <c r="P5853" s="275"/>
      <c r="Q5853" s="73">
        <v>625000</v>
      </c>
    </row>
    <row r="5854" spans="1:17" ht="12.1" customHeight="1" x14ac:dyDescent="0.25">
      <c r="A5854" s="273" t="s">
        <v>9074</v>
      </c>
      <c r="B5854" s="273"/>
      <c r="C5854" s="274" t="s">
        <v>9075</v>
      </c>
      <c r="D5854" s="274"/>
      <c r="E5854" s="274"/>
      <c r="F5854" s="274"/>
      <c r="G5854" s="73">
        <v>0</v>
      </c>
      <c r="H5854" s="73">
        <v>0</v>
      </c>
      <c r="I5854" s="275">
        <v>0</v>
      </c>
      <c r="J5854" s="275"/>
      <c r="K5854" s="275">
        <v>696181.81</v>
      </c>
      <c r="L5854" s="275"/>
      <c r="M5854" s="275"/>
      <c r="N5854" s="275"/>
      <c r="O5854" s="275">
        <v>0</v>
      </c>
      <c r="P5854" s="275"/>
      <c r="Q5854" s="73">
        <v>696181.81</v>
      </c>
    </row>
    <row r="5855" spans="1:17" ht="12.1" customHeight="1" x14ac:dyDescent="0.25">
      <c r="A5855" s="273" t="s">
        <v>9076</v>
      </c>
      <c r="B5855" s="273"/>
      <c r="C5855" s="274" t="s">
        <v>9077</v>
      </c>
      <c r="D5855" s="274"/>
      <c r="E5855" s="274"/>
      <c r="F5855" s="274"/>
      <c r="G5855" s="73">
        <v>0</v>
      </c>
      <c r="H5855" s="73">
        <v>0</v>
      </c>
      <c r="I5855" s="275">
        <v>0</v>
      </c>
      <c r="J5855" s="275"/>
      <c r="K5855" s="275">
        <v>112000</v>
      </c>
      <c r="L5855" s="275"/>
      <c r="M5855" s="275"/>
      <c r="N5855" s="275"/>
      <c r="O5855" s="275">
        <v>0</v>
      </c>
      <c r="P5855" s="275"/>
      <c r="Q5855" s="73">
        <v>112000</v>
      </c>
    </row>
    <row r="5856" spans="1:17" ht="12.75" customHeight="1" x14ac:dyDescent="0.25">
      <c r="A5856" s="273" t="s">
        <v>9078</v>
      </c>
      <c r="B5856" s="273"/>
      <c r="C5856" s="274" t="s">
        <v>9079</v>
      </c>
      <c r="D5856" s="274"/>
      <c r="E5856" s="274"/>
      <c r="F5856" s="274"/>
      <c r="G5856" s="73">
        <v>0</v>
      </c>
      <c r="H5856" s="73">
        <v>0</v>
      </c>
      <c r="I5856" s="275">
        <v>0</v>
      </c>
      <c r="J5856" s="275"/>
      <c r="K5856" s="275">
        <v>535909.09</v>
      </c>
      <c r="L5856" s="275"/>
      <c r="M5856" s="275"/>
      <c r="N5856" s="275"/>
      <c r="O5856" s="275">
        <v>0</v>
      </c>
      <c r="P5856" s="275"/>
      <c r="Q5856" s="73">
        <v>535909.09</v>
      </c>
    </row>
    <row r="5857" spans="1:17" ht="12.1" customHeight="1" x14ac:dyDescent="0.25">
      <c r="A5857" s="273" t="s">
        <v>9080</v>
      </c>
      <c r="B5857" s="273"/>
      <c r="C5857" s="274" t="s">
        <v>8960</v>
      </c>
      <c r="D5857" s="274"/>
      <c r="E5857" s="274"/>
      <c r="F5857" s="274"/>
      <c r="G5857" s="73">
        <v>0</v>
      </c>
      <c r="H5857" s="73">
        <v>0</v>
      </c>
      <c r="I5857" s="275">
        <v>0</v>
      </c>
      <c r="J5857" s="275"/>
      <c r="K5857" s="275">
        <v>3809463.34</v>
      </c>
      <c r="L5857" s="275"/>
      <c r="M5857" s="275"/>
      <c r="N5857" s="275"/>
      <c r="O5857" s="275">
        <v>0</v>
      </c>
      <c r="P5857" s="275"/>
      <c r="Q5857" s="73">
        <v>3809463.34</v>
      </c>
    </row>
    <row r="5858" spans="1:17" ht="12.1" customHeight="1" x14ac:dyDescent="0.25">
      <c r="A5858" s="273" t="s">
        <v>9081</v>
      </c>
      <c r="B5858" s="273"/>
      <c r="C5858" s="274" t="s">
        <v>9082</v>
      </c>
      <c r="D5858" s="274"/>
      <c r="E5858" s="274"/>
      <c r="F5858" s="274"/>
      <c r="G5858" s="73">
        <v>0</v>
      </c>
      <c r="H5858" s="73">
        <v>0</v>
      </c>
      <c r="I5858" s="275">
        <v>0</v>
      </c>
      <c r="J5858" s="275"/>
      <c r="K5858" s="275">
        <v>1717000</v>
      </c>
      <c r="L5858" s="275"/>
      <c r="M5858" s="275"/>
      <c r="N5858" s="275"/>
      <c r="O5858" s="275">
        <v>0</v>
      </c>
      <c r="P5858" s="275"/>
      <c r="Q5858" s="73">
        <v>1717000</v>
      </c>
    </row>
    <row r="5859" spans="1:17" ht="12.75" customHeight="1" x14ac:dyDescent="0.25">
      <c r="A5859" s="273" t="s">
        <v>9083</v>
      </c>
      <c r="B5859" s="273"/>
      <c r="C5859" s="274" t="s">
        <v>9082</v>
      </c>
      <c r="D5859" s="274"/>
      <c r="E5859" s="274"/>
      <c r="F5859" s="274"/>
      <c r="G5859" s="73">
        <v>0</v>
      </c>
      <c r="H5859" s="73">
        <v>0</v>
      </c>
      <c r="I5859" s="275">
        <v>0</v>
      </c>
      <c r="J5859" s="275"/>
      <c r="K5859" s="275">
        <v>1240000</v>
      </c>
      <c r="L5859" s="275"/>
      <c r="M5859" s="275"/>
      <c r="N5859" s="275"/>
      <c r="O5859" s="275">
        <v>0</v>
      </c>
      <c r="P5859" s="275"/>
      <c r="Q5859" s="73">
        <v>1240000</v>
      </c>
    </row>
    <row r="5860" spans="1:17" ht="12.1" customHeight="1" x14ac:dyDescent="0.25">
      <c r="A5860" s="273" t="s">
        <v>9084</v>
      </c>
      <c r="B5860" s="273"/>
      <c r="C5860" s="274" t="s">
        <v>9082</v>
      </c>
      <c r="D5860" s="274"/>
      <c r="E5860" s="274"/>
      <c r="F5860" s="274"/>
      <c r="G5860" s="73">
        <v>0</v>
      </c>
      <c r="H5860" s="73">
        <v>0</v>
      </c>
      <c r="I5860" s="275">
        <v>0</v>
      </c>
      <c r="J5860" s="275"/>
      <c r="K5860" s="275">
        <v>288000</v>
      </c>
      <c r="L5860" s="275"/>
      <c r="M5860" s="275"/>
      <c r="N5860" s="275"/>
      <c r="O5860" s="275">
        <v>0</v>
      </c>
      <c r="P5860" s="275"/>
      <c r="Q5860" s="73">
        <v>288000</v>
      </c>
    </row>
    <row r="5861" spans="1:17" ht="12.1" customHeight="1" x14ac:dyDescent="0.25">
      <c r="A5861" s="273" t="s">
        <v>9085</v>
      </c>
      <c r="B5861" s="273"/>
      <c r="C5861" s="274" t="s">
        <v>9082</v>
      </c>
      <c r="D5861" s="274"/>
      <c r="E5861" s="274"/>
      <c r="F5861" s="274"/>
      <c r="G5861" s="73">
        <v>0</v>
      </c>
      <c r="H5861" s="73">
        <v>0</v>
      </c>
      <c r="I5861" s="275">
        <v>0</v>
      </c>
      <c r="J5861" s="275"/>
      <c r="K5861" s="275">
        <v>2376000</v>
      </c>
      <c r="L5861" s="275"/>
      <c r="M5861" s="275"/>
      <c r="N5861" s="275"/>
      <c r="O5861" s="275">
        <v>0</v>
      </c>
      <c r="P5861" s="275"/>
      <c r="Q5861" s="73">
        <v>2376000</v>
      </c>
    </row>
    <row r="5862" spans="1:17" ht="12.1" customHeight="1" x14ac:dyDescent="0.25">
      <c r="A5862" s="273" t="s">
        <v>9086</v>
      </c>
      <c r="B5862" s="273"/>
      <c r="C5862" s="274" t="s">
        <v>9082</v>
      </c>
      <c r="D5862" s="274"/>
      <c r="E5862" s="274"/>
      <c r="F5862" s="274"/>
      <c r="G5862" s="73">
        <v>0</v>
      </c>
      <c r="H5862" s="73">
        <v>0</v>
      </c>
      <c r="I5862" s="275">
        <v>0</v>
      </c>
      <c r="J5862" s="275"/>
      <c r="K5862" s="275">
        <v>790000</v>
      </c>
      <c r="L5862" s="275"/>
      <c r="M5862" s="275"/>
      <c r="N5862" s="275"/>
      <c r="O5862" s="275">
        <v>0</v>
      </c>
      <c r="P5862" s="275"/>
      <c r="Q5862" s="73">
        <v>790000</v>
      </c>
    </row>
    <row r="5863" spans="1:17" ht="12.75" customHeight="1" x14ac:dyDescent="0.25">
      <c r="A5863" s="273" t="s">
        <v>9087</v>
      </c>
      <c r="B5863" s="273"/>
      <c r="C5863" s="274" t="s">
        <v>9082</v>
      </c>
      <c r="D5863" s="274"/>
      <c r="E5863" s="274"/>
      <c r="F5863" s="274"/>
      <c r="G5863" s="73">
        <v>0</v>
      </c>
      <c r="H5863" s="73">
        <v>0</v>
      </c>
      <c r="I5863" s="275">
        <v>0</v>
      </c>
      <c r="J5863" s="275"/>
      <c r="K5863" s="275">
        <v>1295000</v>
      </c>
      <c r="L5863" s="275"/>
      <c r="M5863" s="275"/>
      <c r="N5863" s="275"/>
      <c r="O5863" s="275">
        <v>0</v>
      </c>
      <c r="P5863" s="275"/>
      <c r="Q5863" s="73">
        <v>1295000</v>
      </c>
    </row>
    <row r="5864" spans="1:17" ht="12.1" customHeight="1" x14ac:dyDescent="0.25">
      <c r="A5864" s="273" t="s">
        <v>9088</v>
      </c>
      <c r="B5864" s="273"/>
      <c r="C5864" s="274" t="s">
        <v>9082</v>
      </c>
      <c r="D5864" s="274"/>
      <c r="E5864" s="274"/>
      <c r="F5864" s="274"/>
      <c r="G5864" s="73">
        <v>0</v>
      </c>
      <c r="H5864" s="73">
        <v>0</v>
      </c>
      <c r="I5864" s="275">
        <v>0</v>
      </c>
      <c r="J5864" s="275"/>
      <c r="K5864" s="275">
        <v>683006.77</v>
      </c>
      <c r="L5864" s="275"/>
      <c r="M5864" s="275"/>
      <c r="N5864" s="275"/>
      <c r="O5864" s="275">
        <v>0</v>
      </c>
      <c r="P5864" s="275"/>
      <c r="Q5864" s="73">
        <v>683006.77</v>
      </c>
    </row>
    <row r="5865" spans="1:17" ht="12.1" customHeight="1" x14ac:dyDescent="0.25">
      <c r="A5865" s="273" t="s">
        <v>9089</v>
      </c>
      <c r="B5865" s="273"/>
      <c r="C5865" s="274" t="s">
        <v>9082</v>
      </c>
      <c r="D5865" s="274"/>
      <c r="E5865" s="274"/>
      <c r="F5865" s="274"/>
      <c r="G5865" s="73">
        <v>0</v>
      </c>
      <c r="H5865" s="73">
        <v>0</v>
      </c>
      <c r="I5865" s="275">
        <v>0</v>
      </c>
      <c r="J5865" s="275"/>
      <c r="K5865" s="275">
        <v>1176000</v>
      </c>
      <c r="L5865" s="275"/>
      <c r="M5865" s="275"/>
      <c r="N5865" s="275"/>
      <c r="O5865" s="275">
        <v>0</v>
      </c>
      <c r="P5865" s="275"/>
      <c r="Q5865" s="73">
        <v>1176000</v>
      </c>
    </row>
    <row r="5866" spans="1:17" ht="12.75" customHeight="1" x14ac:dyDescent="0.25">
      <c r="A5866" s="273" t="s">
        <v>9090</v>
      </c>
      <c r="B5866" s="273"/>
      <c r="C5866" s="274" t="s">
        <v>9082</v>
      </c>
      <c r="D5866" s="274"/>
      <c r="E5866" s="274"/>
      <c r="F5866" s="274"/>
      <c r="G5866" s="73">
        <v>0</v>
      </c>
      <c r="H5866" s="73">
        <v>0</v>
      </c>
      <c r="I5866" s="275">
        <v>0</v>
      </c>
      <c r="J5866" s="275"/>
      <c r="K5866" s="275">
        <v>980500</v>
      </c>
      <c r="L5866" s="275"/>
      <c r="M5866" s="275"/>
      <c r="N5866" s="275"/>
      <c r="O5866" s="275">
        <v>0</v>
      </c>
      <c r="P5866" s="275"/>
      <c r="Q5866" s="73">
        <v>980500</v>
      </c>
    </row>
    <row r="5867" spans="1:17" ht="12.1" customHeight="1" x14ac:dyDescent="0.25">
      <c r="A5867" s="273" t="s">
        <v>9091</v>
      </c>
      <c r="B5867" s="273"/>
      <c r="C5867" s="274" t="s">
        <v>9082</v>
      </c>
      <c r="D5867" s="274"/>
      <c r="E5867" s="274"/>
      <c r="F5867" s="274"/>
      <c r="G5867" s="73">
        <v>0</v>
      </c>
      <c r="H5867" s="73">
        <v>0</v>
      </c>
      <c r="I5867" s="275">
        <v>0</v>
      </c>
      <c r="J5867" s="275"/>
      <c r="K5867" s="275">
        <v>1280000</v>
      </c>
      <c r="L5867" s="275"/>
      <c r="M5867" s="275"/>
      <c r="N5867" s="275"/>
      <c r="O5867" s="275">
        <v>0</v>
      </c>
      <c r="P5867" s="275"/>
      <c r="Q5867" s="73">
        <v>1280000</v>
      </c>
    </row>
    <row r="5868" spans="1:17" ht="12.1" customHeight="1" x14ac:dyDescent="0.25">
      <c r="A5868" s="273" t="s">
        <v>9092</v>
      </c>
      <c r="B5868" s="273"/>
      <c r="C5868" s="274" t="s">
        <v>8960</v>
      </c>
      <c r="D5868" s="274"/>
      <c r="E5868" s="274"/>
      <c r="F5868" s="274"/>
      <c r="G5868" s="73">
        <v>0</v>
      </c>
      <c r="H5868" s="73">
        <v>0</v>
      </c>
      <c r="I5868" s="275">
        <v>0</v>
      </c>
      <c r="J5868" s="275"/>
      <c r="K5868" s="275">
        <v>923236.57</v>
      </c>
      <c r="L5868" s="275"/>
      <c r="M5868" s="275"/>
      <c r="N5868" s="275"/>
      <c r="O5868" s="275">
        <v>0</v>
      </c>
      <c r="P5868" s="275"/>
      <c r="Q5868" s="73">
        <v>923236.57</v>
      </c>
    </row>
    <row r="5869" spans="1:17" ht="12.75" customHeight="1" x14ac:dyDescent="0.25">
      <c r="A5869" s="273" t="s">
        <v>9093</v>
      </c>
      <c r="B5869" s="273"/>
      <c r="C5869" s="274" t="s">
        <v>8960</v>
      </c>
      <c r="D5869" s="274"/>
      <c r="E5869" s="274"/>
      <c r="F5869" s="274"/>
      <c r="G5869" s="73">
        <v>0</v>
      </c>
      <c r="H5869" s="73">
        <v>0</v>
      </c>
      <c r="I5869" s="275">
        <v>0</v>
      </c>
      <c r="J5869" s="275"/>
      <c r="K5869" s="275">
        <v>1317402.6000000001</v>
      </c>
      <c r="L5869" s="275"/>
      <c r="M5869" s="275"/>
      <c r="N5869" s="275"/>
      <c r="O5869" s="275">
        <v>0</v>
      </c>
      <c r="P5869" s="275"/>
      <c r="Q5869" s="73">
        <v>1317402.6000000001</v>
      </c>
    </row>
    <row r="5870" spans="1:17" ht="12.1" customHeight="1" x14ac:dyDescent="0.25">
      <c r="A5870" s="273" t="s">
        <v>9094</v>
      </c>
      <c r="B5870" s="273"/>
      <c r="C5870" s="274" t="s">
        <v>8960</v>
      </c>
      <c r="D5870" s="274"/>
      <c r="E5870" s="274"/>
      <c r="F5870" s="274"/>
      <c r="G5870" s="73">
        <v>0</v>
      </c>
      <c r="H5870" s="73">
        <v>0</v>
      </c>
      <c r="I5870" s="275">
        <v>0</v>
      </c>
      <c r="J5870" s="275"/>
      <c r="K5870" s="275">
        <v>1283702.24</v>
      </c>
      <c r="L5870" s="275"/>
      <c r="M5870" s="275"/>
      <c r="N5870" s="275"/>
      <c r="O5870" s="275">
        <v>0</v>
      </c>
      <c r="P5870" s="275"/>
      <c r="Q5870" s="73">
        <v>1283702.24</v>
      </c>
    </row>
    <row r="5871" spans="1:17" ht="12.1" customHeight="1" x14ac:dyDescent="0.25">
      <c r="A5871" s="273" t="s">
        <v>9095</v>
      </c>
      <c r="B5871" s="273"/>
      <c r="C5871" s="274" t="s">
        <v>9096</v>
      </c>
      <c r="D5871" s="274"/>
      <c r="E5871" s="274"/>
      <c r="F5871" s="274"/>
      <c r="G5871" s="73">
        <v>0</v>
      </c>
      <c r="H5871" s="73">
        <v>0</v>
      </c>
      <c r="I5871" s="275">
        <v>0</v>
      </c>
      <c r="J5871" s="275"/>
      <c r="K5871" s="275">
        <v>237000</v>
      </c>
      <c r="L5871" s="275"/>
      <c r="M5871" s="275"/>
      <c r="N5871" s="275"/>
      <c r="O5871" s="275">
        <v>0</v>
      </c>
      <c r="P5871" s="275"/>
      <c r="Q5871" s="73">
        <v>237000</v>
      </c>
    </row>
    <row r="5872" spans="1:17" ht="12.75" customHeight="1" x14ac:dyDescent="0.25">
      <c r="A5872" s="273" t="s">
        <v>9097</v>
      </c>
      <c r="B5872" s="273"/>
      <c r="C5872" s="274" t="s">
        <v>9098</v>
      </c>
      <c r="D5872" s="274"/>
      <c r="E5872" s="274"/>
      <c r="F5872" s="274"/>
      <c r="G5872" s="73">
        <v>0</v>
      </c>
      <c r="H5872" s="73">
        <v>0</v>
      </c>
      <c r="I5872" s="275">
        <v>0</v>
      </c>
      <c r="J5872" s="275"/>
      <c r="K5872" s="275">
        <v>64000</v>
      </c>
      <c r="L5872" s="275"/>
      <c r="M5872" s="275"/>
      <c r="N5872" s="275"/>
      <c r="O5872" s="275">
        <v>0</v>
      </c>
      <c r="P5872" s="275"/>
      <c r="Q5872" s="73">
        <v>64000</v>
      </c>
    </row>
    <row r="5873" spans="1:17" ht="12.1" customHeight="1" x14ac:dyDescent="0.25">
      <c r="A5873" s="273" t="s">
        <v>9099</v>
      </c>
      <c r="B5873" s="273"/>
      <c r="C5873" s="274" t="s">
        <v>8960</v>
      </c>
      <c r="D5873" s="274"/>
      <c r="E5873" s="274"/>
      <c r="F5873" s="274"/>
      <c r="G5873" s="73">
        <v>0</v>
      </c>
      <c r="H5873" s="73">
        <v>0</v>
      </c>
      <c r="I5873" s="275">
        <v>0</v>
      </c>
      <c r="J5873" s="275"/>
      <c r="K5873" s="275">
        <v>5217221.7300000004</v>
      </c>
      <c r="L5873" s="275"/>
      <c r="M5873" s="275"/>
      <c r="N5873" s="275"/>
      <c r="O5873" s="275">
        <v>0</v>
      </c>
      <c r="P5873" s="275"/>
      <c r="Q5873" s="73">
        <v>5217221.7300000004</v>
      </c>
    </row>
    <row r="5874" spans="1:17" ht="12.1" customHeight="1" x14ac:dyDescent="0.25">
      <c r="A5874" s="273" t="s">
        <v>9100</v>
      </c>
      <c r="B5874" s="273"/>
      <c r="C5874" s="274" t="s">
        <v>9101</v>
      </c>
      <c r="D5874" s="274"/>
      <c r="E5874" s="274"/>
      <c r="F5874" s="274"/>
      <c r="G5874" s="73">
        <v>0</v>
      </c>
      <c r="H5874" s="73">
        <v>0</v>
      </c>
      <c r="I5874" s="275">
        <v>0</v>
      </c>
      <c r="J5874" s="275"/>
      <c r="K5874" s="275">
        <v>1494000</v>
      </c>
      <c r="L5874" s="275"/>
      <c r="M5874" s="275"/>
      <c r="N5874" s="275"/>
      <c r="O5874" s="275">
        <v>0</v>
      </c>
      <c r="P5874" s="275"/>
      <c r="Q5874" s="73">
        <v>1494000</v>
      </c>
    </row>
    <row r="5875" spans="1:17" ht="12.75" customHeight="1" x14ac:dyDescent="0.25">
      <c r="A5875" s="273" t="s">
        <v>9102</v>
      </c>
      <c r="B5875" s="273"/>
      <c r="C5875" s="274" t="s">
        <v>9103</v>
      </c>
      <c r="D5875" s="274"/>
      <c r="E5875" s="274"/>
      <c r="F5875" s="274"/>
      <c r="G5875" s="73">
        <v>0</v>
      </c>
      <c r="H5875" s="73">
        <v>0</v>
      </c>
      <c r="I5875" s="275">
        <v>0</v>
      </c>
      <c r="J5875" s="275"/>
      <c r="K5875" s="275">
        <v>1365000</v>
      </c>
      <c r="L5875" s="275"/>
      <c r="M5875" s="275"/>
      <c r="N5875" s="275"/>
      <c r="O5875" s="275">
        <v>0</v>
      </c>
      <c r="P5875" s="275"/>
      <c r="Q5875" s="73">
        <v>1365000</v>
      </c>
    </row>
    <row r="5876" spans="1:17" ht="12.1" customHeight="1" x14ac:dyDescent="0.25">
      <c r="A5876" s="273" t="s">
        <v>9104</v>
      </c>
      <c r="B5876" s="273"/>
      <c r="C5876" s="274" t="s">
        <v>9105</v>
      </c>
      <c r="D5876" s="274"/>
      <c r="E5876" s="274"/>
      <c r="F5876" s="274"/>
      <c r="G5876" s="73">
        <v>0</v>
      </c>
      <c r="H5876" s="73">
        <v>0</v>
      </c>
      <c r="I5876" s="275">
        <v>0</v>
      </c>
      <c r="J5876" s="275"/>
      <c r="K5876" s="275">
        <v>2224000</v>
      </c>
      <c r="L5876" s="275"/>
      <c r="M5876" s="275"/>
      <c r="N5876" s="275"/>
      <c r="O5876" s="275">
        <v>0</v>
      </c>
      <c r="P5876" s="275"/>
      <c r="Q5876" s="73">
        <v>2224000</v>
      </c>
    </row>
    <row r="5877" spans="1:17" ht="12.1" customHeight="1" x14ac:dyDescent="0.25">
      <c r="A5877" s="273" t="s">
        <v>9106</v>
      </c>
      <c r="B5877" s="273"/>
      <c r="C5877" s="274" t="s">
        <v>9107</v>
      </c>
      <c r="D5877" s="274"/>
      <c r="E5877" s="274"/>
      <c r="F5877" s="274"/>
      <c r="G5877" s="73">
        <v>0</v>
      </c>
      <c r="H5877" s="73">
        <v>0</v>
      </c>
      <c r="I5877" s="275">
        <v>0</v>
      </c>
      <c r="J5877" s="275"/>
      <c r="K5877" s="275">
        <v>1035000</v>
      </c>
      <c r="L5877" s="275"/>
      <c r="M5877" s="275"/>
      <c r="N5877" s="275"/>
      <c r="O5877" s="275">
        <v>0</v>
      </c>
      <c r="P5877" s="275"/>
      <c r="Q5877" s="73">
        <v>1035000</v>
      </c>
    </row>
    <row r="5878" spans="1:17" ht="12.75" customHeight="1" x14ac:dyDescent="0.25">
      <c r="A5878" s="273" t="s">
        <v>9108</v>
      </c>
      <c r="B5878" s="273"/>
      <c r="C5878" s="274" t="s">
        <v>9109</v>
      </c>
      <c r="D5878" s="274"/>
      <c r="E5878" s="274"/>
      <c r="F5878" s="274"/>
      <c r="G5878" s="73">
        <v>0</v>
      </c>
      <c r="H5878" s="73">
        <v>0</v>
      </c>
      <c r="I5878" s="275">
        <v>0</v>
      </c>
      <c r="J5878" s="275"/>
      <c r="K5878" s="275">
        <v>694000</v>
      </c>
      <c r="L5878" s="275"/>
      <c r="M5878" s="275"/>
      <c r="N5878" s="275"/>
      <c r="O5878" s="275">
        <v>0</v>
      </c>
      <c r="P5878" s="275"/>
      <c r="Q5878" s="73">
        <v>694000</v>
      </c>
    </row>
    <row r="5879" spans="1:17" ht="12.1" customHeight="1" x14ac:dyDescent="0.25">
      <c r="A5879" s="273" t="s">
        <v>9110</v>
      </c>
      <c r="B5879" s="273"/>
      <c r="C5879" s="274" t="s">
        <v>9111</v>
      </c>
      <c r="D5879" s="274"/>
      <c r="E5879" s="274"/>
      <c r="F5879" s="274"/>
      <c r="G5879" s="73">
        <v>0</v>
      </c>
      <c r="H5879" s="73">
        <v>0</v>
      </c>
      <c r="I5879" s="275">
        <v>0</v>
      </c>
      <c r="J5879" s="275"/>
      <c r="K5879" s="275">
        <v>1640000</v>
      </c>
      <c r="L5879" s="275"/>
      <c r="M5879" s="275"/>
      <c r="N5879" s="275"/>
      <c r="O5879" s="275">
        <v>0</v>
      </c>
      <c r="P5879" s="275"/>
      <c r="Q5879" s="73">
        <v>1640000</v>
      </c>
    </row>
    <row r="5880" spans="1:17" ht="12.1" customHeight="1" x14ac:dyDescent="0.25">
      <c r="A5880" s="273" t="s">
        <v>9112</v>
      </c>
      <c r="B5880" s="273"/>
      <c r="C5880" s="274" t="s">
        <v>9113</v>
      </c>
      <c r="D5880" s="274"/>
      <c r="E5880" s="274"/>
      <c r="F5880" s="274"/>
      <c r="G5880" s="73">
        <v>0</v>
      </c>
      <c r="H5880" s="73">
        <v>0</v>
      </c>
      <c r="I5880" s="275">
        <v>0</v>
      </c>
      <c r="J5880" s="275"/>
      <c r="K5880" s="275">
        <v>984000</v>
      </c>
      <c r="L5880" s="275"/>
      <c r="M5880" s="275"/>
      <c r="N5880" s="275"/>
      <c r="O5880" s="275">
        <v>0</v>
      </c>
      <c r="P5880" s="275"/>
      <c r="Q5880" s="73">
        <v>984000</v>
      </c>
    </row>
    <row r="5881" spans="1:17" ht="12.75" customHeight="1" x14ac:dyDescent="0.25">
      <c r="A5881" s="273" t="s">
        <v>9114</v>
      </c>
      <c r="B5881" s="273"/>
      <c r="C5881" s="274" t="s">
        <v>9115</v>
      </c>
      <c r="D5881" s="274"/>
      <c r="E5881" s="274"/>
      <c r="F5881" s="274"/>
      <c r="G5881" s="73">
        <v>0</v>
      </c>
      <c r="H5881" s="73">
        <v>0</v>
      </c>
      <c r="I5881" s="275">
        <v>0</v>
      </c>
      <c r="J5881" s="275"/>
      <c r="K5881" s="275">
        <v>960000</v>
      </c>
      <c r="L5881" s="275"/>
      <c r="M5881" s="275"/>
      <c r="N5881" s="275"/>
      <c r="O5881" s="275">
        <v>0</v>
      </c>
      <c r="P5881" s="275"/>
      <c r="Q5881" s="73">
        <v>960000</v>
      </c>
    </row>
    <row r="5882" spans="1:17" ht="12.1" customHeight="1" x14ac:dyDescent="0.25">
      <c r="A5882" s="273" t="s">
        <v>9116</v>
      </c>
      <c r="B5882" s="273"/>
      <c r="C5882" s="274" t="s">
        <v>9117</v>
      </c>
      <c r="D5882" s="274"/>
      <c r="E5882" s="274"/>
      <c r="F5882" s="274"/>
      <c r="G5882" s="73">
        <v>0</v>
      </c>
      <c r="H5882" s="73">
        <v>0</v>
      </c>
      <c r="I5882" s="275">
        <v>0</v>
      </c>
      <c r="J5882" s="275"/>
      <c r="K5882" s="275">
        <v>1597000</v>
      </c>
      <c r="L5882" s="275"/>
      <c r="M5882" s="275"/>
      <c r="N5882" s="275"/>
      <c r="O5882" s="275">
        <v>0</v>
      </c>
      <c r="P5882" s="275"/>
      <c r="Q5882" s="73">
        <v>1597000</v>
      </c>
    </row>
    <row r="5883" spans="1:17" ht="12.1" customHeight="1" x14ac:dyDescent="0.25">
      <c r="A5883" s="273" t="s">
        <v>9118</v>
      </c>
      <c r="B5883" s="273"/>
      <c r="C5883" s="274" t="s">
        <v>9119</v>
      </c>
      <c r="D5883" s="274"/>
      <c r="E5883" s="274"/>
      <c r="F5883" s="274"/>
      <c r="G5883" s="73">
        <v>0</v>
      </c>
      <c r="H5883" s="73">
        <v>0</v>
      </c>
      <c r="I5883" s="275">
        <v>0</v>
      </c>
      <c r="J5883" s="275"/>
      <c r="K5883" s="275">
        <v>1037000</v>
      </c>
      <c r="L5883" s="275"/>
      <c r="M5883" s="275"/>
      <c r="N5883" s="275"/>
      <c r="O5883" s="275">
        <v>0</v>
      </c>
      <c r="P5883" s="275"/>
      <c r="Q5883" s="73">
        <v>1037000</v>
      </c>
    </row>
    <row r="5884" spans="1:17" ht="12.75" customHeight="1" x14ac:dyDescent="0.25">
      <c r="A5884" s="273" t="s">
        <v>9120</v>
      </c>
      <c r="B5884" s="273"/>
      <c r="C5884" s="274" t="s">
        <v>9121</v>
      </c>
      <c r="D5884" s="274"/>
      <c r="E5884" s="274"/>
      <c r="F5884" s="274"/>
      <c r="G5884" s="73">
        <v>0</v>
      </c>
      <c r="H5884" s="73">
        <v>0</v>
      </c>
      <c r="I5884" s="275">
        <v>0</v>
      </c>
      <c r="J5884" s="275"/>
      <c r="K5884" s="275">
        <v>600000</v>
      </c>
      <c r="L5884" s="275"/>
      <c r="M5884" s="275"/>
      <c r="N5884" s="275"/>
      <c r="O5884" s="275">
        <v>0</v>
      </c>
      <c r="P5884" s="275"/>
      <c r="Q5884" s="73">
        <v>600000</v>
      </c>
    </row>
    <row r="5885" spans="1:17" ht="12.1" customHeight="1" x14ac:dyDescent="0.25">
      <c r="A5885" s="273" t="s">
        <v>9122</v>
      </c>
      <c r="B5885" s="273"/>
      <c r="C5885" s="274" t="s">
        <v>9123</v>
      </c>
      <c r="D5885" s="274"/>
      <c r="E5885" s="274"/>
      <c r="F5885" s="274"/>
      <c r="G5885" s="73">
        <v>0</v>
      </c>
      <c r="H5885" s="73">
        <v>0</v>
      </c>
      <c r="I5885" s="275">
        <v>0</v>
      </c>
      <c r="J5885" s="275"/>
      <c r="K5885" s="275">
        <v>1920000</v>
      </c>
      <c r="L5885" s="275"/>
      <c r="M5885" s="275"/>
      <c r="N5885" s="275"/>
      <c r="O5885" s="275">
        <v>0</v>
      </c>
      <c r="P5885" s="275"/>
      <c r="Q5885" s="73">
        <v>1920000</v>
      </c>
    </row>
    <row r="5886" spans="1:17" ht="12.1" customHeight="1" x14ac:dyDescent="0.25">
      <c r="A5886" s="273" t="s">
        <v>9124</v>
      </c>
      <c r="B5886" s="273"/>
      <c r="C5886" s="274" t="s">
        <v>9125</v>
      </c>
      <c r="D5886" s="274"/>
      <c r="E5886" s="274"/>
      <c r="F5886" s="274"/>
      <c r="G5886" s="73">
        <v>0</v>
      </c>
      <c r="H5886" s="73">
        <v>0</v>
      </c>
      <c r="I5886" s="275">
        <v>0</v>
      </c>
      <c r="J5886" s="275"/>
      <c r="K5886" s="275">
        <v>1440000</v>
      </c>
      <c r="L5886" s="275"/>
      <c r="M5886" s="275"/>
      <c r="N5886" s="275"/>
      <c r="O5886" s="275">
        <v>0</v>
      </c>
      <c r="P5886" s="275"/>
      <c r="Q5886" s="73">
        <v>1440000</v>
      </c>
    </row>
    <row r="5887" spans="1:17" ht="12.1" customHeight="1" x14ac:dyDescent="0.25">
      <c r="A5887" s="273" t="s">
        <v>9126</v>
      </c>
      <c r="B5887" s="273"/>
      <c r="C5887" s="274" t="s">
        <v>9127</v>
      </c>
      <c r="D5887" s="274"/>
      <c r="E5887" s="274"/>
      <c r="F5887" s="274"/>
      <c r="G5887" s="73">
        <v>0</v>
      </c>
      <c r="H5887" s="73">
        <v>0</v>
      </c>
      <c r="I5887" s="275">
        <v>0</v>
      </c>
      <c r="J5887" s="275"/>
      <c r="K5887" s="275">
        <v>2651000</v>
      </c>
      <c r="L5887" s="275"/>
      <c r="M5887" s="275"/>
      <c r="N5887" s="275"/>
      <c r="O5887" s="275">
        <v>0</v>
      </c>
      <c r="P5887" s="275"/>
      <c r="Q5887" s="73">
        <v>2651000</v>
      </c>
    </row>
    <row r="5888" spans="1:17" ht="12.75" customHeight="1" x14ac:dyDescent="0.25">
      <c r="A5888" s="273" t="s">
        <v>9128</v>
      </c>
      <c r="B5888" s="273"/>
      <c r="C5888" s="274" t="s">
        <v>9129</v>
      </c>
      <c r="D5888" s="274"/>
      <c r="E5888" s="274"/>
      <c r="F5888" s="274"/>
      <c r="G5888" s="73">
        <v>0</v>
      </c>
      <c r="H5888" s="73">
        <v>0</v>
      </c>
      <c r="I5888" s="275">
        <v>0</v>
      </c>
      <c r="J5888" s="275"/>
      <c r="K5888" s="275">
        <v>809000</v>
      </c>
      <c r="L5888" s="275"/>
      <c r="M5888" s="275"/>
      <c r="N5888" s="275"/>
      <c r="O5888" s="275">
        <v>0</v>
      </c>
      <c r="P5888" s="275"/>
      <c r="Q5888" s="73">
        <v>809000</v>
      </c>
    </row>
    <row r="5889" spans="1:17" ht="12.1" customHeight="1" x14ac:dyDescent="0.25">
      <c r="A5889" s="273" t="s">
        <v>9130</v>
      </c>
      <c r="B5889" s="273"/>
      <c r="C5889" s="274" t="s">
        <v>9131</v>
      </c>
      <c r="D5889" s="274"/>
      <c r="E5889" s="274"/>
      <c r="F5889" s="274"/>
      <c r="G5889" s="73">
        <v>0</v>
      </c>
      <c r="H5889" s="73">
        <v>0</v>
      </c>
      <c r="I5889" s="275">
        <v>0</v>
      </c>
      <c r="J5889" s="275"/>
      <c r="K5889" s="275">
        <v>2349000</v>
      </c>
      <c r="L5889" s="275"/>
      <c r="M5889" s="275"/>
      <c r="N5889" s="275"/>
      <c r="O5889" s="275">
        <v>0</v>
      </c>
      <c r="P5889" s="275"/>
      <c r="Q5889" s="73">
        <v>2349000</v>
      </c>
    </row>
    <row r="5890" spans="1:17" ht="12.1" customHeight="1" x14ac:dyDescent="0.25">
      <c r="A5890" s="273" t="s">
        <v>9132</v>
      </c>
      <c r="B5890" s="273"/>
      <c r="C5890" s="274" t="s">
        <v>8960</v>
      </c>
      <c r="D5890" s="274"/>
      <c r="E5890" s="274"/>
      <c r="F5890" s="274"/>
      <c r="G5890" s="73">
        <v>0</v>
      </c>
      <c r="H5890" s="73">
        <v>0</v>
      </c>
      <c r="I5890" s="275">
        <v>0</v>
      </c>
      <c r="J5890" s="275"/>
      <c r="K5890" s="275">
        <v>240074.55</v>
      </c>
      <c r="L5890" s="275"/>
      <c r="M5890" s="275"/>
      <c r="N5890" s="275"/>
      <c r="O5890" s="275">
        <v>0</v>
      </c>
      <c r="P5890" s="275"/>
      <c r="Q5890" s="73">
        <v>240074.55</v>
      </c>
    </row>
    <row r="5891" spans="1:17" ht="12.75" customHeight="1" x14ac:dyDescent="0.25">
      <c r="A5891" s="273" t="s">
        <v>9133</v>
      </c>
      <c r="B5891" s="273"/>
      <c r="C5891" s="274" t="s">
        <v>9134</v>
      </c>
      <c r="D5891" s="274"/>
      <c r="E5891" s="274"/>
      <c r="F5891" s="274"/>
      <c r="G5891" s="73">
        <v>0</v>
      </c>
      <c r="H5891" s="73">
        <v>0</v>
      </c>
      <c r="I5891" s="275">
        <v>0</v>
      </c>
      <c r="J5891" s="275"/>
      <c r="K5891" s="275">
        <v>4513600</v>
      </c>
      <c r="L5891" s="275"/>
      <c r="M5891" s="275"/>
      <c r="N5891" s="275"/>
      <c r="O5891" s="275">
        <v>0</v>
      </c>
      <c r="P5891" s="275"/>
      <c r="Q5891" s="73">
        <v>4513600</v>
      </c>
    </row>
    <row r="5892" spans="1:17" ht="12.1" customHeight="1" x14ac:dyDescent="0.25">
      <c r="A5892" s="273" t="s">
        <v>9135</v>
      </c>
      <c r="B5892" s="273"/>
      <c r="C5892" s="274" t="s">
        <v>9136</v>
      </c>
      <c r="D5892" s="274"/>
      <c r="E5892" s="274"/>
      <c r="F5892" s="274"/>
      <c r="G5892" s="73">
        <v>0</v>
      </c>
      <c r="H5892" s="73">
        <v>0</v>
      </c>
      <c r="I5892" s="275">
        <v>0</v>
      </c>
      <c r="J5892" s="275"/>
      <c r="K5892" s="275">
        <v>60000</v>
      </c>
      <c r="L5892" s="275"/>
      <c r="M5892" s="275"/>
      <c r="N5892" s="275"/>
      <c r="O5892" s="275">
        <v>0</v>
      </c>
      <c r="P5892" s="275"/>
      <c r="Q5892" s="73">
        <v>60000</v>
      </c>
    </row>
    <row r="5893" spans="1:17" ht="12.1" customHeight="1" x14ac:dyDescent="0.25">
      <c r="A5893" s="273" t="s">
        <v>9137</v>
      </c>
      <c r="B5893" s="273"/>
      <c r="C5893" s="274" t="s">
        <v>9138</v>
      </c>
      <c r="D5893" s="274"/>
      <c r="E5893" s="274"/>
      <c r="F5893" s="274"/>
      <c r="G5893" s="73">
        <v>0</v>
      </c>
      <c r="H5893" s="73">
        <v>0</v>
      </c>
      <c r="I5893" s="275">
        <v>0</v>
      </c>
      <c r="J5893" s="275"/>
      <c r="K5893" s="275">
        <v>800000</v>
      </c>
      <c r="L5893" s="275"/>
      <c r="M5893" s="275"/>
      <c r="N5893" s="275"/>
      <c r="O5893" s="275">
        <v>0</v>
      </c>
      <c r="P5893" s="275"/>
      <c r="Q5893" s="73">
        <v>800000</v>
      </c>
    </row>
    <row r="5894" spans="1:17" ht="12.75" customHeight="1" x14ac:dyDescent="0.25">
      <c r="A5894" s="273" t="s">
        <v>9139</v>
      </c>
      <c r="B5894" s="273"/>
      <c r="C5894" s="274" t="s">
        <v>9140</v>
      </c>
      <c r="D5894" s="274"/>
      <c r="E5894" s="274"/>
      <c r="F5894" s="274"/>
      <c r="G5894" s="73">
        <v>0</v>
      </c>
      <c r="H5894" s="73">
        <v>0</v>
      </c>
      <c r="I5894" s="275">
        <v>0</v>
      </c>
      <c r="J5894" s="275"/>
      <c r="K5894" s="275">
        <v>174000</v>
      </c>
      <c r="L5894" s="275"/>
      <c r="M5894" s="275"/>
      <c r="N5894" s="275"/>
      <c r="O5894" s="275">
        <v>0</v>
      </c>
      <c r="P5894" s="275"/>
      <c r="Q5894" s="73">
        <v>174000</v>
      </c>
    </row>
    <row r="5895" spans="1:17" ht="12.1" customHeight="1" x14ac:dyDescent="0.25">
      <c r="A5895" s="273" t="s">
        <v>9141</v>
      </c>
      <c r="B5895" s="273"/>
      <c r="C5895" s="274" t="s">
        <v>9142</v>
      </c>
      <c r="D5895" s="274"/>
      <c r="E5895" s="274"/>
      <c r="F5895" s="274"/>
      <c r="G5895" s="73">
        <v>0</v>
      </c>
      <c r="H5895" s="73">
        <v>0</v>
      </c>
      <c r="I5895" s="275">
        <v>0</v>
      </c>
      <c r="J5895" s="275"/>
      <c r="K5895" s="275">
        <v>376000</v>
      </c>
      <c r="L5895" s="275"/>
      <c r="M5895" s="275"/>
      <c r="N5895" s="275"/>
      <c r="O5895" s="275">
        <v>0</v>
      </c>
      <c r="P5895" s="275"/>
      <c r="Q5895" s="73">
        <v>376000</v>
      </c>
    </row>
    <row r="5896" spans="1:17" ht="12.1" customHeight="1" x14ac:dyDescent="0.25">
      <c r="A5896" s="273" t="s">
        <v>9143</v>
      </c>
      <c r="B5896" s="273"/>
      <c r="C5896" s="274" t="s">
        <v>9144</v>
      </c>
      <c r="D5896" s="274"/>
      <c r="E5896" s="274"/>
      <c r="F5896" s="274"/>
      <c r="G5896" s="73">
        <v>0</v>
      </c>
      <c r="H5896" s="73">
        <v>0</v>
      </c>
      <c r="I5896" s="275">
        <v>0</v>
      </c>
      <c r="J5896" s="275"/>
      <c r="K5896" s="275">
        <v>395000</v>
      </c>
      <c r="L5896" s="275"/>
      <c r="M5896" s="275"/>
      <c r="N5896" s="275"/>
      <c r="O5896" s="275">
        <v>0</v>
      </c>
      <c r="P5896" s="275"/>
      <c r="Q5896" s="73">
        <v>395000</v>
      </c>
    </row>
    <row r="5897" spans="1:17" ht="12.75" customHeight="1" x14ac:dyDescent="0.25">
      <c r="A5897" s="273" t="s">
        <v>9145</v>
      </c>
      <c r="B5897" s="273"/>
      <c r="C5897" s="274" t="s">
        <v>9146</v>
      </c>
      <c r="D5897" s="274"/>
      <c r="E5897" s="274"/>
      <c r="F5897" s="274"/>
      <c r="G5897" s="73">
        <v>0</v>
      </c>
      <c r="H5897" s="73">
        <v>0</v>
      </c>
      <c r="I5897" s="275">
        <v>0</v>
      </c>
      <c r="J5897" s="275"/>
      <c r="K5897" s="275">
        <v>1116000</v>
      </c>
      <c r="L5897" s="275"/>
      <c r="M5897" s="275"/>
      <c r="N5897" s="275"/>
      <c r="O5897" s="275">
        <v>0</v>
      </c>
      <c r="P5897" s="275"/>
      <c r="Q5897" s="73">
        <v>1116000</v>
      </c>
    </row>
    <row r="5898" spans="1:17" ht="12.1" customHeight="1" x14ac:dyDescent="0.25">
      <c r="A5898" s="273" t="s">
        <v>9147</v>
      </c>
      <c r="B5898" s="273"/>
      <c r="C5898" s="274" t="s">
        <v>8960</v>
      </c>
      <c r="D5898" s="274"/>
      <c r="E5898" s="274"/>
      <c r="F5898" s="274"/>
      <c r="G5898" s="73">
        <v>0</v>
      </c>
      <c r="H5898" s="73">
        <v>0</v>
      </c>
      <c r="I5898" s="275">
        <v>0</v>
      </c>
      <c r="J5898" s="275"/>
      <c r="K5898" s="275">
        <v>3582236.72</v>
      </c>
      <c r="L5898" s="275"/>
      <c r="M5898" s="275"/>
      <c r="N5898" s="275"/>
      <c r="O5898" s="275">
        <v>0</v>
      </c>
      <c r="P5898" s="275"/>
      <c r="Q5898" s="73">
        <v>3582236.72</v>
      </c>
    </row>
    <row r="5899" spans="1:17" ht="12.1" customHeight="1" x14ac:dyDescent="0.25">
      <c r="A5899" s="273" t="s">
        <v>9148</v>
      </c>
      <c r="B5899" s="273"/>
      <c r="C5899" s="274" t="s">
        <v>9149</v>
      </c>
      <c r="D5899" s="274"/>
      <c r="E5899" s="274"/>
      <c r="F5899" s="274"/>
      <c r="G5899" s="73">
        <v>0</v>
      </c>
      <c r="H5899" s="73">
        <v>0</v>
      </c>
      <c r="I5899" s="275">
        <v>0</v>
      </c>
      <c r="J5899" s="275"/>
      <c r="K5899" s="275">
        <v>70000</v>
      </c>
      <c r="L5899" s="275"/>
      <c r="M5899" s="275"/>
      <c r="N5899" s="275"/>
      <c r="O5899" s="275">
        <v>0</v>
      </c>
      <c r="P5899" s="275"/>
      <c r="Q5899" s="73">
        <v>70000</v>
      </c>
    </row>
    <row r="5900" spans="1:17" ht="12.75" customHeight="1" x14ac:dyDescent="0.25">
      <c r="A5900" s="273" t="s">
        <v>9150</v>
      </c>
      <c r="B5900" s="273"/>
      <c r="C5900" s="274" t="s">
        <v>9151</v>
      </c>
      <c r="D5900" s="274"/>
      <c r="E5900" s="274"/>
      <c r="F5900" s="274"/>
      <c r="G5900" s="73">
        <v>0</v>
      </c>
      <c r="H5900" s="73">
        <v>0</v>
      </c>
      <c r="I5900" s="275">
        <v>0</v>
      </c>
      <c r="J5900" s="275"/>
      <c r="K5900" s="275">
        <v>57857.15</v>
      </c>
      <c r="L5900" s="275"/>
      <c r="M5900" s="275"/>
      <c r="N5900" s="275"/>
      <c r="O5900" s="275">
        <v>0</v>
      </c>
      <c r="P5900" s="275"/>
      <c r="Q5900" s="73">
        <v>57857.15</v>
      </c>
    </row>
    <row r="5901" spans="1:17" ht="12.1" customHeight="1" x14ac:dyDescent="0.25">
      <c r="A5901" s="273" t="s">
        <v>9152</v>
      </c>
      <c r="B5901" s="273"/>
      <c r="C5901" s="274" t="s">
        <v>8960</v>
      </c>
      <c r="D5901" s="274"/>
      <c r="E5901" s="274"/>
      <c r="F5901" s="274"/>
      <c r="G5901" s="73">
        <v>0</v>
      </c>
      <c r="H5901" s="73">
        <v>0</v>
      </c>
      <c r="I5901" s="275">
        <v>0</v>
      </c>
      <c r="J5901" s="275"/>
      <c r="K5901" s="275">
        <v>498711.69</v>
      </c>
      <c r="L5901" s="275"/>
      <c r="M5901" s="275"/>
      <c r="N5901" s="275"/>
      <c r="O5901" s="275">
        <v>0</v>
      </c>
      <c r="P5901" s="275"/>
      <c r="Q5901" s="73">
        <v>498711.69</v>
      </c>
    </row>
    <row r="5902" spans="1:17" ht="12.1" customHeight="1" x14ac:dyDescent="0.25">
      <c r="A5902" s="273" t="s">
        <v>9153</v>
      </c>
      <c r="B5902" s="273"/>
      <c r="C5902" s="274" t="s">
        <v>8960</v>
      </c>
      <c r="D5902" s="274"/>
      <c r="E5902" s="274"/>
      <c r="F5902" s="274"/>
      <c r="G5902" s="73">
        <v>0</v>
      </c>
      <c r="H5902" s="73">
        <v>0</v>
      </c>
      <c r="I5902" s="275">
        <v>0</v>
      </c>
      <c r="J5902" s="275"/>
      <c r="K5902" s="275">
        <v>42857.15</v>
      </c>
      <c r="L5902" s="275"/>
      <c r="M5902" s="275"/>
      <c r="N5902" s="275"/>
      <c r="O5902" s="275">
        <v>0</v>
      </c>
      <c r="P5902" s="275"/>
      <c r="Q5902" s="73">
        <v>42857.15</v>
      </c>
    </row>
    <row r="5903" spans="1:17" ht="12.75" customHeight="1" x14ac:dyDescent="0.25">
      <c r="A5903" s="273" t="s">
        <v>9154</v>
      </c>
      <c r="B5903" s="273"/>
      <c r="C5903" s="274" t="s">
        <v>8960</v>
      </c>
      <c r="D5903" s="274"/>
      <c r="E5903" s="274"/>
      <c r="F5903" s="274"/>
      <c r="G5903" s="73">
        <v>0</v>
      </c>
      <c r="H5903" s="73">
        <v>0</v>
      </c>
      <c r="I5903" s="275">
        <v>0</v>
      </c>
      <c r="J5903" s="275"/>
      <c r="K5903" s="275">
        <v>92857.14</v>
      </c>
      <c r="L5903" s="275"/>
      <c r="M5903" s="275"/>
      <c r="N5903" s="275"/>
      <c r="O5903" s="275">
        <v>0</v>
      </c>
      <c r="P5903" s="275"/>
      <c r="Q5903" s="73">
        <v>92857.14</v>
      </c>
    </row>
    <row r="5904" spans="1:17" ht="12.1" customHeight="1" x14ac:dyDescent="0.25">
      <c r="A5904" s="273" t="s">
        <v>9155</v>
      </c>
      <c r="B5904" s="273"/>
      <c r="C5904" s="274" t="s">
        <v>9156</v>
      </c>
      <c r="D5904" s="274"/>
      <c r="E5904" s="274"/>
      <c r="F5904" s="274"/>
      <c r="G5904" s="73">
        <v>0</v>
      </c>
      <c r="H5904" s="73">
        <v>0</v>
      </c>
      <c r="I5904" s="275">
        <v>0</v>
      </c>
      <c r="J5904" s="275"/>
      <c r="K5904" s="275">
        <v>67260991.909999996</v>
      </c>
      <c r="L5904" s="275"/>
      <c r="M5904" s="275"/>
      <c r="N5904" s="275"/>
      <c r="O5904" s="275">
        <v>0</v>
      </c>
      <c r="P5904" s="275"/>
      <c r="Q5904" s="73">
        <v>67260991.909999996</v>
      </c>
    </row>
    <row r="5905" spans="1:17" ht="12.1" customHeight="1" x14ac:dyDescent="0.25">
      <c r="A5905" s="273" t="s">
        <v>9157</v>
      </c>
      <c r="B5905" s="273"/>
      <c r="C5905" s="274" t="s">
        <v>9158</v>
      </c>
      <c r="D5905" s="274"/>
      <c r="E5905" s="274"/>
      <c r="F5905" s="274"/>
      <c r="G5905" s="73">
        <v>0</v>
      </c>
      <c r="H5905" s="73">
        <v>0</v>
      </c>
      <c r="I5905" s="275">
        <v>0</v>
      </c>
      <c r="J5905" s="275"/>
      <c r="K5905" s="275">
        <v>35687979.729999997</v>
      </c>
      <c r="L5905" s="275"/>
      <c r="M5905" s="275"/>
      <c r="N5905" s="275"/>
      <c r="O5905" s="275">
        <v>0</v>
      </c>
      <c r="P5905" s="275"/>
      <c r="Q5905" s="73">
        <v>35687979.729999997</v>
      </c>
    </row>
    <row r="5906" spans="1:17" ht="12.75" customHeight="1" x14ac:dyDescent="0.25">
      <c r="A5906" s="273" t="s">
        <v>9159</v>
      </c>
      <c r="B5906" s="273"/>
      <c r="C5906" s="274" t="s">
        <v>9160</v>
      </c>
      <c r="D5906" s="274"/>
      <c r="E5906" s="274"/>
      <c r="F5906" s="274"/>
      <c r="G5906" s="73">
        <v>0</v>
      </c>
      <c r="H5906" s="73">
        <v>0</v>
      </c>
      <c r="I5906" s="275">
        <v>0</v>
      </c>
      <c r="J5906" s="275"/>
      <c r="K5906" s="275">
        <v>42058662.140000001</v>
      </c>
      <c r="L5906" s="275"/>
      <c r="M5906" s="275"/>
      <c r="N5906" s="275"/>
      <c r="O5906" s="275">
        <v>0</v>
      </c>
      <c r="P5906" s="275"/>
      <c r="Q5906" s="73">
        <v>42058662.140000001</v>
      </c>
    </row>
    <row r="5907" spans="1:17" ht="12.1" customHeight="1" x14ac:dyDescent="0.25">
      <c r="A5907" s="273" t="s">
        <v>9161</v>
      </c>
      <c r="B5907" s="273"/>
      <c r="C5907" s="274" t="s">
        <v>9162</v>
      </c>
      <c r="D5907" s="274"/>
      <c r="E5907" s="274"/>
      <c r="F5907" s="274"/>
      <c r="G5907" s="73">
        <v>0</v>
      </c>
      <c r="H5907" s="73">
        <v>0</v>
      </c>
      <c r="I5907" s="275">
        <v>0</v>
      </c>
      <c r="J5907" s="275"/>
      <c r="K5907" s="275">
        <v>15049895.82</v>
      </c>
      <c r="L5907" s="275"/>
      <c r="M5907" s="275"/>
      <c r="N5907" s="275"/>
      <c r="O5907" s="275">
        <v>0</v>
      </c>
      <c r="P5907" s="275"/>
      <c r="Q5907" s="73">
        <v>15049895.82</v>
      </c>
    </row>
    <row r="5908" spans="1:17" ht="12.1" customHeight="1" x14ac:dyDescent="0.25">
      <c r="A5908" s="355"/>
      <c r="B5908" s="355"/>
      <c r="C5908" s="355"/>
      <c r="D5908" s="355"/>
      <c r="E5908" s="355"/>
      <c r="F5908" s="355"/>
      <c r="G5908" s="74">
        <v>0</v>
      </c>
      <c r="H5908" s="74">
        <v>0</v>
      </c>
      <c r="I5908" s="356">
        <v>0</v>
      </c>
      <c r="J5908" s="356"/>
      <c r="K5908" s="356">
        <v>326585097.94999999</v>
      </c>
      <c r="L5908" s="356"/>
      <c r="M5908" s="356"/>
      <c r="N5908" s="356"/>
      <c r="O5908" s="356">
        <v>0</v>
      </c>
      <c r="P5908" s="356"/>
      <c r="Q5908" s="74">
        <v>326585097.94999999</v>
      </c>
    </row>
    <row r="5909" spans="1:17" ht="6.8" customHeight="1" x14ac:dyDescent="0.25"/>
    <row r="5910" spans="1:17" ht="12.75" customHeight="1" x14ac:dyDescent="0.25">
      <c r="A5910" s="277" t="s">
        <v>578</v>
      </c>
      <c r="B5910" s="277"/>
      <c r="C5910" s="278" t="s">
        <v>977</v>
      </c>
      <c r="D5910" s="278"/>
      <c r="E5910" s="278"/>
      <c r="F5910" s="278"/>
      <c r="G5910" s="278"/>
      <c r="H5910" s="278"/>
      <c r="I5910" s="278"/>
      <c r="J5910" s="278"/>
      <c r="K5910" s="278"/>
      <c r="L5910" s="278"/>
      <c r="M5910" s="278"/>
      <c r="N5910" s="278"/>
      <c r="O5910" s="278"/>
      <c r="P5910" s="278"/>
      <c r="Q5910" s="278"/>
    </row>
    <row r="5911" spans="1:17" ht="12.1" customHeight="1" x14ac:dyDescent="0.25">
      <c r="A5911" s="273" t="s">
        <v>9163</v>
      </c>
      <c r="B5911" s="273"/>
      <c r="C5911" s="274" t="s">
        <v>977</v>
      </c>
      <c r="D5911" s="274"/>
      <c r="E5911" s="274"/>
      <c r="F5911" s="274"/>
      <c r="G5911" s="73">
        <v>0</v>
      </c>
      <c r="H5911" s="73">
        <v>0</v>
      </c>
      <c r="I5911" s="275">
        <v>0</v>
      </c>
      <c r="J5911" s="275"/>
      <c r="K5911" s="275">
        <v>8911207</v>
      </c>
      <c r="L5911" s="275"/>
      <c r="M5911" s="275"/>
      <c r="N5911" s="275"/>
      <c r="O5911" s="275">
        <v>0</v>
      </c>
      <c r="P5911" s="275"/>
      <c r="Q5911" s="73">
        <v>8911207</v>
      </c>
    </row>
    <row r="5912" spans="1:17" ht="12.1" customHeight="1" x14ac:dyDescent="0.25">
      <c r="A5912" s="273" t="s">
        <v>9164</v>
      </c>
      <c r="B5912" s="273"/>
      <c r="C5912" s="274" t="s">
        <v>9165</v>
      </c>
      <c r="D5912" s="274"/>
      <c r="E5912" s="274"/>
      <c r="F5912" s="274"/>
      <c r="G5912" s="73">
        <v>0</v>
      </c>
      <c r="H5912" s="73">
        <v>0</v>
      </c>
      <c r="I5912" s="275">
        <v>0</v>
      </c>
      <c r="J5912" s="275"/>
      <c r="K5912" s="275">
        <v>3504546</v>
      </c>
      <c r="L5912" s="275"/>
      <c r="M5912" s="275"/>
      <c r="N5912" s="275"/>
      <c r="O5912" s="275">
        <v>0</v>
      </c>
      <c r="P5912" s="275"/>
      <c r="Q5912" s="73">
        <v>3504546</v>
      </c>
    </row>
    <row r="5913" spans="1:17" ht="12.1" customHeight="1" x14ac:dyDescent="0.25">
      <c r="A5913" s="273" t="s">
        <v>9166</v>
      </c>
      <c r="B5913" s="273"/>
      <c r="C5913" s="274" t="s">
        <v>9167</v>
      </c>
      <c r="D5913" s="274"/>
      <c r="E5913" s="274"/>
      <c r="F5913" s="274"/>
      <c r="G5913" s="73">
        <v>0</v>
      </c>
      <c r="H5913" s="73">
        <v>0</v>
      </c>
      <c r="I5913" s="275">
        <v>0</v>
      </c>
      <c r="J5913" s="275"/>
      <c r="K5913" s="275">
        <v>4609092</v>
      </c>
      <c r="L5913" s="275"/>
      <c r="M5913" s="275"/>
      <c r="N5913" s="275"/>
      <c r="O5913" s="275">
        <v>0</v>
      </c>
      <c r="P5913" s="275"/>
      <c r="Q5913" s="73">
        <v>4609092</v>
      </c>
    </row>
    <row r="5914" spans="1:17" ht="12.75" customHeight="1" x14ac:dyDescent="0.25">
      <c r="A5914" s="273" t="s">
        <v>9168</v>
      </c>
      <c r="B5914" s="273"/>
      <c r="C5914" s="274" t="s">
        <v>9169</v>
      </c>
      <c r="D5914" s="274"/>
      <c r="E5914" s="274"/>
      <c r="F5914" s="274"/>
      <c r="G5914" s="73">
        <v>0</v>
      </c>
      <c r="H5914" s="73">
        <v>0</v>
      </c>
      <c r="I5914" s="275">
        <v>0</v>
      </c>
      <c r="J5914" s="275"/>
      <c r="K5914" s="275">
        <v>4609092</v>
      </c>
      <c r="L5914" s="275"/>
      <c r="M5914" s="275"/>
      <c r="N5914" s="275"/>
      <c r="O5914" s="275">
        <v>0</v>
      </c>
      <c r="P5914" s="275"/>
      <c r="Q5914" s="73">
        <v>4609092</v>
      </c>
    </row>
    <row r="5915" spans="1:17" ht="12.1" customHeight="1" x14ac:dyDescent="0.25">
      <c r="A5915" s="273" t="s">
        <v>9170</v>
      </c>
      <c r="B5915" s="273"/>
      <c r="C5915" s="274" t="s">
        <v>9171</v>
      </c>
      <c r="D5915" s="274"/>
      <c r="E5915" s="274"/>
      <c r="F5915" s="274"/>
      <c r="G5915" s="73">
        <v>0</v>
      </c>
      <c r="H5915" s="73">
        <v>0</v>
      </c>
      <c r="I5915" s="275">
        <v>0</v>
      </c>
      <c r="J5915" s="275"/>
      <c r="K5915" s="275">
        <v>5357875</v>
      </c>
      <c r="L5915" s="275"/>
      <c r="M5915" s="275"/>
      <c r="N5915" s="275"/>
      <c r="O5915" s="275">
        <v>0</v>
      </c>
      <c r="P5915" s="275"/>
      <c r="Q5915" s="73">
        <v>5357875</v>
      </c>
    </row>
    <row r="5916" spans="1:17" ht="12.1" customHeight="1" x14ac:dyDescent="0.25">
      <c r="A5916" s="273" t="s">
        <v>9172</v>
      </c>
      <c r="B5916" s="273"/>
      <c r="C5916" s="274" t="s">
        <v>9173</v>
      </c>
      <c r="D5916" s="274"/>
      <c r="E5916" s="274"/>
      <c r="F5916" s="274"/>
      <c r="G5916" s="73">
        <v>0</v>
      </c>
      <c r="H5916" s="73">
        <v>0</v>
      </c>
      <c r="I5916" s="275">
        <v>0</v>
      </c>
      <c r="J5916" s="275"/>
      <c r="K5916" s="275">
        <v>5544000</v>
      </c>
      <c r="L5916" s="275"/>
      <c r="M5916" s="275"/>
      <c r="N5916" s="275"/>
      <c r="O5916" s="275">
        <v>0</v>
      </c>
      <c r="P5916" s="275"/>
      <c r="Q5916" s="73">
        <v>5544000</v>
      </c>
    </row>
    <row r="5917" spans="1:17" ht="12.75" customHeight="1" x14ac:dyDescent="0.25">
      <c r="A5917" s="273" t="s">
        <v>9174</v>
      </c>
      <c r="B5917" s="273"/>
      <c r="C5917" s="274" t="s">
        <v>9175</v>
      </c>
      <c r="D5917" s="274"/>
      <c r="E5917" s="274"/>
      <c r="F5917" s="274"/>
      <c r="G5917" s="73">
        <v>0</v>
      </c>
      <c r="H5917" s="73">
        <v>0</v>
      </c>
      <c r="I5917" s="275">
        <v>0</v>
      </c>
      <c r="J5917" s="275"/>
      <c r="K5917" s="275">
        <v>2250000</v>
      </c>
      <c r="L5917" s="275"/>
      <c r="M5917" s="275"/>
      <c r="N5917" s="275"/>
      <c r="O5917" s="275">
        <v>0</v>
      </c>
      <c r="P5917" s="275"/>
      <c r="Q5917" s="73">
        <v>2250000</v>
      </c>
    </row>
    <row r="5918" spans="1:17" ht="12.1" customHeight="1" x14ac:dyDescent="0.25">
      <c r="A5918" s="273" t="s">
        <v>9176</v>
      </c>
      <c r="B5918" s="273"/>
      <c r="C5918" s="274" t="s">
        <v>9177</v>
      </c>
      <c r="D5918" s="274"/>
      <c r="E5918" s="274"/>
      <c r="F5918" s="274"/>
      <c r="G5918" s="73">
        <v>0</v>
      </c>
      <c r="H5918" s="73">
        <v>0</v>
      </c>
      <c r="I5918" s="275">
        <v>0</v>
      </c>
      <c r="J5918" s="275"/>
      <c r="K5918" s="275">
        <v>2181819</v>
      </c>
      <c r="L5918" s="275"/>
      <c r="M5918" s="275"/>
      <c r="N5918" s="275"/>
      <c r="O5918" s="275">
        <v>0</v>
      </c>
      <c r="P5918" s="275"/>
      <c r="Q5918" s="73">
        <v>2181819</v>
      </c>
    </row>
    <row r="5919" spans="1:17" ht="12.1" customHeight="1" x14ac:dyDescent="0.25">
      <c r="A5919" s="273" t="s">
        <v>9178</v>
      </c>
      <c r="B5919" s="273"/>
      <c r="C5919" s="274" t="s">
        <v>9179</v>
      </c>
      <c r="D5919" s="274"/>
      <c r="E5919" s="274"/>
      <c r="F5919" s="274"/>
      <c r="G5919" s="73">
        <v>0</v>
      </c>
      <c r="H5919" s="73">
        <v>0</v>
      </c>
      <c r="I5919" s="275">
        <v>0</v>
      </c>
      <c r="J5919" s="275"/>
      <c r="K5919" s="275">
        <v>4798634</v>
      </c>
      <c r="L5919" s="275"/>
      <c r="M5919" s="275"/>
      <c r="N5919" s="275"/>
      <c r="O5919" s="275">
        <v>0</v>
      </c>
      <c r="P5919" s="275"/>
      <c r="Q5919" s="73">
        <v>4798634</v>
      </c>
    </row>
    <row r="5920" spans="1:17" ht="12.75" customHeight="1" x14ac:dyDescent="0.25">
      <c r="A5920" s="273" t="s">
        <v>9180</v>
      </c>
      <c r="B5920" s="273"/>
      <c r="C5920" s="274" t="s">
        <v>9181</v>
      </c>
      <c r="D5920" s="274"/>
      <c r="E5920" s="274"/>
      <c r="F5920" s="274"/>
      <c r="G5920" s="73">
        <v>0</v>
      </c>
      <c r="H5920" s="73">
        <v>0</v>
      </c>
      <c r="I5920" s="275">
        <v>0</v>
      </c>
      <c r="J5920" s="275"/>
      <c r="K5920" s="275">
        <v>3140905</v>
      </c>
      <c r="L5920" s="275"/>
      <c r="M5920" s="275"/>
      <c r="N5920" s="275"/>
      <c r="O5920" s="275">
        <v>0</v>
      </c>
      <c r="P5920" s="275"/>
      <c r="Q5920" s="73">
        <v>3140905</v>
      </c>
    </row>
    <row r="5921" spans="1:17" ht="12.1" customHeight="1" x14ac:dyDescent="0.25">
      <c r="A5921" s="273" t="s">
        <v>9182</v>
      </c>
      <c r="B5921" s="273"/>
      <c r="C5921" s="274" t="s">
        <v>9183</v>
      </c>
      <c r="D5921" s="274"/>
      <c r="E5921" s="274"/>
      <c r="F5921" s="274"/>
      <c r="G5921" s="73">
        <v>0</v>
      </c>
      <c r="H5921" s="73">
        <v>0</v>
      </c>
      <c r="I5921" s="275">
        <v>0</v>
      </c>
      <c r="J5921" s="275"/>
      <c r="K5921" s="275">
        <v>2231000</v>
      </c>
      <c r="L5921" s="275"/>
      <c r="M5921" s="275"/>
      <c r="N5921" s="275"/>
      <c r="O5921" s="275">
        <v>0</v>
      </c>
      <c r="P5921" s="275"/>
      <c r="Q5921" s="73">
        <v>2231000</v>
      </c>
    </row>
    <row r="5922" spans="1:17" ht="12.1" customHeight="1" x14ac:dyDescent="0.25">
      <c r="A5922" s="273" t="s">
        <v>9184</v>
      </c>
      <c r="B5922" s="273"/>
      <c r="C5922" s="274" t="s">
        <v>9185</v>
      </c>
      <c r="D5922" s="274"/>
      <c r="E5922" s="274"/>
      <c r="F5922" s="274"/>
      <c r="G5922" s="73">
        <v>0</v>
      </c>
      <c r="H5922" s="73">
        <v>0</v>
      </c>
      <c r="I5922" s="275">
        <v>0</v>
      </c>
      <c r="J5922" s="275"/>
      <c r="K5922" s="275">
        <v>3736363</v>
      </c>
      <c r="L5922" s="275"/>
      <c r="M5922" s="275"/>
      <c r="N5922" s="275"/>
      <c r="O5922" s="275">
        <v>0</v>
      </c>
      <c r="P5922" s="275"/>
      <c r="Q5922" s="73">
        <v>3736363</v>
      </c>
    </row>
    <row r="5923" spans="1:17" ht="12.75" customHeight="1" x14ac:dyDescent="0.25">
      <c r="A5923" s="273" t="s">
        <v>9186</v>
      </c>
      <c r="B5923" s="273"/>
      <c r="C5923" s="274" t="s">
        <v>9187</v>
      </c>
      <c r="D5923" s="274"/>
      <c r="E5923" s="274"/>
      <c r="F5923" s="274"/>
      <c r="G5923" s="73">
        <v>0</v>
      </c>
      <c r="H5923" s="73">
        <v>0</v>
      </c>
      <c r="I5923" s="275">
        <v>0</v>
      </c>
      <c r="J5923" s="275"/>
      <c r="K5923" s="275">
        <v>2250000</v>
      </c>
      <c r="L5923" s="275"/>
      <c r="M5923" s="275"/>
      <c r="N5923" s="275"/>
      <c r="O5923" s="275">
        <v>0</v>
      </c>
      <c r="P5923" s="275"/>
      <c r="Q5923" s="73">
        <v>2250000</v>
      </c>
    </row>
    <row r="5924" spans="1:17" ht="12.1" customHeight="1" x14ac:dyDescent="0.25">
      <c r="A5924" s="273" t="s">
        <v>9188</v>
      </c>
      <c r="B5924" s="273"/>
      <c r="C5924" s="274" t="s">
        <v>9189</v>
      </c>
      <c r="D5924" s="274"/>
      <c r="E5924" s="274"/>
      <c r="F5924" s="274"/>
      <c r="G5924" s="73">
        <v>0</v>
      </c>
      <c r="H5924" s="73">
        <v>0</v>
      </c>
      <c r="I5924" s="275">
        <v>0</v>
      </c>
      <c r="J5924" s="275"/>
      <c r="K5924" s="275">
        <v>2700000</v>
      </c>
      <c r="L5924" s="275"/>
      <c r="M5924" s="275"/>
      <c r="N5924" s="275"/>
      <c r="O5924" s="275">
        <v>0</v>
      </c>
      <c r="P5924" s="275"/>
      <c r="Q5924" s="73">
        <v>2700000</v>
      </c>
    </row>
    <row r="5925" spans="1:17" ht="12.1" customHeight="1" x14ac:dyDescent="0.25">
      <c r="A5925" s="273" t="s">
        <v>9190</v>
      </c>
      <c r="B5925" s="273"/>
      <c r="C5925" s="274" t="s">
        <v>9191</v>
      </c>
      <c r="D5925" s="274"/>
      <c r="E5925" s="274"/>
      <c r="F5925" s="274"/>
      <c r="G5925" s="73">
        <v>0</v>
      </c>
      <c r="H5925" s="73">
        <v>0</v>
      </c>
      <c r="I5925" s="275">
        <v>0</v>
      </c>
      <c r="J5925" s="275"/>
      <c r="K5925" s="275">
        <v>5400000</v>
      </c>
      <c r="L5925" s="275"/>
      <c r="M5925" s="275"/>
      <c r="N5925" s="275"/>
      <c r="O5925" s="275">
        <v>0</v>
      </c>
      <c r="P5925" s="275"/>
      <c r="Q5925" s="73">
        <v>5400000</v>
      </c>
    </row>
    <row r="5926" spans="1:17" ht="12.75" customHeight="1" x14ac:dyDescent="0.25">
      <c r="A5926" s="273" t="s">
        <v>9192</v>
      </c>
      <c r="B5926" s="273"/>
      <c r="C5926" s="274" t="s">
        <v>9193</v>
      </c>
      <c r="D5926" s="274"/>
      <c r="E5926" s="274"/>
      <c r="F5926" s="274"/>
      <c r="G5926" s="73">
        <v>0</v>
      </c>
      <c r="H5926" s="73">
        <v>0</v>
      </c>
      <c r="I5926" s="275">
        <v>0</v>
      </c>
      <c r="J5926" s="275"/>
      <c r="K5926" s="275">
        <v>5325302</v>
      </c>
      <c r="L5926" s="275"/>
      <c r="M5926" s="275"/>
      <c r="N5926" s="275"/>
      <c r="O5926" s="275">
        <v>0</v>
      </c>
      <c r="P5926" s="275"/>
      <c r="Q5926" s="73">
        <v>5325302</v>
      </c>
    </row>
    <row r="5927" spans="1:17" ht="12.1" customHeight="1" x14ac:dyDescent="0.25">
      <c r="A5927" s="273" t="s">
        <v>9194</v>
      </c>
      <c r="B5927" s="273"/>
      <c r="C5927" s="274" t="s">
        <v>9195</v>
      </c>
      <c r="D5927" s="274"/>
      <c r="E5927" s="274"/>
      <c r="F5927" s="274"/>
      <c r="G5927" s="73">
        <v>0</v>
      </c>
      <c r="H5927" s="73">
        <v>0</v>
      </c>
      <c r="I5927" s="275">
        <v>0</v>
      </c>
      <c r="J5927" s="275"/>
      <c r="K5927" s="275">
        <v>4009092</v>
      </c>
      <c r="L5927" s="275"/>
      <c r="M5927" s="275"/>
      <c r="N5927" s="275"/>
      <c r="O5927" s="275">
        <v>0</v>
      </c>
      <c r="P5927" s="275"/>
      <c r="Q5927" s="73">
        <v>4009092</v>
      </c>
    </row>
    <row r="5928" spans="1:17" ht="12.1" customHeight="1" x14ac:dyDescent="0.25">
      <c r="A5928" s="273" t="s">
        <v>9196</v>
      </c>
      <c r="B5928" s="273"/>
      <c r="C5928" s="274" t="s">
        <v>977</v>
      </c>
      <c r="D5928" s="274"/>
      <c r="E5928" s="274"/>
      <c r="F5928" s="274"/>
      <c r="G5928" s="73">
        <v>0</v>
      </c>
      <c r="H5928" s="73">
        <v>0</v>
      </c>
      <c r="I5928" s="275">
        <v>0</v>
      </c>
      <c r="J5928" s="275"/>
      <c r="K5928" s="275">
        <v>3639000</v>
      </c>
      <c r="L5928" s="275"/>
      <c r="M5928" s="275"/>
      <c r="N5928" s="275"/>
      <c r="O5928" s="275">
        <v>0</v>
      </c>
      <c r="P5928" s="275"/>
      <c r="Q5928" s="73">
        <v>3639000</v>
      </c>
    </row>
    <row r="5929" spans="1:17" ht="12.75" customHeight="1" x14ac:dyDescent="0.25">
      <c r="A5929" s="273" t="s">
        <v>9197</v>
      </c>
      <c r="B5929" s="273"/>
      <c r="C5929" s="274" t="s">
        <v>9198</v>
      </c>
      <c r="D5929" s="274"/>
      <c r="E5929" s="274"/>
      <c r="F5929" s="274"/>
      <c r="G5929" s="73">
        <v>0</v>
      </c>
      <c r="H5929" s="73">
        <v>0</v>
      </c>
      <c r="I5929" s="275">
        <v>0</v>
      </c>
      <c r="J5929" s="275"/>
      <c r="K5929" s="275">
        <v>990000</v>
      </c>
      <c r="L5929" s="275"/>
      <c r="M5929" s="275"/>
      <c r="N5929" s="275"/>
      <c r="O5929" s="275">
        <v>0</v>
      </c>
      <c r="P5929" s="275"/>
      <c r="Q5929" s="73">
        <v>990000</v>
      </c>
    </row>
    <row r="5930" spans="1:17" ht="12.1" customHeight="1" x14ac:dyDescent="0.25">
      <c r="A5930" s="273" t="s">
        <v>9199</v>
      </c>
      <c r="B5930" s="273"/>
      <c r="C5930" s="274" t="s">
        <v>9200</v>
      </c>
      <c r="D5930" s="274"/>
      <c r="E5930" s="274"/>
      <c r="F5930" s="274"/>
      <c r="G5930" s="73">
        <v>0</v>
      </c>
      <c r="H5930" s="73">
        <v>0</v>
      </c>
      <c r="I5930" s="275">
        <v>0</v>
      </c>
      <c r="J5930" s="275"/>
      <c r="K5930" s="275">
        <v>660000</v>
      </c>
      <c r="L5930" s="275"/>
      <c r="M5930" s="275"/>
      <c r="N5930" s="275"/>
      <c r="O5930" s="275">
        <v>0</v>
      </c>
      <c r="P5930" s="275"/>
      <c r="Q5930" s="73">
        <v>660000</v>
      </c>
    </row>
    <row r="5931" spans="1:17" ht="12.1" customHeight="1" x14ac:dyDescent="0.25">
      <c r="A5931" s="273" t="s">
        <v>9201</v>
      </c>
      <c r="B5931" s="273"/>
      <c r="C5931" s="274" t="s">
        <v>9202</v>
      </c>
      <c r="D5931" s="274"/>
      <c r="E5931" s="274"/>
      <c r="F5931" s="274"/>
      <c r="G5931" s="73">
        <v>0</v>
      </c>
      <c r="H5931" s="73">
        <v>0</v>
      </c>
      <c r="I5931" s="275">
        <v>0</v>
      </c>
      <c r="J5931" s="275"/>
      <c r="K5931" s="275">
        <v>990000</v>
      </c>
      <c r="L5931" s="275"/>
      <c r="M5931" s="275"/>
      <c r="N5931" s="275"/>
      <c r="O5931" s="275">
        <v>0</v>
      </c>
      <c r="P5931" s="275"/>
      <c r="Q5931" s="73">
        <v>990000</v>
      </c>
    </row>
    <row r="5932" spans="1:17" ht="12.75" customHeight="1" x14ac:dyDescent="0.25">
      <c r="A5932" s="273" t="s">
        <v>9203</v>
      </c>
      <c r="B5932" s="273"/>
      <c r="C5932" s="274" t="s">
        <v>9204</v>
      </c>
      <c r="D5932" s="274"/>
      <c r="E5932" s="274"/>
      <c r="F5932" s="274"/>
      <c r="G5932" s="73">
        <v>0</v>
      </c>
      <c r="H5932" s="73">
        <v>0</v>
      </c>
      <c r="I5932" s="275">
        <v>0</v>
      </c>
      <c r="J5932" s="275"/>
      <c r="K5932" s="275">
        <v>495000</v>
      </c>
      <c r="L5932" s="275"/>
      <c r="M5932" s="275"/>
      <c r="N5932" s="275"/>
      <c r="O5932" s="275">
        <v>0</v>
      </c>
      <c r="P5932" s="275"/>
      <c r="Q5932" s="73">
        <v>495000</v>
      </c>
    </row>
    <row r="5933" spans="1:17" ht="12.1" customHeight="1" x14ac:dyDescent="0.25">
      <c r="A5933" s="273" t="s">
        <v>9205</v>
      </c>
      <c r="B5933" s="273"/>
      <c r="C5933" s="274" t="s">
        <v>977</v>
      </c>
      <c r="D5933" s="274"/>
      <c r="E5933" s="274"/>
      <c r="F5933" s="274"/>
      <c r="G5933" s="73">
        <v>0</v>
      </c>
      <c r="H5933" s="73">
        <v>0</v>
      </c>
      <c r="I5933" s="275">
        <v>0</v>
      </c>
      <c r="J5933" s="275"/>
      <c r="K5933" s="275">
        <v>17921754</v>
      </c>
      <c r="L5933" s="275"/>
      <c r="M5933" s="275"/>
      <c r="N5933" s="275"/>
      <c r="O5933" s="275">
        <v>0</v>
      </c>
      <c r="P5933" s="275"/>
      <c r="Q5933" s="73">
        <v>17921754</v>
      </c>
    </row>
    <row r="5934" spans="1:17" ht="12.1" customHeight="1" x14ac:dyDescent="0.25">
      <c r="A5934" s="273" t="s">
        <v>9206</v>
      </c>
      <c r="B5934" s="273"/>
      <c r="C5934" s="274" t="s">
        <v>9207</v>
      </c>
      <c r="D5934" s="274"/>
      <c r="E5934" s="274"/>
      <c r="F5934" s="274"/>
      <c r="G5934" s="73">
        <v>0</v>
      </c>
      <c r="H5934" s="73">
        <v>0</v>
      </c>
      <c r="I5934" s="275">
        <v>0</v>
      </c>
      <c r="J5934" s="275"/>
      <c r="K5934" s="275">
        <v>3714000</v>
      </c>
      <c r="L5934" s="275"/>
      <c r="M5934" s="275"/>
      <c r="N5934" s="275"/>
      <c r="O5934" s="275">
        <v>0</v>
      </c>
      <c r="P5934" s="275"/>
      <c r="Q5934" s="73">
        <v>3714000</v>
      </c>
    </row>
    <row r="5935" spans="1:17" ht="12.75" customHeight="1" x14ac:dyDescent="0.25">
      <c r="A5935" s="273" t="s">
        <v>9208</v>
      </c>
      <c r="B5935" s="273"/>
      <c r="C5935" s="274" t="s">
        <v>9209</v>
      </c>
      <c r="D5935" s="274"/>
      <c r="E5935" s="274"/>
      <c r="F5935" s="274"/>
      <c r="G5935" s="73">
        <v>0</v>
      </c>
      <c r="H5935" s="73">
        <v>0</v>
      </c>
      <c r="I5935" s="275">
        <v>0</v>
      </c>
      <c r="J5935" s="275"/>
      <c r="K5935" s="275">
        <v>3414000</v>
      </c>
      <c r="L5935" s="275"/>
      <c r="M5935" s="275"/>
      <c r="N5935" s="275"/>
      <c r="O5935" s="275">
        <v>0</v>
      </c>
      <c r="P5935" s="275"/>
      <c r="Q5935" s="73">
        <v>3414000</v>
      </c>
    </row>
    <row r="5936" spans="1:17" ht="12.1" customHeight="1" x14ac:dyDescent="0.25">
      <c r="A5936" s="273" t="s">
        <v>9210</v>
      </c>
      <c r="B5936" s="273"/>
      <c r="C5936" s="274" t="s">
        <v>9211</v>
      </c>
      <c r="D5936" s="274"/>
      <c r="E5936" s="274"/>
      <c r="F5936" s="274"/>
      <c r="G5936" s="73">
        <v>0</v>
      </c>
      <c r="H5936" s="73">
        <v>0</v>
      </c>
      <c r="I5936" s="275">
        <v>0</v>
      </c>
      <c r="J5936" s="275"/>
      <c r="K5936" s="275">
        <v>3264000</v>
      </c>
      <c r="L5936" s="275"/>
      <c r="M5936" s="275"/>
      <c r="N5936" s="275"/>
      <c r="O5936" s="275">
        <v>0</v>
      </c>
      <c r="P5936" s="275"/>
      <c r="Q5936" s="73">
        <v>3264000</v>
      </c>
    </row>
    <row r="5937" spans="1:17" ht="12.1" customHeight="1" x14ac:dyDescent="0.25">
      <c r="A5937" s="273" t="s">
        <v>9212</v>
      </c>
      <c r="B5937" s="273"/>
      <c r="C5937" s="274" t="s">
        <v>9213</v>
      </c>
      <c r="D5937" s="274"/>
      <c r="E5937" s="274"/>
      <c r="F5937" s="274"/>
      <c r="G5937" s="73">
        <v>0</v>
      </c>
      <c r="H5937" s="73">
        <v>0</v>
      </c>
      <c r="I5937" s="275">
        <v>0</v>
      </c>
      <c r="J5937" s="275"/>
      <c r="K5937" s="275">
        <v>2998940</v>
      </c>
      <c r="L5937" s="275"/>
      <c r="M5937" s="275"/>
      <c r="N5937" s="275"/>
      <c r="O5937" s="275">
        <v>0</v>
      </c>
      <c r="P5937" s="275"/>
      <c r="Q5937" s="73">
        <v>2998940</v>
      </c>
    </row>
    <row r="5938" spans="1:17" ht="12.1" customHeight="1" x14ac:dyDescent="0.25">
      <c r="A5938" s="273" t="s">
        <v>9214</v>
      </c>
      <c r="B5938" s="273"/>
      <c r="C5938" s="274" t="s">
        <v>9215</v>
      </c>
      <c r="D5938" s="274"/>
      <c r="E5938" s="274"/>
      <c r="F5938" s="274"/>
      <c r="G5938" s="73">
        <v>0</v>
      </c>
      <c r="H5938" s="73">
        <v>0</v>
      </c>
      <c r="I5938" s="275">
        <v>0</v>
      </c>
      <c r="J5938" s="275"/>
      <c r="K5938" s="275">
        <v>3187200</v>
      </c>
      <c r="L5938" s="275"/>
      <c r="M5938" s="275"/>
      <c r="N5938" s="275"/>
      <c r="O5938" s="275">
        <v>0</v>
      </c>
      <c r="P5938" s="275"/>
      <c r="Q5938" s="73">
        <v>3187200</v>
      </c>
    </row>
    <row r="5939" spans="1:17" ht="12.75" customHeight="1" x14ac:dyDescent="0.25">
      <c r="A5939" s="273" t="s">
        <v>9216</v>
      </c>
      <c r="B5939" s="273"/>
      <c r="C5939" s="274" t="s">
        <v>9217</v>
      </c>
      <c r="D5939" s="274"/>
      <c r="E5939" s="274"/>
      <c r="F5939" s="274"/>
      <c r="G5939" s="73">
        <v>0</v>
      </c>
      <c r="H5939" s="73">
        <v>0</v>
      </c>
      <c r="I5939" s="275">
        <v>0</v>
      </c>
      <c r="J5939" s="275"/>
      <c r="K5939" s="275">
        <v>3424000</v>
      </c>
      <c r="L5939" s="275"/>
      <c r="M5939" s="275"/>
      <c r="N5939" s="275"/>
      <c r="O5939" s="275">
        <v>0</v>
      </c>
      <c r="P5939" s="275"/>
      <c r="Q5939" s="73">
        <v>3424000</v>
      </c>
    </row>
    <row r="5940" spans="1:17" ht="12.1" customHeight="1" x14ac:dyDescent="0.25">
      <c r="A5940" s="273" t="s">
        <v>9218</v>
      </c>
      <c r="B5940" s="273"/>
      <c r="C5940" s="274" t="s">
        <v>9219</v>
      </c>
      <c r="D5940" s="274"/>
      <c r="E5940" s="274"/>
      <c r="F5940" s="274"/>
      <c r="G5940" s="73">
        <v>0</v>
      </c>
      <c r="H5940" s="73">
        <v>0</v>
      </c>
      <c r="I5940" s="275">
        <v>0</v>
      </c>
      <c r="J5940" s="275"/>
      <c r="K5940" s="275">
        <v>2567001</v>
      </c>
      <c r="L5940" s="275"/>
      <c r="M5940" s="275"/>
      <c r="N5940" s="275"/>
      <c r="O5940" s="275">
        <v>0</v>
      </c>
      <c r="P5940" s="275"/>
      <c r="Q5940" s="73">
        <v>2567001</v>
      </c>
    </row>
    <row r="5941" spans="1:17" ht="12.1" customHeight="1" x14ac:dyDescent="0.25">
      <c r="A5941" s="273" t="s">
        <v>9220</v>
      </c>
      <c r="B5941" s="273"/>
      <c r="C5941" s="274" t="s">
        <v>9221</v>
      </c>
      <c r="D5941" s="274"/>
      <c r="E5941" s="274"/>
      <c r="F5941" s="274"/>
      <c r="G5941" s="73">
        <v>0</v>
      </c>
      <c r="H5941" s="73">
        <v>0</v>
      </c>
      <c r="I5941" s="275">
        <v>0</v>
      </c>
      <c r="J5941" s="275"/>
      <c r="K5941" s="275">
        <v>3166940</v>
      </c>
      <c r="L5941" s="275"/>
      <c r="M5941" s="275"/>
      <c r="N5941" s="275"/>
      <c r="O5941" s="275">
        <v>0</v>
      </c>
      <c r="P5941" s="275"/>
      <c r="Q5941" s="73">
        <v>3166940</v>
      </c>
    </row>
    <row r="5942" spans="1:17" ht="12.75" customHeight="1" x14ac:dyDescent="0.25">
      <c r="A5942" s="273" t="s">
        <v>9222</v>
      </c>
      <c r="B5942" s="273"/>
      <c r="C5942" s="274" t="s">
        <v>9223</v>
      </c>
      <c r="D5942" s="274"/>
      <c r="E5942" s="274"/>
      <c r="F5942" s="274"/>
      <c r="G5942" s="73">
        <v>0</v>
      </c>
      <c r="H5942" s="73">
        <v>0</v>
      </c>
      <c r="I5942" s="275">
        <v>0</v>
      </c>
      <c r="J5942" s="275"/>
      <c r="K5942" s="275">
        <v>2865600</v>
      </c>
      <c r="L5942" s="275"/>
      <c r="M5942" s="275"/>
      <c r="N5942" s="275"/>
      <c r="O5942" s="275">
        <v>0</v>
      </c>
      <c r="P5942" s="275"/>
      <c r="Q5942" s="73">
        <v>2865600</v>
      </c>
    </row>
    <row r="5943" spans="1:17" ht="12.1" customHeight="1" x14ac:dyDescent="0.25">
      <c r="A5943" s="273" t="s">
        <v>9224</v>
      </c>
      <c r="B5943" s="273"/>
      <c r="C5943" s="274" t="s">
        <v>9225</v>
      </c>
      <c r="D5943" s="274"/>
      <c r="E5943" s="274"/>
      <c r="F5943" s="274"/>
      <c r="G5943" s="73">
        <v>0</v>
      </c>
      <c r="H5943" s="73">
        <v>0</v>
      </c>
      <c r="I5943" s="275">
        <v>0</v>
      </c>
      <c r="J5943" s="275"/>
      <c r="K5943" s="275">
        <v>3426900</v>
      </c>
      <c r="L5943" s="275"/>
      <c r="M5943" s="275"/>
      <c r="N5943" s="275"/>
      <c r="O5943" s="275">
        <v>0</v>
      </c>
      <c r="P5943" s="275"/>
      <c r="Q5943" s="73">
        <v>3426900</v>
      </c>
    </row>
    <row r="5944" spans="1:17" ht="12.1" customHeight="1" x14ac:dyDescent="0.25">
      <c r="A5944" s="273" t="s">
        <v>9226</v>
      </c>
      <c r="B5944" s="273"/>
      <c r="C5944" s="274" t="s">
        <v>9227</v>
      </c>
      <c r="D5944" s="274"/>
      <c r="E5944" s="274"/>
      <c r="F5944" s="274"/>
      <c r="G5944" s="73">
        <v>0</v>
      </c>
      <c r="H5944" s="73">
        <v>0</v>
      </c>
      <c r="I5944" s="275">
        <v>0</v>
      </c>
      <c r="J5944" s="275"/>
      <c r="K5944" s="275">
        <v>3854670</v>
      </c>
      <c r="L5944" s="275"/>
      <c r="M5944" s="275"/>
      <c r="N5944" s="275"/>
      <c r="O5944" s="275">
        <v>0</v>
      </c>
      <c r="P5944" s="275"/>
      <c r="Q5944" s="73">
        <v>3854670</v>
      </c>
    </row>
    <row r="5945" spans="1:17" ht="12.75" customHeight="1" x14ac:dyDescent="0.25">
      <c r="A5945" s="273" t="s">
        <v>9228</v>
      </c>
      <c r="B5945" s="273"/>
      <c r="C5945" s="274" t="s">
        <v>9229</v>
      </c>
      <c r="D5945" s="274"/>
      <c r="E5945" s="274"/>
      <c r="F5945" s="274"/>
      <c r="G5945" s="73">
        <v>0</v>
      </c>
      <c r="H5945" s="73">
        <v>0</v>
      </c>
      <c r="I5945" s="275">
        <v>0</v>
      </c>
      <c r="J5945" s="275"/>
      <c r="K5945" s="275">
        <v>2514000</v>
      </c>
      <c r="L5945" s="275"/>
      <c r="M5945" s="275"/>
      <c r="N5945" s="275"/>
      <c r="O5945" s="275">
        <v>0</v>
      </c>
      <c r="P5945" s="275"/>
      <c r="Q5945" s="73">
        <v>2514000</v>
      </c>
    </row>
    <row r="5946" spans="1:17" ht="12.1" customHeight="1" x14ac:dyDescent="0.25">
      <c r="A5946" s="273" t="s">
        <v>9230</v>
      </c>
      <c r="B5946" s="273"/>
      <c r="C5946" s="274" t="s">
        <v>9231</v>
      </c>
      <c r="D5946" s="274"/>
      <c r="E5946" s="274"/>
      <c r="F5946" s="274"/>
      <c r="G5946" s="73">
        <v>0</v>
      </c>
      <c r="H5946" s="73">
        <v>0</v>
      </c>
      <c r="I5946" s="275">
        <v>0</v>
      </c>
      <c r="J5946" s="275"/>
      <c r="K5946" s="275">
        <v>3077800</v>
      </c>
      <c r="L5946" s="275"/>
      <c r="M5946" s="275"/>
      <c r="N5946" s="275"/>
      <c r="O5946" s="275">
        <v>0</v>
      </c>
      <c r="P5946" s="275"/>
      <c r="Q5946" s="73">
        <v>3077800</v>
      </c>
    </row>
    <row r="5947" spans="1:17" ht="12.1" customHeight="1" x14ac:dyDescent="0.25">
      <c r="A5947" s="273" t="s">
        <v>9232</v>
      </c>
      <c r="B5947" s="273"/>
      <c r="C5947" s="274" t="s">
        <v>9233</v>
      </c>
      <c r="D5947" s="274"/>
      <c r="E5947" s="274"/>
      <c r="F5947" s="274"/>
      <c r="G5947" s="73">
        <v>0</v>
      </c>
      <c r="H5947" s="73">
        <v>0</v>
      </c>
      <c r="I5947" s="275">
        <v>0</v>
      </c>
      <c r="J5947" s="275"/>
      <c r="K5947" s="275">
        <v>3188610</v>
      </c>
      <c r="L5947" s="275"/>
      <c r="M5947" s="275"/>
      <c r="N5947" s="275"/>
      <c r="O5947" s="275">
        <v>0</v>
      </c>
      <c r="P5947" s="275"/>
      <c r="Q5947" s="73">
        <v>3188610</v>
      </c>
    </row>
    <row r="5948" spans="1:17" ht="12.75" customHeight="1" x14ac:dyDescent="0.25">
      <c r="A5948" s="273" t="s">
        <v>9234</v>
      </c>
      <c r="B5948" s="273"/>
      <c r="C5948" s="274" t="s">
        <v>9235</v>
      </c>
      <c r="D5948" s="274"/>
      <c r="E5948" s="274"/>
      <c r="F5948" s="274"/>
      <c r="G5948" s="73">
        <v>0</v>
      </c>
      <c r="H5948" s="73">
        <v>0</v>
      </c>
      <c r="I5948" s="275">
        <v>0</v>
      </c>
      <c r="J5948" s="275"/>
      <c r="K5948" s="275">
        <v>2519010</v>
      </c>
      <c r="L5948" s="275"/>
      <c r="M5948" s="275"/>
      <c r="N5948" s="275"/>
      <c r="O5948" s="275">
        <v>0</v>
      </c>
      <c r="P5948" s="275"/>
      <c r="Q5948" s="73">
        <v>2519010</v>
      </c>
    </row>
    <row r="5949" spans="1:17" ht="12.1" customHeight="1" x14ac:dyDescent="0.25">
      <c r="A5949" s="273" t="s">
        <v>9236</v>
      </c>
      <c r="B5949" s="273"/>
      <c r="C5949" s="274" t="s">
        <v>9237</v>
      </c>
      <c r="D5949" s="274"/>
      <c r="E5949" s="274"/>
      <c r="F5949" s="274"/>
      <c r="G5949" s="73">
        <v>0</v>
      </c>
      <c r="H5949" s="73">
        <v>0</v>
      </c>
      <c r="I5949" s="275">
        <v>0</v>
      </c>
      <c r="J5949" s="275"/>
      <c r="K5949" s="275">
        <v>2687010</v>
      </c>
      <c r="L5949" s="275"/>
      <c r="M5949" s="275"/>
      <c r="N5949" s="275"/>
      <c r="O5949" s="275">
        <v>0</v>
      </c>
      <c r="P5949" s="275"/>
      <c r="Q5949" s="73">
        <v>2687010</v>
      </c>
    </row>
    <row r="5950" spans="1:17" ht="12.1" customHeight="1" x14ac:dyDescent="0.25">
      <c r="A5950" s="273" t="s">
        <v>9238</v>
      </c>
      <c r="B5950" s="273"/>
      <c r="C5950" s="274" t="s">
        <v>9239</v>
      </c>
      <c r="D5950" s="274"/>
      <c r="E5950" s="274"/>
      <c r="F5950" s="274"/>
      <c r="G5950" s="73">
        <v>0</v>
      </c>
      <c r="H5950" s="73">
        <v>0</v>
      </c>
      <c r="I5950" s="275">
        <v>0</v>
      </c>
      <c r="J5950" s="275"/>
      <c r="K5950" s="275">
        <v>6198338</v>
      </c>
      <c r="L5950" s="275"/>
      <c r="M5950" s="275"/>
      <c r="N5950" s="275"/>
      <c r="O5950" s="275">
        <v>0</v>
      </c>
      <c r="P5950" s="275"/>
      <c r="Q5950" s="73">
        <v>6198338</v>
      </c>
    </row>
    <row r="5951" spans="1:17" ht="12.75" customHeight="1" x14ac:dyDescent="0.25">
      <c r="A5951" s="273" t="s">
        <v>9240</v>
      </c>
      <c r="B5951" s="273"/>
      <c r="C5951" s="274" t="s">
        <v>9241</v>
      </c>
      <c r="D5951" s="274"/>
      <c r="E5951" s="274"/>
      <c r="F5951" s="274"/>
      <c r="G5951" s="73">
        <v>0</v>
      </c>
      <c r="H5951" s="73">
        <v>0</v>
      </c>
      <c r="I5951" s="275">
        <v>0</v>
      </c>
      <c r="J5951" s="275"/>
      <c r="K5951" s="275">
        <v>2693338</v>
      </c>
      <c r="L5951" s="275"/>
      <c r="M5951" s="275"/>
      <c r="N5951" s="275"/>
      <c r="O5951" s="275">
        <v>0</v>
      </c>
      <c r="P5951" s="275"/>
      <c r="Q5951" s="73">
        <v>2693338</v>
      </c>
    </row>
    <row r="5952" spans="1:17" ht="12.1" customHeight="1" x14ac:dyDescent="0.25">
      <c r="A5952" s="273" t="s">
        <v>9242</v>
      </c>
      <c r="B5952" s="273"/>
      <c r="C5952" s="274" t="s">
        <v>9243</v>
      </c>
      <c r="D5952" s="274"/>
      <c r="E5952" s="274"/>
      <c r="F5952" s="274"/>
      <c r="G5952" s="73">
        <v>0</v>
      </c>
      <c r="H5952" s="73">
        <v>0</v>
      </c>
      <c r="I5952" s="275">
        <v>0</v>
      </c>
      <c r="J5952" s="275"/>
      <c r="K5952" s="275">
        <v>2970000</v>
      </c>
      <c r="L5952" s="275"/>
      <c r="M5952" s="275"/>
      <c r="N5952" s="275"/>
      <c r="O5952" s="275">
        <v>0</v>
      </c>
      <c r="P5952" s="275"/>
      <c r="Q5952" s="73">
        <v>2970000</v>
      </c>
    </row>
    <row r="5953" spans="1:17" ht="12.1" customHeight="1" x14ac:dyDescent="0.25">
      <c r="A5953" s="273" t="s">
        <v>9244</v>
      </c>
      <c r="B5953" s="273"/>
      <c r="C5953" s="274" t="s">
        <v>977</v>
      </c>
      <c r="D5953" s="274"/>
      <c r="E5953" s="274"/>
      <c r="F5953" s="274"/>
      <c r="G5953" s="73">
        <v>0</v>
      </c>
      <c r="H5953" s="73">
        <v>0</v>
      </c>
      <c r="I5953" s="275">
        <v>0</v>
      </c>
      <c r="J5953" s="275"/>
      <c r="K5953" s="275">
        <v>15309902</v>
      </c>
      <c r="L5953" s="275"/>
      <c r="M5953" s="275"/>
      <c r="N5953" s="275"/>
      <c r="O5953" s="275">
        <v>0</v>
      </c>
      <c r="P5953" s="275"/>
      <c r="Q5953" s="73">
        <v>15309902</v>
      </c>
    </row>
    <row r="5954" spans="1:17" ht="12.75" customHeight="1" x14ac:dyDescent="0.25">
      <c r="A5954" s="273" t="s">
        <v>9245</v>
      </c>
      <c r="B5954" s="273"/>
      <c r="C5954" s="274" t="s">
        <v>977</v>
      </c>
      <c r="D5954" s="274"/>
      <c r="E5954" s="274"/>
      <c r="F5954" s="274"/>
      <c r="G5954" s="73">
        <v>0</v>
      </c>
      <c r="H5954" s="73">
        <v>0</v>
      </c>
      <c r="I5954" s="275">
        <v>0</v>
      </c>
      <c r="J5954" s="275"/>
      <c r="K5954" s="275">
        <v>9630000</v>
      </c>
      <c r="L5954" s="275"/>
      <c r="M5954" s="275"/>
      <c r="N5954" s="275"/>
      <c r="O5954" s="275">
        <v>0</v>
      </c>
      <c r="P5954" s="275"/>
      <c r="Q5954" s="73">
        <v>9630000</v>
      </c>
    </row>
    <row r="5955" spans="1:17" ht="12.1" customHeight="1" x14ac:dyDescent="0.25">
      <c r="A5955" s="273" t="s">
        <v>9246</v>
      </c>
      <c r="B5955" s="273"/>
      <c r="C5955" s="274" t="s">
        <v>9247</v>
      </c>
      <c r="D5955" s="274"/>
      <c r="E5955" s="274"/>
      <c r="F5955" s="274"/>
      <c r="G5955" s="73">
        <v>0</v>
      </c>
      <c r="H5955" s="73">
        <v>0</v>
      </c>
      <c r="I5955" s="275">
        <v>0</v>
      </c>
      <c r="J5955" s="275"/>
      <c r="K5955" s="275">
        <v>1575000</v>
      </c>
      <c r="L5955" s="275"/>
      <c r="M5955" s="275"/>
      <c r="N5955" s="275"/>
      <c r="O5955" s="275">
        <v>0</v>
      </c>
      <c r="P5955" s="275"/>
      <c r="Q5955" s="73">
        <v>1575000</v>
      </c>
    </row>
    <row r="5956" spans="1:17" ht="12.1" customHeight="1" x14ac:dyDescent="0.25">
      <c r="A5956" s="273" t="s">
        <v>9248</v>
      </c>
      <c r="B5956" s="273"/>
      <c r="C5956" s="274" t="s">
        <v>9247</v>
      </c>
      <c r="D5956" s="274"/>
      <c r="E5956" s="274"/>
      <c r="F5956" s="274"/>
      <c r="G5956" s="73">
        <v>0</v>
      </c>
      <c r="H5956" s="73">
        <v>0</v>
      </c>
      <c r="I5956" s="275">
        <v>0</v>
      </c>
      <c r="J5956" s="275"/>
      <c r="K5956" s="275">
        <v>1275000</v>
      </c>
      <c r="L5956" s="275"/>
      <c r="M5956" s="275"/>
      <c r="N5956" s="275"/>
      <c r="O5956" s="275">
        <v>0</v>
      </c>
      <c r="P5956" s="275"/>
      <c r="Q5956" s="73">
        <v>1275000</v>
      </c>
    </row>
    <row r="5957" spans="1:17" ht="12.75" customHeight="1" x14ac:dyDescent="0.25">
      <c r="A5957" s="273" t="s">
        <v>9249</v>
      </c>
      <c r="B5957" s="273"/>
      <c r="C5957" s="274" t="s">
        <v>9247</v>
      </c>
      <c r="D5957" s="274"/>
      <c r="E5957" s="274"/>
      <c r="F5957" s="274"/>
      <c r="G5957" s="73">
        <v>0</v>
      </c>
      <c r="H5957" s="73">
        <v>0</v>
      </c>
      <c r="I5957" s="275">
        <v>0</v>
      </c>
      <c r="J5957" s="275"/>
      <c r="K5957" s="275">
        <v>750000</v>
      </c>
      <c r="L5957" s="275"/>
      <c r="M5957" s="275"/>
      <c r="N5957" s="275"/>
      <c r="O5957" s="275">
        <v>0</v>
      </c>
      <c r="P5957" s="275"/>
      <c r="Q5957" s="73">
        <v>750000</v>
      </c>
    </row>
    <row r="5958" spans="1:17" ht="12.1" customHeight="1" x14ac:dyDescent="0.25">
      <c r="A5958" s="273" t="s">
        <v>9250</v>
      </c>
      <c r="B5958" s="273"/>
      <c r="C5958" s="274" t="s">
        <v>9247</v>
      </c>
      <c r="D5958" s="274"/>
      <c r="E5958" s="274"/>
      <c r="F5958" s="274"/>
      <c r="G5958" s="73">
        <v>0</v>
      </c>
      <c r="H5958" s="73">
        <v>0</v>
      </c>
      <c r="I5958" s="275">
        <v>0</v>
      </c>
      <c r="J5958" s="275"/>
      <c r="K5958" s="275">
        <v>930000</v>
      </c>
      <c r="L5958" s="275"/>
      <c r="M5958" s="275"/>
      <c r="N5958" s="275"/>
      <c r="O5958" s="275">
        <v>0</v>
      </c>
      <c r="P5958" s="275"/>
      <c r="Q5958" s="73">
        <v>930000</v>
      </c>
    </row>
    <row r="5959" spans="1:17" ht="12.1" customHeight="1" x14ac:dyDescent="0.25">
      <c r="A5959" s="273" t="s">
        <v>9251</v>
      </c>
      <c r="B5959" s="273"/>
      <c r="C5959" s="274" t="s">
        <v>9247</v>
      </c>
      <c r="D5959" s="274"/>
      <c r="E5959" s="274"/>
      <c r="F5959" s="274"/>
      <c r="G5959" s="73">
        <v>0</v>
      </c>
      <c r="H5959" s="73">
        <v>0</v>
      </c>
      <c r="I5959" s="275">
        <v>0</v>
      </c>
      <c r="J5959" s="275"/>
      <c r="K5959" s="275">
        <v>900000</v>
      </c>
      <c r="L5959" s="275"/>
      <c r="M5959" s="275"/>
      <c r="N5959" s="275"/>
      <c r="O5959" s="275">
        <v>0</v>
      </c>
      <c r="P5959" s="275"/>
      <c r="Q5959" s="73">
        <v>900000</v>
      </c>
    </row>
    <row r="5960" spans="1:17" ht="12.75" customHeight="1" x14ac:dyDescent="0.25">
      <c r="A5960" s="273" t="s">
        <v>9252</v>
      </c>
      <c r="B5960" s="273"/>
      <c r="C5960" s="274" t="s">
        <v>9247</v>
      </c>
      <c r="D5960" s="274"/>
      <c r="E5960" s="274"/>
      <c r="F5960" s="274"/>
      <c r="G5960" s="73">
        <v>0</v>
      </c>
      <c r="H5960" s="73">
        <v>0</v>
      </c>
      <c r="I5960" s="275">
        <v>0</v>
      </c>
      <c r="J5960" s="275"/>
      <c r="K5960" s="275">
        <v>900000</v>
      </c>
      <c r="L5960" s="275"/>
      <c r="M5960" s="275"/>
      <c r="N5960" s="275"/>
      <c r="O5960" s="275">
        <v>0</v>
      </c>
      <c r="P5960" s="275"/>
      <c r="Q5960" s="73">
        <v>900000</v>
      </c>
    </row>
    <row r="5961" spans="1:17" ht="12.1" customHeight="1" x14ac:dyDescent="0.25">
      <c r="A5961" s="273" t="s">
        <v>9253</v>
      </c>
      <c r="B5961" s="273"/>
      <c r="C5961" s="274" t="s">
        <v>9247</v>
      </c>
      <c r="D5961" s="274"/>
      <c r="E5961" s="274"/>
      <c r="F5961" s="274"/>
      <c r="G5961" s="73">
        <v>0</v>
      </c>
      <c r="H5961" s="73">
        <v>0</v>
      </c>
      <c r="I5961" s="275">
        <v>0</v>
      </c>
      <c r="J5961" s="275"/>
      <c r="K5961" s="275">
        <v>1250000</v>
      </c>
      <c r="L5961" s="275"/>
      <c r="M5961" s="275"/>
      <c r="N5961" s="275"/>
      <c r="O5961" s="275">
        <v>0</v>
      </c>
      <c r="P5961" s="275"/>
      <c r="Q5961" s="73">
        <v>1250000</v>
      </c>
    </row>
    <row r="5962" spans="1:17" ht="12.1" customHeight="1" x14ac:dyDescent="0.25">
      <c r="A5962" s="273" t="s">
        <v>9254</v>
      </c>
      <c r="B5962" s="273"/>
      <c r="C5962" s="274" t="s">
        <v>9247</v>
      </c>
      <c r="D5962" s="274"/>
      <c r="E5962" s="274"/>
      <c r="F5962" s="274"/>
      <c r="G5962" s="73">
        <v>0</v>
      </c>
      <c r="H5962" s="73">
        <v>0</v>
      </c>
      <c r="I5962" s="275">
        <v>0</v>
      </c>
      <c r="J5962" s="275"/>
      <c r="K5962" s="275">
        <v>1350000</v>
      </c>
      <c r="L5962" s="275"/>
      <c r="M5962" s="275"/>
      <c r="N5962" s="275"/>
      <c r="O5962" s="275">
        <v>0</v>
      </c>
      <c r="P5962" s="275"/>
      <c r="Q5962" s="73">
        <v>1350000</v>
      </c>
    </row>
    <row r="5963" spans="1:17" ht="12.1" customHeight="1" x14ac:dyDescent="0.25">
      <c r="A5963" s="273" t="s">
        <v>9255</v>
      </c>
      <c r="B5963" s="273"/>
      <c r="C5963" s="274" t="s">
        <v>9247</v>
      </c>
      <c r="D5963" s="274"/>
      <c r="E5963" s="274"/>
      <c r="F5963" s="274"/>
      <c r="G5963" s="73">
        <v>0</v>
      </c>
      <c r="H5963" s="73">
        <v>0</v>
      </c>
      <c r="I5963" s="275">
        <v>0</v>
      </c>
      <c r="J5963" s="275"/>
      <c r="K5963" s="275">
        <v>1350000</v>
      </c>
      <c r="L5963" s="275"/>
      <c r="M5963" s="275"/>
      <c r="N5963" s="275"/>
      <c r="O5963" s="275">
        <v>0</v>
      </c>
      <c r="P5963" s="275"/>
      <c r="Q5963" s="73">
        <v>1350000</v>
      </c>
    </row>
    <row r="5964" spans="1:17" ht="12.75" customHeight="1" x14ac:dyDescent="0.25">
      <c r="A5964" s="273" t="s">
        <v>9256</v>
      </c>
      <c r="B5964" s="273"/>
      <c r="C5964" s="274" t="s">
        <v>9247</v>
      </c>
      <c r="D5964" s="274"/>
      <c r="E5964" s="274"/>
      <c r="F5964" s="274"/>
      <c r="G5964" s="73">
        <v>0</v>
      </c>
      <c r="H5964" s="73">
        <v>0</v>
      </c>
      <c r="I5964" s="275">
        <v>0</v>
      </c>
      <c r="J5964" s="275"/>
      <c r="K5964" s="275">
        <v>900000</v>
      </c>
      <c r="L5964" s="275"/>
      <c r="M5964" s="275"/>
      <c r="N5964" s="275"/>
      <c r="O5964" s="275">
        <v>0</v>
      </c>
      <c r="P5964" s="275"/>
      <c r="Q5964" s="73">
        <v>900000</v>
      </c>
    </row>
    <row r="5965" spans="1:17" ht="12.1" customHeight="1" x14ac:dyDescent="0.25">
      <c r="A5965" s="273" t="s">
        <v>9257</v>
      </c>
      <c r="B5965" s="273"/>
      <c r="C5965" s="274" t="s">
        <v>9247</v>
      </c>
      <c r="D5965" s="274"/>
      <c r="E5965" s="274"/>
      <c r="F5965" s="274"/>
      <c r="G5965" s="73">
        <v>0</v>
      </c>
      <c r="H5965" s="73">
        <v>0</v>
      </c>
      <c r="I5965" s="275">
        <v>0</v>
      </c>
      <c r="J5965" s="275"/>
      <c r="K5965" s="275">
        <v>900000</v>
      </c>
      <c r="L5965" s="275"/>
      <c r="M5965" s="275"/>
      <c r="N5965" s="275"/>
      <c r="O5965" s="275">
        <v>0</v>
      </c>
      <c r="P5965" s="275"/>
      <c r="Q5965" s="73">
        <v>900000</v>
      </c>
    </row>
    <row r="5966" spans="1:17" ht="12.1" customHeight="1" x14ac:dyDescent="0.25">
      <c r="A5966" s="273" t="s">
        <v>9258</v>
      </c>
      <c r="B5966" s="273"/>
      <c r="C5966" s="274" t="s">
        <v>9247</v>
      </c>
      <c r="D5966" s="274"/>
      <c r="E5966" s="274"/>
      <c r="F5966" s="274"/>
      <c r="G5966" s="73">
        <v>0</v>
      </c>
      <c r="H5966" s="73">
        <v>0</v>
      </c>
      <c r="I5966" s="275">
        <v>0</v>
      </c>
      <c r="J5966" s="275"/>
      <c r="K5966" s="275">
        <v>1350000</v>
      </c>
      <c r="L5966" s="275"/>
      <c r="M5966" s="275"/>
      <c r="N5966" s="275"/>
      <c r="O5966" s="275">
        <v>0</v>
      </c>
      <c r="P5966" s="275"/>
      <c r="Q5966" s="73">
        <v>1350000</v>
      </c>
    </row>
    <row r="5967" spans="1:17" ht="12.75" customHeight="1" x14ac:dyDescent="0.25">
      <c r="A5967" s="273" t="s">
        <v>9259</v>
      </c>
      <c r="B5967" s="273"/>
      <c r="C5967" s="274" t="s">
        <v>9247</v>
      </c>
      <c r="D5967" s="274"/>
      <c r="E5967" s="274"/>
      <c r="F5967" s="274"/>
      <c r="G5967" s="73">
        <v>0</v>
      </c>
      <c r="H5967" s="73">
        <v>0</v>
      </c>
      <c r="I5967" s="275">
        <v>0</v>
      </c>
      <c r="J5967" s="275"/>
      <c r="K5967" s="275">
        <v>1350000</v>
      </c>
      <c r="L5967" s="275"/>
      <c r="M5967" s="275"/>
      <c r="N5967" s="275"/>
      <c r="O5967" s="275">
        <v>0</v>
      </c>
      <c r="P5967" s="275"/>
      <c r="Q5967" s="73">
        <v>1350000</v>
      </c>
    </row>
    <row r="5968" spans="1:17" ht="12.1" customHeight="1" x14ac:dyDescent="0.25">
      <c r="A5968" s="273" t="s">
        <v>9260</v>
      </c>
      <c r="B5968" s="273"/>
      <c r="C5968" s="274" t="s">
        <v>9247</v>
      </c>
      <c r="D5968" s="274"/>
      <c r="E5968" s="274"/>
      <c r="F5968" s="274"/>
      <c r="G5968" s="73">
        <v>0</v>
      </c>
      <c r="H5968" s="73">
        <v>0</v>
      </c>
      <c r="I5968" s="275">
        <v>0</v>
      </c>
      <c r="J5968" s="275"/>
      <c r="K5968" s="275">
        <v>1800000</v>
      </c>
      <c r="L5968" s="275"/>
      <c r="M5968" s="275"/>
      <c r="N5968" s="275"/>
      <c r="O5968" s="275">
        <v>0</v>
      </c>
      <c r="P5968" s="275"/>
      <c r="Q5968" s="73">
        <v>1800000</v>
      </c>
    </row>
    <row r="5969" spans="1:17" ht="12.1" customHeight="1" x14ac:dyDescent="0.25">
      <c r="A5969" s="273" t="s">
        <v>9261</v>
      </c>
      <c r="B5969" s="273"/>
      <c r="C5969" s="274" t="s">
        <v>9247</v>
      </c>
      <c r="D5969" s="274"/>
      <c r="E5969" s="274"/>
      <c r="F5969" s="274"/>
      <c r="G5969" s="73">
        <v>0</v>
      </c>
      <c r="H5969" s="73">
        <v>0</v>
      </c>
      <c r="I5969" s="275">
        <v>0</v>
      </c>
      <c r="J5969" s="275"/>
      <c r="K5969" s="275">
        <v>1350000</v>
      </c>
      <c r="L5969" s="275"/>
      <c r="M5969" s="275"/>
      <c r="N5969" s="275"/>
      <c r="O5969" s="275">
        <v>0</v>
      </c>
      <c r="P5969" s="275"/>
      <c r="Q5969" s="73">
        <v>1350000</v>
      </c>
    </row>
    <row r="5970" spans="1:17" ht="12.75" customHeight="1" x14ac:dyDescent="0.25">
      <c r="A5970" s="273" t="s">
        <v>9262</v>
      </c>
      <c r="B5970" s="273"/>
      <c r="C5970" s="274" t="s">
        <v>9247</v>
      </c>
      <c r="D5970" s="274"/>
      <c r="E5970" s="274"/>
      <c r="F5970" s="274"/>
      <c r="G5970" s="73">
        <v>0</v>
      </c>
      <c r="H5970" s="73">
        <v>0</v>
      </c>
      <c r="I5970" s="275">
        <v>0</v>
      </c>
      <c r="J5970" s="275"/>
      <c r="K5970" s="275">
        <v>900000</v>
      </c>
      <c r="L5970" s="275"/>
      <c r="M5970" s="275"/>
      <c r="N5970" s="275"/>
      <c r="O5970" s="275">
        <v>0</v>
      </c>
      <c r="P5970" s="275"/>
      <c r="Q5970" s="73">
        <v>900000</v>
      </c>
    </row>
    <row r="5971" spans="1:17" ht="12.1" customHeight="1" x14ac:dyDescent="0.25">
      <c r="A5971" s="273" t="s">
        <v>9263</v>
      </c>
      <c r="B5971" s="273"/>
      <c r="C5971" s="274" t="s">
        <v>9247</v>
      </c>
      <c r="D5971" s="274"/>
      <c r="E5971" s="274"/>
      <c r="F5971" s="274"/>
      <c r="G5971" s="73">
        <v>0</v>
      </c>
      <c r="H5971" s="73">
        <v>0</v>
      </c>
      <c r="I5971" s="275">
        <v>0</v>
      </c>
      <c r="J5971" s="275"/>
      <c r="K5971" s="275">
        <v>750000</v>
      </c>
      <c r="L5971" s="275"/>
      <c r="M5971" s="275"/>
      <c r="N5971" s="275"/>
      <c r="O5971" s="275">
        <v>0</v>
      </c>
      <c r="P5971" s="275"/>
      <c r="Q5971" s="73">
        <v>750000</v>
      </c>
    </row>
    <row r="5972" spans="1:17" ht="12.1" customHeight="1" x14ac:dyDescent="0.25">
      <c r="A5972" s="273" t="s">
        <v>9264</v>
      </c>
      <c r="B5972" s="273"/>
      <c r="C5972" s="274" t="s">
        <v>977</v>
      </c>
      <c r="D5972" s="274"/>
      <c r="E5972" s="274"/>
      <c r="F5972" s="274"/>
      <c r="G5972" s="73">
        <v>0</v>
      </c>
      <c r="H5972" s="73">
        <v>0</v>
      </c>
      <c r="I5972" s="275">
        <v>0</v>
      </c>
      <c r="J5972" s="275"/>
      <c r="K5972" s="275">
        <v>17929171</v>
      </c>
      <c r="L5972" s="275"/>
      <c r="M5972" s="275"/>
      <c r="N5972" s="275"/>
      <c r="O5972" s="275">
        <v>0</v>
      </c>
      <c r="P5972" s="275"/>
      <c r="Q5972" s="73">
        <v>17929171</v>
      </c>
    </row>
    <row r="5973" spans="1:17" ht="12.75" customHeight="1" x14ac:dyDescent="0.25">
      <c r="A5973" s="273" t="s">
        <v>9265</v>
      </c>
      <c r="B5973" s="273"/>
      <c r="C5973" s="274" t="s">
        <v>9266</v>
      </c>
      <c r="D5973" s="274"/>
      <c r="E5973" s="274"/>
      <c r="F5973" s="274"/>
      <c r="G5973" s="73">
        <v>0</v>
      </c>
      <c r="H5973" s="73">
        <v>0</v>
      </c>
      <c r="I5973" s="275">
        <v>0</v>
      </c>
      <c r="J5973" s="275"/>
      <c r="K5973" s="275">
        <v>900000</v>
      </c>
      <c r="L5973" s="275"/>
      <c r="M5973" s="275"/>
      <c r="N5973" s="275"/>
      <c r="O5973" s="275">
        <v>0</v>
      </c>
      <c r="P5973" s="275"/>
      <c r="Q5973" s="73">
        <v>900000</v>
      </c>
    </row>
    <row r="5974" spans="1:17" ht="12.1" customHeight="1" x14ac:dyDescent="0.25">
      <c r="A5974" s="273" t="s">
        <v>9267</v>
      </c>
      <c r="B5974" s="273"/>
      <c r="C5974" s="274" t="s">
        <v>9268</v>
      </c>
      <c r="D5974" s="274"/>
      <c r="E5974" s="274"/>
      <c r="F5974" s="274"/>
      <c r="G5974" s="73">
        <v>0</v>
      </c>
      <c r="H5974" s="73">
        <v>0</v>
      </c>
      <c r="I5974" s="275">
        <v>0</v>
      </c>
      <c r="J5974" s="275"/>
      <c r="K5974" s="275">
        <v>1500000</v>
      </c>
      <c r="L5974" s="275"/>
      <c r="M5974" s="275"/>
      <c r="N5974" s="275"/>
      <c r="O5974" s="275">
        <v>0</v>
      </c>
      <c r="P5974" s="275"/>
      <c r="Q5974" s="73">
        <v>1500000</v>
      </c>
    </row>
    <row r="5975" spans="1:17" ht="12.1" customHeight="1" x14ac:dyDescent="0.25">
      <c r="A5975" s="273" t="s">
        <v>9269</v>
      </c>
      <c r="B5975" s="273"/>
      <c r="C5975" s="274" t="s">
        <v>9270</v>
      </c>
      <c r="D5975" s="274"/>
      <c r="E5975" s="274"/>
      <c r="F5975" s="274"/>
      <c r="G5975" s="73">
        <v>0</v>
      </c>
      <c r="H5975" s="73">
        <v>0</v>
      </c>
      <c r="I5975" s="275">
        <v>0</v>
      </c>
      <c r="J5975" s="275"/>
      <c r="K5975" s="275">
        <v>454173</v>
      </c>
      <c r="L5975" s="275"/>
      <c r="M5975" s="275"/>
      <c r="N5975" s="275"/>
      <c r="O5975" s="275">
        <v>0</v>
      </c>
      <c r="P5975" s="275"/>
      <c r="Q5975" s="73">
        <v>454173</v>
      </c>
    </row>
    <row r="5976" spans="1:17" ht="12.75" customHeight="1" x14ac:dyDescent="0.25">
      <c r="A5976" s="273" t="s">
        <v>9271</v>
      </c>
      <c r="B5976" s="273"/>
      <c r="C5976" s="274" t="s">
        <v>9272</v>
      </c>
      <c r="D5976" s="274"/>
      <c r="E5976" s="274"/>
      <c r="F5976" s="274"/>
      <c r="G5976" s="73">
        <v>0</v>
      </c>
      <c r="H5976" s="73">
        <v>0</v>
      </c>
      <c r="I5976" s="275">
        <v>0</v>
      </c>
      <c r="J5976" s="275"/>
      <c r="K5976" s="275">
        <v>4454691.53</v>
      </c>
      <c r="L5976" s="275"/>
      <c r="M5976" s="275"/>
      <c r="N5976" s="275"/>
      <c r="O5976" s="275">
        <v>0</v>
      </c>
      <c r="P5976" s="275"/>
      <c r="Q5976" s="73">
        <v>4454691.53</v>
      </c>
    </row>
    <row r="5977" spans="1:17" ht="12.1" customHeight="1" x14ac:dyDescent="0.25">
      <c r="A5977" s="273" t="s">
        <v>9273</v>
      </c>
      <c r="B5977" s="273"/>
      <c r="C5977" s="274" t="s">
        <v>977</v>
      </c>
      <c r="D5977" s="274"/>
      <c r="E5977" s="274"/>
      <c r="F5977" s="274"/>
      <c r="G5977" s="73">
        <v>0</v>
      </c>
      <c r="H5977" s="73">
        <v>0</v>
      </c>
      <c r="I5977" s="275">
        <v>0</v>
      </c>
      <c r="J5977" s="275"/>
      <c r="K5977" s="275">
        <v>57900000</v>
      </c>
      <c r="L5977" s="275"/>
      <c r="M5977" s="275"/>
      <c r="N5977" s="275"/>
      <c r="O5977" s="275">
        <v>0</v>
      </c>
      <c r="P5977" s="275"/>
      <c r="Q5977" s="73">
        <v>57900000</v>
      </c>
    </row>
    <row r="5978" spans="1:17" ht="12.1" customHeight="1" x14ac:dyDescent="0.25">
      <c r="A5978" s="273" t="s">
        <v>9274</v>
      </c>
      <c r="B5978" s="273"/>
      <c r="C5978" s="274" t="s">
        <v>9275</v>
      </c>
      <c r="D5978" s="274"/>
      <c r="E5978" s="274"/>
      <c r="F5978" s="274"/>
      <c r="G5978" s="73">
        <v>0</v>
      </c>
      <c r="H5978" s="73">
        <v>0</v>
      </c>
      <c r="I5978" s="275">
        <v>0</v>
      </c>
      <c r="J5978" s="275"/>
      <c r="K5978" s="275">
        <v>54205789</v>
      </c>
      <c r="L5978" s="275"/>
      <c r="M5978" s="275"/>
      <c r="N5978" s="275"/>
      <c r="O5978" s="275">
        <v>0</v>
      </c>
      <c r="P5978" s="275"/>
      <c r="Q5978" s="73">
        <v>54205789</v>
      </c>
    </row>
    <row r="5979" spans="1:17" ht="12.75" customHeight="1" x14ac:dyDescent="0.25">
      <c r="A5979" s="273" t="s">
        <v>9276</v>
      </c>
      <c r="B5979" s="273"/>
      <c r="C5979" s="274" t="s">
        <v>977</v>
      </c>
      <c r="D5979" s="274"/>
      <c r="E5979" s="274"/>
      <c r="F5979" s="274"/>
      <c r="G5979" s="73">
        <v>0</v>
      </c>
      <c r="H5979" s="73">
        <v>0</v>
      </c>
      <c r="I5979" s="275">
        <v>0</v>
      </c>
      <c r="J5979" s="275"/>
      <c r="K5979" s="275">
        <v>12338892.76</v>
      </c>
      <c r="L5979" s="275"/>
      <c r="M5979" s="275"/>
      <c r="N5979" s="275"/>
      <c r="O5979" s="275">
        <v>0</v>
      </c>
      <c r="P5979" s="275"/>
      <c r="Q5979" s="73">
        <v>12338892.76</v>
      </c>
    </row>
    <row r="5980" spans="1:17" ht="12.1" customHeight="1" x14ac:dyDescent="0.25">
      <c r="A5980" s="273" t="s">
        <v>9277</v>
      </c>
      <c r="B5980" s="273"/>
      <c r="C5980" s="274" t="s">
        <v>9278</v>
      </c>
      <c r="D5980" s="274"/>
      <c r="E5980" s="274"/>
      <c r="F5980" s="274"/>
      <c r="G5980" s="73">
        <v>0</v>
      </c>
      <c r="H5980" s="73">
        <v>0</v>
      </c>
      <c r="I5980" s="275">
        <v>0</v>
      </c>
      <c r="J5980" s="275"/>
      <c r="K5980" s="275">
        <v>2231818</v>
      </c>
      <c r="L5980" s="275"/>
      <c r="M5980" s="275"/>
      <c r="N5980" s="275"/>
      <c r="O5980" s="275">
        <v>0</v>
      </c>
      <c r="P5980" s="275"/>
      <c r="Q5980" s="73">
        <v>2231818</v>
      </c>
    </row>
    <row r="5981" spans="1:17" ht="12.1" customHeight="1" x14ac:dyDescent="0.25">
      <c r="A5981" s="273" t="s">
        <v>9279</v>
      </c>
      <c r="B5981" s="273"/>
      <c r="C5981" s="274" t="s">
        <v>9280</v>
      </c>
      <c r="D5981" s="274"/>
      <c r="E5981" s="274"/>
      <c r="F5981" s="274"/>
      <c r="G5981" s="73">
        <v>0</v>
      </c>
      <c r="H5981" s="73">
        <v>0</v>
      </c>
      <c r="I5981" s="275">
        <v>0</v>
      </c>
      <c r="J5981" s="275"/>
      <c r="K5981" s="275">
        <v>2378023</v>
      </c>
      <c r="L5981" s="275"/>
      <c r="M5981" s="275"/>
      <c r="N5981" s="275"/>
      <c r="O5981" s="275">
        <v>0</v>
      </c>
      <c r="P5981" s="275"/>
      <c r="Q5981" s="73">
        <v>2378023</v>
      </c>
    </row>
    <row r="5982" spans="1:17" ht="12.75" customHeight="1" x14ac:dyDescent="0.25">
      <c r="A5982" s="273" t="s">
        <v>9281</v>
      </c>
      <c r="B5982" s="273"/>
      <c r="C5982" s="274" t="s">
        <v>9282</v>
      </c>
      <c r="D5982" s="274"/>
      <c r="E5982" s="274"/>
      <c r="F5982" s="274"/>
      <c r="G5982" s="73">
        <v>0</v>
      </c>
      <c r="H5982" s="73">
        <v>0</v>
      </c>
      <c r="I5982" s="275">
        <v>0</v>
      </c>
      <c r="J5982" s="275"/>
      <c r="K5982" s="275">
        <v>4784098</v>
      </c>
      <c r="L5982" s="275"/>
      <c r="M5982" s="275"/>
      <c r="N5982" s="275"/>
      <c r="O5982" s="275">
        <v>0</v>
      </c>
      <c r="P5982" s="275"/>
      <c r="Q5982" s="73">
        <v>4784098</v>
      </c>
    </row>
    <row r="5983" spans="1:17" ht="12.1" customHeight="1" x14ac:dyDescent="0.25">
      <c r="A5983" s="273" t="s">
        <v>9283</v>
      </c>
      <c r="B5983" s="273"/>
      <c r="C5983" s="274" t="s">
        <v>9284</v>
      </c>
      <c r="D5983" s="274"/>
      <c r="E5983" s="274"/>
      <c r="F5983" s="274"/>
      <c r="G5983" s="73">
        <v>0</v>
      </c>
      <c r="H5983" s="73">
        <v>0</v>
      </c>
      <c r="I5983" s="275">
        <v>0</v>
      </c>
      <c r="J5983" s="275"/>
      <c r="K5983" s="275">
        <v>904535.8</v>
      </c>
      <c r="L5983" s="275"/>
      <c r="M5983" s="275"/>
      <c r="N5983" s="275"/>
      <c r="O5983" s="275">
        <v>0</v>
      </c>
      <c r="P5983" s="275"/>
      <c r="Q5983" s="73">
        <v>904535.8</v>
      </c>
    </row>
    <row r="5984" spans="1:17" ht="12.1" customHeight="1" x14ac:dyDescent="0.25">
      <c r="A5984" s="273" t="s">
        <v>9285</v>
      </c>
      <c r="B5984" s="273"/>
      <c r="C5984" s="274" t="s">
        <v>977</v>
      </c>
      <c r="D5984" s="274"/>
      <c r="E5984" s="274"/>
      <c r="F5984" s="274"/>
      <c r="G5984" s="73">
        <v>0</v>
      </c>
      <c r="H5984" s="73">
        <v>0</v>
      </c>
      <c r="I5984" s="275">
        <v>0</v>
      </c>
      <c r="J5984" s="275"/>
      <c r="K5984" s="275">
        <v>4500000</v>
      </c>
      <c r="L5984" s="275"/>
      <c r="M5984" s="275"/>
      <c r="N5984" s="275"/>
      <c r="O5984" s="275">
        <v>0</v>
      </c>
      <c r="P5984" s="275"/>
      <c r="Q5984" s="73">
        <v>4500000</v>
      </c>
    </row>
    <row r="5985" spans="1:17" ht="12.75" customHeight="1" x14ac:dyDescent="0.25">
      <c r="A5985" s="273" t="s">
        <v>9286</v>
      </c>
      <c r="B5985" s="273"/>
      <c r="C5985" s="274" t="s">
        <v>9287</v>
      </c>
      <c r="D5985" s="274"/>
      <c r="E5985" s="274"/>
      <c r="F5985" s="274"/>
      <c r="G5985" s="73">
        <v>0</v>
      </c>
      <c r="H5985" s="73">
        <v>0</v>
      </c>
      <c r="I5985" s="275">
        <v>0</v>
      </c>
      <c r="J5985" s="275"/>
      <c r="K5985" s="275">
        <v>1800000</v>
      </c>
      <c r="L5985" s="275"/>
      <c r="M5985" s="275"/>
      <c r="N5985" s="275"/>
      <c r="O5985" s="275">
        <v>0</v>
      </c>
      <c r="P5985" s="275"/>
      <c r="Q5985" s="73">
        <v>1800000</v>
      </c>
    </row>
    <row r="5986" spans="1:17" ht="12.1" customHeight="1" x14ac:dyDescent="0.25">
      <c r="A5986" s="273" t="s">
        <v>9288</v>
      </c>
      <c r="B5986" s="273"/>
      <c r="C5986" s="274" t="s">
        <v>9195</v>
      </c>
      <c r="D5986" s="274"/>
      <c r="E5986" s="274"/>
      <c r="F5986" s="274"/>
      <c r="G5986" s="73">
        <v>0</v>
      </c>
      <c r="H5986" s="73">
        <v>0</v>
      </c>
      <c r="I5986" s="275">
        <v>0</v>
      </c>
      <c r="J5986" s="275"/>
      <c r="K5986" s="275">
        <v>5900000</v>
      </c>
      <c r="L5986" s="275"/>
      <c r="M5986" s="275"/>
      <c r="N5986" s="275"/>
      <c r="O5986" s="275">
        <v>0</v>
      </c>
      <c r="P5986" s="275"/>
      <c r="Q5986" s="73">
        <v>5900000</v>
      </c>
    </row>
    <row r="5987" spans="1:17" ht="12.1" customHeight="1" x14ac:dyDescent="0.25">
      <c r="A5987" s="273" t="s">
        <v>9289</v>
      </c>
      <c r="B5987" s="273"/>
      <c r="C5987" s="274" t="s">
        <v>9290</v>
      </c>
      <c r="D5987" s="274"/>
      <c r="E5987" s="274"/>
      <c r="F5987" s="274"/>
      <c r="G5987" s="73">
        <v>0</v>
      </c>
      <c r="H5987" s="73">
        <v>0</v>
      </c>
      <c r="I5987" s="275">
        <v>0</v>
      </c>
      <c r="J5987" s="275"/>
      <c r="K5987" s="275">
        <v>4256652</v>
      </c>
      <c r="L5987" s="275"/>
      <c r="M5987" s="275"/>
      <c r="N5987" s="275"/>
      <c r="O5987" s="275">
        <v>0</v>
      </c>
      <c r="P5987" s="275"/>
      <c r="Q5987" s="73">
        <v>4256652</v>
      </c>
    </row>
    <row r="5988" spans="1:17" ht="12.1" customHeight="1" x14ac:dyDescent="0.25">
      <c r="A5988" s="273" t="s">
        <v>9291</v>
      </c>
      <c r="B5988" s="273"/>
      <c r="C5988" s="274" t="s">
        <v>9292</v>
      </c>
      <c r="D5988" s="274"/>
      <c r="E5988" s="274"/>
      <c r="F5988" s="274"/>
      <c r="G5988" s="73">
        <v>0</v>
      </c>
      <c r="H5988" s="73">
        <v>0</v>
      </c>
      <c r="I5988" s="275">
        <v>0</v>
      </c>
      <c r="J5988" s="275"/>
      <c r="K5988" s="275">
        <v>1560000</v>
      </c>
      <c r="L5988" s="275"/>
      <c r="M5988" s="275"/>
      <c r="N5988" s="275"/>
      <c r="O5988" s="275">
        <v>0</v>
      </c>
      <c r="P5988" s="275"/>
      <c r="Q5988" s="73">
        <v>1560000</v>
      </c>
    </row>
    <row r="5989" spans="1:17" ht="12.75" customHeight="1" x14ac:dyDescent="0.25">
      <c r="A5989" s="273" t="s">
        <v>9293</v>
      </c>
      <c r="B5989" s="273"/>
      <c r="C5989" s="274" t="s">
        <v>9294</v>
      </c>
      <c r="D5989" s="274"/>
      <c r="E5989" s="274"/>
      <c r="F5989" s="274"/>
      <c r="G5989" s="73">
        <v>0</v>
      </c>
      <c r="H5989" s="73">
        <v>0</v>
      </c>
      <c r="I5989" s="275">
        <v>0</v>
      </c>
      <c r="J5989" s="275"/>
      <c r="K5989" s="275">
        <v>1500000</v>
      </c>
      <c r="L5989" s="275"/>
      <c r="M5989" s="275"/>
      <c r="N5989" s="275"/>
      <c r="O5989" s="275">
        <v>0</v>
      </c>
      <c r="P5989" s="275"/>
      <c r="Q5989" s="73">
        <v>1500000</v>
      </c>
    </row>
    <row r="5990" spans="1:17" ht="12.1" customHeight="1" x14ac:dyDescent="0.25">
      <c r="A5990" s="273" t="s">
        <v>9295</v>
      </c>
      <c r="B5990" s="273"/>
      <c r="C5990" s="274" t="s">
        <v>9296</v>
      </c>
      <c r="D5990" s="274"/>
      <c r="E5990" s="274"/>
      <c r="F5990" s="274"/>
      <c r="G5990" s="73">
        <v>0</v>
      </c>
      <c r="H5990" s="73">
        <v>0</v>
      </c>
      <c r="I5990" s="275">
        <v>0</v>
      </c>
      <c r="J5990" s="275"/>
      <c r="K5990" s="275">
        <v>450000</v>
      </c>
      <c r="L5990" s="275"/>
      <c r="M5990" s="275"/>
      <c r="N5990" s="275"/>
      <c r="O5990" s="275">
        <v>0</v>
      </c>
      <c r="P5990" s="275"/>
      <c r="Q5990" s="73">
        <v>450000</v>
      </c>
    </row>
    <row r="5991" spans="1:17" ht="12.1" customHeight="1" x14ac:dyDescent="0.25">
      <c r="A5991" s="273" t="s">
        <v>9297</v>
      </c>
      <c r="B5991" s="273"/>
      <c r="C5991" s="274" t="s">
        <v>9298</v>
      </c>
      <c r="D5991" s="274"/>
      <c r="E5991" s="274"/>
      <c r="F5991" s="274"/>
      <c r="G5991" s="73">
        <v>0</v>
      </c>
      <c r="H5991" s="73">
        <v>0</v>
      </c>
      <c r="I5991" s="275">
        <v>0</v>
      </c>
      <c r="J5991" s="275"/>
      <c r="K5991" s="275">
        <v>1980000</v>
      </c>
      <c r="L5991" s="275"/>
      <c r="M5991" s="275"/>
      <c r="N5991" s="275"/>
      <c r="O5991" s="275">
        <v>0</v>
      </c>
      <c r="P5991" s="275"/>
      <c r="Q5991" s="73">
        <v>1980000</v>
      </c>
    </row>
    <row r="5992" spans="1:17" ht="12.75" customHeight="1" x14ac:dyDescent="0.25">
      <c r="A5992" s="273" t="s">
        <v>9299</v>
      </c>
      <c r="B5992" s="273"/>
      <c r="C5992" s="274" t="s">
        <v>977</v>
      </c>
      <c r="D5992" s="274"/>
      <c r="E5992" s="274"/>
      <c r="F5992" s="274"/>
      <c r="G5992" s="73">
        <v>0</v>
      </c>
      <c r="H5992" s="73">
        <v>0</v>
      </c>
      <c r="I5992" s="275">
        <v>0</v>
      </c>
      <c r="J5992" s="275"/>
      <c r="K5992" s="275">
        <v>18000000</v>
      </c>
      <c r="L5992" s="275"/>
      <c r="M5992" s="275"/>
      <c r="N5992" s="275"/>
      <c r="O5992" s="275">
        <v>0</v>
      </c>
      <c r="P5992" s="275"/>
      <c r="Q5992" s="73">
        <v>18000000</v>
      </c>
    </row>
    <row r="5993" spans="1:17" ht="12.1" customHeight="1" x14ac:dyDescent="0.25">
      <c r="A5993" s="273" t="s">
        <v>9300</v>
      </c>
      <c r="B5993" s="273"/>
      <c r="C5993" s="274" t="s">
        <v>977</v>
      </c>
      <c r="D5993" s="274"/>
      <c r="E5993" s="274"/>
      <c r="F5993" s="274"/>
      <c r="G5993" s="73">
        <v>0</v>
      </c>
      <c r="H5993" s="73">
        <v>0</v>
      </c>
      <c r="I5993" s="275">
        <v>0</v>
      </c>
      <c r="J5993" s="275"/>
      <c r="K5993" s="275">
        <v>18995000</v>
      </c>
      <c r="L5993" s="275"/>
      <c r="M5993" s="275"/>
      <c r="N5993" s="275"/>
      <c r="O5993" s="275">
        <v>0</v>
      </c>
      <c r="P5993" s="275"/>
      <c r="Q5993" s="73">
        <v>18995000</v>
      </c>
    </row>
    <row r="5994" spans="1:17" ht="12.1" customHeight="1" x14ac:dyDescent="0.25">
      <c r="A5994" s="273" t="s">
        <v>9301</v>
      </c>
      <c r="B5994" s="273"/>
      <c r="C5994" s="274" t="s">
        <v>977</v>
      </c>
      <c r="D5994" s="274"/>
      <c r="E5994" s="274"/>
      <c r="F5994" s="274"/>
      <c r="G5994" s="73">
        <v>0</v>
      </c>
      <c r="H5994" s="73">
        <v>0</v>
      </c>
      <c r="I5994" s="275">
        <v>0</v>
      </c>
      <c r="J5994" s="275"/>
      <c r="K5994" s="275">
        <v>4037000</v>
      </c>
      <c r="L5994" s="275"/>
      <c r="M5994" s="275"/>
      <c r="N5994" s="275"/>
      <c r="O5994" s="275">
        <v>0</v>
      </c>
      <c r="P5994" s="275"/>
      <c r="Q5994" s="73">
        <v>4037000</v>
      </c>
    </row>
    <row r="5995" spans="1:17" ht="12.75" customHeight="1" x14ac:dyDescent="0.25">
      <c r="A5995" s="273" t="s">
        <v>9302</v>
      </c>
      <c r="B5995" s="273"/>
      <c r="C5995" s="274" t="s">
        <v>9303</v>
      </c>
      <c r="D5995" s="274"/>
      <c r="E5995" s="274"/>
      <c r="F5995" s="274"/>
      <c r="G5995" s="73">
        <v>0</v>
      </c>
      <c r="H5995" s="73">
        <v>0</v>
      </c>
      <c r="I5995" s="275">
        <v>0</v>
      </c>
      <c r="J5995" s="275"/>
      <c r="K5995" s="275">
        <v>1038000</v>
      </c>
      <c r="L5995" s="275"/>
      <c r="M5995" s="275"/>
      <c r="N5995" s="275"/>
      <c r="O5995" s="275">
        <v>0</v>
      </c>
      <c r="P5995" s="275"/>
      <c r="Q5995" s="73">
        <v>1038000</v>
      </c>
    </row>
    <row r="5996" spans="1:17" ht="12.1" customHeight="1" x14ac:dyDescent="0.25">
      <c r="A5996" s="273" t="s">
        <v>9304</v>
      </c>
      <c r="B5996" s="273"/>
      <c r="C5996" s="274" t="s">
        <v>9303</v>
      </c>
      <c r="D5996" s="274"/>
      <c r="E5996" s="274"/>
      <c r="F5996" s="274"/>
      <c r="G5996" s="73">
        <v>0</v>
      </c>
      <c r="H5996" s="73">
        <v>0</v>
      </c>
      <c r="I5996" s="275">
        <v>0</v>
      </c>
      <c r="J5996" s="275"/>
      <c r="K5996" s="275">
        <v>253000</v>
      </c>
      <c r="L5996" s="275"/>
      <c r="M5996" s="275"/>
      <c r="N5996" s="275"/>
      <c r="O5996" s="275">
        <v>0</v>
      </c>
      <c r="P5996" s="275"/>
      <c r="Q5996" s="73">
        <v>253000</v>
      </c>
    </row>
    <row r="5997" spans="1:17" ht="12.1" customHeight="1" x14ac:dyDescent="0.25">
      <c r="A5997" s="273" t="s">
        <v>9305</v>
      </c>
      <c r="B5997" s="273"/>
      <c r="C5997" s="274" t="s">
        <v>9303</v>
      </c>
      <c r="D5997" s="274"/>
      <c r="E5997" s="274"/>
      <c r="F5997" s="274"/>
      <c r="G5997" s="73">
        <v>0</v>
      </c>
      <c r="H5997" s="73">
        <v>0</v>
      </c>
      <c r="I5997" s="275">
        <v>0</v>
      </c>
      <c r="J5997" s="275"/>
      <c r="K5997" s="275">
        <v>95000</v>
      </c>
      <c r="L5997" s="275"/>
      <c r="M5997" s="275"/>
      <c r="N5997" s="275"/>
      <c r="O5997" s="275">
        <v>0</v>
      </c>
      <c r="P5997" s="275"/>
      <c r="Q5997" s="73">
        <v>95000</v>
      </c>
    </row>
    <row r="5998" spans="1:17" ht="12.75" customHeight="1" x14ac:dyDescent="0.25">
      <c r="A5998" s="273" t="s">
        <v>9306</v>
      </c>
      <c r="B5998" s="273"/>
      <c r="C5998" s="274" t="s">
        <v>9303</v>
      </c>
      <c r="D5998" s="274"/>
      <c r="E5998" s="274"/>
      <c r="F5998" s="274"/>
      <c r="G5998" s="73">
        <v>0</v>
      </c>
      <c r="H5998" s="73">
        <v>0</v>
      </c>
      <c r="I5998" s="275">
        <v>0</v>
      </c>
      <c r="J5998" s="275"/>
      <c r="K5998" s="275">
        <v>75000</v>
      </c>
      <c r="L5998" s="275"/>
      <c r="M5998" s="275"/>
      <c r="N5998" s="275"/>
      <c r="O5998" s="275">
        <v>0</v>
      </c>
      <c r="P5998" s="275"/>
      <c r="Q5998" s="73">
        <v>75000</v>
      </c>
    </row>
    <row r="5999" spans="1:17" ht="12.1" customHeight="1" x14ac:dyDescent="0.25">
      <c r="A5999" s="273" t="s">
        <v>9307</v>
      </c>
      <c r="B5999" s="273"/>
      <c r="C5999" s="274" t="s">
        <v>9303</v>
      </c>
      <c r="D5999" s="274"/>
      <c r="E5999" s="274"/>
      <c r="F5999" s="274"/>
      <c r="G5999" s="73">
        <v>0</v>
      </c>
      <c r="H5999" s="73">
        <v>0</v>
      </c>
      <c r="I5999" s="275">
        <v>0</v>
      </c>
      <c r="J5999" s="275"/>
      <c r="K5999" s="275">
        <v>565000</v>
      </c>
      <c r="L5999" s="275"/>
      <c r="M5999" s="275"/>
      <c r="N5999" s="275"/>
      <c r="O5999" s="275">
        <v>0</v>
      </c>
      <c r="P5999" s="275"/>
      <c r="Q5999" s="73">
        <v>565000</v>
      </c>
    </row>
    <row r="6000" spans="1:17" ht="12.1" customHeight="1" x14ac:dyDescent="0.25">
      <c r="A6000" s="273" t="s">
        <v>9308</v>
      </c>
      <c r="B6000" s="273"/>
      <c r="C6000" s="274" t="s">
        <v>9303</v>
      </c>
      <c r="D6000" s="274"/>
      <c r="E6000" s="274"/>
      <c r="F6000" s="274"/>
      <c r="G6000" s="73">
        <v>0</v>
      </c>
      <c r="H6000" s="73">
        <v>0</v>
      </c>
      <c r="I6000" s="275">
        <v>0</v>
      </c>
      <c r="J6000" s="275"/>
      <c r="K6000" s="275">
        <v>1821500</v>
      </c>
      <c r="L6000" s="275"/>
      <c r="M6000" s="275"/>
      <c r="N6000" s="275"/>
      <c r="O6000" s="275">
        <v>0</v>
      </c>
      <c r="P6000" s="275"/>
      <c r="Q6000" s="73">
        <v>1821500</v>
      </c>
    </row>
    <row r="6001" spans="1:17" ht="12.75" customHeight="1" x14ac:dyDescent="0.25">
      <c r="A6001" s="273" t="s">
        <v>9309</v>
      </c>
      <c r="B6001" s="273"/>
      <c r="C6001" s="274" t="s">
        <v>9303</v>
      </c>
      <c r="D6001" s="274"/>
      <c r="E6001" s="274"/>
      <c r="F6001" s="274"/>
      <c r="G6001" s="73">
        <v>0</v>
      </c>
      <c r="H6001" s="73">
        <v>0</v>
      </c>
      <c r="I6001" s="275">
        <v>0</v>
      </c>
      <c r="J6001" s="275"/>
      <c r="K6001" s="275">
        <v>1860000</v>
      </c>
      <c r="L6001" s="275"/>
      <c r="M6001" s="275"/>
      <c r="N6001" s="275"/>
      <c r="O6001" s="275">
        <v>0</v>
      </c>
      <c r="P6001" s="275"/>
      <c r="Q6001" s="73">
        <v>1860000</v>
      </c>
    </row>
    <row r="6002" spans="1:17" ht="12.1" customHeight="1" x14ac:dyDescent="0.25">
      <c r="A6002" s="273" t="s">
        <v>9310</v>
      </c>
      <c r="B6002" s="273"/>
      <c r="C6002" s="274" t="s">
        <v>9303</v>
      </c>
      <c r="D6002" s="274"/>
      <c r="E6002" s="274"/>
      <c r="F6002" s="274"/>
      <c r="G6002" s="73">
        <v>0</v>
      </c>
      <c r="H6002" s="73">
        <v>0</v>
      </c>
      <c r="I6002" s="275">
        <v>0</v>
      </c>
      <c r="J6002" s="275"/>
      <c r="K6002" s="275">
        <v>900000</v>
      </c>
      <c r="L6002" s="275"/>
      <c r="M6002" s="275"/>
      <c r="N6002" s="275"/>
      <c r="O6002" s="275">
        <v>0</v>
      </c>
      <c r="P6002" s="275"/>
      <c r="Q6002" s="73">
        <v>900000</v>
      </c>
    </row>
    <row r="6003" spans="1:17" ht="12.1" customHeight="1" x14ac:dyDescent="0.25">
      <c r="A6003" s="273" t="s">
        <v>9311</v>
      </c>
      <c r="B6003" s="273"/>
      <c r="C6003" s="274" t="s">
        <v>9303</v>
      </c>
      <c r="D6003" s="274"/>
      <c r="E6003" s="274"/>
      <c r="F6003" s="274"/>
      <c r="G6003" s="73">
        <v>0</v>
      </c>
      <c r="H6003" s="73">
        <v>0</v>
      </c>
      <c r="I6003" s="275">
        <v>0</v>
      </c>
      <c r="J6003" s="275"/>
      <c r="K6003" s="275">
        <v>2488000</v>
      </c>
      <c r="L6003" s="275"/>
      <c r="M6003" s="275"/>
      <c r="N6003" s="275"/>
      <c r="O6003" s="275">
        <v>0</v>
      </c>
      <c r="P6003" s="275"/>
      <c r="Q6003" s="73">
        <v>2488000</v>
      </c>
    </row>
    <row r="6004" spans="1:17" ht="12.75" customHeight="1" x14ac:dyDescent="0.25">
      <c r="A6004" s="273" t="s">
        <v>9312</v>
      </c>
      <c r="B6004" s="273"/>
      <c r="C6004" s="274" t="s">
        <v>977</v>
      </c>
      <c r="D6004" s="274"/>
      <c r="E6004" s="274"/>
      <c r="F6004" s="274"/>
      <c r="G6004" s="73">
        <v>0</v>
      </c>
      <c r="H6004" s="73">
        <v>0</v>
      </c>
      <c r="I6004" s="275">
        <v>0</v>
      </c>
      <c r="J6004" s="275"/>
      <c r="K6004" s="275">
        <v>7001500</v>
      </c>
      <c r="L6004" s="275"/>
      <c r="M6004" s="275"/>
      <c r="N6004" s="275"/>
      <c r="O6004" s="275">
        <v>0</v>
      </c>
      <c r="P6004" s="275"/>
      <c r="Q6004" s="73">
        <v>7001500</v>
      </c>
    </row>
    <row r="6005" spans="1:17" ht="12.1" customHeight="1" x14ac:dyDescent="0.25">
      <c r="A6005" s="273" t="s">
        <v>9313</v>
      </c>
      <c r="B6005" s="273"/>
      <c r="C6005" s="274" t="s">
        <v>9303</v>
      </c>
      <c r="D6005" s="274"/>
      <c r="E6005" s="274"/>
      <c r="F6005" s="274"/>
      <c r="G6005" s="73">
        <v>0</v>
      </c>
      <c r="H6005" s="73">
        <v>0</v>
      </c>
      <c r="I6005" s="275">
        <v>0</v>
      </c>
      <c r="J6005" s="275"/>
      <c r="K6005" s="275">
        <v>1132500</v>
      </c>
      <c r="L6005" s="275"/>
      <c r="M6005" s="275"/>
      <c r="N6005" s="275"/>
      <c r="O6005" s="275">
        <v>0</v>
      </c>
      <c r="P6005" s="275"/>
      <c r="Q6005" s="73">
        <v>1132500</v>
      </c>
    </row>
    <row r="6006" spans="1:17" ht="12.1" customHeight="1" x14ac:dyDescent="0.25">
      <c r="A6006" s="273" t="s">
        <v>9314</v>
      </c>
      <c r="B6006" s="273"/>
      <c r="C6006" s="274" t="s">
        <v>9303</v>
      </c>
      <c r="D6006" s="274"/>
      <c r="E6006" s="274"/>
      <c r="F6006" s="274"/>
      <c r="G6006" s="73">
        <v>0</v>
      </c>
      <c r="H6006" s="73">
        <v>0</v>
      </c>
      <c r="I6006" s="275">
        <v>0</v>
      </c>
      <c r="J6006" s="275"/>
      <c r="K6006" s="275">
        <v>735000</v>
      </c>
      <c r="L6006" s="275"/>
      <c r="M6006" s="275"/>
      <c r="N6006" s="275"/>
      <c r="O6006" s="275">
        <v>0</v>
      </c>
      <c r="P6006" s="275"/>
      <c r="Q6006" s="73">
        <v>735000</v>
      </c>
    </row>
    <row r="6007" spans="1:17" ht="12.75" customHeight="1" x14ac:dyDescent="0.25">
      <c r="A6007" s="273" t="s">
        <v>9315</v>
      </c>
      <c r="B6007" s="273"/>
      <c r="C6007" s="274" t="s">
        <v>9303</v>
      </c>
      <c r="D6007" s="274"/>
      <c r="E6007" s="274"/>
      <c r="F6007" s="274"/>
      <c r="G6007" s="73">
        <v>0</v>
      </c>
      <c r="H6007" s="73">
        <v>0</v>
      </c>
      <c r="I6007" s="275">
        <v>0</v>
      </c>
      <c r="J6007" s="275"/>
      <c r="K6007" s="275">
        <v>450000</v>
      </c>
      <c r="L6007" s="275"/>
      <c r="M6007" s="275"/>
      <c r="N6007" s="275"/>
      <c r="O6007" s="275">
        <v>0</v>
      </c>
      <c r="P6007" s="275"/>
      <c r="Q6007" s="73">
        <v>450000</v>
      </c>
    </row>
    <row r="6008" spans="1:17" ht="12.1" customHeight="1" x14ac:dyDescent="0.25">
      <c r="A6008" s="273" t="s">
        <v>9316</v>
      </c>
      <c r="B6008" s="273"/>
      <c r="C6008" s="274" t="s">
        <v>9303</v>
      </c>
      <c r="D6008" s="274"/>
      <c r="E6008" s="274"/>
      <c r="F6008" s="274"/>
      <c r="G6008" s="73">
        <v>0</v>
      </c>
      <c r="H6008" s="73">
        <v>0</v>
      </c>
      <c r="I6008" s="275">
        <v>0</v>
      </c>
      <c r="J6008" s="275"/>
      <c r="K6008" s="275">
        <v>330000</v>
      </c>
      <c r="L6008" s="275"/>
      <c r="M6008" s="275"/>
      <c r="N6008" s="275"/>
      <c r="O6008" s="275">
        <v>0</v>
      </c>
      <c r="P6008" s="275"/>
      <c r="Q6008" s="73">
        <v>330000</v>
      </c>
    </row>
    <row r="6009" spans="1:17" ht="12.1" customHeight="1" x14ac:dyDescent="0.25">
      <c r="A6009" s="273" t="s">
        <v>9317</v>
      </c>
      <c r="B6009" s="273"/>
      <c r="C6009" s="274" t="s">
        <v>9303</v>
      </c>
      <c r="D6009" s="274"/>
      <c r="E6009" s="274"/>
      <c r="F6009" s="274"/>
      <c r="G6009" s="73">
        <v>0</v>
      </c>
      <c r="H6009" s="73">
        <v>0</v>
      </c>
      <c r="I6009" s="275">
        <v>0</v>
      </c>
      <c r="J6009" s="275"/>
      <c r="K6009" s="275">
        <v>1250000</v>
      </c>
      <c r="L6009" s="275"/>
      <c r="M6009" s="275"/>
      <c r="N6009" s="275"/>
      <c r="O6009" s="275">
        <v>0</v>
      </c>
      <c r="P6009" s="275"/>
      <c r="Q6009" s="73">
        <v>1250000</v>
      </c>
    </row>
    <row r="6010" spans="1:17" ht="12.75" customHeight="1" x14ac:dyDescent="0.25">
      <c r="A6010" s="273" t="s">
        <v>9318</v>
      </c>
      <c r="B6010" s="273"/>
      <c r="C6010" s="274" t="s">
        <v>9319</v>
      </c>
      <c r="D6010" s="274"/>
      <c r="E6010" s="274"/>
      <c r="F6010" s="274"/>
      <c r="G6010" s="73">
        <v>0</v>
      </c>
      <c r="H6010" s="73">
        <v>0</v>
      </c>
      <c r="I6010" s="275">
        <v>0</v>
      </c>
      <c r="J6010" s="275"/>
      <c r="K6010" s="275">
        <v>2400000</v>
      </c>
      <c r="L6010" s="275"/>
      <c r="M6010" s="275"/>
      <c r="N6010" s="275"/>
      <c r="O6010" s="275">
        <v>0</v>
      </c>
      <c r="P6010" s="275"/>
      <c r="Q6010" s="73">
        <v>2400000</v>
      </c>
    </row>
    <row r="6011" spans="1:17" ht="12.1" customHeight="1" x14ac:dyDescent="0.25">
      <c r="A6011" s="273" t="s">
        <v>9320</v>
      </c>
      <c r="B6011" s="273"/>
      <c r="C6011" s="274" t="s">
        <v>9321</v>
      </c>
      <c r="D6011" s="274"/>
      <c r="E6011" s="274"/>
      <c r="F6011" s="274"/>
      <c r="G6011" s="73">
        <v>0</v>
      </c>
      <c r="H6011" s="73">
        <v>0</v>
      </c>
      <c r="I6011" s="275">
        <v>0</v>
      </c>
      <c r="J6011" s="275"/>
      <c r="K6011" s="275">
        <v>1160000</v>
      </c>
      <c r="L6011" s="275"/>
      <c r="M6011" s="275"/>
      <c r="N6011" s="275"/>
      <c r="O6011" s="275">
        <v>0</v>
      </c>
      <c r="P6011" s="275"/>
      <c r="Q6011" s="73">
        <v>1160000</v>
      </c>
    </row>
    <row r="6012" spans="1:17" ht="12.1" customHeight="1" x14ac:dyDescent="0.25">
      <c r="A6012" s="273" t="s">
        <v>9322</v>
      </c>
      <c r="B6012" s="273"/>
      <c r="C6012" s="274" t="s">
        <v>977</v>
      </c>
      <c r="D6012" s="274"/>
      <c r="E6012" s="274"/>
      <c r="F6012" s="274"/>
      <c r="G6012" s="73">
        <v>0</v>
      </c>
      <c r="H6012" s="73">
        <v>0</v>
      </c>
      <c r="I6012" s="275">
        <v>0</v>
      </c>
      <c r="J6012" s="275"/>
      <c r="K6012" s="275">
        <v>2232000</v>
      </c>
      <c r="L6012" s="275"/>
      <c r="M6012" s="275"/>
      <c r="N6012" s="275"/>
      <c r="O6012" s="275">
        <v>0</v>
      </c>
      <c r="P6012" s="275"/>
      <c r="Q6012" s="73">
        <v>2232000</v>
      </c>
    </row>
    <row r="6013" spans="1:17" ht="12.1" customHeight="1" x14ac:dyDescent="0.25">
      <c r="A6013" s="273" t="s">
        <v>9323</v>
      </c>
      <c r="B6013" s="273"/>
      <c r="C6013" s="274" t="s">
        <v>9324</v>
      </c>
      <c r="D6013" s="274"/>
      <c r="E6013" s="274"/>
      <c r="F6013" s="274"/>
      <c r="G6013" s="73">
        <v>0</v>
      </c>
      <c r="H6013" s="73">
        <v>0</v>
      </c>
      <c r="I6013" s="275">
        <v>0</v>
      </c>
      <c r="J6013" s="275"/>
      <c r="K6013" s="275">
        <v>437000</v>
      </c>
      <c r="L6013" s="275"/>
      <c r="M6013" s="275"/>
      <c r="N6013" s="275"/>
      <c r="O6013" s="275">
        <v>0</v>
      </c>
      <c r="P6013" s="275"/>
      <c r="Q6013" s="73">
        <v>437000</v>
      </c>
    </row>
    <row r="6014" spans="1:17" ht="12.75" customHeight="1" x14ac:dyDescent="0.25">
      <c r="A6014" s="273" t="s">
        <v>9325</v>
      </c>
      <c r="B6014" s="273"/>
      <c r="C6014" s="274" t="s">
        <v>9324</v>
      </c>
      <c r="D6014" s="274"/>
      <c r="E6014" s="274"/>
      <c r="F6014" s="274"/>
      <c r="G6014" s="73">
        <v>0</v>
      </c>
      <c r="H6014" s="73">
        <v>0</v>
      </c>
      <c r="I6014" s="275">
        <v>0</v>
      </c>
      <c r="J6014" s="275"/>
      <c r="K6014" s="275">
        <v>435000</v>
      </c>
      <c r="L6014" s="275"/>
      <c r="M6014" s="275"/>
      <c r="N6014" s="275"/>
      <c r="O6014" s="275">
        <v>0</v>
      </c>
      <c r="P6014" s="275"/>
      <c r="Q6014" s="73">
        <v>435000</v>
      </c>
    </row>
    <row r="6015" spans="1:17" ht="12.1" customHeight="1" x14ac:dyDescent="0.25">
      <c r="A6015" s="273" t="s">
        <v>9326</v>
      </c>
      <c r="B6015" s="273"/>
      <c r="C6015" s="274" t="s">
        <v>977</v>
      </c>
      <c r="D6015" s="274"/>
      <c r="E6015" s="274"/>
      <c r="F6015" s="274"/>
      <c r="G6015" s="73">
        <v>0</v>
      </c>
      <c r="H6015" s="73">
        <v>0</v>
      </c>
      <c r="I6015" s="275">
        <v>0</v>
      </c>
      <c r="J6015" s="275"/>
      <c r="K6015" s="275">
        <v>8452270</v>
      </c>
      <c r="L6015" s="275"/>
      <c r="M6015" s="275"/>
      <c r="N6015" s="275"/>
      <c r="O6015" s="275">
        <v>0</v>
      </c>
      <c r="P6015" s="275"/>
      <c r="Q6015" s="73">
        <v>8452270</v>
      </c>
    </row>
    <row r="6016" spans="1:17" ht="12.1" customHeight="1" x14ac:dyDescent="0.25">
      <c r="A6016" s="273" t="s">
        <v>9327</v>
      </c>
      <c r="B6016" s="273"/>
      <c r="C6016" s="274" t="s">
        <v>977</v>
      </c>
      <c r="D6016" s="274"/>
      <c r="E6016" s="274"/>
      <c r="F6016" s="274"/>
      <c r="G6016" s="73">
        <v>0</v>
      </c>
      <c r="H6016" s="73">
        <v>0</v>
      </c>
      <c r="I6016" s="275">
        <v>0</v>
      </c>
      <c r="J6016" s="275"/>
      <c r="K6016" s="275">
        <v>4578000</v>
      </c>
      <c r="L6016" s="275"/>
      <c r="M6016" s="275"/>
      <c r="N6016" s="275"/>
      <c r="O6016" s="275">
        <v>0</v>
      </c>
      <c r="P6016" s="275"/>
      <c r="Q6016" s="73">
        <v>4578000</v>
      </c>
    </row>
    <row r="6017" spans="1:17" ht="12.75" customHeight="1" x14ac:dyDescent="0.25">
      <c r="A6017" s="273" t="s">
        <v>9328</v>
      </c>
      <c r="B6017" s="273"/>
      <c r="C6017" s="274" t="s">
        <v>9329</v>
      </c>
      <c r="D6017" s="274"/>
      <c r="E6017" s="274"/>
      <c r="F6017" s="274"/>
      <c r="G6017" s="73">
        <v>0</v>
      </c>
      <c r="H6017" s="73">
        <v>0</v>
      </c>
      <c r="I6017" s="275">
        <v>0</v>
      </c>
      <c r="J6017" s="275"/>
      <c r="K6017" s="275">
        <v>260000</v>
      </c>
      <c r="L6017" s="275"/>
      <c r="M6017" s="275"/>
      <c r="N6017" s="275"/>
      <c r="O6017" s="275">
        <v>0</v>
      </c>
      <c r="P6017" s="275"/>
      <c r="Q6017" s="73">
        <v>260000</v>
      </c>
    </row>
    <row r="6018" spans="1:17" ht="12.1" customHeight="1" x14ac:dyDescent="0.25">
      <c r="A6018" s="273" t="s">
        <v>9330</v>
      </c>
      <c r="B6018" s="273"/>
      <c r="C6018" s="274" t="s">
        <v>9331</v>
      </c>
      <c r="D6018" s="274"/>
      <c r="E6018" s="274"/>
      <c r="F6018" s="274"/>
      <c r="G6018" s="73">
        <v>0</v>
      </c>
      <c r="H6018" s="73">
        <v>0</v>
      </c>
      <c r="I6018" s="275">
        <v>0</v>
      </c>
      <c r="J6018" s="275"/>
      <c r="K6018" s="275">
        <v>2224999</v>
      </c>
      <c r="L6018" s="275"/>
      <c r="M6018" s="275"/>
      <c r="N6018" s="275"/>
      <c r="O6018" s="275">
        <v>0</v>
      </c>
      <c r="P6018" s="275"/>
      <c r="Q6018" s="73">
        <v>2224999</v>
      </c>
    </row>
    <row r="6019" spans="1:17" ht="12.1" customHeight="1" x14ac:dyDescent="0.25">
      <c r="A6019" s="273" t="s">
        <v>9332</v>
      </c>
      <c r="B6019" s="273"/>
      <c r="C6019" s="274" t="s">
        <v>9333</v>
      </c>
      <c r="D6019" s="274"/>
      <c r="E6019" s="274"/>
      <c r="F6019" s="274"/>
      <c r="G6019" s="73">
        <v>0</v>
      </c>
      <c r="H6019" s="73">
        <v>0</v>
      </c>
      <c r="I6019" s="275">
        <v>0</v>
      </c>
      <c r="J6019" s="275"/>
      <c r="K6019" s="275">
        <v>1500000</v>
      </c>
      <c r="L6019" s="275"/>
      <c r="M6019" s="275"/>
      <c r="N6019" s="275"/>
      <c r="O6019" s="275">
        <v>0</v>
      </c>
      <c r="P6019" s="275"/>
      <c r="Q6019" s="73">
        <v>1500000</v>
      </c>
    </row>
    <row r="6020" spans="1:17" ht="12.75" customHeight="1" x14ac:dyDescent="0.25">
      <c r="A6020" s="273" t="s">
        <v>9334</v>
      </c>
      <c r="B6020" s="273"/>
      <c r="C6020" s="274" t="s">
        <v>9335</v>
      </c>
      <c r="D6020" s="274"/>
      <c r="E6020" s="274"/>
      <c r="F6020" s="274"/>
      <c r="G6020" s="73">
        <v>0</v>
      </c>
      <c r="H6020" s="73">
        <v>0</v>
      </c>
      <c r="I6020" s="275">
        <v>0</v>
      </c>
      <c r="J6020" s="275"/>
      <c r="K6020" s="275">
        <v>1980000</v>
      </c>
      <c r="L6020" s="275"/>
      <c r="M6020" s="275"/>
      <c r="N6020" s="275"/>
      <c r="O6020" s="275">
        <v>0</v>
      </c>
      <c r="P6020" s="275"/>
      <c r="Q6020" s="73">
        <v>1980000</v>
      </c>
    </row>
    <row r="6021" spans="1:17" ht="12.1" customHeight="1" x14ac:dyDescent="0.25">
      <c r="A6021" s="273" t="s">
        <v>9336</v>
      </c>
      <c r="B6021" s="273"/>
      <c r="C6021" s="274" t="s">
        <v>9337</v>
      </c>
      <c r="D6021" s="274"/>
      <c r="E6021" s="274"/>
      <c r="F6021" s="274"/>
      <c r="G6021" s="73">
        <v>0</v>
      </c>
      <c r="H6021" s="73">
        <v>0</v>
      </c>
      <c r="I6021" s="275">
        <v>0</v>
      </c>
      <c r="J6021" s="275"/>
      <c r="K6021" s="275">
        <v>2700000</v>
      </c>
      <c r="L6021" s="275"/>
      <c r="M6021" s="275"/>
      <c r="N6021" s="275"/>
      <c r="O6021" s="275">
        <v>0</v>
      </c>
      <c r="P6021" s="275"/>
      <c r="Q6021" s="73">
        <v>2700000</v>
      </c>
    </row>
    <row r="6022" spans="1:17" ht="12.1" customHeight="1" x14ac:dyDescent="0.25">
      <c r="A6022" s="273" t="s">
        <v>9338</v>
      </c>
      <c r="B6022" s="273"/>
      <c r="C6022" s="274" t="s">
        <v>9339</v>
      </c>
      <c r="D6022" s="274"/>
      <c r="E6022" s="274"/>
      <c r="F6022" s="274"/>
      <c r="G6022" s="73">
        <v>0</v>
      </c>
      <c r="H6022" s="73">
        <v>0</v>
      </c>
      <c r="I6022" s="275">
        <v>0</v>
      </c>
      <c r="J6022" s="275"/>
      <c r="K6022" s="275">
        <v>2088500</v>
      </c>
      <c r="L6022" s="275"/>
      <c r="M6022" s="275"/>
      <c r="N6022" s="275"/>
      <c r="O6022" s="275">
        <v>0</v>
      </c>
      <c r="P6022" s="275"/>
      <c r="Q6022" s="73">
        <v>2088500</v>
      </c>
    </row>
    <row r="6023" spans="1:17" ht="12.75" customHeight="1" x14ac:dyDescent="0.25">
      <c r="A6023" s="273" t="s">
        <v>9340</v>
      </c>
      <c r="B6023" s="273"/>
      <c r="C6023" s="274" t="s">
        <v>9341</v>
      </c>
      <c r="D6023" s="274"/>
      <c r="E6023" s="274"/>
      <c r="F6023" s="274"/>
      <c r="G6023" s="73">
        <v>0</v>
      </c>
      <c r="H6023" s="73">
        <v>0</v>
      </c>
      <c r="I6023" s="275">
        <v>0</v>
      </c>
      <c r="J6023" s="275"/>
      <c r="K6023" s="275">
        <v>1320000</v>
      </c>
      <c r="L6023" s="275"/>
      <c r="M6023" s="275"/>
      <c r="N6023" s="275"/>
      <c r="O6023" s="275">
        <v>0</v>
      </c>
      <c r="P6023" s="275"/>
      <c r="Q6023" s="73">
        <v>1320000</v>
      </c>
    </row>
    <row r="6024" spans="1:17" ht="12.1" customHeight="1" x14ac:dyDescent="0.25">
      <c r="A6024" s="273" t="s">
        <v>9342</v>
      </c>
      <c r="B6024" s="273"/>
      <c r="C6024" s="274" t="s">
        <v>9343</v>
      </c>
      <c r="D6024" s="274"/>
      <c r="E6024" s="274"/>
      <c r="F6024" s="274"/>
      <c r="G6024" s="73">
        <v>0</v>
      </c>
      <c r="H6024" s="73">
        <v>0</v>
      </c>
      <c r="I6024" s="275">
        <v>0</v>
      </c>
      <c r="J6024" s="275"/>
      <c r="K6024" s="275">
        <v>1500000</v>
      </c>
      <c r="L6024" s="275"/>
      <c r="M6024" s="275"/>
      <c r="N6024" s="275"/>
      <c r="O6024" s="275">
        <v>0</v>
      </c>
      <c r="P6024" s="275"/>
      <c r="Q6024" s="73">
        <v>1500000</v>
      </c>
    </row>
    <row r="6025" spans="1:17" ht="12.1" customHeight="1" x14ac:dyDescent="0.25">
      <c r="A6025" s="273" t="s">
        <v>9344</v>
      </c>
      <c r="B6025" s="273"/>
      <c r="C6025" s="274" t="s">
        <v>9345</v>
      </c>
      <c r="D6025" s="274"/>
      <c r="E6025" s="274"/>
      <c r="F6025" s="274"/>
      <c r="G6025" s="73">
        <v>0</v>
      </c>
      <c r="H6025" s="73">
        <v>0</v>
      </c>
      <c r="I6025" s="275">
        <v>0</v>
      </c>
      <c r="J6025" s="275"/>
      <c r="K6025" s="275">
        <v>1260000</v>
      </c>
      <c r="L6025" s="275"/>
      <c r="M6025" s="275"/>
      <c r="N6025" s="275"/>
      <c r="O6025" s="275">
        <v>0</v>
      </c>
      <c r="P6025" s="275"/>
      <c r="Q6025" s="73">
        <v>1260000</v>
      </c>
    </row>
    <row r="6026" spans="1:17" ht="12.75" customHeight="1" x14ac:dyDescent="0.25">
      <c r="A6026" s="273" t="s">
        <v>9346</v>
      </c>
      <c r="B6026" s="273"/>
      <c r="C6026" s="274" t="s">
        <v>9347</v>
      </c>
      <c r="D6026" s="274"/>
      <c r="E6026" s="274"/>
      <c r="F6026" s="274"/>
      <c r="G6026" s="73">
        <v>0</v>
      </c>
      <c r="H6026" s="73">
        <v>0</v>
      </c>
      <c r="I6026" s="275">
        <v>0</v>
      </c>
      <c r="J6026" s="275"/>
      <c r="K6026" s="275">
        <v>1300000</v>
      </c>
      <c r="L6026" s="275"/>
      <c r="M6026" s="275"/>
      <c r="N6026" s="275"/>
      <c r="O6026" s="275">
        <v>0</v>
      </c>
      <c r="P6026" s="275"/>
      <c r="Q6026" s="73">
        <v>1300000</v>
      </c>
    </row>
    <row r="6027" spans="1:17" ht="12.1" customHeight="1" x14ac:dyDescent="0.25">
      <c r="A6027" s="273" t="s">
        <v>9348</v>
      </c>
      <c r="B6027" s="273"/>
      <c r="C6027" s="274" t="s">
        <v>9349</v>
      </c>
      <c r="D6027" s="274"/>
      <c r="E6027" s="274"/>
      <c r="F6027" s="274"/>
      <c r="G6027" s="73">
        <v>0</v>
      </c>
      <c r="H6027" s="73">
        <v>0</v>
      </c>
      <c r="I6027" s="275">
        <v>0</v>
      </c>
      <c r="J6027" s="275"/>
      <c r="K6027" s="275">
        <v>1895000</v>
      </c>
      <c r="L6027" s="275"/>
      <c r="M6027" s="275"/>
      <c r="N6027" s="275"/>
      <c r="O6027" s="275">
        <v>0</v>
      </c>
      <c r="P6027" s="275"/>
      <c r="Q6027" s="73">
        <v>1895000</v>
      </c>
    </row>
    <row r="6028" spans="1:17" ht="12.1" customHeight="1" x14ac:dyDescent="0.25">
      <c r="A6028" s="273" t="s">
        <v>9350</v>
      </c>
      <c r="B6028" s="273"/>
      <c r="C6028" s="274" t="s">
        <v>9351</v>
      </c>
      <c r="D6028" s="274"/>
      <c r="E6028" s="274"/>
      <c r="F6028" s="274"/>
      <c r="G6028" s="73">
        <v>0</v>
      </c>
      <c r="H6028" s="73">
        <v>0</v>
      </c>
      <c r="I6028" s="275">
        <v>0</v>
      </c>
      <c r="J6028" s="275"/>
      <c r="K6028" s="275">
        <v>1200000</v>
      </c>
      <c r="L6028" s="275"/>
      <c r="M6028" s="275"/>
      <c r="N6028" s="275"/>
      <c r="O6028" s="275">
        <v>0</v>
      </c>
      <c r="P6028" s="275"/>
      <c r="Q6028" s="73">
        <v>1200000</v>
      </c>
    </row>
    <row r="6029" spans="1:17" ht="12.75" customHeight="1" x14ac:dyDescent="0.25">
      <c r="A6029" s="273" t="s">
        <v>9352</v>
      </c>
      <c r="B6029" s="273"/>
      <c r="C6029" s="274" t="s">
        <v>9353</v>
      </c>
      <c r="D6029" s="274"/>
      <c r="E6029" s="274"/>
      <c r="F6029" s="274"/>
      <c r="G6029" s="73">
        <v>0</v>
      </c>
      <c r="H6029" s="73">
        <v>0</v>
      </c>
      <c r="I6029" s="275">
        <v>0</v>
      </c>
      <c r="J6029" s="275"/>
      <c r="K6029" s="275">
        <v>2460000</v>
      </c>
      <c r="L6029" s="275"/>
      <c r="M6029" s="275"/>
      <c r="N6029" s="275"/>
      <c r="O6029" s="275">
        <v>0</v>
      </c>
      <c r="P6029" s="275"/>
      <c r="Q6029" s="73">
        <v>2460000</v>
      </c>
    </row>
    <row r="6030" spans="1:17" ht="12.1" customHeight="1" x14ac:dyDescent="0.25">
      <c r="A6030" s="273" t="s">
        <v>9354</v>
      </c>
      <c r="B6030" s="273"/>
      <c r="C6030" s="274" t="s">
        <v>977</v>
      </c>
      <c r="D6030" s="274"/>
      <c r="E6030" s="274"/>
      <c r="F6030" s="274"/>
      <c r="G6030" s="73">
        <v>0</v>
      </c>
      <c r="H6030" s="73">
        <v>0</v>
      </c>
      <c r="I6030" s="275">
        <v>0</v>
      </c>
      <c r="J6030" s="275"/>
      <c r="K6030" s="275">
        <v>625000</v>
      </c>
      <c r="L6030" s="275"/>
      <c r="M6030" s="275"/>
      <c r="N6030" s="275"/>
      <c r="O6030" s="275">
        <v>0</v>
      </c>
      <c r="P6030" s="275"/>
      <c r="Q6030" s="73">
        <v>625000</v>
      </c>
    </row>
    <row r="6031" spans="1:17" ht="12.1" customHeight="1" x14ac:dyDescent="0.25">
      <c r="A6031" s="273" t="s">
        <v>9355</v>
      </c>
      <c r="B6031" s="273"/>
      <c r="C6031" s="274" t="s">
        <v>9356</v>
      </c>
      <c r="D6031" s="274"/>
      <c r="E6031" s="274"/>
      <c r="F6031" s="274"/>
      <c r="G6031" s="73">
        <v>0</v>
      </c>
      <c r="H6031" s="73">
        <v>0</v>
      </c>
      <c r="I6031" s="275">
        <v>0</v>
      </c>
      <c r="J6031" s="275"/>
      <c r="K6031" s="275">
        <v>125000</v>
      </c>
      <c r="L6031" s="275"/>
      <c r="M6031" s="275"/>
      <c r="N6031" s="275"/>
      <c r="O6031" s="275">
        <v>0</v>
      </c>
      <c r="P6031" s="275"/>
      <c r="Q6031" s="73">
        <v>125000</v>
      </c>
    </row>
    <row r="6032" spans="1:17" ht="12.75" customHeight="1" x14ac:dyDescent="0.25">
      <c r="A6032" s="273" t="s">
        <v>9357</v>
      </c>
      <c r="B6032" s="273"/>
      <c r="C6032" s="274" t="s">
        <v>977</v>
      </c>
      <c r="D6032" s="274"/>
      <c r="E6032" s="274"/>
      <c r="F6032" s="274"/>
      <c r="G6032" s="73">
        <v>0</v>
      </c>
      <c r="H6032" s="73">
        <v>0</v>
      </c>
      <c r="I6032" s="275">
        <v>0</v>
      </c>
      <c r="J6032" s="275"/>
      <c r="K6032" s="275">
        <v>5358000</v>
      </c>
      <c r="L6032" s="275"/>
      <c r="M6032" s="275"/>
      <c r="N6032" s="275"/>
      <c r="O6032" s="275">
        <v>0</v>
      </c>
      <c r="P6032" s="275"/>
      <c r="Q6032" s="73">
        <v>5358000</v>
      </c>
    </row>
    <row r="6033" spans="1:17" ht="12.1" customHeight="1" x14ac:dyDescent="0.25">
      <c r="A6033" s="273" t="s">
        <v>9358</v>
      </c>
      <c r="B6033" s="273"/>
      <c r="C6033" s="274" t="s">
        <v>9359</v>
      </c>
      <c r="D6033" s="274"/>
      <c r="E6033" s="274"/>
      <c r="F6033" s="274"/>
      <c r="G6033" s="73">
        <v>0</v>
      </c>
      <c r="H6033" s="73">
        <v>0</v>
      </c>
      <c r="I6033" s="275">
        <v>0</v>
      </c>
      <c r="J6033" s="275"/>
      <c r="K6033" s="275">
        <v>2301816</v>
      </c>
      <c r="L6033" s="275"/>
      <c r="M6033" s="275"/>
      <c r="N6033" s="275"/>
      <c r="O6033" s="275">
        <v>0</v>
      </c>
      <c r="P6033" s="275"/>
      <c r="Q6033" s="73">
        <v>2301816</v>
      </c>
    </row>
    <row r="6034" spans="1:17" ht="12.1" customHeight="1" x14ac:dyDescent="0.25">
      <c r="A6034" s="273" t="s">
        <v>9360</v>
      </c>
      <c r="B6034" s="273"/>
      <c r="C6034" s="274" t="s">
        <v>9361</v>
      </c>
      <c r="D6034" s="274"/>
      <c r="E6034" s="274"/>
      <c r="F6034" s="274"/>
      <c r="G6034" s="73">
        <v>0</v>
      </c>
      <c r="H6034" s="73">
        <v>0</v>
      </c>
      <c r="I6034" s="275">
        <v>0</v>
      </c>
      <c r="J6034" s="275"/>
      <c r="K6034" s="275">
        <v>1123636.2</v>
      </c>
      <c r="L6034" s="275"/>
      <c r="M6034" s="275"/>
      <c r="N6034" s="275"/>
      <c r="O6034" s="275">
        <v>0</v>
      </c>
      <c r="P6034" s="275"/>
      <c r="Q6034" s="73">
        <v>1123636.2</v>
      </c>
    </row>
    <row r="6035" spans="1:17" ht="12.75" customHeight="1" x14ac:dyDescent="0.25">
      <c r="A6035" s="273" t="s">
        <v>9362</v>
      </c>
      <c r="B6035" s="273"/>
      <c r="C6035" s="274" t="s">
        <v>9363</v>
      </c>
      <c r="D6035" s="274"/>
      <c r="E6035" s="274"/>
      <c r="F6035" s="274"/>
      <c r="G6035" s="73">
        <v>0</v>
      </c>
      <c r="H6035" s="73">
        <v>0</v>
      </c>
      <c r="I6035" s="275">
        <v>0</v>
      </c>
      <c r="J6035" s="275"/>
      <c r="K6035" s="275">
        <v>1123636.2</v>
      </c>
      <c r="L6035" s="275"/>
      <c r="M6035" s="275"/>
      <c r="N6035" s="275"/>
      <c r="O6035" s="275">
        <v>0</v>
      </c>
      <c r="P6035" s="275"/>
      <c r="Q6035" s="73">
        <v>1123636.2</v>
      </c>
    </row>
    <row r="6036" spans="1:17" ht="12.1" customHeight="1" x14ac:dyDescent="0.25">
      <c r="A6036" s="273" t="s">
        <v>9364</v>
      </c>
      <c r="B6036" s="273"/>
      <c r="C6036" s="274" t="s">
        <v>9365</v>
      </c>
      <c r="D6036" s="274"/>
      <c r="E6036" s="274"/>
      <c r="F6036" s="274"/>
      <c r="G6036" s="73">
        <v>0</v>
      </c>
      <c r="H6036" s="73">
        <v>0</v>
      </c>
      <c r="I6036" s="275">
        <v>0</v>
      </c>
      <c r="J6036" s="275"/>
      <c r="K6036" s="275">
        <v>1123636.2</v>
      </c>
      <c r="L6036" s="275"/>
      <c r="M6036" s="275"/>
      <c r="N6036" s="275"/>
      <c r="O6036" s="275">
        <v>0</v>
      </c>
      <c r="P6036" s="275"/>
      <c r="Q6036" s="73">
        <v>1123636.2</v>
      </c>
    </row>
    <row r="6037" spans="1:17" ht="12.1" customHeight="1" x14ac:dyDescent="0.25">
      <c r="A6037" s="273" t="s">
        <v>9366</v>
      </c>
      <c r="B6037" s="273"/>
      <c r="C6037" s="274" t="s">
        <v>977</v>
      </c>
      <c r="D6037" s="274"/>
      <c r="E6037" s="274"/>
      <c r="F6037" s="274"/>
      <c r="G6037" s="73">
        <v>0</v>
      </c>
      <c r="H6037" s="73">
        <v>0</v>
      </c>
      <c r="I6037" s="275">
        <v>0</v>
      </c>
      <c r="J6037" s="275"/>
      <c r="K6037" s="275">
        <v>62770335</v>
      </c>
      <c r="L6037" s="275"/>
      <c r="M6037" s="275"/>
      <c r="N6037" s="275"/>
      <c r="O6037" s="275">
        <v>0</v>
      </c>
      <c r="P6037" s="275"/>
      <c r="Q6037" s="73">
        <v>62770335</v>
      </c>
    </row>
    <row r="6038" spans="1:17" ht="12.1" customHeight="1" x14ac:dyDescent="0.25">
      <c r="A6038" s="273" t="s">
        <v>9367</v>
      </c>
      <c r="B6038" s="273"/>
      <c r="C6038" s="274" t="s">
        <v>9368</v>
      </c>
      <c r="D6038" s="274"/>
      <c r="E6038" s="274"/>
      <c r="F6038" s="274"/>
      <c r="G6038" s="73">
        <v>0</v>
      </c>
      <c r="H6038" s="73">
        <v>0</v>
      </c>
      <c r="I6038" s="275">
        <v>0</v>
      </c>
      <c r="J6038" s="275"/>
      <c r="K6038" s="275">
        <v>5400000</v>
      </c>
      <c r="L6038" s="275"/>
      <c r="M6038" s="275"/>
      <c r="N6038" s="275"/>
      <c r="O6038" s="275">
        <v>0</v>
      </c>
      <c r="P6038" s="275"/>
      <c r="Q6038" s="73">
        <v>5400000</v>
      </c>
    </row>
    <row r="6039" spans="1:17" ht="12.75" customHeight="1" x14ac:dyDescent="0.25">
      <c r="A6039" s="273" t="s">
        <v>9369</v>
      </c>
      <c r="B6039" s="273"/>
      <c r="C6039" s="274" t="s">
        <v>9370</v>
      </c>
      <c r="D6039" s="274"/>
      <c r="E6039" s="274"/>
      <c r="F6039" s="274"/>
      <c r="G6039" s="73">
        <v>0</v>
      </c>
      <c r="H6039" s="73">
        <v>0</v>
      </c>
      <c r="I6039" s="275">
        <v>0</v>
      </c>
      <c r="J6039" s="275"/>
      <c r="K6039" s="275">
        <v>570000</v>
      </c>
      <c r="L6039" s="275"/>
      <c r="M6039" s="275"/>
      <c r="N6039" s="275"/>
      <c r="O6039" s="275">
        <v>0</v>
      </c>
      <c r="P6039" s="275"/>
      <c r="Q6039" s="73">
        <v>570000</v>
      </c>
    </row>
    <row r="6040" spans="1:17" ht="12.1" customHeight="1" x14ac:dyDescent="0.25">
      <c r="A6040" s="273" t="s">
        <v>9371</v>
      </c>
      <c r="B6040" s="273"/>
      <c r="C6040" s="274" t="s">
        <v>977</v>
      </c>
      <c r="D6040" s="274"/>
      <c r="E6040" s="274"/>
      <c r="F6040" s="274"/>
      <c r="G6040" s="73">
        <v>0</v>
      </c>
      <c r="H6040" s="73">
        <v>0</v>
      </c>
      <c r="I6040" s="275">
        <v>0</v>
      </c>
      <c r="J6040" s="275"/>
      <c r="K6040" s="275">
        <v>5835000</v>
      </c>
      <c r="L6040" s="275"/>
      <c r="M6040" s="275"/>
      <c r="N6040" s="275"/>
      <c r="O6040" s="275">
        <v>0</v>
      </c>
      <c r="P6040" s="275"/>
      <c r="Q6040" s="73">
        <v>5835000</v>
      </c>
    </row>
    <row r="6041" spans="1:17" ht="12.1" customHeight="1" x14ac:dyDescent="0.25">
      <c r="A6041" s="273" t="s">
        <v>9372</v>
      </c>
      <c r="B6041" s="273"/>
      <c r="C6041" s="274" t="s">
        <v>977</v>
      </c>
      <c r="D6041" s="274"/>
      <c r="E6041" s="274"/>
      <c r="F6041" s="274"/>
      <c r="G6041" s="73">
        <v>0</v>
      </c>
      <c r="H6041" s="73">
        <v>0</v>
      </c>
      <c r="I6041" s="275">
        <v>0</v>
      </c>
      <c r="J6041" s="275"/>
      <c r="K6041" s="275">
        <v>6790000</v>
      </c>
      <c r="L6041" s="275"/>
      <c r="M6041" s="275"/>
      <c r="N6041" s="275"/>
      <c r="O6041" s="275">
        <v>0</v>
      </c>
      <c r="P6041" s="275"/>
      <c r="Q6041" s="73">
        <v>6790000</v>
      </c>
    </row>
    <row r="6042" spans="1:17" ht="12.75" customHeight="1" x14ac:dyDescent="0.25">
      <c r="A6042" s="273" t="s">
        <v>9373</v>
      </c>
      <c r="B6042" s="273"/>
      <c r="C6042" s="274" t="s">
        <v>977</v>
      </c>
      <c r="D6042" s="274"/>
      <c r="E6042" s="274"/>
      <c r="F6042" s="274"/>
      <c r="G6042" s="73">
        <v>0</v>
      </c>
      <c r="H6042" s="73">
        <v>0</v>
      </c>
      <c r="I6042" s="275">
        <v>0</v>
      </c>
      <c r="J6042" s="275"/>
      <c r="K6042" s="275">
        <v>990000</v>
      </c>
      <c r="L6042" s="275"/>
      <c r="M6042" s="275"/>
      <c r="N6042" s="275"/>
      <c r="O6042" s="275">
        <v>0</v>
      </c>
      <c r="P6042" s="275"/>
      <c r="Q6042" s="73">
        <v>990000</v>
      </c>
    </row>
    <row r="6043" spans="1:17" ht="12.1" customHeight="1" x14ac:dyDescent="0.25">
      <c r="A6043" s="273" t="s">
        <v>9374</v>
      </c>
      <c r="B6043" s="273"/>
      <c r="C6043" s="274" t="s">
        <v>9375</v>
      </c>
      <c r="D6043" s="274"/>
      <c r="E6043" s="274"/>
      <c r="F6043" s="274"/>
      <c r="G6043" s="73">
        <v>0</v>
      </c>
      <c r="H6043" s="73">
        <v>0</v>
      </c>
      <c r="I6043" s="275">
        <v>0</v>
      </c>
      <c r="J6043" s="275"/>
      <c r="K6043" s="275">
        <v>155324304.5</v>
      </c>
      <c r="L6043" s="275"/>
      <c r="M6043" s="275"/>
      <c r="N6043" s="275"/>
      <c r="O6043" s="275">
        <v>0</v>
      </c>
      <c r="P6043" s="275"/>
      <c r="Q6043" s="73">
        <v>155324304.5</v>
      </c>
    </row>
    <row r="6044" spans="1:17" ht="12.1" customHeight="1" x14ac:dyDescent="0.25">
      <c r="A6044" s="273" t="s">
        <v>9376</v>
      </c>
      <c r="B6044" s="273"/>
      <c r="C6044" s="274" t="s">
        <v>9375</v>
      </c>
      <c r="D6044" s="274"/>
      <c r="E6044" s="274"/>
      <c r="F6044" s="274"/>
      <c r="G6044" s="73">
        <v>0</v>
      </c>
      <c r="H6044" s="73">
        <v>0</v>
      </c>
      <c r="I6044" s="275">
        <v>0</v>
      </c>
      <c r="J6044" s="275"/>
      <c r="K6044" s="275">
        <v>143132778</v>
      </c>
      <c r="L6044" s="275"/>
      <c r="M6044" s="275"/>
      <c r="N6044" s="275"/>
      <c r="O6044" s="275">
        <v>0</v>
      </c>
      <c r="P6044" s="275"/>
      <c r="Q6044" s="73">
        <v>143132778</v>
      </c>
    </row>
    <row r="6045" spans="1:17" ht="12.75" customHeight="1" x14ac:dyDescent="0.25">
      <c r="A6045" s="273" t="s">
        <v>9377</v>
      </c>
      <c r="B6045" s="273"/>
      <c r="C6045" s="274" t="s">
        <v>9378</v>
      </c>
      <c r="D6045" s="274"/>
      <c r="E6045" s="274"/>
      <c r="F6045" s="274"/>
      <c r="G6045" s="73">
        <v>0</v>
      </c>
      <c r="H6045" s="73">
        <v>0</v>
      </c>
      <c r="I6045" s="275">
        <v>0</v>
      </c>
      <c r="J6045" s="275"/>
      <c r="K6045" s="275">
        <v>54131728</v>
      </c>
      <c r="L6045" s="275"/>
      <c r="M6045" s="275"/>
      <c r="N6045" s="275"/>
      <c r="O6045" s="275">
        <v>0</v>
      </c>
      <c r="P6045" s="275"/>
      <c r="Q6045" s="73">
        <v>54131728</v>
      </c>
    </row>
    <row r="6046" spans="1:17" ht="12.1" customHeight="1" x14ac:dyDescent="0.25">
      <c r="A6046" s="273" t="s">
        <v>9379</v>
      </c>
      <c r="B6046" s="273"/>
      <c r="C6046" s="274" t="s">
        <v>9380</v>
      </c>
      <c r="D6046" s="274"/>
      <c r="E6046" s="274"/>
      <c r="F6046" s="274"/>
      <c r="G6046" s="73">
        <v>0</v>
      </c>
      <c r="H6046" s="73">
        <v>0</v>
      </c>
      <c r="I6046" s="275">
        <v>0</v>
      </c>
      <c r="J6046" s="275"/>
      <c r="K6046" s="275">
        <v>32543517</v>
      </c>
      <c r="L6046" s="275"/>
      <c r="M6046" s="275"/>
      <c r="N6046" s="275"/>
      <c r="O6046" s="275">
        <v>0</v>
      </c>
      <c r="P6046" s="275"/>
      <c r="Q6046" s="73">
        <v>32543517</v>
      </c>
    </row>
    <row r="6047" spans="1:17" ht="12.1" customHeight="1" x14ac:dyDescent="0.25">
      <c r="A6047" s="273" t="s">
        <v>9381</v>
      </c>
      <c r="B6047" s="273"/>
      <c r="C6047" s="274" t="s">
        <v>9382</v>
      </c>
      <c r="D6047" s="274"/>
      <c r="E6047" s="274"/>
      <c r="F6047" s="274"/>
      <c r="G6047" s="73">
        <v>0</v>
      </c>
      <c r="H6047" s="73">
        <v>0</v>
      </c>
      <c r="I6047" s="275">
        <v>0</v>
      </c>
      <c r="J6047" s="275"/>
      <c r="K6047" s="275">
        <v>46696780.509999998</v>
      </c>
      <c r="L6047" s="275"/>
      <c r="M6047" s="275"/>
      <c r="N6047" s="275"/>
      <c r="O6047" s="275">
        <v>0</v>
      </c>
      <c r="P6047" s="275"/>
      <c r="Q6047" s="73">
        <v>46696780.509999998</v>
      </c>
    </row>
    <row r="6048" spans="1:17" ht="12.75" customHeight="1" x14ac:dyDescent="0.25">
      <c r="A6048" s="273" t="s">
        <v>9383</v>
      </c>
      <c r="B6048" s="273"/>
      <c r="C6048" s="274" t="s">
        <v>9384</v>
      </c>
      <c r="D6048" s="274"/>
      <c r="E6048" s="274"/>
      <c r="F6048" s="274"/>
      <c r="G6048" s="73">
        <v>0</v>
      </c>
      <c r="H6048" s="73">
        <v>0</v>
      </c>
      <c r="I6048" s="275">
        <v>0</v>
      </c>
      <c r="J6048" s="275"/>
      <c r="K6048" s="275">
        <v>1500</v>
      </c>
      <c r="L6048" s="275"/>
      <c r="M6048" s="275"/>
      <c r="N6048" s="275"/>
      <c r="O6048" s="275">
        <v>0</v>
      </c>
      <c r="P6048" s="275"/>
      <c r="Q6048" s="73">
        <v>1500</v>
      </c>
    </row>
    <row r="6049" spans="1:17" ht="12.1" customHeight="1" x14ac:dyDescent="0.25">
      <c r="A6049" s="355"/>
      <c r="B6049" s="355"/>
      <c r="C6049" s="355"/>
      <c r="D6049" s="355"/>
      <c r="E6049" s="355"/>
      <c r="F6049" s="355"/>
      <c r="G6049" s="74">
        <v>0</v>
      </c>
      <c r="H6049" s="74">
        <v>0</v>
      </c>
      <c r="I6049" s="356">
        <v>0</v>
      </c>
      <c r="J6049" s="356"/>
      <c r="K6049" s="356">
        <v>1011809720.7</v>
      </c>
      <c r="L6049" s="356"/>
      <c r="M6049" s="356"/>
      <c r="N6049" s="356"/>
      <c r="O6049" s="356">
        <v>0</v>
      </c>
      <c r="P6049" s="356"/>
      <c r="Q6049" s="74">
        <v>1011809720.7</v>
      </c>
    </row>
    <row r="6050" spans="1:17" ht="6.8" customHeight="1" x14ac:dyDescent="0.25"/>
    <row r="6051" spans="1:17" ht="12.1" customHeight="1" x14ac:dyDescent="0.25">
      <c r="A6051" s="277" t="s">
        <v>578</v>
      </c>
      <c r="B6051" s="277"/>
      <c r="C6051" s="278" t="s">
        <v>979</v>
      </c>
      <c r="D6051" s="278"/>
      <c r="E6051" s="278"/>
      <c r="F6051" s="278"/>
      <c r="G6051" s="278"/>
      <c r="H6051" s="278"/>
      <c r="I6051" s="278"/>
      <c r="J6051" s="278"/>
      <c r="K6051" s="278"/>
      <c r="L6051" s="278"/>
      <c r="M6051" s="278"/>
      <c r="N6051" s="278"/>
      <c r="O6051" s="278"/>
      <c r="P6051" s="278"/>
      <c r="Q6051" s="278"/>
    </row>
    <row r="6052" spans="1:17" ht="12.75" customHeight="1" x14ac:dyDescent="0.25">
      <c r="A6052" s="273" t="s">
        <v>9385</v>
      </c>
      <c r="B6052" s="273"/>
      <c r="C6052" s="274" t="s">
        <v>9386</v>
      </c>
      <c r="D6052" s="274"/>
      <c r="E6052" s="274"/>
      <c r="F6052" s="274"/>
      <c r="G6052" s="73">
        <v>0</v>
      </c>
      <c r="H6052" s="73">
        <v>0</v>
      </c>
      <c r="I6052" s="275">
        <v>0</v>
      </c>
      <c r="J6052" s="275"/>
      <c r="K6052" s="275">
        <v>20000</v>
      </c>
      <c r="L6052" s="275"/>
      <c r="M6052" s="275"/>
      <c r="N6052" s="275"/>
      <c r="O6052" s="275">
        <v>0</v>
      </c>
      <c r="P6052" s="275"/>
      <c r="Q6052" s="73">
        <v>20000</v>
      </c>
    </row>
    <row r="6053" spans="1:17" ht="12.1" customHeight="1" x14ac:dyDescent="0.25">
      <c r="A6053" s="273" t="s">
        <v>9387</v>
      </c>
      <c r="B6053" s="273"/>
      <c r="C6053" s="274" t="s">
        <v>9388</v>
      </c>
      <c r="D6053" s="274"/>
      <c r="E6053" s="274"/>
      <c r="F6053" s="274"/>
      <c r="G6053" s="73">
        <v>0</v>
      </c>
      <c r="H6053" s="73">
        <v>0</v>
      </c>
      <c r="I6053" s="275">
        <v>0</v>
      </c>
      <c r="J6053" s="275"/>
      <c r="K6053" s="275">
        <v>10000</v>
      </c>
      <c r="L6053" s="275"/>
      <c r="M6053" s="275"/>
      <c r="N6053" s="275"/>
      <c r="O6053" s="275">
        <v>0</v>
      </c>
      <c r="P6053" s="275"/>
      <c r="Q6053" s="73">
        <v>10000</v>
      </c>
    </row>
    <row r="6054" spans="1:17" ht="12.1" customHeight="1" x14ac:dyDescent="0.25">
      <c r="A6054" s="273" t="s">
        <v>9389</v>
      </c>
      <c r="B6054" s="273"/>
      <c r="C6054" s="274" t="s">
        <v>9386</v>
      </c>
      <c r="D6054" s="274"/>
      <c r="E6054" s="274"/>
      <c r="F6054" s="274"/>
      <c r="G6054" s="73">
        <v>0</v>
      </c>
      <c r="H6054" s="73">
        <v>0</v>
      </c>
      <c r="I6054" s="275">
        <v>0</v>
      </c>
      <c r="J6054" s="275"/>
      <c r="K6054" s="275">
        <v>100000</v>
      </c>
      <c r="L6054" s="275"/>
      <c r="M6054" s="275"/>
      <c r="N6054" s="275"/>
      <c r="O6054" s="275">
        <v>0</v>
      </c>
      <c r="P6054" s="275"/>
      <c r="Q6054" s="73">
        <v>100000</v>
      </c>
    </row>
    <row r="6055" spans="1:17" ht="12.75" customHeight="1" x14ac:dyDescent="0.25">
      <c r="A6055" s="273" t="s">
        <v>9390</v>
      </c>
      <c r="B6055" s="273"/>
      <c r="C6055" s="274" t="s">
        <v>9386</v>
      </c>
      <c r="D6055" s="274"/>
      <c r="E6055" s="274"/>
      <c r="F6055" s="274"/>
      <c r="G6055" s="73">
        <v>0</v>
      </c>
      <c r="H6055" s="73">
        <v>0</v>
      </c>
      <c r="I6055" s="275">
        <v>0</v>
      </c>
      <c r="J6055" s="275"/>
      <c r="K6055" s="275">
        <v>150000</v>
      </c>
      <c r="L6055" s="275"/>
      <c r="M6055" s="275"/>
      <c r="N6055" s="275"/>
      <c r="O6055" s="275">
        <v>0</v>
      </c>
      <c r="P6055" s="275"/>
      <c r="Q6055" s="73">
        <v>150000</v>
      </c>
    </row>
    <row r="6056" spans="1:17" ht="12.1" customHeight="1" x14ac:dyDescent="0.25">
      <c r="A6056" s="273" t="s">
        <v>9391</v>
      </c>
      <c r="B6056" s="273"/>
      <c r="C6056" s="274" t="s">
        <v>9386</v>
      </c>
      <c r="D6056" s="274"/>
      <c r="E6056" s="274"/>
      <c r="F6056" s="274"/>
      <c r="G6056" s="73">
        <v>0</v>
      </c>
      <c r="H6056" s="73">
        <v>0</v>
      </c>
      <c r="I6056" s="275">
        <v>0</v>
      </c>
      <c r="J6056" s="275"/>
      <c r="K6056" s="275">
        <v>90000</v>
      </c>
      <c r="L6056" s="275"/>
      <c r="M6056" s="275"/>
      <c r="N6056" s="275"/>
      <c r="O6056" s="275">
        <v>0</v>
      </c>
      <c r="P6056" s="275"/>
      <c r="Q6056" s="73">
        <v>90000</v>
      </c>
    </row>
    <row r="6057" spans="1:17" ht="12.1" customHeight="1" x14ac:dyDescent="0.25">
      <c r="A6057" s="273" t="s">
        <v>9392</v>
      </c>
      <c r="B6057" s="273"/>
      <c r="C6057" s="274" t="s">
        <v>9386</v>
      </c>
      <c r="D6057" s="274"/>
      <c r="E6057" s="274"/>
      <c r="F6057" s="274"/>
      <c r="G6057" s="73">
        <v>0</v>
      </c>
      <c r="H6057" s="73">
        <v>0</v>
      </c>
      <c r="I6057" s="275">
        <v>0</v>
      </c>
      <c r="J6057" s="275"/>
      <c r="K6057" s="275">
        <v>59000</v>
      </c>
      <c r="L6057" s="275"/>
      <c r="M6057" s="275"/>
      <c r="N6057" s="275"/>
      <c r="O6057" s="275">
        <v>0</v>
      </c>
      <c r="P6057" s="275"/>
      <c r="Q6057" s="73">
        <v>59000</v>
      </c>
    </row>
    <row r="6058" spans="1:17" ht="12.75" customHeight="1" x14ac:dyDescent="0.25">
      <c r="A6058" s="273" t="s">
        <v>9393</v>
      </c>
      <c r="B6058" s="273"/>
      <c r="C6058" s="274" t="s">
        <v>9386</v>
      </c>
      <c r="D6058" s="274"/>
      <c r="E6058" s="274"/>
      <c r="F6058" s="274"/>
      <c r="G6058" s="73">
        <v>0</v>
      </c>
      <c r="H6058" s="73">
        <v>0</v>
      </c>
      <c r="I6058" s="275">
        <v>0</v>
      </c>
      <c r="J6058" s="275"/>
      <c r="K6058" s="275">
        <v>74545.45</v>
      </c>
      <c r="L6058" s="275"/>
      <c r="M6058" s="275"/>
      <c r="N6058" s="275"/>
      <c r="O6058" s="275">
        <v>0</v>
      </c>
      <c r="P6058" s="275"/>
      <c r="Q6058" s="73">
        <v>74545.45</v>
      </c>
    </row>
    <row r="6059" spans="1:17" ht="12.1" customHeight="1" x14ac:dyDescent="0.25">
      <c r="A6059" s="273" t="s">
        <v>9394</v>
      </c>
      <c r="B6059" s="273"/>
      <c r="C6059" s="274" t="s">
        <v>9386</v>
      </c>
      <c r="D6059" s="274"/>
      <c r="E6059" s="274"/>
      <c r="F6059" s="274"/>
      <c r="G6059" s="73">
        <v>0</v>
      </c>
      <c r="H6059" s="73">
        <v>0</v>
      </c>
      <c r="I6059" s="275">
        <v>0</v>
      </c>
      <c r="J6059" s="275"/>
      <c r="K6059" s="275">
        <v>10000</v>
      </c>
      <c r="L6059" s="275"/>
      <c r="M6059" s="275"/>
      <c r="N6059" s="275"/>
      <c r="O6059" s="275">
        <v>0</v>
      </c>
      <c r="P6059" s="275"/>
      <c r="Q6059" s="73">
        <v>10000</v>
      </c>
    </row>
    <row r="6060" spans="1:17" ht="12.1" customHeight="1" x14ac:dyDescent="0.25">
      <c r="A6060" s="273" t="s">
        <v>9395</v>
      </c>
      <c r="B6060" s="273"/>
      <c r="C6060" s="274" t="s">
        <v>9386</v>
      </c>
      <c r="D6060" s="274"/>
      <c r="E6060" s="274"/>
      <c r="F6060" s="274"/>
      <c r="G6060" s="73">
        <v>0</v>
      </c>
      <c r="H6060" s="73">
        <v>0</v>
      </c>
      <c r="I6060" s="275">
        <v>0</v>
      </c>
      <c r="J6060" s="275"/>
      <c r="K6060" s="275">
        <v>30000</v>
      </c>
      <c r="L6060" s="275"/>
      <c r="M6060" s="275"/>
      <c r="N6060" s="275"/>
      <c r="O6060" s="275">
        <v>0</v>
      </c>
      <c r="P6060" s="275"/>
      <c r="Q6060" s="73">
        <v>30000</v>
      </c>
    </row>
    <row r="6061" spans="1:17" ht="12.75" customHeight="1" x14ac:dyDescent="0.25">
      <c r="A6061" s="273" t="s">
        <v>9396</v>
      </c>
      <c r="B6061" s="273"/>
      <c r="C6061" s="274" t="s">
        <v>9386</v>
      </c>
      <c r="D6061" s="274"/>
      <c r="E6061" s="274"/>
      <c r="F6061" s="274"/>
      <c r="G6061" s="73">
        <v>0</v>
      </c>
      <c r="H6061" s="73">
        <v>0</v>
      </c>
      <c r="I6061" s="275">
        <v>0</v>
      </c>
      <c r="J6061" s="275"/>
      <c r="K6061" s="275">
        <v>15000</v>
      </c>
      <c r="L6061" s="275"/>
      <c r="M6061" s="275"/>
      <c r="N6061" s="275"/>
      <c r="O6061" s="275">
        <v>0</v>
      </c>
      <c r="P6061" s="275"/>
      <c r="Q6061" s="73">
        <v>15000</v>
      </c>
    </row>
    <row r="6062" spans="1:17" ht="12.1" customHeight="1" x14ac:dyDescent="0.25">
      <c r="A6062" s="273" t="s">
        <v>9397</v>
      </c>
      <c r="B6062" s="273"/>
      <c r="C6062" s="274" t="s">
        <v>9386</v>
      </c>
      <c r="D6062" s="274"/>
      <c r="E6062" s="274"/>
      <c r="F6062" s="274"/>
      <c r="G6062" s="73">
        <v>0</v>
      </c>
      <c r="H6062" s="73">
        <v>0</v>
      </c>
      <c r="I6062" s="275">
        <v>0</v>
      </c>
      <c r="J6062" s="275"/>
      <c r="K6062" s="275">
        <v>190000</v>
      </c>
      <c r="L6062" s="275"/>
      <c r="M6062" s="275"/>
      <c r="N6062" s="275"/>
      <c r="O6062" s="275">
        <v>0</v>
      </c>
      <c r="P6062" s="275"/>
      <c r="Q6062" s="73">
        <v>190000</v>
      </c>
    </row>
    <row r="6063" spans="1:17" ht="12.1" customHeight="1" x14ac:dyDescent="0.25">
      <c r="A6063" s="273" t="s">
        <v>9398</v>
      </c>
      <c r="B6063" s="273"/>
      <c r="C6063" s="274" t="s">
        <v>9386</v>
      </c>
      <c r="D6063" s="274"/>
      <c r="E6063" s="274"/>
      <c r="F6063" s="274"/>
      <c r="G6063" s="73">
        <v>0</v>
      </c>
      <c r="H6063" s="73">
        <v>0</v>
      </c>
      <c r="I6063" s="275">
        <v>0</v>
      </c>
      <c r="J6063" s="275"/>
      <c r="K6063" s="275">
        <v>10000</v>
      </c>
      <c r="L6063" s="275"/>
      <c r="M6063" s="275"/>
      <c r="N6063" s="275"/>
      <c r="O6063" s="275">
        <v>0</v>
      </c>
      <c r="P6063" s="275"/>
      <c r="Q6063" s="73">
        <v>10000</v>
      </c>
    </row>
    <row r="6064" spans="1:17" ht="12.1" customHeight="1" x14ac:dyDescent="0.25">
      <c r="A6064" s="273" t="s">
        <v>9399</v>
      </c>
      <c r="B6064" s="273"/>
      <c r="C6064" s="274" t="s">
        <v>9386</v>
      </c>
      <c r="D6064" s="274"/>
      <c r="E6064" s="274"/>
      <c r="F6064" s="274"/>
      <c r="G6064" s="73">
        <v>0</v>
      </c>
      <c r="H6064" s="73">
        <v>0</v>
      </c>
      <c r="I6064" s="275">
        <v>0</v>
      </c>
      <c r="J6064" s="275"/>
      <c r="K6064" s="275">
        <v>68181.820000000007</v>
      </c>
      <c r="L6064" s="275"/>
      <c r="M6064" s="275"/>
      <c r="N6064" s="275"/>
      <c r="O6064" s="275">
        <v>0</v>
      </c>
      <c r="P6064" s="275"/>
      <c r="Q6064" s="73">
        <v>68181.820000000007</v>
      </c>
    </row>
    <row r="6065" spans="1:17" ht="12.75" customHeight="1" x14ac:dyDescent="0.25">
      <c r="A6065" s="273" t="s">
        <v>9400</v>
      </c>
      <c r="B6065" s="273"/>
      <c r="C6065" s="274" t="s">
        <v>9386</v>
      </c>
      <c r="D6065" s="274"/>
      <c r="E6065" s="274"/>
      <c r="F6065" s="274"/>
      <c r="G6065" s="73">
        <v>0</v>
      </c>
      <c r="H6065" s="73">
        <v>0</v>
      </c>
      <c r="I6065" s="275">
        <v>0</v>
      </c>
      <c r="J6065" s="275"/>
      <c r="K6065" s="275">
        <v>150000</v>
      </c>
      <c r="L6065" s="275"/>
      <c r="M6065" s="275"/>
      <c r="N6065" s="275"/>
      <c r="O6065" s="275">
        <v>0</v>
      </c>
      <c r="P6065" s="275"/>
      <c r="Q6065" s="73">
        <v>150000</v>
      </c>
    </row>
    <row r="6066" spans="1:17" ht="12.1" customHeight="1" x14ac:dyDescent="0.25">
      <c r="A6066" s="273" t="s">
        <v>9401</v>
      </c>
      <c r="B6066" s="273"/>
      <c r="C6066" s="274" t="s">
        <v>9386</v>
      </c>
      <c r="D6066" s="274"/>
      <c r="E6066" s="274"/>
      <c r="F6066" s="274"/>
      <c r="G6066" s="73">
        <v>0</v>
      </c>
      <c r="H6066" s="73">
        <v>0</v>
      </c>
      <c r="I6066" s="275">
        <v>0</v>
      </c>
      <c r="J6066" s="275"/>
      <c r="K6066" s="275">
        <v>79545.45</v>
      </c>
      <c r="L6066" s="275"/>
      <c r="M6066" s="275"/>
      <c r="N6066" s="275"/>
      <c r="O6066" s="275">
        <v>0</v>
      </c>
      <c r="P6066" s="275"/>
      <c r="Q6066" s="73">
        <v>79545.45</v>
      </c>
    </row>
    <row r="6067" spans="1:17" ht="12.1" customHeight="1" x14ac:dyDescent="0.25">
      <c r="A6067" s="273" t="s">
        <v>9402</v>
      </c>
      <c r="B6067" s="273"/>
      <c r="C6067" s="274" t="s">
        <v>9403</v>
      </c>
      <c r="D6067" s="274"/>
      <c r="E6067" s="274"/>
      <c r="F6067" s="274"/>
      <c r="G6067" s="73">
        <v>0</v>
      </c>
      <c r="H6067" s="73">
        <v>0</v>
      </c>
      <c r="I6067" s="275">
        <v>0</v>
      </c>
      <c r="J6067" s="275"/>
      <c r="K6067" s="275">
        <v>650000</v>
      </c>
      <c r="L6067" s="275"/>
      <c r="M6067" s="275"/>
      <c r="N6067" s="275"/>
      <c r="O6067" s="275">
        <v>0</v>
      </c>
      <c r="P6067" s="275"/>
      <c r="Q6067" s="73">
        <v>650000</v>
      </c>
    </row>
    <row r="6068" spans="1:17" ht="12.75" customHeight="1" x14ac:dyDescent="0.25">
      <c r="A6068" s="273" t="s">
        <v>9404</v>
      </c>
      <c r="B6068" s="273"/>
      <c r="C6068" s="274" t="s">
        <v>9405</v>
      </c>
      <c r="D6068" s="274"/>
      <c r="E6068" s="274"/>
      <c r="F6068" s="274"/>
      <c r="G6068" s="73">
        <v>0</v>
      </c>
      <c r="H6068" s="73">
        <v>0</v>
      </c>
      <c r="I6068" s="275">
        <v>0</v>
      </c>
      <c r="J6068" s="275"/>
      <c r="K6068" s="275">
        <v>249000</v>
      </c>
      <c r="L6068" s="275"/>
      <c r="M6068" s="275"/>
      <c r="N6068" s="275"/>
      <c r="O6068" s="275">
        <v>0</v>
      </c>
      <c r="P6068" s="275"/>
      <c r="Q6068" s="73">
        <v>249000</v>
      </c>
    </row>
    <row r="6069" spans="1:17" ht="12.1" customHeight="1" x14ac:dyDescent="0.25">
      <c r="A6069" s="273" t="s">
        <v>9406</v>
      </c>
      <c r="B6069" s="273"/>
      <c r="C6069" s="274" t="s">
        <v>9407</v>
      </c>
      <c r="D6069" s="274"/>
      <c r="E6069" s="274"/>
      <c r="F6069" s="274"/>
      <c r="G6069" s="73">
        <v>0</v>
      </c>
      <c r="H6069" s="73">
        <v>0</v>
      </c>
      <c r="I6069" s="275">
        <v>0</v>
      </c>
      <c r="J6069" s="275"/>
      <c r="K6069" s="275">
        <v>70000</v>
      </c>
      <c r="L6069" s="275"/>
      <c r="M6069" s="275"/>
      <c r="N6069" s="275"/>
      <c r="O6069" s="275">
        <v>0</v>
      </c>
      <c r="P6069" s="275"/>
      <c r="Q6069" s="73">
        <v>70000</v>
      </c>
    </row>
    <row r="6070" spans="1:17" ht="12.1" customHeight="1" x14ac:dyDescent="0.25">
      <c r="A6070" s="273" t="s">
        <v>9408</v>
      </c>
      <c r="B6070" s="273"/>
      <c r="C6070" s="274" t="s">
        <v>9409</v>
      </c>
      <c r="D6070" s="274"/>
      <c r="E6070" s="274"/>
      <c r="F6070" s="274"/>
      <c r="G6070" s="73">
        <v>0</v>
      </c>
      <c r="H6070" s="73">
        <v>0</v>
      </c>
      <c r="I6070" s="275">
        <v>0</v>
      </c>
      <c r="J6070" s="275"/>
      <c r="K6070" s="275">
        <v>220000</v>
      </c>
      <c r="L6070" s="275"/>
      <c r="M6070" s="275"/>
      <c r="N6070" s="275"/>
      <c r="O6070" s="275">
        <v>0</v>
      </c>
      <c r="P6070" s="275"/>
      <c r="Q6070" s="73">
        <v>220000</v>
      </c>
    </row>
    <row r="6071" spans="1:17" ht="12.75" customHeight="1" x14ac:dyDescent="0.25">
      <c r="A6071" s="355"/>
      <c r="B6071" s="355"/>
      <c r="C6071" s="355"/>
      <c r="D6071" s="355"/>
      <c r="E6071" s="355"/>
      <c r="F6071" s="355"/>
      <c r="G6071" s="74">
        <v>0</v>
      </c>
      <c r="H6071" s="74">
        <v>0</v>
      </c>
      <c r="I6071" s="356">
        <v>0</v>
      </c>
      <c r="J6071" s="356"/>
      <c r="K6071" s="356">
        <v>2245272.7200000002</v>
      </c>
      <c r="L6071" s="356"/>
      <c r="M6071" s="356"/>
      <c r="N6071" s="356"/>
      <c r="O6071" s="356">
        <v>0</v>
      </c>
      <c r="P6071" s="356"/>
      <c r="Q6071" s="74">
        <v>2245272.7200000002</v>
      </c>
    </row>
    <row r="6072" spans="1:17" ht="6.8" customHeight="1" x14ac:dyDescent="0.25"/>
    <row r="6073" spans="1:17" ht="12.1" customHeight="1" x14ac:dyDescent="0.25">
      <c r="A6073" s="277" t="s">
        <v>578</v>
      </c>
      <c r="B6073" s="277"/>
      <c r="C6073" s="278" t="s">
        <v>981</v>
      </c>
      <c r="D6073" s="278"/>
      <c r="E6073" s="278"/>
      <c r="F6073" s="278"/>
      <c r="G6073" s="278"/>
      <c r="H6073" s="278"/>
      <c r="I6073" s="278"/>
      <c r="J6073" s="278"/>
      <c r="K6073" s="278"/>
      <c r="L6073" s="278"/>
      <c r="M6073" s="278"/>
      <c r="N6073" s="278"/>
      <c r="O6073" s="278"/>
      <c r="P6073" s="278"/>
      <c r="Q6073" s="278"/>
    </row>
    <row r="6074" spans="1:17" ht="12.1" customHeight="1" x14ac:dyDescent="0.25">
      <c r="A6074" s="273" t="s">
        <v>9410</v>
      </c>
      <c r="B6074" s="273"/>
      <c r="C6074" s="274" t="s">
        <v>9411</v>
      </c>
      <c r="D6074" s="274"/>
      <c r="E6074" s="274"/>
      <c r="F6074" s="274"/>
      <c r="G6074" s="73">
        <v>0</v>
      </c>
      <c r="H6074" s="73">
        <v>0</v>
      </c>
      <c r="I6074" s="275">
        <v>0</v>
      </c>
      <c r="J6074" s="275"/>
      <c r="K6074" s="275">
        <v>206000</v>
      </c>
      <c r="L6074" s="275"/>
      <c r="M6074" s="275"/>
      <c r="N6074" s="275"/>
      <c r="O6074" s="275">
        <v>0</v>
      </c>
      <c r="P6074" s="275"/>
      <c r="Q6074" s="73">
        <v>206000</v>
      </c>
    </row>
    <row r="6075" spans="1:17" ht="12.75" customHeight="1" x14ac:dyDescent="0.25">
      <c r="A6075" s="273" t="s">
        <v>9412</v>
      </c>
      <c r="B6075" s="273"/>
      <c r="C6075" s="274" t="s">
        <v>9411</v>
      </c>
      <c r="D6075" s="274"/>
      <c r="E6075" s="274"/>
      <c r="F6075" s="274"/>
      <c r="G6075" s="73">
        <v>0</v>
      </c>
      <c r="H6075" s="73">
        <v>0</v>
      </c>
      <c r="I6075" s="275">
        <v>0</v>
      </c>
      <c r="J6075" s="275"/>
      <c r="K6075" s="275">
        <v>404500</v>
      </c>
      <c r="L6075" s="275"/>
      <c r="M6075" s="275"/>
      <c r="N6075" s="275"/>
      <c r="O6075" s="275">
        <v>0</v>
      </c>
      <c r="P6075" s="275"/>
      <c r="Q6075" s="73">
        <v>404500</v>
      </c>
    </row>
    <row r="6076" spans="1:17" ht="12.1" customHeight="1" x14ac:dyDescent="0.25">
      <c r="A6076" s="273" t="s">
        <v>9413</v>
      </c>
      <c r="B6076" s="273"/>
      <c r="C6076" s="274" t="s">
        <v>9411</v>
      </c>
      <c r="D6076" s="274"/>
      <c r="E6076" s="274"/>
      <c r="F6076" s="274"/>
      <c r="G6076" s="73">
        <v>0</v>
      </c>
      <c r="H6076" s="73">
        <v>0</v>
      </c>
      <c r="I6076" s="275">
        <v>0</v>
      </c>
      <c r="J6076" s="275"/>
      <c r="K6076" s="275">
        <v>224805.9</v>
      </c>
      <c r="L6076" s="275"/>
      <c r="M6076" s="275"/>
      <c r="N6076" s="275"/>
      <c r="O6076" s="275">
        <v>0</v>
      </c>
      <c r="P6076" s="275"/>
      <c r="Q6076" s="73">
        <v>224805.9</v>
      </c>
    </row>
    <row r="6077" spans="1:17" ht="12.1" customHeight="1" x14ac:dyDescent="0.25">
      <c r="A6077" s="273" t="s">
        <v>9414</v>
      </c>
      <c r="B6077" s="273"/>
      <c r="C6077" s="274" t="s">
        <v>9411</v>
      </c>
      <c r="D6077" s="274"/>
      <c r="E6077" s="274"/>
      <c r="F6077" s="274"/>
      <c r="G6077" s="73">
        <v>0</v>
      </c>
      <c r="H6077" s="73">
        <v>0</v>
      </c>
      <c r="I6077" s="275">
        <v>0</v>
      </c>
      <c r="J6077" s="275"/>
      <c r="K6077" s="275">
        <v>147179.76</v>
      </c>
      <c r="L6077" s="275"/>
      <c r="M6077" s="275"/>
      <c r="N6077" s="275"/>
      <c r="O6077" s="275">
        <v>0</v>
      </c>
      <c r="P6077" s="275"/>
      <c r="Q6077" s="73">
        <v>147179.76</v>
      </c>
    </row>
    <row r="6078" spans="1:17" ht="12.75" customHeight="1" x14ac:dyDescent="0.25">
      <c r="A6078" s="273" t="s">
        <v>9415</v>
      </c>
      <c r="B6078" s="273"/>
      <c r="C6078" s="274" t="s">
        <v>9411</v>
      </c>
      <c r="D6078" s="274"/>
      <c r="E6078" s="274"/>
      <c r="F6078" s="274"/>
      <c r="G6078" s="73">
        <v>0</v>
      </c>
      <c r="H6078" s="73">
        <v>0</v>
      </c>
      <c r="I6078" s="275">
        <v>0</v>
      </c>
      <c r="J6078" s="275"/>
      <c r="K6078" s="275">
        <v>125870.98</v>
      </c>
      <c r="L6078" s="275"/>
      <c r="M6078" s="275"/>
      <c r="N6078" s="275"/>
      <c r="O6078" s="275">
        <v>0</v>
      </c>
      <c r="P6078" s="275"/>
      <c r="Q6078" s="73">
        <v>125870.98</v>
      </c>
    </row>
    <row r="6079" spans="1:17" ht="12.1" customHeight="1" x14ac:dyDescent="0.25">
      <c r="A6079" s="273" t="s">
        <v>9416</v>
      </c>
      <c r="B6079" s="273"/>
      <c r="C6079" s="274" t="s">
        <v>9411</v>
      </c>
      <c r="D6079" s="274"/>
      <c r="E6079" s="274"/>
      <c r="F6079" s="274"/>
      <c r="G6079" s="73">
        <v>0</v>
      </c>
      <c r="H6079" s="73">
        <v>0</v>
      </c>
      <c r="I6079" s="275">
        <v>0</v>
      </c>
      <c r="J6079" s="275"/>
      <c r="K6079" s="275">
        <v>186397.89</v>
      </c>
      <c r="L6079" s="275"/>
      <c r="M6079" s="275"/>
      <c r="N6079" s="275"/>
      <c r="O6079" s="275">
        <v>0</v>
      </c>
      <c r="P6079" s="275"/>
      <c r="Q6079" s="73">
        <v>186397.89</v>
      </c>
    </row>
    <row r="6080" spans="1:17" ht="12.1" customHeight="1" x14ac:dyDescent="0.25">
      <c r="A6080" s="273" t="s">
        <v>9417</v>
      </c>
      <c r="B6080" s="273"/>
      <c r="C6080" s="274" t="s">
        <v>9418</v>
      </c>
      <c r="D6080" s="274"/>
      <c r="E6080" s="274"/>
      <c r="F6080" s="274"/>
      <c r="G6080" s="73">
        <v>0</v>
      </c>
      <c r="H6080" s="73">
        <v>0</v>
      </c>
      <c r="I6080" s="275">
        <v>0</v>
      </c>
      <c r="J6080" s="275"/>
      <c r="K6080" s="275">
        <v>2000</v>
      </c>
      <c r="L6080" s="275"/>
      <c r="M6080" s="275"/>
      <c r="N6080" s="275"/>
      <c r="O6080" s="275">
        <v>0</v>
      </c>
      <c r="P6080" s="275"/>
      <c r="Q6080" s="73">
        <v>2000</v>
      </c>
    </row>
    <row r="6081" spans="1:17" ht="12.75" customHeight="1" x14ac:dyDescent="0.25">
      <c r="A6081" s="273" t="s">
        <v>9419</v>
      </c>
      <c r="B6081" s="273"/>
      <c r="C6081" s="274" t="s">
        <v>9420</v>
      </c>
      <c r="D6081" s="274"/>
      <c r="E6081" s="274"/>
      <c r="F6081" s="274"/>
      <c r="G6081" s="73">
        <v>0</v>
      </c>
      <c r="H6081" s="73">
        <v>0</v>
      </c>
      <c r="I6081" s="275">
        <v>0</v>
      </c>
      <c r="J6081" s="275"/>
      <c r="K6081" s="275">
        <v>12000</v>
      </c>
      <c r="L6081" s="275"/>
      <c r="M6081" s="275"/>
      <c r="N6081" s="275"/>
      <c r="O6081" s="275">
        <v>0</v>
      </c>
      <c r="P6081" s="275"/>
      <c r="Q6081" s="73">
        <v>12000</v>
      </c>
    </row>
    <row r="6082" spans="1:17" ht="12.1" customHeight="1" x14ac:dyDescent="0.25">
      <c r="A6082" s="273" t="s">
        <v>9421</v>
      </c>
      <c r="B6082" s="273"/>
      <c r="C6082" s="274" t="s">
        <v>9422</v>
      </c>
      <c r="D6082" s="274"/>
      <c r="E6082" s="274"/>
      <c r="F6082" s="274"/>
      <c r="G6082" s="73">
        <v>0</v>
      </c>
      <c r="H6082" s="73">
        <v>0</v>
      </c>
      <c r="I6082" s="275">
        <v>0</v>
      </c>
      <c r="J6082" s="275"/>
      <c r="K6082" s="275">
        <v>12000</v>
      </c>
      <c r="L6082" s="275"/>
      <c r="M6082" s="275"/>
      <c r="N6082" s="275"/>
      <c r="O6082" s="275">
        <v>0</v>
      </c>
      <c r="P6082" s="275"/>
      <c r="Q6082" s="73">
        <v>12000</v>
      </c>
    </row>
    <row r="6083" spans="1:17" ht="12.1" customHeight="1" x14ac:dyDescent="0.25">
      <c r="A6083" s="273" t="s">
        <v>9423</v>
      </c>
      <c r="B6083" s="273"/>
      <c r="C6083" s="274" t="s">
        <v>9424</v>
      </c>
      <c r="D6083" s="274"/>
      <c r="E6083" s="274"/>
      <c r="F6083" s="274"/>
      <c r="G6083" s="73">
        <v>0</v>
      </c>
      <c r="H6083" s="73">
        <v>0</v>
      </c>
      <c r="I6083" s="275">
        <v>0</v>
      </c>
      <c r="J6083" s="275"/>
      <c r="K6083" s="275">
        <v>12000</v>
      </c>
      <c r="L6083" s="275"/>
      <c r="M6083" s="275"/>
      <c r="N6083" s="275"/>
      <c r="O6083" s="275">
        <v>0</v>
      </c>
      <c r="P6083" s="275"/>
      <c r="Q6083" s="73">
        <v>12000</v>
      </c>
    </row>
    <row r="6084" spans="1:17" ht="12.75" customHeight="1" x14ac:dyDescent="0.25">
      <c r="A6084" s="273" t="s">
        <v>9425</v>
      </c>
      <c r="B6084" s="273"/>
      <c r="C6084" s="274" t="s">
        <v>9411</v>
      </c>
      <c r="D6084" s="274"/>
      <c r="E6084" s="274"/>
      <c r="F6084" s="274"/>
      <c r="G6084" s="73">
        <v>0</v>
      </c>
      <c r="H6084" s="73">
        <v>0</v>
      </c>
      <c r="I6084" s="275">
        <v>0</v>
      </c>
      <c r="J6084" s="275"/>
      <c r="K6084" s="275">
        <v>508000</v>
      </c>
      <c r="L6084" s="275"/>
      <c r="M6084" s="275"/>
      <c r="N6084" s="275"/>
      <c r="O6084" s="275">
        <v>0</v>
      </c>
      <c r="P6084" s="275"/>
      <c r="Q6084" s="73">
        <v>508000</v>
      </c>
    </row>
    <row r="6085" spans="1:17" ht="12.1" customHeight="1" x14ac:dyDescent="0.25">
      <c r="A6085" s="273" t="s">
        <v>9426</v>
      </c>
      <c r="B6085" s="273"/>
      <c r="C6085" s="274" t="s">
        <v>9411</v>
      </c>
      <c r="D6085" s="274"/>
      <c r="E6085" s="274"/>
      <c r="F6085" s="274"/>
      <c r="G6085" s="73">
        <v>0</v>
      </c>
      <c r="H6085" s="73">
        <v>0</v>
      </c>
      <c r="I6085" s="275">
        <v>0</v>
      </c>
      <c r="J6085" s="275"/>
      <c r="K6085" s="275">
        <v>264000</v>
      </c>
      <c r="L6085" s="275"/>
      <c r="M6085" s="275"/>
      <c r="N6085" s="275"/>
      <c r="O6085" s="275">
        <v>0</v>
      </c>
      <c r="P6085" s="275"/>
      <c r="Q6085" s="73">
        <v>264000</v>
      </c>
    </row>
    <row r="6086" spans="1:17" ht="12.1" customHeight="1" x14ac:dyDescent="0.25">
      <c r="A6086" s="273" t="s">
        <v>9427</v>
      </c>
      <c r="B6086" s="273"/>
      <c r="C6086" s="274" t="s">
        <v>9428</v>
      </c>
      <c r="D6086" s="274"/>
      <c r="E6086" s="274"/>
      <c r="F6086" s="274"/>
      <c r="G6086" s="73">
        <v>0</v>
      </c>
      <c r="H6086" s="73">
        <v>0</v>
      </c>
      <c r="I6086" s="275">
        <v>0</v>
      </c>
      <c r="J6086" s="275"/>
      <c r="K6086" s="275">
        <v>12428.52</v>
      </c>
      <c r="L6086" s="275"/>
      <c r="M6086" s="275"/>
      <c r="N6086" s="275"/>
      <c r="O6086" s="275">
        <v>0</v>
      </c>
      <c r="P6086" s="275"/>
      <c r="Q6086" s="73">
        <v>12428.52</v>
      </c>
    </row>
    <row r="6087" spans="1:17" ht="12.75" customHeight="1" x14ac:dyDescent="0.25">
      <c r="A6087" s="273" t="s">
        <v>9429</v>
      </c>
      <c r="B6087" s="273"/>
      <c r="C6087" s="274" t="s">
        <v>9430</v>
      </c>
      <c r="D6087" s="274"/>
      <c r="E6087" s="274"/>
      <c r="F6087" s="274"/>
      <c r="G6087" s="73">
        <v>0</v>
      </c>
      <c r="H6087" s="73">
        <v>0</v>
      </c>
      <c r="I6087" s="275">
        <v>0</v>
      </c>
      <c r="J6087" s="275"/>
      <c r="K6087" s="275">
        <v>12428.52</v>
      </c>
      <c r="L6087" s="275"/>
      <c r="M6087" s="275"/>
      <c r="N6087" s="275"/>
      <c r="O6087" s="275">
        <v>0</v>
      </c>
      <c r="P6087" s="275"/>
      <c r="Q6087" s="73">
        <v>12428.52</v>
      </c>
    </row>
    <row r="6088" spans="1:17" ht="12.1" customHeight="1" x14ac:dyDescent="0.25">
      <c r="A6088" s="273" t="s">
        <v>9431</v>
      </c>
      <c r="B6088" s="273"/>
      <c r="C6088" s="274" t="s">
        <v>9432</v>
      </c>
      <c r="D6088" s="274"/>
      <c r="E6088" s="274"/>
      <c r="F6088" s="274"/>
      <c r="G6088" s="73">
        <v>0</v>
      </c>
      <c r="H6088" s="73">
        <v>0</v>
      </c>
      <c r="I6088" s="275">
        <v>0</v>
      </c>
      <c r="J6088" s="275"/>
      <c r="K6088" s="275">
        <v>12000</v>
      </c>
      <c r="L6088" s="275"/>
      <c r="M6088" s="275"/>
      <c r="N6088" s="275"/>
      <c r="O6088" s="275">
        <v>0</v>
      </c>
      <c r="P6088" s="275"/>
      <c r="Q6088" s="73">
        <v>12000</v>
      </c>
    </row>
    <row r="6089" spans="1:17" ht="12.1" customHeight="1" x14ac:dyDescent="0.25">
      <c r="A6089" s="273" t="s">
        <v>9433</v>
      </c>
      <c r="B6089" s="273"/>
      <c r="C6089" s="274" t="s">
        <v>9434</v>
      </c>
      <c r="D6089" s="274"/>
      <c r="E6089" s="274"/>
      <c r="F6089" s="274"/>
      <c r="G6089" s="73">
        <v>0</v>
      </c>
      <c r="H6089" s="73">
        <v>0</v>
      </c>
      <c r="I6089" s="275">
        <v>0</v>
      </c>
      <c r="J6089" s="275"/>
      <c r="K6089" s="275">
        <v>12000</v>
      </c>
      <c r="L6089" s="275"/>
      <c r="M6089" s="275"/>
      <c r="N6089" s="275"/>
      <c r="O6089" s="275">
        <v>0</v>
      </c>
      <c r="P6089" s="275"/>
      <c r="Q6089" s="73">
        <v>12000</v>
      </c>
    </row>
    <row r="6090" spans="1:17" ht="12.1" customHeight="1" x14ac:dyDescent="0.25">
      <c r="A6090" s="273" t="s">
        <v>9435</v>
      </c>
      <c r="B6090" s="273"/>
      <c r="C6090" s="274" t="s">
        <v>9411</v>
      </c>
      <c r="D6090" s="274"/>
      <c r="E6090" s="274"/>
      <c r="F6090" s="274"/>
      <c r="G6090" s="73">
        <v>0</v>
      </c>
      <c r="H6090" s="73">
        <v>0</v>
      </c>
      <c r="I6090" s="275">
        <v>0</v>
      </c>
      <c r="J6090" s="275"/>
      <c r="K6090" s="275">
        <v>436962.3</v>
      </c>
      <c r="L6090" s="275"/>
      <c r="M6090" s="275"/>
      <c r="N6090" s="275"/>
      <c r="O6090" s="275">
        <v>0</v>
      </c>
      <c r="P6090" s="275"/>
      <c r="Q6090" s="73">
        <v>436962.3</v>
      </c>
    </row>
    <row r="6091" spans="1:17" ht="12.75" customHeight="1" x14ac:dyDescent="0.25">
      <c r="A6091" s="273" t="s">
        <v>9436</v>
      </c>
      <c r="B6091" s="273"/>
      <c r="C6091" s="274" t="s">
        <v>9437</v>
      </c>
      <c r="D6091" s="274"/>
      <c r="E6091" s="274"/>
      <c r="F6091" s="274"/>
      <c r="G6091" s="73">
        <v>0</v>
      </c>
      <c r="H6091" s="73">
        <v>0</v>
      </c>
      <c r="I6091" s="275">
        <v>0</v>
      </c>
      <c r="J6091" s="275"/>
      <c r="K6091" s="275">
        <v>12000</v>
      </c>
      <c r="L6091" s="275"/>
      <c r="M6091" s="275"/>
      <c r="N6091" s="275"/>
      <c r="O6091" s="275">
        <v>0</v>
      </c>
      <c r="P6091" s="275"/>
      <c r="Q6091" s="73">
        <v>12000</v>
      </c>
    </row>
    <row r="6092" spans="1:17" ht="12.1" customHeight="1" x14ac:dyDescent="0.25">
      <c r="A6092" s="273" t="s">
        <v>9438</v>
      </c>
      <c r="B6092" s="273"/>
      <c r="C6092" s="274" t="s">
        <v>9411</v>
      </c>
      <c r="D6092" s="274"/>
      <c r="E6092" s="274"/>
      <c r="F6092" s="274"/>
      <c r="G6092" s="73">
        <v>0</v>
      </c>
      <c r="H6092" s="73">
        <v>0</v>
      </c>
      <c r="I6092" s="275">
        <v>0</v>
      </c>
      <c r="J6092" s="275"/>
      <c r="K6092" s="275">
        <v>226000</v>
      </c>
      <c r="L6092" s="275"/>
      <c r="M6092" s="275"/>
      <c r="N6092" s="275"/>
      <c r="O6092" s="275">
        <v>0</v>
      </c>
      <c r="P6092" s="275"/>
      <c r="Q6092" s="73">
        <v>226000</v>
      </c>
    </row>
    <row r="6093" spans="1:17" ht="12.1" customHeight="1" x14ac:dyDescent="0.25">
      <c r="A6093" s="273" t="s">
        <v>9439</v>
      </c>
      <c r="B6093" s="273"/>
      <c r="C6093" s="274" t="s">
        <v>9440</v>
      </c>
      <c r="D6093" s="274"/>
      <c r="E6093" s="274"/>
      <c r="F6093" s="274"/>
      <c r="G6093" s="73">
        <v>0</v>
      </c>
      <c r="H6093" s="73">
        <v>0</v>
      </c>
      <c r="I6093" s="275">
        <v>0</v>
      </c>
      <c r="J6093" s="275"/>
      <c r="K6093" s="275">
        <v>40500</v>
      </c>
      <c r="L6093" s="275"/>
      <c r="M6093" s="275"/>
      <c r="N6093" s="275"/>
      <c r="O6093" s="275">
        <v>0</v>
      </c>
      <c r="P6093" s="275"/>
      <c r="Q6093" s="73">
        <v>40500</v>
      </c>
    </row>
    <row r="6094" spans="1:17" ht="12.75" customHeight="1" x14ac:dyDescent="0.25">
      <c r="A6094" s="273" t="s">
        <v>9441</v>
      </c>
      <c r="B6094" s="273"/>
      <c r="C6094" s="274" t="s">
        <v>9411</v>
      </c>
      <c r="D6094" s="274"/>
      <c r="E6094" s="274"/>
      <c r="F6094" s="274"/>
      <c r="G6094" s="73">
        <v>0</v>
      </c>
      <c r="H6094" s="73">
        <v>0</v>
      </c>
      <c r="I6094" s="275">
        <v>0</v>
      </c>
      <c r="J6094" s="275"/>
      <c r="K6094" s="275">
        <v>392749.76</v>
      </c>
      <c r="L6094" s="275"/>
      <c r="M6094" s="275"/>
      <c r="N6094" s="275"/>
      <c r="O6094" s="275">
        <v>0</v>
      </c>
      <c r="P6094" s="275"/>
      <c r="Q6094" s="73">
        <v>392749.76</v>
      </c>
    </row>
    <row r="6095" spans="1:17" ht="12.1" customHeight="1" x14ac:dyDescent="0.25">
      <c r="A6095" s="273" t="s">
        <v>9442</v>
      </c>
      <c r="B6095" s="273"/>
      <c r="C6095" s="274" t="s">
        <v>9443</v>
      </c>
      <c r="D6095" s="274"/>
      <c r="E6095" s="274"/>
      <c r="F6095" s="274"/>
      <c r="G6095" s="73">
        <v>0</v>
      </c>
      <c r="H6095" s="73">
        <v>0</v>
      </c>
      <c r="I6095" s="275">
        <v>0</v>
      </c>
      <c r="J6095" s="275"/>
      <c r="K6095" s="275">
        <v>12000</v>
      </c>
      <c r="L6095" s="275"/>
      <c r="M6095" s="275"/>
      <c r="N6095" s="275"/>
      <c r="O6095" s="275">
        <v>0</v>
      </c>
      <c r="P6095" s="275"/>
      <c r="Q6095" s="73">
        <v>12000</v>
      </c>
    </row>
    <row r="6096" spans="1:17" ht="12.1" customHeight="1" x14ac:dyDescent="0.25">
      <c r="A6096" s="273" t="s">
        <v>9444</v>
      </c>
      <c r="B6096" s="273"/>
      <c r="C6096" s="274" t="s">
        <v>9445</v>
      </c>
      <c r="D6096" s="274"/>
      <c r="E6096" s="274"/>
      <c r="F6096" s="274"/>
      <c r="G6096" s="73">
        <v>0</v>
      </c>
      <c r="H6096" s="73">
        <v>0</v>
      </c>
      <c r="I6096" s="275">
        <v>0</v>
      </c>
      <c r="J6096" s="275"/>
      <c r="K6096" s="275">
        <v>12000</v>
      </c>
      <c r="L6096" s="275"/>
      <c r="M6096" s="275"/>
      <c r="N6096" s="275"/>
      <c r="O6096" s="275">
        <v>0</v>
      </c>
      <c r="P6096" s="275"/>
      <c r="Q6096" s="73">
        <v>12000</v>
      </c>
    </row>
    <row r="6097" spans="1:17" ht="12.75" customHeight="1" x14ac:dyDescent="0.25">
      <c r="A6097" s="273" t="s">
        <v>9446</v>
      </c>
      <c r="B6097" s="273"/>
      <c r="C6097" s="274" t="s">
        <v>9447</v>
      </c>
      <c r="D6097" s="274"/>
      <c r="E6097" s="274"/>
      <c r="F6097" s="274"/>
      <c r="G6097" s="73">
        <v>0</v>
      </c>
      <c r="H6097" s="73">
        <v>0</v>
      </c>
      <c r="I6097" s="275">
        <v>0</v>
      </c>
      <c r="J6097" s="275"/>
      <c r="K6097" s="275">
        <v>12000</v>
      </c>
      <c r="L6097" s="275"/>
      <c r="M6097" s="275"/>
      <c r="N6097" s="275"/>
      <c r="O6097" s="275">
        <v>0</v>
      </c>
      <c r="P6097" s="275"/>
      <c r="Q6097" s="73">
        <v>12000</v>
      </c>
    </row>
    <row r="6098" spans="1:17" ht="12.1" customHeight="1" x14ac:dyDescent="0.25">
      <c r="A6098" s="273" t="s">
        <v>9448</v>
      </c>
      <c r="B6098" s="273"/>
      <c r="C6098" s="274" t="s">
        <v>9449</v>
      </c>
      <c r="D6098" s="274"/>
      <c r="E6098" s="274"/>
      <c r="F6098" s="274"/>
      <c r="G6098" s="73">
        <v>0</v>
      </c>
      <c r="H6098" s="73">
        <v>0</v>
      </c>
      <c r="I6098" s="275">
        <v>0</v>
      </c>
      <c r="J6098" s="275"/>
      <c r="K6098" s="275">
        <v>12000</v>
      </c>
      <c r="L6098" s="275"/>
      <c r="M6098" s="275"/>
      <c r="N6098" s="275"/>
      <c r="O6098" s="275">
        <v>0</v>
      </c>
      <c r="P6098" s="275"/>
      <c r="Q6098" s="73">
        <v>12000</v>
      </c>
    </row>
    <row r="6099" spans="1:17" ht="12.1" customHeight="1" x14ac:dyDescent="0.25">
      <c r="A6099" s="273" t="s">
        <v>9450</v>
      </c>
      <c r="B6099" s="273"/>
      <c r="C6099" s="274" t="s">
        <v>9451</v>
      </c>
      <c r="D6099" s="274"/>
      <c r="E6099" s="274"/>
      <c r="F6099" s="274"/>
      <c r="G6099" s="73">
        <v>0</v>
      </c>
      <c r="H6099" s="73">
        <v>0</v>
      </c>
      <c r="I6099" s="275">
        <v>0</v>
      </c>
      <c r="J6099" s="275"/>
      <c r="K6099" s="275">
        <v>28964.29</v>
      </c>
      <c r="L6099" s="275"/>
      <c r="M6099" s="275"/>
      <c r="N6099" s="275"/>
      <c r="O6099" s="275">
        <v>0</v>
      </c>
      <c r="P6099" s="275"/>
      <c r="Q6099" s="73">
        <v>28964.29</v>
      </c>
    </row>
    <row r="6100" spans="1:17" ht="12.75" customHeight="1" x14ac:dyDescent="0.25">
      <c r="A6100" s="273" t="s">
        <v>9452</v>
      </c>
      <c r="B6100" s="273"/>
      <c r="C6100" s="274" t="s">
        <v>9411</v>
      </c>
      <c r="D6100" s="274"/>
      <c r="E6100" s="274"/>
      <c r="F6100" s="274"/>
      <c r="G6100" s="73">
        <v>0</v>
      </c>
      <c r="H6100" s="73">
        <v>0</v>
      </c>
      <c r="I6100" s="275">
        <v>0</v>
      </c>
      <c r="J6100" s="275"/>
      <c r="K6100" s="275">
        <v>379419.36</v>
      </c>
      <c r="L6100" s="275"/>
      <c r="M6100" s="275"/>
      <c r="N6100" s="275"/>
      <c r="O6100" s="275">
        <v>0</v>
      </c>
      <c r="P6100" s="275"/>
      <c r="Q6100" s="73">
        <v>379419.36</v>
      </c>
    </row>
    <row r="6101" spans="1:17" ht="12.1" customHeight="1" x14ac:dyDescent="0.25">
      <c r="A6101" s="273" t="s">
        <v>9453</v>
      </c>
      <c r="B6101" s="273"/>
      <c r="C6101" s="274" t="s">
        <v>9454</v>
      </c>
      <c r="D6101" s="274"/>
      <c r="E6101" s="274"/>
      <c r="F6101" s="274"/>
      <c r="G6101" s="73">
        <v>0</v>
      </c>
      <c r="H6101" s="73">
        <v>0</v>
      </c>
      <c r="I6101" s="275">
        <v>0</v>
      </c>
      <c r="J6101" s="275"/>
      <c r="K6101" s="275">
        <v>1500</v>
      </c>
      <c r="L6101" s="275"/>
      <c r="M6101" s="275"/>
      <c r="N6101" s="275"/>
      <c r="O6101" s="275">
        <v>0</v>
      </c>
      <c r="P6101" s="275"/>
      <c r="Q6101" s="73">
        <v>1500</v>
      </c>
    </row>
    <row r="6102" spans="1:17" ht="12.1" customHeight="1" x14ac:dyDescent="0.25">
      <c r="A6102" s="273" t="s">
        <v>9455</v>
      </c>
      <c r="B6102" s="273"/>
      <c r="C6102" s="274" t="s">
        <v>9411</v>
      </c>
      <c r="D6102" s="274"/>
      <c r="E6102" s="274"/>
      <c r="F6102" s="274"/>
      <c r="G6102" s="73">
        <v>0</v>
      </c>
      <c r="H6102" s="73">
        <v>0</v>
      </c>
      <c r="I6102" s="275">
        <v>0</v>
      </c>
      <c r="J6102" s="275"/>
      <c r="K6102" s="275">
        <v>249514.56</v>
      </c>
      <c r="L6102" s="275"/>
      <c r="M6102" s="275"/>
      <c r="N6102" s="275"/>
      <c r="O6102" s="275">
        <v>0</v>
      </c>
      <c r="P6102" s="275"/>
      <c r="Q6102" s="73">
        <v>249514.56</v>
      </c>
    </row>
    <row r="6103" spans="1:17" ht="12.75" customHeight="1" x14ac:dyDescent="0.25">
      <c r="A6103" s="273" t="s">
        <v>9456</v>
      </c>
      <c r="B6103" s="273"/>
      <c r="C6103" s="274" t="s">
        <v>9411</v>
      </c>
      <c r="D6103" s="274"/>
      <c r="E6103" s="274"/>
      <c r="F6103" s="274"/>
      <c r="G6103" s="73">
        <v>0</v>
      </c>
      <c r="H6103" s="73">
        <v>0</v>
      </c>
      <c r="I6103" s="275">
        <v>0</v>
      </c>
      <c r="J6103" s="275"/>
      <c r="K6103" s="275">
        <v>31024</v>
      </c>
      <c r="L6103" s="275"/>
      <c r="M6103" s="275"/>
      <c r="N6103" s="275"/>
      <c r="O6103" s="275">
        <v>0</v>
      </c>
      <c r="P6103" s="275"/>
      <c r="Q6103" s="73">
        <v>31024</v>
      </c>
    </row>
    <row r="6104" spans="1:17" ht="12.1" customHeight="1" x14ac:dyDescent="0.25">
      <c r="A6104" s="273" t="s">
        <v>9457</v>
      </c>
      <c r="B6104" s="273"/>
      <c r="C6104" s="274" t="s">
        <v>9458</v>
      </c>
      <c r="D6104" s="274"/>
      <c r="E6104" s="274"/>
      <c r="F6104" s="274"/>
      <c r="G6104" s="73">
        <v>0</v>
      </c>
      <c r="H6104" s="73">
        <v>0</v>
      </c>
      <c r="I6104" s="275">
        <v>0</v>
      </c>
      <c r="J6104" s="275"/>
      <c r="K6104" s="275">
        <v>616129.04</v>
      </c>
      <c r="L6104" s="275"/>
      <c r="M6104" s="275"/>
      <c r="N6104" s="275"/>
      <c r="O6104" s="275">
        <v>0</v>
      </c>
      <c r="P6104" s="275"/>
      <c r="Q6104" s="73">
        <v>616129.04</v>
      </c>
    </row>
    <row r="6105" spans="1:17" ht="12.1" customHeight="1" x14ac:dyDescent="0.25">
      <c r="A6105" s="273" t="s">
        <v>9459</v>
      </c>
      <c r="B6105" s="273"/>
      <c r="C6105" s="274" t="s">
        <v>9411</v>
      </c>
      <c r="D6105" s="274"/>
      <c r="E6105" s="274"/>
      <c r="F6105" s="274"/>
      <c r="G6105" s="73">
        <v>0</v>
      </c>
      <c r="H6105" s="73">
        <v>0</v>
      </c>
      <c r="I6105" s="275">
        <v>0</v>
      </c>
      <c r="J6105" s="275"/>
      <c r="K6105" s="275">
        <v>555623.11</v>
      </c>
      <c r="L6105" s="275"/>
      <c r="M6105" s="275"/>
      <c r="N6105" s="275"/>
      <c r="O6105" s="275">
        <v>0</v>
      </c>
      <c r="P6105" s="275"/>
      <c r="Q6105" s="73">
        <v>555623.11</v>
      </c>
    </row>
    <row r="6106" spans="1:17" ht="12.75" customHeight="1" x14ac:dyDescent="0.25">
      <c r="A6106" s="273" t="s">
        <v>9460</v>
      </c>
      <c r="B6106" s="273"/>
      <c r="C6106" s="274" t="s">
        <v>9461</v>
      </c>
      <c r="D6106" s="274"/>
      <c r="E6106" s="274"/>
      <c r="F6106" s="274"/>
      <c r="G6106" s="73">
        <v>0</v>
      </c>
      <c r="H6106" s="73">
        <v>0</v>
      </c>
      <c r="I6106" s="275">
        <v>0</v>
      </c>
      <c r="J6106" s="275"/>
      <c r="K6106" s="275">
        <v>30000</v>
      </c>
      <c r="L6106" s="275"/>
      <c r="M6106" s="275"/>
      <c r="N6106" s="275"/>
      <c r="O6106" s="275">
        <v>0</v>
      </c>
      <c r="P6106" s="275"/>
      <c r="Q6106" s="73">
        <v>30000</v>
      </c>
    </row>
    <row r="6107" spans="1:17" ht="12.1" customHeight="1" x14ac:dyDescent="0.25">
      <c r="A6107" s="273" t="s">
        <v>9462</v>
      </c>
      <c r="B6107" s="273"/>
      <c r="C6107" s="274" t="s">
        <v>9463</v>
      </c>
      <c r="D6107" s="274"/>
      <c r="E6107" s="274"/>
      <c r="F6107" s="274"/>
      <c r="G6107" s="73">
        <v>0</v>
      </c>
      <c r="H6107" s="73">
        <v>0</v>
      </c>
      <c r="I6107" s="275">
        <v>0</v>
      </c>
      <c r="J6107" s="275"/>
      <c r="K6107" s="275">
        <v>24000</v>
      </c>
      <c r="L6107" s="275"/>
      <c r="M6107" s="275"/>
      <c r="N6107" s="275"/>
      <c r="O6107" s="275">
        <v>0</v>
      </c>
      <c r="P6107" s="275"/>
      <c r="Q6107" s="73">
        <v>24000</v>
      </c>
    </row>
    <row r="6108" spans="1:17" ht="12.1" customHeight="1" x14ac:dyDescent="0.25">
      <c r="A6108" s="273" t="s">
        <v>9464</v>
      </c>
      <c r="B6108" s="273"/>
      <c r="C6108" s="274" t="s">
        <v>9411</v>
      </c>
      <c r="D6108" s="274"/>
      <c r="E6108" s="274"/>
      <c r="F6108" s="274"/>
      <c r="G6108" s="73">
        <v>0</v>
      </c>
      <c r="H6108" s="73">
        <v>0</v>
      </c>
      <c r="I6108" s="275">
        <v>0</v>
      </c>
      <c r="J6108" s="275"/>
      <c r="K6108" s="275">
        <v>375990.77</v>
      </c>
      <c r="L6108" s="275"/>
      <c r="M6108" s="275"/>
      <c r="N6108" s="275"/>
      <c r="O6108" s="275">
        <v>0</v>
      </c>
      <c r="P6108" s="275"/>
      <c r="Q6108" s="73">
        <v>375990.77</v>
      </c>
    </row>
    <row r="6109" spans="1:17" ht="12.75" customHeight="1" x14ac:dyDescent="0.25">
      <c r="A6109" s="273" t="s">
        <v>9465</v>
      </c>
      <c r="B6109" s="273"/>
      <c r="C6109" s="274" t="s">
        <v>9466</v>
      </c>
      <c r="D6109" s="274"/>
      <c r="E6109" s="274"/>
      <c r="F6109" s="274"/>
      <c r="G6109" s="73">
        <v>0</v>
      </c>
      <c r="H6109" s="73">
        <v>0</v>
      </c>
      <c r="I6109" s="275">
        <v>0</v>
      </c>
      <c r="J6109" s="275"/>
      <c r="K6109" s="275">
        <v>4000</v>
      </c>
      <c r="L6109" s="275"/>
      <c r="M6109" s="275"/>
      <c r="N6109" s="275"/>
      <c r="O6109" s="275">
        <v>0</v>
      </c>
      <c r="P6109" s="275"/>
      <c r="Q6109" s="73">
        <v>4000</v>
      </c>
    </row>
    <row r="6110" spans="1:17" ht="12.1" customHeight="1" x14ac:dyDescent="0.25">
      <c r="A6110" s="273" t="s">
        <v>9467</v>
      </c>
      <c r="B6110" s="273"/>
      <c r="C6110" s="274" t="s">
        <v>9411</v>
      </c>
      <c r="D6110" s="274"/>
      <c r="E6110" s="274"/>
      <c r="F6110" s="274"/>
      <c r="G6110" s="73">
        <v>0</v>
      </c>
      <c r="H6110" s="73">
        <v>0</v>
      </c>
      <c r="I6110" s="275">
        <v>0</v>
      </c>
      <c r="J6110" s="275"/>
      <c r="K6110" s="275">
        <v>915407.94</v>
      </c>
      <c r="L6110" s="275"/>
      <c r="M6110" s="275"/>
      <c r="N6110" s="275"/>
      <c r="O6110" s="275">
        <v>0</v>
      </c>
      <c r="P6110" s="275"/>
      <c r="Q6110" s="73">
        <v>915407.94</v>
      </c>
    </row>
    <row r="6111" spans="1:17" ht="12.1" customHeight="1" x14ac:dyDescent="0.25">
      <c r="A6111" s="273" t="s">
        <v>9468</v>
      </c>
      <c r="B6111" s="273"/>
      <c r="C6111" s="274" t="s">
        <v>9411</v>
      </c>
      <c r="D6111" s="274"/>
      <c r="E6111" s="274"/>
      <c r="F6111" s="274"/>
      <c r="G6111" s="73">
        <v>0</v>
      </c>
      <c r="H6111" s="73">
        <v>0</v>
      </c>
      <c r="I6111" s="275">
        <v>0</v>
      </c>
      <c r="J6111" s="275"/>
      <c r="K6111" s="275">
        <v>189000</v>
      </c>
      <c r="L6111" s="275"/>
      <c r="M6111" s="275"/>
      <c r="N6111" s="275"/>
      <c r="O6111" s="275">
        <v>0</v>
      </c>
      <c r="P6111" s="275"/>
      <c r="Q6111" s="73">
        <v>189000</v>
      </c>
    </row>
    <row r="6112" spans="1:17" ht="12.75" customHeight="1" x14ac:dyDescent="0.25">
      <c r="A6112" s="273" t="s">
        <v>9469</v>
      </c>
      <c r="B6112" s="273"/>
      <c r="C6112" s="274" t="s">
        <v>9463</v>
      </c>
      <c r="D6112" s="274"/>
      <c r="E6112" s="274"/>
      <c r="F6112" s="274"/>
      <c r="G6112" s="73">
        <v>0</v>
      </c>
      <c r="H6112" s="73">
        <v>0</v>
      </c>
      <c r="I6112" s="275">
        <v>0</v>
      </c>
      <c r="J6112" s="275"/>
      <c r="K6112" s="275">
        <v>6000</v>
      </c>
      <c r="L6112" s="275"/>
      <c r="M6112" s="275"/>
      <c r="N6112" s="275"/>
      <c r="O6112" s="275">
        <v>0</v>
      </c>
      <c r="P6112" s="275"/>
      <c r="Q6112" s="73">
        <v>6000</v>
      </c>
    </row>
    <row r="6113" spans="1:17" ht="12.1" customHeight="1" x14ac:dyDescent="0.25">
      <c r="A6113" s="273" t="s">
        <v>9470</v>
      </c>
      <c r="B6113" s="273"/>
      <c r="C6113" s="274" t="s">
        <v>9411</v>
      </c>
      <c r="D6113" s="274"/>
      <c r="E6113" s="274"/>
      <c r="F6113" s="274"/>
      <c r="G6113" s="73">
        <v>0</v>
      </c>
      <c r="H6113" s="73">
        <v>0</v>
      </c>
      <c r="I6113" s="275">
        <v>0</v>
      </c>
      <c r="J6113" s="275"/>
      <c r="K6113" s="275">
        <v>233064.7</v>
      </c>
      <c r="L6113" s="275"/>
      <c r="M6113" s="275"/>
      <c r="N6113" s="275"/>
      <c r="O6113" s="275">
        <v>0</v>
      </c>
      <c r="P6113" s="275"/>
      <c r="Q6113" s="73">
        <v>233064.7</v>
      </c>
    </row>
    <row r="6114" spans="1:17" ht="12.1" customHeight="1" x14ac:dyDescent="0.25">
      <c r="A6114" s="273" t="s">
        <v>9471</v>
      </c>
      <c r="B6114" s="273"/>
      <c r="C6114" s="274" t="s">
        <v>9472</v>
      </c>
      <c r="D6114" s="274"/>
      <c r="E6114" s="274"/>
      <c r="F6114" s="274"/>
      <c r="G6114" s="73">
        <v>0</v>
      </c>
      <c r="H6114" s="73">
        <v>0</v>
      </c>
      <c r="I6114" s="275">
        <v>0</v>
      </c>
      <c r="J6114" s="275"/>
      <c r="K6114" s="275">
        <v>26000</v>
      </c>
      <c r="L6114" s="275"/>
      <c r="M6114" s="275"/>
      <c r="N6114" s="275"/>
      <c r="O6114" s="275">
        <v>0</v>
      </c>
      <c r="P6114" s="275"/>
      <c r="Q6114" s="73">
        <v>26000</v>
      </c>
    </row>
    <row r="6115" spans="1:17" ht="12.1" customHeight="1" x14ac:dyDescent="0.25">
      <c r="A6115" s="273" t="s">
        <v>9473</v>
      </c>
      <c r="B6115" s="273"/>
      <c r="C6115" s="274" t="s">
        <v>9474</v>
      </c>
      <c r="D6115" s="274"/>
      <c r="E6115" s="274"/>
      <c r="F6115" s="274"/>
      <c r="G6115" s="73">
        <v>0</v>
      </c>
      <c r="H6115" s="73">
        <v>0</v>
      </c>
      <c r="I6115" s="275">
        <v>0</v>
      </c>
      <c r="J6115" s="275"/>
      <c r="K6115" s="275">
        <v>98000</v>
      </c>
      <c r="L6115" s="275"/>
      <c r="M6115" s="275"/>
      <c r="N6115" s="275"/>
      <c r="O6115" s="275">
        <v>0</v>
      </c>
      <c r="P6115" s="275"/>
      <c r="Q6115" s="73">
        <v>98000</v>
      </c>
    </row>
    <row r="6116" spans="1:17" ht="12.75" customHeight="1" x14ac:dyDescent="0.25">
      <c r="A6116" s="273" t="s">
        <v>9475</v>
      </c>
      <c r="B6116" s="273"/>
      <c r="C6116" s="274" t="s">
        <v>9476</v>
      </c>
      <c r="D6116" s="274"/>
      <c r="E6116" s="274"/>
      <c r="F6116" s="274"/>
      <c r="G6116" s="73">
        <v>0</v>
      </c>
      <c r="H6116" s="73">
        <v>0</v>
      </c>
      <c r="I6116" s="275">
        <v>0</v>
      </c>
      <c r="J6116" s="275"/>
      <c r="K6116" s="275">
        <v>38000</v>
      </c>
      <c r="L6116" s="275"/>
      <c r="M6116" s="275"/>
      <c r="N6116" s="275"/>
      <c r="O6116" s="275">
        <v>0</v>
      </c>
      <c r="P6116" s="275"/>
      <c r="Q6116" s="73">
        <v>38000</v>
      </c>
    </row>
    <row r="6117" spans="1:17" ht="12.1" customHeight="1" x14ac:dyDescent="0.25">
      <c r="A6117" s="273" t="s">
        <v>9477</v>
      </c>
      <c r="B6117" s="273"/>
      <c r="C6117" s="274" t="s">
        <v>9478</v>
      </c>
      <c r="D6117" s="274"/>
      <c r="E6117" s="274"/>
      <c r="F6117" s="274"/>
      <c r="G6117" s="73">
        <v>0</v>
      </c>
      <c r="H6117" s="73">
        <v>0</v>
      </c>
      <c r="I6117" s="275">
        <v>0</v>
      </c>
      <c r="J6117" s="275"/>
      <c r="K6117" s="275">
        <v>2000</v>
      </c>
      <c r="L6117" s="275"/>
      <c r="M6117" s="275"/>
      <c r="N6117" s="275"/>
      <c r="O6117" s="275">
        <v>0</v>
      </c>
      <c r="P6117" s="275"/>
      <c r="Q6117" s="73">
        <v>2000</v>
      </c>
    </row>
    <row r="6118" spans="1:17" ht="12.1" customHeight="1" x14ac:dyDescent="0.25">
      <c r="A6118" s="273" t="s">
        <v>9479</v>
      </c>
      <c r="B6118" s="273"/>
      <c r="C6118" s="274" t="s">
        <v>9480</v>
      </c>
      <c r="D6118" s="274"/>
      <c r="E6118" s="274"/>
      <c r="F6118" s="274"/>
      <c r="G6118" s="73">
        <v>0</v>
      </c>
      <c r="H6118" s="73">
        <v>0</v>
      </c>
      <c r="I6118" s="275">
        <v>0</v>
      </c>
      <c r="J6118" s="275"/>
      <c r="K6118" s="275">
        <v>800531.09</v>
      </c>
      <c r="L6118" s="275"/>
      <c r="M6118" s="275"/>
      <c r="N6118" s="275"/>
      <c r="O6118" s="275">
        <v>0</v>
      </c>
      <c r="P6118" s="275"/>
      <c r="Q6118" s="73">
        <v>800531.09</v>
      </c>
    </row>
    <row r="6119" spans="1:17" ht="12.75" customHeight="1" x14ac:dyDescent="0.25">
      <c r="A6119" s="273" t="s">
        <v>9481</v>
      </c>
      <c r="B6119" s="273"/>
      <c r="C6119" s="274" t="s">
        <v>9482</v>
      </c>
      <c r="D6119" s="274"/>
      <c r="E6119" s="274"/>
      <c r="F6119" s="274"/>
      <c r="G6119" s="73">
        <v>0</v>
      </c>
      <c r="H6119" s="73">
        <v>0</v>
      </c>
      <c r="I6119" s="275">
        <v>0</v>
      </c>
      <c r="J6119" s="275"/>
      <c r="K6119" s="275">
        <v>3000</v>
      </c>
      <c r="L6119" s="275"/>
      <c r="M6119" s="275"/>
      <c r="N6119" s="275"/>
      <c r="O6119" s="275">
        <v>0</v>
      </c>
      <c r="P6119" s="275"/>
      <c r="Q6119" s="73">
        <v>3000</v>
      </c>
    </row>
    <row r="6120" spans="1:17" ht="12.1" customHeight="1" x14ac:dyDescent="0.25">
      <c r="A6120" s="273" t="s">
        <v>9483</v>
      </c>
      <c r="B6120" s="273"/>
      <c r="C6120" s="274" t="s">
        <v>9411</v>
      </c>
      <c r="D6120" s="274"/>
      <c r="E6120" s="274"/>
      <c r="F6120" s="274"/>
      <c r="G6120" s="73">
        <v>0</v>
      </c>
      <c r="H6120" s="73">
        <v>0</v>
      </c>
      <c r="I6120" s="275">
        <v>0</v>
      </c>
      <c r="J6120" s="275"/>
      <c r="K6120" s="275">
        <v>388264.43</v>
      </c>
      <c r="L6120" s="275"/>
      <c r="M6120" s="275"/>
      <c r="N6120" s="275"/>
      <c r="O6120" s="275">
        <v>0</v>
      </c>
      <c r="P6120" s="275"/>
      <c r="Q6120" s="73">
        <v>388264.43</v>
      </c>
    </row>
    <row r="6121" spans="1:17" ht="12.1" customHeight="1" x14ac:dyDescent="0.25">
      <c r="A6121" s="273" t="s">
        <v>9484</v>
      </c>
      <c r="B6121" s="273"/>
      <c r="C6121" s="274" t="s">
        <v>9411</v>
      </c>
      <c r="D6121" s="274"/>
      <c r="E6121" s="274"/>
      <c r="F6121" s="274"/>
      <c r="G6121" s="73">
        <v>0</v>
      </c>
      <c r="H6121" s="73">
        <v>0</v>
      </c>
      <c r="I6121" s="275">
        <v>0</v>
      </c>
      <c r="J6121" s="275"/>
      <c r="K6121" s="275">
        <v>460923.8</v>
      </c>
      <c r="L6121" s="275"/>
      <c r="M6121" s="275"/>
      <c r="N6121" s="275"/>
      <c r="O6121" s="275">
        <v>0</v>
      </c>
      <c r="P6121" s="275"/>
      <c r="Q6121" s="73">
        <v>460923.8</v>
      </c>
    </row>
    <row r="6122" spans="1:17" ht="12.75" customHeight="1" x14ac:dyDescent="0.25">
      <c r="A6122" s="273" t="s">
        <v>9485</v>
      </c>
      <c r="B6122" s="273"/>
      <c r="C6122" s="274" t="s">
        <v>9486</v>
      </c>
      <c r="D6122" s="274"/>
      <c r="E6122" s="274"/>
      <c r="F6122" s="274"/>
      <c r="G6122" s="73">
        <v>0</v>
      </c>
      <c r="H6122" s="73">
        <v>0</v>
      </c>
      <c r="I6122" s="275">
        <v>0</v>
      </c>
      <c r="J6122" s="275"/>
      <c r="K6122" s="275">
        <v>144000</v>
      </c>
      <c r="L6122" s="275"/>
      <c r="M6122" s="275"/>
      <c r="N6122" s="275"/>
      <c r="O6122" s="275">
        <v>0</v>
      </c>
      <c r="P6122" s="275"/>
      <c r="Q6122" s="73">
        <v>144000</v>
      </c>
    </row>
    <row r="6123" spans="1:17" ht="12.1" customHeight="1" x14ac:dyDescent="0.25">
      <c r="A6123" s="273" t="s">
        <v>9487</v>
      </c>
      <c r="B6123" s="273"/>
      <c r="C6123" s="274" t="s">
        <v>9488</v>
      </c>
      <c r="D6123" s="274"/>
      <c r="E6123" s="274"/>
      <c r="F6123" s="274"/>
      <c r="G6123" s="73">
        <v>0</v>
      </c>
      <c r="H6123" s="73">
        <v>0</v>
      </c>
      <c r="I6123" s="275">
        <v>0</v>
      </c>
      <c r="J6123" s="275"/>
      <c r="K6123" s="275">
        <v>12000</v>
      </c>
      <c r="L6123" s="275"/>
      <c r="M6123" s="275"/>
      <c r="N6123" s="275"/>
      <c r="O6123" s="275">
        <v>0</v>
      </c>
      <c r="P6123" s="275"/>
      <c r="Q6123" s="73">
        <v>12000</v>
      </c>
    </row>
    <row r="6124" spans="1:17" ht="12.1" customHeight="1" x14ac:dyDescent="0.25">
      <c r="A6124" s="273" t="s">
        <v>9489</v>
      </c>
      <c r="B6124" s="273"/>
      <c r="C6124" s="274" t="s">
        <v>9490</v>
      </c>
      <c r="D6124" s="274"/>
      <c r="E6124" s="274"/>
      <c r="F6124" s="274"/>
      <c r="G6124" s="73">
        <v>0</v>
      </c>
      <c r="H6124" s="73">
        <v>0</v>
      </c>
      <c r="I6124" s="275">
        <v>0</v>
      </c>
      <c r="J6124" s="275"/>
      <c r="K6124" s="275">
        <v>18320411.030000001</v>
      </c>
      <c r="L6124" s="275"/>
      <c r="M6124" s="275"/>
      <c r="N6124" s="275"/>
      <c r="O6124" s="275">
        <v>0</v>
      </c>
      <c r="P6124" s="275"/>
      <c r="Q6124" s="73">
        <v>18320411.030000001</v>
      </c>
    </row>
    <row r="6125" spans="1:17" ht="12.75" customHeight="1" x14ac:dyDescent="0.25">
      <c r="A6125" s="273" t="s">
        <v>9491</v>
      </c>
      <c r="B6125" s="273"/>
      <c r="C6125" s="274" t="s">
        <v>9492</v>
      </c>
      <c r="D6125" s="274"/>
      <c r="E6125" s="274"/>
      <c r="F6125" s="274"/>
      <c r="G6125" s="73">
        <v>0</v>
      </c>
      <c r="H6125" s="73">
        <v>0</v>
      </c>
      <c r="I6125" s="275">
        <v>0</v>
      </c>
      <c r="J6125" s="275"/>
      <c r="K6125" s="275">
        <v>4749933.18</v>
      </c>
      <c r="L6125" s="275"/>
      <c r="M6125" s="275"/>
      <c r="N6125" s="275"/>
      <c r="O6125" s="275">
        <v>0</v>
      </c>
      <c r="P6125" s="275"/>
      <c r="Q6125" s="73">
        <v>4749933.18</v>
      </c>
    </row>
    <row r="6126" spans="1:17" ht="12.1" customHeight="1" x14ac:dyDescent="0.25">
      <c r="A6126" s="273" t="s">
        <v>9493</v>
      </c>
      <c r="B6126" s="273"/>
      <c r="C6126" s="274" t="s">
        <v>9494</v>
      </c>
      <c r="D6126" s="274"/>
      <c r="E6126" s="274"/>
      <c r="F6126" s="274"/>
      <c r="G6126" s="73">
        <v>0</v>
      </c>
      <c r="H6126" s="73">
        <v>0</v>
      </c>
      <c r="I6126" s="275">
        <v>0</v>
      </c>
      <c r="J6126" s="275"/>
      <c r="K6126" s="275">
        <v>4172879.35</v>
      </c>
      <c r="L6126" s="275"/>
      <c r="M6126" s="275"/>
      <c r="N6126" s="275"/>
      <c r="O6126" s="275">
        <v>0</v>
      </c>
      <c r="P6126" s="275"/>
      <c r="Q6126" s="73">
        <v>4172879.35</v>
      </c>
    </row>
    <row r="6127" spans="1:17" ht="12.1" customHeight="1" x14ac:dyDescent="0.25">
      <c r="A6127" s="273" t="s">
        <v>9495</v>
      </c>
      <c r="B6127" s="273"/>
      <c r="C6127" s="274" t="s">
        <v>9496</v>
      </c>
      <c r="D6127" s="274"/>
      <c r="E6127" s="274"/>
      <c r="F6127" s="274"/>
      <c r="G6127" s="73">
        <v>0</v>
      </c>
      <c r="H6127" s="73">
        <v>0</v>
      </c>
      <c r="I6127" s="275">
        <v>0</v>
      </c>
      <c r="J6127" s="275"/>
      <c r="K6127" s="275">
        <v>4760597.3600000003</v>
      </c>
      <c r="L6127" s="275"/>
      <c r="M6127" s="275"/>
      <c r="N6127" s="275"/>
      <c r="O6127" s="275">
        <v>0</v>
      </c>
      <c r="P6127" s="275"/>
      <c r="Q6127" s="73">
        <v>4760597.3600000003</v>
      </c>
    </row>
    <row r="6128" spans="1:17" ht="12.75" customHeight="1" x14ac:dyDescent="0.25">
      <c r="A6128" s="355"/>
      <c r="B6128" s="355"/>
      <c r="C6128" s="355"/>
      <c r="D6128" s="355"/>
      <c r="E6128" s="355"/>
      <c r="F6128" s="355"/>
      <c r="G6128" s="74">
        <v>0</v>
      </c>
      <c r="H6128" s="74">
        <v>0</v>
      </c>
      <c r="I6128" s="356">
        <v>0</v>
      </c>
      <c r="J6128" s="356"/>
      <c r="K6128" s="356">
        <v>40926001.640000001</v>
      </c>
      <c r="L6128" s="356"/>
      <c r="M6128" s="356"/>
      <c r="N6128" s="356"/>
      <c r="O6128" s="356">
        <v>0</v>
      </c>
      <c r="P6128" s="356"/>
      <c r="Q6128" s="74">
        <v>40926001.640000001</v>
      </c>
    </row>
    <row r="6129" spans="1:17" ht="6.8" customHeight="1" x14ac:dyDescent="0.25"/>
    <row r="6130" spans="1:17" ht="12.1" customHeight="1" x14ac:dyDescent="0.25">
      <c r="A6130" s="277" t="s">
        <v>578</v>
      </c>
      <c r="B6130" s="277"/>
      <c r="C6130" s="278" t="s">
        <v>983</v>
      </c>
      <c r="D6130" s="278"/>
      <c r="E6130" s="278"/>
      <c r="F6130" s="278"/>
      <c r="G6130" s="278"/>
      <c r="H6130" s="278"/>
      <c r="I6130" s="278"/>
      <c r="J6130" s="278"/>
      <c r="K6130" s="278"/>
      <c r="L6130" s="278"/>
      <c r="M6130" s="278"/>
      <c r="N6130" s="278"/>
      <c r="O6130" s="278"/>
      <c r="P6130" s="278"/>
      <c r="Q6130" s="278"/>
    </row>
    <row r="6131" spans="1:17" ht="12.1" customHeight="1" x14ac:dyDescent="0.25">
      <c r="A6131" s="273" t="s">
        <v>9497</v>
      </c>
      <c r="B6131" s="273"/>
      <c r="C6131" s="274" t="s">
        <v>9498</v>
      </c>
      <c r="D6131" s="274"/>
      <c r="E6131" s="274"/>
      <c r="F6131" s="274"/>
      <c r="G6131" s="73">
        <v>0</v>
      </c>
      <c r="H6131" s="73">
        <v>0</v>
      </c>
      <c r="I6131" s="275">
        <v>0</v>
      </c>
      <c r="J6131" s="275"/>
      <c r="K6131" s="275">
        <v>10100600.720000001</v>
      </c>
      <c r="L6131" s="275"/>
      <c r="M6131" s="275"/>
      <c r="N6131" s="275"/>
      <c r="O6131" s="275">
        <v>0</v>
      </c>
      <c r="P6131" s="275"/>
      <c r="Q6131" s="73">
        <v>10100600.720000001</v>
      </c>
    </row>
    <row r="6132" spans="1:17" ht="12.75" customHeight="1" x14ac:dyDescent="0.25">
      <c r="A6132" s="355"/>
      <c r="B6132" s="355"/>
      <c r="C6132" s="355"/>
      <c r="D6132" s="355"/>
      <c r="E6132" s="355"/>
      <c r="F6132" s="355"/>
      <c r="G6132" s="74">
        <v>0</v>
      </c>
      <c r="H6132" s="74">
        <v>0</v>
      </c>
      <c r="I6132" s="356">
        <v>0</v>
      </c>
      <c r="J6132" s="356"/>
      <c r="K6132" s="356">
        <v>10100600.720000001</v>
      </c>
      <c r="L6132" s="356"/>
      <c r="M6132" s="356"/>
      <c r="N6132" s="356"/>
      <c r="O6132" s="356">
        <v>0</v>
      </c>
      <c r="P6132" s="356"/>
      <c r="Q6132" s="74">
        <v>10100600.720000001</v>
      </c>
    </row>
    <row r="6133" spans="1:17" ht="6.8" customHeight="1" x14ac:dyDescent="0.25"/>
    <row r="6134" spans="1:17" ht="12.1" customHeight="1" x14ac:dyDescent="0.25">
      <c r="A6134" s="277" t="s">
        <v>578</v>
      </c>
      <c r="B6134" s="277"/>
      <c r="C6134" s="278" t="s">
        <v>985</v>
      </c>
      <c r="D6134" s="278"/>
      <c r="E6134" s="278"/>
      <c r="F6134" s="278"/>
      <c r="G6134" s="278"/>
      <c r="H6134" s="278"/>
      <c r="I6134" s="278"/>
      <c r="J6134" s="278"/>
      <c r="K6134" s="278"/>
      <c r="L6134" s="278"/>
      <c r="M6134" s="278"/>
      <c r="N6134" s="278"/>
      <c r="O6134" s="278"/>
      <c r="P6134" s="278"/>
      <c r="Q6134" s="278"/>
    </row>
    <row r="6135" spans="1:17" ht="12.1" customHeight="1" x14ac:dyDescent="0.25">
      <c r="A6135" s="273" t="s">
        <v>9499</v>
      </c>
      <c r="B6135" s="273"/>
      <c r="C6135" s="274" t="s">
        <v>9500</v>
      </c>
      <c r="D6135" s="274"/>
      <c r="E6135" s="274"/>
      <c r="F6135" s="274"/>
      <c r="G6135" s="73">
        <v>0</v>
      </c>
      <c r="H6135" s="73">
        <v>0</v>
      </c>
      <c r="I6135" s="275">
        <v>0</v>
      </c>
      <c r="J6135" s="275"/>
      <c r="K6135" s="275">
        <v>10728.81</v>
      </c>
      <c r="L6135" s="275"/>
      <c r="M6135" s="275"/>
      <c r="N6135" s="275"/>
      <c r="O6135" s="275">
        <v>0</v>
      </c>
      <c r="P6135" s="275"/>
      <c r="Q6135" s="73">
        <v>10728.81</v>
      </c>
    </row>
    <row r="6136" spans="1:17" ht="12.75" customHeight="1" x14ac:dyDescent="0.25">
      <c r="A6136" s="273" t="s">
        <v>9501</v>
      </c>
      <c r="B6136" s="273"/>
      <c r="C6136" s="274" t="s">
        <v>9500</v>
      </c>
      <c r="D6136" s="274"/>
      <c r="E6136" s="274"/>
      <c r="F6136" s="274"/>
      <c r="G6136" s="73">
        <v>0</v>
      </c>
      <c r="H6136" s="73">
        <v>0</v>
      </c>
      <c r="I6136" s="275">
        <v>0</v>
      </c>
      <c r="J6136" s="275"/>
      <c r="K6136" s="275">
        <v>2014703.79</v>
      </c>
      <c r="L6136" s="275"/>
      <c r="M6136" s="275"/>
      <c r="N6136" s="275"/>
      <c r="O6136" s="275">
        <v>0</v>
      </c>
      <c r="P6136" s="275"/>
      <c r="Q6136" s="73">
        <v>2014703.79</v>
      </c>
    </row>
    <row r="6137" spans="1:17" ht="12.1" customHeight="1" x14ac:dyDescent="0.25">
      <c r="A6137" s="273" t="s">
        <v>9502</v>
      </c>
      <c r="B6137" s="273"/>
      <c r="C6137" s="274" t="s">
        <v>9500</v>
      </c>
      <c r="D6137" s="274"/>
      <c r="E6137" s="274"/>
      <c r="F6137" s="274"/>
      <c r="G6137" s="73">
        <v>0</v>
      </c>
      <c r="H6137" s="73">
        <v>0</v>
      </c>
      <c r="I6137" s="275">
        <v>0</v>
      </c>
      <c r="J6137" s="275"/>
      <c r="K6137" s="275">
        <v>1335138.1399999999</v>
      </c>
      <c r="L6137" s="275"/>
      <c r="M6137" s="275"/>
      <c r="N6137" s="275"/>
      <c r="O6137" s="275">
        <v>0</v>
      </c>
      <c r="P6137" s="275"/>
      <c r="Q6137" s="73">
        <v>1335138.1399999999</v>
      </c>
    </row>
    <row r="6138" spans="1:17" ht="12.1" customHeight="1" x14ac:dyDescent="0.25">
      <c r="A6138" s="273" t="s">
        <v>9503</v>
      </c>
      <c r="B6138" s="273"/>
      <c r="C6138" s="274" t="s">
        <v>9500</v>
      </c>
      <c r="D6138" s="274"/>
      <c r="E6138" s="274"/>
      <c r="F6138" s="274"/>
      <c r="G6138" s="73">
        <v>0</v>
      </c>
      <c r="H6138" s="73">
        <v>0</v>
      </c>
      <c r="I6138" s="275">
        <v>0</v>
      </c>
      <c r="J6138" s="275"/>
      <c r="K6138" s="275">
        <v>179964.23</v>
      </c>
      <c r="L6138" s="275"/>
      <c r="M6138" s="275"/>
      <c r="N6138" s="275"/>
      <c r="O6138" s="275">
        <v>0</v>
      </c>
      <c r="P6138" s="275"/>
      <c r="Q6138" s="73">
        <v>179964.23</v>
      </c>
    </row>
    <row r="6139" spans="1:17" ht="12.75" customHeight="1" x14ac:dyDescent="0.25">
      <c r="A6139" s="273" t="s">
        <v>9504</v>
      </c>
      <c r="B6139" s="273"/>
      <c r="C6139" s="274" t="s">
        <v>9500</v>
      </c>
      <c r="D6139" s="274"/>
      <c r="E6139" s="274"/>
      <c r="F6139" s="274"/>
      <c r="G6139" s="73">
        <v>0</v>
      </c>
      <c r="H6139" s="73">
        <v>0</v>
      </c>
      <c r="I6139" s="275">
        <v>0</v>
      </c>
      <c r="J6139" s="275"/>
      <c r="K6139" s="275">
        <v>25920</v>
      </c>
      <c r="L6139" s="275"/>
      <c r="M6139" s="275"/>
      <c r="N6139" s="275"/>
      <c r="O6139" s="275">
        <v>0</v>
      </c>
      <c r="P6139" s="275"/>
      <c r="Q6139" s="73">
        <v>25920</v>
      </c>
    </row>
    <row r="6140" spans="1:17" ht="12.1" customHeight="1" x14ac:dyDescent="0.25">
      <c r="A6140" s="273" t="s">
        <v>9505</v>
      </c>
      <c r="B6140" s="273"/>
      <c r="C6140" s="274" t="s">
        <v>9500</v>
      </c>
      <c r="D6140" s="274"/>
      <c r="E6140" s="274"/>
      <c r="F6140" s="274"/>
      <c r="G6140" s="73">
        <v>0</v>
      </c>
      <c r="H6140" s="73">
        <v>0</v>
      </c>
      <c r="I6140" s="275">
        <v>0</v>
      </c>
      <c r="J6140" s="275"/>
      <c r="K6140" s="275">
        <v>1493791.23</v>
      </c>
      <c r="L6140" s="275"/>
      <c r="M6140" s="275"/>
      <c r="N6140" s="275"/>
      <c r="O6140" s="275">
        <v>0</v>
      </c>
      <c r="P6140" s="275"/>
      <c r="Q6140" s="73">
        <v>1493791.23</v>
      </c>
    </row>
    <row r="6141" spans="1:17" ht="12.1" customHeight="1" x14ac:dyDescent="0.25">
      <c r="A6141" s="273" t="s">
        <v>9506</v>
      </c>
      <c r="B6141" s="273"/>
      <c r="C6141" s="274" t="s">
        <v>9500</v>
      </c>
      <c r="D6141" s="274"/>
      <c r="E6141" s="274"/>
      <c r="F6141" s="274"/>
      <c r="G6141" s="73">
        <v>0</v>
      </c>
      <c r="H6141" s="73">
        <v>0</v>
      </c>
      <c r="I6141" s="275">
        <v>0</v>
      </c>
      <c r="J6141" s="275"/>
      <c r="K6141" s="275">
        <v>722485.92</v>
      </c>
      <c r="L6141" s="275"/>
      <c r="M6141" s="275"/>
      <c r="N6141" s="275"/>
      <c r="O6141" s="275">
        <v>0</v>
      </c>
      <c r="P6141" s="275"/>
      <c r="Q6141" s="73">
        <v>722485.92</v>
      </c>
    </row>
    <row r="6142" spans="1:17" ht="12.1" customHeight="1" x14ac:dyDescent="0.25">
      <c r="A6142" s="273" t="s">
        <v>9507</v>
      </c>
      <c r="B6142" s="273"/>
      <c r="C6142" s="274" t="s">
        <v>9500</v>
      </c>
      <c r="D6142" s="274"/>
      <c r="E6142" s="274"/>
      <c r="F6142" s="274"/>
      <c r="G6142" s="73">
        <v>0</v>
      </c>
      <c r="H6142" s="73">
        <v>0</v>
      </c>
      <c r="I6142" s="275">
        <v>0</v>
      </c>
      <c r="J6142" s="275"/>
      <c r="K6142" s="275">
        <v>20.78</v>
      </c>
      <c r="L6142" s="275"/>
      <c r="M6142" s="275"/>
      <c r="N6142" s="275"/>
      <c r="O6142" s="275">
        <v>0</v>
      </c>
      <c r="P6142" s="275"/>
      <c r="Q6142" s="73">
        <v>20.78</v>
      </c>
    </row>
    <row r="6143" spans="1:17" ht="12.75" customHeight="1" x14ac:dyDescent="0.25">
      <c r="A6143" s="273" t="s">
        <v>9508</v>
      </c>
      <c r="B6143" s="273"/>
      <c r="C6143" s="274" t="s">
        <v>9509</v>
      </c>
      <c r="D6143" s="274"/>
      <c r="E6143" s="274"/>
      <c r="F6143" s="274"/>
      <c r="G6143" s="73">
        <v>0</v>
      </c>
      <c r="H6143" s="73">
        <v>0</v>
      </c>
      <c r="I6143" s="275">
        <v>0</v>
      </c>
      <c r="J6143" s="275"/>
      <c r="K6143" s="275">
        <v>7662.73</v>
      </c>
      <c r="L6143" s="275"/>
      <c r="M6143" s="275"/>
      <c r="N6143" s="275"/>
      <c r="O6143" s="275">
        <v>0</v>
      </c>
      <c r="P6143" s="275"/>
      <c r="Q6143" s="73">
        <v>7662.73</v>
      </c>
    </row>
    <row r="6144" spans="1:17" ht="12.1" customHeight="1" x14ac:dyDescent="0.25">
      <c r="A6144" s="273" t="s">
        <v>9510</v>
      </c>
      <c r="B6144" s="273"/>
      <c r="C6144" s="274" t="s">
        <v>9500</v>
      </c>
      <c r="D6144" s="274"/>
      <c r="E6144" s="274"/>
      <c r="F6144" s="274"/>
      <c r="G6144" s="73">
        <v>0</v>
      </c>
      <c r="H6144" s="73">
        <v>0</v>
      </c>
      <c r="I6144" s="275">
        <v>0</v>
      </c>
      <c r="J6144" s="275"/>
      <c r="K6144" s="275">
        <v>828300.1</v>
      </c>
      <c r="L6144" s="275"/>
      <c r="M6144" s="275"/>
      <c r="N6144" s="275"/>
      <c r="O6144" s="275">
        <v>0</v>
      </c>
      <c r="P6144" s="275"/>
      <c r="Q6144" s="73">
        <v>828300.1</v>
      </c>
    </row>
    <row r="6145" spans="1:17" ht="12.1" customHeight="1" x14ac:dyDescent="0.25">
      <c r="A6145" s="273" t="s">
        <v>9511</v>
      </c>
      <c r="B6145" s="273"/>
      <c r="C6145" s="274" t="s">
        <v>9512</v>
      </c>
      <c r="D6145" s="274"/>
      <c r="E6145" s="274"/>
      <c r="F6145" s="274"/>
      <c r="G6145" s="73">
        <v>0</v>
      </c>
      <c r="H6145" s="73">
        <v>0</v>
      </c>
      <c r="I6145" s="275">
        <v>0</v>
      </c>
      <c r="J6145" s="275"/>
      <c r="K6145" s="275">
        <v>40800</v>
      </c>
      <c r="L6145" s="275"/>
      <c r="M6145" s="275"/>
      <c r="N6145" s="275"/>
      <c r="O6145" s="275">
        <v>0</v>
      </c>
      <c r="P6145" s="275"/>
      <c r="Q6145" s="73">
        <v>40800</v>
      </c>
    </row>
    <row r="6146" spans="1:17" ht="12.75" customHeight="1" x14ac:dyDescent="0.25">
      <c r="A6146" s="273" t="s">
        <v>9513</v>
      </c>
      <c r="B6146" s="273"/>
      <c r="C6146" s="274" t="s">
        <v>9500</v>
      </c>
      <c r="D6146" s="274"/>
      <c r="E6146" s="274"/>
      <c r="F6146" s="274"/>
      <c r="G6146" s="73">
        <v>0</v>
      </c>
      <c r="H6146" s="73">
        <v>0</v>
      </c>
      <c r="I6146" s="275">
        <v>0</v>
      </c>
      <c r="J6146" s="275"/>
      <c r="K6146" s="275">
        <v>2370608.41</v>
      </c>
      <c r="L6146" s="275"/>
      <c r="M6146" s="275"/>
      <c r="N6146" s="275"/>
      <c r="O6146" s="275">
        <v>0</v>
      </c>
      <c r="P6146" s="275"/>
      <c r="Q6146" s="73">
        <v>2370608.41</v>
      </c>
    </row>
    <row r="6147" spans="1:17" ht="12.1" customHeight="1" x14ac:dyDescent="0.25">
      <c r="A6147" s="273" t="s">
        <v>9514</v>
      </c>
      <c r="B6147" s="273"/>
      <c r="C6147" s="274" t="s">
        <v>9500</v>
      </c>
      <c r="D6147" s="274"/>
      <c r="E6147" s="274"/>
      <c r="F6147" s="274"/>
      <c r="G6147" s="73">
        <v>0</v>
      </c>
      <c r="H6147" s="73">
        <v>0</v>
      </c>
      <c r="I6147" s="275">
        <v>0</v>
      </c>
      <c r="J6147" s="275"/>
      <c r="K6147" s="275">
        <v>143797.03</v>
      </c>
      <c r="L6147" s="275"/>
      <c r="M6147" s="275"/>
      <c r="N6147" s="275"/>
      <c r="O6147" s="275">
        <v>0</v>
      </c>
      <c r="P6147" s="275"/>
      <c r="Q6147" s="73">
        <v>143797.03</v>
      </c>
    </row>
    <row r="6148" spans="1:17" ht="12.1" customHeight="1" x14ac:dyDescent="0.25">
      <c r="A6148" s="273" t="s">
        <v>9515</v>
      </c>
      <c r="B6148" s="273"/>
      <c r="C6148" s="274" t="s">
        <v>9516</v>
      </c>
      <c r="D6148" s="274"/>
      <c r="E6148" s="274"/>
      <c r="F6148" s="274"/>
      <c r="G6148" s="73">
        <v>0</v>
      </c>
      <c r="H6148" s="73">
        <v>0</v>
      </c>
      <c r="I6148" s="275">
        <v>0</v>
      </c>
      <c r="J6148" s="275"/>
      <c r="K6148" s="275">
        <v>27600</v>
      </c>
      <c r="L6148" s="275"/>
      <c r="M6148" s="275"/>
      <c r="N6148" s="275"/>
      <c r="O6148" s="275">
        <v>0</v>
      </c>
      <c r="P6148" s="275"/>
      <c r="Q6148" s="73">
        <v>27600</v>
      </c>
    </row>
    <row r="6149" spans="1:17" ht="12.75" customHeight="1" x14ac:dyDescent="0.25">
      <c r="A6149" s="273" t="s">
        <v>9517</v>
      </c>
      <c r="B6149" s="273"/>
      <c r="C6149" s="274" t="s">
        <v>9500</v>
      </c>
      <c r="D6149" s="274"/>
      <c r="E6149" s="274"/>
      <c r="F6149" s="274"/>
      <c r="G6149" s="73">
        <v>0</v>
      </c>
      <c r="H6149" s="73">
        <v>0</v>
      </c>
      <c r="I6149" s="275">
        <v>0</v>
      </c>
      <c r="J6149" s="275"/>
      <c r="K6149" s="275">
        <v>634447.37</v>
      </c>
      <c r="L6149" s="275"/>
      <c r="M6149" s="275"/>
      <c r="N6149" s="275"/>
      <c r="O6149" s="275">
        <v>0</v>
      </c>
      <c r="P6149" s="275"/>
      <c r="Q6149" s="73">
        <v>634447.37</v>
      </c>
    </row>
    <row r="6150" spans="1:17" ht="12.1" customHeight="1" x14ac:dyDescent="0.25">
      <c r="A6150" s="273" t="s">
        <v>9518</v>
      </c>
      <c r="B6150" s="273"/>
      <c r="C6150" s="274" t="s">
        <v>9500</v>
      </c>
      <c r="D6150" s="274"/>
      <c r="E6150" s="274"/>
      <c r="F6150" s="274"/>
      <c r="G6150" s="73">
        <v>0</v>
      </c>
      <c r="H6150" s="73">
        <v>0</v>
      </c>
      <c r="I6150" s="275">
        <v>0</v>
      </c>
      <c r="J6150" s="275"/>
      <c r="K6150" s="275">
        <v>10000</v>
      </c>
      <c r="L6150" s="275"/>
      <c r="M6150" s="275"/>
      <c r="N6150" s="275"/>
      <c r="O6150" s="275">
        <v>0</v>
      </c>
      <c r="P6150" s="275"/>
      <c r="Q6150" s="73">
        <v>10000</v>
      </c>
    </row>
    <row r="6151" spans="1:17" ht="12.1" customHeight="1" x14ac:dyDescent="0.25">
      <c r="A6151" s="273" t="s">
        <v>9519</v>
      </c>
      <c r="B6151" s="273"/>
      <c r="C6151" s="274" t="s">
        <v>9500</v>
      </c>
      <c r="D6151" s="274"/>
      <c r="E6151" s="274"/>
      <c r="F6151" s="274"/>
      <c r="G6151" s="73">
        <v>0</v>
      </c>
      <c r="H6151" s="73">
        <v>0</v>
      </c>
      <c r="I6151" s="275">
        <v>0</v>
      </c>
      <c r="J6151" s="275"/>
      <c r="K6151" s="275">
        <v>215756.32</v>
      </c>
      <c r="L6151" s="275"/>
      <c r="M6151" s="275"/>
      <c r="N6151" s="275"/>
      <c r="O6151" s="275">
        <v>0</v>
      </c>
      <c r="P6151" s="275"/>
      <c r="Q6151" s="73">
        <v>215756.32</v>
      </c>
    </row>
    <row r="6152" spans="1:17" ht="12.75" customHeight="1" x14ac:dyDescent="0.25">
      <c r="A6152" s="273" t="s">
        <v>9520</v>
      </c>
      <c r="B6152" s="273"/>
      <c r="C6152" s="274" t="s">
        <v>9500</v>
      </c>
      <c r="D6152" s="274"/>
      <c r="E6152" s="274"/>
      <c r="F6152" s="274"/>
      <c r="G6152" s="73">
        <v>0</v>
      </c>
      <c r="H6152" s="73">
        <v>0</v>
      </c>
      <c r="I6152" s="275">
        <v>0</v>
      </c>
      <c r="J6152" s="275"/>
      <c r="K6152" s="275">
        <v>390909.09</v>
      </c>
      <c r="L6152" s="275"/>
      <c r="M6152" s="275"/>
      <c r="N6152" s="275"/>
      <c r="O6152" s="275">
        <v>0</v>
      </c>
      <c r="P6152" s="275"/>
      <c r="Q6152" s="73">
        <v>390909.09</v>
      </c>
    </row>
    <row r="6153" spans="1:17" ht="12.1" customHeight="1" x14ac:dyDescent="0.25">
      <c r="A6153" s="273" t="s">
        <v>9521</v>
      </c>
      <c r="B6153" s="273"/>
      <c r="C6153" s="274" t="s">
        <v>985</v>
      </c>
      <c r="D6153" s="274"/>
      <c r="E6153" s="274"/>
      <c r="F6153" s="274"/>
      <c r="G6153" s="73">
        <v>0</v>
      </c>
      <c r="H6153" s="73">
        <v>0</v>
      </c>
      <c r="I6153" s="275">
        <v>0</v>
      </c>
      <c r="J6153" s="275"/>
      <c r="K6153" s="275">
        <v>6363.63</v>
      </c>
      <c r="L6153" s="275"/>
      <c r="M6153" s="275"/>
      <c r="N6153" s="275"/>
      <c r="O6153" s="275">
        <v>0</v>
      </c>
      <c r="P6153" s="275"/>
      <c r="Q6153" s="73">
        <v>6363.63</v>
      </c>
    </row>
    <row r="6154" spans="1:17" ht="12.1" customHeight="1" x14ac:dyDescent="0.25">
      <c r="A6154" s="273" t="s">
        <v>9522</v>
      </c>
      <c r="B6154" s="273"/>
      <c r="C6154" s="274" t="s">
        <v>9500</v>
      </c>
      <c r="D6154" s="274"/>
      <c r="E6154" s="274"/>
      <c r="F6154" s="274"/>
      <c r="G6154" s="73">
        <v>0</v>
      </c>
      <c r="H6154" s="73">
        <v>0</v>
      </c>
      <c r="I6154" s="275">
        <v>0</v>
      </c>
      <c r="J6154" s="275"/>
      <c r="K6154" s="275">
        <v>762904.12</v>
      </c>
      <c r="L6154" s="275"/>
      <c r="M6154" s="275"/>
      <c r="N6154" s="275"/>
      <c r="O6154" s="275">
        <v>0</v>
      </c>
      <c r="P6154" s="275"/>
      <c r="Q6154" s="73">
        <v>762904.12</v>
      </c>
    </row>
    <row r="6155" spans="1:17" ht="12.75" customHeight="1" x14ac:dyDescent="0.25">
      <c r="A6155" s="273" t="s">
        <v>9523</v>
      </c>
      <c r="B6155" s="273"/>
      <c r="C6155" s="274" t="s">
        <v>9524</v>
      </c>
      <c r="D6155" s="274"/>
      <c r="E6155" s="274"/>
      <c r="F6155" s="274"/>
      <c r="G6155" s="73">
        <v>0</v>
      </c>
      <c r="H6155" s="73">
        <v>0</v>
      </c>
      <c r="I6155" s="275">
        <v>0</v>
      </c>
      <c r="J6155" s="275"/>
      <c r="K6155" s="275">
        <v>2727.27</v>
      </c>
      <c r="L6155" s="275"/>
      <c r="M6155" s="275"/>
      <c r="N6155" s="275"/>
      <c r="O6155" s="275">
        <v>0</v>
      </c>
      <c r="P6155" s="275"/>
      <c r="Q6155" s="73">
        <v>2727.27</v>
      </c>
    </row>
    <row r="6156" spans="1:17" ht="12.1" customHeight="1" x14ac:dyDescent="0.25">
      <c r="A6156" s="273" t="s">
        <v>9525</v>
      </c>
      <c r="B6156" s="273"/>
      <c r="C6156" s="274" t="s">
        <v>9500</v>
      </c>
      <c r="D6156" s="274"/>
      <c r="E6156" s="274"/>
      <c r="F6156" s="274"/>
      <c r="G6156" s="73">
        <v>0</v>
      </c>
      <c r="H6156" s="73">
        <v>0</v>
      </c>
      <c r="I6156" s="275">
        <v>0</v>
      </c>
      <c r="J6156" s="275"/>
      <c r="K6156" s="275">
        <v>73321.86</v>
      </c>
      <c r="L6156" s="275"/>
      <c r="M6156" s="275"/>
      <c r="N6156" s="275"/>
      <c r="O6156" s="275">
        <v>0</v>
      </c>
      <c r="P6156" s="275"/>
      <c r="Q6156" s="73">
        <v>73321.86</v>
      </c>
    </row>
    <row r="6157" spans="1:17" ht="12.1" customHeight="1" x14ac:dyDescent="0.25">
      <c r="A6157" s="273" t="s">
        <v>9526</v>
      </c>
      <c r="B6157" s="273"/>
      <c r="C6157" s="274" t="s">
        <v>9500</v>
      </c>
      <c r="D6157" s="274"/>
      <c r="E6157" s="274"/>
      <c r="F6157" s="274"/>
      <c r="G6157" s="73">
        <v>0</v>
      </c>
      <c r="H6157" s="73">
        <v>0</v>
      </c>
      <c r="I6157" s="275">
        <v>0</v>
      </c>
      <c r="J6157" s="275"/>
      <c r="K6157" s="275">
        <v>1878909.09</v>
      </c>
      <c r="L6157" s="275"/>
      <c r="M6157" s="275"/>
      <c r="N6157" s="275"/>
      <c r="O6157" s="275">
        <v>0</v>
      </c>
      <c r="P6157" s="275"/>
      <c r="Q6157" s="73">
        <v>1878909.09</v>
      </c>
    </row>
    <row r="6158" spans="1:17" ht="12.75" customHeight="1" x14ac:dyDescent="0.25">
      <c r="A6158" s="273" t="s">
        <v>9527</v>
      </c>
      <c r="B6158" s="273"/>
      <c r="C6158" s="274" t="s">
        <v>9500</v>
      </c>
      <c r="D6158" s="274"/>
      <c r="E6158" s="274"/>
      <c r="F6158" s="274"/>
      <c r="G6158" s="73">
        <v>0</v>
      </c>
      <c r="H6158" s="73">
        <v>0</v>
      </c>
      <c r="I6158" s="275">
        <v>0</v>
      </c>
      <c r="J6158" s="275"/>
      <c r="K6158" s="275">
        <v>2693336.25</v>
      </c>
      <c r="L6158" s="275"/>
      <c r="M6158" s="275"/>
      <c r="N6158" s="275"/>
      <c r="O6158" s="275">
        <v>0</v>
      </c>
      <c r="P6158" s="275"/>
      <c r="Q6158" s="73">
        <v>2693336.25</v>
      </c>
    </row>
    <row r="6159" spans="1:17" ht="12.1" customHeight="1" x14ac:dyDescent="0.25">
      <c r="A6159" s="273" t="s">
        <v>9528</v>
      </c>
      <c r="B6159" s="273"/>
      <c r="C6159" s="274" t="s">
        <v>9500</v>
      </c>
      <c r="D6159" s="274"/>
      <c r="E6159" s="274"/>
      <c r="F6159" s="274"/>
      <c r="G6159" s="73">
        <v>0</v>
      </c>
      <c r="H6159" s="73">
        <v>0</v>
      </c>
      <c r="I6159" s="275">
        <v>0</v>
      </c>
      <c r="J6159" s="275"/>
      <c r="K6159" s="275">
        <v>360268.55</v>
      </c>
      <c r="L6159" s="275"/>
      <c r="M6159" s="275"/>
      <c r="N6159" s="275"/>
      <c r="O6159" s="275">
        <v>0</v>
      </c>
      <c r="P6159" s="275"/>
      <c r="Q6159" s="73">
        <v>360268.55</v>
      </c>
    </row>
    <row r="6160" spans="1:17" ht="12.1" customHeight="1" x14ac:dyDescent="0.25">
      <c r="A6160" s="273" t="s">
        <v>9529</v>
      </c>
      <c r="B6160" s="273"/>
      <c r="C6160" s="274" t="s">
        <v>9530</v>
      </c>
      <c r="D6160" s="274"/>
      <c r="E6160" s="274"/>
      <c r="F6160" s="274"/>
      <c r="G6160" s="73">
        <v>0</v>
      </c>
      <c r="H6160" s="73">
        <v>0</v>
      </c>
      <c r="I6160" s="275">
        <v>5130444</v>
      </c>
      <c r="J6160" s="275"/>
      <c r="K6160" s="275">
        <v>616486934.74000001</v>
      </c>
      <c r="L6160" s="275"/>
      <c r="M6160" s="275"/>
      <c r="N6160" s="275"/>
      <c r="O6160" s="275">
        <v>0</v>
      </c>
      <c r="P6160" s="275"/>
      <c r="Q6160" s="73">
        <v>611356490.74000001</v>
      </c>
    </row>
    <row r="6161" spans="1:17" ht="12.75" customHeight="1" x14ac:dyDescent="0.25">
      <c r="A6161" s="273" t="s">
        <v>9531</v>
      </c>
      <c r="B6161" s="273"/>
      <c r="C6161" s="274" t="s">
        <v>9532</v>
      </c>
      <c r="D6161" s="274"/>
      <c r="E6161" s="274"/>
      <c r="F6161" s="274"/>
      <c r="G6161" s="73">
        <v>0</v>
      </c>
      <c r="H6161" s="73">
        <v>0</v>
      </c>
      <c r="I6161" s="275">
        <v>0</v>
      </c>
      <c r="J6161" s="275"/>
      <c r="K6161" s="275">
        <v>15000</v>
      </c>
      <c r="L6161" s="275"/>
      <c r="M6161" s="275"/>
      <c r="N6161" s="275"/>
      <c r="O6161" s="275">
        <v>0</v>
      </c>
      <c r="P6161" s="275"/>
      <c r="Q6161" s="73">
        <v>15000</v>
      </c>
    </row>
    <row r="6162" spans="1:17" ht="12.1" customHeight="1" x14ac:dyDescent="0.25">
      <c r="A6162" s="273" t="s">
        <v>9533</v>
      </c>
      <c r="B6162" s="273"/>
      <c r="C6162" s="274" t="s">
        <v>9534</v>
      </c>
      <c r="D6162" s="274"/>
      <c r="E6162" s="274"/>
      <c r="F6162" s="274"/>
      <c r="G6162" s="73">
        <v>0</v>
      </c>
      <c r="H6162" s="73">
        <v>0</v>
      </c>
      <c r="I6162" s="275">
        <v>0</v>
      </c>
      <c r="J6162" s="275"/>
      <c r="K6162" s="275">
        <v>15000</v>
      </c>
      <c r="L6162" s="275"/>
      <c r="M6162" s="275"/>
      <c r="N6162" s="275"/>
      <c r="O6162" s="275">
        <v>0</v>
      </c>
      <c r="P6162" s="275"/>
      <c r="Q6162" s="73">
        <v>15000</v>
      </c>
    </row>
    <row r="6163" spans="1:17" ht="12.1" customHeight="1" x14ac:dyDescent="0.25">
      <c r="A6163" s="273" t="s">
        <v>9535</v>
      </c>
      <c r="B6163" s="273"/>
      <c r="C6163" s="274" t="s">
        <v>9536</v>
      </c>
      <c r="D6163" s="274"/>
      <c r="E6163" s="274"/>
      <c r="F6163" s="274"/>
      <c r="G6163" s="73">
        <v>0</v>
      </c>
      <c r="H6163" s="73">
        <v>0</v>
      </c>
      <c r="I6163" s="275">
        <v>0</v>
      </c>
      <c r="J6163" s="275"/>
      <c r="K6163" s="275">
        <v>361363.63</v>
      </c>
      <c r="L6163" s="275"/>
      <c r="M6163" s="275"/>
      <c r="N6163" s="275"/>
      <c r="O6163" s="275">
        <v>0</v>
      </c>
      <c r="P6163" s="275"/>
      <c r="Q6163" s="73">
        <v>361363.63</v>
      </c>
    </row>
    <row r="6164" spans="1:17" ht="12.75" customHeight="1" x14ac:dyDescent="0.25">
      <c r="A6164" s="355"/>
      <c r="B6164" s="355"/>
      <c r="C6164" s="355"/>
      <c r="D6164" s="355"/>
      <c r="E6164" s="355"/>
      <c r="F6164" s="355"/>
      <c r="G6164" s="74">
        <v>0</v>
      </c>
      <c r="H6164" s="74">
        <v>0</v>
      </c>
      <c r="I6164" s="356">
        <v>5130444</v>
      </c>
      <c r="J6164" s="356"/>
      <c r="K6164" s="356">
        <v>633108763.09000003</v>
      </c>
      <c r="L6164" s="356"/>
      <c r="M6164" s="356"/>
      <c r="N6164" s="356"/>
      <c r="O6164" s="356">
        <v>0</v>
      </c>
      <c r="P6164" s="356"/>
      <c r="Q6164" s="74">
        <v>627978319.09000003</v>
      </c>
    </row>
    <row r="6165" spans="1:17" ht="6.8" customHeight="1" x14ac:dyDescent="0.25"/>
    <row r="6166" spans="1:17" ht="12.1" customHeight="1" x14ac:dyDescent="0.25">
      <c r="A6166" s="277" t="s">
        <v>578</v>
      </c>
      <c r="B6166" s="277"/>
      <c r="C6166" s="278" t="s">
        <v>987</v>
      </c>
      <c r="D6166" s="278"/>
      <c r="E6166" s="278"/>
      <c r="F6166" s="278"/>
      <c r="G6166" s="278"/>
      <c r="H6166" s="278"/>
      <c r="I6166" s="278"/>
      <c r="J6166" s="278"/>
      <c r="K6166" s="278"/>
      <c r="L6166" s="278"/>
      <c r="M6166" s="278"/>
      <c r="N6166" s="278"/>
      <c r="O6166" s="278"/>
      <c r="P6166" s="278"/>
      <c r="Q6166" s="278"/>
    </row>
    <row r="6167" spans="1:17" ht="12.1" customHeight="1" x14ac:dyDescent="0.25">
      <c r="A6167" s="273" t="s">
        <v>9537</v>
      </c>
      <c r="B6167" s="273"/>
      <c r="C6167" s="274" t="s">
        <v>9538</v>
      </c>
      <c r="D6167" s="274"/>
      <c r="E6167" s="274"/>
      <c r="F6167" s="274"/>
      <c r="G6167" s="73">
        <v>0</v>
      </c>
      <c r="H6167" s="73">
        <v>0</v>
      </c>
      <c r="I6167" s="275">
        <v>22000</v>
      </c>
      <c r="J6167" s="275"/>
      <c r="K6167" s="275">
        <v>0</v>
      </c>
      <c r="L6167" s="275"/>
      <c r="M6167" s="275"/>
      <c r="N6167" s="275"/>
      <c r="O6167" s="275">
        <v>22000</v>
      </c>
      <c r="P6167" s="275"/>
      <c r="Q6167" s="73">
        <v>0</v>
      </c>
    </row>
    <row r="6168" spans="1:17" ht="12.1" customHeight="1" x14ac:dyDescent="0.25">
      <c r="A6168" s="273" t="s">
        <v>9539</v>
      </c>
      <c r="B6168" s="273"/>
      <c r="C6168" s="274" t="s">
        <v>9538</v>
      </c>
      <c r="D6168" s="274"/>
      <c r="E6168" s="274"/>
      <c r="F6168" s="274"/>
      <c r="G6168" s="73">
        <v>0</v>
      </c>
      <c r="H6168" s="73">
        <v>0</v>
      </c>
      <c r="I6168" s="275">
        <v>400154.56</v>
      </c>
      <c r="J6168" s="275"/>
      <c r="K6168" s="275">
        <v>0</v>
      </c>
      <c r="L6168" s="275"/>
      <c r="M6168" s="275"/>
      <c r="N6168" s="275"/>
      <c r="O6168" s="275">
        <v>400154.56</v>
      </c>
      <c r="P6168" s="275"/>
      <c r="Q6168" s="73">
        <v>0</v>
      </c>
    </row>
    <row r="6169" spans="1:17" ht="12.75" customHeight="1" x14ac:dyDescent="0.25">
      <c r="A6169" s="273" t="s">
        <v>9540</v>
      </c>
      <c r="B6169" s="273"/>
      <c r="C6169" s="274" t="s">
        <v>9538</v>
      </c>
      <c r="D6169" s="274"/>
      <c r="E6169" s="274"/>
      <c r="F6169" s="274"/>
      <c r="G6169" s="73">
        <v>0</v>
      </c>
      <c r="H6169" s="73">
        <v>0</v>
      </c>
      <c r="I6169" s="275">
        <v>54545.46</v>
      </c>
      <c r="J6169" s="275"/>
      <c r="K6169" s="275">
        <v>0</v>
      </c>
      <c r="L6169" s="275"/>
      <c r="M6169" s="275"/>
      <c r="N6169" s="275"/>
      <c r="O6169" s="275">
        <v>54545.46</v>
      </c>
      <c r="P6169" s="275"/>
      <c r="Q6169" s="73">
        <v>0</v>
      </c>
    </row>
    <row r="6170" spans="1:17" ht="12.1" customHeight="1" x14ac:dyDescent="0.25">
      <c r="A6170" s="273" t="s">
        <v>9541</v>
      </c>
      <c r="B6170" s="273"/>
      <c r="C6170" s="274" t="s">
        <v>9538</v>
      </c>
      <c r="D6170" s="274"/>
      <c r="E6170" s="274"/>
      <c r="F6170" s="274"/>
      <c r="G6170" s="73">
        <v>0</v>
      </c>
      <c r="H6170" s="73">
        <v>0</v>
      </c>
      <c r="I6170" s="275">
        <v>1709090.91</v>
      </c>
      <c r="J6170" s="275"/>
      <c r="K6170" s="275">
        <v>0</v>
      </c>
      <c r="L6170" s="275"/>
      <c r="M6170" s="275"/>
      <c r="N6170" s="275"/>
      <c r="O6170" s="275">
        <v>1709090.91</v>
      </c>
      <c r="P6170" s="275"/>
      <c r="Q6170" s="73">
        <v>0</v>
      </c>
    </row>
    <row r="6171" spans="1:17" ht="12.1" customHeight="1" x14ac:dyDescent="0.25">
      <c r="A6171" s="273" t="s">
        <v>9542</v>
      </c>
      <c r="B6171" s="273"/>
      <c r="C6171" s="274" t="s">
        <v>9538</v>
      </c>
      <c r="D6171" s="274"/>
      <c r="E6171" s="274"/>
      <c r="F6171" s="274"/>
      <c r="G6171" s="73">
        <v>0</v>
      </c>
      <c r="H6171" s="73">
        <v>0</v>
      </c>
      <c r="I6171" s="275">
        <v>6781818.1699999999</v>
      </c>
      <c r="J6171" s="275"/>
      <c r="K6171" s="275">
        <v>0</v>
      </c>
      <c r="L6171" s="275"/>
      <c r="M6171" s="275"/>
      <c r="N6171" s="275"/>
      <c r="O6171" s="275">
        <v>6781818.1699999999</v>
      </c>
      <c r="P6171" s="275"/>
      <c r="Q6171" s="73">
        <v>0</v>
      </c>
    </row>
    <row r="6172" spans="1:17" ht="12.75" customHeight="1" x14ac:dyDescent="0.25">
      <c r="A6172" s="273" t="s">
        <v>9543</v>
      </c>
      <c r="B6172" s="273"/>
      <c r="C6172" s="274" t="s">
        <v>9538</v>
      </c>
      <c r="D6172" s="274"/>
      <c r="E6172" s="274"/>
      <c r="F6172" s="274"/>
      <c r="G6172" s="73">
        <v>0</v>
      </c>
      <c r="H6172" s="73">
        <v>0</v>
      </c>
      <c r="I6172" s="275">
        <v>4454545.46</v>
      </c>
      <c r="J6172" s="275"/>
      <c r="K6172" s="275">
        <v>0</v>
      </c>
      <c r="L6172" s="275"/>
      <c r="M6172" s="275"/>
      <c r="N6172" s="275"/>
      <c r="O6172" s="275">
        <v>4454545.46</v>
      </c>
      <c r="P6172" s="275"/>
      <c r="Q6172" s="73">
        <v>0</v>
      </c>
    </row>
    <row r="6173" spans="1:17" ht="12.1" customHeight="1" x14ac:dyDescent="0.25">
      <c r="A6173" s="273" t="s">
        <v>9544</v>
      </c>
      <c r="B6173" s="273"/>
      <c r="C6173" s="274" t="s">
        <v>9538</v>
      </c>
      <c r="D6173" s="274"/>
      <c r="E6173" s="274"/>
      <c r="F6173" s="274"/>
      <c r="G6173" s="73">
        <v>0</v>
      </c>
      <c r="H6173" s="73">
        <v>0</v>
      </c>
      <c r="I6173" s="275">
        <v>4031363.64</v>
      </c>
      <c r="J6173" s="275"/>
      <c r="K6173" s="275">
        <v>0</v>
      </c>
      <c r="L6173" s="275"/>
      <c r="M6173" s="275"/>
      <c r="N6173" s="275"/>
      <c r="O6173" s="275">
        <v>4031363.64</v>
      </c>
      <c r="P6173" s="275"/>
      <c r="Q6173" s="73">
        <v>0</v>
      </c>
    </row>
    <row r="6174" spans="1:17" ht="12.1" customHeight="1" x14ac:dyDescent="0.25">
      <c r="A6174" s="273" t="s">
        <v>9545</v>
      </c>
      <c r="B6174" s="273"/>
      <c r="C6174" s="274" t="s">
        <v>9538</v>
      </c>
      <c r="D6174" s="274"/>
      <c r="E6174" s="274"/>
      <c r="F6174" s="274"/>
      <c r="G6174" s="73">
        <v>0</v>
      </c>
      <c r="H6174" s="73">
        <v>0</v>
      </c>
      <c r="I6174" s="275">
        <v>2128000.0099999998</v>
      </c>
      <c r="J6174" s="275"/>
      <c r="K6174" s="275">
        <v>0</v>
      </c>
      <c r="L6174" s="275"/>
      <c r="M6174" s="275"/>
      <c r="N6174" s="275"/>
      <c r="O6174" s="275">
        <v>2128000.0099999998</v>
      </c>
      <c r="P6174" s="275"/>
      <c r="Q6174" s="73">
        <v>0</v>
      </c>
    </row>
    <row r="6175" spans="1:17" ht="12.75" customHeight="1" x14ac:dyDescent="0.25">
      <c r="A6175" s="273" t="s">
        <v>9546</v>
      </c>
      <c r="B6175" s="273"/>
      <c r="C6175" s="274" t="s">
        <v>9538</v>
      </c>
      <c r="D6175" s="274"/>
      <c r="E6175" s="274"/>
      <c r="F6175" s="274"/>
      <c r="G6175" s="73">
        <v>0</v>
      </c>
      <c r="H6175" s="73">
        <v>0</v>
      </c>
      <c r="I6175" s="275">
        <v>2700286.37</v>
      </c>
      <c r="J6175" s="275"/>
      <c r="K6175" s="275">
        <v>0</v>
      </c>
      <c r="L6175" s="275"/>
      <c r="M6175" s="275"/>
      <c r="N6175" s="275"/>
      <c r="O6175" s="275">
        <v>2700286.37</v>
      </c>
      <c r="P6175" s="275"/>
      <c r="Q6175" s="73">
        <v>0</v>
      </c>
    </row>
    <row r="6176" spans="1:17" ht="12.1" customHeight="1" x14ac:dyDescent="0.25">
      <c r="A6176" s="273" t="s">
        <v>9547</v>
      </c>
      <c r="B6176" s="273"/>
      <c r="C6176" s="274" t="s">
        <v>9538</v>
      </c>
      <c r="D6176" s="274"/>
      <c r="E6176" s="274"/>
      <c r="F6176" s="274"/>
      <c r="G6176" s="73">
        <v>0</v>
      </c>
      <c r="H6176" s="73">
        <v>0</v>
      </c>
      <c r="I6176" s="275">
        <v>145454.56</v>
      </c>
      <c r="J6176" s="275"/>
      <c r="K6176" s="275">
        <v>0</v>
      </c>
      <c r="L6176" s="275"/>
      <c r="M6176" s="275"/>
      <c r="N6176" s="275"/>
      <c r="O6176" s="275">
        <v>145454.56</v>
      </c>
      <c r="P6176" s="275"/>
      <c r="Q6176" s="73">
        <v>0</v>
      </c>
    </row>
    <row r="6177" spans="1:17" ht="12.1" customHeight="1" x14ac:dyDescent="0.25">
      <c r="A6177" s="273" t="s">
        <v>9548</v>
      </c>
      <c r="B6177" s="273"/>
      <c r="C6177" s="274" t="s">
        <v>9538</v>
      </c>
      <c r="D6177" s="274"/>
      <c r="E6177" s="274"/>
      <c r="F6177" s="274"/>
      <c r="G6177" s="73">
        <v>0</v>
      </c>
      <c r="H6177" s="73">
        <v>0</v>
      </c>
      <c r="I6177" s="275">
        <v>827507.27</v>
      </c>
      <c r="J6177" s="275"/>
      <c r="K6177" s="275">
        <v>0</v>
      </c>
      <c r="L6177" s="275"/>
      <c r="M6177" s="275"/>
      <c r="N6177" s="275"/>
      <c r="O6177" s="275">
        <v>827507.27</v>
      </c>
      <c r="P6177" s="275"/>
      <c r="Q6177" s="73">
        <v>0</v>
      </c>
    </row>
    <row r="6178" spans="1:17" ht="12.75" customHeight="1" x14ac:dyDescent="0.25">
      <c r="A6178" s="273" t="s">
        <v>9549</v>
      </c>
      <c r="B6178" s="273"/>
      <c r="C6178" s="274" t="s">
        <v>9538</v>
      </c>
      <c r="D6178" s="274"/>
      <c r="E6178" s="274"/>
      <c r="F6178" s="274"/>
      <c r="G6178" s="73">
        <v>0</v>
      </c>
      <c r="H6178" s="73">
        <v>0</v>
      </c>
      <c r="I6178" s="275">
        <v>908504.55</v>
      </c>
      <c r="J6178" s="275"/>
      <c r="K6178" s="275">
        <v>0</v>
      </c>
      <c r="L6178" s="275"/>
      <c r="M6178" s="275"/>
      <c r="N6178" s="275"/>
      <c r="O6178" s="275">
        <v>908504.55</v>
      </c>
      <c r="P6178" s="275"/>
      <c r="Q6178" s="73">
        <v>0</v>
      </c>
    </row>
    <row r="6179" spans="1:17" ht="12.1" customHeight="1" x14ac:dyDescent="0.25">
      <c r="A6179" s="273" t="s">
        <v>9550</v>
      </c>
      <c r="B6179" s="273"/>
      <c r="C6179" s="274" t="s">
        <v>9538</v>
      </c>
      <c r="D6179" s="274"/>
      <c r="E6179" s="274"/>
      <c r="F6179" s="274"/>
      <c r="G6179" s="73">
        <v>0</v>
      </c>
      <c r="H6179" s="73">
        <v>0</v>
      </c>
      <c r="I6179" s="275">
        <v>750972.73</v>
      </c>
      <c r="J6179" s="275"/>
      <c r="K6179" s="275">
        <v>0</v>
      </c>
      <c r="L6179" s="275"/>
      <c r="M6179" s="275"/>
      <c r="N6179" s="275"/>
      <c r="O6179" s="275">
        <v>750972.73</v>
      </c>
      <c r="P6179" s="275"/>
      <c r="Q6179" s="73">
        <v>0</v>
      </c>
    </row>
    <row r="6180" spans="1:17" ht="12.1" customHeight="1" x14ac:dyDescent="0.25">
      <c r="A6180" s="273" t="s">
        <v>9551</v>
      </c>
      <c r="B6180" s="273"/>
      <c r="C6180" s="274" t="s">
        <v>9538</v>
      </c>
      <c r="D6180" s="274"/>
      <c r="E6180" s="274"/>
      <c r="F6180" s="274"/>
      <c r="G6180" s="73">
        <v>0</v>
      </c>
      <c r="H6180" s="73">
        <v>0</v>
      </c>
      <c r="I6180" s="275">
        <v>685923.65</v>
      </c>
      <c r="J6180" s="275"/>
      <c r="K6180" s="275">
        <v>0</v>
      </c>
      <c r="L6180" s="275"/>
      <c r="M6180" s="275"/>
      <c r="N6180" s="275"/>
      <c r="O6180" s="275">
        <v>685923.65</v>
      </c>
      <c r="P6180" s="275"/>
      <c r="Q6180" s="73">
        <v>0</v>
      </c>
    </row>
    <row r="6181" spans="1:17" ht="12.75" customHeight="1" x14ac:dyDescent="0.25">
      <c r="A6181" s="273" t="s">
        <v>9552</v>
      </c>
      <c r="B6181" s="273"/>
      <c r="C6181" s="274" t="s">
        <v>9538</v>
      </c>
      <c r="D6181" s="274"/>
      <c r="E6181" s="274"/>
      <c r="F6181" s="274"/>
      <c r="G6181" s="73">
        <v>0</v>
      </c>
      <c r="H6181" s="73">
        <v>0</v>
      </c>
      <c r="I6181" s="275">
        <v>12023.64</v>
      </c>
      <c r="J6181" s="275"/>
      <c r="K6181" s="275">
        <v>0</v>
      </c>
      <c r="L6181" s="275"/>
      <c r="M6181" s="275"/>
      <c r="N6181" s="275"/>
      <c r="O6181" s="275">
        <v>12023.64</v>
      </c>
      <c r="P6181" s="275"/>
      <c r="Q6181" s="73">
        <v>0</v>
      </c>
    </row>
    <row r="6182" spans="1:17" ht="12.1" customHeight="1" x14ac:dyDescent="0.25">
      <c r="A6182" s="273" t="s">
        <v>9553</v>
      </c>
      <c r="B6182" s="273"/>
      <c r="C6182" s="274" t="s">
        <v>9538</v>
      </c>
      <c r="D6182" s="274"/>
      <c r="E6182" s="274"/>
      <c r="F6182" s="274"/>
      <c r="G6182" s="73">
        <v>0</v>
      </c>
      <c r="H6182" s="73">
        <v>0</v>
      </c>
      <c r="I6182" s="275">
        <v>34740</v>
      </c>
      <c r="J6182" s="275"/>
      <c r="K6182" s="275">
        <v>0</v>
      </c>
      <c r="L6182" s="275"/>
      <c r="M6182" s="275"/>
      <c r="N6182" s="275"/>
      <c r="O6182" s="275">
        <v>34740</v>
      </c>
      <c r="P6182" s="275"/>
      <c r="Q6182" s="73">
        <v>0</v>
      </c>
    </row>
    <row r="6183" spans="1:17" ht="12.1" customHeight="1" x14ac:dyDescent="0.25">
      <c r="A6183" s="273" t="s">
        <v>9554</v>
      </c>
      <c r="B6183" s="273"/>
      <c r="C6183" s="274" t="s">
        <v>9538</v>
      </c>
      <c r="D6183" s="274"/>
      <c r="E6183" s="274"/>
      <c r="F6183" s="274"/>
      <c r="G6183" s="73">
        <v>0</v>
      </c>
      <c r="H6183" s="73">
        <v>0</v>
      </c>
      <c r="I6183" s="275">
        <v>5753225.4500000002</v>
      </c>
      <c r="J6183" s="275"/>
      <c r="K6183" s="275">
        <v>0</v>
      </c>
      <c r="L6183" s="275"/>
      <c r="M6183" s="275"/>
      <c r="N6183" s="275"/>
      <c r="O6183" s="275">
        <v>5753225.4500000002</v>
      </c>
      <c r="P6183" s="275"/>
      <c r="Q6183" s="73">
        <v>0</v>
      </c>
    </row>
    <row r="6184" spans="1:17" ht="12.75" customHeight="1" x14ac:dyDescent="0.25">
      <c r="A6184" s="273" t="s">
        <v>9555</v>
      </c>
      <c r="B6184" s="273"/>
      <c r="C6184" s="274" t="s">
        <v>9538</v>
      </c>
      <c r="D6184" s="274"/>
      <c r="E6184" s="274"/>
      <c r="F6184" s="274"/>
      <c r="G6184" s="73">
        <v>0</v>
      </c>
      <c r="H6184" s="73">
        <v>0</v>
      </c>
      <c r="I6184" s="275">
        <v>99279.09</v>
      </c>
      <c r="J6184" s="275"/>
      <c r="K6184" s="275">
        <v>0</v>
      </c>
      <c r="L6184" s="275"/>
      <c r="M6184" s="275"/>
      <c r="N6184" s="275"/>
      <c r="O6184" s="275">
        <v>99279.09</v>
      </c>
      <c r="P6184" s="275"/>
      <c r="Q6184" s="73">
        <v>0</v>
      </c>
    </row>
    <row r="6185" spans="1:17" ht="12.1" customHeight="1" x14ac:dyDescent="0.25">
      <c r="A6185" s="273" t="s">
        <v>9556</v>
      </c>
      <c r="B6185" s="273"/>
      <c r="C6185" s="274" t="s">
        <v>9538</v>
      </c>
      <c r="D6185" s="274"/>
      <c r="E6185" s="274"/>
      <c r="F6185" s="274"/>
      <c r="G6185" s="73">
        <v>0</v>
      </c>
      <c r="H6185" s="73">
        <v>0</v>
      </c>
      <c r="I6185" s="275">
        <v>231818.19</v>
      </c>
      <c r="J6185" s="275"/>
      <c r="K6185" s="275">
        <v>0</v>
      </c>
      <c r="L6185" s="275"/>
      <c r="M6185" s="275"/>
      <c r="N6185" s="275"/>
      <c r="O6185" s="275">
        <v>231818.19</v>
      </c>
      <c r="P6185" s="275"/>
      <c r="Q6185" s="73">
        <v>0</v>
      </c>
    </row>
    <row r="6186" spans="1:17" ht="12.1" customHeight="1" x14ac:dyDescent="0.25">
      <c r="A6186" s="273" t="s">
        <v>9557</v>
      </c>
      <c r="B6186" s="273"/>
      <c r="C6186" s="274" t="s">
        <v>9538</v>
      </c>
      <c r="D6186" s="274"/>
      <c r="E6186" s="274"/>
      <c r="F6186" s="274"/>
      <c r="G6186" s="73">
        <v>0</v>
      </c>
      <c r="H6186" s="73">
        <v>0</v>
      </c>
      <c r="I6186" s="275">
        <v>15271016</v>
      </c>
      <c r="J6186" s="275"/>
      <c r="K6186" s="275">
        <v>0</v>
      </c>
      <c r="L6186" s="275"/>
      <c r="M6186" s="275"/>
      <c r="N6186" s="275"/>
      <c r="O6186" s="275">
        <v>15271016</v>
      </c>
      <c r="P6186" s="275"/>
      <c r="Q6186" s="73">
        <v>0</v>
      </c>
    </row>
    <row r="6187" spans="1:17" ht="12.75" customHeight="1" x14ac:dyDescent="0.25">
      <c r="A6187" s="273" t="s">
        <v>9558</v>
      </c>
      <c r="B6187" s="273"/>
      <c r="C6187" s="274" t="s">
        <v>9559</v>
      </c>
      <c r="D6187" s="274"/>
      <c r="E6187" s="274"/>
      <c r="F6187" s="274"/>
      <c r="G6187" s="73">
        <v>0</v>
      </c>
      <c r="H6187" s="73">
        <v>0</v>
      </c>
      <c r="I6187" s="275">
        <v>1440000</v>
      </c>
      <c r="J6187" s="275"/>
      <c r="K6187" s="275">
        <v>0</v>
      </c>
      <c r="L6187" s="275"/>
      <c r="M6187" s="275"/>
      <c r="N6187" s="275"/>
      <c r="O6187" s="275">
        <v>1440000</v>
      </c>
      <c r="P6187" s="275"/>
      <c r="Q6187" s="73">
        <v>0</v>
      </c>
    </row>
    <row r="6188" spans="1:17" ht="12.1" customHeight="1" x14ac:dyDescent="0.25">
      <c r="A6188" s="273" t="s">
        <v>9560</v>
      </c>
      <c r="B6188" s="273"/>
      <c r="C6188" s="274" t="s">
        <v>9559</v>
      </c>
      <c r="D6188" s="274"/>
      <c r="E6188" s="274"/>
      <c r="F6188" s="274"/>
      <c r="G6188" s="73">
        <v>0</v>
      </c>
      <c r="H6188" s="73">
        <v>0</v>
      </c>
      <c r="I6188" s="275">
        <v>12900000</v>
      </c>
      <c r="J6188" s="275"/>
      <c r="K6188" s="275">
        <v>0</v>
      </c>
      <c r="L6188" s="275"/>
      <c r="M6188" s="275"/>
      <c r="N6188" s="275"/>
      <c r="O6188" s="275">
        <v>12900000</v>
      </c>
      <c r="P6188" s="275"/>
      <c r="Q6188" s="73">
        <v>0</v>
      </c>
    </row>
    <row r="6189" spans="1:17" ht="12.1" customHeight="1" x14ac:dyDescent="0.25">
      <c r="A6189" s="273" t="s">
        <v>9561</v>
      </c>
      <c r="B6189" s="273"/>
      <c r="C6189" s="274" t="s">
        <v>9559</v>
      </c>
      <c r="D6189" s="274"/>
      <c r="E6189" s="274"/>
      <c r="F6189" s="274"/>
      <c r="G6189" s="73">
        <v>0</v>
      </c>
      <c r="H6189" s="73">
        <v>0</v>
      </c>
      <c r="I6189" s="275">
        <v>3780000</v>
      </c>
      <c r="J6189" s="275"/>
      <c r="K6189" s="275">
        <v>0</v>
      </c>
      <c r="L6189" s="275"/>
      <c r="M6189" s="275"/>
      <c r="N6189" s="275"/>
      <c r="O6189" s="275">
        <v>3780000</v>
      </c>
      <c r="P6189" s="275"/>
      <c r="Q6189" s="73">
        <v>0</v>
      </c>
    </row>
    <row r="6190" spans="1:17" ht="12.75" customHeight="1" x14ac:dyDescent="0.25">
      <c r="A6190" s="273" t="s">
        <v>9562</v>
      </c>
      <c r="B6190" s="273"/>
      <c r="C6190" s="274" t="s">
        <v>9559</v>
      </c>
      <c r="D6190" s="274"/>
      <c r="E6190" s="274"/>
      <c r="F6190" s="274"/>
      <c r="G6190" s="73">
        <v>0</v>
      </c>
      <c r="H6190" s="73">
        <v>0</v>
      </c>
      <c r="I6190" s="275">
        <v>20736000</v>
      </c>
      <c r="J6190" s="275"/>
      <c r="K6190" s="275">
        <v>0</v>
      </c>
      <c r="L6190" s="275"/>
      <c r="M6190" s="275"/>
      <c r="N6190" s="275"/>
      <c r="O6190" s="275">
        <v>20736000</v>
      </c>
      <c r="P6190" s="275"/>
      <c r="Q6190" s="73">
        <v>0</v>
      </c>
    </row>
    <row r="6191" spans="1:17" ht="12.1" customHeight="1" x14ac:dyDescent="0.25">
      <c r="A6191" s="273" t="s">
        <v>9563</v>
      </c>
      <c r="B6191" s="273"/>
      <c r="C6191" s="274" t="s">
        <v>9559</v>
      </c>
      <c r="D6191" s="274"/>
      <c r="E6191" s="274"/>
      <c r="F6191" s="274"/>
      <c r="G6191" s="73">
        <v>0</v>
      </c>
      <c r="H6191" s="73">
        <v>0</v>
      </c>
      <c r="I6191" s="275">
        <v>3625000</v>
      </c>
      <c r="J6191" s="275"/>
      <c r="K6191" s="275">
        <v>0</v>
      </c>
      <c r="L6191" s="275"/>
      <c r="M6191" s="275"/>
      <c r="N6191" s="275"/>
      <c r="O6191" s="275">
        <v>3625000</v>
      </c>
      <c r="P6191" s="275"/>
      <c r="Q6191" s="73">
        <v>0</v>
      </c>
    </row>
    <row r="6192" spans="1:17" ht="12.1" customHeight="1" x14ac:dyDescent="0.25">
      <c r="A6192" s="273" t="s">
        <v>9564</v>
      </c>
      <c r="B6192" s="273"/>
      <c r="C6192" s="274" t="s">
        <v>9559</v>
      </c>
      <c r="D6192" s="274"/>
      <c r="E6192" s="274"/>
      <c r="F6192" s="274"/>
      <c r="G6192" s="73">
        <v>0</v>
      </c>
      <c r="H6192" s="73">
        <v>0</v>
      </c>
      <c r="I6192" s="275">
        <v>2520000</v>
      </c>
      <c r="J6192" s="275"/>
      <c r="K6192" s="275">
        <v>0</v>
      </c>
      <c r="L6192" s="275"/>
      <c r="M6192" s="275"/>
      <c r="N6192" s="275"/>
      <c r="O6192" s="275">
        <v>2520000</v>
      </c>
      <c r="P6192" s="275"/>
      <c r="Q6192" s="73">
        <v>0</v>
      </c>
    </row>
    <row r="6193" spans="1:17" ht="12.1" customHeight="1" x14ac:dyDescent="0.25">
      <c r="A6193" s="273" t="s">
        <v>9565</v>
      </c>
      <c r="B6193" s="273"/>
      <c r="C6193" s="274" t="s">
        <v>9559</v>
      </c>
      <c r="D6193" s="274"/>
      <c r="E6193" s="274"/>
      <c r="F6193" s="274"/>
      <c r="G6193" s="73">
        <v>0</v>
      </c>
      <c r="H6193" s="73">
        <v>0</v>
      </c>
      <c r="I6193" s="275">
        <v>10080000</v>
      </c>
      <c r="J6193" s="275"/>
      <c r="K6193" s="275">
        <v>0</v>
      </c>
      <c r="L6193" s="275"/>
      <c r="M6193" s="275"/>
      <c r="N6193" s="275"/>
      <c r="O6193" s="275">
        <v>10080000</v>
      </c>
      <c r="P6193" s="275"/>
      <c r="Q6193" s="73">
        <v>0</v>
      </c>
    </row>
    <row r="6194" spans="1:17" ht="12.75" customHeight="1" x14ac:dyDescent="0.25">
      <c r="A6194" s="273" t="s">
        <v>9566</v>
      </c>
      <c r="B6194" s="273"/>
      <c r="C6194" s="274" t="s">
        <v>9559</v>
      </c>
      <c r="D6194" s="274"/>
      <c r="E6194" s="274"/>
      <c r="F6194" s="274"/>
      <c r="G6194" s="73">
        <v>0</v>
      </c>
      <c r="H6194" s="73">
        <v>0</v>
      </c>
      <c r="I6194" s="275">
        <v>2880000</v>
      </c>
      <c r="J6194" s="275"/>
      <c r="K6194" s="275">
        <v>0</v>
      </c>
      <c r="L6194" s="275"/>
      <c r="M6194" s="275"/>
      <c r="N6194" s="275"/>
      <c r="O6194" s="275">
        <v>2880000</v>
      </c>
      <c r="P6194" s="275"/>
      <c r="Q6194" s="73">
        <v>0</v>
      </c>
    </row>
    <row r="6195" spans="1:17" ht="12.1" customHeight="1" x14ac:dyDescent="0.25">
      <c r="A6195" s="273" t="s">
        <v>9567</v>
      </c>
      <c r="B6195" s="273"/>
      <c r="C6195" s="274" t="s">
        <v>9559</v>
      </c>
      <c r="D6195" s="274"/>
      <c r="E6195" s="274"/>
      <c r="F6195" s="274"/>
      <c r="G6195" s="73">
        <v>0</v>
      </c>
      <c r="H6195" s="73">
        <v>0</v>
      </c>
      <c r="I6195" s="275">
        <v>2160000</v>
      </c>
      <c r="J6195" s="275"/>
      <c r="K6195" s="275">
        <v>0</v>
      </c>
      <c r="L6195" s="275"/>
      <c r="M6195" s="275"/>
      <c r="N6195" s="275"/>
      <c r="O6195" s="275">
        <v>2160000</v>
      </c>
      <c r="P6195" s="275"/>
      <c r="Q6195" s="73">
        <v>0</v>
      </c>
    </row>
    <row r="6196" spans="1:17" ht="12.1" customHeight="1" x14ac:dyDescent="0.25">
      <c r="A6196" s="273" t="s">
        <v>9568</v>
      </c>
      <c r="B6196" s="273"/>
      <c r="C6196" s="274" t="s">
        <v>9559</v>
      </c>
      <c r="D6196" s="274"/>
      <c r="E6196" s="274"/>
      <c r="F6196" s="274"/>
      <c r="G6196" s="73">
        <v>0</v>
      </c>
      <c r="H6196" s="73">
        <v>0</v>
      </c>
      <c r="I6196" s="275">
        <v>1980000</v>
      </c>
      <c r="J6196" s="275"/>
      <c r="K6196" s="275">
        <v>0</v>
      </c>
      <c r="L6196" s="275"/>
      <c r="M6196" s="275"/>
      <c r="N6196" s="275"/>
      <c r="O6196" s="275">
        <v>1980000</v>
      </c>
      <c r="P6196" s="275"/>
      <c r="Q6196" s="73">
        <v>0</v>
      </c>
    </row>
    <row r="6197" spans="1:17" ht="12.75" customHeight="1" x14ac:dyDescent="0.25">
      <c r="A6197" s="273" t="s">
        <v>9569</v>
      </c>
      <c r="B6197" s="273"/>
      <c r="C6197" s="274" t="s">
        <v>9559</v>
      </c>
      <c r="D6197" s="274"/>
      <c r="E6197" s="274"/>
      <c r="F6197" s="274"/>
      <c r="G6197" s="73">
        <v>0</v>
      </c>
      <c r="H6197" s="73">
        <v>0</v>
      </c>
      <c r="I6197" s="275">
        <v>180000</v>
      </c>
      <c r="J6197" s="275"/>
      <c r="K6197" s="275">
        <v>0</v>
      </c>
      <c r="L6197" s="275"/>
      <c r="M6197" s="275"/>
      <c r="N6197" s="275"/>
      <c r="O6197" s="275">
        <v>180000</v>
      </c>
      <c r="P6197" s="275"/>
      <c r="Q6197" s="73">
        <v>0</v>
      </c>
    </row>
    <row r="6198" spans="1:17" ht="12.1" customHeight="1" x14ac:dyDescent="0.25">
      <c r="A6198" s="273" t="s">
        <v>9570</v>
      </c>
      <c r="B6198" s="273"/>
      <c r="C6198" s="274" t="s">
        <v>9559</v>
      </c>
      <c r="D6198" s="274"/>
      <c r="E6198" s="274"/>
      <c r="F6198" s="274"/>
      <c r="G6198" s="73">
        <v>0</v>
      </c>
      <c r="H6198" s="73">
        <v>0</v>
      </c>
      <c r="I6198" s="275">
        <v>108000</v>
      </c>
      <c r="J6198" s="275"/>
      <c r="K6198" s="275">
        <v>0</v>
      </c>
      <c r="L6198" s="275"/>
      <c r="M6198" s="275"/>
      <c r="N6198" s="275"/>
      <c r="O6198" s="275">
        <v>108000</v>
      </c>
      <c r="P6198" s="275"/>
      <c r="Q6198" s="73">
        <v>0</v>
      </c>
    </row>
    <row r="6199" spans="1:17" ht="12.1" customHeight="1" x14ac:dyDescent="0.25">
      <c r="A6199" s="273" t="s">
        <v>9571</v>
      </c>
      <c r="B6199" s="273"/>
      <c r="C6199" s="274" t="s">
        <v>9559</v>
      </c>
      <c r="D6199" s="274"/>
      <c r="E6199" s="274"/>
      <c r="F6199" s="274"/>
      <c r="G6199" s="73">
        <v>0</v>
      </c>
      <c r="H6199" s="73">
        <v>0</v>
      </c>
      <c r="I6199" s="275">
        <v>900000</v>
      </c>
      <c r="J6199" s="275"/>
      <c r="K6199" s="275">
        <v>0</v>
      </c>
      <c r="L6199" s="275"/>
      <c r="M6199" s="275"/>
      <c r="N6199" s="275"/>
      <c r="O6199" s="275">
        <v>900000</v>
      </c>
      <c r="P6199" s="275"/>
      <c r="Q6199" s="73">
        <v>0</v>
      </c>
    </row>
    <row r="6200" spans="1:17" ht="12.75" customHeight="1" x14ac:dyDescent="0.25">
      <c r="A6200" s="273" t="s">
        <v>9572</v>
      </c>
      <c r="B6200" s="273"/>
      <c r="C6200" s="274" t="s">
        <v>9559</v>
      </c>
      <c r="D6200" s="274"/>
      <c r="E6200" s="274"/>
      <c r="F6200" s="274"/>
      <c r="G6200" s="73">
        <v>0</v>
      </c>
      <c r="H6200" s="73">
        <v>0</v>
      </c>
      <c r="I6200" s="275">
        <v>2700000</v>
      </c>
      <c r="J6200" s="275"/>
      <c r="K6200" s="275">
        <v>0</v>
      </c>
      <c r="L6200" s="275"/>
      <c r="M6200" s="275"/>
      <c r="N6200" s="275"/>
      <c r="O6200" s="275">
        <v>2700000</v>
      </c>
      <c r="P6200" s="275"/>
      <c r="Q6200" s="73">
        <v>0</v>
      </c>
    </row>
    <row r="6201" spans="1:17" ht="12.1" customHeight="1" x14ac:dyDescent="0.25">
      <c r="A6201" s="273" t="s">
        <v>9573</v>
      </c>
      <c r="B6201" s="273"/>
      <c r="C6201" s="274" t="s">
        <v>9559</v>
      </c>
      <c r="D6201" s="274"/>
      <c r="E6201" s="274"/>
      <c r="F6201" s="274"/>
      <c r="G6201" s="73">
        <v>0</v>
      </c>
      <c r="H6201" s="73">
        <v>0</v>
      </c>
      <c r="I6201" s="275">
        <v>4320000</v>
      </c>
      <c r="J6201" s="275"/>
      <c r="K6201" s="275">
        <v>0</v>
      </c>
      <c r="L6201" s="275"/>
      <c r="M6201" s="275"/>
      <c r="N6201" s="275"/>
      <c r="O6201" s="275">
        <v>4320000</v>
      </c>
      <c r="P6201" s="275"/>
      <c r="Q6201" s="73">
        <v>0</v>
      </c>
    </row>
    <row r="6202" spans="1:17" ht="12.1" customHeight="1" x14ac:dyDescent="0.25">
      <c r="A6202" s="273" t="s">
        <v>9574</v>
      </c>
      <c r="B6202" s="273"/>
      <c r="C6202" s="274" t="s">
        <v>9559</v>
      </c>
      <c r="D6202" s="274"/>
      <c r="E6202" s="274"/>
      <c r="F6202" s="274"/>
      <c r="G6202" s="73">
        <v>0</v>
      </c>
      <c r="H6202" s="73">
        <v>0</v>
      </c>
      <c r="I6202" s="275">
        <v>5220000</v>
      </c>
      <c r="J6202" s="275"/>
      <c r="K6202" s="275">
        <v>0</v>
      </c>
      <c r="L6202" s="275"/>
      <c r="M6202" s="275"/>
      <c r="N6202" s="275"/>
      <c r="O6202" s="275">
        <v>5220000</v>
      </c>
      <c r="P6202" s="275"/>
      <c r="Q6202" s="73">
        <v>0</v>
      </c>
    </row>
    <row r="6203" spans="1:17" ht="12.75" customHeight="1" x14ac:dyDescent="0.25">
      <c r="A6203" s="273" t="s">
        <v>9575</v>
      </c>
      <c r="B6203" s="273"/>
      <c r="C6203" s="274" t="s">
        <v>9576</v>
      </c>
      <c r="D6203" s="274"/>
      <c r="E6203" s="274"/>
      <c r="F6203" s="274"/>
      <c r="G6203" s="73">
        <v>0</v>
      </c>
      <c r="H6203" s="73">
        <v>0</v>
      </c>
      <c r="I6203" s="275">
        <v>1980000</v>
      </c>
      <c r="J6203" s="275"/>
      <c r="K6203" s="275">
        <v>0</v>
      </c>
      <c r="L6203" s="275"/>
      <c r="M6203" s="275"/>
      <c r="N6203" s="275"/>
      <c r="O6203" s="275">
        <v>1980000</v>
      </c>
      <c r="P6203" s="275"/>
      <c r="Q6203" s="73">
        <v>0</v>
      </c>
    </row>
    <row r="6204" spans="1:17" ht="12.1" customHeight="1" x14ac:dyDescent="0.25">
      <c r="A6204" s="273" t="s">
        <v>9577</v>
      </c>
      <c r="B6204" s="273"/>
      <c r="C6204" s="274" t="s">
        <v>9559</v>
      </c>
      <c r="D6204" s="274"/>
      <c r="E6204" s="274"/>
      <c r="F6204" s="274"/>
      <c r="G6204" s="73">
        <v>0</v>
      </c>
      <c r="H6204" s="73">
        <v>0</v>
      </c>
      <c r="I6204" s="275">
        <v>12600000</v>
      </c>
      <c r="J6204" s="275"/>
      <c r="K6204" s="275">
        <v>0</v>
      </c>
      <c r="L6204" s="275"/>
      <c r="M6204" s="275"/>
      <c r="N6204" s="275"/>
      <c r="O6204" s="275">
        <v>12600000</v>
      </c>
      <c r="P6204" s="275"/>
      <c r="Q6204" s="73">
        <v>0</v>
      </c>
    </row>
    <row r="6205" spans="1:17" ht="12.1" customHeight="1" x14ac:dyDescent="0.25">
      <c r="A6205" s="273" t="s">
        <v>9578</v>
      </c>
      <c r="B6205" s="273"/>
      <c r="C6205" s="274" t="s">
        <v>9559</v>
      </c>
      <c r="D6205" s="274"/>
      <c r="E6205" s="274"/>
      <c r="F6205" s="274"/>
      <c r="G6205" s="73">
        <v>0</v>
      </c>
      <c r="H6205" s="73">
        <v>0</v>
      </c>
      <c r="I6205" s="275">
        <v>8280000</v>
      </c>
      <c r="J6205" s="275"/>
      <c r="K6205" s="275">
        <v>0</v>
      </c>
      <c r="L6205" s="275"/>
      <c r="M6205" s="275"/>
      <c r="N6205" s="275"/>
      <c r="O6205" s="275">
        <v>8280000</v>
      </c>
      <c r="P6205" s="275"/>
      <c r="Q6205" s="73">
        <v>0</v>
      </c>
    </row>
    <row r="6206" spans="1:17" ht="12.75" customHeight="1" x14ac:dyDescent="0.25">
      <c r="A6206" s="273" t="s">
        <v>9579</v>
      </c>
      <c r="B6206" s="273"/>
      <c r="C6206" s="274" t="s">
        <v>9559</v>
      </c>
      <c r="D6206" s="274"/>
      <c r="E6206" s="274"/>
      <c r="F6206" s="274"/>
      <c r="G6206" s="73">
        <v>0</v>
      </c>
      <c r="H6206" s="73">
        <v>0</v>
      </c>
      <c r="I6206" s="275">
        <v>4680000</v>
      </c>
      <c r="J6206" s="275"/>
      <c r="K6206" s="275">
        <v>0</v>
      </c>
      <c r="L6206" s="275"/>
      <c r="M6206" s="275"/>
      <c r="N6206" s="275"/>
      <c r="O6206" s="275">
        <v>4680000</v>
      </c>
      <c r="P6206" s="275"/>
      <c r="Q6206" s="73">
        <v>0</v>
      </c>
    </row>
    <row r="6207" spans="1:17" ht="12.1" customHeight="1" x14ac:dyDescent="0.25">
      <c r="A6207" s="273" t="s">
        <v>9580</v>
      </c>
      <c r="B6207" s="273"/>
      <c r="C6207" s="274" t="s">
        <v>9581</v>
      </c>
      <c r="D6207" s="274"/>
      <c r="E6207" s="274"/>
      <c r="F6207" s="274"/>
      <c r="G6207" s="73">
        <v>0</v>
      </c>
      <c r="H6207" s="73">
        <v>0</v>
      </c>
      <c r="I6207" s="275">
        <v>17018.16</v>
      </c>
      <c r="J6207" s="275"/>
      <c r="K6207" s="275">
        <v>0</v>
      </c>
      <c r="L6207" s="275"/>
      <c r="M6207" s="275"/>
      <c r="N6207" s="275"/>
      <c r="O6207" s="275">
        <v>17018.16</v>
      </c>
      <c r="P6207" s="275"/>
      <c r="Q6207" s="73">
        <v>0</v>
      </c>
    </row>
    <row r="6208" spans="1:17" ht="12.1" customHeight="1" x14ac:dyDescent="0.25">
      <c r="A6208" s="273" t="s">
        <v>9582</v>
      </c>
      <c r="B6208" s="273"/>
      <c r="C6208" s="274" t="s">
        <v>9583</v>
      </c>
      <c r="D6208" s="274"/>
      <c r="E6208" s="274"/>
      <c r="F6208" s="274"/>
      <c r="G6208" s="73">
        <v>0</v>
      </c>
      <c r="H6208" s="73">
        <v>0</v>
      </c>
      <c r="I6208" s="275">
        <v>133540.04999999999</v>
      </c>
      <c r="J6208" s="275"/>
      <c r="K6208" s="275">
        <v>0</v>
      </c>
      <c r="L6208" s="275"/>
      <c r="M6208" s="275"/>
      <c r="N6208" s="275"/>
      <c r="O6208" s="275">
        <v>133540.04999999999</v>
      </c>
      <c r="P6208" s="275"/>
      <c r="Q6208" s="73">
        <v>0</v>
      </c>
    </row>
    <row r="6209" spans="1:17" ht="12.75" customHeight="1" x14ac:dyDescent="0.25">
      <c r="A6209" s="273" t="s">
        <v>9584</v>
      </c>
      <c r="B6209" s="273"/>
      <c r="C6209" s="274" t="s">
        <v>9585</v>
      </c>
      <c r="D6209" s="274"/>
      <c r="E6209" s="274"/>
      <c r="F6209" s="274"/>
      <c r="G6209" s="73">
        <v>0</v>
      </c>
      <c r="H6209" s="73">
        <v>0</v>
      </c>
      <c r="I6209" s="275">
        <v>337363.62</v>
      </c>
      <c r="J6209" s="275"/>
      <c r="K6209" s="275">
        <v>0</v>
      </c>
      <c r="L6209" s="275"/>
      <c r="M6209" s="275"/>
      <c r="N6209" s="275"/>
      <c r="O6209" s="275">
        <v>337363.62</v>
      </c>
      <c r="P6209" s="275"/>
      <c r="Q6209" s="73">
        <v>0</v>
      </c>
    </row>
    <row r="6210" spans="1:17" ht="12.1" customHeight="1" x14ac:dyDescent="0.25">
      <c r="A6210" s="273" t="s">
        <v>9586</v>
      </c>
      <c r="B6210" s="273"/>
      <c r="C6210" s="274" t="s">
        <v>9585</v>
      </c>
      <c r="D6210" s="274"/>
      <c r="E6210" s="274"/>
      <c r="F6210" s="274"/>
      <c r="G6210" s="73">
        <v>0</v>
      </c>
      <c r="H6210" s="73">
        <v>0</v>
      </c>
      <c r="I6210" s="275">
        <v>1140990.92</v>
      </c>
      <c r="J6210" s="275"/>
      <c r="K6210" s="275">
        <v>0</v>
      </c>
      <c r="L6210" s="275"/>
      <c r="M6210" s="275"/>
      <c r="N6210" s="275"/>
      <c r="O6210" s="275">
        <v>1140990.92</v>
      </c>
      <c r="P6210" s="275"/>
      <c r="Q6210" s="73">
        <v>0</v>
      </c>
    </row>
    <row r="6211" spans="1:17" ht="12.1" customHeight="1" x14ac:dyDescent="0.25">
      <c r="A6211" s="273" t="s">
        <v>9587</v>
      </c>
      <c r="B6211" s="273"/>
      <c r="C6211" s="274" t="s">
        <v>9585</v>
      </c>
      <c r="D6211" s="274"/>
      <c r="E6211" s="274"/>
      <c r="F6211" s="274"/>
      <c r="G6211" s="73">
        <v>0</v>
      </c>
      <c r="H6211" s="73">
        <v>0</v>
      </c>
      <c r="I6211" s="275">
        <v>178981.82</v>
      </c>
      <c r="J6211" s="275"/>
      <c r="K6211" s="275">
        <v>0</v>
      </c>
      <c r="L6211" s="275"/>
      <c r="M6211" s="275"/>
      <c r="N6211" s="275"/>
      <c r="O6211" s="275">
        <v>178981.82</v>
      </c>
      <c r="P6211" s="275"/>
      <c r="Q6211" s="73">
        <v>0</v>
      </c>
    </row>
    <row r="6212" spans="1:17" ht="12.75" customHeight="1" x14ac:dyDescent="0.25">
      <c r="A6212" s="273" t="s">
        <v>9588</v>
      </c>
      <c r="B6212" s="273"/>
      <c r="C6212" s="274" t="s">
        <v>9585</v>
      </c>
      <c r="D6212" s="274"/>
      <c r="E6212" s="274"/>
      <c r="F6212" s="274"/>
      <c r="G6212" s="73">
        <v>0</v>
      </c>
      <c r="H6212" s="73">
        <v>0</v>
      </c>
      <c r="I6212" s="275">
        <v>236909.11</v>
      </c>
      <c r="J6212" s="275"/>
      <c r="K6212" s="275">
        <v>0</v>
      </c>
      <c r="L6212" s="275"/>
      <c r="M6212" s="275"/>
      <c r="N6212" s="275"/>
      <c r="O6212" s="275">
        <v>236909.11</v>
      </c>
      <c r="P6212" s="275"/>
      <c r="Q6212" s="73">
        <v>0</v>
      </c>
    </row>
    <row r="6213" spans="1:17" ht="12.1" customHeight="1" x14ac:dyDescent="0.25">
      <c r="A6213" s="273" t="s">
        <v>9589</v>
      </c>
      <c r="B6213" s="273"/>
      <c r="C6213" s="274" t="s">
        <v>9585</v>
      </c>
      <c r="D6213" s="274"/>
      <c r="E6213" s="274"/>
      <c r="F6213" s="274"/>
      <c r="G6213" s="73">
        <v>0</v>
      </c>
      <c r="H6213" s="73">
        <v>0</v>
      </c>
      <c r="I6213" s="275">
        <v>43200</v>
      </c>
      <c r="J6213" s="275"/>
      <c r="K6213" s="275">
        <v>0</v>
      </c>
      <c r="L6213" s="275"/>
      <c r="M6213" s="275"/>
      <c r="N6213" s="275"/>
      <c r="O6213" s="275">
        <v>43200</v>
      </c>
      <c r="P6213" s="275"/>
      <c r="Q6213" s="73">
        <v>0</v>
      </c>
    </row>
    <row r="6214" spans="1:17" ht="12.1" customHeight="1" x14ac:dyDescent="0.25">
      <c r="A6214" s="273" t="s">
        <v>9590</v>
      </c>
      <c r="B6214" s="273"/>
      <c r="C6214" s="274" t="s">
        <v>9585</v>
      </c>
      <c r="D6214" s="274"/>
      <c r="E6214" s="274"/>
      <c r="F6214" s="274"/>
      <c r="G6214" s="73">
        <v>0</v>
      </c>
      <c r="H6214" s="73">
        <v>0</v>
      </c>
      <c r="I6214" s="275">
        <v>111600</v>
      </c>
      <c r="J6214" s="275"/>
      <c r="K6214" s="275">
        <v>0</v>
      </c>
      <c r="L6214" s="275"/>
      <c r="M6214" s="275"/>
      <c r="N6214" s="275"/>
      <c r="O6214" s="275">
        <v>111600</v>
      </c>
      <c r="P6214" s="275"/>
      <c r="Q6214" s="73">
        <v>0</v>
      </c>
    </row>
    <row r="6215" spans="1:17" ht="12.75" customHeight="1" x14ac:dyDescent="0.25">
      <c r="A6215" s="273" t="s">
        <v>9591</v>
      </c>
      <c r="B6215" s="273"/>
      <c r="C6215" s="274" t="s">
        <v>9585</v>
      </c>
      <c r="D6215" s="274"/>
      <c r="E6215" s="274"/>
      <c r="F6215" s="274"/>
      <c r="G6215" s="73">
        <v>0</v>
      </c>
      <c r="H6215" s="73">
        <v>0</v>
      </c>
      <c r="I6215" s="275">
        <v>607818.30000000005</v>
      </c>
      <c r="J6215" s="275"/>
      <c r="K6215" s="275">
        <v>0</v>
      </c>
      <c r="L6215" s="275"/>
      <c r="M6215" s="275"/>
      <c r="N6215" s="275"/>
      <c r="O6215" s="275">
        <v>607818.30000000005</v>
      </c>
      <c r="P6215" s="275"/>
      <c r="Q6215" s="73">
        <v>0</v>
      </c>
    </row>
    <row r="6216" spans="1:17" ht="12.1" customHeight="1" x14ac:dyDescent="0.25">
      <c r="A6216" s="273" t="s">
        <v>9592</v>
      </c>
      <c r="B6216" s="273"/>
      <c r="C6216" s="274" t="s">
        <v>9585</v>
      </c>
      <c r="D6216" s="274"/>
      <c r="E6216" s="274"/>
      <c r="F6216" s="274"/>
      <c r="G6216" s="73">
        <v>0</v>
      </c>
      <c r="H6216" s="73">
        <v>0</v>
      </c>
      <c r="I6216" s="275">
        <v>383781.83</v>
      </c>
      <c r="J6216" s="275"/>
      <c r="K6216" s="275">
        <v>0</v>
      </c>
      <c r="L6216" s="275"/>
      <c r="M6216" s="275"/>
      <c r="N6216" s="275"/>
      <c r="O6216" s="275">
        <v>383781.83</v>
      </c>
      <c r="P6216" s="275"/>
      <c r="Q6216" s="73">
        <v>0</v>
      </c>
    </row>
    <row r="6217" spans="1:17" ht="12.1" customHeight="1" x14ac:dyDescent="0.25">
      <c r="A6217" s="273" t="s">
        <v>9593</v>
      </c>
      <c r="B6217" s="273"/>
      <c r="C6217" s="274" t="s">
        <v>9585</v>
      </c>
      <c r="D6217" s="274"/>
      <c r="E6217" s="274"/>
      <c r="F6217" s="274"/>
      <c r="G6217" s="73">
        <v>0</v>
      </c>
      <c r="H6217" s="73">
        <v>0</v>
      </c>
      <c r="I6217" s="275">
        <v>235200</v>
      </c>
      <c r="J6217" s="275"/>
      <c r="K6217" s="275">
        <v>0</v>
      </c>
      <c r="L6217" s="275"/>
      <c r="M6217" s="275"/>
      <c r="N6217" s="275"/>
      <c r="O6217" s="275">
        <v>235200</v>
      </c>
      <c r="P6217" s="275"/>
      <c r="Q6217" s="73">
        <v>0</v>
      </c>
    </row>
    <row r="6218" spans="1:17" ht="12.1" customHeight="1" x14ac:dyDescent="0.25">
      <c r="A6218" s="273" t="s">
        <v>9594</v>
      </c>
      <c r="B6218" s="273"/>
      <c r="C6218" s="274" t="s">
        <v>9585</v>
      </c>
      <c r="D6218" s="274"/>
      <c r="E6218" s="274"/>
      <c r="F6218" s="274"/>
      <c r="G6218" s="73">
        <v>0</v>
      </c>
      <c r="H6218" s="73">
        <v>0</v>
      </c>
      <c r="I6218" s="275">
        <v>505263.63</v>
      </c>
      <c r="J6218" s="275"/>
      <c r="K6218" s="275">
        <v>0</v>
      </c>
      <c r="L6218" s="275"/>
      <c r="M6218" s="275"/>
      <c r="N6218" s="275"/>
      <c r="O6218" s="275">
        <v>505263.63</v>
      </c>
      <c r="P6218" s="275"/>
      <c r="Q6218" s="73">
        <v>0</v>
      </c>
    </row>
    <row r="6219" spans="1:17" ht="12.75" customHeight="1" x14ac:dyDescent="0.25">
      <c r="A6219" s="273" t="s">
        <v>9595</v>
      </c>
      <c r="B6219" s="273"/>
      <c r="C6219" s="274" t="s">
        <v>9585</v>
      </c>
      <c r="D6219" s="274"/>
      <c r="E6219" s="274"/>
      <c r="F6219" s="274"/>
      <c r="G6219" s="73">
        <v>0</v>
      </c>
      <c r="H6219" s="73">
        <v>0</v>
      </c>
      <c r="I6219" s="275">
        <v>78000</v>
      </c>
      <c r="J6219" s="275"/>
      <c r="K6219" s="275">
        <v>0</v>
      </c>
      <c r="L6219" s="275"/>
      <c r="M6219" s="275"/>
      <c r="N6219" s="275"/>
      <c r="O6219" s="275">
        <v>78000</v>
      </c>
      <c r="P6219" s="275"/>
      <c r="Q6219" s="73">
        <v>0</v>
      </c>
    </row>
    <row r="6220" spans="1:17" ht="12.1" customHeight="1" x14ac:dyDescent="0.25">
      <c r="A6220" s="273" t="s">
        <v>9596</v>
      </c>
      <c r="B6220" s="273"/>
      <c r="C6220" s="274" t="s">
        <v>9585</v>
      </c>
      <c r="D6220" s="274"/>
      <c r="E6220" s="274"/>
      <c r="F6220" s="274"/>
      <c r="G6220" s="73">
        <v>0</v>
      </c>
      <c r="H6220" s="73">
        <v>0</v>
      </c>
      <c r="I6220" s="275">
        <v>200000</v>
      </c>
      <c r="J6220" s="275"/>
      <c r="K6220" s="275">
        <v>0</v>
      </c>
      <c r="L6220" s="275"/>
      <c r="M6220" s="275"/>
      <c r="N6220" s="275"/>
      <c r="O6220" s="275">
        <v>200000</v>
      </c>
      <c r="P6220" s="275"/>
      <c r="Q6220" s="73">
        <v>0</v>
      </c>
    </row>
    <row r="6221" spans="1:17" ht="12.1" customHeight="1" x14ac:dyDescent="0.25">
      <c r="A6221" s="273" t="s">
        <v>9597</v>
      </c>
      <c r="B6221" s="273"/>
      <c r="C6221" s="274" t="s">
        <v>9585</v>
      </c>
      <c r="D6221" s="274"/>
      <c r="E6221" s="274"/>
      <c r="F6221" s="274"/>
      <c r="G6221" s="73">
        <v>0</v>
      </c>
      <c r="H6221" s="73">
        <v>0</v>
      </c>
      <c r="I6221" s="275">
        <v>323800.59999999998</v>
      </c>
      <c r="J6221" s="275"/>
      <c r="K6221" s="275">
        <v>0</v>
      </c>
      <c r="L6221" s="275"/>
      <c r="M6221" s="275"/>
      <c r="N6221" s="275"/>
      <c r="O6221" s="275">
        <v>323800.59999999998</v>
      </c>
      <c r="P6221" s="275"/>
      <c r="Q6221" s="73">
        <v>0</v>
      </c>
    </row>
    <row r="6222" spans="1:17" ht="12.75" customHeight="1" x14ac:dyDescent="0.25">
      <c r="A6222" s="273" t="s">
        <v>9598</v>
      </c>
      <c r="B6222" s="273"/>
      <c r="C6222" s="274" t="s">
        <v>9585</v>
      </c>
      <c r="D6222" s="274"/>
      <c r="E6222" s="274"/>
      <c r="F6222" s="274"/>
      <c r="G6222" s="73">
        <v>0</v>
      </c>
      <c r="H6222" s="73">
        <v>0</v>
      </c>
      <c r="I6222" s="275">
        <v>63000</v>
      </c>
      <c r="J6222" s="275"/>
      <c r="K6222" s="275">
        <v>0</v>
      </c>
      <c r="L6222" s="275"/>
      <c r="M6222" s="275"/>
      <c r="N6222" s="275"/>
      <c r="O6222" s="275">
        <v>63000</v>
      </c>
      <c r="P6222" s="275"/>
      <c r="Q6222" s="73">
        <v>0</v>
      </c>
    </row>
    <row r="6223" spans="1:17" ht="12.1" customHeight="1" x14ac:dyDescent="0.25">
      <c r="A6223" s="273" t="s">
        <v>9599</v>
      </c>
      <c r="B6223" s="273"/>
      <c r="C6223" s="274" t="s">
        <v>9585</v>
      </c>
      <c r="D6223" s="274"/>
      <c r="E6223" s="274"/>
      <c r="F6223" s="274"/>
      <c r="G6223" s="73">
        <v>0</v>
      </c>
      <c r="H6223" s="73">
        <v>0</v>
      </c>
      <c r="I6223" s="275">
        <v>621672.72</v>
      </c>
      <c r="J6223" s="275"/>
      <c r="K6223" s="275">
        <v>0</v>
      </c>
      <c r="L6223" s="275"/>
      <c r="M6223" s="275"/>
      <c r="N6223" s="275"/>
      <c r="O6223" s="275">
        <v>621672.72</v>
      </c>
      <c r="P6223" s="275"/>
      <c r="Q6223" s="73">
        <v>0</v>
      </c>
    </row>
    <row r="6224" spans="1:17" ht="12.1" customHeight="1" x14ac:dyDescent="0.25">
      <c r="A6224" s="273" t="s">
        <v>9600</v>
      </c>
      <c r="B6224" s="273"/>
      <c r="C6224" s="274" t="s">
        <v>9585</v>
      </c>
      <c r="D6224" s="274"/>
      <c r="E6224" s="274"/>
      <c r="F6224" s="274"/>
      <c r="G6224" s="73">
        <v>0</v>
      </c>
      <c r="H6224" s="73">
        <v>0</v>
      </c>
      <c r="I6224" s="275">
        <v>304690.90000000002</v>
      </c>
      <c r="J6224" s="275"/>
      <c r="K6224" s="275">
        <v>0</v>
      </c>
      <c r="L6224" s="275"/>
      <c r="M6224" s="275"/>
      <c r="N6224" s="275"/>
      <c r="O6224" s="275">
        <v>304690.90000000002</v>
      </c>
      <c r="P6224" s="275"/>
      <c r="Q6224" s="73">
        <v>0</v>
      </c>
    </row>
    <row r="6225" spans="1:17" ht="12.75" customHeight="1" x14ac:dyDescent="0.25">
      <c r="A6225" s="273" t="s">
        <v>9601</v>
      </c>
      <c r="B6225" s="273"/>
      <c r="C6225" s="274" t="s">
        <v>9585</v>
      </c>
      <c r="D6225" s="274"/>
      <c r="E6225" s="274"/>
      <c r="F6225" s="274"/>
      <c r="G6225" s="73">
        <v>0</v>
      </c>
      <c r="H6225" s="73">
        <v>0</v>
      </c>
      <c r="I6225" s="275">
        <v>600552.6</v>
      </c>
      <c r="J6225" s="275"/>
      <c r="K6225" s="275">
        <v>0</v>
      </c>
      <c r="L6225" s="275"/>
      <c r="M6225" s="275"/>
      <c r="N6225" s="275"/>
      <c r="O6225" s="275">
        <v>600552.6</v>
      </c>
      <c r="P6225" s="275"/>
      <c r="Q6225" s="73">
        <v>0</v>
      </c>
    </row>
    <row r="6226" spans="1:17" ht="12.1" customHeight="1" x14ac:dyDescent="0.25">
      <c r="A6226" s="273" t="s">
        <v>9602</v>
      </c>
      <c r="B6226" s="273"/>
      <c r="C6226" s="274" t="s">
        <v>9585</v>
      </c>
      <c r="D6226" s="274"/>
      <c r="E6226" s="274"/>
      <c r="F6226" s="274"/>
      <c r="G6226" s="73">
        <v>0</v>
      </c>
      <c r="H6226" s="73">
        <v>0</v>
      </c>
      <c r="I6226" s="275">
        <v>393527.26</v>
      </c>
      <c r="J6226" s="275"/>
      <c r="K6226" s="275">
        <v>0</v>
      </c>
      <c r="L6226" s="275"/>
      <c r="M6226" s="275"/>
      <c r="N6226" s="275"/>
      <c r="O6226" s="275">
        <v>393527.26</v>
      </c>
      <c r="P6226" s="275"/>
      <c r="Q6226" s="73">
        <v>0</v>
      </c>
    </row>
    <row r="6227" spans="1:17" ht="12.1" customHeight="1" x14ac:dyDescent="0.25">
      <c r="A6227" s="273" t="s">
        <v>9603</v>
      </c>
      <c r="B6227" s="273"/>
      <c r="C6227" s="274" t="s">
        <v>9585</v>
      </c>
      <c r="D6227" s="274"/>
      <c r="E6227" s="274"/>
      <c r="F6227" s="274"/>
      <c r="G6227" s="73">
        <v>0</v>
      </c>
      <c r="H6227" s="73">
        <v>0</v>
      </c>
      <c r="I6227" s="275">
        <v>186000</v>
      </c>
      <c r="J6227" s="275"/>
      <c r="K6227" s="275">
        <v>0</v>
      </c>
      <c r="L6227" s="275"/>
      <c r="M6227" s="275"/>
      <c r="N6227" s="275"/>
      <c r="O6227" s="275">
        <v>186000</v>
      </c>
      <c r="P6227" s="275"/>
      <c r="Q6227" s="73">
        <v>0</v>
      </c>
    </row>
    <row r="6228" spans="1:17" ht="12.75" customHeight="1" x14ac:dyDescent="0.25">
      <c r="A6228" s="273" t="s">
        <v>9604</v>
      </c>
      <c r="B6228" s="273"/>
      <c r="C6228" s="274" t="s">
        <v>9585</v>
      </c>
      <c r="D6228" s="274"/>
      <c r="E6228" s="274"/>
      <c r="F6228" s="274"/>
      <c r="G6228" s="73">
        <v>0</v>
      </c>
      <c r="H6228" s="73">
        <v>0</v>
      </c>
      <c r="I6228" s="275">
        <v>135422.54</v>
      </c>
      <c r="J6228" s="275"/>
      <c r="K6228" s="275">
        <v>0</v>
      </c>
      <c r="L6228" s="275"/>
      <c r="M6228" s="275"/>
      <c r="N6228" s="275"/>
      <c r="O6228" s="275">
        <v>135422.54</v>
      </c>
      <c r="P6228" s="275"/>
      <c r="Q6228" s="73">
        <v>0</v>
      </c>
    </row>
    <row r="6229" spans="1:17" ht="12.1" customHeight="1" x14ac:dyDescent="0.25">
      <c r="A6229" s="273" t="s">
        <v>9605</v>
      </c>
      <c r="B6229" s="273"/>
      <c r="C6229" s="274" t="s">
        <v>9585</v>
      </c>
      <c r="D6229" s="274"/>
      <c r="E6229" s="274"/>
      <c r="F6229" s="274"/>
      <c r="G6229" s="73">
        <v>0</v>
      </c>
      <c r="H6229" s="73">
        <v>0</v>
      </c>
      <c r="I6229" s="275">
        <v>37800</v>
      </c>
      <c r="J6229" s="275"/>
      <c r="K6229" s="275">
        <v>0</v>
      </c>
      <c r="L6229" s="275"/>
      <c r="M6229" s="275"/>
      <c r="N6229" s="275"/>
      <c r="O6229" s="275">
        <v>37800</v>
      </c>
      <c r="P6229" s="275"/>
      <c r="Q6229" s="73">
        <v>0</v>
      </c>
    </row>
    <row r="6230" spans="1:17" ht="12.1" customHeight="1" x14ac:dyDescent="0.25">
      <c r="A6230" s="273" t="s">
        <v>9606</v>
      </c>
      <c r="B6230" s="273"/>
      <c r="C6230" s="274" t="s">
        <v>9585</v>
      </c>
      <c r="D6230" s="274"/>
      <c r="E6230" s="274"/>
      <c r="F6230" s="274"/>
      <c r="G6230" s="73">
        <v>0</v>
      </c>
      <c r="H6230" s="73">
        <v>0</v>
      </c>
      <c r="I6230" s="275">
        <v>323200</v>
      </c>
      <c r="J6230" s="275"/>
      <c r="K6230" s="275">
        <v>0</v>
      </c>
      <c r="L6230" s="275"/>
      <c r="M6230" s="275"/>
      <c r="N6230" s="275"/>
      <c r="O6230" s="275">
        <v>323200</v>
      </c>
      <c r="P6230" s="275"/>
      <c r="Q6230" s="73">
        <v>0</v>
      </c>
    </row>
    <row r="6231" spans="1:17" ht="12.75" customHeight="1" x14ac:dyDescent="0.25">
      <c r="A6231" s="273" t="s">
        <v>9607</v>
      </c>
      <c r="B6231" s="273"/>
      <c r="C6231" s="274" t="s">
        <v>9585</v>
      </c>
      <c r="D6231" s="274"/>
      <c r="E6231" s="274"/>
      <c r="F6231" s="274"/>
      <c r="G6231" s="73">
        <v>0</v>
      </c>
      <c r="H6231" s="73">
        <v>0</v>
      </c>
      <c r="I6231" s="275">
        <v>350890.91</v>
      </c>
      <c r="J6231" s="275"/>
      <c r="K6231" s="275">
        <v>0</v>
      </c>
      <c r="L6231" s="275"/>
      <c r="M6231" s="275"/>
      <c r="N6231" s="275"/>
      <c r="O6231" s="275">
        <v>350890.91</v>
      </c>
      <c r="P6231" s="275"/>
      <c r="Q6231" s="73">
        <v>0</v>
      </c>
    </row>
    <row r="6232" spans="1:17" ht="12.1" customHeight="1" x14ac:dyDescent="0.25">
      <c r="A6232" s="273" t="s">
        <v>9608</v>
      </c>
      <c r="B6232" s="273"/>
      <c r="C6232" s="274" t="s">
        <v>9609</v>
      </c>
      <c r="D6232" s="274"/>
      <c r="E6232" s="274"/>
      <c r="F6232" s="274"/>
      <c r="G6232" s="73">
        <v>0</v>
      </c>
      <c r="H6232" s="73">
        <v>0</v>
      </c>
      <c r="I6232" s="275">
        <v>129103.19</v>
      </c>
      <c r="J6232" s="275"/>
      <c r="K6232" s="275">
        <v>0</v>
      </c>
      <c r="L6232" s="275"/>
      <c r="M6232" s="275"/>
      <c r="N6232" s="275"/>
      <c r="O6232" s="275">
        <v>129103.19</v>
      </c>
      <c r="P6232" s="275"/>
      <c r="Q6232" s="73">
        <v>0</v>
      </c>
    </row>
    <row r="6233" spans="1:17" ht="12.1" customHeight="1" x14ac:dyDescent="0.25">
      <c r="A6233" s="273" t="s">
        <v>9610</v>
      </c>
      <c r="B6233" s="273"/>
      <c r="C6233" s="274" t="s">
        <v>9611</v>
      </c>
      <c r="D6233" s="274"/>
      <c r="E6233" s="274"/>
      <c r="F6233" s="274"/>
      <c r="G6233" s="73">
        <v>0</v>
      </c>
      <c r="H6233" s="73">
        <v>0</v>
      </c>
      <c r="I6233" s="275">
        <v>132400</v>
      </c>
      <c r="J6233" s="275"/>
      <c r="K6233" s="275">
        <v>0</v>
      </c>
      <c r="L6233" s="275"/>
      <c r="M6233" s="275"/>
      <c r="N6233" s="275"/>
      <c r="O6233" s="275">
        <v>132400</v>
      </c>
      <c r="P6233" s="275"/>
      <c r="Q6233" s="73">
        <v>0</v>
      </c>
    </row>
    <row r="6234" spans="1:17" ht="12.75" customHeight="1" x14ac:dyDescent="0.25">
      <c r="A6234" s="273" t="s">
        <v>9612</v>
      </c>
      <c r="B6234" s="273"/>
      <c r="C6234" s="274" t="s">
        <v>9613</v>
      </c>
      <c r="D6234" s="274"/>
      <c r="E6234" s="274"/>
      <c r="F6234" s="274"/>
      <c r="G6234" s="73">
        <v>0</v>
      </c>
      <c r="H6234" s="73">
        <v>0</v>
      </c>
      <c r="I6234" s="275">
        <v>30000</v>
      </c>
      <c r="J6234" s="275"/>
      <c r="K6234" s="275">
        <v>0</v>
      </c>
      <c r="L6234" s="275"/>
      <c r="M6234" s="275"/>
      <c r="N6234" s="275"/>
      <c r="O6234" s="275">
        <v>30000</v>
      </c>
      <c r="P6234" s="275"/>
      <c r="Q6234" s="73">
        <v>0</v>
      </c>
    </row>
    <row r="6235" spans="1:17" ht="12.1" customHeight="1" x14ac:dyDescent="0.25">
      <c r="A6235" s="273" t="s">
        <v>9614</v>
      </c>
      <c r="B6235" s="273"/>
      <c r="C6235" s="274" t="s">
        <v>9615</v>
      </c>
      <c r="D6235" s="274"/>
      <c r="E6235" s="274"/>
      <c r="F6235" s="274"/>
      <c r="G6235" s="73">
        <v>0</v>
      </c>
      <c r="H6235" s="73">
        <v>0</v>
      </c>
      <c r="I6235" s="275">
        <v>74600</v>
      </c>
      <c r="J6235" s="275"/>
      <c r="K6235" s="275">
        <v>0</v>
      </c>
      <c r="L6235" s="275"/>
      <c r="M6235" s="275"/>
      <c r="N6235" s="275"/>
      <c r="O6235" s="275">
        <v>74600</v>
      </c>
      <c r="P6235" s="275"/>
      <c r="Q6235" s="73">
        <v>0</v>
      </c>
    </row>
    <row r="6236" spans="1:17" ht="12.1" customHeight="1" x14ac:dyDescent="0.25">
      <c r="A6236" s="273" t="s">
        <v>9616</v>
      </c>
      <c r="B6236" s="273"/>
      <c r="C6236" s="274" t="s">
        <v>9617</v>
      </c>
      <c r="D6236" s="274"/>
      <c r="E6236" s="274"/>
      <c r="F6236" s="274"/>
      <c r="G6236" s="73">
        <v>0</v>
      </c>
      <c r="H6236" s="73">
        <v>0</v>
      </c>
      <c r="I6236" s="275">
        <v>451363.64</v>
      </c>
      <c r="J6236" s="275"/>
      <c r="K6236" s="275">
        <v>0</v>
      </c>
      <c r="L6236" s="275"/>
      <c r="M6236" s="275"/>
      <c r="N6236" s="275"/>
      <c r="O6236" s="275">
        <v>451363.64</v>
      </c>
      <c r="P6236" s="275"/>
      <c r="Q6236" s="73">
        <v>0</v>
      </c>
    </row>
    <row r="6237" spans="1:17" ht="12.75" customHeight="1" x14ac:dyDescent="0.25">
      <c r="A6237" s="273" t="s">
        <v>9618</v>
      </c>
      <c r="B6237" s="273"/>
      <c r="C6237" s="274" t="s">
        <v>9617</v>
      </c>
      <c r="D6237" s="274"/>
      <c r="E6237" s="274"/>
      <c r="F6237" s="274"/>
      <c r="G6237" s="73">
        <v>0</v>
      </c>
      <c r="H6237" s="73">
        <v>0</v>
      </c>
      <c r="I6237" s="275">
        <v>805000</v>
      </c>
      <c r="J6237" s="275"/>
      <c r="K6237" s="275">
        <v>0</v>
      </c>
      <c r="L6237" s="275"/>
      <c r="M6237" s="275"/>
      <c r="N6237" s="275"/>
      <c r="O6237" s="275">
        <v>805000</v>
      </c>
      <c r="P6237" s="275"/>
      <c r="Q6237" s="73">
        <v>0</v>
      </c>
    </row>
    <row r="6238" spans="1:17" ht="12.1" customHeight="1" x14ac:dyDescent="0.25">
      <c r="A6238" s="273" t="s">
        <v>9619</v>
      </c>
      <c r="B6238" s="273"/>
      <c r="C6238" s="274" t="s">
        <v>9617</v>
      </c>
      <c r="D6238" s="274"/>
      <c r="E6238" s="274"/>
      <c r="F6238" s="274"/>
      <c r="G6238" s="73">
        <v>0</v>
      </c>
      <c r="H6238" s="73">
        <v>0</v>
      </c>
      <c r="I6238" s="275">
        <v>2255000</v>
      </c>
      <c r="J6238" s="275"/>
      <c r="K6238" s="275">
        <v>0</v>
      </c>
      <c r="L6238" s="275"/>
      <c r="M6238" s="275"/>
      <c r="N6238" s="275"/>
      <c r="O6238" s="275">
        <v>2255000</v>
      </c>
      <c r="P6238" s="275"/>
      <c r="Q6238" s="73">
        <v>0</v>
      </c>
    </row>
    <row r="6239" spans="1:17" ht="12.1" customHeight="1" x14ac:dyDescent="0.25">
      <c r="A6239" s="273" t="s">
        <v>9620</v>
      </c>
      <c r="B6239" s="273"/>
      <c r="C6239" s="274" t="s">
        <v>9617</v>
      </c>
      <c r="D6239" s="274"/>
      <c r="E6239" s="274"/>
      <c r="F6239" s="274"/>
      <c r="G6239" s="73">
        <v>0</v>
      </c>
      <c r="H6239" s="73">
        <v>0</v>
      </c>
      <c r="I6239" s="275">
        <v>535000</v>
      </c>
      <c r="J6239" s="275"/>
      <c r="K6239" s="275">
        <v>0</v>
      </c>
      <c r="L6239" s="275"/>
      <c r="M6239" s="275"/>
      <c r="N6239" s="275"/>
      <c r="O6239" s="275">
        <v>535000</v>
      </c>
      <c r="P6239" s="275"/>
      <c r="Q6239" s="73">
        <v>0</v>
      </c>
    </row>
    <row r="6240" spans="1:17" ht="12.75" customHeight="1" x14ac:dyDescent="0.25">
      <c r="A6240" s="273" t="s">
        <v>9621</v>
      </c>
      <c r="B6240" s="273"/>
      <c r="C6240" s="274" t="s">
        <v>9622</v>
      </c>
      <c r="D6240" s="274"/>
      <c r="E6240" s="274"/>
      <c r="F6240" s="274"/>
      <c r="G6240" s="73">
        <v>0</v>
      </c>
      <c r="H6240" s="73">
        <v>0</v>
      </c>
      <c r="I6240" s="275">
        <v>75000</v>
      </c>
      <c r="J6240" s="275"/>
      <c r="K6240" s="275">
        <v>0</v>
      </c>
      <c r="L6240" s="275"/>
      <c r="M6240" s="275"/>
      <c r="N6240" s="275"/>
      <c r="O6240" s="275">
        <v>75000</v>
      </c>
      <c r="P6240" s="275"/>
      <c r="Q6240" s="73">
        <v>0</v>
      </c>
    </row>
    <row r="6241" spans="1:17" ht="12.1" customHeight="1" x14ac:dyDescent="0.25">
      <c r="A6241" s="273" t="s">
        <v>9623</v>
      </c>
      <c r="B6241" s="273"/>
      <c r="C6241" s="274" t="s">
        <v>9617</v>
      </c>
      <c r="D6241" s="274"/>
      <c r="E6241" s="274"/>
      <c r="F6241" s="274"/>
      <c r="G6241" s="73">
        <v>0</v>
      </c>
      <c r="H6241" s="73">
        <v>0</v>
      </c>
      <c r="I6241" s="275">
        <v>108000</v>
      </c>
      <c r="J6241" s="275"/>
      <c r="K6241" s="275">
        <v>0</v>
      </c>
      <c r="L6241" s="275"/>
      <c r="M6241" s="275"/>
      <c r="N6241" s="275"/>
      <c r="O6241" s="275">
        <v>108000</v>
      </c>
      <c r="P6241" s="275"/>
      <c r="Q6241" s="73">
        <v>0</v>
      </c>
    </row>
    <row r="6242" spans="1:17" ht="12.1" customHeight="1" x14ac:dyDescent="0.25">
      <c r="A6242" s="273" t="s">
        <v>9624</v>
      </c>
      <c r="B6242" s="273"/>
      <c r="C6242" s="274" t="s">
        <v>9617</v>
      </c>
      <c r="D6242" s="274"/>
      <c r="E6242" s="274"/>
      <c r="F6242" s="274"/>
      <c r="G6242" s="73">
        <v>0</v>
      </c>
      <c r="H6242" s="73">
        <v>0</v>
      </c>
      <c r="I6242" s="275">
        <v>455000</v>
      </c>
      <c r="J6242" s="275"/>
      <c r="K6242" s="275">
        <v>0</v>
      </c>
      <c r="L6242" s="275"/>
      <c r="M6242" s="275"/>
      <c r="N6242" s="275"/>
      <c r="O6242" s="275">
        <v>455000</v>
      </c>
      <c r="P6242" s="275"/>
      <c r="Q6242" s="73">
        <v>0</v>
      </c>
    </row>
    <row r="6243" spans="1:17" ht="12.1" customHeight="1" x14ac:dyDescent="0.25">
      <c r="A6243" s="273" t="s">
        <v>9625</v>
      </c>
      <c r="B6243" s="273"/>
      <c r="C6243" s="274" t="s">
        <v>9617</v>
      </c>
      <c r="D6243" s="274"/>
      <c r="E6243" s="274"/>
      <c r="F6243" s="274"/>
      <c r="G6243" s="73">
        <v>0</v>
      </c>
      <c r="H6243" s="73">
        <v>0</v>
      </c>
      <c r="I6243" s="275">
        <v>570000</v>
      </c>
      <c r="J6243" s="275"/>
      <c r="K6243" s="275">
        <v>0</v>
      </c>
      <c r="L6243" s="275"/>
      <c r="M6243" s="275"/>
      <c r="N6243" s="275"/>
      <c r="O6243" s="275">
        <v>570000</v>
      </c>
      <c r="P6243" s="275"/>
      <c r="Q6243" s="73">
        <v>0</v>
      </c>
    </row>
    <row r="6244" spans="1:17" ht="12.75" customHeight="1" x14ac:dyDescent="0.25">
      <c r="A6244" s="273" t="s">
        <v>9626</v>
      </c>
      <c r="B6244" s="273"/>
      <c r="C6244" s="274" t="s">
        <v>9617</v>
      </c>
      <c r="D6244" s="274"/>
      <c r="E6244" s="274"/>
      <c r="F6244" s="274"/>
      <c r="G6244" s="73">
        <v>0</v>
      </c>
      <c r="H6244" s="73">
        <v>0</v>
      </c>
      <c r="I6244" s="275">
        <v>2672285</v>
      </c>
      <c r="J6244" s="275"/>
      <c r="K6244" s="275">
        <v>0</v>
      </c>
      <c r="L6244" s="275"/>
      <c r="M6244" s="275"/>
      <c r="N6244" s="275"/>
      <c r="O6244" s="275">
        <v>2672285</v>
      </c>
      <c r="P6244" s="275"/>
      <c r="Q6244" s="73">
        <v>0</v>
      </c>
    </row>
    <row r="6245" spans="1:17" ht="12.1" customHeight="1" x14ac:dyDescent="0.25">
      <c r="A6245" s="273" t="s">
        <v>9627</v>
      </c>
      <c r="B6245" s="273"/>
      <c r="C6245" s="274" t="s">
        <v>9628</v>
      </c>
      <c r="D6245" s="274"/>
      <c r="E6245" s="274"/>
      <c r="F6245" s="274"/>
      <c r="G6245" s="73">
        <v>0</v>
      </c>
      <c r="H6245" s="73">
        <v>0</v>
      </c>
      <c r="I6245" s="275">
        <v>132272.73000000001</v>
      </c>
      <c r="J6245" s="275"/>
      <c r="K6245" s="275">
        <v>0</v>
      </c>
      <c r="L6245" s="275"/>
      <c r="M6245" s="275"/>
      <c r="N6245" s="275"/>
      <c r="O6245" s="275">
        <v>132272.73000000001</v>
      </c>
      <c r="P6245" s="275"/>
      <c r="Q6245" s="73">
        <v>0</v>
      </c>
    </row>
    <row r="6246" spans="1:17" ht="12.1" customHeight="1" x14ac:dyDescent="0.25">
      <c r="A6246" s="273" t="s">
        <v>9629</v>
      </c>
      <c r="B6246" s="273"/>
      <c r="C6246" s="274" t="s">
        <v>9628</v>
      </c>
      <c r="D6246" s="274"/>
      <c r="E6246" s="274"/>
      <c r="F6246" s="274"/>
      <c r="G6246" s="73">
        <v>0</v>
      </c>
      <c r="H6246" s="73">
        <v>0</v>
      </c>
      <c r="I6246" s="275">
        <v>12727.28</v>
      </c>
      <c r="J6246" s="275"/>
      <c r="K6246" s="275">
        <v>0</v>
      </c>
      <c r="L6246" s="275"/>
      <c r="M6246" s="275"/>
      <c r="N6246" s="275"/>
      <c r="O6246" s="275">
        <v>12727.28</v>
      </c>
      <c r="P6246" s="275"/>
      <c r="Q6246" s="73">
        <v>0</v>
      </c>
    </row>
    <row r="6247" spans="1:17" ht="12.75" customHeight="1" x14ac:dyDescent="0.25">
      <c r="A6247" s="273" t="s">
        <v>9630</v>
      </c>
      <c r="B6247" s="273"/>
      <c r="C6247" s="274" t="s">
        <v>9631</v>
      </c>
      <c r="D6247" s="274"/>
      <c r="E6247" s="274"/>
      <c r="F6247" s="274"/>
      <c r="G6247" s="73">
        <v>0</v>
      </c>
      <c r="H6247" s="73">
        <v>0</v>
      </c>
      <c r="I6247" s="275">
        <v>4545454.55</v>
      </c>
      <c r="J6247" s="275"/>
      <c r="K6247" s="275">
        <v>0</v>
      </c>
      <c r="L6247" s="275"/>
      <c r="M6247" s="275"/>
      <c r="N6247" s="275"/>
      <c r="O6247" s="275">
        <v>4545454.55</v>
      </c>
      <c r="P6247" s="275"/>
      <c r="Q6247" s="73">
        <v>0</v>
      </c>
    </row>
    <row r="6248" spans="1:17" ht="12.1" customHeight="1" x14ac:dyDescent="0.25">
      <c r="A6248" s="273" t="s">
        <v>9632</v>
      </c>
      <c r="B6248" s="273"/>
      <c r="C6248" s="274" t="s">
        <v>9631</v>
      </c>
      <c r="D6248" s="274"/>
      <c r="E6248" s="274"/>
      <c r="F6248" s="274"/>
      <c r="G6248" s="73">
        <v>0</v>
      </c>
      <c r="H6248" s="73">
        <v>0</v>
      </c>
      <c r="I6248" s="275">
        <v>65000</v>
      </c>
      <c r="J6248" s="275"/>
      <c r="K6248" s="275">
        <v>0</v>
      </c>
      <c r="L6248" s="275"/>
      <c r="M6248" s="275"/>
      <c r="N6248" s="275"/>
      <c r="O6248" s="275">
        <v>65000</v>
      </c>
      <c r="P6248" s="275"/>
      <c r="Q6248" s="73">
        <v>0</v>
      </c>
    </row>
    <row r="6249" spans="1:17" ht="12.1" customHeight="1" x14ac:dyDescent="0.25">
      <c r="A6249" s="273" t="s">
        <v>9633</v>
      </c>
      <c r="B6249" s="273"/>
      <c r="C6249" s="274" t="s">
        <v>9631</v>
      </c>
      <c r="D6249" s="274"/>
      <c r="E6249" s="274"/>
      <c r="F6249" s="274"/>
      <c r="G6249" s="73">
        <v>0</v>
      </c>
      <c r="H6249" s="73">
        <v>0</v>
      </c>
      <c r="I6249" s="275">
        <v>665000</v>
      </c>
      <c r="J6249" s="275"/>
      <c r="K6249" s="275">
        <v>0</v>
      </c>
      <c r="L6249" s="275"/>
      <c r="M6249" s="275"/>
      <c r="N6249" s="275"/>
      <c r="O6249" s="275">
        <v>665000</v>
      </c>
      <c r="P6249" s="275"/>
      <c r="Q6249" s="73">
        <v>0</v>
      </c>
    </row>
    <row r="6250" spans="1:17" ht="12.75" customHeight="1" x14ac:dyDescent="0.25">
      <c r="A6250" s="273" t="s">
        <v>9634</v>
      </c>
      <c r="B6250" s="273"/>
      <c r="C6250" s="274" t="s">
        <v>9635</v>
      </c>
      <c r="D6250" s="274"/>
      <c r="E6250" s="274"/>
      <c r="F6250" s="274"/>
      <c r="G6250" s="73">
        <v>0</v>
      </c>
      <c r="H6250" s="73">
        <v>0</v>
      </c>
      <c r="I6250" s="275">
        <v>3640000</v>
      </c>
      <c r="J6250" s="275"/>
      <c r="K6250" s="275">
        <v>0</v>
      </c>
      <c r="L6250" s="275"/>
      <c r="M6250" s="275"/>
      <c r="N6250" s="275"/>
      <c r="O6250" s="275">
        <v>3640000</v>
      </c>
      <c r="P6250" s="275"/>
      <c r="Q6250" s="73">
        <v>0</v>
      </c>
    </row>
    <row r="6251" spans="1:17" ht="12.1" customHeight="1" x14ac:dyDescent="0.25">
      <c r="A6251" s="273" t="s">
        <v>9636</v>
      </c>
      <c r="B6251" s="273"/>
      <c r="C6251" s="274" t="s">
        <v>9635</v>
      </c>
      <c r="D6251" s="274"/>
      <c r="E6251" s="274"/>
      <c r="F6251" s="274"/>
      <c r="G6251" s="73">
        <v>0</v>
      </c>
      <c r="H6251" s="73">
        <v>0</v>
      </c>
      <c r="I6251" s="275">
        <v>5070000</v>
      </c>
      <c r="J6251" s="275"/>
      <c r="K6251" s="275">
        <v>0</v>
      </c>
      <c r="L6251" s="275"/>
      <c r="M6251" s="275"/>
      <c r="N6251" s="275"/>
      <c r="O6251" s="275">
        <v>5070000</v>
      </c>
      <c r="P6251" s="275"/>
      <c r="Q6251" s="73">
        <v>0</v>
      </c>
    </row>
    <row r="6252" spans="1:17" ht="12.1" customHeight="1" x14ac:dyDescent="0.25">
      <c r="A6252" s="273" t="s">
        <v>9637</v>
      </c>
      <c r="B6252" s="273"/>
      <c r="C6252" s="274" t="s">
        <v>9635</v>
      </c>
      <c r="D6252" s="274"/>
      <c r="E6252" s="274"/>
      <c r="F6252" s="274"/>
      <c r="G6252" s="73">
        <v>0</v>
      </c>
      <c r="H6252" s="73">
        <v>0</v>
      </c>
      <c r="I6252" s="275">
        <v>10105000</v>
      </c>
      <c r="J6252" s="275"/>
      <c r="K6252" s="275">
        <v>0</v>
      </c>
      <c r="L6252" s="275"/>
      <c r="M6252" s="275"/>
      <c r="N6252" s="275"/>
      <c r="O6252" s="275">
        <v>10105000</v>
      </c>
      <c r="P6252" s="275"/>
      <c r="Q6252" s="73">
        <v>0</v>
      </c>
    </row>
    <row r="6253" spans="1:17" ht="12.75" customHeight="1" x14ac:dyDescent="0.25">
      <c r="A6253" s="273" t="s">
        <v>9638</v>
      </c>
      <c r="B6253" s="273"/>
      <c r="C6253" s="274" t="s">
        <v>9635</v>
      </c>
      <c r="D6253" s="274"/>
      <c r="E6253" s="274"/>
      <c r="F6253" s="274"/>
      <c r="G6253" s="73">
        <v>0</v>
      </c>
      <c r="H6253" s="73">
        <v>0</v>
      </c>
      <c r="I6253" s="275">
        <v>2800000</v>
      </c>
      <c r="J6253" s="275"/>
      <c r="K6253" s="275">
        <v>0</v>
      </c>
      <c r="L6253" s="275"/>
      <c r="M6253" s="275"/>
      <c r="N6253" s="275"/>
      <c r="O6253" s="275">
        <v>2800000</v>
      </c>
      <c r="P6253" s="275"/>
      <c r="Q6253" s="73">
        <v>0</v>
      </c>
    </row>
    <row r="6254" spans="1:17" ht="12.1" customHeight="1" x14ac:dyDescent="0.25">
      <c r="A6254" s="273" t="s">
        <v>9639</v>
      </c>
      <c r="B6254" s="273"/>
      <c r="C6254" s="274" t="s">
        <v>9635</v>
      </c>
      <c r="D6254" s="274"/>
      <c r="E6254" s="274"/>
      <c r="F6254" s="274"/>
      <c r="G6254" s="73">
        <v>0</v>
      </c>
      <c r="H6254" s="73">
        <v>0</v>
      </c>
      <c r="I6254" s="275">
        <v>24945000</v>
      </c>
      <c r="J6254" s="275"/>
      <c r="K6254" s="275">
        <v>0</v>
      </c>
      <c r="L6254" s="275"/>
      <c r="M6254" s="275"/>
      <c r="N6254" s="275"/>
      <c r="O6254" s="275">
        <v>24945000</v>
      </c>
      <c r="P6254" s="275"/>
      <c r="Q6254" s="73">
        <v>0</v>
      </c>
    </row>
    <row r="6255" spans="1:17" ht="12.1" customHeight="1" x14ac:dyDescent="0.25">
      <c r="A6255" s="273" t="s">
        <v>9640</v>
      </c>
      <c r="B6255" s="273"/>
      <c r="C6255" s="274" t="s">
        <v>9635</v>
      </c>
      <c r="D6255" s="274"/>
      <c r="E6255" s="274"/>
      <c r="F6255" s="274"/>
      <c r="G6255" s="73">
        <v>0</v>
      </c>
      <c r="H6255" s="73">
        <v>0</v>
      </c>
      <c r="I6255" s="275">
        <v>6620000</v>
      </c>
      <c r="J6255" s="275"/>
      <c r="K6255" s="275">
        <v>0</v>
      </c>
      <c r="L6255" s="275"/>
      <c r="M6255" s="275"/>
      <c r="N6255" s="275"/>
      <c r="O6255" s="275">
        <v>6620000</v>
      </c>
      <c r="P6255" s="275"/>
      <c r="Q6255" s="73">
        <v>0</v>
      </c>
    </row>
    <row r="6256" spans="1:17" ht="12.75" customHeight="1" x14ac:dyDescent="0.25">
      <c r="A6256" s="273" t="s">
        <v>9641</v>
      </c>
      <c r="B6256" s="273"/>
      <c r="C6256" s="274" t="s">
        <v>9635</v>
      </c>
      <c r="D6256" s="274"/>
      <c r="E6256" s="274"/>
      <c r="F6256" s="274"/>
      <c r="G6256" s="73">
        <v>0</v>
      </c>
      <c r="H6256" s="73">
        <v>0</v>
      </c>
      <c r="I6256" s="275">
        <v>4355000</v>
      </c>
      <c r="J6256" s="275"/>
      <c r="K6256" s="275">
        <v>0</v>
      </c>
      <c r="L6256" s="275"/>
      <c r="M6256" s="275"/>
      <c r="N6256" s="275"/>
      <c r="O6256" s="275">
        <v>4355000</v>
      </c>
      <c r="P6256" s="275"/>
      <c r="Q6256" s="73">
        <v>0</v>
      </c>
    </row>
    <row r="6257" spans="1:17" ht="12.1" customHeight="1" x14ac:dyDescent="0.25">
      <c r="A6257" s="273" t="s">
        <v>9642</v>
      </c>
      <c r="B6257" s="273"/>
      <c r="C6257" s="274" t="s">
        <v>9635</v>
      </c>
      <c r="D6257" s="274"/>
      <c r="E6257" s="274"/>
      <c r="F6257" s="274"/>
      <c r="G6257" s="73">
        <v>0</v>
      </c>
      <c r="H6257" s="73">
        <v>0</v>
      </c>
      <c r="I6257" s="275">
        <v>16075000</v>
      </c>
      <c r="J6257" s="275"/>
      <c r="K6257" s="275">
        <v>0</v>
      </c>
      <c r="L6257" s="275"/>
      <c r="M6257" s="275"/>
      <c r="N6257" s="275"/>
      <c r="O6257" s="275">
        <v>16075000</v>
      </c>
      <c r="P6257" s="275"/>
      <c r="Q6257" s="73">
        <v>0</v>
      </c>
    </row>
    <row r="6258" spans="1:17" ht="12.1" customHeight="1" x14ac:dyDescent="0.25">
      <c r="A6258" s="273" t="s">
        <v>9643</v>
      </c>
      <c r="B6258" s="273"/>
      <c r="C6258" s="274" t="s">
        <v>9635</v>
      </c>
      <c r="D6258" s="274"/>
      <c r="E6258" s="274"/>
      <c r="F6258" s="274"/>
      <c r="G6258" s="73">
        <v>0</v>
      </c>
      <c r="H6258" s="73">
        <v>0</v>
      </c>
      <c r="I6258" s="275">
        <v>11075000</v>
      </c>
      <c r="J6258" s="275"/>
      <c r="K6258" s="275">
        <v>0</v>
      </c>
      <c r="L6258" s="275"/>
      <c r="M6258" s="275"/>
      <c r="N6258" s="275"/>
      <c r="O6258" s="275">
        <v>11075000</v>
      </c>
      <c r="P6258" s="275"/>
      <c r="Q6258" s="73">
        <v>0</v>
      </c>
    </row>
    <row r="6259" spans="1:17" ht="12.75" customHeight="1" x14ac:dyDescent="0.25">
      <c r="A6259" s="273" t="s">
        <v>9644</v>
      </c>
      <c r="B6259" s="273"/>
      <c r="C6259" s="274" t="s">
        <v>9635</v>
      </c>
      <c r="D6259" s="274"/>
      <c r="E6259" s="274"/>
      <c r="F6259" s="274"/>
      <c r="G6259" s="73">
        <v>0</v>
      </c>
      <c r="H6259" s="73">
        <v>0</v>
      </c>
      <c r="I6259" s="275">
        <v>5190000</v>
      </c>
      <c r="J6259" s="275"/>
      <c r="K6259" s="275">
        <v>0</v>
      </c>
      <c r="L6259" s="275"/>
      <c r="M6259" s="275"/>
      <c r="N6259" s="275"/>
      <c r="O6259" s="275">
        <v>5190000</v>
      </c>
      <c r="P6259" s="275"/>
      <c r="Q6259" s="73">
        <v>0</v>
      </c>
    </row>
    <row r="6260" spans="1:17" ht="12.1" customHeight="1" x14ac:dyDescent="0.25">
      <c r="A6260" s="273" t="s">
        <v>9645</v>
      </c>
      <c r="B6260" s="273"/>
      <c r="C6260" s="274" t="s">
        <v>9635</v>
      </c>
      <c r="D6260" s="274"/>
      <c r="E6260" s="274"/>
      <c r="F6260" s="274"/>
      <c r="G6260" s="73">
        <v>0</v>
      </c>
      <c r="H6260" s="73">
        <v>0</v>
      </c>
      <c r="I6260" s="275">
        <v>1800000</v>
      </c>
      <c r="J6260" s="275"/>
      <c r="K6260" s="275">
        <v>0</v>
      </c>
      <c r="L6260" s="275"/>
      <c r="M6260" s="275"/>
      <c r="N6260" s="275"/>
      <c r="O6260" s="275">
        <v>1800000</v>
      </c>
      <c r="P6260" s="275"/>
      <c r="Q6260" s="73">
        <v>0</v>
      </c>
    </row>
    <row r="6261" spans="1:17" ht="12.1" customHeight="1" x14ac:dyDescent="0.25">
      <c r="A6261" s="273" t="s">
        <v>9646</v>
      </c>
      <c r="B6261" s="273"/>
      <c r="C6261" s="274" t="s">
        <v>9635</v>
      </c>
      <c r="D6261" s="274"/>
      <c r="E6261" s="274"/>
      <c r="F6261" s="274"/>
      <c r="G6261" s="73">
        <v>0</v>
      </c>
      <c r="H6261" s="73">
        <v>0</v>
      </c>
      <c r="I6261" s="275">
        <v>150000</v>
      </c>
      <c r="J6261" s="275"/>
      <c r="K6261" s="275">
        <v>0</v>
      </c>
      <c r="L6261" s="275"/>
      <c r="M6261" s="275"/>
      <c r="N6261" s="275"/>
      <c r="O6261" s="275">
        <v>150000</v>
      </c>
      <c r="P6261" s="275"/>
      <c r="Q6261" s="73">
        <v>0</v>
      </c>
    </row>
    <row r="6262" spans="1:17" ht="12.75" customHeight="1" x14ac:dyDescent="0.25">
      <c r="A6262" s="273" t="s">
        <v>9647</v>
      </c>
      <c r="B6262" s="273"/>
      <c r="C6262" s="274" t="s">
        <v>9635</v>
      </c>
      <c r="D6262" s="274"/>
      <c r="E6262" s="274"/>
      <c r="F6262" s="274"/>
      <c r="G6262" s="73">
        <v>0</v>
      </c>
      <c r="H6262" s="73">
        <v>0</v>
      </c>
      <c r="I6262" s="275">
        <v>300000</v>
      </c>
      <c r="J6262" s="275"/>
      <c r="K6262" s="275">
        <v>0</v>
      </c>
      <c r="L6262" s="275"/>
      <c r="M6262" s="275"/>
      <c r="N6262" s="275"/>
      <c r="O6262" s="275">
        <v>300000</v>
      </c>
      <c r="P6262" s="275"/>
      <c r="Q6262" s="73">
        <v>0</v>
      </c>
    </row>
    <row r="6263" spans="1:17" ht="12.1" customHeight="1" x14ac:dyDescent="0.25">
      <c r="A6263" s="273" t="s">
        <v>9648</v>
      </c>
      <c r="B6263" s="273"/>
      <c r="C6263" s="274" t="s">
        <v>9635</v>
      </c>
      <c r="D6263" s="274"/>
      <c r="E6263" s="274"/>
      <c r="F6263" s="274"/>
      <c r="G6263" s="73">
        <v>0</v>
      </c>
      <c r="H6263" s="73">
        <v>0</v>
      </c>
      <c r="I6263" s="275">
        <v>2210000</v>
      </c>
      <c r="J6263" s="275"/>
      <c r="K6263" s="275">
        <v>0</v>
      </c>
      <c r="L6263" s="275"/>
      <c r="M6263" s="275"/>
      <c r="N6263" s="275"/>
      <c r="O6263" s="275">
        <v>2210000</v>
      </c>
      <c r="P6263" s="275"/>
      <c r="Q6263" s="73">
        <v>0</v>
      </c>
    </row>
    <row r="6264" spans="1:17" ht="12.1" customHeight="1" x14ac:dyDescent="0.25">
      <c r="A6264" s="273" t="s">
        <v>9649</v>
      </c>
      <c r="B6264" s="273"/>
      <c r="C6264" s="274" t="s">
        <v>9635</v>
      </c>
      <c r="D6264" s="274"/>
      <c r="E6264" s="274"/>
      <c r="F6264" s="274"/>
      <c r="G6264" s="73">
        <v>0</v>
      </c>
      <c r="H6264" s="73">
        <v>0</v>
      </c>
      <c r="I6264" s="275">
        <v>9620000</v>
      </c>
      <c r="J6264" s="275"/>
      <c r="K6264" s="275">
        <v>0</v>
      </c>
      <c r="L6264" s="275"/>
      <c r="M6264" s="275"/>
      <c r="N6264" s="275"/>
      <c r="O6264" s="275">
        <v>9620000</v>
      </c>
      <c r="P6264" s="275"/>
      <c r="Q6264" s="73">
        <v>0</v>
      </c>
    </row>
    <row r="6265" spans="1:17" ht="12.75" customHeight="1" x14ac:dyDescent="0.25">
      <c r="A6265" s="273" t="s">
        <v>9650</v>
      </c>
      <c r="B6265" s="273"/>
      <c r="C6265" s="274" t="s">
        <v>9635</v>
      </c>
      <c r="D6265" s="274"/>
      <c r="E6265" s="274"/>
      <c r="F6265" s="274"/>
      <c r="G6265" s="73">
        <v>0</v>
      </c>
      <c r="H6265" s="73">
        <v>0</v>
      </c>
      <c r="I6265" s="275">
        <v>4905000</v>
      </c>
      <c r="J6265" s="275"/>
      <c r="K6265" s="275">
        <v>0</v>
      </c>
      <c r="L6265" s="275"/>
      <c r="M6265" s="275"/>
      <c r="N6265" s="275"/>
      <c r="O6265" s="275">
        <v>4905000</v>
      </c>
      <c r="P6265" s="275"/>
      <c r="Q6265" s="73">
        <v>0</v>
      </c>
    </row>
    <row r="6266" spans="1:17" ht="12.1" customHeight="1" x14ac:dyDescent="0.25">
      <c r="A6266" s="273" t="s">
        <v>9651</v>
      </c>
      <c r="B6266" s="273"/>
      <c r="C6266" s="274" t="s">
        <v>9635</v>
      </c>
      <c r="D6266" s="274"/>
      <c r="E6266" s="274"/>
      <c r="F6266" s="274"/>
      <c r="G6266" s="73">
        <v>0</v>
      </c>
      <c r="H6266" s="73">
        <v>0</v>
      </c>
      <c r="I6266" s="275">
        <v>3400000</v>
      </c>
      <c r="J6266" s="275"/>
      <c r="K6266" s="275">
        <v>0</v>
      </c>
      <c r="L6266" s="275"/>
      <c r="M6266" s="275"/>
      <c r="N6266" s="275"/>
      <c r="O6266" s="275">
        <v>3400000</v>
      </c>
      <c r="P6266" s="275"/>
      <c r="Q6266" s="73">
        <v>0</v>
      </c>
    </row>
    <row r="6267" spans="1:17" ht="12.1" customHeight="1" x14ac:dyDescent="0.25">
      <c r="A6267" s="273" t="s">
        <v>9652</v>
      </c>
      <c r="B6267" s="273"/>
      <c r="C6267" s="274" t="s">
        <v>9653</v>
      </c>
      <c r="D6267" s="274"/>
      <c r="E6267" s="274"/>
      <c r="F6267" s="274"/>
      <c r="G6267" s="73">
        <v>0</v>
      </c>
      <c r="H6267" s="73">
        <v>0</v>
      </c>
      <c r="I6267" s="275">
        <v>4000000</v>
      </c>
      <c r="J6267" s="275"/>
      <c r="K6267" s="275">
        <v>0</v>
      </c>
      <c r="L6267" s="275"/>
      <c r="M6267" s="275"/>
      <c r="N6267" s="275"/>
      <c r="O6267" s="275">
        <v>4000000</v>
      </c>
      <c r="P6267" s="275"/>
      <c r="Q6267" s="73">
        <v>0</v>
      </c>
    </row>
    <row r="6268" spans="1:17" ht="12.1" customHeight="1" x14ac:dyDescent="0.25">
      <c r="A6268" s="273" t="s">
        <v>9654</v>
      </c>
      <c r="B6268" s="273"/>
      <c r="C6268" s="274" t="s">
        <v>9635</v>
      </c>
      <c r="D6268" s="274"/>
      <c r="E6268" s="274"/>
      <c r="F6268" s="274"/>
      <c r="G6268" s="73">
        <v>0</v>
      </c>
      <c r="H6268" s="73">
        <v>0</v>
      </c>
      <c r="I6268" s="275">
        <v>17590000</v>
      </c>
      <c r="J6268" s="275"/>
      <c r="K6268" s="275">
        <v>0</v>
      </c>
      <c r="L6268" s="275"/>
      <c r="M6268" s="275"/>
      <c r="N6268" s="275"/>
      <c r="O6268" s="275">
        <v>17590000</v>
      </c>
      <c r="P6268" s="275"/>
      <c r="Q6268" s="73">
        <v>0</v>
      </c>
    </row>
    <row r="6269" spans="1:17" ht="12.75" customHeight="1" x14ac:dyDescent="0.25">
      <c r="A6269" s="273" t="s">
        <v>9655</v>
      </c>
      <c r="B6269" s="273"/>
      <c r="C6269" s="274" t="s">
        <v>9635</v>
      </c>
      <c r="D6269" s="274"/>
      <c r="E6269" s="274"/>
      <c r="F6269" s="274"/>
      <c r="G6269" s="73">
        <v>0</v>
      </c>
      <c r="H6269" s="73">
        <v>0</v>
      </c>
      <c r="I6269" s="275">
        <v>8820000</v>
      </c>
      <c r="J6269" s="275"/>
      <c r="K6269" s="275">
        <v>0</v>
      </c>
      <c r="L6269" s="275"/>
      <c r="M6269" s="275"/>
      <c r="N6269" s="275"/>
      <c r="O6269" s="275">
        <v>8820000</v>
      </c>
      <c r="P6269" s="275"/>
      <c r="Q6269" s="73">
        <v>0</v>
      </c>
    </row>
    <row r="6270" spans="1:17" ht="12.1" customHeight="1" x14ac:dyDescent="0.25">
      <c r="A6270" s="273" t="s">
        <v>9656</v>
      </c>
      <c r="B6270" s="273"/>
      <c r="C6270" s="274" t="s">
        <v>9635</v>
      </c>
      <c r="D6270" s="274"/>
      <c r="E6270" s="274"/>
      <c r="F6270" s="274"/>
      <c r="G6270" s="73">
        <v>0</v>
      </c>
      <c r="H6270" s="73">
        <v>0</v>
      </c>
      <c r="I6270" s="275">
        <v>8642200</v>
      </c>
      <c r="J6270" s="275"/>
      <c r="K6270" s="275">
        <v>0</v>
      </c>
      <c r="L6270" s="275"/>
      <c r="M6270" s="275"/>
      <c r="N6270" s="275"/>
      <c r="O6270" s="275">
        <v>8642200</v>
      </c>
      <c r="P6270" s="275"/>
      <c r="Q6270" s="73">
        <v>0</v>
      </c>
    </row>
    <row r="6271" spans="1:17" ht="12.1" customHeight="1" x14ac:dyDescent="0.25">
      <c r="A6271" s="355"/>
      <c r="B6271" s="355"/>
      <c r="C6271" s="355"/>
      <c r="D6271" s="355"/>
      <c r="E6271" s="355"/>
      <c r="F6271" s="355"/>
      <c r="G6271" s="74">
        <v>0</v>
      </c>
      <c r="H6271" s="74">
        <v>0</v>
      </c>
      <c r="I6271" s="356">
        <v>322646901.06999999</v>
      </c>
      <c r="J6271" s="356"/>
      <c r="K6271" s="356">
        <v>0</v>
      </c>
      <c r="L6271" s="356"/>
      <c r="M6271" s="356"/>
      <c r="N6271" s="356"/>
      <c r="O6271" s="356">
        <v>322646901.06999999</v>
      </c>
      <c r="P6271" s="356"/>
      <c r="Q6271" s="74">
        <v>0</v>
      </c>
    </row>
    <row r="6272" spans="1:17" ht="6.8" customHeight="1" x14ac:dyDescent="0.25"/>
    <row r="6273" spans="1:17" ht="12.75" customHeight="1" x14ac:dyDescent="0.25">
      <c r="A6273" s="277" t="s">
        <v>578</v>
      </c>
      <c r="B6273" s="277"/>
      <c r="C6273" s="278" t="s">
        <v>989</v>
      </c>
      <c r="D6273" s="278"/>
      <c r="E6273" s="278"/>
      <c r="F6273" s="278"/>
      <c r="G6273" s="278"/>
      <c r="H6273" s="278"/>
      <c r="I6273" s="278"/>
      <c r="J6273" s="278"/>
      <c r="K6273" s="278"/>
      <c r="L6273" s="278"/>
      <c r="M6273" s="278"/>
      <c r="N6273" s="278"/>
      <c r="O6273" s="278"/>
      <c r="P6273" s="278"/>
      <c r="Q6273" s="278"/>
    </row>
    <row r="6274" spans="1:17" ht="12.1" customHeight="1" x14ac:dyDescent="0.25">
      <c r="A6274" s="273" t="s">
        <v>9657</v>
      </c>
      <c r="B6274" s="273"/>
      <c r="C6274" s="274" t="s">
        <v>9658</v>
      </c>
      <c r="D6274" s="274"/>
      <c r="E6274" s="274"/>
      <c r="F6274" s="274"/>
      <c r="G6274" s="73">
        <v>0</v>
      </c>
      <c r="H6274" s="73">
        <v>0</v>
      </c>
      <c r="I6274" s="275">
        <v>0</v>
      </c>
      <c r="J6274" s="275"/>
      <c r="K6274" s="275">
        <v>2689545.46</v>
      </c>
      <c r="L6274" s="275"/>
      <c r="M6274" s="275"/>
      <c r="N6274" s="275"/>
      <c r="O6274" s="275">
        <v>0</v>
      </c>
      <c r="P6274" s="275"/>
      <c r="Q6274" s="73">
        <v>2689545.46</v>
      </c>
    </row>
    <row r="6275" spans="1:17" ht="12.1" customHeight="1" x14ac:dyDescent="0.25">
      <c r="A6275" s="273" t="s">
        <v>9659</v>
      </c>
      <c r="B6275" s="273"/>
      <c r="C6275" s="274" t="s">
        <v>9658</v>
      </c>
      <c r="D6275" s="274"/>
      <c r="E6275" s="274"/>
      <c r="F6275" s="274"/>
      <c r="G6275" s="73">
        <v>0</v>
      </c>
      <c r="H6275" s="73">
        <v>0</v>
      </c>
      <c r="I6275" s="275">
        <v>0</v>
      </c>
      <c r="J6275" s="275"/>
      <c r="K6275" s="275">
        <v>1508545.45</v>
      </c>
      <c r="L6275" s="275"/>
      <c r="M6275" s="275"/>
      <c r="N6275" s="275"/>
      <c r="O6275" s="275">
        <v>0</v>
      </c>
      <c r="P6275" s="275"/>
      <c r="Q6275" s="73">
        <v>1508545.45</v>
      </c>
    </row>
    <row r="6276" spans="1:17" ht="12.75" customHeight="1" x14ac:dyDescent="0.25">
      <c r="A6276" s="273" t="s">
        <v>9660</v>
      </c>
      <c r="B6276" s="273"/>
      <c r="C6276" s="274" t="s">
        <v>9658</v>
      </c>
      <c r="D6276" s="274"/>
      <c r="E6276" s="274"/>
      <c r="F6276" s="274"/>
      <c r="G6276" s="73">
        <v>0</v>
      </c>
      <c r="H6276" s="73">
        <v>0</v>
      </c>
      <c r="I6276" s="275">
        <v>0</v>
      </c>
      <c r="J6276" s="275"/>
      <c r="K6276" s="275">
        <v>4625081.82</v>
      </c>
      <c r="L6276" s="275"/>
      <c r="M6276" s="275"/>
      <c r="N6276" s="275"/>
      <c r="O6276" s="275">
        <v>0</v>
      </c>
      <c r="P6276" s="275"/>
      <c r="Q6276" s="73">
        <v>4625081.82</v>
      </c>
    </row>
    <row r="6277" spans="1:17" ht="12.1" customHeight="1" x14ac:dyDescent="0.25">
      <c r="A6277" s="273" t="s">
        <v>9661</v>
      </c>
      <c r="B6277" s="273"/>
      <c r="C6277" s="274" t="s">
        <v>9658</v>
      </c>
      <c r="D6277" s="274"/>
      <c r="E6277" s="274"/>
      <c r="F6277" s="274"/>
      <c r="G6277" s="73">
        <v>0</v>
      </c>
      <c r="H6277" s="73">
        <v>0</v>
      </c>
      <c r="I6277" s="275">
        <v>0</v>
      </c>
      <c r="J6277" s="275"/>
      <c r="K6277" s="275">
        <v>2280111.83</v>
      </c>
      <c r="L6277" s="275"/>
      <c r="M6277" s="275"/>
      <c r="N6277" s="275"/>
      <c r="O6277" s="275">
        <v>0</v>
      </c>
      <c r="P6277" s="275"/>
      <c r="Q6277" s="73">
        <v>2280111.83</v>
      </c>
    </row>
    <row r="6278" spans="1:17" ht="12.1" customHeight="1" x14ac:dyDescent="0.25">
      <c r="A6278" s="273" t="s">
        <v>9662</v>
      </c>
      <c r="B6278" s="273"/>
      <c r="C6278" s="274" t="s">
        <v>9663</v>
      </c>
      <c r="D6278" s="274"/>
      <c r="E6278" s="274"/>
      <c r="F6278" s="274"/>
      <c r="G6278" s="73">
        <v>0</v>
      </c>
      <c r="H6278" s="73">
        <v>0</v>
      </c>
      <c r="I6278" s="275">
        <v>0</v>
      </c>
      <c r="J6278" s="275"/>
      <c r="K6278" s="275">
        <v>106000</v>
      </c>
      <c r="L6278" s="275"/>
      <c r="M6278" s="275"/>
      <c r="N6278" s="275"/>
      <c r="O6278" s="275">
        <v>0</v>
      </c>
      <c r="P6278" s="275"/>
      <c r="Q6278" s="73">
        <v>106000</v>
      </c>
    </row>
    <row r="6279" spans="1:17" ht="12.75" customHeight="1" x14ac:dyDescent="0.25">
      <c r="A6279" s="273" t="s">
        <v>9664</v>
      </c>
      <c r="B6279" s="273"/>
      <c r="C6279" s="274" t="s">
        <v>9665</v>
      </c>
      <c r="D6279" s="274"/>
      <c r="E6279" s="274"/>
      <c r="F6279" s="274"/>
      <c r="G6279" s="73">
        <v>0</v>
      </c>
      <c r="H6279" s="73">
        <v>0</v>
      </c>
      <c r="I6279" s="275">
        <v>0</v>
      </c>
      <c r="J6279" s="275"/>
      <c r="K6279" s="275">
        <v>160000</v>
      </c>
      <c r="L6279" s="275"/>
      <c r="M6279" s="275"/>
      <c r="N6279" s="275"/>
      <c r="O6279" s="275">
        <v>0</v>
      </c>
      <c r="P6279" s="275"/>
      <c r="Q6279" s="73">
        <v>160000</v>
      </c>
    </row>
    <row r="6280" spans="1:17" ht="12.1" customHeight="1" x14ac:dyDescent="0.25">
      <c r="A6280" s="273" t="s">
        <v>9666</v>
      </c>
      <c r="B6280" s="273"/>
      <c r="C6280" s="274" t="s">
        <v>9658</v>
      </c>
      <c r="D6280" s="274"/>
      <c r="E6280" s="274"/>
      <c r="F6280" s="274"/>
      <c r="G6280" s="73">
        <v>0</v>
      </c>
      <c r="H6280" s="73">
        <v>0</v>
      </c>
      <c r="I6280" s="275">
        <v>0</v>
      </c>
      <c r="J6280" s="275"/>
      <c r="K6280" s="275">
        <v>2448409.08</v>
      </c>
      <c r="L6280" s="275"/>
      <c r="M6280" s="275"/>
      <c r="N6280" s="275"/>
      <c r="O6280" s="275">
        <v>0</v>
      </c>
      <c r="P6280" s="275"/>
      <c r="Q6280" s="73">
        <v>2448409.08</v>
      </c>
    </row>
    <row r="6281" spans="1:17" ht="12.1" customHeight="1" x14ac:dyDescent="0.25">
      <c r="A6281" s="273" t="s">
        <v>9667</v>
      </c>
      <c r="B6281" s="273"/>
      <c r="C6281" s="274" t="s">
        <v>9658</v>
      </c>
      <c r="D6281" s="274"/>
      <c r="E6281" s="274"/>
      <c r="F6281" s="274"/>
      <c r="G6281" s="73">
        <v>0</v>
      </c>
      <c r="H6281" s="73">
        <v>0</v>
      </c>
      <c r="I6281" s="275">
        <v>0</v>
      </c>
      <c r="J6281" s="275"/>
      <c r="K6281" s="275">
        <v>1868000</v>
      </c>
      <c r="L6281" s="275"/>
      <c r="M6281" s="275"/>
      <c r="N6281" s="275"/>
      <c r="O6281" s="275">
        <v>0</v>
      </c>
      <c r="P6281" s="275"/>
      <c r="Q6281" s="73">
        <v>1868000</v>
      </c>
    </row>
    <row r="6282" spans="1:17" ht="12.75" customHeight="1" x14ac:dyDescent="0.25">
      <c r="A6282" s="273" t="s">
        <v>9668</v>
      </c>
      <c r="B6282" s="273"/>
      <c r="C6282" s="274" t="s">
        <v>9669</v>
      </c>
      <c r="D6282" s="274"/>
      <c r="E6282" s="274"/>
      <c r="F6282" s="274"/>
      <c r="G6282" s="73">
        <v>0</v>
      </c>
      <c r="H6282" s="73">
        <v>0</v>
      </c>
      <c r="I6282" s="275">
        <v>0</v>
      </c>
      <c r="J6282" s="275"/>
      <c r="K6282" s="275">
        <v>165454.54999999999</v>
      </c>
      <c r="L6282" s="275"/>
      <c r="M6282" s="275"/>
      <c r="N6282" s="275"/>
      <c r="O6282" s="275">
        <v>0</v>
      </c>
      <c r="P6282" s="275"/>
      <c r="Q6282" s="73">
        <v>165454.54999999999</v>
      </c>
    </row>
    <row r="6283" spans="1:17" ht="12.1" customHeight="1" x14ac:dyDescent="0.25">
      <c r="A6283" s="273" t="s">
        <v>9670</v>
      </c>
      <c r="B6283" s="273"/>
      <c r="C6283" s="274" t="s">
        <v>9658</v>
      </c>
      <c r="D6283" s="274"/>
      <c r="E6283" s="274"/>
      <c r="F6283" s="274"/>
      <c r="G6283" s="73">
        <v>0</v>
      </c>
      <c r="H6283" s="73">
        <v>0</v>
      </c>
      <c r="I6283" s="275">
        <v>0</v>
      </c>
      <c r="J6283" s="275"/>
      <c r="K6283" s="275">
        <v>3600</v>
      </c>
      <c r="L6283" s="275"/>
      <c r="M6283" s="275"/>
      <c r="N6283" s="275"/>
      <c r="O6283" s="275">
        <v>0</v>
      </c>
      <c r="P6283" s="275"/>
      <c r="Q6283" s="73">
        <v>3600</v>
      </c>
    </row>
    <row r="6284" spans="1:17" ht="12.1" customHeight="1" x14ac:dyDescent="0.25">
      <c r="A6284" s="273" t="s">
        <v>9671</v>
      </c>
      <c r="B6284" s="273"/>
      <c r="C6284" s="274" t="s">
        <v>9658</v>
      </c>
      <c r="D6284" s="274"/>
      <c r="E6284" s="274"/>
      <c r="F6284" s="274"/>
      <c r="G6284" s="73">
        <v>0</v>
      </c>
      <c r="H6284" s="73">
        <v>0</v>
      </c>
      <c r="I6284" s="275">
        <v>0</v>
      </c>
      <c r="J6284" s="275"/>
      <c r="K6284" s="275">
        <v>3073763.63</v>
      </c>
      <c r="L6284" s="275"/>
      <c r="M6284" s="275"/>
      <c r="N6284" s="275"/>
      <c r="O6284" s="275">
        <v>0</v>
      </c>
      <c r="P6284" s="275"/>
      <c r="Q6284" s="73">
        <v>3073763.63</v>
      </c>
    </row>
    <row r="6285" spans="1:17" ht="12.75" customHeight="1" x14ac:dyDescent="0.25">
      <c r="A6285" s="273" t="s">
        <v>9672</v>
      </c>
      <c r="B6285" s="273"/>
      <c r="C6285" s="274" t="s">
        <v>9658</v>
      </c>
      <c r="D6285" s="274"/>
      <c r="E6285" s="274"/>
      <c r="F6285" s="274"/>
      <c r="G6285" s="73">
        <v>0</v>
      </c>
      <c r="H6285" s="73">
        <v>0</v>
      </c>
      <c r="I6285" s="275">
        <v>0</v>
      </c>
      <c r="J6285" s="275"/>
      <c r="K6285" s="275">
        <v>1206690.9099999999</v>
      </c>
      <c r="L6285" s="275"/>
      <c r="M6285" s="275"/>
      <c r="N6285" s="275"/>
      <c r="O6285" s="275">
        <v>0</v>
      </c>
      <c r="P6285" s="275"/>
      <c r="Q6285" s="73">
        <v>1206690.9099999999</v>
      </c>
    </row>
    <row r="6286" spans="1:17" ht="12.1" customHeight="1" x14ac:dyDescent="0.25">
      <c r="A6286" s="273" t="s">
        <v>9673</v>
      </c>
      <c r="B6286" s="273"/>
      <c r="C6286" s="274" t="s">
        <v>9658</v>
      </c>
      <c r="D6286" s="274"/>
      <c r="E6286" s="274"/>
      <c r="F6286" s="274"/>
      <c r="G6286" s="73">
        <v>0</v>
      </c>
      <c r="H6286" s="73">
        <v>0</v>
      </c>
      <c r="I6286" s="275">
        <v>0</v>
      </c>
      <c r="J6286" s="275"/>
      <c r="K6286" s="275">
        <v>1521500</v>
      </c>
      <c r="L6286" s="275"/>
      <c r="M6286" s="275"/>
      <c r="N6286" s="275"/>
      <c r="O6286" s="275">
        <v>0</v>
      </c>
      <c r="P6286" s="275"/>
      <c r="Q6286" s="73">
        <v>1521500</v>
      </c>
    </row>
    <row r="6287" spans="1:17" ht="12.1" customHeight="1" x14ac:dyDescent="0.25">
      <c r="A6287" s="273" t="s">
        <v>9674</v>
      </c>
      <c r="B6287" s="273"/>
      <c r="C6287" s="274" t="s">
        <v>9658</v>
      </c>
      <c r="D6287" s="274"/>
      <c r="E6287" s="274"/>
      <c r="F6287" s="274"/>
      <c r="G6287" s="73">
        <v>0</v>
      </c>
      <c r="H6287" s="73">
        <v>0</v>
      </c>
      <c r="I6287" s="275">
        <v>0</v>
      </c>
      <c r="J6287" s="275"/>
      <c r="K6287" s="275">
        <v>2774845.46</v>
      </c>
      <c r="L6287" s="275"/>
      <c r="M6287" s="275"/>
      <c r="N6287" s="275"/>
      <c r="O6287" s="275">
        <v>0</v>
      </c>
      <c r="P6287" s="275"/>
      <c r="Q6287" s="73">
        <v>2774845.46</v>
      </c>
    </row>
    <row r="6288" spans="1:17" ht="12.75" customHeight="1" x14ac:dyDescent="0.25">
      <c r="A6288" s="273" t="s">
        <v>9675</v>
      </c>
      <c r="B6288" s="273"/>
      <c r="C6288" s="274" t="s">
        <v>9676</v>
      </c>
      <c r="D6288" s="274"/>
      <c r="E6288" s="274"/>
      <c r="F6288" s="274"/>
      <c r="G6288" s="73">
        <v>0</v>
      </c>
      <c r="H6288" s="73">
        <v>0</v>
      </c>
      <c r="I6288" s="275">
        <v>0</v>
      </c>
      <c r="J6288" s="275"/>
      <c r="K6288" s="275">
        <v>15000</v>
      </c>
      <c r="L6288" s="275"/>
      <c r="M6288" s="275"/>
      <c r="N6288" s="275"/>
      <c r="O6288" s="275">
        <v>0</v>
      </c>
      <c r="P6288" s="275"/>
      <c r="Q6288" s="73">
        <v>15000</v>
      </c>
    </row>
    <row r="6289" spans="1:17" ht="12.1" customHeight="1" x14ac:dyDescent="0.25">
      <c r="A6289" s="273" t="s">
        <v>9677</v>
      </c>
      <c r="B6289" s="273"/>
      <c r="C6289" s="274" t="s">
        <v>9658</v>
      </c>
      <c r="D6289" s="274"/>
      <c r="E6289" s="274"/>
      <c r="F6289" s="274"/>
      <c r="G6289" s="73">
        <v>0</v>
      </c>
      <c r="H6289" s="73">
        <v>0</v>
      </c>
      <c r="I6289" s="275">
        <v>0</v>
      </c>
      <c r="J6289" s="275"/>
      <c r="K6289" s="275">
        <v>1520909.11</v>
      </c>
      <c r="L6289" s="275"/>
      <c r="M6289" s="275"/>
      <c r="N6289" s="275"/>
      <c r="O6289" s="275">
        <v>0</v>
      </c>
      <c r="P6289" s="275"/>
      <c r="Q6289" s="73">
        <v>1520909.11</v>
      </c>
    </row>
    <row r="6290" spans="1:17" ht="12.1" customHeight="1" x14ac:dyDescent="0.25">
      <c r="A6290" s="273" t="s">
        <v>9678</v>
      </c>
      <c r="B6290" s="273"/>
      <c r="C6290" s="274" t="s">
        <v>9658</v>
      </c>
      <c r="D6290" s="274"/>
      <c r="E6290" s="274"/>
      <c r="F6290" s="274"/>
      <c r="G6290" s="73">
        <v>0</v>
      </c>
      <c r="H6290" s="73">
        <v>0</v>
      </c>
      <c r="I6290" s="275">
        <v>0</v>
      </c>
      <c r="J6290" s="275"/>
      <c r="K6290" s="275">
        <v>440872.74</v>
      </c>
      <c r="L6290" s="275"/>
      <c r="M6290" s="275"/>
      <c r="N6290" s="275"/>
      <c r="O6290" s="275">
        <v>0</v>
      </c>
      <c r="P6290" s="275"/>
      <c r="Q6290" s="73">
        <v>440872.74</v>
      </c>
    </row>
    <row r="6291" spans="1:17" ht="12.75" customHeight="1" x14ac:dyDescent="0.25">
      <c r="A6291" s="273" t="s">
        <v>9679</v>
      </c>
      <c r="B6291" s="273"/>
      <c r="C6291" s="274" t="s">
        <v>9680</v>
      </c>
      <c r="D6291" s="274"/>
      <c r="E6291" s="274"/>
      <c r="F6291" s="274"/>
      <c r="G6291" s="73">
        <v>0</v>
      </c>
      <c r="H6291" s="73">
        <v>0</v>
      </c>
      <c r="I6291" s="275">
        <v>0</v>
      </c>
      <c r="J6291" s="275"/>
      <c r="K6291" s="275">
        <v>282710</v>
      </c>
      <c r="L6291" s="275"/>
      <c r="M6291" s="275"/>
      <c r="N6291" s="275"/>
      <c r="O6291" s="275">
        <v>0</v>
      </c>
      <c r="P6291" s="275"/>
      <c r="Q6291" s="73">
        <v>282710</v>
      </c>
    </row>
    <row r="6292" spans="1:17" ht="12.1" customHeight="1" x14ac:dyDescent="0.25">
      <c r="A6292" s="273" t="s">
        <v>9681</v>
      </c>
      <c r="B6292" s="273"/>
      <c r="C6292" s="274" t="s">
        <v>989</v>
      </c>
      <c r="D6292" s="274"/>
      <c r="E6292" s="274"/>
      <c r="F6292" s="274"/>
      <c r="G6292" s="73">
        <v>0</v>
      </c>
      <c r="H6292" s="73">
        <v>0</v>
      </c>
      <c r="I6292" s="275">
        <v>0</v>
      </c>
      <c r="J6292" s="275"/>
      <c r="K6292" s="275">
        <v>63700</v>
      </c>
      <c r="L6292" s="275"/>
      <c r="M6292" s="275"/>
      <c r="N6292" s="275"/>
      <c r="O6292" s="275">
        <v>0</v>
      </c>
      <c r="P6292" s="275"/>
      <c r="Q6292" s="73">
        <v>63700</v>
      </c>
    </row>
    <row r="6293" spans="1:17" ht="12.1" customHeight="1" x14ac:dyDescent="0.25">
      <c r="A6293" s="273" t="s">
        <v>9682</v>
      </c>
      <c r="B6293" s="273"/>
      <c r="C6293" s="274" t="s">
        <v>989</v>
      </c>
      <c r="D6293" s="274"/>
      <c r="E6293" s="274"/>
      <c r="F6293" s="274"/>
      <c r="G6293" s="73">
        <v>0</v>
      </c>
      <c r="H6293" s="73">
        <v>0</v>
      </c>
      <c r="I6293" s="275">
        <v>0</v>
      </c>
      <c r="J6293" s="275"/>
      <c r="K6293" s="275">
        <v>79870</v>
      </c>
      <c r="L6293" s="275"/>
      <c r="M6293" s="275"/>
      <c r="N6293" s="275"/>
      <c r="O6293" s="275">
        <v>0</v>
      </c>
      <c r="P6293" s="275"/>
      <c r="Q6293" s="73">
        <v>79870</v>
      </c>
    </row>
    <row r="6294" spans="1:17" ht="12.1" customHeight="1" x14ac:dyDescent="0.25">
      <c r="A6294" s="273" t="s">
        <v>9683</v>
      </c>
      <c r="B6294" s="273"/>
      <c r="C6294" s="274" t="s">
        <v>989</v>
      </c>
      <c r="D6294" s="274"/>
      <c r="E6294" s="274"/>
      <c r="F6294" s="274"/>
      <c r="G6294" s="73">
        <v>0</v>
      </c>
      <c r="H6294" s="73">
        <v>0</v>
      </c>
      <c r="I6294" s="275">
        <v>0</v>
      </c>
      <c r="J6294" s="275"/>
      <c r="K6294" s="275">
        <v>102900</v>
      </c>
      <c r="L6294" s="275"/>
      <c r="M6294" s="275"/>
      <c r="N6294" s="275"/>
      <c r="O6294" s="275">
        <v>0</v>
      </c>
      <c r="P6294" s="275"/>
      <c r="Q6294" s="73">
        <v>102900</v>
      </c>
    </row>
    <row r="6295" spans="1:17" ht="12.75" customHeight="1" x14ac:dyDescent="0.25">
      <c r="A6295" s="273" t="s">
        <v>9684</v>
      </c>
      <c r="B6295" s="273"/>
      <c r="C6295" s="274" t="s">
        <v>989</v>
      </c>
      <c r="D6295" s="274"/>
      <c r="E6295" s="274"/>
      <c r="F6295" s="274"/>
      <c r="G6295" s="73">
        <v>0</v>
      </c>
      <c r="H6295" s="73">
        <v>0</v>
      </c>
      <c r="I6295" s="275">
        <v>0</v>
      </c>
      <c r="J6295" s="275"/>
      <c r="K6295" s="275">
        <v>182500</v>
      </c>
      <c r="L6295" s="275"/>
      <c r="M6295" s="275"/>
      <c r="N6295" s="275"/>
      <c r="O6295" s="275">
        <v>0</v>
      </c>
      <c r="P6295" s="275"/>
      <c r="Q6295" s="73">
        <v>182500</v>
      </c>
    </row>
    <row r="6296" spans="1:17" ht="12.1" customHeight="1" x14ac:dyDescent="0.25">
      <c r="A6296" s="273" t="s">
        <v>9685</v>
      </c>
      <c r="B6296" s="273"/>
      <c r="C6296" s="274" t="s">
        <v>9658</v>
      </c>
      <c r="D6296" s="274"/>
      <c r="E6296" s="274"/>
      <c r="F6296" s="274"/>
      <c r="G6296" s="73">
        <v>0</v>
      </c>
      <c r="H6296" s="73">
        <v>0</v>
      </c>
      <c r="I6296" s="275">
        <v>0</v>
      </c>
      <c r="J6296" s="275"/>
      <c r="K6296" s="275">
        <v>1458909.07</v>
      </c>
      <c r="L6296" s="275"/>
      <c r="M6296" s="275"/>
      <c r="N6296" s="275"/>
      <c r="O6296" s="275">
        <v>0</v>
      </c>
      <c r="P6296" s="275"/>
      <c r="Q6296" s="73">
        <v>1458909.07</v>
      </c>
    </row>
    <row r="6297" spans="1:17" ht="12.1" customHeight="1" x14ac:dyDescent="0.25">
      <c r="A6297" s="273" t="s">
        <v>9686</v>
      </c>
      <c r="B6297" s="273"/>
      <c r="C6297" s="274" t="s">
        <v>9687</v>
      </c>
      <c r="D6297" s="274"/>
      <c r="E6297" s="274"/>
      <c r="F6297" s="274"/>
      <c r="G6297" s="73">
        <v>0</v>
      </c>
      <c r="H6297" s="73">
        <v>0</v>
      </c>
      <c r="I6297" s="275">
        <v>0</v>
      </c>
      <c r="J6297" s="275"/>
      <c r="K6297" s="275">
        <v>45454.55</v>
      </c>
      <c r="L6297" s="275"/>
      <c r="M6297" s="275"/>
      <c r="N6297" s="275"/>
      <c r="O6297" s="275">
        <v>0</v>
      </c>
      <c r="P6297" s="275"/>
      <c r="Q6297" s="73">
        <v>45454.55</v>
      </c>
    </row>
    <row r="6298" spans="1:17" ht="12.75" customHeight="1" x14ac:dyDescent="0.25">
      <c r="A6298" s="273" t="s">
        <v>9688</v>
      </c>
      <c r="B6298" s="273"/>
      <c r="C6298" s="274" t="s">
        <v>989</v>
      </c>
      <c r="D6298" s="274"/>
      <c r="E6298" s="274"/>
      <c r="F6298" s="274"/>
      <c r="G6298" s="73">
        <v>0</v>
      </c>
      <c r="H6298" s="73">
        <v>0</v>
      </c>
      <c r="I6298" s="275">
        <v>0</v>
      </c>
      <c r="J6298" s="275"/>
      <c r="K6298" s="275">
        <v>45454.55</v>
      </c>
      <c r="L6298" s="275"/>
      <c r="M6298" s="275"/>
      <c r="N6298" s="275"/>
      <c r="O6298" s="275">
        <v>0</v>
      </c>
      <c r="P6298" s="275"/>
      <c r="Q6298" s="73">
        <v>45454.55</v>
      </c>
    </row>
    <row r="6299" spans="1:17" ht="12.1" customHeight="1" x14ac:dyDescent="0.25">
      <c r="A6299" s="273" t="s">
        <v>9689</v>
      </c>
      <c r="B6299" s="273"/>
      <c r="C6299" s="274" t="s">
        <v>9658</v>
      </c>
      <c r="D6299" s="274"/>
      <c r="E6299" s="274"/>
      <c r="F6299" s="274"/>
      <c r="G6299" s="73">
        <v>0</v>
      </c>
      <c r="H6299" s="73">
        <v>0</v>
      </c>
      <c r="I6299" s="275">
        <v>0</v>
      </c>
      <c r="J6299" s="275"/>
      <c r="K6299" s="275">
        <v>272793.64</v>
      </c>
      <c r="L6299" s="275"/>
      <c r="M6299" s="275"/>
      <c r="N6299" s="275"/>
      <c r="O6299" s="275">
        <v>0</v>
      </c>
      <c r="P6299" s="275"/>
      <c r="Q6299" s="73">
        <v>272793.64</v>
      </c>
    </row>
    <row r="6300" spans="1:17" ht="12.1" customHeight="1" x14ac:dyDescent="0.25">
      <c r="A6300" s="273" t="s">
        <v>9690</v>
      </c>
      <c r="B6300" s="273"/>
      <c r="C6300" s="274" t="s">
        <v>989</v>
      </c>
      <c r="D6300" s="274"/>
      <c r="E6300" s="274"/>
      <c r="F6300" s="274"/>
      <c r="G6300" s="73">
        <v>0</v>
      </c>
      <c r="H6300" s="73">
        <v>0</v>
      </c>
      <c r="I6300" s="275">
        <v>0</v>
      </c>
      <c r="J6300" s="275"/>
      <c r="K6300" s="275">
        <v>311200</v>
      </c>
      <c r="L6300" s="275"/>
      <c r="M6300" s="275"/>
      <c r="N6300" s="275"/>
      <c r="O6300" s="275">
        <v>0</v>
      </c>
      <c r="P6300" s="275"/>
      <c r="Q6300" s="73">
        <v>311200</v>
      </c>
    </row>
    <row r="6301" spans="1:17" ht="12.75" customHeight="1" x14ac:dyDescent="0.25">
      <c r="A6301" s="273" t="s">
        <v>9691</v>
      </c>
      <c r="B6301" s="273"/>
      <c r="C6301" s="274" t="s">
        <v>9658</v>
      </c>
      <c r="D6301" s="274"/>
      <c r="E6301" s="274"/>
      <c r="F6301" s="274"/>
      <c r="G6301" s="73">
        <v>0</v>
      </c>
      <c r="H6301" s="73">
        <v>0</v>
      </c>
      <c r="I6301" s="275">
        <v>0</v>
      </c>
      <c r="J6301" s="275"/>
      <c r="K6301" s="275">
        <v>1643318.18</v>
      </c>
      <c r="L6301" s="275"/>
      <c r="M6301" s="275"/>
      <c r="N6301" s="275"/>
      <c r="O6301" s="275">
        <v>0</v>
      </c>
      <c r="P6301" s="275"/>
      <c r="Q6301" s="73">
        <v>1643318.18</v>
      </c>
    </row>
    <row r="6302" spans="1:17" ht="12.1" customHeight="1" x14ac:dyDescent="0.25">
      <c r="A6302" s="273" t="s">
        <v>9692</v>
      </c>
      <c r="B6302" s="273"/>
      <c r="C6302" s="274" t="s">
        <v>9658</v>
      </c>
      <c r="D6302" s="274"/>
      <c r="E6302" s="274"/>
      <c r="F6302" s="274"/>
      <c r="G6302" s="73">
        <v>0</v>
      </c>
      <c r="H6302" s="73">
        <v>0</v>
      </c>
      <c r="I6302" s="275">
        <v>0</v>
      </c>
      <c r="J6302" s="275"/>
      <c r="K6302" s="275">
        <v>934000</v>
      </c>
      <c r="L6302" s="275"/>
      <c r="M6302" s="275"/>
      <c r="N6302" s="275"/>
      <c r="O6302" s="275">
        <v>0</v>
      </c>
      <c r="P6302" s="275"/>
      <c r="Q6302" s="73">
        <v>934000</v>
      </c>
    </row>
    <row r="6303" spans="1:17" ht="12.1" customHeight="1" x14ac:dyDescent="0.25">
      <c r="A6303" s="273" t="s">
        <v>9693</v>
      </c>
      <c r="B6303" s="273"/>
      <c r="C6303" s="274" t="s">
        <v>9694</v>
      </c>
      <c r="D6303" s="274"/>
      <c r="E6303" s="274"/>
      <c r="F6303" s="274"/>
      <c r="G6303" s="73">
        <v>0</v>
      </c>
      <c r="H6303" s="73">
        <v>0</v>
      </c>
      <c r="I6303" s="275">
        <v>0</v>
      </c>
      <c r="J6303" s="275"/>
      <c r="K6303" s="275">
        <v>5636.36</v>
      </c>
      <c r="L6303" s="275"/>
      <c r="M6303" s="275"/>
      <c r="N6303" s="275"/>
      <c r="O6303" s="275">
        <v>0</v>
      </c>
      <c r="P6303" s="275"/>
      <c r="Q6303" s="73">
        <v>5636.36</v>
      </c>
    </row>
    <row r="6304" spans="1:17" ht="12.75" customHeight="1" x14ac:dyDescent="0.25">
      <c r="A6304" s="273" t="s">
        <v>9695</v>
      </c>
      <c r="B6304" s="273"/>
      <c r="C6304" s="274" t="s">
        <v>9658</v>
      </c>
      <c r="D6304" s="274"/>
      <c r="E6304" s="274"/>
      <c r="F6304" s="274"/>
      <c r="G6304" s="73">
        <v>0</v>
      </c>
      <c r="H6304" s="73">
        <v>0</v>
      </c>
      <c r="I6304" s="275">
        <v>0</v>
      </c>
      <c r="J6304" s="275"/>
      <c r="K6304" s="275">
        <v>413727.27</v>
      </c>
      <c r="L6304" s="275"/>
      <c r="M6304" s="275"/>
      <c r="N6304" s="275"/>
      <c r="O6304" s="275">
        <v>0</v>
      </c>
      <c r="P6304" s="275"/>
      <c r="Q6304" s="73">
        <v>413727.27</v>
      </c>
    </row>
    <row r="6305" spans="1:17" ht="12.1" customHeight="1" x14ac:dyDescent="0.25">
      <c r="A6305" s="273" t="s">
        <v>9696</v>
      </c>
      <c r="B6305" s="273"/>
      <c r="C6305" s="274" t="s">
        <v>9697</v>
      </c>
      <c r="D6305" s="274"/>
      <c r="E6305" s="274"/>
      <c r="F6305" s="274"/>
      <c r="G6305" s="73">
        <v>0</v>
      </c>
      <c r="H6305" s="73">
        <v>0</v>
      </c>
      <c r="I6305" s="275">
        <v>0</v>
      </c>
      <c r="J6305" s="275"/>
      <c r="K6305" s="275">
        <v>43200</v>
      </c>
      <c r="L6305" s="275"/>
      <c r="M6305" s="275"/>
      <c r="N6305" s="275"/>
      <c r="O6305" s="275">
        <v>0</v>
      </c>
      <c r="P6305" s="275"/>
      <c r="Q6305" s="73">
        <v>43200</v>
      </c>
    </row>
    <row r="6306" spans="1:17" ht="12.1" customHeight="1" x14ac:dyDescent="0.25">
      <c r="A6306" s="273" t="s">
        <v>9698</v>
      </c>
      <c r="B6306" s="273"/>
      <c r="C6306" s="274" t="s">
        <v>9699</v>
      </c>
      <c r="D6306" s="274"/>
      <c r="E6306" s="274"/>
      <c r="F6306" s="274"/>
      <c r="G6306" s="73">
        <v>0</v>
      </c>
      <c r="H6306" s="73">
        <v>0</v>
      </c>
      <c r="I6306" s="275">
        <v>0</v>
      </c>
      <c r="J6306" s="275"/>
      <c r="K6306" s="275">
        <v>909318.19</v>
      </c>
      <c r="L6306" s="275"/>
      <c r="M6306" s="275"/>
      <c r="N6306" s="275"/>
      <c r="O6306" s="275">
        <v>0</v>
      </c>
      <c r="P6306" s="275"/>
      <c r="Q6306" s="73">
        <v>909318.19</v>
      </c>
    </row>
    <row r="6307" spans="1:17" ht="12.75" customHeight="1" x14ac:dyDescent="0.25">
      <c r="A6307" s="273" t="s">
        <v>9700</v>
      </c>
      <c r="B6307" s="273"/>
      <c r="C6307" s="274" t="s">
        <v>9701</v>
      </c>
      <c r="D6307" s="274"/>
      <c r="E6307" s="274"/>
      <c r="F6307" s="274"/>
      <c r="G6307" s="73">
        <v>0</v>
      </c>
      <c r="H6307" s="73">
        <v>0</v>
      </c>
      <c r="I6307" s="275">
        <v>0</v>
      </c>
      <c r="J6307" s="275"/>
      <c r="K6307" s="275">
        <v>35000</v>
      </c>
      <c r="L6307" s="275"/>
      <c r="M6307" s="275"/>
      <c r="N6307" s="275"/>
      <c r="O6307" s="275">
        <v>0</v>
      </c>
      <c r="P6307" s="275"/>
      <c r="Q6307" s="73">
        <v>35000</v>
      </c>
    </row>
    <row r="6308" spans="1:17" ht="12.1" customHeight="1" x14ac:dyDescent="0.25">
      <c r="A6308" s="273" t="s">
        <v>9702</v>
      </c>
      <c r="B6308" s="273"/>
      <c r="C6308" s="274" t="s">
        <v>9703</v>
      </c>
      <c r="D6308" s="274"/>
      <c r="E6308" s="274"/>
      <c r="F6308" s="274"/>
      <c r="G6308" s="73">
        <v>0</v>
      </c>
      <c r="H6308" s="73">
        <v>0</v>
      </c>
      <c r="I6308" s="275">
        <v>0</v>
      </c>
      <c r="J6308" s="275"/>
      <c r="K6308" s="275">
        <v>50000</v>
      </c>
      <c r="L6308" s="275"/>
      <c r="M6308" s="275"/>
      <c r="N6308" s="275"/>
      <c r="O6308" s="275">
        <v>0</v>
      </c>
      <c r="P6308" s="275"/>
      <c r="Q6308" s="73">
        <v>50000</v>
      </c>
    </row>
    <row r="6309" spans="1:17" ht="12.1" customHeight="1" x14ac:dyDescent="0.25">
      <c r="A6309" s="273" t="s">
        <v>9704</v>
      </c>
      <c r="B6309" s="273"/>
      <c r="C6309" s="274" t="s">
        <v>9705</v>
      </c>
      <c r="D6309" s="274"/>
      <c r="E6309" s="274"/>
      <c r="F6309" s="274"/>
      <c r="G6309" s="73">
        <v>0</v>
      </c>
      <c r="H6309" s="73">
        <v>0</v>
      </c>
      <c r="I6309" s="275">
        <v>0</v>
      </c>
      <c r="J6309" s="275"/>
      <c r="K6309" s="275">
        <v>48000</v>
      </c>
      <c r="L6309" s="275"/>
      <c r="M6309" s="275"/>
      <c r="N6309" s="275"/>
      <c r="O6309" s="275">
        <v>0</v>
      </c>
      <c r="P6309" s="275"/>
      <c r="Q6309" s="73">
        <v>48000</v>
      </c>
    </row>
    <row r="6310" spans="1:17" ht="12.75" customHeight="1" x14ac:dyDescent="0.25">
      <c r="A6310" s="273" t="s">
        <v>9706</v>
      </c>
      <c r="B6310" s="273"/>
      <c r="C6310" s="274" t="s">
        <v>9658</v>
      </c>
      <c r="D6310" s="274"/>
      <c r="E6310" s="274"/>
      <c r="F6310" s="274"/>
      <c r="G6310" s="73">
        <v>0</v>
      </c>
      <c r="H6310" s="73">
        <v>0</v>
      </c>
      <c r="I6310" s="275">
        <v>0</v>
      </c>
      <c r="J6310" s="275"/>
      <c r="K6310" s="275">
        <v>1858400</v>
      </c>
      <c r="L6310" s="275"/>
      <c r="M6310" s="275"/>
      <c r="N6310" s="275"/>
      <c r="O6310" s="275">
        <v>0</v>
      </c>
      <c r="P6310" s="275"/>
      <c r="Q6310" s="73">
        <v>1858400</v>
      </c>
    </row>
    <row r="6311" spans="1:17" ht="12.1" customHeight="1" x14ac:dyDescent="0.25">
      <c r="A6311" s="273" t="s">
        <v>9707</v>
      </c>
      <c r="B6311" s="273"/>
      <c r="C6311" s="274" t="s">
        <v>9708</v>
      </c>
      <c r="D6311" s="274"/>
      <c r="E6311" s="274"/>
      <c r="F6311" s="274"/>
      <c r="G6311" s="73">
        <v>0</v>
      </c>
      <c r="H6311" s="73">
        <v>0</v>
      </c>
      <c r="I6311" s="275">
        <v>0</v>
      </c>
      <c r="J6311" s="275"/>
      <c r="K6311" s="275">
        <v>72000</v>
      </c>
      <c r="L6311" s="275"/>
      <c r="M6311" s="275"/>
      <c r="N6311" s="275"/>
      <c r="O6311" s="275">
        <v>0</v>
      </c>
      <c r="P6311" s="275"/>
      <c r="Q6311" s="73">
        <v>72000</v>
      </c>
    </row>
    <row r="6312" spans="1:17" ht="12.1" customHeight="1" x14ac:dyDescent="0.25">
      <c r="A6312" s="273" t="s">
        <v>9709</v>
      </c>
      <c r="B6312" s="273"/>
      <c r="C6312" s="274" t="s">
        <v>9658</v>
      </c>
      <c r="D6312" s="274"/>
      <c r="E6312" s="274"/>
      <c r="F6312" s="274"/>
      <c r="G6312" s="73">
        <v>0</v>
      </c>
      <c r="H6312" s="73">
        <v>0</v>
      </c>
      <c r="I6312" s="275">
        <v>0</v>
      </c>
      <c r="J6312" s="275"/>
      <c r="K6312" s="275">
        <v>350186.38</v>
      </c>
      <c r="L6312" s="275"/>
      <c r="M6312" s="275"/>
      <c r="N6312" s="275"/>
      <c r="O6312" s="275">
        <v>0</v>
      </c>
      <c r="P6312" s="275"/>
      <c r="Q6312" s="73">
        <v>350186.38</v>
      </c>
    </row>
    <row r="6313" spans="1:17" ht="12.75" customHeight="1" x14ac:dyDescent="0.25">
      <c r="A6313" s="273" t="s">
        <v>9710</v>
      </c>
      <c r="B6313" s="273"/>
      <c r="C6313" s="274" t="s">
        <v>9658</v>
      </c>
      <c r="D6313" s="274"/>
      <c r="E6313" s="274"/>
      <c r="F6313" s="274"/>
      <c r="G6313" s="73">
        <v>0</v>
      </c>
      <c r="H6313" s="73">
        <v>0</v>
      </c>
      <c r="I6313" s="275">
        <v>0</v>
      </c>
      <c r="J6313" s="275"/>
      <c r="K6313" s="275">
        <v>1060245.3700000001</v>
      </c>
      <c r="L6313" s="275"/>
      <c r="M6313" s="275"/>
      <c r="N6313" s="275"/>
      <c r="O6313" s="275">
        <v>0</v>
      </c>
      <c r="P6313" s="275"/>
      <c r="Q6313" s="73">
        <v>1060245.3700000001</v>
      </c>
    </row>
    <row r="6314" spans="1:17" ht="12.1" customHeight="1" x14ac:dyDescent="0.25">
      <c r="A6314" s="273" t="s">
        <v>9711</v>
      </c>
      <c r="B6314" s="273"/>
      <c r="C6314" s="274" t="s">
        <v>9658</v>
      </c>
      <c r="D6314" s="274"/>
      <c r="E6314" s="274"/>
      <c r="F6314" s="274"/>
      <c r="G6314" s="73">
        <v>0</v>
      </c>
      <c r="H6314" s="73">
        <v>0</v>
      </c>
      <c r="I6314" s="275">
        <v>0</v>
      </c>
      <c r="J6314" s="275"/>
      <c r="K6314" s="275">
        <v>2427000</v>
      </c>
      <c r="L6314" s="275"/>
      <c r="M6314" s="275"/>
      <c r="N6314" s="275"/>
      <c r="O6314" s="275">
        <v>0</v>
      </c>
      <c r="P6314" s="275"/>
      <c r="Q6314" s="73">
        <v>2427000</v>
      </c>
    </row>
    <row r="6315" spans="1:17" ht="12.1" customHeight="1" x14ac:dyDescent="0.25">
      <c r="A6315" s="273" t="s">
        <v>9712</v>
      </c>
      <c r="B6315" s="273"/>
      <c r="C6315" s="274" t="s">
        <v>9713</v>
      </c>
      <c r="D6315" s="274"/>
      <c r="E6315" s="274"/>
      <c r="F6315" s="274"/>
      <c r="G6315" s="73">
        <v>0</v>
      </c>
      <c r="H6315" s="73">
        <v>0</v>
      </c>
      <c r="I6315" s="275">
        <v>0</v>
      </c>
      <c r="J6315" s="275"/>
      <c r="K6315" s="275">
        <v>360000</v>
      </c>
      <c r="L6315" s="275"/>
      <c r="M6315" s="275"/>
      <c r="N6315" s="275"/>
      <c r="O6315" s="275">
        <v>0</v>
      </c>
      <c r="P6315" s="275"/>
      <c r="Q6315" s="73">
        <v>360000</v>
      </c>
    </row>
    <row r="6316" spans="1:17" ht="12.75" customHeight="1" x14ac:dyDescent="0.25">
      <c r="A6316" s="273" t="s">
        <v>9714</v>
      </c>
      <c r="B6316" s="273"/>
      <c r="C6316" s="274" t="s">
        <v>9715</v>
      </c>
      <c r="D6316" s="274"/>
      <c r="E6316" s="274"/>
      <c r="F6316" s="274"/>
      <c r="G6316" s="73">
        <v>0</v>
      </c>
      <c r="H6316" s="73">
        <v>0</v>
      </c>
      <c r="I6316" s="275">
        <v>0</v>
      </c>
      <c r="J6316" s="275"/>
      <c r="K6316" s="275">
        <v>476818.15</v>
      </c>
      <c r="L6316" s="275"/>
      <c r="M6316" s="275"/>
      <c r="N6316" s="275"/>
      <c r="O6316" s="275">
        <v>0</v>
      </c>
      <c r="P6316" s="275"/>
      <c r="Q6316" s="73">
        <v>476818.15</v>
      </c>
    </row>
    <row r="6317" spans="1:17" ht="12.1" customHeight="1" x14ac:dyDescent="0.25">
      <c r="A6317" s="273" t="s">
        <v>9716</v>
      </c>
      <c r="B6317" s="273"/>
      <c r="C6317" s="274" t="s">
        <v>9717</v>
      </c>
      <c r="D6317" s="274"/>
      <c r="E6317" s="274"/>
      <c r="F6317" s="274"/>
      <c r="G6317" s="73">
        <v>0</v>
      </c>
      <c r="H6317" s="73">
        <v>0</v>
      </c>
      <c r="I6317" s="275">
        <v>0</v>
      </c>
      <c r="J6317" s="275"/>
      <c r="K6317" s="275">
        <v>180000</v>
      </c>
      <c r="L6317" s="275"/>
      <c r="M6317" s="275"/>
      <c r="N6317" s="275"/>
      <c r="O6317" s="275">
        <v>0</v>
      </c>
      <c r="P6317" s="275"/>
      <c r="Q6317" s="73">
        <v>180000</v>
      </c>
    </row>
    <row r="6318" spans="1:17" ht="12.1" customHeight="1" x14ac:dyDescent="0.25">
      <c r="A6318" s="355"/>
      <c r="B6318" s="355"/>
      <c r="C6318" s="355"/>
      <c r="D6318" s="355"/>
      <c r="E6318" s="355"/>
      <c r="F6318" s="355"/>
      <c r="G6318" s="74">
        <v>0</v>
      </c>
      <c r="H6318" s="74">
        <v>0</v>
      </c>
      <c r="I6318" s="356">
        <v>0</v>
      </c>
      <c r="J6318" s="356"/>
      <c r="K6318" s="356">
        <v>40120671.75</v>
      </c>
      <c r="L6318" s="356"/>
      <c r="M6318" s="356"/>
      <c r="N6318" s="356"/>
      <c r="O6318" s="356">
        <v>0</v>
      </c>
      <c r="P6318" s="356"/>
      <c r="Q6318" s="74">
        <v>40120671.75</v>
      </c>
    </row>
    <row r="6319" spans="1:17" ht="6.8" customHeight="1" x14ac:dyDescent="0.25"/>
    <row r="6320" spans="1:17" ht="12.1" customHeight="1" x14ac:dyDescent="0.25">
      <c r="A6320" s="277" t="s">
        <v>578</v>
      </c>
      <c r="B6320" s="277"/>
      <c r="C6320" s="278" t="s">
        <v>991</v>
      </c>
      <c r="D6320" s="278"/>
      <c r="E6320" s="278"/>
      <c r="F6320" s="278"/>
      <c r="G6320" s="278"/>
      <c r="H6320" s="278"/>
      <c r="I6320" s="278"/>
      <c r="J6320" s="278"/>
      <c r="K6320" s="278"/>
      <c r="L6320" s="278"/>
      <c r="M6320" s="278"/>
      <c r="N6320" s="278"/>
      <c r="O6320" s="278"/>
      <c r="P6320" s="278"/>
      <c r="Q6320" s="278"/>
    </row>
    <row r="6321" spans="1:17" ht="12.75" customHeight="1" x14ac:dyDescent="0.25">
      <c r="A6321" s="273" t="s">
        <v>9718</v>
      </c>
      <c r="B6321" s="273"/>
      <c r="C6321" s="274" t="s">
        <v>991</v>
      </c>
      <c r="D6321" s="274"/>
      <c r="E6321" s="274"/>
      <c r="F6321" s="274"/>
      <c r="G6321" s="73">
        <v>0</v>
      </c>
      <c r="H6321" s="73">
        <v>0</v>
      </c>
      <c r="I6321" s="275">
        <v>0</v>
      </c>
      <c r="J6321" s="275"/>
      <c r="K6321" s="275">
        <v>5421136.3600000003</v>
      </c>
      <c r="L6321" s="275"/>
      <c r="M6321" s="275"/>
      <c r="N6321" s="275"/>
      <c r="O6321" s="275">
        <v>0</v>
      </c>
      <c r="P6321" s="275"/>
      <c r="Q6321" s="73">
        <v>5421136.3600000003</v>
      </c>
    </row>
    <row r="6322" spans="1:17" ht="12.1" customHeight="1" x14ac:dyDescent="0.25">
      <c r="A6322" s="273" t="s">
        <v>9719</v>
      </c>
      <c r="B6322" s="273"/>
      <c r="C6322" s="274" t="s">
        <v>991</v>
      </c>
      <c r="D6322" s="274"/>
      <c r="E6322" s="274"/>
      <c r="F6322" s="274"/>
      <c r="G6322" s="73">
        <v>0</v>
      </c>
      <c r="H6322" s="73">
        <v>0</v>
      </c>
      <c r="I6322" s="275">
        <v>0</v>
      </c>
      <c r="J6322" s="275"/>
      <c r="K6322" s="275">
        <v>898800</v>
      </c>
      <c r="L6322" s="275"/>
      <c r="M6322" s="275"/>
      <c r="N6322" s="275"/>
      <c r="O6322" s="275">
        <v>0</v>
      </c>
      <c r="P6322" s="275"/>
      <c r="Q6322" s="73">
        <v>898800</v>
      </c>
    </row>
    <row r="6323" spans="1:17" ht="12.1" customHeight="1" x14ac:dyDescent="0.25">
      <c r="A6323" s="273" t="s">
        <v>9720</v>
      </c>
      <c r="B6323" s="273"/>
      <c r="C6323" s="274" t="s">
        <v>991</v>
      </c>
      <c r="D6323" s="274"/>
      <c r="E6323" s="274"/>
      <c r="F6323" s="274"/>
      <c r="G6323" s="73">
        <v>0</v>
      </c>
      <c r="H6323" s="73">
        <v>0</v>
      </c>
      <c r="I6323" s="275">
        <v>0</v>
      </c>
      <c r="J6323" s="275"/>
      <c r="K6323" s="275">
        <v>5534000</v>
      </c>
      <c r="L6323" s="275"/>
      <c r="M6323" s="275"/>
      <c r="N6323" s="275"/>
      <c r="O6323" s="275">
        <v>0</v>
      </c>
      <c r="P6323" s="275"/>
      <c r="Q6323" s="73">
        <v>5534000</v>
      </c>
    </row>
    <row r="6324" spans="1:17" ht="12.75" customHeight="1" x14ac:dyDescent="0.25">
      <c r="A6324" s="273" t="s">
        <v>9721</v>
      </c>
      <c r="B6324" s="273"/>
      <c r="C6324" s="274" t="s">
        <v>991</v>
      </c>
      <c r="D6324" s="274"/>
      <c r="E6324" s="274"/>
      <c r="F6324" s="274"/>
      <c r="G6324" s="73">
        <v>0</v>
      </c>
      <c r="H6324" s="73">
        <v>0</v>
      </c>
      <c r="I6324" s="275">
        <v>0</v>
      </c>
      <c r="J6324" s="275"/>
      <c r="K6324" s="275">
        <v>178000</v>
      </c>
      <c r="L6324" s="275"/>
      <c r="M6324" s="275"/>
      <c r="N6324" s="275"/>
      <c r="O6324" s="275">
        <v>0</v>
      </c>
      <c r="P6324" s="275"/>
      <c r="Q6324" s="73">
        <v>178000</v>
      </c>
    </row>
    <row r="6325" spans="1:17" ht="12.1" customHeight="1" x14ac:dyDescent="0.25">
      <c r="A6325" s="273" t="s">
        <v>9722</v>
      </c>
      <c r="B6325" s="273"/>
      <c r="C6325" s="274" t="s">
        <v>9723</v>
      </c>
      <c r="D6325" s="274"/>
      <c r="E6325" s="274"/>
      <c r="F6325" s="274"/>
      <c r="G6325" s="73">
        <v>0</v>
      </c>
      <c r="H6325" s="73">
        <v>0</v>
      </c>
      <c r="I6325" s="275">
        <v>0</v>
      </c>
      <c r="J6325" s="275"/>
      <c r="K6325" s="275">
        <v>219000</v>
      </c>
      <c r="L6325" s="275"/>
      <c r="M6325" s="275"/>
      <c r="N6325" s="275"/>
      <c r="O6325" s="275">
        <v>0</v>
      </c>
      <c r="P6325" s="275"/>
      <c r="Q6325" s="73">
        <v>219000</v>
      </c>
    </row>
    <row r="6326" spans="1:17" ht="12.1" customHeight="1" x14ac:dyDescent="0.25">
      <c r="A6326" s="273" t="s">
        <v>9724</v>
      </c>
      <c r="B6326" s="273"/>
      <c r="C6326" s="274" t="s">
        <v>991</v>
      </c>
      <c r="D6326" s="274"/>
      <c r="E6326" s="274"/>
      <c r="F6326" s="274"/>
      <c r="G6326" s="73">
        <v>0</v>
      </c>
      <c r="H6326" s="73">
        <v>0</v>
      </c>
      <c r="I6326" s="275">
        <v>0</v>
      </c>
      <c r="J6326" s="275"/>
      <c r="K6326" s="275">
        <v>942000</v>
      </c>
      <c r="L6326" s="275"/>
      <c r="M6326" s="275"/>
      <c r="N6326" s="275"/>
      <c r="O6326" s="275">
        <v>0</v>
      </c>
      <c r="P6326" s="275"/>
      <c r="Q6326" s="73">
        <v>942000</v>
      </c>
    </row>
    <row r="6327" spans="1:17" ht="12.75" customHeight="1" x14ac:dyDescent="0.25">
      <c r="A6327" s="273" t="s">
        <v>9725</v>
      </c>
      <c r="B6327" s="273"/>
      <c r="C6327" s="274" t="s">
        <v>991</v>
      </c>
      <c r="D6327" s="274"/>
      <c r="E6327" s="274"/>
      <c r="F6327" s="274"/>
      <c r="G6327" s="73">
        <v>0</v>
      </c>
      <c r="H6327" s="73">
        <v>0</v>
      </c>
      <c r="I6327" s="275">
        <v>0</v>
      </c>
      <c r="J6327" s="275"/>
      <c r="K6327" s="275">
        <v>5124500</v>
      </c>
      <c r="L6327" s="275"/>
      <c r="M6327" s="275"/>
      <c r="N6327" s="275"/>
      <c r="O6327" s="275">
        <v>0</v>
      </c>
      <c r="P6327" s="275"/>
      <c r="Q6327" s="73">
        <v>5124500</v>
      </c>
    </row>
    <row r="6328" spans="1:17" ht="12.1" customHeight="1" x14ac:dyDescent="0.25">
      <c r="A6328" s="273" t="s">
        <v>9726</v>
      </c>
      <c r="B6328" s="273"/>
      <c r="C6328" s="274" t="s">
        <v>991</v>
      </c>
      <c r="D6328" s="274"/>
      <c r="E6328" s="274"/>
      <c r="F6328" s="274"/>
      <c r="G6328" s="73">
        <v>0</v>
      </c>
      <c r="H6328" s="73">
        <v>0</v>
      </c>
      <c r="I6328" s="275">
        <v>0</v>
      </c>
      <c r="J6328" s="275"/>
      <c r="K6328" s="275">
        <v>1956000</v>
      </c>
      <c r="L6328" s="275"/>
      <c r="M6328" s="275"/>
      <c r="N6328" s="275"/>
      <c r="O6328" s="275">
        <v>0</v>
      </c>
      <c r="P6328" s="275"/>
      <c r="Q6328" s="73">
        <v>1956000</v>
      </c>
    </row>
    <row r="6329" spans="1:17" ht="12.1" customHeight="1" x14ac:dyDescent="0.25">
      <c r="A6329" s="273" t="s">
        <v>9727</v>
      </c>
      <c r="B6329" s="273"/>
      <c r="C6329" s="274" t="s">
        <v>991</v>
      </c>
      <c r="D6329" s="274"/>
      <c r="E6329" s="274"/>
      <c r="F6329" s="274"/>
      <c r="G6329" s="73">
        <v>0</v>
      </c>
      <c r="H6329" s="73">
        <v>0</v>
      </c>
      <c r="I6329" s="275">
        <v>0</v>
      </c>
      <c r="J6329" s="275"/>
      <c r="K6329" s="275">
        <v>765000</v>
      </c>
      <c r="L6329" s="275"/>
      <c r="M6329" s="275"/>
      <c r="N6329" s="275"/>
      <c r="O6329" s="275">
        <v>0</v>
      </c>
      <c r="P6329" s="275"/>
      <c r="Q6329" s="73">
        <v>765000</v>
      </c>
    </row>
    <row r="6330" spans="1:17" ht="12.75" customHeight="1" x14ac:dyDescent="0.25">
      <c r="A6330" s="273" t="s">
        <v>9728</v>
      </c>
      <c r="B6330" s="273"/>
      <c r="C6330" s="274" t="s">
        <v>991</v>
      </c>
      <c r="D6330" s="274"/>
      <c r="E6330" s="274"/>
      <c r="F6330" s="274"/>
      <c r="G6330" s="73">
        <v>0</v>
      </c>
      <c r="H6330" s="73">
        <v>0</v>
      </c>
      <c r="I6330" s="275">
        <v>0</v>
      </c>
      <c r="J6330" s="275"/>
      <c r="K6330" s="275">
        <v>3943345.43</v>
      </c>
      <c r="L6330" s="275"/>
      <c r="M6330" s="275"/>
      <c r="N6330" s="275"/>
      <c r="O6330" s="275">
        <v>0</v>
      </c>
      <c r="P6330" s="275"/>
      <c r="Q6330" s="73">
        <v>3943345.43</v>
      </c>
    </row>
    <row r="6331" spans="1:17" ht="12.1" customHeight="1" x14ac:dyDescent="0.25">
      <c r="A6331" s="273" t="s">
        <v>9729</v>
      </c>
      <c r="B6331" s="273"/>
      <c r="C6331" s="274" t="s">
        <v>991</v>
      </c>
      <c r="D6331" s="274"/>
      <c r="E6331" s="274"/>
      <c r="F6331" s="274"/>
      <c r="G6331" s="73">
        <v>0</v>
      </c>
      <c r="H6331" s="73">
        <v>0</v>
      </c>
      <c r="I6331" s="275">
        <v>0</v>
      </c>
      <c r="J6331" s="275"/>
      <c r="K6331" s="275">
        <v>1467454.53</v>
      </c>
      <c r="L6331" s="275"/>
      <c r="M6331" s="275"/>
      <c r="N6331" s="275"/>
      <c r="O6331" s="275">
        <v>0</v>
      </c>
      <c r="P6331" s="275"/>
      <c r="Q6331" s="73">
        <v>1467454.53</v>
      </c>
    </row>
    <row r="6332" spans="1:17" ht="12.1" customHeight="1" x14ac:dyDescent="0.25">
      <c r="A6332" s="273" t="s">
        <v>9730</v>
      </c>
      <c r="B6332" s="273"/>
      <c r="C6332" s="274" t="s">
        <v>991</v>
      </c>
      <c r="D6332" s="274"/>
      <c r="E6332" s="274"/>
      <c r="F6332" s="274"/>
      <c r="G6332" s="73">
        <v>0</v>
      </c>
      <c r="H6332" s="73">
        <v>0</v>
      </c>
      <c r="I6332" s="275">
        <v>0</v>
      </c>
      <c r="J6332" s="275"/>
      <c r="K6332" s="275">
        <v>4607636.3600000003</v>
      </c>
      <c r="L6332" s="275"/>
      <c r="M6332" s="275"/>
      <c r="N6332" s="275"/>
      <c r="O6332" s="275">
        <v>0</v>
      </c>
      <c r="P6332" s="275"/>
      <c r="Q6332" s="73">
        <v>4607636.3600000003</v>
      </c>
    </row>
    <row r="6333" spans="1:17" ht="12.75" customHeight="1" x14ac:dyDescent="0.25">
      <c r="A6333" s="273" t="s">
        <v>9731</v>
      </c>
      <c r="B6333" s="273"/>
      <c r="C6333" s="274" t="s">
        <v>991</v>
      </c>
      <c r="D6333" s="274"/>
      <c r="E6333" s="274"/>
      <c r="F6333" s="274"/>
      <c r="G6333" s="73">
        <v>0</v>
      </c>
      <c r="H6333" s="73">
        <v>0</v>
      </c>
      <c r="I6333" s="275">
        <v>0</v>
      </c>
      <c r="J6333" s="275"/>
      <c r="K6333" s="275">
        <v>501363.63</v>
      </c>
      <c r="L6333" s="275"/>
      <c r="M6333" s="275"/>
      <c r="N6333" s="275"/>
      <c r="O6333" s="275">
        <v>0</v>
      </c>
      <c r="P6333" s="275"/>
      <c r="Q6333" s="73">
        <v>501363.63</v>
      </c>
    </row>
    <row r="6334" spans="1:17" ht="12.1" customHeight="1" x14ac:dyDescent="0.25">
      <c r="A6334" s="273" t="s">
        <v>9732</v>
      </c>
      <c r="B6334" s="273"/>
      <c r="C6334" s="274" t="s">
        <v>991</v>
      </c>
      <c r="D6334" s="274"/>
      <c r="E6334" s="274"/>
      <c r="F6334" s="274"/>
      <c r="G6334" s="73">
        <v>0</v>
      </c>
      <c r="H6334" s="73">
        <v>0</v>
      </c>
      <c r="I6334" s="275">
        <v>0</v>
      </c>
      <c r="J6334" s="275"/>
      <c r="K6334" s="275">
        <v>1071438</v>
      </c>
      <c r="L6334" s="275"/>
      <c r="M6334" s="275"/>
      <c r="N6334" s="275"/>
      <c r="O6334" s="275">
        <v>0</v>
      </c>
      <c r="P6334" s="275"/>
      <c r="Q6334" s="73">
        <v>1071438</v>
      </c>
    </row>
    <row r="6335" spans="1:17" ht="12.1" customHeight="1" x14ac:dyDescent="0.25">
      <c r="A6335" s="273" t="s">
        <v>9733</v>
      </c>
      <c r="B6335" s="273"/>
      <c r="C6335" s="274" t="s">
        <v>991</v>
      </c>
      <c r="D6335" s="274"/>
      <c r="E6335" s="274"/>
      <c r="F6335" s="274"/>
      <c r="G6335" s="73">
        <v>0</v>
      </c>
      <c r="H6335" s="73">
        <v>0</v>
      </c>
      <c r="I6335" s="275">
        <v>0</v>
      </c>
      <c r="J6335" s="275"/>
      <c r="K6335" s="275">
        <v>108910</v>
      </c>
      <c r="L6335" s="275"/>
      <c r="M6335" s="275"/>
      <c r="N6335" s="275"/>
      <c r="O6335" s="275">
        <v>0</v>
      </c>
      <c r="P6335" s="275"/>
      <c r="Q6335" s="73">
        <v>108910</v>
      </c>
    </row>
    <row r="6336" spans="1:17" ht="12.75" customHeight="1" x14ac:dyDescent="0.25">
      <c r="A6336" s="273" t="s">
        <v>9734</v>
      </c>
      <c r="B6336" s="273"/>
      <c r="C6336" s="274" t="s">
        <v>991</v>
      </c>
      <c r="D6336" s="274"/>
      <c r="E6336" s="274"/>
      <c r="F6336" s="274"/>
      <c r="G6336" s="73">
        <v>0</v>
      </c>
      <c r="H6336" s="73">
        <v>0</v>
      </c>
      <c r="I6336" s="275">
        <v>0</v>
      </c>
      <c r="J6336" s="275"/>
      <c r="K6336" s="275">
        <v>540000</v>
      </c>
      <c r="L6336" s="275"/>
      <c r="M6336" s="275"/>
      <c r="N6336" s="275"/>
      <c r="O6336" s="275">
        <v>0</v>
      </c>
      <c r="P6336" s="275"/>
      <c r="Q6336" s="73">
        <v>540000</v>
      </c>
    </row>
    <row r="6337" spans="1:17" ht="12.1" customHeight="1" x14ac:dyDescent="0.25">
      <c r="A6337" s="273" t="s">
        <v>9735</v>
      </c>
      <c r="B6337" s="273"/>
      <c r="C6337" s="274" t="s">
        <v>991</v>
      </c>
      <c r="D6337" s="274"/>
      <c r="E6337" s="274"/>
      <c r="F6337" s="274"/>
      <c r="G6337" s="73">
        <v>0</v>
      </c>
      <c r="H6337" s="73">
        <v>0</v>
      </c>
      <c r="I6337" s="275">
        <v>0</v>
      </c>
      <c r="J6337" s="275"/>
      <c r="K6337" s="275">
        <v>2863636.37</v>
      </c>
      <c r="L6337" s="275"/>
      <c r="M6337" s="275"/>
      <c r="N6337" s="275"/>
      <c r="O6337" s="275">
        <v>0</v>
      </c>
      <c r="P6337" s="275"/>
      <c r="Q6337" s="73">
        <v>2863636.37</v>
      </c>
    </row>
    <row r="6338" spans="1:17" ht="12.1" customHeight="1" x14ac:dyDescent="0.25">
      <c r="A6338" s="273" t="s">
        <v>9736</v>
      </c>
      <c r="B6338" s="273"/>
      <c r="C6338" s="274" t="s">
        <v>991</v>
      </c>
      <c r="D6338" s="274"/>
      <c r="E6338" s="274"/>
      <c r="F6338" s="274"/>
      <c r="G6338" s="73">
        <v>0</v>
      </c>
      <c r="H6338" s="73">
        <v>0</v>
      </c>
      <c r="I6338" s="275">
        <v>0</v>
      </c>
      <c r="J6338" s="275"/>
      <c r="K6338" s="275">
        <v>77272.73</v>
      </c>
      <c r="L6338" s="275"/>
      <c r="M6338" s="275"/>
      <c r="N6338" s="275"/>
      <c r="O6338" s="275">
        <v>0</v>
      </c>
      <c r="P6338" s="275"/>
      <c r="Q6338" s="73">
        <v>77272.73</v>
      </c>
    </row>
    <row r="6339" spans="1:17" ht="12.75" customHeight="1" x14ac:dyDescent="0.25">
      <c r="A6339" s="273" t="s">
        <v>9737</v>
      </c>
      <c r="B6339" s="273"/>
      <c r="C6339" s="274" t="s">
        <v>991</v>
      </c>
      <c r="D6339" s="274"/>
      <c r="E6339" s="274"/>
      <c r="F6339" s="274"/>
      <c r="G6339" s="73">
        <v>0</v>
      </c>
      <c r="H6339" s="73">
        <v>0</v>
      </c>
      <c r="I6339" s="275">
        <v>0</v>
      </c>
      <c r="J6339" s="275"/>
      <c r="K6339" s="275">
        <v>540000</v>
      </c>
      <c r="L6339" s="275"/>
      <c r="M6339" s="275"/>
      <c r="N6339" s="275"/>
      <c r="O6339" s="275">
        <v>0</v>
      </c>
      <c r="P6339" s="275"/>
      <c r="Q6339" s="73">
        <v>540000</v>
      </c>
    </row>
    <row r="6340" spans="1:17" ht="12.1" customHeight="1" x14ac:dyDescent="0.25">
      <c r="A6340" s="273" t="s">
        <v>9738</v>
      </c>
      <c r="B6340" s="273"/>
      <c r="C6340" s="274" t="s">
        <v>991</v>
      </c>
      <c r="D6340" s="274"/>
      <c r="E6340" s="274"/>
      <c r="F6340" s="274"/>
      <c r="G6340" s="73">
        <v>0</v>
      </c>
      <c r="H6340" s="73">
        <v>0</v>
      </c>
      <c r="I6340" s="275">
        <v>0</v>
      </c>
      <c r="J6340" s="275"/>
      <c r="K6340" s="275">
        <v>1038936.37</v>
      </c>
      <c r="L6340" s="275"/>
      <c r="M6340" s="275"/>
      <c r="N6340" s="275"/>
      <c r="O6340" s="275">
        <v>0</v>
      </c>
      <c r="P6340" s="275"/>
      <c r="Q6340" s="73">
        <v>1038936.37</v>
      </c>
    </row>
    <row r="6341" spans="1:17" ht="12.1" customHeight="1" x14ac:dyDescent="0.25">
      <c r="A6341" s="273" t="s">
        <v>9739</v>
      </c>
      <c r="B6341" s="273"/>
      <c r="C6341" s="274" t="s">
        <v>991</v>
      </c>
      <c r="D6341" s="274"/>
      <c r="E6341" s="274"/>
      <c r="F6341" s="274"/>
      <c r="G6341" s="73">
        <v>0</v>
      </c>
      <c r="H6341" s="73">
        <v>0</v>
      </c>
      <c r="I6341" s="275">
        <v>0</v>
      </c>
      <c r="J6341" s="275"/>
      <c r="K6341" s="275">
        <v>912819.09</v>
      </c>
      <c r="L6341" s="275"/>
      <c r="M6341" s="275"/>
      <c r="N6341" s="275"/>
      <c r="O6341" s="275">
        <v>0</v>
      </c>
      <c r="P6341" s="275"/>
      <c r="Q6341" s="73">
        <v>912819.09</v>
      </c>
    </row>
    <row r="6342" spans="1:17" ht="12.75" customHeight="1" x14ac:dyDescent="0.25">
      <c r="A6342" s="273" t="s">
        <v>9740</v>
      </c>
      <c r="B6342" s="273"/>
      <c r="C6342" s="274" t="s">
        <v>991</v>
      </c>
      <c r="D6342" s="274"/>
      <c r="E6342" s="274"/>
      <c r="F6342" s="274"/>
      <c r="G6342" s="73">
        <v>0</v>
      </c>
      <c r="H6342" s="73">
        <v>0</v>
      </c>
      <c r="I6342" s="275">
        <v>0</v>
      </c>
      <c r="J6342" s="275"/>
      <c r="K6342" s="275">
        <v>5793400</v>
      </c>
      <c r="L6342" s="275"/>
      <c r="M6342" s="275"/>
      <c r="N6342" s="275"/>
      <c r="O6342" s="275">
        <v>0</v>
      </c>
      <c r="P6342" s="275"/>
      <c r="Q6342" s="73">
        <v>5793400</v>
      </c>
    </row>
    <row r="6343" spans="1:17" ht="12.1" customHeight="1" x14ac:dyDescent="0.25">
      <c r="A6343" s="273" t="s">
        <v>9741</v>
      </c>
      <c r="B6343" s="273"/>
      <c r="C6343" s="274" t="s">
        <v>991</v>
      </c>
      <c r="D6343" s="274"/>
      <c r="E6343" s="274"/>
      <c r="F6343" s="274"/>
      <c r="G6343" s="73">
        <v>0</v>
      </c>
      <c r="H6343" s="73">
        <v>0</v>
      </c>
      <c r="I6343" s="275">
        <v>0</v>
      </c>
      <c r="J6343" s="275"/>
      <c r="K6343" s="275">
        <v>1218627.27</v>
      </c>
      <c r="L6343" s="275"/>
      <c r="M6343" s="275"/>
      <c r="N6343" s="275"/>
      <c r="O6343" s="275">
        <v>0</v>
      </c>
      <c r="P6343" s="275"/>
      <c r="Q6343" s="73">
        <v>1218627.27</v>
      </c>
    </row>
    <row r="6344" spans="1:17" ht="12.1" customHeight="1" x14ac:dyDescent="0.25">
      <c r="A6344" s="273" t="s">
        <v>9742</v>
      </c>
      <c r="B6344" s="273"/>
      <c r="C6344" s="274" t="s">
        <v>991</v>
      </c>
      <c r="D6344" s="274"/>
      <c r="E6344" s="274"/>
      <c r="F6344" s="274"/>
      <c r="G6344" s="73">
        <v>0</v>
      </c>
      <c r="H6344" s="73">
        <v>0</v>
      </c>
      <c r="I6344" s="275">
        <v>0</v>
      </c>
      <c r="J6344" s="275"/>
      <c r="K6344" s="275">
        <v>6945181.8200000003</v>
      </c>
      <c r="L6344" s="275"/>
      <c r="M6344" s="275"/>
      <c r="N6344" s="275"/>
      <c r="O6344" s="275">
        <v>0</v>
      </c>
      <c r="P6344" s="275"/>
      <c r="Q6344" s="73">
        <v>6945181.8200000003</v>
      </c>
    </row>
    <row r="6345" spans="1:17" ht="12.1" customHeight="1" x14ac:dyDescent="0.25">
      <c r="A6345" s="273" t="s">
        <v>9743</v>
      </c>
      <c r="B6345" s="273"/>
      <c r="C6345" s="274" t="s">
        <v>991</v>
      </c>
      <c r="D6345" s="274"/>
      <c r="E6345" s="274"/>
      <c r="F6345" s="274"/>
      <c r="G6345" s="73">
        <v>0</v>
      </c>
      <c r="H6345" s="73">
        <v>0</v>
      </c>
      <c r="I6345" s="275">
        <v>0</v>
      </c>
      <c r="J6345" s="275"/>
      <c r="K6345" s="275">
        <v>32590.91</v>
      </c>
      <c r="L6345" s="275"/>
      <c r="M6345" s="275"/>
      <c r="N6345" s="275"/>
      <c r="O6345" s="275">
        <v>0</v>
      </c>
      <c r="P6345" s="275"/>
      <c r="Q6345" s="73">
        <v>32590.91</v>
      </c>
    </row>
    <row r="6346" spans="1:17" ht="12.75" customHeight="1" x14ac:dyDescent="0.25">
      <c r="A6346" s="273" t="s">
        <v>9744</v>
      </c>
      <c r="B6346" s="273"/>
      <c r="C6346" s="274" t="s">
        <v>991</v>
      </c>
      <c r="D6346" s="274"/>
      <c r="E6346" s="274"/>
      <c r="F6346" s="274"/>
      <c r="G6346" s="73">
        <v>0</v>
      </c>
      <c r="H6346" s="73">
        <v>0</v>
      </c>
      <c r="I6346" s="275">
        <v>0</v>
      </c>
      <c r="J6346" s="275"/>
      <c r="K6346" s="275">
        <v>64000</v>
      </c>
      <c r="L6346" s="275"/>
      <c r="M6346" s="275"/>
      <c r="N6346" s="275"/>
      <c r="O6346" s="275">
        <v>0</v>
      </c>
      <c r="P6346" s="275"/>
      <c r="Q6346" s="73">
        <v>64000</v>
      </c>
    </row>
    <row r="6347" spans="1:17" ht="12.1" customHeight="1" x14ac:dyDescent="0.25">
      <c r="A6347" s="273" t="s">
        <v>9745</v>
      </c>
      <c r="B6347" s="273"/>
      <c r="C6347" s="274" t="s">
        <v>991</v>
      </c>
      <c r="D6347" s="274"/>
      <c r="E6347" s="274"/>
      <c r="F6347" s="274"/>
      <c r="G6347" s="73">
        <v>0</v>
      </c>
      <c r="H6347" s="73">
        <v>0</v>
      </c>
      <c r="I6347" s="275">
        <v>0</v>
      </c>
      <c r="J6347" s="275"/>
      <c r="K6347" s="275">
        <v>2546000</v>
      </c>
      <c r="L6347" s="275"/>
      <c r="M6347" s="275"/>
      <c r="N6347" s="275"/>
      <c r="O6347" s="275">
        <v>0</v>
      </c>
      <c r="P6347" s="275"/>
      <c r="Q6347" s="73">
        <v>2546000</v>
      </c>
    </row>
    <row r="6348" spans="1:17" ht="12.1" customHeight="1" x14ac:dyDescent="0.25">
      <c r="A6348" s="273" t="s">
        <v>9746</v>
      </c>
      <c r="B6348" s="273"/>
      <c r="C6348" s="274" t="s">
        <v>9747</v>
      </c>
      <c r="D6348" s="274"/>
      <c r="E6348" s="274"/>
      <c r="F6348" s="274"/>
      <c r="G6348" s="73">
        <v>0</v>
      </c>
      <c r="H6348" s="73">
        <v>0</v>
      </c>
      <c r="I6348" s="275">
        <v>0</v>
      </c>
      <c r="J6348" s="275"/>
      <c r="K6348" s="275">
        <v>429000</v>
      </c>
      <c r="L6348" s="275"/>
      <c r="M6348" s="275"/>
      <c r="N6348" s="275"/>
      <c r="O6348" s="275">
        <v>0</v>
      </c>
      <c r="P6348" s="275"/>
      <c r="Q6348" s="73">
        <v>429000</v>
      </c>
    </row>
    <row r="6349" spans="1:17" ht="12.75" customHeight="1" x14ac:dyDescent="0.25">
      <c r="A6349" s="273" t="s">
        <v>9748</v>
      </c>
      <c r="B6349" s="273"/>
      <c r="C6349" s="274" t="s">
        <v>991</v>
      </c>
      <c r="D6349" s="274"/>
      <c r="E6349" s="274"/>
      <c r="F6349" s="274"/>
      <c r="G6349" s="73">
        <v>0</v>
      </c>
      <c r="H6349" s="73">
        <v>0</v>
      </c>
      <c r="I6349" s="275">
        <v>0</v>
      </c>
      <c r="J6349" s="275"/>
      <c r="K6349" s="275">
        <v>2773711</v>
      </c>
      <c r="L6349" s="275"/>
      <c r="M6349" s="275"/>
      <c r="N6349" s="275"/>
      <c r="O6349" s="275">
        <v>0</v>
      </c>
      <c r="P6349" s="275"/>
      <c r="Q6349" s="73">
        <v>2773711</v>
      </c>
    </row>
    <row r="6350" spans="1:17" ht="12.1" customHeight="1" x14ac:dyDescent="0.25">
      <c r="A6350" s="273" t="s">
        <v>9749</v>
      </c>
      <c r="B6350" s="273"/>
      <c r="C6350" s="274" t="s">
        <v>991</v>
      </c>
      <c r="D6350" s="274"/>
      <c r="E6350" s="274"/>
      <c r="F6350" s="274"/>
      <c r="G6350" s="73">
        <v>0</v>
      </c>
      <c r="H6350" s="73">
        <v>0</v>
      </c>
      <c r="I6350" s="275">
        <v>0</v>
      </c>
      <c r="J6350" s="275"/>
      <c r="K6350" s="275">
        <v>3760318.18</v>
      </c>
      <c r="L6350" s="275"/>
      <c r="M6350" s="275"/>
      <c r="N6350" s="275"/>
      <c r="O6350" s="275">
        <v>0</v>
      </c>
      <c r="P6350" s="275"/>
      <c r="Q6350" s="73">
        <v>3760318.18</v>
      </c>
    </row>
    <row r="6351" spans="1:17" ht="12.1" customHeight="1" x14ac:dyDescent="0.25">
      <c r="A6351" s="273" t="s">
        <v>9750</v>
      </c>
      <c r="B6351" s="273"/>
      <c r="C6351" s="274" t="s">
        <v>991</v>
      </c>
      <c r="D6351" s="274"/>
      <c r="E6351" s="274"/>
      <c r="F6351" s="274"/>
      <c r="G6351" s="73">
        <v>0</v>
      </c>
      <c r="H6351" s="73">
        <v>0</v>
      </c>
      <c r="I6351" s="275">
        <v>0</v>
      </c>
      <c r="J6351" s="275"/>
      <c r="K6351" s="275">
        <v>764363.64</v>
      </c>
      <c r="L6351" s="275"/>
      <c r="M6351" s="275"/>
      <c r="N6351" s="275"/>
      <c r="O6351" s="275">
        <v>0</v>
      </c>
      <c r="P6351" s="275"/>
      <c r="Q6351" s="73">
        <v>764363.64</v>
      </c>
    </row>
    <row r="6352" spans="1:17" ht="12.75" customHeight="1" x14ac:dyDescent="0.25">
      <c r="A6352" s="273" t="s">
        <v>9751</v>
      </c>
      <c r="B6352" s="273"/>
      <c r="C6352" s="274" t="s">
        <v>9752</v>
      </c>
      <c r="D6352" s="274"/>
      <c r="E6352" s="274"/>
      <c r="F6352" s="274"/>
      <c r="G6352" s="73">
        <v>0</v>
      </c>
      <c r="H6352" s="73">
        <v>0</v>
      </c>
      <c r="I6352" s="275">
        <v>0</v>
      </c>
      <c r="J6352" s="275"/>
      <c r="K6352" s="275">
        <v>5899592</v>
      </c>
      <c r="L6352" s="275"/>
      <c r="M6352" s="275"/>
      <c r="N6352" s="275"/>
      <c r="O6352" s="275">
        <v>0</v>
      </c>
      <c r="P6352" s="275"/>
      <c r="Q6352" s="73">
        <v>5899592</v>
      </c>
    </row>
    <row r="6353" spans="1:17" ht="12.1" customHeight="1" x14ac:dyDescent="0.25">
      <c r="A6353" s="273" t="s">
        <v>9753</v>
      </c>
      <c r="B6353" s="273"/>
      <c r="C6353" s="274" t="s">
        <v>9754</v>
      </c>
      <c r="D6353" s="274"/>
      <c r="E6353" s="274"/>
      <c r="F6353" s="274"/>
      <c r="G6353" s="73">
        <v>0</v>
      </c>
      <c r="H6353" s="73">
        <v>0</v>
      </c>
      <c r="I6353" s="275">
        <v>0</v>
      </c>
      <c r="J6353" s="275"/>
      <c r="K6353" s="275">
        <v>2140046</v>
      </c>
      <c r="L6353" s="275"/>
      <c r="M6353" s="275"/>
      <c r="N6353" s="275"/>
      <c r="O6353" s="275">
        <v>0</v>
      </c>
      <c r="P6353" s="275"/>
      <c r="Q6353" s="73">
        <v>2140046</v>
      </c>
    </row>
    <row r="6354" spans="1:17" ht="12.1" customHeight="1" x14ac:dyDescent="0.25">
      <c r="A6354" s="273" t="s">
        <v>9755</v>
      </c>
      <c r="B6354" s="273"/>
      <c r="C6354" s="274" t="s">
        <v>9756</v>
      </c>
      <c r="D6354" s="274"/>
      <c r="E6354" s="274"/>
      <c r="F6354" s="274"/>
      <c r="G6354" s="73">
        <v>0</v>
      </c>
      <c r="H6354" s="73">
        <v>0</v>
      </c>
      <c r="I6354" s="275">
        <v>0</v>
      </c>
      <c r="J6354" s="275"/>
      <c r="K6354" s="275">
        <v>3719138.72</v>
      </c>
      <c r="L6354" s="275"/>
      <c r="M6354" s="275"/>
      <c r="N6354" s="275"/>
      <c r="O6354" s="275">
        <v>0</v>
      </c>
      <c r="P6354" s="275"/>
      <c r="Q6354" s="73">
        <v>3719138.72</v>
      </c>
    </row>
    <row r="6355" spans="1:17" ht="12.75" customHeight="1" x14ac:dyDescent="0.25">
      <c r="A6355" s="273" t="s">
        <v>9757</v>
      </c>
      <c r="B6355" s="273"/>
      <c r="C6355" s="274" t="s">
        <v>9758</v>
      </c>
      <c r="D6355" s="274"/>
      <c r="E6355" s="274"/>
      <c r="F6355" s="274"/>
      <c r="G6355" s="73">
        <v>0</v>
      </c>
      <c r="H6355" s="73">
        <v>0</v>
      </c>
      <c r="I6355" s="275">
        <v>0</v>
      </c>
      <c r="J6355" s="275"/>
      <c r="K6355" s="275">
        <v>5169321.45</v>
      </c>
      <c r="L6355" s="275"/>
      <c r="M6355" s="275"/>
      <c r="N6355" s="275"/>
      <c r="O6355" s="275">
        <v>0</v>
      </c>
      <c r="P6355" s="275"/>
      <c r="Q6355" s="73">
        <v>5169321.45</v>
      </c>
    </row>
    <row r="6356" spans="1:17" ht="12.1" customHeight="1" x14ac:dyDescent="0.25">
      <c r="A6356" s="355"/>
      <c r="B6356" s="355"/>
      <c r="C6356" s="355"/>
      <c r="D6356" s="355"/>
      <c r="E6356" s="355"/>
      <c r="F6356" s="355"/>
      <c r="G6356" s="74">
        <v>0</v>
      </c>
      <c r="H6356" s="74">
        <v>0</v>
      </c>
      <c r="I6356" s="356">
        <v>0</v>
      </c>
      <c r="J6356" s="356"/>
      <c r="K6356" s="356">
        <v>79966539.859999999</v>
      </c>
      <c r="L6356" s="356"/>
      <c r="M6356" s="356"/>
      <c r="N6356" s="356"/>
      <c r="O6356" s="356">
        <v>0</v>
      </c>
      <c r="P6356" s="356"/>
      <c r="Q6356" s="74">
        <v>79966539.859999999</v>
      </c>
    </row>
    <row r="6357" spans="1:17" ht="6.8" customHeight="1" x14ac:dyDescent="0.25"/>
    <row r="6358" spans="1:17" ht="12.1" customHeight="1" x14ac:dyDescent="0.25">
      <c r="A6358" s="277" t="s">
        <v>578</v>
      </c>
      <c r="B6358" s="277"/>
      <c r="C6358" s="278" t="s">
        <v>993</v>
      </c>
      <c r="D6358" s="278"/>
      <c r="E6358" s="278"/>
      <c r="F6358" s="278"/>
      <c r="G6358" s="278"/>
      <c r="H6358" s="278"/>
      <c r="I6358" s="278"/>
      <c r="J6358" s="278"/>
      <c r="K6358" s="278"/>
      <c r="L6358" s="278"/>
      <c r="M6358" s="278"/>
      <c r="N6358" s="278"/>
      <c r="O6358" s="278"/>
      <c r="P6358" s="278"/>
      <c r="Q6358" s="278"/>
    </row>
    <row r="6359" spans="1:17" ht="12.75" customHeight="1" x14ac:dyDescent="0.25">
      <c r="A6359" s="273" t="s">
        <v>9759</v>
      </c>
      <c r="B6359" s="273"/>
      <c r="C6359" s="274" t="s">
        <v>9760</v>
      </c>
      <c r="D6359" s="274"/>
      <c r="E6359" s="274"/>
      <c r="F6359" s="274"/>
      <c r="G6359" s="73">
        <v>0</v>
      </c>
      <c r="H6359" s="73">
        <v>0</v>
      </c>
      <c r="I6359" s="275">
        <v>0</v>
      </c>
      <c r="J6359" s="275"/>
      <c r="K6359" s="275">
        <v>928909.09</v>
      </c>
      <c r="L6359" s="275"/>
      <c r="M6359" s="275"/>
      <c r="N6359" s="275"/>
      <c r="O6359" s="275">
        <v>0</v>
      </c>
      <c r="P6359" s="275"/>
      <c r="Q6359" s="73">
        <v>928909.09</v>
      </c>
    </row>
    <row r="6360" spans="1:17" ht="12.1" customHeight="1" x14ac:dyDescent="0.25">
      <c r="A6360" s="273" t="s">
        <v>9761</v>
      </c>
      <c r="B6360" s="273"/>
      <c r="C6360" s="274" t="s">
        <v>9760</v>
      </c>
      <c r="D6360" s="274"/>
      <c r="E6360" s="274"/>
      <c r="F6360" s="274"/>
      <c r="G6360" s="73">
        <v>0</v>
      </c>
      <c r="H6360" s="73">
        <v>0</v>
      </c>
      <c r="I6360" s="275">
        <v>0</v>
      </c>
      <c r="J6360" s="275"/>
      <c r="K6360" s="275">
        <v>2404363.64</v>
      </c>
      <c r="L6360" s="275"/>
      <c r="M6360" s="275"/>
      <c r="N6360" s="275"/>
      <c r="O6360" s="275">
        <v>0</v>
      </c>
      <c r="P6360" s="275"/>
      <c r="Q6360" s="73">
        <v>2404363.64</v>
      </c>
    </row>
    <row r="6361" spans="1:17" ht="12.1" customHeight="1" x14ac:dyDescent="0.25">
      <c r="A6361" s="273" t="s">
        <v>9762</v>
      </c>
      <c r="B6361" s="273"/>
      <c r="C6361" s="274" t="s">
        <v>9763</v>
      </c>
      <c r="D6361" s="274"/>
      <c r="E6361" s="274"/>
      <c r="F6361" s="274"/>
      <c r="G6361" s="73">
        <v>0</v>
      </c>
      <c r="H6361" s="73">
        <v>0</v>
      </c>
      <c r="I6361" s="275">
        <v>0</v>
      </c>
      <c r="J6361" s="275"/>
      <c r="K6361" s="275">
        <v>532000</v>
      </c>
      <c r="L6361" s="275"/>
      <c r="M6361" s="275"/>
      <c r="N6361" s="275"/>
      <c r="O6361" s="275">
        <v>0</v>
      </c>
      <c r="P6361" s="275"/>
      <c r="Q6361" s="73">
        <v>532000</v>
      </c>
    </row>
    <row r="6362" spans="1:17" ht="12.75" customHeight="1" x14ac:dyDescent="0.25">
      <c r="A6362" s="273" t="s">
        <v>9764</v>
      </c>
      <c r="B6362" s="273"/>
      <c r="C6362" s="274" t="s">
        <v>9765</v>
      </c>
      <c r="D6362" s="274"/>
      <c r="E6362" s="274"/>
      <c r="F6362" s="274"/>
      <c r="G6362" s="73">
        <v>0</v>
      </c>
      <c r="H6362" s="73">
        <v>0</v>
      </c>
      <c r="I6362" s="275">
        <v>0</v>
      </c>
      <c r="J6362" s="275"/>
      <c r="K6362" s="275">
        <v>116000</v>
      </c>
      <c r="L6362" s="275"/>
      <c r="M6362" s="275"/>
      <c r="N6362" s="275"/>
      <c r="O6362" s="275">
        <v>0</v>
      </c>
      <c r="P6362" s="275"/>
      <c r="Q6362" s="73">
        <v>116000</v>
      </c>
    </row>
    <row r="6363" spans="1:17" ht="12.1" customHeight="1" x14ac:dyDescent="0.25">
      <c r="A6363" s="273" t="s">
        <v>9766</v>
      </c>
      <c r="B6363" s="273"/>
      <c r="C6363" s="274" t="s">
        <v>9767</v>
      </c>
      <c r="D6363" s="274"/>
      <c r="E6363" s="274"/>
      <c r="F6363" s="274"/>
      <c r="G6363" s="73">
        <v>0</v>
      </c>
      <c r="H6363" s="73">
        <v>0</v>
      </c>
      <c r="I6363" s="275">
        <v>0</v>
      </c>
      <c r="J6363" s="275"/>
      <c r="K6363" s="275">
        <v>300000</v>
      </c>
      <c r="L6363" s="275"/>
      <c r="M6363" s="275"/>
      <c r="N6363" s="275"/>
      <c r="O6363" s="275">
        <v>0</v>
      </c>
      <c r="P6363" s="275"/>
      <c r="Q6363" s="73">
        <v>300000</v>
      </c>
    </row>
    <row r="6364" spans="1:17" ht="12.1" customHeight="1" x14ac:dyDescent="0.25">
      <c r="A6364" s="273" t="s">
        <v>9768</v>
      </c>
      <c r="B6364" s="273"/>
      <c r="C6364" s="274" t="s">
        <v>9769</v>
      </c>
      <c r="D6364" s="274"/>
      <c r="E6364" s="274"/>
      <c r="F6364" s="274"/>
      <c r="G6364" s="73">
        <v>0</v>
      </c>
      <c r="H6364" s="73">
        <v>0</v>
      </c>
      <c r="I6364" s="275">
        <v>0</v>
      </c>
      <c r="J6364" s="275"/>
      <c r="K6364" s="275">
        <v>4992727.2699999996</v>
      </c>
      <c r="L6364" s="275"/>
      <c r="M6364" s="275"/>
      <c r="N6364" s="275"/>
      <c r="O6364" s="275">
        <v>0</v>
      </c>
      <c r="P6364" s="275"/>
      <c r="Q6364" s="73">
        <v>4992727.2699999996</v>
      </c>
    </row>
    <row r="6365" spans="1:17" ht="12.75" customHeight="1" x14ac:dyDescent="0.25">
      <c r="A6365" s="273" t="s">
        <v>9770</v>
      </c>
      <c r="B6365" s="273"/>
      <c r="C6365" s="274" t="s">
        <v>9771</v>
      </c>
      <c r="D6365" s="274"/>
      <c r="E6365" s="274"/>
      <c r="F6365" s="274"/>
      <c r="G6365" s="73">
        <v>0</v>
      </c>
      <c r="H6365" s="73">
        <v>0</v>
      </c>
      <c r="I6365" s="275">
        <v>0</v>
      </c>
      <c r="J6365" s="275"/>
      <c r="K6365" s="275">
        <v>1028000</v>
      </c>
      <c r="L6365" s="275"/>
      <c r="M6365" s="275"/>
      <c r="N6365" s="275"/>
      <c r="O6365" s="275">
        <v>0</v>
      </c>
      <c r="P6365" s="275"/>
      <c r="Q6365" s="73">
        <v>1028000</v>
      </c>
    </row>
    <row r="6366" spans="1:17" ht="12.1" customHeight="1" x14ac:dyDescent="0.25">
      <c r="A6366" s="273" t="s">
        <v>9772</v>
      </c>
      <c r="B6366" s="273"/>
      <c r="C6366" s="274" t="s">
        <v>9760</v>
      </c>
      <c r="D6366" s="274"/>
      <c r="E6366" s="274"/>
      <c r="F6366" s="274"/>
      <c r="G6366" s="73">
        <v>0</v>
      </c>
      <c r="H6366" s="73">
        <v>0</v>
      </c>
      <c r="I6366" s="275">
        <v>0</v>
      </c>
      <c r="J6366" s="275"/>
      <c r="K6366" s="275">
        <v>200000</v>
      </c>
      <c r="L6366" s="275"/>
      <c r="M6366" s="275"/>
      <c r="N6366" s="275"/>
      <c r="O6366" s="275">
        <v>0</v>
      </c>
      <c r="P6366" s="275"/>
      <c r="Q6366" s="73">
        <v>200000</v>
      </c>
    </row>
    <row r="6367" spans="1:17" ht="12.1" customHeight="1" x14ac:dyDescent="0.25">
      <c r="A6367" s="273" t="s">
        <v>9773</v>
      </c>
      <c r="B6367" s="273"/>
      <c r="C6367" s="274" t="s">
        <v>9760</v>
      </c>
      <c r="D6367" s="274"/>
      <c r="E6367" s="274"/>
      <c r="F6367" s="274"/>
      <c r="G6367" s="73">
        <v>0</v>
      </c>
      <c r="H6367" s="73">
        <v>0</v>
      </c>
      <c r="I6367" s="275">
        <v>0</v>
      </c>
      <c r="J6367" s="275"/>
      <c r="K6367" s="275">
        <v>926000</v>
      </c>
      <c r="L6367" s="275"/>
      <c r="M6367" s="275"/>
      <c r="N6367" s="275"/>
      <c r="O6367" s="275">
        <v>0</v>
      </c>
      <c r="P6367" s="275"/>
      <c r="Q6367" s="73">
        <v>926000</v>
      </c>
    </row>
    <row r="6368" spans="1:17" ht="12.75" customHeight="1" x14ac:dyDescent="0.25">
      <c r="A6368" s="273" t="s">
        <v>9774</v>
      </c>
      <c r="B6368" s="273"/>
      <c r="C6368" s="274" t="s">
        <v>9760</v>
      </c>
      <c r="D6368" s="274"/>
      <c r="E6368" s="274"/>
      <c r="F6368" s="274"/>
      <c r="G6368" s="73">
        <v>0</v>
      </c>
      <c r="H6368" s="73">
        <v>0</v>
      </c>
      <c r="I6368" s="275">
        <v>0</v>
      </c>
      <c r="J6368" s="275"/>
      <c r="K6368" s="275">
        <v>1668909.08</v>
      </c>
      <c r="L6368" s="275"/>
      <c r="M6368" s="275"/>
      <c r="N6368" s="275"/>
      <c r="O6368" s="275">
        <v>0</v>
      </c>
      <c r="P6368" s="275"/>
      <c r="Q6368" s="73">
        <v>1668909.08</v>
      </c>
    </row>
    <row r="6369" spans="1:17" ht="12.1" customHeight="1" x14ac:dyDescent="0.25">
      <c r="A6369" s="273" t="s">
        <v>9775</v>
      </c>
      <c r="B6369" s="273"/>
      <c r="C6369" s="274" t="s">
        <v>9760</v>
      </c>
      <c r="D6369" s="274"/>
      <c r="E6369" s="274"/>
      <c r="F6369" s="274"/>
      <c r="G6369" s="73">
        <v>0</v>
      </c>
      <c r="H6369" s="73">
        <v>0</v>
      </c>
      <c r="I6369" s="275">
        <v>0</v>
      </c>
      <c r="J6369" s="275"/>
      <c r="K6369" s="275">
        <v>531454.53</v>
      </c>
      <c r="L6369" s="275"/>
      <c r="M6369" s="275"/>
      <c r="N6369" s="275"/>
      <c r="O6369" s="275">
        <v>0</v>
      </c>
      <c r="P6369" s="275"/>
      <c r="Q6369" s="73">
        <v>531454.53</v>
      </c>
    </row>
    <row r="6370" spans="1:17" ht="12.1" customHeight="1" x14ac:dyDescent="0.25">
      <c r="A6370" s="273" t="s">
        <v>9776</v>
      </c>
      <c r="B6370" s="273"/>
      <c r="C6370" s="274" t="s">
        <v>9760</v>
      </c>
      <c r="D6370" s="274"/>
      <c r="E6370" s="274"/>
      <c r="F6370" s="274"/>
      <c r="G6370" s="73">
        <v>0</v>
      </c>
      <c r="H6370" s="73">
        <v>0</v>
      </c>
      <c r="I6370" s="275">
        <v>0</v>
      </c>
      <c r="J6370" s="275"/>
      <c r="K6370" s="275">
        <v>1140000</v>
      </c>
      <c r="L6370" s="275"/>
      <c r="M6370" s="275"/>
      <c r="N6370" s="275"/>
      <c r="O6370" s="275">
        <v>0</v>
      </c>
      <c r="P6370" s="275"/>
      <c r="Q6370" s="73">
        <v>1140000</v>
      </c>
    </row>
    <row r="6371" spans="1:17" ht="12.1" customHeight="1" x14ac:dyDescent="0.25">
      <c r="A6371" s="273" t="s">
        <v>9777</v>
      </c>
      <c r="B6371" s="273"/>
      <c r="C6371" s="274" t="s">
        <v>9778</v>
      </c>
      <c r="D6371" s="274"/>
      <c r="E6371" s="274"/>
      <c r="F6371" s="274"/>
      <c r="G6371" s="73">
        <v>0</v>
      </c>
      <c r="H6371" s="73">
        <v>0</v>
      </c>
      <c r="I6371" s="275">
        <v>0</v>
      </c>
      <c r="J6371" s="275"/>
      <c r="K6371" s="275">
        <v>108000</v>
      </c>
      <c r="L6371" s="275"/>
      <c r="M6371" s="275"/>
      <c r="N6371" s="275"/>
      <c r="O6371" s="275">
        <v>0</v>
      </c>
      <c r="P6371" s="275"/>
      <c r="Q6371" s="73">
        <v>108000</v>
      </c>
    </row>
    <row r="6372" spans="1:17" ht="12.75" customHeight="1" x14ac:dyDescent="0.25">
      <c r="A6372" s="273" t="s">
        <v>9779</v>
      </c>
      <c r="B6372" s="273"/>
      <c r="C6372" s="274" t="s">
        <v>9760</v>
      </c>
      <c r="D6372" s="274"/>
      <c r="E6372" s="274"/>
      <c r="F6372" s="274"/>
      <c r="G6372" s="73">
        <v>0</v>
      </c>
      <c r="H6372" s="73">
        <v>0</v>
      </c>
      <c r="I6372" s="275">
        <v>0</v>
      </c>
      <c r="J6372" s="275"/>
      <c r="K6372" s="275">
        <v>757818.18</v>
      </c>
      <c r="L6372" s="275"/>
      <c r="M6372" s="275"/>
      <c r="N6372" s="275"/>
      <c r="O6372" s="275">
        <v>0</v>
      </c>
      <c r="P6372" s="275"/>
      <c r="Q6372" s="73">
        <v>757818.18</v>
      </c>
    </row>
    <row r="6373" spans="1:17" ht="12.1" customHeight="1" x14ac:dyDescent="0.25">
      <c r="A6373" s="273" t="s">
        <v>9780</v>
      </c>
      <c r="B6373" s="273"/>
      <c r="C6373" s="274" t="s">
        <v>9760</v>
      </c>
      <c r="D6373" s="274"/>
      <c r="E6373" s="274"/>
      <c r="F6373" s="274"/>
      <c r="G6373" s="73">
        <v>0</v>
      </c>
      <c r="H6373" s="73">
        <v>0</v>
      </c>
      <c r="I6373" s="275">
        <v>0</v>
      </c>
      <c r="J6373" s="275"/>
      <c r="K6373" s="275">
        <v>352545.45</v>
      </c>
      <c r="L6373" s="275"/>
      <c r="M6373" s="275"/>
      <c r="N6373" s="275"/>
      <c r="O6373" s="275">
        <v>0</v>
      </c>
      <c r="P6373" s="275"/>
      <c r="Q6373" s="73">
        <v>352545.45</v>
      </c>
    </row>
    <row r="6374" spans="1:17" ht="12.1" customHeight="1" x14ac:dyDescent="0.25">
      <c r="A6374" s="273" t="s">
        <v>9781</v>
      </c>
      <c r="B6374" s="273"/>
      <c r="C6374" s="274" t="s">
        <v>9760</v>
      </c>
      <c r="D6374" s="274"/>
      <c r="E6374" s="274"/>
      <c r="F6374" s="274"/>
      <c r="G6374" s="73">
        <v>0</v>
      </c>
      <c r="H6374" s="73">
        <v>0</v>
      </c>
      <c r="I6374" s="275">
        <v>0</v>
      </c>
      <c r="J6374" s="275"/>
      <c r="K6374" s="275">
        <v>745454.56</v>
      </c>
      <c r="L6374" s="275"/>
      <c r="M6374" s="275"/>
      <c r="N6374" s="275"/>
      <c r="O6374" s="275">
        <v>0</v>
      </c>
      <c r="P6374" s="275"/>
      <c r="Q6374" s="73">
        <v>745454.56</v>
      </c>
    </row>
    <row r="6375" spans="1:17" ht="12.75" customHeight="1" x14ac:dyDescent="0.25">
      <c r="A6375" s="273" t="s">
        <v>9782</v>
      </c>
      <c r="B6375" s="273"/>
      <c r="C6375" s="274" t="s">
        <v>9760</v>
      </c>
      <c r="D6375" s="274"/>
      <c r="E6375" s="274"/>
      <c r="F6375" s="274"/>
      <c r="G6375" s="73">
        <v>0</v>
      </c>
      <c r="H6375" s="73">
        <v>0</v>
      </c>
      <c r="I6375" s="275">
        <v>0</v>
      </c>
      <c r="J6375" s="275"/>
      <c r="K6375" s="275">
        <v>1987000</v>
      </c>
      <c r="L6375" s="275"/>
      <c r="M6375" s="275"/>
      <c r="N6375" s="275"/>
      <c r="O6375" s="275">
        <v>0</v>
      </c>
      <c r="P6375" s="275"/>
      <c r="Q6375" s="73">
        <v>1987000</v>
      </c>
    </row>
    <row r="6376" spans="1:17" ht="12.1" customHeight="1" x14ac:dyDescent="0.25">
      <c r="A6376" s="273" t="s">
        <v>9783</v>
      </c>
      <c r="B6376" s="273"/>
      <c r="C6376" s="274" t="s">
        <v>9760</v>
      </c>
      <c r="D6376" s="274"/>
      <c r="E6376" s="274"/>
      <c r="F6376" s="274"/>
      <c r="G6376" s="73">
        <v>0</v>
      </c>
      <c r="H6376" s="73">
        <v>0</v>
      </c>
      <c r="I6376" s="275">
        <v>0</v>
      </c>
      <c r="J6376" s="275"/>
      <c r="K6376" s="275">
        <v>770818.18</v>
      </c>
      <c r="L6376" s="275"/>
      <c r="M6376" s="275"/>
      <c r="N6376" s="275"/>
      <c r="O6376" s="275">
        <v>0</v>
      </c>
      <c r="P6376" s="275"/>
      <c r="Q6376" s="73">
        <v>770818.18</v>
      </c>
    </row>
    <row r="6377" spans="1:17" ht="12.1" customHeight="1" x14ac:dyDescent="0.25">
      <c r="A6377" s="273" t="s">
        <v>9784</v>
      </c>
      <c r="B6377" s="273"/>
      <c r="C6377" s="274" t="s">
        <v>9760</v>
      </c>
      <c r="D6377" s="274"/>
      <c r="E6377" s="274"/>
      <c r="F6377" s="274"/>
      <c r="G6377" s="73">
        <v>0</v>
      </c>
      <c r="H6377" s="73">
        <v>0</v>
      </c>
      <c r="I6377" s="275">
        <v>0</v>
      </c>
      <c r="J6377" s="275"/>
      <c r="K6377" s="275">
        <v>2567818.1800000002</v>
      </c>
      <c r="L6377" s="275"/>
      <c r="M6377" s="275"/>
      <c r="N6377" s="275"/>
      <c r="O6377" s="275">
        <v>0</v>
      </c>
      <c r="P6377" s="275"/>
      <c r="Q6377" s="73">
        <v>2567818.1800000002</v>
      </c>
    </row>
    <row r="6378" spans="1:17" ht="12.75" customHeight="1" x14ac:dyDescent="0.25">
      <c r="A6378" s="273" t="s">
        <v>9785</v>
      </c>
      <c r="B6378" s="273"/>
      <c r="C6378" s="274" t="s">
        <v>9760</v>
      </c>
      <c r="D6378" s="274"/>
      <c r="E6378" s="274"/>
      <c r="F6378" s="274"/>
      <c r="G6378" s="73">
        <v>0</v>
      </c>
      <c r="H6378" s="73">
        <v>0</v>
      </c>
      <c r="I6378" s="275">
        <v>0</v>
      </c>
      <c r="J6378" s="275"/>
      <c r="K6378" s="275">
        <v>24000</v>
      </c>
      <c r="L6378" s="275"/>
      <c r="M6378" s="275"/>
      <c r="N6378" s="275"/>
      <c r="O6378" s="275">
        <v>0</v>
      </c>
      <c r="P6378" s="275"/>
      <c r="Q6378" s="73">
        <v>24000</v>
      </c>
    </row>
    <row r="6379" spans="1:17" ht="12.1" customHeight="1" x14ac:dyDescent="0.25">
      <c r="A6379" s="273" t="s">
        <v>9786</v>
      </c>
      <c r="B6379" s="273"/>
      <c r="C6379" s="274" t="s">
        <v>9787</v>
      </c>
      <c r="D6379" s="274"/>
      <c r="E6379" s="274"/>
      <c r="F6379" s="274"/>
      <c r="G6379" s="73">
        <v>0</v>
      </c>
      <c r="H6379" s="73">
        <v>0</v>
      </c>
      <c r="I6379" s="275">
        <v>0</v>
      </c>
      <c r="J6379" s="275"/>
      <c r="K6379" s="275">
        <v>82000</v>
      </c>
      <c r="L6379" s="275"/>
      <c r="M6379" s="275"/>
      <c r="N6379" s="275"/>
      <c r="O6379" s="275">
        <v>0</v>
      </c>
      <c r="P6379" s="275"/>
      <c r="Q6379" s="73">
        <v>82000</v>
      </c>
    </row>
    <row r="6380" spans="1:17" ht="12.1" customHeight="1" x14ac:dyDescent="0.25">
      <c r="A6380" s="273" t="s">
        <v>9788</v>
      </c>
      <c r="B6380" s="273"/>
      <c r="C6380" s="274" t="s">
        <v>9789</v>
      </c>
      <c r="D6380" s="274"/>
      <c r="E6380" s="274"/>
      <c r="F6380" s="274"/>
      <c r="G6380" s="73">
        <v>0</v>
      </c>
      <c r="H6380" s="73">
        <v>0</v>
      </c>
      <c r="I6380" s="275">
        <v>0</v>
      </c>
      <c r="J6380" s="275"/>
      <c r="K6380" s="275">
        <v>372000</v>
      </c>
      <c r="L6380" s="275"/>
      <c r="M6380" s="275"/>
      <c r="N6380" s="275"/>
      <c r="O6380" s="275">
        <v>0</v>
      </c>
      <c r="P6380" s="275"/>
      <c r="Q6380" s="73">
        <v>372000</v>
      </c>
    </row>
    <row r="6381" spans="1:17" ht="12.75" customHeight="1" x14ac:dyDescent="0.25">
      <c r="A6381" s="273" t="s">
        <v>9790</v>
      </c>
      <c r="B6381" s="273"/>
      <c r="C6381" s="274" t="s">
        <v>9791</v>
      </c>
      <c r="D6381" s="274"/>
      <c r="E6381" s="274"/>
      <c r="F6381" s="274"/>
      <c r="G6381" s="73">
        <v>0</v>
      </c>
      <c r="H6381" s="73">
        <v>0</v>
      </c>
      <c r="I6381" s="275">
        <v>0</v>
      </c>
      <c r="J6381" s="275"/>
      <c r="K6381" s="275">
        <v>58000</v>
      </c>
      <c r="L6381" s="275"/>
      <c r="M6381" s="275"/>
      <c r="N6381" s="275"/>
      <c r="O6381" s="275">
        <v>0</v>
      </c>
      <c r="P6381" s="275"/>
      <c r="Q6381" s="73">
        <v>58000</v>
      </c>
    </row>
    <row r="6382" spans="1:17" ht="12.1" customHeight="1" x14ac:dyDescent="0.25">
      <c r="A6382" s="355"/>
      <c r="B6382" s="355"/>
      <c r="C6382" s="355"/>
      <c r="D6382" s="355"/>
      <c r="E6382" s="355"/>
      <c r="F6382" s="355"/>
      <c r="G6382" s="74">
        <v>0</v>
      </c>
      <c r="H6382" s="74">
        <v>0</v>
      </c>
      <c r="I6382" s="356">
        <v>0</v>
      </c>
      <c r="J6382" s="356"/>
      <c r="K6382" s="356">
        <v>22593818.16</v>
      </c>
      <c r="L6382" s="356"/>
      <c r="M6382" s="356"/>
      <c r="N6382" s="356"/>
      <c r="O6382" s="356">
        <v>0</v>
      </c>
      <c r="P6382" s="356"/>
      <c r="Q6382" s="74">
        <v>22593818.16</v>
      </c>
    </row>
    <row r="6383" spans="1:17" ht="6.8" customHeight="1" x14ac:dyDescent="0.25"/>
    <row r="6384" spans="1:17" ht="12.1" customHeight="1" x14ac:dyDescent="0.25">
      <c r="A6384" s="277" t="s">
        <v>578</v>
      </c>
      <c r="B6384" s="277"/>
      <c r="C6384" s="278" t="s">
        <v>995</v>
      </c>
      <c r="D6384" s="278"/>
      <c r="E6384" s="278"/>
      <c r="F6384" s="278"/>
      <c r="G6384" s="278"/>
      <c r="H6384" s="278"/>
      <c r="I6384" s="278"/>
      <c r="J6384" s="278"/>
      <c r="K6384" s="278"/>
      <c r="L6384" s="278"/>
      <c r="M6384" s="278"/>
      <c r="N6384" s="278"/>
      <c r="O6384" s="278"/>
      <c r="P6384" s="278"/>
      <c r="Q6384" s="278"/>
    </row>
    <row r="6385" spans="1:17" ht="12.75" customHeight="1" x14ac:dyDescent="0.25">
      <c r="A6385" s="273" t="s">
        <v>9792</v>
      </c>
      <c r="B6385" s="273"/>
      <c r="C6385" s="274" t="s">
        <v>995</v>
      </c>
      <c r="D6385" s="274"/>
      <c r="E6385" s="274"/>
      <c r="F6385" s="274"/>
      <c r="G6385" s="73">
        <v>0</v>
      </c>
      <c r="H6385" s="73">
        <v>0</v>
      </c>
      <c r="I6385" s="275">
        <v>0</v>
      </c>
      <c r="J6385" s="275"/>
      <c r="K6385" s="275">
        <v>150000</v>
      </c>
      <c r="L6385" s="275"/>
      <c r="M6385" s="275"/>
      <c r="N6385" s="275"/>
      <c r="O6385" s="275">
        <v>0</v>
      </c>
      <c r="P6385" s="275"/>
      <c r="Q6385" s="73">
        <v>150000</v>
      </c>
    </row>
    <row r="6386" spans="1:17" ht="12.1" customHeight="1" x14ac:dyDescent="0.25">
      <c r="A6386" s="273" t="s">
        <v>9793</v>
      </c>
      <c r="B6386" s="273"/>
      <c r="C6386" s="274" t="s">
        <v>995</v>
      </c>
      <c r="D6386" s="274"/>
      <c r="E6386" s="274"/>
      <c r="F6386" s="274"/>
      <c r="G6386" s="73">
        <v>0</v>
      </c>
      <c r="H6386" s="73">
        <v>0</v>
      </c>
      <c r="I6386" s="275">
        <v>0</v>
      </c>
      <c r="J6386" s="275"/>
      <c r="K6386" s="275">
        <v>2060000</v>
      </c>
      <c r="L6386" s="275"/>
      <c r="M6386" s="275"/>
      <c r="N6386" s="275"/>
      <c r="O6386" s="275">
        <v>0</v>
      </c>
      <c r="P6386" s="275"/>
      <c r="Q6386" s="73">
        <v>2060000</v>
      </c>
    </row>
    <row r="6387" spans="1:17" ht="12.1" customHeight="1" x14ac:dyDescent="0.25">
      <c r="A6387" s="273" t="s">
        <v>9794</v>
      </c>
      <c r="B6387" s="273"/>
      <c r="C6387" s="274" t="s">
        <v>995</v>
      </c>
      <c r="D6387" s="274"/>
      <c r="E6387" s="274"/>
      <c r="F6387" s="274"/>
      <c r="G6387" s="73">
        <v>0</v>
      </c>
      <c r="H6387" s="73">
        <v>0</v>
      </c>
      <c r="I6387" s="275">
        <v>0</v>
      </c>
      <c r="J6387" s="275"/>
      <c r="K6387" s="275">
        <v>3600000</v>
      </c>
      <c r="L6387" s="275"/>
      <c r="M6387" s="275"/>
      <c r="N6387" s="275"/>
      <c r="O6387" s="275">
        <v>0</v>
      </c>
      <c r="P6387" s="275"/>
      <c r="Q6387" s="73">
        <v>3600000</v>
      </c>
    </row>
    <row r="6388" spans="1:17" ht="12.75" customHeight="1" x14ac:dyDescent="0.25">
      <c r="A6388" s="273" t="s">
        <v>9795</v>
      </c>
      <c r="B6388" s="273"/>
      <c r="C6388" s="274" t="s">
        <v>995</v>
      </c>
      <c r="D6388" s="274"/>
      <c r="E6388" s="274"/>
      <c r="F6388" s="274"/>
      <c r="G6388" s="73">
        <v>0</v>
      </c>
      <c r="H6388" s="73">
        <v>0</v>
      </c>
      <c r="I6388" s="275">
        <v>0</v>
      </c>
      <c r="J6388" s="275"/>
      <c r="K6388" s="275">
        <v>9972000</v>
      </c>
      <c r="L6388" s="275"/>
      <c r="M6388" s="275"/>
      <c r="N6388" s="275"/>
      <c r="O6388" s="275">
        <v>0</v>
      </c>
      <c r="P6388" s="275"/>
      <c r="Q6388" s="73">
        <v>9972000</v>
      </c>
    </row>
    <row r="6389" spans="1:17" ht="12.1" customHeight="1" x14ac:dyDescent="0.25">
      <c r="A6389" s="273" t="s">
        <v>9796</v>
      </c>
      <c r="B6389" s="273"/>
      <c r="C6389" s="274" t="s">
        <v>995</v>
      </c>
      <c r="D6389" s="274"/>
      <c r="E6389" s="274"/>
      <c r="F6389" s="274"/>
      <c r="G6389" s="73">
        <v>0</v>
      </c>
      <c r="H6389" s="73">
        <v>0</v>
      </c>
      <c r="I6389" s="275">
        <v>0</v>
      </c>
      <c r="J6389" s="275"/>
      <c r="K6389" s="275">
        <v>3556000</v>
      </c>
      <c r="L6389" s="275"/>
      <c r="M6389" s="275"/>
      <c r="N6389" s="275"/>
      <c r="O6389" s="275">
        <v>0</v>
      </c>
      <c r="P6389" s="275"/>
      <c r="Q6389" s="73">
        <v>3556000</v>
      </c>
    </row>
    <row r="6390" spans="1:17" ht="12.1" customHeight="1" x14ac:dyDescent="0.25">
      <c r="A6390" s="273" t="s">
        <v>9797</v>
      </c>
      <c r="B6390" s="273"/>
      <c r="C6390" s="274" t="s">
        <v>995</v>
      </c>
      <c r="D6390" s="274"/>
      <c r="E6390" s="274"/>
      <c r="F6390" s="274"/>
      <c r="G6390" s="73">
        <v>0</v>
      </c>
      <c r="H6390" s="73">
        <v>0</v>
      </c>
      <c r="I6390" s="275">
        <v>0</v>
      </c>
      <c r="J6390" s="275"/>
      <c r="K6390" s="275">
        <v>19550000</v>
      </c>
      <c r="L6390" s="275"/>
      <c r="M6390" s="275"/>
      <c r="N6390" s="275"/>
      <c r="O6390" s="275">
        <v>0</v>
      </c>
      <c r="P6390" s="275"/>
      <c r="Q6390" s="73">
        <v>19550000</v>
      </c>
    </row>
    <row r="6391" spans="1:17" ht="12.75" customHeight="1" x14ac:dyDescent="0.25">
      <c r="A6391" s="273" t="s">
        <v>9798</v>
      </c>
      <c r="B6391" s="273"/>
      <c r="C6391" s="274" t="s">
        <v>995</v>
      </c>
      <c r="D6391" s="274"/>
      <c r="E6391" s="274"/>
      <c r="F6391" s="274"/>
      <c r="G6391" s="73">
        <v>0</v>
      </c>
      <c r="H6391" s="73">
        <v>0</v>
      </c>
      <c r="I6391" s="275">
        <v>0</v>
      </c>
      <c r="J6391" s="275"/>
      <c r="K6391" s="275">
        <v>5800000</v>
      </c>
      <c r="L6391" s="275"/>
      <c r="M6391" s="275"/>
      <c r="N6391" s="275"/>
      <c r="O6391" s="275">
        <v>0</v>
      </c>
      <c r="P6391" s="275"/>
      <c r="Q6391" s="73">
        <v>5800000</v>
      </c>
    </row>
    <row r="6392" spans="1:17" ht="12.1" customHeight="1" x14ac:dyDescent="0.25">
      <c r="A6392" s="273" t="s">
        <v>9799</v>
      </c>
      <c r="B6392" s="273"/>
      <c r="C6392" s="274" t="s">
        <v>995</v>
      </c>
      <c r="D6392" s="274"/>
      <c r="E6392" s="274"/>
      <c r="F6392" s="274"/>
      <c r="G6392" s="73">
        <v>0</v>
      </c>
      <c r="H6392" s="73">
        <v>0</v>
      </c>
      <c r="I6392" s="275">
        <v>0</v>
      </c>
      <c r="J6392" s="275"/>
      <c r="K6392" s="275">
        <v>7362000</v>
      </c>
      <c r="L6392" s="275"/>
      <c r="M6392" s="275"/>
      <c r="N6392" s="275"/>
      <c r="O6392" s="275">
        <v>0</v>
      </c>
      <c r="P6392" s="275"/>
      <c r="Q6392" s="73">
        <v>7362000</v>
      </c>
    </row>
    <row r="6393" spans="1:17" ht="12.1" customHeight="1" x14ac:dyDescent="0.25">
      <c r="A6393" s="273" t="s">
        <v>9800</v>
      </c>
      <c r="B6393" s="273"/>
      <c r="C6393" s="274" t="s">
        <v>995</v>
      </c>
      <c r="D6393" s="274"/>
      <c r="E6393" s="274"/>
      <c r="F6393" s="274"/>
      <c r="G6393" s="73">
        <v>0</v>
      </c>
      <c r="H6393" s="73">
        <v>0</v>
      </c>
      <c r="I6393" s="275">
        <v>0</v>
      </c>
      <c r="J6393" s="275"/>
      <c r="K6393" s="275">
        <v>13820000</v>
      </c>
      <c r="L6393" s="275"/>
      <c r="M6393" s="275"/>
      <c r="N6393" s="275"/>
      <c r="O6393" s="275">
        <v>0</v>
      </c>
      <c r="P6393" s="275"/>
      <c r="Q6393" s="73">
        <v>13820000</v>
      </c>
    </row>
    <row r="6394" spans="1:17" ht="12.75" customHeight="1" x14ac:dyDescent="0.25">
      <c r="A6394" s="273" t="s">
        <v>9801</v>
      </c>
      <c r="B6394" s="273"/>
      <c r="C6394" s="274" t="s">
        <v>995</v>
      </c>
      <c r="D6394" s="274"/>
      <c r="E6394" s="274"/>
      <c r="F6394" s="274"/>
      <c r="G6394" s="73">
        <v>0</v>
      </c>
      <c r="H6394" s="73">
        <v>0</v>
      </c>
      <c r="I6394" s="275">
        <v>0</v>
      </c>
      <c r="J6394" s="275"/>
      <c r="K6394" s="275">
        <v>8612000</v>
      </c>
      <c r="L6394" s="275"/>
      <c r="M6394" s="275"/>
      <c r="N6394" s="275"/>
      <c r="O6394" s="275">
        <v>0</v>
      </c>
      <c r="P6394" s="275"/>
      <c r="Q6394" s="73">
        <v>8612000</v>
      </c>
    </row>
    <row r="6395" spans="1:17" ht="12.1" customHeight="1" x14ac:dyDescent="0.25">
      <c r="A6395" s="273" t="s">
        <v>9802</v>
      </c>
      <c r="B6395" s="273"/>
      <c r="C6395" s="274" t="s">
        <v>995</v>
      </c>
      <c r="D6395" s="274"/>
      <c r="E6395" s="274"/>
      <c r="F6395" s="274"/>
      <c r="G6395" s="73">
        <v>0</v>
      </c>
      <c r="H6395" s="73">
        <v>0</v>
      </c>
      <c r="I6395" s="275">
        <v>0</v>
      </c>
      <c r="J6395" s="275"/>
      <c r="K6395" s="275">
        <v>4150000</v>
      </c>
      <c r="L6395" s="275"/>
      <c r="M6395" s="275"/>
      <c r="N6395" s="275"/>
      <c r="O6395" s="275">
        <v>0</v>
      </c>
      <c r="P6395" s="275"/>
      <c r="Q6395" s="73">
        <v>4150000</v>
      </c>
    </row>
    <row r="6396" spans="1:17" ht="12.1" customHeight="1" x14ac:dyDescent="0.25">
      <c r="A6396" s="273" t="s">
        <v>9803</v>
      </c>
      <c r="B6396" s="273"/>
      <c r="C6396" s="274" t="s">
        <v>995</v>
      </c>
      <c r="D6396" s="274"/>
      <c r="E6396" s="274"/>
      <c r="F6396" s="274"/>
      <c r="G6396" s="73">
        <v>0</v>
      </c>
      <c r="H6396" s="73">
        <v>0</v>
      </c>
      <c r="I6396" s="275">
        <v>0</v>
      </c>
      <c r="J6396" s="275"/>
      <c r="K6396" s="275">
        <v>1800000</v>
      </c>
      <c r="L6396" s="275"/>
      <c r="M6396" s="275"/>
      <c r="N6396" s="275"/>
      <c r="O6396" s="275">
        <v>0</v>
      </c>
      <c r="P6396" s="275"/>
      <c r="Q6396" s="73">
        <v>1800000</v>
      </c>
    </row>
    <row r="6397" spans="1:17" ht="12.1" customHeight="1" x14ac:dyDescent="0.25">
      <c r="A6397" s="273" t="s">
        <v>9804</v>
      </c>
      <c r="B6397" s="273"/>
      <c r="C6397" s="274" t="s">
        <v>995</v>
      </c>
      <c r="D6397" s="274"/>
      <c r="E6397" s="274"/>
      <c r="F6397" s="274"/>
      <c r="G6397" s="73">
        <v>0</v>
      </c>
      <c r="H6397" s="73">
        <v>0</v>
      </c>
      <c r="I6397" s="275">
        <v>0</v>
      </c>
      <c r="J6397" s="275"/>
      <c r="K6397" s="275">
        <v>246000</v>
      </c>
      <c r="L6397" s="275"/>
      <c r="M6397" s="275"/>
      <c r="N6397" s="275"/>
      <c r="O6397" s="275">
        <v>0</v>
      </c>
      <c r="P6397" s="275"/>
      <c r="Q6397" s="73">
        <v>246000</v>
      </c>
    </row>
    <row r="6398" spans="1:17" ht="12.75" customHeight="1" x14ac:dyDescent="0.25">
      <c r="A6398" s="273" t="s">
        <v>9805</v>
      </c>
      <c r="B6398" s="273"/>
      <c r="C6398" s="274" t="s">
        <v>995</v>
      </c>
      <c r="D6398" s="274"/>
      <c r="E6398" s="274"/>
      <c r="F6398" s="274"/>
      <c r="G6398" s="73">
        <v>0</v>
      </c>
      <c r="H6398" s="73">
        <v>0</v>
      </c>
      <c r="I6398" s="275">
        <v>0</v>
      </c>
      <c r="J6398" s="275"/>
      <c r="K6398" s="275">
        <v>4400000</v>
      </c>
      <c r="L6398" s="275"/>
      <c r="M6398" s="275"/>
      <c r="N6398" s="275"/>
      <c r="O6398" s="275">
        <v>0</v>
      </c>
      <c r="P6398" s="275"/>
      <c r="Q6398" s="73">
        <v>4400000</v>
      </c>
    </row>
    <row r="6399" spans="1:17" ht="12.1" customHeight="1" x14ac:dyDescent="0.25">
      <c r="A6399" s="273" t="s">
        <v>9806</v>
      </c>
      <c r="B6399" s="273"/>
      <c r="C6399" s="274" t="s">
        <v>995</v>
      </c>
      <c r="D6399" s="274"/>
      <c r="E6399" s="274"/>
      <c r="F6399" s="274"/>
      <c r="G6399" s="73">
        <v>0</v>
      </c>
      <c r="H6399" s="73">
        <v>0</v>
      </c>
      <c r="I6399" s="275">
        <v>0</v>
      </c>
      <c r="J6399" s="275"/>
      <c r="K6399" s="275">
        <v>300000</v>
      </c>
      <c r="L6399" s="275"/>
      <c r="M6399" s="275"/>
      <c r="N6399" s="275"/>
      <c r="O6399" s="275">
        <v>0</v>
      </c>
      <c r="P6399" s="275"/>
      <c r="Q6399" s="73">
        <v>300000</v>
      </c>
    </row>
    <row r="6400" spans="1:17" ht="12.1" customHeight="1" x14ac:dyDescent="0.25">
      <c r="A6400" s="273" t="s">
        <v>9807</v>
      </c>
      <c r="B6400" s="273"/>
      <c r="C6400" s="274" t="s">
        <v>995</v>
      </c>
      <c r="D6400" s="274"/>
      <c r="E6400" s="274"/>
      <c r="F6400" s="274"/>
      <c r="G6400" s="73">
        <v>0</v>
      </c>
      <c r="H6400" s="73">
        <v>0</v>
      </c>
      <c r="I6400" s="275">
        <v>0</v>
      </c>
      <c r="J6400" s="275"/>
      <c r="K6400" s="275">
        <v>1950000</v>
      </c>
      <c r="L6400" s="275"/>
      <c r="M6400" s="275"/>
      <c r="N6400" s="275"/>
      <c r="O6400" s="275">
        <v>0</v>
      </c>
      <c r="P6400" s="275"/>
      <c r="Q6400" s="73">
        <v>1950000</v>
      </c>
    </row>
    <row r="6401" spans="1:17" ht="12.75" customHeight="1" x14ac:dyDescent="0.25">
      <c r="A6401" s="273" t="s">
        <v>9808</v>
      </c>
      <c r="B6401" s="273"/>
      <c r="C6401" s="274" t="s">
        <v>995</v>
      </c>
      <c r="D6401" s="274"/>
      <c r="E6401" s="274"/>
      <c r="F6401" s="274"/>
      <c r="G6401" s="73">
        <v>0</v>
      </c>
      <c r="H6401" s="73">
        <v>0</v>
      </c>
      <c r="I6401" s="275">
        <v>0</v>
      </c>
      <c r="J6401" s="275"/>
      <c r="K6401" s="275">
        <v>4460000</v>
      </c>
      <c r="L6401" s="275"/>
      <c r="M6401" s="275"/>
      <c r="N6401" s="275"/>
      <c r="O6401" s="275">
        <v>0</v>
      </c>
      <c r="P6401" s="275"/>
      <c r="Q6401" s="73">
        <v>4460000</v>
      </c>
    </row>
    <row r="6402" spans="1:17" ht="12.1" customHeight="1" x14ac:dyDescent="0.25">
      <c r="A6402" s="273" t="s">
        <v>9809</v>
      </c>
      <c r="B6402" s="273"/>
      <c r="C6402" s="274" t="s">
        <v>995</v>
      </c>
      <c r="D6402" s="274"/>
      <c r="E6402" s="274"/>
      <c r="F6402" s="274"/>
      <c r="G6402" s="73">
        <v>0</v>
      </c>
      <c r="H6402" s="73">
        <v>0</v>
      </c>
      <c r="I6402" s="275">
        <v>0</v>
      </c>
      <c r="J6402" s="275"/>
      <c r="K6402" s="275">
        <v>4784000</v>
      </c>
      <c r="L6402" s="275"/>
      <c r="M6402" s="275"/>
      <c r="N6402" s="275"/>
      <c r="O6402" s="275">
        <v>0</v>
      </c>
      <c r="P6402" s="275"/>
      <c r="Q6402" s="73">
        <v>4784000</v>
      </c>
    </row>
    <row r="6403" spans="1:17" ht="12.1" customHeight="1" x14ac:dyDescent="0.25">
      <c r="A6403" s="273" t="s">
        <v>9810</v>
      </c>
      <c r="B6403" s="273"/>
      <c r="C6403" s="274" t="s">
        <v>995</v>
      </c>
      <c r="D6403" s="274"/>
      <c r="E6403" s="274"/>
      <c r="F6403" s="274"/>
      <c r="G6403" s="73">
        <v>0</v>
      </c>
      <c r="H6403" s="73">
        <v>0</v>
      </c>
      <c r="I6403" s="275">
        <v>0</v>
      </c>
      <c r="J6403" s="275"/>
      <c r="K6403" s="275">
        <v>6740000</v>
      </c>
      <c r="L6403" s="275"/>
      <c r="M6403" s="275"/>
      <c r="N6403" s="275"/>
      <c r="O6403" s="275">
        <v>0</v>
      </c>
      <c r="P6403" s="275"/>
      <c r="Q6403" s="73">
        <v>6740000</v>
      </c>
    </row>
    <row r="6404" spans="1:17" ht="12.75" customHeight="1" x14ac:dyDescent="0.25">
      <c r="A6404" s="273" t="s">
        <v>9811</v>
      </c>
      <c r="B6404" s="273"/>
      <c r="C6404" s="274" t="s">
        <v>995</v>
      </c>
      <c r="D6404" s="274"/>
      <c r="E6404" s="274"/>
      <c r="F6404" s="274"/>
      <c r="G6404" s="73">
        <v>0</v>
      </c>
      <c r="H6404" s="73">
        <v>0</v>
      </c>
      <c r="I6404" s="275">
        <v>0</v>
      </c>
      <c r="J6404" s="275"/>
      <c r="K6404" s="275">
        <v>4000000</v>
      </c>
      <c r="L6404" s="275"/>
      <c r="M6404" s="275"/>
      <c r="N6404" s="275"/>
      <c r="O6404" s="275">
        <v>0</v>
      </c>
      <c r="P6404" s="275"/>
      <c r="Q6404" s="73">
        <v>4000000</v>
      </c>
    </row>
    <row r="6405" spans="1:17" ht="12.1" customHeight="1" x14ac:dyDescent="0.25">
      <c r="A6405" s="273" t="s">
        <v>9812</v>
      </c>
      <c r="B6405" s="273"/>
      <c r="C6405" s="274" t="s">
        <v>9813</v>
      </c>
      <c r="D6405" s="274"/>
      <c r="E6405" s="274"/>
      <c r="F6405" s="274"/>
      <c r="G6405" s="73">
        <v>0</v>
      </c>
      <c r="H6405" s="73">
        <v>0</v>
      </c>
      <c r="I6405" s="275">
        <v>0</v>
      </c>
      <c r="J6405" s="275"/>
      <c r="K6405" s="275">
        <v>216000</v>
      </c>
      <c r="L6405" s="275"/>
      <c r="M6405" s="275"/>
      <c r="N6405" s="275"/>
      <c r="O6405" s="275">
        <v>0</v>
      </c>
      <c r="P6405" s="275"/>
      <c r="Q6405" s="73">
        <v>216000</v>
      </c>
    </row>
    <row r="6406" spans="1:17" ht="12.1" customHeight="1" x14ac:dyDescent="0.25">
      <c r="A6406" s="273" t="s">
        <v>9814</v>
      </c>
      <c r="B6406" s="273"/>
      <c r="C6406" s="274" t="s">
        <v>995</v>
      </c>
      <c r="D6406" s="274"/>
      <c r="E6406" s="274"/>
      <c r="F6406" s="274"/>
      <c r="G6406" s="73">
        <v>0</v>
      </c>
      <c r="H6406" s="73">
        <v>0</v>
      </c>
      <c r="I6406" s="275">
        <v>0</v>
      </c>
      <c r="J6406" s="275"/>
      <c r="K6406" s="275">
        <v>16022000</v>
      </c>
      <c r="L6406" s="275"/>
      <c r="M6406" s="275"/>
      <c r="N6406" s="275"/>
      <c r="O6406" s="275">
        <v>0</v>
      </c>
      <c r="P6406" s="275"/>
      <c r="Q6406" s="73">
        <v>16022000</v>
      </c>
    </row>
    <row r="6407" spans="1:17" ht="12.75" customHeight="1" x14ac:dyDescent="0.25">
      <c r="A6407" s="273" t="s">
        <v>9815</v>
      </c>
      <c r="B6407" s="273"/>
      <c r="C6407" s="274" t="s">
        <v>995</v>
      </c>
      <c r="D6407" s="274"/>
      <c r="E6407" s="274"/>
      <c r="F6407" s="274"/>
      <c r="G6407" s="73">
        <v>0</v>
      </c>
      <c r="H6407" s="73">
        <v>0</v>
      </c>
      <c r="I6407" s="275">
        <v>0</v>
      </c>
      <c r="J6407" s="275"/>
      <c r="K6407" s="275">
        <v>8000000</v>
      </c>
      <c r="L6407" s="275"/>
      <c r="M6407" s="275"/>
      <c r="N6407" s="275"/>
      <c r="O6407" s="275">
        <v>0</v>
      </c>
      <c r="P6407" s="275"/>
      <c r="Q6407" s="73">
        <v>8000000</v>
      </c>
    </row>
    <row r="6408" spans="1:17" ht="12.1" customHeight="1" x14ac:dyDescent="0.25">
      <c r="A6408" s="273" t="s">
        <v>9816</v>
      </c>
      <c r="B6408" s="273"/>
      <c r="C6408" s="274" t="s">
        <v>995</v>
      </c>
      <c r="D6408" s="274"/>
      <c r="E6408" s="274"/>
      <c r="F6408" s="274"/>
      <c r="G6408" s="73">
        <v>0</v>
      </c>
      <c r="H6408" s="73">
        <v>0</v>
      </c>
      <c r="I6408" s="275">
        <v>0</v>
      </c>
      <c r="J6408" s="275"/>
      <c r="K6408" s="275">
        <v>8200000</v>
      </c>
      <c r="L6408" s="275"/>
      <c r="M6408" s="275"/>
      <c r="N6408" s="275"/>
      <c r="O6408" s="275">
        <v>0</v>
      </c>
      <c r="P6408" s="275"/>
      <c r="Q6408" s="73">
        <v>8200000</v>
      </c>
    </row>
    <row r="6409" spans="1:17" ht="12.1" customHeight="1" x14ac:dyDescent="0.25">
      <c r="A6409" s="273" t="s">
        <v>9817</v>
      </c>
      <c r="B6409" s="273"/>
      <c r="C6409" s="274" t="s">
        <v>995</v>
      </c>
      <c r="D6409" s="274"/>
      <c r="E6409" s="274"/>
      <c r="F6409" s="274"/>
      <c r="G6409" s="73">
        <v>0</v>
      </c>
      <c r="H6409" s="73">
        <v>0</v>
      </c>
      <c r="I6409" s="275">
        <v>0</v>
      </c>
      <c r="J6409" s="275"/>
      <c r="K6409" s="275">
        <v>755000</v>
      </c>
      <c r="L6409" s="275"/>
      <c r="M6409" s="275"/>
      <c r="N6409" s="275"/>
      <c r="O6409" s="275">
        <v>0</v>
      </c>
      <c r="P6409" s="275"/>
      <c r="Q6409" s="73">
        <v>755000</v>
      </c>
    </row>
    <row r="6410" spans="1:17" ht="12.75" customHeight="1" x14ac:dyDescent="0.25">
      <c r="A6410" s="355"/>
      <c r="B6410" s="355"/>
      <c r="C6410" s="355"/>
      <c r="D6410" s="355"/>
      <c r="E6410" s="355"/>
      <c r="F6410" s="355"/>
      <c r="G6410" s="74">
        <v>0</v>
      </c>
      <c r="H6410" s="74">
        <v>0</v>
      </c>
      <c r="I6410" s="356">
        <v>0</v>
      </c>
      <c r="J6410" s="356"/>
      <c r="K6410" s="356">
        <v>140505000</v>
      </c>
      <c r="L6410" s="356"/>
      <c r="M6410" s="356"/>
      <c r="N6410" s="356"/>
      <c r="O6410" s="356">
        <v>0</v>
      </c>
      <c r="P6410" s="356"/>
      <c r="Q6410" s="74">
        <v>140505000</v>
      </c>
    </row>
    <row r="6411" spans="1:17" ht="6.8" customHeight="1" x14ac:dyDescent="0.25"/>
    <row r="6412" spans="1:17" ht="12.1" customHeight="1" x14ac:dyDescent="0.25">
      <c r="A6412" s="277" t="s">
        <v>578</v>
      </c>
      <c r="B6412" s="277"/>
      <c r="C6412" s="278" t="s">
        <v>997</v>
      </c>
      <c r="D6412" s="278"/>
      <c r="E6412" s="278"/>
      <c r="F6412" s="278"/>
      <c r="G6412" s="278"/>
      <c r="H6412" s="278"/>
      <c r="I6412" s="278"/>
      <c r="J6412" s="278"/>
      <c r="K6412" s="278"/>
      <c r="L6412" s="278"/>
      <c r="M6412" s="278"/>
      <c r="N6412" s="278"/>
      <c r="O6412" s="278"/>
      <c r="P6412" s="278"/>
      <c r="Q6412" s="278"/>
    </row>
    <row r="6413" spans="1:17" ht="12.1" customHeight="1" x14ac:dyDescent="0.25">
      <c r="A6413" s="273" t="s">
        <v>9818</v>
      </c>
      <c r="B6413" s="273"/>
      <c r="C6413" s="274" t="s">
        <v>997</v>
      </c>
      <c r="D6413" s="274"/>
      <c r="E6413" s="274"/>
      <c r="F6413" s="274"/>
      <c r="G6413" s="73">
        <v>0</v>
      </c>
      <c r="H6413" s="73">
        <v>0</v>
      </c>
      <c r="I6413" s="275">
        <v>0</v>
      </c>
      <c r="J6413" s="275"/>
      <c r="K6413" s="275">
        <v>2259090.91</v>
      </c>
      <c r="L6413" s="275"/>
      <c r="M6413" s="275"/>
      <c r="N6413" s="275"/>
      <c r="O6413" s="275">
        <v>0</v>
      </c>
      <c r="P6413" s="275"/>
      <c r="Q6413" s="73">
        <v>2259090.91</v>
      </c>
    </row>
    <row r="6414" spans="1:17" ht="12.75" customHeight="1" x14ac:dyDescent="0.25">
      <c r="A6414" s="273" t="s">
        <v>9819</v>
      </c>
      <c r="B6414" s="273"/>
      <c r="C6414" s="274" t="s">
        <v>997</v>
      </c>
      <c r="D6414" s="274"/>
      <c r="E6414" s="274"/>
      <c r="F6414" s="274"/>
      <c r="G6414" s="73">
        <v>0</v>
      </c>
      <c r="H6414" s="73">
        <v>0</v>
      </c>
      <c r="I6414" s="275">
        <v>0</v>
      </c>
      <c r="J6414" s="275"/>
      <c r="K6414" s="275">
        <v>1845000</v>
      </c>
      <c r="L6414" s="275"/>
      <c r="M6414" s="275"/>
      <c r="N6414" s="275"/>
      <c r="O6414" s="275">
        <v>0</v>
      </c>
      <c r="P6414" s="275"/>
      <c r="Q6414" s="73">
        <v>1845000</v>
      </c>
    </row>
    <row r="6415" spans="1:17" ht="12.1" customHeight="1" x14ac:dyDescent="0.25">
      <c r="A6415" s="273" t="s">
        <v>9820</v>
      </c>
      <c r="B6415" s="273"/>
      <c r="C6415" s="274" t="s">
        <v>997</v>
      </c>
      <c r="D6415" s="274"/>
      <c r="E6415" s="274"/>
      <c r="F6415" s="274"/>
      <c r="G6415" s="73">
        <v>0</v>
      </c>
      <c r="H6415" s="73">
        <v>0</v>
      </c>
      <c r="I6415" s="275">
        <v>0</v>
      </c>
      <c r="J6415" s="275"/>
      <c r="K6415" s="275">
        <v>2870000</v>
      </c>
      <c r="L6415" s="275"/>
      <c r="M6415" s="275"/>
      <c r="N6415" s="275"/>
      <c r="O6415" s="275">
        <v>0</v>
      </c>
      <c r="P6415" s="275"/>
      <c r="Q6415" s="73">
        <v>2870000</v>
      </c>
    </row>
    <row r="6416" spans="1:17" ht="12.1" customHeight="1" x14ac:dyDescent="0.25">
      <c r="A6416" s="273" t="s">
        <v>9821</v>
      </c>
      <c r="B6416" s="273"/>
      <c r="C6416" s="274" t="s">
        <v>997</v>
      </c>
      <c r="D6416" s="274"/>
      <c r="E6416" s="274"/>
      <c r="F6416" s="274"/>
      <c r="G6416" s="73">
        <v>0</v>
      </c>
      <c r="H6416" s="73">
        <v>0</v>
      </c>
      <c r="I6416" s="275">
        <v>0</v>
      </c>
      <c r="J6416" s="275"/>
      <c r="K6416" s="275">
        <v>205000</v>
      </c>
      <c r="L6416" s="275"/>
      <c r="M6416" s="275"/>
      <c r="N6416" s="275"/>
      <c r="O6416" s="275">
        <v>0</v>
      </c>
      <c r="P6416" s="275"/>
      <c r="Q6416" s="73">
        <v>205000</v>
      </c>
    </row>
    <row r="6417" spans="1:17" ht="12.75" customHeight="1" x14ac:dyDescent="0.25">
      <c r="A6417" s="273" t="s">
        <v>9822</v>
      </c>
      <c r="B6417" s="273"/>
      <c r="C6417" s="274" t="s">
        <v>997</v>
      </c>
      <c r="D6417" s="274"/>
      <c r="E6417" s="274"/>
      <c r="F6417" s="274"/>
      <c r="G6417" s="73">
        <v>0</v>
      </c>
      <c r="H6417" s="73">
        <v>0</v>
      </c>
      <c r="I6417" s="275">
        <v>0</v>
      </c>
      <c r="J6417" s="275"/>
      <c r="K6417" s="275">
        <v>205000</v>
      </c>
      <c r="L6417" s="275"/>
      <c r="M6417" s="275"/>
      <c r="N6417" s="275"/>
      <c r="O6417" s="275">
        <v>0</v>
      </c>
      <c r="P6417" s="275"/>
      <c r="Q6417" s="73">
        <v>205000</v>
      </c>
    </row>
    <row r="6418" spans="1:17" ht="12.1" customHeight="1" x14ac:dyDescent="0.25">
      <c r="A6418" s="273" t="s">
        <v>9823</v>
      </c>
      <c r="B6418" s="273"/>
      <c r="C6418" s="274" t="s">
        <v>997</v>
      </c>
      <c r="D6418" s="274"/>
      <c r="E6418" s="274"/>
      <c r="F6418" s="274"/>
      <c r="G6418" s="73">
        <v>0</v>
      </c>
      <c r="H6418" s="73">
        <v>0</v>
      </c>
      <c r="I6418" s="275">
        <v>0</v>
      </c>
      <c r="J6418" s="275"/>
      <c r="K6418" s="275">
        <v>615000</v>
      </c>
      <c r="L6418" s="275"/>
      <c r="M6418" s="275"/>
      <c r="N6418" s="275"/>
      <c r="O6418" s="275">
        <v>0</v>
      </c>
      <c r="P6418" s="275"/>
      <c r="Q6418" s="73">
        <v>615000</v>
      </c>
    </row>
    <row r="6419" spans="1:17" ht="12.1" customHeight="1" x14ac:dyDescent="0.25">
      <c r="A6419" s="273" t="s">
        <v>9824</v>
      </c>
      <c r="B6419" s="273"/>
      <c r="C6419" s="274" t="s">
        <v>997</v>
      </c>
      <c r="D6419" s="274"/>
      <c r="E6419" s="274"/>
      <c r="F6419" s="274"/>
      <c r="G6419" s="73">
        <v>0</v>
      </c>
      <c r="H6419" s="73">
        <v>0</v>
      </c>
      <c r="I6419" s="275">
        <v>0</v>
      </c>
      <c r="J6419" s="275"/>
      <c r="K6419" s="275">
        <v>7790000</v>
      </c>
      <c r="L6419" s="275"/>
      <c r="M6419" s="275"/>
      <c r="N6419" s="275"/>
      <c r="O6419" s="275">
        <v>0</v>
      </c>
      <c r="P6419" s="275"/>
      <c r="Q6419" s="73">
        <v>7790000</v>
      </c>
    </row>
    <row r="6420" spans="1:17" ht="12.75" customHeight="1" x14ac:dyDescent="0.25">
      <c r="A6420" s="273" t="s">
        <v>9825</v>
      </c>
      <c r="B6420" s="273"/>
      <c r="C6420" s="274" t="s">
        <v>997</v>
      </c>
      <c r="D6420" s="274"/>
      <c r="E6420" s="274"/>
      <c r="F6420" s="274"/>
      <c r="G6420" s="73">
        <v>0</v>
      </c>
      <c r="H6420" s="73">
        <v>0</v>
      </c>
      <c r="I6420" s="275">
        <v>0</v>
      </c>
      <c r="J6420" s="275"/>
      <c r="K6420" s="275">
        <v>1025000</v>
      </c>
      <c r="L6420" s="275"/>
      <c r="M6420" s="275"/>
      <c r="N6420" s="275"/>
      <c r="O6420" s="275">
        <v>0</v>
      </c>
      <c r="P6420" s="275"/>
      <c r="Q6420" s="73">
        <v>1025000</v>
      </c>
    </row>
    <row r="6421" spans="1:17" ht="12.1" customHeight="1" x14ac:dyDescent="0.25">
      <c r="A6421" s="273" t="s">
        <v>9826</v>
      </c>
      <c r="B6421" s="273"/>
      <c r="C6421" s="274" t="s">
        <v>997</v>
      </c>
      <c r="D6421" s="274"/>
      <c r="E6421" s="274"/>
      <c r="F6421" s="274"/>
      <c r="G6421" s="73">
        <v>0</v>
      </c>
      <c r="H6421" s="73">
        <v>0</v>
      </c>
      <c r="I6421" s="275">
        <v>0</v>
      </c>
      <c r="J6421" s="275"/>
      <c r="K6421" s="275">
        <v>2460000</v>
      </c>
      <c r="L6421" s="275"/>
      <c r="M6421" s="275"/>
      <c r="N6421" s="275"/>
      <c r="O6421" s="275">
        <v>0</v>
      </c>
      <c r="P6421" s="275"/>
      <c r="Q6421" s="73">
        <v>2460000</v>
      </c>
    </row>
    <row r="6422" spans="1:17" ht="12.1" customHeight="1" x14ac:dyDescent="0.25">
      <c r="A6422" s="273" t="s">
        <v>9827</v>
      </c>
      <c r="B6422" s="273"/>
      <c r="C6422" s="274" t="s">
        <v>997</v>
      </c>
      <c r="D6422" s="274"/>
      <c r="E6422" s="274"/>
      <c r="F6422" s="274"/>
      <c r="G6422" s="73">
        <v>0</v>
      </c>
      <c r="H6422" s="73">
        <v>0</v>
      </c>
      <c r="I6422" s="275">
        <v>0</v>
      </c>
      <c r="J6422" s="275"/>
      <c r="K6422" s="275">
        <v>3485000</v>
      </c>
      <c r="L6422" s="275"/>
      <c r="M6422" s="275"/>
      <c r="N6422" s="275"/>
      <c r="O6422" s="275">
        <v>0</v>
      </c>
      <c r="P6422" s="275"/>
      <c r="Q6422" s="73">
        <v>3485000</v>
      </c>
    </row>
    <row r="6423" spans="1:17" ht="12.1" customHeight="1" x14ac:dyDescent="0.25">
      <c r="A6423" s="273" t="s">
        <v>9828</v>
      </c>
      <c r="B6423" s="273"/>
      <c r="C6423" s="274" t="s">
        <v>997</v>
      </c>
      <c r="D6423" s="274"/>
      <c r="E6423" s="274"/>
      <c r="F6423" s="274"/>
      <c r="G6423" s="73">
        <v>0</v>
      </c>
      <c r="H6423" s="73">
        <v>0</v>
      </c>
      <c r="I6423" s="275">
        <v>0</v>
      </c>
      <c r="J6423" s="275"/>
      <c r="K6423" s="275">
        <v>3895000</v>
      </c>
      <c r="L6423" s="275"/>
      <c r="M6423" s="275"/>
      <c r="N6423" s="275"/>
      <c r="O6423" s="275">
        <v>0</v>
      </c>
      <c r="P6423" s="275"/>
      <c r="Q6423" s="73">
        <v>3895000</v>
      </c>
    </row>
    <row r="6424" spans="1:17" ht="12.75" customHeight="1" x14ac:dyDescent="0.25">
      <c r="A6424" s="273" t="s">
        <v>9829</v>
      </c>
      <c r="B6424" s="273"/>
      <c r="C6424" s="274" t="s">
        <v>997</v>
      </c>
      <c r="D6424" s="274"/>
      <c r="E6424" s="274"/>
      <c r="F6424" s="274"/>
      <c r="G6424" s="73">
        <v>0</v>
      </c>
      <c r="H6424" s="73">
        <v>0</v>
      </c>
      <c r="I6424" s="275">
        <v>0</v>
      </c>
      <c r="J6424" s="275"/>
      <c r="K6424" s="275">
        <v>2255000</v>
      </c>
      <c r="L6424" s="275"/>
      <c r="M6424" s="275"/>
      <c r="N6424" s="275"/>
      <c r="O6424" s="275">
        <v>0</v>
      </c>
      <c r="P6424" s="275"/>
      <c r="Q6424" s="73">
        <v>2255000</v>
      </c>
    </row>
    <row r="6425" spans="1:17" ht="12.1" customHeight="1" x14ac:dyDescent="0.25">
      <c r="A6425" s="273" t="s">
        <v>9830</v>
      </c>
      <c r="B6425" s="273"/>
      <c r="C6425" s="274" t="s">
        <v>997</v>
      </c>
      <c r="D6425" s="274"/>
      <c r="E6425" s="274"/>
      <c r="F6425" s="274"/>
      <c r="G6425" s="73">
        <v>0</v>
      </c>
      <c r="H6425" s="73">
        <v>0</v>
      </c>
      <c r="I6425" s="275">
        <v>0</v>
      </c>
      <c r="J6425" s="275"/>
      <c r="K6425" s="275">
        <v>205000</v>
      </c>
      <c r="L6425" s="275"/>
      <c r="M6425" s="275"/>
      <c r="N6425" s="275"/>
      <c r="O6425" s="275">
        <v>0</v>
      </c>
      <c r="P6425" s="275"/>
      <c r="Q6425" s="73">
        <v>205000</v>
      </c>
    </row>
    <row r="6426" spans="1:17" ht="12.1" customHeight="1" x14ac:dyDescent="0.25">
      <c r="A6426" s="273" t="s">
        <v>9831</v>
      </c>
      <c r="B6426" s="273"/>
      <c r="C6426" s="274" t="s">
        <v>997</v>
      </c>
      <c r="D6426" s="274"/>
      <c r="E6426" s="274"/>
      <c r="F6426" s="274"/>
      <c r="G6426" s="73">
        <v>0</v>
      </c>
      <c r="H6426" s="73">
        <v>0</v>
      </c>
      <c r="I6426" s="275">
        <v>0</v>
      </c>
      <c r="J6426" s="275"/>
      <c r="K6426" s="275">
        <v>615000</v>
      </c>
      <c r="L6426" s="275"/>
      <c r="M6426" s="275"/>
      <c r="N6426" s="275"/>
      <c r="O6426" s="275">
        <v>0</v>
      </c>
      <c r="P6426" s="275"/>
      <c r="Q6426" s="73">
        <v>615000</v>
      </c>
    </row>
    <row r="6427" spans="1:17" ht="12.75" customHeight="1" x14ac:dyDescent="0.25">
      <c r="A6427" s="273" t="s">
        <v>9832</v>
      </c>
      <c r="B6427" s="273"/>
      <c r="C6427" s="274" t="s">
        <v>997</v>
      </c>
      <c r="D6427" s="274"/>
      <c r="E6427" s="274"/>
      <c r="F6427" s="274"/>
      <c r="G6427" s="73">
        <v>0</v>
      </c>
      <c r="H6427" s="73">
        <v>0</v>
      </c>
      <c r="I6427" s="275">
        <v>0</v>
      </c>
      <c r="J6427" s="275"/>
      <c r="K6427" s="275">
        <v>4510000</v>
      </c>
      <c r="L6427" s="275"/>
      <c r="M6427" s="275"/>
      <c r="N6427" s="275"/>
      <c r="O6427" s="275">
        <v>0</v>
      </c>
      <c r="P6427" s="275"/>
      <c r="Q6427" s="73">
        <v>4510000</v>
      </c>
    </row>
    <row r="6428" spans="1:17" ht="12.1" customHeight="1" x14ac:dyDescent="0.25">
      <c r="A6428" s="273" t="s">
        <v>9833</v>
      </c>
      <c r="B6428" s="273"/>
      <c r="C6428" s="274" t="s">
        <v>997</v>
      </c>
      <c r="D6428" s="274"/>
      <c r="E6428" s="274"/>
      <c r="F6428" s="274"/>
      <c r="G6428" s="73">
        <v>0</v>
      </c>
      <c r="H6428" s="73">
        <v>0</v>
      </c>
      <c r="I6428" s="275">
        <v>0</v>
      </c>
      <c r="J6428" s="275"/>
      <c r="K6428" s="275">
        <v>205000</v>
      </c>
      <c r="L6428" s="275"/>
      <c r="M6428" s="275"/>
      <c r="N6428" s="275"/>
      <c r="O6428" s="275">
        <v>0</v>
      </c>
      <c r="P6428" s="275"/>
      <c r="Q6428" s="73">
        <v>205000</v>
      </c>
    </row>
    <row r="6429" spans="1:17" ht="12.1" customHeight="1" x14ac:dyDescent="0.25">
      <c r="A6429" s="273" t="s">
        <v>9834</v>
      </c>
      <c r="B6429" s="273"/>
      <c r="C6429" s="274" t="s">
        <v>997</v>
      </c>
      <c r="D6429" s="274"/>
      <c r="E6429" s="274"/>
      <c r="F6429" s="274"/>
      <c r="G6429" s="73">
        <v>0</v>
      </c>
      <c r="H6429" s="73">
        <v>0</v>
      </c>
      <c r="I6429" s="275">
        <v>0</v>
      </c>
      <c r="J6429" s="275"/>
      <c r="K6429" s="275">
        <v>6765000</v>
      </c>
      <c r="L6429" s="275"/>
      <c r="M6429" s="275"/>
      <c r="N6429" s="275"/>
      <c r="O6429" s="275">
        <v>0</v>
      </c>
      <c r="P6429" s="275"/>
      <c r="Q6429" s="73">
        <v>6765000</v>
      </c>
    </row>
    <row r="6430" spans="1:17" ht="12.75" customHeight="1" x14ac:dyDescent="0.25">
      <c r="A6430" s="273" t="s">
        <v>9835</v>
      </c>
      <c r="B6430" s="273"/>
      <c r="C6430" s="274" t="s">
        <v>997</v>
      </c>
      <c r="D6430" s="274"/>
      <c r="E6430" s="274"/>
      <c r="F6430" s="274"/>
      <c r="G6430" s="73">
        <v>0</v>
      </c>
      <c r="H6430" s="73">
        <v>0</v>
      </c>
      <c r="I6430" s="275">
        <v>0</v>
      </c>
      <c r="J6430" s="275"/>
      <c r="K6430" s="275">
        <v>1640000</v>
      </c>
      <c r="L6430" s="275"/>
      <c r="M6430" s="275"/>
      <c r="N6430" s="275"/>
      <c r="O6430" s="275">
        <v>0</v>
      </c>
      <c r="P6430" s="275"/>
      <c r="Q6430" s="73">
        <v>1640000</v>
      </c>
    </row>
    <row r="6431" spans="1:17" ht="12.1" customHeight="1" x14ac:dyDescent="0.25">
      <c r="A6431" s="273" t="s">
        <v>9836</v>
      </c>
      <c r="B6431" s="273"/>
      <c r="C6431" s="274" t="s">
        <v>997</v>
      </c>
      <c r="D6431" s="274"/>
      <c r="E6431" s="274"/>
      <c r="F6431" s="274"/>
      <c r="G6431" s="73">
        <v>0</v>
      </c>
      <c r="H6431" s="73">
        <v>0</v>
      </c>
      <c r="I6431" s="275">
        <v>0</v>
      </c>
      <c r="J6431" s="275"/>
      <c r="K6431" s="275">
        <v>820000</v>
      </c>
      <c r="L6431" s="275"/>
      <c r="M6431" s="275"/>
      <c r="N6431" s="275"/>
      <c r="O6431" s="275">
        <v>0</v>
      </c>
      <c r="P6431" s="275"/>
      <c r="Q6431" s="73">
        <v>820000</v>
      </c>
    </row>
    <row r="6432" spans="1:17" ht="12.1" customHeight="1" x14ac:dyDescent="0.25">
      <c r="A6432" s="273" t="s">
        <v>9837</v>
      </c>
      <c r="B6432" s="273"/>
      <c r="C6432" s="274" t="s">
        <v>997</v>
      </c>
      <c r="D6432" s="274"/>
      <c r="E6432" s="274"/>
      <c r="F6432" s="274"/>
      <c r="G6432" s="73">
        <v>0</v>
      </c>
      <c r="H6432" s="73">
        <v>0</v>
      </c>
      <c r="I6432" s="275">
        <v>0</v>
      </c>
      <c r="J6432" s="275"/>
      <c r="K6432" s="275">
        <v>2255000</v>
      </c>
      <c r="L6432" s="275"/>
      <c r="M6432" s="275"/>
      <c r="N6432" s="275"/>
      <c r="O6432" s="275">
        <v>0</v>
      </c>
      <c r="P6432" s="275"/>
      <c r="Q6432" s="73">
        <v>2255000</v>
      </c>
    </row>
    <row r="6433" spans="1:17" ht="12.75" customHeight="1" x14ac:dyDescent="0.25">
      <c r="A6433" s="273" t="s">
        <v>9838</v>
      </c>
      <c r="B6433" s="273"/>
      <c r="C6433" s="274" t="s">
        <v>9839</v>
      </c>
      <c r="D6433" s="274"/>
      <c r="E6433" s="274"/>
      <c r="F6433" s="274"/>
      <c r="G6433" s="73">
        <v>0</v>
      </c>
      <c r="H6433" s="73">
        <v>0</v>
      </c>
      <c r="I6433" s="275">
        <v>0</v>
      </c>
      <c r="J6433" s="275"/>
      <c r="K6433" s="275">
        <v>205000</v>
      </c>
      <c r="L6433" s="275"/>
      <c r="M6433" s="275"/>
      <c r="N6433" s="275"/>
      <c r="O6433" s="275">
        <v>0</v>
      </c>
      <c r="P6433" s="275"/>
      <c r="Q6433" s="73">
        <v>205000</v>
      </c>
    </row>
    <row r="6434" spans="1:17" ht="12.1" customHeight="1" x14ac:dyDescent="0.25">
      <c r="A6434" s="355"/>
      <c r="B6434" s="355"/>
      <c r="C6434" s="355"/>
      <c r="D6434" s="355"/>
      <c r="E6434" s="355"/>
      <c r="F6434" s="355"/>
      <c r="G6434" s="74">
        <v>0</v>
      </c>
      <c r="H6434" s="74">
        <v>0</v>
      </c>
      <c r="I6434" s="356">
        <v>0</v>
      </c>
      <c r="J6434" s="356"/>
      <c r="K6434" s="356">
        <v>46129090.909999996</v>
      </c>
      <c r="L6434" s="356"/>
      <c r="M6434" s="356"/>
      <c r="N6434" s="356"/>
      <c r="O6434" s="356">
        <v>0</v>
      </c>
      <c r="P6434" s="356"/>
      <c r="Q6434" s="74">
        <v>46129090.909999996</v>
      </c>
    </row>
    <row r="6435" spans="1:17" ht="6.8" customHeight="1" x14ac:dyDescent="0.25"/>
    <row r="6436" spans="1:17" ht="12.1" customHeight="1" x14ac:dyDescent="0.25">
      <c r="A6436" s="277" t="s">
        <v>578</v>
      </c>
      <c r="B6436" s="277"/>
      <c r="C6436" s="278" t="s">
        <v>999</v>
      </c>
      <c r="D6436" s="278"/>
      <c r="E6436" s="278"/>
      <c r="F6436" s="278"/>
      <c r="G6436" s="278"/>
      <c r="H6436" s="278"/>
      <c r="I6436" s="278"/>
      <c r="J6436" s="278"/>
      <c r="K6436" s="278"/>
      <c r="L6436" s="278"/>
      <c r="M6436" s="278"/>
      <c r="N6436" s="278"/>
      <c r="O6436" s="278"/>
      <c r="P6436" s="278"/>
      <c r="Q6436" s="278"/>
    </row>
    <row r="6437" spans="1:17" ht="12.75" customHeight="1" x14ac:dyDescent="0.25">
      <c r="A6437" s="273" t="s">
        <v>9840</v>
      </c>
      <c r="B6437" s="273"/>
      <c r="C6437" s="274" t="s">
        <v>9841</v>
      </c>
      <c r="D6437" s="274"/>
      <c r="E6437" s="274"/>
      <c r="F6437" s="274"/>
      <c r="G6437" s="73">
        <v>0</v>
      </c>
      <c r="H6437" s="73">
        <v>0</v>
      </c>
      <c r="I6437" s="275">
        <v>0</v>
      </c>
      <c r="J6437" s="275"/>
      <c r="K6437" s="275">
        <v>167272.73000000001</v>
      </c>
      <c r="L6437" s="275"/>
      <c r="M6437" s="275"/>
      <c r="N6437" s="275"/>
      <c r="O6437" s="275">
        <v>0</v>
      </c>
      <c r="P6437" s="275"/>
      <c r="Q6437" s="73">
        <v>167272.73000000001</v>
      </c>
    </row>
    <row r="6438" spans="1:17" ht="12.1" customHeight="1" x14ac:dyDescent="0.25">
      <c r="A6438" s="273" t="s">
        <v>9842</v>
      </c>
      <c r="B6438" s="273"/>
      <c r="C6438" s="274" t="s">
        <v>9841</v>
      </c>
      <c r="D6438" s="274"/>
      <c r="E6438" s="274"/>
      <c r="F6438" s="274"/>
      <c r="G6438" s="73">
        <v>0</v>
      </c>
      <c r="H6438" s="73">
        <v>0</v>
      </c>
      <c r="I6438" s="275">
        <v>0</v>
      </c>
      <c r="J6438" s="275"/>
      <c r="K6438" s="275">
        <v>1620000</v>
      </c>
      <c r="L6438" s="275"/>
      <c r="M6438" s="275"/>
      <c r="N6438" s="275"/>
      <c r="O6438" s="275">
        <v>0</v>
      </c>
      <c r="P6438" s="275"/>
      <c r="Q6438" s="73">
        <v>1620000</v>
      </c>
    </row>
    <row r="6439" spans="1:17" ht="12.1" customHeight="1" x14ac:dyDescent="0.25">
      <c r="A6439" s="273" t="s">
        <v>9843</v>
      </c>
      <c r="B6439" s="273"/>
      <c r="C6439" s="274" t="s">
        <v>9841</v>
      </c>
      <c r="D6439" s="274"/>
      <c r="E6439" s="274"/>
      <c r="F6439" s="274"/>
      <c r="G6439" s="73">
        <v>0</v>
      </c>
      <c r="H6439" s="73">
        <v>0</v>
      </c>
      <c r="I6439" s="275">
        <v>0</v>
      </c>
      <c r="J6439" s="275"/>
      <c r="K6439" s="275">
        <v>1160000</v>
      </c>
      <c r="L6439" s="275"/>
      <c r="M6439" s="275"/>
      <c r="N6439" s="275"/>
      <c r="O6439" s="275">
        <v>0</v>
      </c>
      <c r="P6439" s="275"/>
      <c r="Q6439" s="73">
        <v>1160000</v>
      </c>
    </row>
    <row r="6440" spans="1:17" ht="12.75" customHeight="1" x14ac:dyDescent="0.25">
      <c r="A6440" s="273" t="s">
        <v>9844</v>
      </c>
      <c r="B6440" s="273"/>
      <c r="C6440" s="274" t="s">
        <v>9841</v>
      </c>
      <c r="D6440" s="274"/>
      <c r="E6440" s="274"/>
      <c r="F6440" s="274"/>
      <c r="G6440" s="73">
        <v>0</v>
      </c>
      <c r="H6440" s="73">
        <v>0</v>
      </c>
      <c r="I6440" s="275">
        <v>0</v>
      </c>
      <c r="J6440" s="275"/>
      <c r="K6440" s="275">
        <v>13118000</v>
      </c>
      <c r="L6440" s="275"/>
      <c r="M6440" s="275"/>
      <c r="N6440" s="275"/>
      <c r="O6440" s="275">
        <v>0</v>
      </c>
      <c r="P6440" s="275"/>
      <c r="Q6440" s="73">
        <v>13118000</v>
      </c>
    </row>
    <row r="6441" spans="1:17" ht="12.1" customHeight="1" x14ac:dyDescent="0.25">
      <c r="A6441" s="273" t="s">
        <v>9845</v>
      </c>
      <c r="B6441" s="273"/>
      <c r="C6441" s="274" t="s">
        <v>9841</v>
      </c>
      <c r="D6441" s="274"/>
      <c r="E6441" s="274"/>
      <c r="F6441" s="274"/>
      <c r="G6441" s="73">
        <v>0</v>
      </c>
      <c r="H6441" s="73">
        <v>0</v>
      </c>
      <c r="I6441" s="275">
        <v>0</v>
      </c>
      <c r="J6441" s="275"/>
      <c r="K6441" s="275">
        <v>5144000</v>
      </c>
      <c r="L6441" s="275"/>
      <c r="M6441" s="275"/>
      <c r="N6441" s="275"/>
      <c r="O6441" s="275">
        <v>0</v>
      </c>
      <c r="P6441" s="275"/>
      <c r="Q6441" s="73">
        <v>5144000</v>
      </c>
    </row>
    <row r="6442" spans="1:17" ht="12.1" customHeight="1" x14ac:dyDescent="0.25">
      <c r="A6442" s="273" t="s">
        <v>9846</v>
      </c>
      <c r="B6442" s="273"/>
      <c r="C6442" s="274" t="s">
        <v>9841</v>
      </c>
      <c r="D6442" s="274"/>
      <c r="E6442" s="274"/>
      <c r="F6442" s="274"/>
      <c r="G6442" s="73">
        <v>0</v>
      </c>
      <c r="H6442" s="73">
        <v>0</v>
      </c>
      <c r="I6442" s="275">
        <v>0</v>
      </c>
      <c r="J6442" s="275"/>
      <c r="K6442" s="275">
        <v>450000</v>
      </c>
      <c r="L6442" s="275"/>
      <c r="M6442" s="275"/>
      <c r="N6442" s="275"/>
      <c r="O6442" s="275">
        <v>0</v>
      </c>
      <c r="P6442" s="275"/>
      <c r="Q6442" s="73">
        <v>450000</v>
      </c>
    </row>
    <row r="6443" spans="1:17" ht="12.75" customHeight="1" x14ac:dyDescent="0.25">
      <c r="A6443" s="273" t="s">
        <v>9847</v>
      </c>
      <c r="B6443" s="273"/>
      <c r="C6443" s="274" t="s">
        <v>9841</v>
      </c>
      <c r="D6443" s="274"/>
      <c r="E6443" s="274"/>
      <c r="F6443" s="274"/>
      <c r="G6443" s="73">
        <v>0</v>
      </c>
      <c r="H6443" s="73">
        <v>0</v>
      </c>
      <c r="I6443" s="275">
        <v>0</v>
      </c>
      <c r="J6443" s="275"/>
      <c r="K6443" s="275">
        <v>22860000</v>
      </c>
      <c r="L6443" s="275"/>
      <c r="M6443" s="275"/>
      <c r="N6443" s="275"/>
      <c r="O6443" s="275">
        <v>0</v>
      </c>
      <c r="P6443" s="275"/>
      <c r="Q6443" s="73">
        <v>22860000</v>
      </c>
    </row>
    <row r="6444" spans="1:17" ht="12.1" customHeight="1" x14ac:dyDescent="0.25">
      <c r="A6444" s="273" t="s">
        <v>9848</v>
      </c>
      <c r="B6444" s="273"/>
      <c r="C6444" s="274" t="s">
        <v>9841</v>
      </c>
      <c r="D6444" s="274"/>
      <c r="E6444" s="274"/>
      <c r="F6444" s="274"/>
      <c r="G6444" s="73">
        <v>0</v>
      </c>
      <c r="H6444" s="73">
        <v>0</v>
      </c>
      <c r="I6444" s="275">
        <v>0</v>
      </c>
      <c r="J6444" s="275"/>
      <c r="K6444" s="275">
        <v>3870090.91</v>
      </c>
      <c r="L6444" s="275"/>
      <c r="M6444" s="275"/>
      <c r="N6444" s="275"/>
      <c r="O6444" s="275">
        <v>0</v>
      </c>
      <c r="P6444" s="275"/>
      <c r="Q6444" s="73">
        <v>3870090.91</v>
      </c>
    </row>
    <row r="6445" spans="1:17" ht="12.1" customHeight="1" x14ac:dyDescent="0.25">
      <c r="A6445" s="273" t="s">
        <v>9849</v>
      </c>
      <c r="B6445" s="273"/>
      <c r="C6445" s="274" t="s">
        <v>9841</v>
      </c>
      <c r="D6445" s="274"/>
      <c r="E6445" s="274"/>
      <c r="F6445" s="274"/>
      <c r="G6445" s="73">
        <v>0</v>
      </c>
      <c r="H6445" s="73">
        <v>0</v>
      </c>
      <c r="I6445" s="275">
        <v>0</v>
      </c>
      <c r="J6445" s="275"/>
      <c r="K6445" s="275">
        <v>3212727.27</v>
      </c>
      <c r="L6445" s="275"/>
      <c r="M6445" s="275"/>
      <c r="N6445" s="275"/>
      <c r="O6445" s="275">
        <v>0</v>
      </c>
      <c r="P6445" s="275"/>
      <c r="Q6445" s="73">
        <v>3212727.27</v>
      </c>
    </row>
    <row r="6446" spans="1:17" ht="12.75" customHeight="1" x14ac:dyDescent="0.25">
      <c r="A6446" s="273" t="s">
        <v>9850</v>
      </c>
      <c r="B6446" s="273"/>
      <c r="C6446" s="274" t="s">
        <v>9841</v>
      </c>
      <c r="D6446" s="274"/>
      <c r="E6446" s="274"/>
      <c r="F6446" s="274"/>
      <c r="G6446" s="73">
        <v>0</v>
      </c>
      <c r="H6446" s="73">
        <v>0</v>
      </c>
      <c r="I6446" s="275">
        <v>0</v>
      </c>
      <c r="J6446" s="275"/>
      <c r="K6446" s="275">
        <v>3500000</v>
      </c>
      <c r="L6446" s="275"/>
      <c r="M6446" s="275"/>
      <c r="N6446" s="275"/>
      <c r="O6446" s="275">
        <v>0</v>
      </c>
      <c r="P6446" s="275"/>
      <c r="Q6446" s="73">
        <v>3500000</v>
      </c>
    </row>
    <row r="6447" spans="1:17" ht="12.1" customHeight="1" x14ac:dyDescent="0.25">
      <c r="A6447" s="273" t="s">
        <v>9851</v>
      </c>
      <c r="B6447" s="273"/>
      <c r="C6447" s="274" t="s">
        <v>9852</v>
      </c>
      <c r="D6447" s="274"/>
      <c r="E6447" s="274"/>
      <c r="F6447" s="274"/>
      <c r="G6447" s="73">
        <v>0</v>
      </c>
      <c r="H6447" s="73">
        <v>0</v>
      </c>
      <c r="I6447" s="275">
        <v>0</v>
      </c>
      <c r="J6447" s="275"/>
      <c r="K6447" s="275">
        <v>7200000</v>
      </c>
      <c r="L6447" s="275"/>
      <c r="M6447" s="275"/>
      <c r="N6447" s="275"/>
      <c r="O6447" s="275">
        <v>0</v>
      </c>
      <c r="P6447" s="275"/>
      <c r="Q6447" s="73">
        <v>7200000</v>
      </c>
    </row>
    <row r="6448" spans="1:17" ht="12.1" customHeight="1" x14ac:dyDescent="0.25">
      <c r="A6448" s="273" t="s">
        <v>9853</v>
      </c>
      <c r="B6448" s="273"/>
      <c r="C6448" s="274" t="s">
        <v>9854</v>
      </c>
      <c r="D6448" s="274"/>
      <c r="E6448" s="274"/>
      <c r="F6448" s="274"/>
      <c r="G6448" s="73">
        <v>0</v>
      </c>
      <c r="H6448" s="73">
        <v>0</v>
      </c>
      <c r="I6448" s="275">
        <v>0</v>
      </c>
      <c r="J6448" s="275"/>
      <c r="K6448" s="275">
        <v>240000</v>
      </c>
      <c r="L6448" s="275"/>
      <c r="M6448" s="275"/>
      <c r="N6448" s="275"/>
      <c r="O6448" s="275">
        <v>0</v>
      </c>
      <c r="P6448" s="275"/>
      <c r="Q6448" s="73">
        <v>240000</v>
      </c>
    </row>
    <row r="6449" spans="1:17" ht="12.1" customHeight="1" x14ac:dyDescent="0.25">
      <c r="A6449" s="273" t="s">
        <v>9855</v>
      </c>
      <c r="B6449" s="273"/>
      <c r="C6449" s="274" t="s">
        <v>9856</v>
      </c>
      <c r="D6449" s="274"/>
      <c r="E6449" s="274"/>
      <c r="F6449" s="274"/>
      <c r="G6449" s="73">
        <v>0</v>
      </c>
      <c r="H6449" s="73">
        <v>0</v>
      </c>
      <c r="I6449" s="275">
        <v>0</v>
      </c>
      <c r="J6449" s="275"/>
      <c r="K6449" s="275">
        <v>400000</v>
      </c>
      <c r="L6449" s="275"/>
      <c r="M6449" s="275"/>
      <c r="N6449" s="275"/>
      <c r="O6449" s="275">
        <v>0</v>
      </c>
      <c r="P6449" s="275"/>
      <c r="Q6449" s="73">
        <v>400000</v>
      </c>
    </row>
    <row r="6450" spans="1:17" ht="12.75" customHeight="1" x14ac:dyDescent="0.25">
      <c r="A6450" s="273" t="s">
        <v>9857</v>
      </c>
      <c r="B6450" s="273"/>
      <c r="C6450" s="274" t="s">
        <v>9841</v>
      </c>
      <c r="D6450" s="274"/>
      <c r="E6450" s="274"/>
      <c r="F6450" s="274"/>
      <c r="G6450" s="73">
        <v>0</v>
      </c>
      <c r="H6450" s="73">
        <v>0</v>
      </c>
      <c r="I6450" s="275">
        <v>0</v>
      </c>
      <c r="J6450" s="275"/>
      <c r="K6450" s="275">
        <v>3795000</v>
      </c>
      <c r="L6450" s="275"/>
      <c r="M6450" s="275"/>
      <c r="N6450" s="275"/>
      <c r="O6450" s="275">
        <v>0</v>
      </c>
      <c r="P6450" s="275"/>
      <c r="Q6450" s="73">
        <v>3795000</v>
      </c>
    </row>
    <row r="6451" spans="1:17" ht="12.1" customHeight="1" x14ac:dyDescent="0.25">
      <c r="A6451" s="273" t="s">
        <v>9858</v>
      </c>
      <c r="B6451" s="273"/>
      <c r="C6451" s="274" t="s">
        <v>9841</v>
      </c>
      <c r="D6451" s="274"/>
      <c r="E6451" s="274"/>
      <c r="F6451" s="274"/>
      <c r="G6451" s="73">
        <v>0</v>
      </c>
      <c r="H6451" s="73">
        <v>0</v>
      </c>
      <c r="I6451" s="275">
        <v>0</v>
      </c>
      <c r="J6451" s="275"/>
      <c r="K6451" s="275">
        <v>4425454.55</v>
      </c>
      <c r="L6451" s="275"/>
      <c r="M6451" s="275"/>
      <c r="N6451" s="275"/>
      <c r="O6451" s="275">
        <v>0</v>
      </c>
      <c r="P6451" s="275"/>
      <c r="Q6451" s="73">
        <v>4425454.55</v>
      </c>
    </row>
    <row r="6452" spans="1:17" ht="12.1" customHeight="1" x14ac:dyDescent="0.25">
      <c r="A6452" s="273" t="s">
        <v>9859</v>
      </c>
      <c r="B6452" s="273"/>
      <c r="C6452" s="274" t="s">
        <v>9841</v>
      </c>
      <c r="D6452" s="274"/>
      <c r="E6452" s="274"/>
      <c r="F6452" s="274"/>
      <c r="G6452" s="73">
        <v>0</v>
      </c>
      <c r="H6452" s="73">
        <v>0</v>
      </c>
      <c r="I6452" s="275">
        <v>0</v>
      </c>
      <c r="J6452" s="275"/>
      <c r="K6452" s="275">
        <v>1980000</v>
      </c>
      <c r="L6452" s="275"/>
      <c r="M6452" s="275"/>
      <c r="N6452" s="275"/>
      <c r="O6452" s="275">
        <v>0</v>
      </c>
      <c r="P6452" s="275"/>
      <c r="Q6452" s="73">
        <v>1980000</v>
      </c>
    </row>
    <row r="6453" spans="1:17" ht="12.75" customHeight="1" x14ac:dyDescent="0.25">
      <c r="A6453" s="273" t="s">
        <v>9860</v>
      </c>
      <c r="B6453" s="273"/>
      <c r="C6453" s="274" t="s">
        <v>999</v>
      </c>
      <c r="D6453" s="274"/>
      <c r="E6453" s="274"/>
      <c r="F6453" s="274"/>
      <c r="G6453" s="73">
        <v>0</v>
      </c>
      <c r="H6453" s="73">
        <v>0</v>
      </c>
      <c r="I6453" s="275">
        <v>0</v>
      </c>
      <c r="J6453" s="275"/>
      <c r="K6453" s="275">
        <v>50000</v>
      </c>
      <c r="L6453" s="275"/>
      <c r="M6453" s="275"/>
      <c r="N6453" s="275"/>
      <c r="O6453" s="275">
        <v>0</v>
      </c>
      <c r="P6453" s="275"/>
      <c r="Q6453" s="73">
        <v>50000</v>
      </c>
    </row>
    <row r="6454" spans="1:17" ht="12.1" customHeight="1" x14ac:dyDescent="0.25">
      <c r="A6454" s="273" t="s">
        <v>9861</v>
      </c>
      <c r="B6454" s="273"/>
      <c r="C6454" s="274" t="s">
        <v>999</v>
      </c>
      <c r="D6454" s="274"/>
      <c r="E6454" s="274"/>
      <c r="F6454" s="274"/>
      <c r="G6454" s="73">
        <v>0</v>
      </c>
      <c r="H6454" s="73">
        <v>0</v>
      </c>
      <c r="I6454" s="275">
        <v>0</v>
      </c>
      <c r="J6454" s="275"/>
      <c r="K6454" s="275">
        <v>50000</v>
      </c>
      <c r="L6454" s="275"/>
      <c r="M6454" s="275"/>
      <c r="N6454" s="275"/>
      <c r="O6454" s="275">
        <v>0</v>
      </c>
      <c r="P6454" s="275"/>
      <c r="Q6454" s="73">
        <v>50000</v>
      </c>
    </row>
    <row r="6455" spans="1:17" ht="12.1" customHeight="1" x14ac:dyDescent="0.25">
      <c r="A6455" s="273" t="s">
        <v>9862</v>
      </c>
      <c r="B6455" s="273"/>
      <c r="C6455" s="274" t="s">
        <v>999</v>
      </c>
      <c r="D6455" s="274"/>
      <c r="E6455" s="274"/>
      <c r="F6455" s="274"/>
      <c r="G6455" s="73">
        <v>0</v>
      </c>
      <c r="H6455" s="73">
        <v>0</v>
      </c>
      <c r="I6455" s="275">
        <v>0</v>
      </c>
      <c r="J6455" s="275"/>
      <c r="K6455" s="275">
        <v>100000</v>
      </c>
      <c r="L6455" s="275"/>
      <c r="M6455" s="275"/>
      <c r="N6455" s="275"/>
      <c r="O6455" s="275">
        <v>0</v>
      </c>
      <c r="P6455" s="275"/>
      <c r="Q6455" s="73">
        <v>100000</v>
      </c>
    </row>
    <row r="6456" spans="1:17" ht="12.75" customHeight="1" x14ac:dyDescent="0.25">
      <c r="A6456" s="273" t="s">
        <v>9863</v>
      </c>
      <c r="B6456" s="273"/>
      <c r="C6456" s="274" t="s">
        <v>999</v>
      </c>
      <c r="D6456" s="274"/>
      <c r="E6456" s="274"/>
      <c r="F6456" s="274"/>
      <c r="G6456" s="73">
        <v>0</v>
      </c>
      <c r="H6456" s="73">
        <v>0</v>
      </c>
      <c r="I6456" s="275">
        <v>0</v>
      </c>
      <c r="J6456" s="275"/>
      <c r="K6456" s="275">
        <v>100000</v>
      </c>
      <c r="L6456" s="275"/>
      <c r="M6456" s="275"/>
      <c r="N6456" s="275"/>
      <c r="O6456" s="275">
        <v>0</v>
      </c>
      <c r="P6456" s="275"/>
      <c r="Q6456" s="73">
        <v>100000</v>
      </c>
    </row>
    <row r="6457" spans="1:17" ht="12.1" customHeight="1" x14ac:dyDescent="0.25">
      <c r="A6457" s="273" t="s">
        <v>9864</v>
      </c>
      <c r="B6457" s="273"/>
      <c r="C6457" s="274" t="s">
        <v>999</v>
      </c>
      <c r="D6457" s="274"/>
      <c r="E6457" s="274"/>
      <c r="F6457" s="274"/>
      <c r="G6457" s="73">
        <v>0</v>
      </c>
      <c r="H6457" s="73">
        <v>0</v>
      </c>
      <c r="I6457" s="275">
        <v>0</v>
      </c>
      <c r="J6457" s="275"/>
      <c r="K6457" s="275">
        <v>50000</v>
      </c>
      <c r="L6457" s="275"/>
      <c r="M6457" s="275"/>
      <c r="N6457" s="275"/>
      <c r="O6457" s="275">
        <v>0</v>
      </c>
      <c r="P6457" s="275"/>
      <c r="Q6457" s="73">
        <v>50000</v>
      </c>
    </row>
    <row r="6458" spans="1:17" ht="12.1" customHeight="1" x14ac:dyDescent="0.25">
      <c r="A6458" s="273" t="s">
        <v>9865</v>
      </c>
      <c r="B6458" s="273"/>
      <c r="C6458" s="274" t="s">
        <v>9841</v>
      </c>
      <c r="D6458" s="274"/>
      <c r="E6458" s="274"/>
      <c r="F6458" s="274"/>
      <c r="G6458" s="73">
        <v>0</v>
      </c>
      <c r="H6458" s="73">
        <v>0</v>
      </c>
      <c r="I6458" s="275">
        <v>0</v>
      </c>
      <c r="J6458" s="275"/>
      <c r="K6458" s="275">
        <v>630000</v>
      </c>
      <c r="L6458" s="275"/>
      <c r="M6458" s="275"/>
      <c r="N6458" s="275"/>
      <c r="O6458" s="275">
        <v>0</v>
      </c>
      <c r="P6458" s="275"/>
      <c r="Q6458" s="73">
        <v>630000</v>
      </c>
    </row>
    <row r="6459" spans="1:17" ht="12.75" customHeight="1" x14ac:dyDescent="0.25">
      <c r="A6459" s="273" t="s">
        <v>9866</v>
      </c>
      <c r="B6459" s="273"/>
      <c r="C6459" s="274" t="s">
        <v>9867</v>
      </c>
      <c r="D6459" s="274"/>
      <c r="E6459" s="274"/>
      <c r="F6459" s="274"/>
      <c r="G6459" s="73">
        <v>0</v>
      </c>
      <c r="H6459" s="73">
        <v>0</v>
      </c>
      <c r="I6459" s="275">
        <v>0</v>
      </c>
      <c r="J6459" s="275"/>
      <c r="K6459" s="275">
        <v>90000</v>
      </c>
      <c r="L6459" s="275"/>
      <c r="M6459" s="275"/>
      <c r="N6459" s="275"/>
      <c r="O6459" s="275">
        <v>0</v>
      </c>
      <c r="P6459" s="275"/>
      <c r="Q6459" s="73">
        <v>90000</v>
      </c>
    </row>
    <row r="6460" spans="1:17" ht="12.1" customHeight="1" x14ac:dyDescent="0.25">
      <c r="A6460" s="273" t="s">
        <v>9868</v>
      </c>
      <c r="B6460" s="273"/>
      <c r="C6460" s="274" t="s">
        <v>9841</v>
      </c>
      <c r="D6460" s="274"/>
      <c r="E6460" s="274"/>
      <c r="F6460" s="274"/>
      <c r="G6460" s="73">
        <v>0</v>
      </c>
      <c r="H6460" s="73">
        <v>0</v>
      </c>
      <c r="I6460" s="275">
        <v>0</v>
      </c>
      <c r="J6460" s="275"/>
      <c r="K6460" s="275">
        <v>4890000</v>
      </c>
      <c r="L6460" s="275"/>
      <c r="M6460" s="275"/>
      <c r="N6460" s="275"/>
      <c r="O6460" s="275">
        <v>0</v>
      </c>
      <c r="P6460" s="275"/>
      <c r="Q6460" s="73">
        <v>4890000</v>
      </c>
    </row>
    <row r="6461" spans="1:17" ht="12.1" customHeight="1" x14ac:dyDescent="0.25">
      <c r="A6461" s="273" t="s">
        <v>9869</v>
      </c>
      <c r="B6461" s="273"/>
      <c r="C6461" s="274" t="s">
        <v>999</v>
      </c>
      <c r="D6461" s="274"/>
      <c r="E6461" s="274"/>
      <c r="F6461" s="274"/>
      <c r="G6461" s="73">
        <v>0</v>
      </c>
      <c r="H6461" s="73">
        <v>0</v>
      </c>
      <c r="I6461" s="275">
        <v>0</v>
      </c>
      <c r="J6461" s="275"/>
      <c r="K6461" s="275">
        <v>1224000</v>
      </c>
      <c r="L6461" s="275"/>
      <c r="M6461" s="275"/>
      <c r="N6461" s="275"/>
      <c r="O6461" s="275">
        <v>0</v>
      </c>
      <c r="P6461" s="275"/>
      <c r="Q6461" s="73">
        <v>1224000</v>
      </c>
    </row>
    <row r="6462" spans="1:17" ht="12.75" customHeight="1" x14ac:dyDescent="0.25">
      <c r="A6462" s="273" t="s">
        <v>9870</v>
      </c>
      <c r="B6462" s="273"/>
      <c r="C6462" s="274" t="s">
        <v>9841</v>
      </c>
      <c r="D6462" s="274"/>
      <c r="E6462" s="274"/>
      <c r="F6462" s="274"/>
      <c r="G6462" s="73">
        <v>0</v>
      </c>
      <c r="H6462" s="73">
        <v>0</v>
      </c>
      <c r="I6462" s="275">
        <v>0</v>
      </c>
      <c r="J6462" s="275"/>
      <c r="K6462" s="275">
        <v>990000</v>
      </c>
      <c r="L6462" s="275"/>
      <c r="M6462" s="275"/>
      <c r="N6462" s="275"/>
      <c r="O6462" s="275">
        <v>0</v>
      </c>
      <c r="P6462" s="275"/>
      <c r="Q6462" s="73">
        <v>990000</v>
      </c>
    </row>
    <row r="6463" spans="1:17" ht="12.1" customHeight="1" x14ac:dyDescent="0.25">
      <c r="A6463" s="273" t="s">
        <v>9871</v>
      </c>
      <c r="B6463" s="273"/>
      <c r="C6463" s="274" t="s">
        <v>9841</v>
      </c>
      <c r="D6463" s="274"/>
      <c r="E6463" s="274"/>
      <c r="F6463" s="274"/>
      <c r="G6463" s="73">
        <v>0</v>
      </c>
      <c r="H6463" s="73">
        <v>0</v>
      </c>
      <c r="I6463" s="275">
        <v>0</v>
      </c>
      <c r="J6463" s="275"/>
      <c r="K6463" s="275">
        <v>3410000</v>
      </c>
      <c r="L6463" s="275"/>
      <c r="M6463" s="275"/>
      <c r="N6463" s="275"/>
      <c r="O6463" s="275">
        <v>0</v>
      </c>
      <c r="P6463" s="275"/>
      <c r="Q6463" s="73">
        <v>3410000</v>
      </c>
    </row>
    <row r="6464" spans="1:17" ht="12.1" customHeight="1" x14ac:dyDescent="0.25">
      <c r="A6464" s="273" t="s">
        <v>9872</v>
      </c>
      <c r="B6464" s="273"/>
      <c r="C6464" s="274" t="s">
        <v>9873</v>
      </c>
      <c r="D6464" s="274"/>
      <c r="E6464" s="274"/>
      <c r="F6464" s="274"/>
      <c r="G6464" s="73">
        <v>0</v>
      </c>
      <c r="H6464" s="73">
        <v>0</v>
      </c>
      <c r="I6464" s="275">
        <v>0</v>
      </c>
      <c r="J6464" s="275"/>
      <c r="K6464" s="275">
        <v>360000</v>
      </c>
      <c r="L6464" s="275"/>
      <c r="M6464" s="275"/>
      <c r="N6464" s="275"/>
      <c r="O6464" s="275">
        <v>0</v>
      </c>
      <c r="P6464" s="275"/>
      <c r="Q6464" s="73">
        <v>360000</v>
      </c>
    </row>
    <row r="6465" spans="1:17" ht="12.75" customHeight="1" x14ac:dyDescent="0.25">
      <c r="A6465" s="273" t="s">
        <v>9874</v>
      </c>
      <c r="B6465" s="273"/>
      <c r="C6465" s="274" t="s">
        <v>9841</v>
      </c>
      <c r="D6465" s="274"/>
      <c r="E6465" s="274"/>
      <c r="F6465" s="274"/>
      <c r="G6465" s="73">
        <v>0</v>
      </c>
      <c r="H6465" s="73">
        <v>0</v>
      </c>
      <c r="I6465" s="275">
        <v>0</v>
      </c>
      <c r="J6465" s="275"/>
      <c r="K6465" s="275">
        <v>360000</v>
      </c>
      <c r="L6465" s="275"/>
      <c r="M6465" s="275"/>
      <c r="N6465" s="275"/>
      <c r="O6465" s="275">
        <v>0</v>
      </c>
      <c r="P6465" s="275"/>
      <c r="Q6465" s="73">
        <v>360000</v>
      </c>
    </row>
    <row r="6466" spans="1:17" ht="12.1" customHeight="1" x14ac:dyDescent="0.25">
      <c r="A6466" s="273" t="s">
        <v>9875</v>
      </c>
      <c r="B6466" s="273"/>
      <c r="C6466" s="274" t="s">
        <v>9876</v>
      </c>
      <c r="D6466" s="274"/>
      <c r="E6466" s="274"/>
      <c r="F6466" s="274"/>
      <c r="G6466" s="73">
        <v>0</v>
      </c>
      <c r="H6466" s="73">
        <v>0</v>
      </c>
      <c r="I6466" s="275">
        <v>0</v>
      </c>
      <c r="J6466" s="275"/>
      <c r="K6466" s="275">
        <v>4924000</v>
      </c>
      <c r="L6466" s="275"/>
      <c r="M6466" s="275"/>
      <c r="N6466" s="275"/>
      <c r="O6466" s="275">
        <v>0</v>
      </c>
      <c r="P6466" s="275"/>
      <c r="Q6466" s="73">
        <v>4924000</v>
      </c>
    </row>
    <row r="6467" spans="1:17" ht="12.1" customHeight="1" x14ac:dyDescent="0.25">
      <c r="A6467" s="273" t="s">
        <v>9877</v>
      </c>
      <c r="B6467" s="273"/>
      <c r="C6467" s="274" t="s">
        <v>9878</v>
      </c>
      <c r="D6467" s="274"/>
      <c r="E6467" s="274"/>
      <c r="F6467" s="274"/>
      <c r="G6467" s="73">
        <v>0</v>
      </c>
      <c r="H6467" s="73">
        <v>0</v>
      </c>
      <c r="I6467" s="275">
        <v>0</v>
      </c>
      <c r="J6467" s="275"/>
      <c r="K6467" s="275">
        <v>90000</v>
      </c>
      <c r="L6467" s="275"/>
      <c r="M6467" s="275"/>
      <c r="N6467" s="275"/>
      <c r="O6467" s="275">
        <v>0</v>
      </c>
      <c r="P6467" s="275"/>
      <c r="Q6467" s="73">
        <v>90000</v>
      </c>
    </row>
    <row r="6468" spans="1:17" ht="12.75" customHeight="1" x14ac:dyDescent="0.25">
      <c r="A6468" s="273" t="s">
        <v>9879</v>
      </c>
      <c r="B6468" s="273"/>
      <c r="C6468" s="274" t="s">
        <v>9880</v>
      </c>
      <c r="D6468" s="274"/>
      <c r="E6468" s="274"/>
      <c r="F6468" s="274"/>
      <c r="G6468" s="73">
        <v>0</v>
      </c>
      <c r="H6468" s="73">
        <v>0</v>
      </c>
      <c r="I6468" s="275">
        <v>0</v>
      </c>
      <c r="J6468" s="275"/>
      <c r="K6468" s="275">
        <v>270000</v>
      </c>
      <c r="L6468" s="275"/>
      <c r="M6468" s="275"/>
      <c r="N6468" s="275"/>
      <c r="O6468" s="275">
        <v>0</v>
      </c>
      <c r="P6468" s="275"/>
      <c r="Q6468" s="73">
        <v>270000</v>
      </c>
    </row>
    <row r="6469" spans="1:17" ht="12.1" customHeight="1" x14ac:dyDescent="0.25">
      <c r="A6469" s="273" t="s">
        <v>9881</v>
      </c>
      <c r="B6469" s="273"/>
      <c r="C6469" s="274" t="s">
        <v>9882</v>
      </c>
      <c r="D6469" s="274"/>
      <c r="E6469" s="274"/>
      <c r="F6469" s="274"/>
      <c r="G6469" s="73">
        <v>0</v>
      </c>
      <c r="H6469" s="73">
        <v>0</v>
      </c>
      <c r="I6469" s="275">
        <v>0</v>
      </c>
      <c r="J6469" s="275"/>
      <c r="K6469" s="275">
        <v>230909.09</v>
      </c>
      <c r="L6469" s="275"/>
      <c r="M6469" s="275"/>
      <c r="N6469" s="275"/>
      <c r="O6469" s="275">
        <v>0</v>
      </c>
      <c r="P6469" s="275"/>
      <c r="Q6469" s="73">
        <v>230909.09</v>
      </c>
    </row>
    <row r="6470" spans="1:17" ht="12.1" customHeight="1" x14ac:dyDescent="0.25">
      <c r="A6470" s="273" t="s">
        <v>9883</v>
      </c>
      <c r="B6470" s="273"/>
      <c r="C6470" s="274" t="s">
        <v>9841</v>
      </c>
      <c r="D6470" s="274"/>
      <c r="E6470" s="274"/>
      <c r="F6470" s="274"/>
      <c r="G6470" s="73">
        <v>0</v>
      </c>
      <c r="H6470" s="73">
        <v>0</v>
      </c>
      <c r="I6470" s="275">
        <v>0</v>
      </c>
      <c r="J6470" s="275"/>
      <c r="K6470" s="275">
        <v>6660000</v>
      </c>
      <c r="L6470" s="275"/>
      <c r="M6470" s="275"/>
      <c r="N6470" s="275"/>
      <c r="O6470" s="275">
        <v>0</v>
      </c>
      <c r="P6470" s="275"/>
      <c r="Q6470" s="73">
        <v>6660000</v>
      </c>
    </row>
    <row r="6471" spans="1:17" ht="12.75" customHeight="1" x14ac:dyDescent="0.25">
      <c r="A6471" s="273" t="s">
        <v>9884</v>
      </c>
      <c r="B6471" s="273"/>
      <c r="C6471" s="274" t="s">
        <v>9885</v>
      </c>
      <c r="D6471" s="274"/>
      <c r="E6471" s="274"/>
      <c r="F6471" s="274"/>
      <c r="G6471" s="73">
        <v>0</v>
      </c>
      <c r="H6471" s="73">
        <v>0</v>
      </c>
      <c r="I6471" s="275">
        <v>0</v>
      </c>
      <c r="J6471" s="275"/>
      <c r="K6471" s="275">
        <v>3600000</v>
      </c>
      <c r="L6471" s="275"/>
      <c r="M6471" s="275"/>
      <c r="N6471" s="275"/>
      <c r="O6471" s="275">
        <v>0</v>
      </c>
      <c r="P6471" s="275"/>
      <c r="Q6471" s="73">
        <v>3600000</v>
      </c>
    </row>
    <row r="6472" spans="1:17" ht="12.1" customHeight="1" x14ac:dyDescent="0.25">
      <c r="A6472" s="273" t="s">
        <v>9886</v>
      </c>
      <c r="B6472" s="273"/>
      <c r="C6472" s="274" t="s">
        <v>9887</v>
      </c>
      <c r="D6472" s="274"/>
      <c r="E6472" s="274"/>
      <c r="F6472" s="274"/>
      <c r="G6472" s="73">
        <v>0</v>
      </c>
      <c r="H6472" s="73">
        <v>0</v>
      </c>
      <c r="I6472" s="275">
        <v>0</v>
      </c>
      <c r="J6472" s="275"/>
      <c r="K6472" s="275">
        <v>180000</v>
      </c>
      <c r="L6472" s="275"/>
      <c r="M6472" s="275"/>
      <c r="N6472" s="275"/>
      <c r="O6472" s="275">
        <v>0</v>
      </c>
      <c r="P6472" s="275"/>
      <c r="Q6472" s="73">
        <v>180000</v>
      </c>
    </row>
    <row r="6473" spans="1:17" ht="12.1" customHeight="1" x14ac:dyDescent="0.25">
      <c r="A6473" s="273" t="s">
        <v>9888</v>
      </c>
      <c r="B6473" s="273"/>
      <c r="C6473" s="274" t="s">
        <v>9841</v>
      </c>
      <c r="D6473" s="274"/>
      <c r="E6473" s="274"/>
      <c r="F6473" s="274"/>
      <c r="G6473" s="73">
        <v>0</v>
      </c>
      <c r="H6473" s="73">
        <v>0</v>
      </c>
      <c r="I6473" s="275">
        <v>0</v>
      </c>
      <c r="J6473" s="275"/>
      <c r="K6473" s="275">
        <v>13285000</v>
      </c>
      <c r="L6473" s="275"/>
      <c r="M6473" s="275"/>
      <c r="N6473" s="275"/>
      <c r="O6473" s="275">
        <v>0</v>
      </c>
      <c r="P6473" s="275"/>
      <c r="Q6473" s="73">
        <v>13285000</v>
      </c>
    </row>
    <row r="6474" spans="1:17" ht="12.1" customHeight="1" x14ac:dyDescent="0.25">
      <c r="A6474" s="273" t="s">
        <v>9889</v>
      </c>
      <c r="B6474" s="273"/>
      <c r="C6474" s="274" t="s">
        <v>9841</v>
      </c>
      <c r="D6474" s="274"/>
      <c r="E6474" s="274"/>
      <c r="F6474" s="274"/>
      <c r="G6474" s="73">
        <v>0</v>
      </c>
      <c r="H6474" s="73">
        <v>0</v>
      </c>
      <c r="I6474" s="275">
        <v>0</v>
      </c>
      <c r="J6474" s="275"/>
      <c r="K6474" s="275">
        <v>8560000</v>
      </c>
      <c r="L6474" s="275"/>
      <c r="M6474" s="275"/>
      <c r="N6474" s="275"/>
      <c r="O6474" s="275">
        <v>0</v>
      </c>
      <c r="P6474" s="275"/>
      <c r="Q6474" s="73">
        <v>8560000</v>
      </c>
    </row>
    <row r="6475" spans="1:17" ht="12.75" customHeight="1" x14ac:dyDescent="0.25">
      <c r="A6475" s="273" t="s">
        <v>9890</v>
      </c>
      <c r="B6475" s="273"/>
      <c r="C6475" s="274" t="s">
        <v>9841</v>
      </c>
      <c r="D6475" s="274"/>
      <c r="E6475" s="274"/>
      <c r="F6475" s="274"/>
      <c r="G6475" s="73">
        <v>0</v>
      </c>
      <c r="H6475" s="73">
        <v>0</v>
      </c>
      <c r="I6475" s="275">
        <v>0</v>
      </c>
      <c r="J6475" s="275"/>
      <c r="K6475" s="275">
        <v>5450000</v>
      </c>
      <c r="L6475" s="275"/>
      <c r="M6475" s="275"/>
      <c r="N6475" s="275"/>
      <c r="O6475" s="275">
        <v>0</v>
      </c>
      <c r="P6475" s="275"/>
      <c r="Q6475" s="73">
        <v>5450000</v>
      </c>
    </row>
    <row r="6476" spans="1:17" ht="12.1" customHeight="1" x14ac:dyDescent="0.25">
      <c r="A6476" s="273" t="s">
        <v>9891</v>
      </c>
      <c r="B6476" s="273"/>
      <c r="C6476" s="274" t="s">
        <v>9892</v>
      </c>
      <c r="D6476" s="274"/>
      <c r="E6476" s="274"/>
      <c r="F6476" s="274"/>
      <c r="G6476" s="73">
        <v>0</v>
      </c>
      <c r="H6476" s="73">
        <v>0</v>
      </c>
      <c r="I6476" s="275">
        <v>44363.64</v>
      </c>
      <c r="J6476" s="275"/>
      <c r="K6476" s="275">
        <v>1680909.09</v>
      </c>
      <c r="L6476" s="275"/>
      <c r="M6476" s="275"/>
      <c r="N6476" s="275"/>
      <c r="O6476" s="275">
        <v>0</v>
      </c>
      <c r="P6476" s="275"/>
      <c r="Q6476" s="73">
        <v>1636545.45</v>
      </c>
    </row>
    <row r="6477" spans="1:17" ht="12.1" customHeight="1" x14ac:dyDescent="0.25">
      <c r="A6477" s="273" t="s">
        <v>9893</v>
      </c>
      <c r="B6477" s="273"/>
      <c r="C6477" s="274" t="s">
        <v>9894</v>
      </c>
      <c r="D6477" s="274"/>
      <c r="E6477" s="274"/>
      <c r="F6477" s="274"/>
      <c r="G6477" s="73">
        <v>0</v>
      </c>
      <c r="H6477" s="73">
        <v>0</v>
      </c>
      <c r="I6477" s="275">
        <v>0</v>
      </c>
      <c r="J6477" s="275"/>
      <c r="K6477" s="275">
        <v>1063636.3600000001</v>
      </c>
      <c r="L6477" s="275"/>
      <c r="M6477" s="275"/>
      <c r="N6477" s="275"/>
      <c r="O6477" s="275">
        <v>0</v>
      </c>
      <c r="P6477" s="275"/>
      <c r="Q6477" s="73">
        <v>1063636.3600000001</v>
      </c>
    </row>
    <row r="6478" spans="1:17" ht="12.75" customHeight="1" x14ac:dyDescent="0.25">
      <c r="A6478" s="273" t="s">
        <v>9895</v>
      </c>
      <c r="B6478" s="273"/>
      <c r="C6478" s="274" t="s">
        <v>9896</v>
      </c>
      <c r="D6478" s="274"/>
      <c r="E6478" s="274"/>
      <c r="F6478" s="274"/>
      <c r="G6478" s="73">
        <v>0</v>
      </c>
      <c r="H6478" s="73">
        <v>0</v>
      </c>
      <c r="I6478" s="275">
        <v>0</v>
      </c>
      <c r="J6478" s="275"/>
      <c r="K6478" s="275">
        <v>770000</v>
      </c>
      <c r="L6478" s="275"/>
      <c r="M6478" s="275"/>
      <c r="N6478" s="275"/>
      <c r="O6478" s="275">
        <v>0</v>
      </c>
      <c r="P6478" s="275"/>
      <c r="Q6478" s="73">
        <v>770000</v>
      </c>
    </row>
    <row r="6479" spans="1:17" ht="12.1" customHeight="1" x14ac:dyDescent="0.25">
      <c r="A6479" s="273" t="s">
        <v>9897</v>
      </c>
      <c r="B6479" s="273"/>
      <c r="C6479" s="274" t="s">
        <v>9898</v>
      </c>
      <c r="D6479" s="274"/>
      <c r="E6479" s="274"/>
      <c r="F6479" s="274"/>
      <c r="G6479" s="73">
        <v>0</v>
      </c>
      <c r="H6479" s="73">
        <v>0</v>
      </c>
      <c r="I6479" s="275">
        <v>0</v>
      </c>
      <c r="J6479" s="275"/>
      <c r="K6479" s="275">
        <v>380000</v>
      </c>
      <c r="L6479" s="275"/>
      <c r="M6479" s="275"/>
      <c r="N6479" s="275"/>
      <c r="O6479" s="275">
        <v>0</v>
      </c>
      <c r="P6479" s="275"/>
      <c r="Q6479" s="73">
        <v>380000</v>
      </c>
    </row>
    <row r="6480" spans="1:17" ht="12.1" customHeight="1" x14ac:dyDescent="0.25">
      <c r="A6480" s="355"/>
      <c r="B6480" s="355"/>
      <c r="C6480" s="355"/>
      <c r="D6480" s="355"/>
      <c r="E6480" s="355"/>
      <c r="F6480" s="355"/>
      <c r="G6480" s="74">
        <v>0</v>
      </c>
      <c r="H6480" s="74">
        <v>0</v>
      </c>
      <c r="I6480" s="356">
        <v>44363.64</v>
      </c>
      <c r="J6480" s="356"/>
      <c r="K6480" s="356">
        <v>132591000</v>
      </c>
      <c r="L6480" s="356"/>
      <c r="M6480" s="356"/>
      <c r="N6480" s="356"/>
      <c r="O6480" s="356">
        <v>0</v>
      </c>
      <c r="P6480" s="356"/>
      <c r="Q6480" s="74">
        <v>132546636.36</v>
      </c>
    </row>
    <row r="6481" spans="1:17" ht="6.8" customHeight="1" x14ac:dyDescent="0.25"/>
    <row r="6482" spans="1:17" ht="12.75" customHeight="1" x14ac:dyDescent="0.25">
      <c r="A6482" s="277" t="s">
        <v>578</v>
      </c>
      <c r="B6482" s="277"/>
      <c r="C6482" s="278" t="s">
        <v>1001</v>
      </c>
      <c r="D6482" s="278"/>
      <c r="E6482" s="278"/>
      <c r="F6482" s="278"/>
      <c r="G6482" s="278"/>
      <c r="H6482" s="278"/>
      <c r="I6482" s="278"/>
      <c r="J6482" s="278"/>
      <c r="K6482" s="278"/>
      <c r="L6482" s="278"/>
      <c r="M6482" s="278"/>
      <c r="N6482" s="278"/>
      <c r="O6482" s="278"/>
      <c r="P6482" s="278"/>
      <c r="Q6482" s="278"/>
    </row>
    <row r="6483" spans="1:17" ht="12.1" customHeight="1" x14ac:dyDescent="0.25">
      <c r="A6483" s="273" t="s">
        <v>9899</v>
      </c>
      <c r="B6483" s="273"/>
      <c r="C6483" s="274" t="s">
        <v>9900</v>
      </c>
      <c r="D6483" s="274"/>
      <c r="E6483" s="274"/>
      <c r="F6483" s="274"/>
      <c r="G6483" s="73">
        <v>0</v>
      </c>
      <c r="H6483" s="73">
        <v>0</v>
      </c>
      <c r="I6483" s="275">
        <v>0</v>
      </c>
      <c r="J6483" s="275"/>
      <c r="K6483" s="275">
        <v>567000</v>
      </c>
      <c r="L6483" s="275"/>
      <c r="M6483" s="275"/>
      <c r="N6483" s="275"/>
      <c r="O6483" s="275">
        <v>0</v>
      </c>
      <c r="P6483" s="275"/>
      <c r="Q6483" s="73">
        <v>567000</v>
      </c>
    </row>
    <row r="6484" spans="1:17" ht="12.1" customHeight="1" x14ac:dyDescent="0.25">
      <c r="A6484" s="273" t="s">
        <v>9901</v>
      </c>
      <c r="B6484" s="273"/>
      <c r="C6484" s="274" t="s">
        <v>9902</v>
      </c>
      <c r="D6484" s="274"/>
      <c r="E6484" s="274"/>
      <c r="F6484" s="274"/>
      <c r="G6484" s="73">
        <v>0</v>
      </c>
      <c r="H6484" s="73">
        <v>0</v>
      </c>
      <c r="I6484" s="275">
        <v>0</v>
      </c>
      <c r="J6484" s="275"/>
      <c r="K6484" s="275">
        <v>43662</v>
      </c>
      <c r="L6484" s="275"/>
      <c r="M6484" s="275"/>
      <c r="N6484" s="275"/>
      <c r="O6484" s="275">
        <v>0</v>
      </c>
      <c r="P6484" s="275"/>
      <c r="Q6484" s="73">
        <v>43662</v>
      </c>
    </row>
    <row r="6485" spans="1:17" ht="12.75" customHeight="1" x14ac:dyDescent="0.25">
      <c r="A6485" s="273" t="s">
        <v>9903</v>
      </c>
      <c r="B6485" s="273"/>
      <c r="C6485" s="274" t="s">
        <v>9904</v>
      </c>
      <c r="D6485" s="274"/>
      <c r="E6485" s="274"/>
      <c r="F6485" s="274"/>
      <c r="G6485" s="73">
        <v>0</v>
      </c>
      <c r="H6485" s="73">
        <v>0</v>
      </c>
      <c r="I6485" s="275">
        <v>0</v>
      </c>
      <c r="J6485" s="275"/>
      <c r="K6485" s="275">
        <v>43662</v>
      </c>
      <c r="L6485" s="275"/>
      <c r="M6485" s="275"/>
      <c r="N6485" s="275"/>
      <c r="O6485" s="275">
        <v>0</v>
      </c>
      <c r="P6485" s="275"/>
      <c r="Q6485" s="73">
        <v>43662</v>
      </c>
    </row>
    <row r="6486" spans="1:17" ht="12.1" customHeight="1" x14ac:dyDescent="0.25">
      <c r="A6486" s="273" t="s">
        <v>9905</v>
      </c>
      <c r="B6486" s="273"/>
      <c r="C6486" s="274" t="s">
        <v>9900</v>
      </c>
      <c r="D6486" s="274"/>
      <c r="E6486" s="274"/>
      <c r="F6486" s="274"/>
      <c r="G6486" s="73">
        <v>0</v>
      </c>
      <c r="H6486" s="73">
        <v>0</v>
      </c>
      <c r="I6486" s="275">
        <v>0</v>
      </c>
      <c r="J6486" s="275"/>
      <c r="K6486" s="275">
        <v>5310000</v>
      </c>
      <c r="L6486" s="275"/>
      <c r="M6486" s="275"/>
      <c r="N6486" s="275"/>
      <c r="O6486" s="275">
        <v>0</v>
      </c>
      <c r="P6486" s="275"/>
      <c r="Q6486" s="73">
        <v>5310000</v>
      </c>
    </row>
    <row r="6487" spans="1:17" ht="12.1" customHeight="1" x14ac:dyDescent="0.25">
      <c r="A6487" s="273" t="s">
        <v>9906</v>
      </c>
      <c r="B6487" s="273"/>
      <c r="C6487" s="274" t="s">
        <v>9900</v>
      </c>
      <c r="D6487" s="274"/>
      <c r="E6487" s="274"/>
      <c r="F6487" s="274"/>
      <c r="G6487" s="73">
        <v>0</v>
      </c>
      <c r="H6487" s="73">
        <v>0</v>
      </c>
      <c r="I6487" s="275">
        <v>0</v>
      </c>
      <c r="J6487" s="275"/>
      <c r="K6487" s="275">
        <v>409090.92</v>
      </c>
      <c r="L6487" s="275"/>
      <c r="M6487" s="275"/>
      <c r="N6487" s="275"/>
      <c r="O6487" s="275">
        <v>0</v>
      </c>
      <c r="P6487" s="275"/>
      <c r="Q6487" s="73">
        <v>409090.92</v>
      </c>
    </row>
    <row r="6488" spans="1:17" ht="12.75" customHeight="1" x14ac:dyDescent="0.25">
      <c r="A6488" s="273" t="s">
        <v>9907</v>
      </c>
      <c r="B6488" s="273"/>
      <c r="C6488" s="274" t="s">
        <v>9908</v>
      </c>
      <c r="D6488" s="274"/>
      <c r="E6488" s="274"/>
      <c r="F6488" s="274"/>
      <c r="G6488" s="73">
        <v>0</v>
      </c>
      <c r="H6488" s="73">
        <v>0</v>
      </c>
      <c r="I6488" s="275">
        <v>0</v>
      </c>
      <c r="J6488" s="275"/>
      <c r="K6488" s="275">
        <v>409090.92</v>
      </c>
      <c r="L6488" s="275"/>
      <c r="M6488" s="275"/>
      <c r="N6488" s="275"/>
      <c r="O6488" s="275">
        <v>0</v>
      </c>
      <c r="P6488" s="275"/>
      <c r="Q6488" s="73">
        <v>409090.92</v>
      </c>
    </row>
    <row r="6489" spans="1:17" ht="12.1" customHeight="1" x14ac:dyDescent="0.25">
      <c r="A6489" s="273" t="s">
        <v>9909</v>
      </c>
      <c r="B6489" s="273"/>
      <c r="C6489" s="274" t="s">
        <v>9900</v>
      </c>
      <c r="D6489" s="274"/>
      <c r="E6489" s="274"/>
      <c r="F6489" s="274"/>
      <c r="G6489" s="73">
        <v>0</v>
      </c>
      <c r="H6489" s="73">
        <v>0</v>
      </c>
      <c r="I6489" s="275">
        <v>0</v>
      </c>
      <c r="J6489" s="275"/>
      <c r="K6489" s="275">
        <v>2560090.91</v>
      </c>
      <c r="L6489" s="275"/>
      <c r="M6489" s="275"/>
      <c r="N6489" s="275"/>
      <c r="O6489" s="275">
        <v>0</v>
      </c>
      <c r="P6489" s="275"/>
      <c r="Q6489" s="73">
        <v>2560090.91</v>
      </c>
    </row>
    <row r="6490" spans="1:17" ht="12.1" customHeight="1" x14ac:dyDescent="0.25">
      <c r="A6490" s="273" t="s">
        <v>9910</v>
      </c>
      <c r="B6490" s="273"/>
      <c r="C6490" s="274" t="s">
        <v>9900</v>
      </c>
      <c r="D6490" s="274"/>
      <c r="E6490" s="274"/>
      <c r="F6490" s="274"/>
      <c r="G6490" s="73">
        <v>0</v>
      </c>
      <c r="H6490" s="73">
        <v>0</v>
      </c>
      <c r="I6490" s="275">
        <v>0</v>
      </c>
      <c r="J6490" s="275"/>
      <c r="K6490" s="275">
        <v>3575454.54</v>
      </c>
      <c r="L6490" s="275"/>
      <c r="M6490" s="275"/>
      <c r="N6490" s="275"/>
      <c r="O6490" s="275">
        <v>0</v>
      </c>
      <c r="P6490" s="275"/>
      <c r="Q6490" s="73">
        <v>3575454.54</v>
      </c>
    </row>
    <row r="6491" spans="1:17" ht="12.75" customHeight="1" x14ac:dyDescent="0.25">
      <c r="A6491" s="273" t="s">
        <v>9911</v>
      </c>
      <c r="B6491" s="273"/>
      <c r="C6491" s="274" t="s">
        <v>9912</v>
      </c>
      <c r="D6491" s="274"/>
      <c r="E6491" s="274"/>
      <c r="F6491" s="274"/>
      <c r="G6491" s="73">
        <v>0</v>
      </c>
      <c r="H6491" s="73">
        <v>0</v>
      </c>
      <c r="I6491" s="275">
        <v>0</v>
      </c>
      <c r="J6491" s="275"/>
      <c r="K6491" s="275">
        <v>240000</v>
      </c>
      <c r="L6491" s="275"/>
      <c r="M6491" s="275"/>
      <c r="N6491" s="275"/>
      <c r="O6491" s="275">
        <v>0</v>
      </c>
      <c r="P6491" s="275"/>
      <c r="Q6491" s="73">
        <v>240000</v>
      </c>
    </row>
    <row r="6492" spans="1:17" ht="12.1" customHeight="1" x14ac:dyDescent="0.25">
      <c r="A6492" s="273" t="s">
        <v>9913</v>
      </c>
      <c r="B6492" s="273"/>
      <c r="C6492" s="274" t="s">
        <v>9900</v>
      </c>
      <c r="D6492" s="274"/>
      <c r="E6492" s="274"/>
      <c r="F6492" s="274"/>
      <c r="G6492" s="73">
        <v>0</v>
      </c>
      <c r="H6492" s="73">
        <v>0</v>
      </c>
      <c r="I6492" s="275">
        <v>0</v>
      </c>
      <c r="J6492" s="275"/>
      <c r="K6492" s="275">
        <v>1100000</v>
      </c>
      <c r="L6492" s="275"/>
      <c r="M6492" s="275"/>
      <c r="N6492" s="275"/>
      <c r="O6492" s="275">
        <v>0</v>
      </c>
      <c r="P6492" s="275"/>
      <c r="Q6492" s="73">
        <v>1100000</v>
      </c>
    </row>
    <row r="6493" spans="1:17" ht="12.1" customHeight="1" x14ac:dyDescent="0.25">
      <c r="A6493" s="273" t="s">
        <v>9914</v>
      </c>
      <c r="B6493" s="273"/>
      <c r="C6493" s="274" t="s">
        <v>9915</v>
      </c>
      <c r="D6493" s="274"/>
      <c r="E6493" s="274"/>
      <c r="F6493" s="274"/>
      <c r="G6493" s="73">
        <v>0</v>
      </c>
      <c r="H6493" s="73">
        <v>0</v>
      </c>
      <c r="I6493" s="275">
        <v>0</v>
      </c>
      <c r="J6493" s="275"/>
      <c r="K6493" s="275">
        <v>1363636.38</v>
      </c>
      <c r="L6493" s="275"/>
      <c r="M6493" s="275"/>
      <c r="N6493" s="275"/>
      <c r="O6493" s="275">
        <v>0</v>
      </c>
      <c r="P6493" s="275"/>
      <c r="Q6493" s="73">
        <v>1363636.38</v>
      </c>
    </row>
    <row r="6494" spans="1:17" ht="12.75" customHeight="1" x14ac:dyDescent="0.25">
      <c r="A6494" s="273" t="s">
        <v>9916</v>
      </c>
      <c r="B6494" s="273"/>
      <c r="C6494" s="274" t="s">
        <v>9917</v>
      </c>
      <c r="D6494" s="274"/>
      <c r="E6494" s="274"/>
      <c r="F6494" s="274"/>
      <c r="G6494" s="73">
        <v>0</v>
      </c>
      <c r="H6494" s="73">
        <v>0</v>
      </c>
      <c r="I6494" s="275">
        <v>0</v>
      </c>
      <c r="J6494" s="275"/>
      <c r="K6494" s="275">
        <v>250000</v>
      </c>
      <c r="L6494" s="275"/>
      <c r="M6494" s="275"/>
      <c r="N6494" s="275"/>
      <c r="O6494" s="275">
        <v>0</v>
      </c>
      <c r="P6494" s="275"/>
      <c r="Q6494" s="73">
        <v>250000</v>
      </c>
    </row>
    <row r="6495" spans="1:17" ht="12.1" customHeight="1" x14ac:dyDescent="0.25">
      <c r="A6495" s="273" t="s">
        <v>9918</v>
      </c>
      <c r="B6495" s="273"/>
      <c r="C6495" s="274" t="s">
        <v>9919</v>
      </c>
      <c r="D6495" s="274"/>
      <c r="E6495" s="274"/>
      <c r="F6495" s="274"/>
      <c r="G6495" s="73">
        <v>0</v>
      </c>
      <c r="H6495" s="73">
        <v>0</v>
      </c>
      <c r="I6495" s="275">
        <v>0</v>
      </c>
      <c r="J6495" s="275"/>
      <c r="K6495" s="275">
        <v>50000</v>
      </c>
      <c r="L6495" s="275"/>
      <c r="M6495" s="275"/>
      <c r="N6495" s="275"/>
      <c r="O6495" s="275">
        <v>0</v>
      </c>
      <c r="P6495" s="275"/>
      <c r="Q6495" s="73">
        <v>50000</v>
      </c>
    </row>
    <row r="6496" spans="1:17" ht="12.1" customHeight="1" x14ac:dyDescent="0.25">
      <c r="A6496" s="273" t="s">
        <v>9920</v>
      </c>
      <c r="B6496" s="273"/>
      <c r="C6496" s="274" t="s">
        <v>9900</v>
      </c>
      <c r="D6496" s="274"/>
      <c r="E6496" s="274"/>
      <c r="F6496" s="274"/>
      <c r="G6496" s="73">
        <v>0</v>
      </c>
      <c r="H6496" s="73">
        <v>0</v>
      </c>
      <c r="I6496" s="275">
        <v>0</v>
      </c>
      <c r="J6496" s="275"/>
      <c r="K6496" s="275">
        <v>228592</v>
      </c>
      <c r="L6496" s="275"/>
      <c r="M6496" s="275"/>
      <c r="N6496" s="275"/>
      <c r="O6496" s="275">
        <v>0</v>
      </c>
      <c r="P6496" s="275"/>
      <c r="Q6496" s="73">
        <v>228592</v>
      </c>
    </row>
    <row r="6497" spans="1:17" ht="12.75" customHeight="1" x14ac:dyDescent="0.25">
      <c r="A6497" s="273" t="s">
        <v>9921</v>
      </c>
      <c r="B6497" s="273"/>
      <c r="C6497" s="274" t="s">
        <v>9922</v>
      </c>
      <c r="D6497" s="274"/>
      <c r="E6497" s="274"/>
      <c r="F6497" s="274"/>
      <c r="G6497" s="73">
        <v>0</v>
      </c>
      <c r="H6497" s="73">
        <v>0</v>
      </c>
      <c r="I6497" s="275">
        <v>0</v>
      </c>
      <c r="J6497" s="275"/>
      <c r="K6497" s="275">
        <v>909090.91</v>
      </c>
      <c r="L6497" s="275"/>
      <c r="M6497" s="275"/>
      <c r="N6497" s="275"/>
      <c r="O6497" s="275">
        <v>0</v>
      </c>
      <c r="P6497" s="275"/>
      <c r="Q6497" s="73">
        <v>909090.91</v>
      </c>
    </row>
    <row r="6498" spans="1:17" ht="12.1" customHeight="1" x14ac:dyDescent="0.25">
      <c r="A6498" s="273" t="s">
        <v>9923</v>
      </c>
      <c r="B6498" s="273"/>
      <c r="C6498" s="274" t="s">
        <v>9924</v>
      </c>
      <c r="D6498" s="274"/>
      <c r="E6498" s="274"/>
      <c r="F6498" s="274"/>
      <c r="G6498" s="73">
        <v>0</v>
      </c>
      <c r="H6498" s="73">
        <v>0</v>
      </c>
      <c r="I6498" s="275">
        <v>0</v>
      </c>
      <c r="J6498" s="275"/>
      <c r="K6498" s="275">
        <v>272727.27</v>
      </c>
      <c r="L6498" s="275"/>
      <c r="M6498" s="275"/>
      <c r="N6498" s="275"/>
      <c r="O6498" s="275">
        <v>0</v>
      </c>
      <c r="P6498" s="275"/>
      <c r="Q6498" s="73">
        <v>272727.27</v>
      </c>
    </row>
    <row r="6499" spans="1:17" ht="12.1" customHeight="1" x14ac:dyDescent="0.25">
      <c r="A6499" s="273" t="s">
        <v>9925</v>
      </c>
      <c r="B6499" s="273"/>
      <c r="C6499" s="274" t="s">
        <v>9926</v>
      </c>
      <c r="D6499" s="274"/>
      <c r="E6499" s="274"/>
      <c r="F6499" s="274"/>
      <c r="G6499" s="73">
        <v>0</v>
      </c>
      <c r="H6499" s="73">
        <v>0</v>
      </c>
      <c r="I6499" s="275">
        <v>0</v>
      </c>
      <c r="J6499" s="275"/>
      <c r="K6499" s="275">
        <v>159090.9</v>
      </c>
      <c r="L6499" s="275"/>
      <c r="M6499" s="275"/>
      <c r="N6499" s="275"/>
      <c r="O6499" s="275">
        <v>0</v>
      </c>
      <c r="P6499" s="275"/>
      <c r="Q6499" s="73">
        <v>159090.9</v>
      </c>
    </row>
    <row r="6500" spans="1:17" ht="12.1" customHeight="1" x14ac:dyDescent="0.25">
      <c r="A6500" s="273" t="s">
        <v>9927</v>
      </c>
      <c r="B6500" s="273"/>
      <c r="C6500" s="274" t="s">
        <v>9928</v>
      </c>
      <c r="D6500" s="274"/>
      <c r="E6500" s="274"/>
      <c r="F6500" s="274"/>
      <c r="G6500" s="73">
        <v>0</v>
      </c>
      <c r="H6500" s="73">
        <v>0</v>
      </c>
      <c r="I6500" s="275">
        <v>0</v>
      </c>
      <c r="J6500" s="275"/>
      <c r="K6500" s="275">
        <v>1290000</v>
      </c>
      <c r="L6500" s="275"/>
      <c r="M6500" s="275"/>
      <c r="N6500" s="275"/>
      <c r="O6500" s="275">
        <v>0</v>
      </c>
      <c r="P6500" s="275"/>
      <c r="Q6500" s="73">
        <v>1290000</v>
      </c>
    </row>
    <row r="6501" spans="1:17" ht="12.75" customHeight="1" x14ac:dyDescent="0.25">
      <c r="A6501" s="273" t="s">
        <v>9929</v>
      </c>
      <c r="B6501" s="273"/>
      <c r="C6501" s="274" t="s">
        <v>9900</v>
      </c>
      <c r="D6501" s="274"/>
      <c r="E6501" s="274"/>
      <c r="F6501" s="274"/>
      <c r="G6501" s="73">
        <v>0</v>
      </c>
      <c r="H6501" s="73">
        <v>0</v>
      </c>
      <c r="I6501" s="275">
        <v>0</v>
      </c>
      <c r="J6501" s="275"/>
      <c r="K6501" s="275">
        <v>656727.28</v>
      </c>
      <c r="L6501" s="275"/>
      <c r="M6501" s="275"/>
      <c r="N6501" s="275"/>
      <c r="O6501" s="275">
        <v>0</v>
      </c>
      <c r="P6501" s="275"/>
      <c r="Q6501" s="73">
        <v>656727.28</v>
      </c>
    </row>
    <row r="6502" spans="1:17" ht="12.1" customHeight="1" x14ac:dyDescent="0.25">
      <c r="A6502" s="273" t="s">
        <v>9930</v>
      </c>
      <c r="B6502" s="273"/>
      <c r="C6502" s="274" t="s">
        <v>9900</v>
      </c>
      <c r="D6502" s="274"/>
      <c r="E6502" s="274"/>
      <c r="F6502" s="274"/>
      <c r="G6502" s="73">
        <v>0</v>
      </c>
      <c r="H6502" s="73">
        <v>0</v>
      </c>
      <c r="I6502" s="275">
        <v>0</v>
      </c>
      <c r="J6502" s="275"/>
      <c r="K6502" s="275">
        <v>43302</v>
      </c>
      <c r="L6502" s="275"/>
      <c r="M6502" s="275"/>
      <c r="N6502" s="275"/>
      <c r="O6502" s="275">
        <v>0</v>
      </c>
      <c r="P6502" s="275"/>
      <c r="Q6502" s="73">
        <v>43302</v>
      </c>
    </row>
    <row r="6503" spans="1:17" ht="12.1" customHeight="1" x14ac:dyDescent="0.25">
      <c r="A6503" s="273" t="s">
        <v>9931</v>
      </c>
      <c r="B6503" s="273"/>
      <c r="C6503" s="274" t="s">
        <v>9900</v>
      </c>
      <c r="D6503" s="274"/>
      <c r="E6503" s="274"/>
      <c r="F6503" s="274"/>
      <c r="G6503" s="73">
        <v>0</v>
      </c>
      <c r="H6503" s="73">
        <v>0</v>
      </c>
      <c r="I6503" s="275">
        <v>0</v>
      </c>
      <c r="J6503" s="275"/>
      <c r="K6503" s="275">
        <v>366120</v>
      </c>
      <c r="L6503" s="275"/>
      <c r="M6503" s="275"/>
      <c r="N6503" s="275"/>
      <c r="O6503" s="275">
        <v>0</v>
      </c>
      <c r="P6503" s="275"/>
      <c r="Q6503" s="73">
        <v>366120</v>
      </c>
    </row>
    <row r="6504" spans="1:17" ht="12.75" customHeight="1" x14ac:dyDescent="0.25">
      <c r="A6504" s="273" t="s">
        <v>9932</v>
      </c>
      <c r="B6504" s="273"/>
      <c r="C6504" s="274" t="s">
        <v>1001</v>
      </c>
      <c r="D6504" s="274"/>
      <c r="E6504" s="274"/>
      <c r="F6504" s="274"/>
      <c r="G6504" s="73">
        <v>0</v>
      </c>
      <c r="H6504" s="73">
        <v>0</v>
      </c>
      <c r="I6504" s="275">
        <v>0</v>
      </c>
      <c r="J6504" s="275"/>
      <c r="K6504" s="275">
        <v>2381000</v>
      </c>
      <c r="L6504" s="275"/>
      <c r="M6504" s="275"/>
      <c r="N6504" s="275"/>
      <c r="O6504" s="275">
        <v>0</v>
      </c>
      <c r="P6504" s="275"/>
      <c r="Q6504" s="73">
        <v>2381000</v>
      </c>
    </row>
    <row r="6505" spans="1:17" ht="12.1" customHeight="1" x14ac:dyDescent="0.25">
      <c r="A6505" s="273" t="s">
        <v>9933</v>
      </c>
      <c r="B6505" s="273"/>
      <c r="C6505" s="274" t="s">
        <v>9900</v>
      </c>
      <c r="D6505" s="274"/>
      <c r="E6505" s="274"/>
      <c r="F6505" s="274"/>
      <c r="G6505" s="73">
        <v>0</v>
      </c>
      <c r="H6505" s="73">
        <v>0</v>
      </c>
      <c r="I6505" s="275">
        <v>0</v>
      </c>
      <c r="J6505" s="275"/>
      <c r="K6505" s="275">
        <v>60037.64</v>
      </c>
      <c r="L6505" s="275"/>
      <c r="M6505" s="275"/>
      <c r="N6505" s="275"/>
      <c r="O6505" s="275">
        <v>0</v>
      </c>
      <c r="P6505" s="275"/>
      <c r="Q6505" s="73">
        <v>60037.64</v>
      </c>
    </row>
    <row r="6506" spans="1:17" ht="12.1" customHeight="1" x14ac:dyDescent="0.25">
      <c r="A6506" s="273" t="s">
        <v>9934</v>
      </c>
      <c r="B6506" s="273"/>
      <c r="C6506" s="274" t="s">
        <v>9935</v>
      </c>
      <c r="D6506" s="274"/>
      <c r="E6506" s="274"/>
      <c r="F6506" s="274"/>
      <c r="G6506" s="73">
        <v>0</v>
      </c>
      <c r="H6506" s="73">
        <v>0</v>
      </c>
      <c r="I6506" s="275">
        <v>0</v>
      </c>
      <c r="J6506" s="275"/>
      <c r="K6506" s="275">
        <v>108000</v>
      </c>
      <c r="L6506" s="275"/>
      <c r="M6506" s="275"/>
      <c r="N6506" s="275"/>
      <c r="O6506" s="275">
        <v>0</v>
      </c>
      <c r="P6506" s="275"/>
      <c r="Q6506" s="73">
        <v>108000</v>
      </c>
    </row>
    <row r="6507" spans="1:17" ht="12.75" customHeight="1" x14ac:dyDescent="0.25">
      <c r="A6507" s="273" t="s">
        <v>9936</v>
      </c>
      <c r="B6507" s="273"/>
      <c r="C6507" s="274" t="s">
        <v>9937</v>
      </c>
      <c r="D6507" s="274"/>
      <c r="E6507" s="274"/>
      <c r="F6507" s="274"/>
      <c r="G6507" s="73">
        <v>0</v>
      </c>
      <c r="H6507" s="73">
        <v>0</v>
      </c>
      <c r="I6507" s="275">
        <v>0</v>
      </c>
      <c r="J6507" s="275"/>
      <c r="K6507" s="275">
        <v>11110486.800000001</v>
      </c>
      <c r="L6507" s="275"/>
      <c r="M6507" s="275"/>
      <c r="N6507" s="275"/>
      <c r="O6507" s="275">
        <v>0</v>
      </c>
      <c r="P6507" s="275"/>
      <c r="Q6507" s="73">
        <v>11110486.800000001</v>
      </c>
    </row>
    <row r="6508" spans="1:17" ht="12.1" customHeight="1" x14ac:dyDescent="0.25">
      <c r="A6508" s="273" t="s">
        <v>9938</v>
      </c>
      <c r="B6508" s="273"/>
      <c r="C6508" s="274" t="s">
        <v>9939</v>
      </c>
      <c r="D6508" s="274"/>
      <c r="E6508" s="274"/>
      <c r="F6508" s="274"/>
      <c r="G6508" s="73">
        <v>0</v>
      </c>
      <c r="H6508" s="73">
        <v>0</v>
      </c>
      <c r="I6508" s="275">
        <v>0</v>
      </c>
      <c r="J6508" s="275"/>
      <c r="K6508" s="275">
        <v>2605772.06</v>
      </c>
      <c r="L6508" s="275"/>
      <c r="M6508" s="275"/>
      <c r="N6508" s="275"/>
      <c r="O6508" s="275">
        <v>0</v>
      </c>
      <c r="P6508" s="275"/>
      <c r="Q6508" s="73">
        <v>2605772.06</v>
      </c>
    </row>
    <row r="6509" spans="1:17" ht="12.1" customHeight="1" x14ac:dyDescent="0.25">
      <c r="A6509" s="273" t="s">
        <v>9940</v>
      </c>
      <c r="B6509" s="273"/>
      <c r="C6509" s="274" t="s">
        <v>9941</v>
      </c>
      <c r="D6509" s="274"/>
      <c r="E6509" s="274"/>
      <c r="F6509" s="274"/>
      <c r="G6509" s="73">
        <v>0</v>
      </c>
      <c r="H6509" s="73">
        <v>0</v>
      </c>
      <c r="I6509" s="275">
        <v>0</v>
      </c>
      <c r="J6509" s="275"/>
      <c r="K6509" s="275">
        <v>396196</v>
      </c>
      <c r="L6509" s="275"/>
      <c r="M6509" s="275"/>
      <c r="N6509" s="275"/>
      <c r="O6509" s="275">
        <v>0</v>
      </c>
      <c r="P6509" s="275"/>
      <c r="Q6509" s="73">
        <v>396196</v>
      </c>
    </row>
    <row r="6510" spans="1:17" ht="12.75" customHeight="1" x14ac:dyDescent="0.25">
      <c r="A6510" s="273" t="s">
        <v>9942</v>
      </c>
      <c r="B6510" s="273"/>
      <c r="C6510" s="274" t="s">
        <v>9943</v>
      </c>
      <c r="D6510" s="274"/>
      <c r="E6510" s="274"/>
      <c r="F6510" s="274"/>
      <c r="G6510" s="73">
        <v>0</v>
      </c>
      <c r="H6510" s="73">
        <v>0</v>
      </c>
      <c r="I6510" s="275">
        <v>0</v>
      </c>
      <c r="J6510" s="275"/>
      <c r="K6510" s="275">
        <v>45891.76</v>
      </c>
      <c r="L6510" s="275"/>
      <c r="M6510" s="275"/>
      <c r="N6510" s="275"/>
      <c r="O6510" s="275">
        <v>0</v>
      </c>
      <c r="P6510" s="275"/>
      <c r="Q6510" s="73">
        <v>45891.76</v>
      </c>
    </row>
    <row r="6511" spans="1:17" ht="12.1" customHeight="1" x14ac:dyDescent="0.25">
      <c r="A6511" s="355"/>
      <c r="B6511" s="355"/>
      <c r="C6511" s="355"/>
      <c r="D6511" s="355"/>
      <c r="E6511" s="355"/>
      <c r="F6511" s="355"/>
      <c r="G6511" s="74">
        <v>0</v>
      </c>
      <c r="H6511" s="74">
        <v>0</v>
      </c>
      <c r="I6511" s="356">
        <v>0</v>
      </c>
      <c r="J6511" s="356"/>
      <c r="K6511" s="356">
        <v>36554722.289999999</v>
      </c>
      <c r="L6511" s="356"/>
      <c r="M6511" s="356"/>
      <c r="N6511" s="356"/>
      <c r="O6511" s="356">
        <v>0</v>
      </c>
      <c r="P6511" s="356"/>
      <c r="Q6511" s="74">
        <v>36554722.289999999</v>
      </c>
    </row>
    <row r="6512" spans="1:17" ht="6.8" customHeight="1" x14ac:dyDescent="0.25"/>
    <row r="6513" spans="1:17" ht="12.1" customHeight="1" x14ac:dyDescent="0.25">
      <c r="A6513" s="277" t="s">
        <v>578</v>
      </c>
      <c r="B6513" s="277"/>
      <c r="C6513" s="278" t="s">
        <v>1003</v>
      </c>
      <c r="D6513" s="278"/>
      <c r="E6513" s="278"/>
      <c r="F6513" s="278"/>
      <c r="G6513" s="278"/>
      <c r="H6513" s="278"/>
      <c r="I6513" s="278"/>
      <c r="J6513" s="278"/>
      <c r="K6513" s="278"/>
      <c r="L6513" s="278"/>
      <c r="M6513" s="278"/>
      <c r="N6513" s="278"/>
      <c r="O6513" s="278"/>
      <c r="P6513" s="278"/>
      <c r="Q6513" s="278"/>
    </row>
    <row r="6514" spans="1:17" ht="12.75" customHeight="1" x14ac:dyDescent="0.25">
      <c r="A6514" s="273" t="s">
        <v>9944</v>
      </c>
      <c r="B6514" s="273"/>
      <c r="C6514" s="274" t="s">
        <v>9945</v>
      </c>
      <c r="D6514" s="274"/>
      <c r="E6514" s="274"/>
      <c r="F6514" s="274"/>
      <c r="G6514" s="73">
        <v>0</v>
      </c>
      <c r="H6514" s="73">
        <v>0</v>
      </c>
      <c r="I6514" s="275">
        <v>0</v>
      </c>
      <c r="J6514" s="275"/>
      <c r="K6514" s="275">
        <v>1770000</v>
      </c>
      <c r="L6514" s="275"/>
      <c r="M6514" s="275"/>
      <c r="N6514" s="275"/>
      <c r="O6514" s="275">
        <v>0</v>
      </c>
      <c r="P6514" s="275"/>
      <c r="Q6514" s="73">
        <v>1770000</v>
      </c>
    </row>
    <row r="6515" spans="1:17" ht="12.1" customHeight="1" x14ac:dyDescent="0.25">
      <c r="A6515" s="273" t="s">
        <v>9946</v>
      </c>
      <c r="B6515" s="273"/>
      <c r="C6515" s="274" t="s">
        <v>9947</v>
      </c>
      <c r="D6515" s="274"/>
      <c r="E6515" s="274"/>
      <c r="F6515" s="274"/>
      <c r="G6515" s="73">
        <v>0</v>
      </c>
      <c r="H6515" s="73">
        <v>0</v>
      </c>
      <c r="I6515" s="275">
        <v>0</v>
      </c>
      <c r="J6515" s="275"/>
      <c r="K6515" s="275">
        <v>8555272.7300000004</v>
      </c>
      <c r="L6515" s="275"/>
      <c r="M6515" s="275"/>
      <c r="N6515" s="275"/>
      <c r="O6515" s="275">
        <v>0</v>
      </c>
      <c r="P6515" s="275"/>
      <c r="Q6515" s="73">
        <v>8555272.7300000004</v>
      </c>
    </row>
    <row r="6516" spans="1:17" ht="12.1" customHeight="1" x14ac:dyDescent="0.25">
      <c r="A6516" s="355"/>
      <c r="B6516" s="355"/>
      <c r="C6516" s="355"/>
      <c r="D6516" s="355"/>
      <c r="E6516" s="355"/>
      <c r="F6516" s="355"/>
      <c r="G6516" s="74">
        <v>0</v>
      </c>
      <c r="H6516" s="74">
        <v>0</v>
      </c>
      <c r="I6516" s="356">
        <v>0</v>
      </c>
      <c r="J6516" s="356"/>
      <c r="K6516" s="356">
        <v>10325272.73</v>
      </c>
      <c r="L6516" s="356"/>
      <c r="M6516" s="356"/>
      <c r="N6516" s="356"/>
      <c r="O6516" s="356">
        <v>0</v>
      </c>
      <c r="P6516" s="356"/>
      <c r="Q6516" s="74">
        <v>10325272.73</v>
      </c>
    </row>
    <row r="6517" spans="1:17" ht="6.8" customHeight="1" x14ac:dyDescent="0.25"/>
    <row r="6518" spans="1:17" ht="12.75" customHeight="1" x14ac:dyDescent="0.25">
      <c r="A6518" s="277" t="s">
        <v>578</v>
      </c>
      <c r="B6518" s="277"/>
      <c r="C6518" s="278" t="s">
        <v>1005</v>
      </c>
      <c r="D6518" s="278"/>
      <c r="E6518" s="278"/>
      <c r="F6518" s="278"/>
      <c r="G6518" s="278"/>
      <c r="H6518" s="278"/>
      <c r="I6518" s="278"/>
      <c r="J6518" s="278"/>
      <c r="K6518" s="278"/>
      <c r="L6518" s="278"/>
      <c r="M6518" s="278"/>
      <c r="N6518" s="278"/>
      <c r="O6518" s="278"/>
      <c r="P6518" s="278"/>
      <c r="Q6518" s="278"/>
    </row>
    <row r="6519" spans="1:17" ht="12.1" customHeight="1" x14ac:dyDescent="0.25">
      <c r="A6519" s="273" t="s">
        <v>9948</v>
      </c>
      <c r="B6519" s="273"/>
      <c r="C6519" s="274" t="s">
        <v>1005</v>
      </c>
      <c r="D6519" s="274"/>
      <c r="E6519" s="274"/>
      <c r="F6519" s="274"/>
      <c r="G6519" s="73">
        <v>0</v>
      </c>
      <c r="H6519" s="73">
        <v>0</v>
      </c>
      <c r="I6519" s="275">
        <v>0</v>
      </c>
      <c r="J6519" s="275"/>
      <c r="K6519" s="275">
        <v>6480000</v>
      </c>
      <c r="L6519" s="275"/>
      <c r="M6519" s="275"/>
      <c r="N6519" s="275"/>
      <c r="O6519" s="275">
        <v>0</v>
      </c>
      <c r="P6519" s="275"/>
      <c r="Q6519" s="73">
        <v>6480000</v>
      </c>
    </row>
    <row r="6520" spans="1:17" ht="12.1" customHeight="1" x14ac:dyDescent="0.25">
      <c r="A6520" s="273" t="s">
        <v>9949</v>
      </c>
      <c r="B6520" s="273"/>
      <c r="C6520" s="274" t="s">
        <v>1005</v>
      </c>
      <c r="D6520" s="274"/>
      <c r="E6520" s="274"/>
      <c r="F6520" s="274"/>
      <c r="G6520" s="73">
        <v>0</v>
      </c>
      <c r="H6520" s="73">
        <v>0</v>
      </c>
      <c r="I6520" s="275">
        <v>0</v>
      </c>
      <c r="J6520" s="275"/>
      <c r="K6520" s="275">
        <v>4035317</v>
      </c>
      <c r="L6520" s="275"/>
      <c r="M6520" s="275"/>
      <c r="N6520" s="275"/>
      <c r="O6520" s="275">
        <v>0</v>
      </c>
      <c r="P6520" s="275"/>
      <c r="Q6520" s="73">
        <v>4035317</v>
      </c>
    </row>
    <row r="6521" spans="1:17" ht="12.75" customHeight="1" x14ac:dyDescent="0.25">
      <c r="A6521" s="273" t="s">
        <v>9950</v>
      </c>
      <c r="B6521" s="273"/>
      <c r="C6521" s="274" t="s">
        <v>1005</v>
      </c>
      <c r="D6521" s="274"/>
      <c r="E6521" s="274"/>
      <c r="F6521" s="274"/>
      <c r="G6521" s="73">
        <v>0</v>
      </c>
      <c r="H6521" s="73">
        <v>0</v>
      </c>
      <c r="I6521" s="275">
        <v>0</v>
      </c>
      <c r="J6521" s="275"/>
      <c r="K6521" s="275">
        <v>2460000</v>
      </c>
      <c r="L6521" s="275"/>
      <c r="M6521" s="275"/>
      <c r="N6521" s="275"/>
      <c r="O6521" s="275">
        <v>0</v>
      </c>
      <c r="P6521" s="275"/>
      <c r="Q6521" s="73">
        <v>2460000</v>
      </c>
    </row>
    <row r="6522" spans="1:17" ht="12.1" customHeight="1" x14ac:dyDescent="0.25">
      <c r="A6522" s="273" t="s">
        <v>9951</v>
      </c>
      <c r="B6522" s="273"/>
      <c r="C6522" s="274" t="s">
        <v>1005</v>
      </c>
      <c r="D6522" s="274"/>
      <c r="E6522" s="274"/>
      <c r="F6522" s="274"/>
      <c r="G6522" s="73">
        <v>0</v>
      </c>
      <c r="H6522" s="73">
        <v>0</v>
      </c>
      <c r="I6522" s="275">
        <v>0</v>
      </c>
      <c r="J6522" s="275"/>
      <c r="K6522" s="275">
        <v>36405000</v>
      </c>
      <c r="L6522" s="275"/>
      <c r="M6522" s="275"/>
      <c r="N6522" s="275"/>
      <c r="O6522" s="275">
        <v>0</v>
      </c>
      <c r="P6522" s="275"/>
      <c r="Q6522" s="73">
        <v>36405000</v>
      </c>
    </row>
    <row r="6523" spans="1:17" ht="12.1" customHeight="1" x14ac:dyDescent="0.25">
      <c r="A6523" s="273" t="s">
        <v>9952</v>
      </c>
      <c r="B6523" s="273"/>
      <c r="C6523" s="274" t="s">
        <v>1005</v>
      </c>
      <c r="D6523" s="274"/>
      <c r="E6523" s="274"/>
      <c r="F6523" s="274"/>
      <c r="G6523" s="73">
        <v>0</v>
      </c>
      <c r="H6523" s="73">
        <v>0</v>
      </c>
      <c r="I6523" s="275">
        <v>0</v>
      </c>
      <c r="J6523" s="275"/>
      <c r="K6523" s="275">
        <v>1380000</v>
      </c>
      <c r="L6523" s="275"/>
      <c r="M6523" s="275"/>
      <c r="N6523" s="275"/>
      <c r="O6523" s="275">
        <v>0</v>
      </c>
      <c r="P6523" s="275"/>
      <c r="Q6523" s="73">
        <v>1380000</v>
      </c>
    </row>
    <row r="6524" spans="1:17" ht="12.75" customHeight="1" x14ac:dyDescent="0.25">
      <c r="A6524" s="273" t="s">
        <v>9953</v>
      </c>
      <c r="B6524" s="273"/>
      <c r="C6524" s="274" t="s">
        <v>1005</v>
      </c>
      <c r="D6524" s="274"/>
      <c r="E6524" s="274"/>
      <c r="F6524" s="274"/>
      <c r="G6524" s="73">
        <v>0</v>
      </c>
      <c r="H6524" s="73">
        <v>0</v>
      </c>
      <c r="I6524" s="275">
        <v>0</v>
      </c>
      <c r="J6524" s="275"/>
      <c r="K6524" s="275">
        <v>1200000</v>
      </c>
      <c r="L6524" s="275"/>
      <c r="M6524" s="275"/>
      <c r="N6524" s="275"/>
      <c r="O6524" s="275">
        <v>0</v>
      </c>
      <c r="P6524" s="275"/>
      <c r="Q6524" s="73">
        <v>1200000</v>
      </c>
    </row>
    <row r="6525" spans="1:17" ht="12.1" customHeight="1" x14ac:dyDescent="0.25">
      <c r="A6525" s="273" t="s">
        <v>9954</v>
      </c>
      <c r="B6525" s="273"/>
      <c r="C6525" s="274" t="s">
        <v>1005</v>
      </c>
      <c r="D6525" s="274"/>
      <c r="E6525" s="274"/>
      <c r="F6525" s="274"/>
      <c r="G6525" s="73">
        <v>0</v>
      </c>
      <c r="H6525" s="73">
        <v>0</v>
      </c>
      <c r="I6525" s="275">
        <v>0</v>
      </c>
      <c r="J6525" s="275"/>
      <c r="K6525" s="275">
        <v>6687000</v>
      </c>
      <c r="L6525" s="275"/>
      <c r="M6525" s="275"/>
      <c r="N6525" s="275"/>
      <c r="O6525" s="275">
        <v>0</v>
      </c>
      <c r="P6525" s="275"/>
      <c r="Q6525" s="73">
        <v>6687000</v>
      </c>
    </row>
    <row r="6526" spans="1:17" ht="12.1" customHeight="1" x14ac:dyDescent="0.25">
      <c r="A6526" s="273" t="s">
        <v>9955</v>
      </c>
      <c r="B6526" s="273"/>
      <c r="C6526" s="274" t="s">
        <v>1005</v>
      </c>
      <c r="D6526" s="274"/>
      <c r="E6526" s="274"/>
      <c r="F6526" s="274"/>
      <c r="G6526" s="73">
        <v>0</v>
      </c>
      <c r="H6526" s="73">
        <v>0</v>
      </c>
      <c r="I6526" s="275">
        <v>0</v>
      </c>
      <c r="J6526" s="275"/>
      <c r="K6526" s="275">
        <v>330000</v>
      </c>
      <c r="L6526" s="275"/>
      <c r="M6526" s="275"/>
      <c r="N6526" s="275"/>
      <c r="O6526" s="275">
        <v>0</v>
      </c>
      <c r="P6526" s="275"/>
      <c r="Q6526" s="73">
        <v>330000</v>
      </c>
    </row>
    <row r="6527" spans="1:17" ht="12.1" customHeight="1" x14ac:dyDescent="0.25">
      <c r="A6527" s="273" t="s">
        <v>9956</v>
      </c>
      <c r="B6527" s="273"/>
      <c r="C6527" s="274" t="s">
        <v>1005</v>
      </c>
      <c r="D6527" s="274"/>
      <c r="E6527" s="274"/>
      <c r="F6527" s="274"/>
      <c r="G6527" s="73">
        <v>0</v>
      </c>
      <c r="H6527" s="73">
        <v>0</v>
      </c>
      <c r="I6527" s="275">
        <v>0</v>
      </c>
      <c r="J6527" s="275"/>
      <c r="K6527" s="275">
        <v>10080000</v>
      </c>
      <c r="L6527" s="275"/>
      <c r="M6527" s="275"/>
      <c r="N6527" s="275"/>
      <c r="O6527" s="275">
        <v>0</v>
      </c>
      <c r="P6527" s="275"/>
      <c r="Q6527" s="73">
        <v>10080000</v>
      </c>
    </row>
    <row r="6528" spans="1:17" ht="12.75" customHeight="1" x14ac:dyDescent="0.25">
      <c r="A6528" s="273" t="s">
        <v>9957</v>
      </c>
      <c r="B6528" s="273"/>
      <c r="C6528" s="274" t="s">
        <v>1005</v>
      </c>
      <c r="D6528" s="274"/>
      <c r="E6528" s="274"/>
      <c r="F6528" s="274"/>
      <c r="G6528" s="73">
        <v>0</v>
      </c>
      <c r="H6528" s="73">
        <v>0</v>
      </c>
      <c r="I6528" s="275">
        <v>0</v>
      </c>
      <c r="J6528" s="275"/>
      <c r="K6528" s="275">
        <v>9027272.6999999993</v>
      </c>
      <c r="L6528" s="275"/>
      <c r="M6528" s="275"/>
      <c r="N6528" s="275"/>
      <c r="O6528" s="275">
        <v>0</v>
      </c>
      <c r="P6528" s="275"/>
      <c r="Q6528" s="73">
        <v>9027272.6999999993</v>
      </c>
    </row>
    <row r="6529" spans="1:17" ht="12.1" customHeight="1" x14ac:dyDescent="0.25">
      <c r="A6529" s="273" t="s">
        <v>9958</v>
      </c>
      <c r="B6529" s="273"/>
      <c r="C6529" s="274" t="s">
        <v>1005</v>
      </c>
      <c r="D6529" s="274"/>
      <c r="E6529" s="274"/>
      <c r="F6529" s="274"/>
      <c r="G6529" s="73">
        <v>0</v>
      </c>
      <c r="H6529" s="73">
        <v>0</v>
      </c>
      <c r="I6529" s="275">
        <v>0</v>
      </c>
      <c r="J6529" s="275"/>
      <c r="K6529" s="275">
        <v>810000</v>
      </c>
      <c r="L6529" s="275"/>
      <c r="M6529" s="275"/>
      <c r="N6529" s="275"/>
      <c r="O6529" s="275">
        <v>0</v>
      </c>
      <c r="P6529" s="275"/>
      <c r="Q6529" s="73">
        <v>810000</v>
      </c>
    </row>
    <row r="6530" spans="1:17" ht="12.1" customHeight="1" x14ac:dyDescent="0.25">
      <c r="A6530" s="273" t="s">
        <v>9959</v>
      </c>
      <c r="B6530" s="273"/>
      <c r="C6530" s="274" t="s">
        <v>1005</v>
      </c>
      <c r="D6530" s="274"/>
      <c r="E6530" s="274"/>
      <c r="F6530" s="274"/>
      <c r="G6530" s="73">
        <v>0</v>
      </c>
      <c r="H6530" s="73">
        <v>0</v>
      </c>
      <c r="I6530" s="275">
        <v>0</v>
      </c>
      <c r="J6530" s="275"/>
      <c r="K6530" s="275">
        <v>810000</v>
      </c>
      <c r="L6530" s="275"/>
      <c r="M6530" s="275"/>
      <c r="N6530" s="275"/>
      <c r="O6530" s="275">
        <v>0</v>
      </c>
      <c r="P6530" s="275"/>
      <c r="Q6530" s="73">
        <v>810000</v>
      </c>
    </row>
    <row r="6531" spans="1:17" ht="12.75" customHeight="1" x14ac:dyDescent="0.25">
      <c r="A6531" s="273" t="s">
        <v>9960</v>
      </c>
      <c r="B6531" s="273"/>
      <c r="C6531" s="274" t="s">
        <v>1005</v>
      </c>
      <c r="D6531" s="274"/>
      <c r="E6531" s="274"/>
      <c r="F6531" s="274"/>
      <c r="G6531" s="73">
        <v>0</v>
      </c>
      <c r="H6531" s="73">
        <v>0</v>
      </c>
      <c r="I6531" s="275">
        <v>0</v>
      </c>
      <c r="J6531" s="275"/>
      <c r="K6531" s="275">
        <v>12988636.380000001</v>
      </c>
      <c r="L6531" s="275"/>
      <c r="M6531" s="275"/>
      <c r="N6531" s="275"/>
      <c r="O6531" s="275">
        <v>0</v>
      </c>
      <c r="P6531" s="275"/>
      <c r="Q6531" s="73">
        <v>12988636.380000001</v>
      </c>
    </row>
    <row r="6532" spans="1:17" ht="12.1" customHeight="1" x14ac:dyDescent="0.25">
      <c r="A6532" s="273" t="s">
        <v>9961</v>
      </c>
      <c r="B6532" s="273"/>
      <c r="C6532" s="274" t="s">
        <v>1005</v>
      </c>
      <c r="D6532" s="274"/>
      <c r="E6532" s="274"/>
      <c r="F6532" s="274"/>
      <c r="G6532" s="73">
        <v>0</v>
      </c>
      <c r="H6532" s="73">
        <v>0</v>
      </c>
      <c r="I6532" s="275">
        <v>0</v>
      </c>
      <c r="J6532" s="275"/>
      <c r="K6532" s="275">
        <v>2211616.75</v>
      </c>
      <c r="L6532" s="275"/>
      <c r="M6532" s="275"/>
      <c r="N6532" s="275"/>
      <c r="O6532" s="275">
        <v>0</v>
      </c>
      <c r="P6532" s="275"/>
      <c r="Q6532" s="73">
        <v>2211616.75</v>
      </c>
    </row>
    <row r="6533" spans="1:17" ht="12.1" customHeight="1" x14ac:dyDescent="0.25">
      <c r="A6533" s="273" t="s">
        <v>9962</v>
      </c>
      <c r="B6533" s="273"/>
      <c r="C6533" s="274" t="s">
        <v>9963</v>
      </c>
      <c r="D6533" s="274"/>
      <c r="E6533" s="274"/>
      <c r="F6533" s="274"/>
      <c r="G6533" s="73">
        <v>0</v>
      </c>
      <c r="H6533" s="73">
        <v>0</v>
      </c>
      <c r="I6533" s="275">
        <v>0</v>
      </c>
      <c r="J6533" s="275"/>
      <c r="K6533" s="275">
        <v>3682000</v>
      </c>
      <c r="L6533" s="275"/>
      <c r="M6533" s="275"/>
      <c r="N6533" s="275"/>
      <c r="O6533" s="275">
        <v>0</v>
      </c>
      <c r="P6533" s="275"/>
      <c r="Q6533" s="73">
        <v>3682000</v>
      </c>
    </row>
    <row r="6534" spans="1:17" ht="12.75" customHeight="1" x14ac:dyDescent="0.25">
      <c r="A6534" s="273" t="s">
        <v>9964</v>
      </c>
      <c r="B6534" s="273"/>
      <c r="C6534" s="274" t="s">
        <v>9963</v>
      </c>
      <c r="D6534" s="274"/>
      <c r="E6534" s="274"/>
      <c r="F6534" s="274"/>
      <c r="G6534" s="73">
        <v>0</v>
      </c>
      <c r="H6534" s="73">
        <v>0</v>
      </c>
      <c r="I6534" s="275">
        <v>0</v>
      </c>
      <c r="J6534" s="275"/>
      <c r="K6534" s="275">
        <v>4170000</v>
      </c>
      <c r="L6534" s="275"/>
      <c r="M6534" s="275"/>
      <c r="N6534" s="275"/>
      <c r="O6534" s="275">
        <v>0</v>
      </c>
      <c r="P6534" s="275"/>
      <c r="Q6534" s="73">
        <v>4170000</v>
      </c>
    </row>
    <row r="6535" spans="1:17" ht="12.1" customHeight="1" x14ac:dyDescent="0.25">
      <c r="A6535" s="273" t="s">
        <v>9965</v>
      </c>
      <c r="B6535" s="273"/>
      <c r="C6535" s="274" t="s">
        <v>9963</v>
      </c>
      <c r="D6535" s="274"/>
      <c r="E6535" s="274"/>
      <c r="F6535" s="274"/>
      <c r="G6535" s="73">
        <v>0</v>
      </c>
      <c r="H6535" s="73">
        <v>0</v>
      </c>
      <c r="I6535" s="275">
        <v>0</v>
      </c>
      <c r="J6535" s="275"/>
      <c r="K6535" s="275">
        <v>4611844</v>
      </c>
      <c r="L6535" s="275"/>
      <c r="M6535" s="275"/>
      <c r="N6535" s="275"/>
      <c r="O6535" s="275">
        <v>0</v>
      </c>
      <c r="P6535" s="275"/>
      <c r="Q6535" s="73">
        <v>4611844</v>
      </c>
    </row>
    <row r="6536" spans="1:17" ht="12.1" customHeight="1" x14ac:dyDescent="0.25">
      <c r="A6536" s="273" t="s">
        <v>9966</v>
      </c>
      <c r="B6536" s="273"/>
      <c r="C6536" s="274" t="s">
        <v>9963</v>
      </c>
      <c r="D6536" s="274"/>
      <c r="E6536" s="274"/>
      <c r="F6536" s="274"/>
      <c r="G6536" s="73">
        <v>0</v>
      </c>
      <c r="H6536" s="73">
        <v>0</v>
      </c>
      <c r="I6536" s="275">
        <v>0</v>
      </c>
      <c r="J6536" s="275"/>
      <c r="K6536" s="275">
        <v>4350000</v>
      </c>
      <c r="L6536" s="275"/>
      <c r="M6536" s="275"/>
      <c r="N6536" s="275"/>
      <c r="O6536" s="275">
        <v>0</v>
      </c>
      <c r="P6536" s="275"/>
      <c r="Q6536" s="73">
        <v>4350000</v>
      </c>
    </row>
    <row r="6537" spans="1:17" ht="12.75" customHeight="1" x14ac:dyDescent="0.25">
      <c r="A6537" s="273" t="s">
        <v>9967</v>
      </c>
      <c r="B6537" s="273"/>
      <c r="C6537" s="274" t="s">
        <v>9963</v>
      </c>
      <c r="D6537" s="274"/>
      <c r="E6537" s="274"/>
      <c r="F6537" s="274"/>
      <c r="G6537" s="73">
        <v>0</v>
      </c>
      <c r="H6537" s="73">
        <v>0</v>
      </c>
      <c r="I6537" s="275">
        <v>0</v>
      </c>
      <c r="J6537" s="275"/>
      <c r="K6537" s="275">
        <v>696678.46</v>
      </c>
      <c r="L6537" s="275"/>
      <c r="M6537" s="275"/>
      <c r="N6537" s="275"/>
      <c r="O6537" s="275">
        <v>0</v>
      </c>
      <c r="P6537" s="275"/>
      <c r="Q6537" s="73">
        <v>696678.46</v>
      </c>
    </row>
    <row r="6538" spans="1:17" ht="12.1" customHeight="1" x14ac:dyDescent="0.25">
      <c r="A6538" s="273" t="s">
        <v>9968</v>
      </c>
      <c r="B6538" s="273"/>
      <c r="C6538" s="274" t="s">
        <v>1005</v>
      </c>
      <c r="D6538" s="274"/>
      <c r="E6538" s="274"/>
      <c r="F6538" s="274"/>
      <c r="G6538" s="73">
        <v>0</v>
      </c>
      <c r="H6538" s="73">
        <v>0</v>
      </c>
      <c r="I6538" s="275">
        <v>0</v>
      </c>
      <c r="J6538" s="275"/>
      <c r="K6538" s="275">
        <v>890000</v>
      </c>
      <c r="L6538" s="275"/>
      <c r="M6538" s="275"/>
      <c r="N6538" s="275"/>
      <c r="O6538" s="275">
        <v>0</v>
      </c>
      <c r="P6538" s="275"/>
      <c r="Q6538" s="73">
        <v>890000</v>
      </c>
    </row>
    <row r="6539" spans="1:17" ht="12.1" customHeight="1" x14ac:dyDescent="0.25">
      <c r="A6539" s="273" t="s">
        <v>9969</v>
      </c>
      <c r="B6539" s="273"/>
      <c r="C6539" s="274" t="s">
        <v>9970</v>
      </c>
      <c r="D6539" s="274"/>
      <c r="E6539" s="274"/>
      <c r="F6539" s="274"/>
      <c r="G6539" s="73">
        <v>0</v>
      </c>
      <c r="H6539" s="73">
        <v>0</v>
      </c>
      <c r="I6539" s="275">
        <v>0</v>
      </c>
      <c r="J6539" s="275"/>
      <c r="K6539" s="275">
        <v>350000</v>
      </c>
      <c r="L6539" s="275"/>
      <c r="M6539" s="275"/>
      <c r="N6539" s="275"/>
      <c r="O6539" s="275">
        <v>0</v>
      </c>
      <c r="P6539" s="275"/>
      <c r="Q6539" s="73">
        <v>350000</v>
      </c>
    </row>
    <row r="6540" spans="1:17" ht="12.75" customHeight="1" x14ac:dyDescent="0.25">
      <c r="A6540" s="273" t="s">
        <v>9971</v>
      </c>
      <c r="B6540" s="273"/>
      <c r="C6540" s="274" t="s">
        <v>9972</v>
      </c>
      <c r="D6540" s="274"/>
      <c r="E6540" s="274"/>
      <c r="F6540" s="274"/>
      <c r="G6540" s="73">
        <v>0</v>
      </c>
      <c r="H6540" s="73">
        <v>0</v>
      </c>
      <c r="I6540" s="275">
        <v>0</v>
      </c>
      <c r="J6540" s="275"/>
      <c r="K6540" s="275">
        <v>5002500</v>
      </c>
      <c r="L6540" s="275"/>
      <c r="M6540" s="275"/>
      <c r="N6540" s="275"/>
      <c r="O6540" s="275">
        <v>0</v>
      </c>
      <c r="P6540" s="275"/>
      <c r="Q6540" s="73">
        <v>5002500</v>
      </c>
    </row>
    <row r="6541" spans="1:17" ht="12.1" customHeight="1" x14ac:dyDescent="0.25">
      <c r="A6541" s="273" t="s">
        <v>9973</v>
      </c>
      <c r="B6541" s="273"/>
      <c r="C6541" s="274" t="s">
        <v>9974</v>
      </c>
      <c r="D6541" s="274"/>
      <c r="E6541" s="274"/>
      <c r="F6541" s="274"/>
      <c r="G6541" s="73">
        <v>0</v>
      </c>
      <c r="H6541" s="73">
        <v>0</v>
      </c>
      <c r="I6541" s="275">
        <v>0</v>
      </c>
      <c r="J6541" s="275"/>
      <c r="K6541" s="275">
        <v>4542500</v>
      </c>
      <c r="L6541" s="275"/>
      <c r="M6541" s="275"/>
      <c r="N6541" s="275"/>
      <c r="O6541" s="275">
        <v>0</v>
      </c>
      <c r="P6541" s="275"/>
      <c r="Q6541" s="73">
        <v>4542500</v>
      </c>
    </row>
    <row r="6542" spans="1:17" ht="12.1" customHeight="1" x14ac:dyDescent="0.25">
      <c r="A6542" s="273" t="s">
        <v>9975</v>
      </c>
      <c r="B6542" s="273"/>
      <c r="C6542" s="274" t="s">
        <v>1005</v>
      </c>
      <c r="D6542" s="274"/>
      <c r="E6542" s="274"/>
      <c r="F6542" s="274"/>
      <c r="G6542" s="73">
        <v>0</v>
      </c>
      <c r="H6542" s="73">
        <v>0</v>
      </c>
      <c r="I6542" s="275">
        <v>0</v>
      </c>
      <c r="J6542" s="275"/>
      <c r="K6542" s="275">
        <v>11730000</v>
      </c>
      <c r="L6542" s="275"/>
      <c r="M6542" s="275"/>
      <c r="N6542" s="275"/>
      <c r="O6542" s="275">
        <v>0</v>
      </c>
      <c r="P6542" s="275"/>
      <c r="Q6542" s="73">
        <v>11730000</v>
      </c>
    </row>
    <row r="6543" spans="1:17" ht="12.75" customHeight="1" x14ac:dyDescent="0.25">
      <c r="A6543" s="273" t="s">
        <v>9976</v>
      </c>
      <c r="B6543" s="273"/>
      <c r="C6543" s="274" t="s">
        <v>1005</v>
      </c>
      <c r="D6543" s="274"/>
      <c r="E6543" s="274"/>
      <c r="F6543" s="274"/>
      <c r="G6543" s="73">
        <v>0</v>
      </c>
      <c r="H6543" s="73">
        <v>0</v>
      </c>
      <c r="I6543" s="275">
        <v>0</v>
      </c>
      <c r="J6543" s="275"/>
      <c r="K6543" s="275">
        <v>2850000</v>
      </c>
      <c r="L6543" s="275"/>
      <c r="M6543" s="275"/>
      <c r="N6543" s="275"/>
      <c r="O6543" s="275">
        <v>0</v>
      </c>
      <c r="P6543" s="275"/>
      <c r="Q6543" s="73">
        <v>2850000</v>
      </c>
    </row>
    <row r="6544" spans="1:17" ht="12.1" customHeight="1" x14ac:dyDescent="0.25">
      <c r="A6544" s="273" t="s">
        <v>9977</v>
      </c>
      <c r="B6544" s="273"/>
      <c r="C6544" s="274" t="s">
        <v>1005</v>
      </c>
      <c r="D6544" s="274"/>
      <c r="E6544" s="274"/>
      <c r="F6544" s="274"/>
      <c r="G6544" s="73">
        <v>0</v>
      </c>
      <c r="H6544" s="73">
        <v>0</v>
      </c>
      <c r="I6544" s="275">
        <v>0</v>
      </c>
      <c r="J6544" s="275"/>
      <c r="K6544" s="275">
        <v>7410000</v>
      </c>
      <c r="L6544" s="275"/>
      <c r="M6544" s="275"/>
      <c r="N6544" s="275"/>
      <c r="O6544" s="275">
        <v>0</v>
      </c>
      <c r="P6544" s="275"/>
      <c r="Q6544" s="73">
        <v>7410000</v>
      </c>
    </row>
    <row r="6545" spans="1:17" ht="12.1" customHeight="1" x14ac:dyDescent="0.25">
      <c r="A6545" s="273" t="s">
        <v>9978</v>
      </c>
      <c r="B6545" s="273"/>
      <c r="C6545" s="274" t="s">
        <v>1005</v>
      </c>
      <c r="D6545" s="274"/>
      <c r="E6545" s="274"/>
      <c r="F6545" s="274"/>
      <c r="G6545" s="73">
        <v>0</v>
      </c>
      <c r="H6545" s="73">
        <v>0</v>
      </c>
      <c r="I6545" s="275">
        <v>0</v>
      </c>
      <c r="J6545" s="275"/>
      <c r="K6545" s="275">
        <v>3699000</v>
      </c>
      <c r="L6545" s="275"/>
      <c r="M6545" s="275"/>
      <c r="N6545" s="275"/>
      <c r="O6545" s="275">
        <v>0</v>
      </c>
      <c r="P6545" s="275"/>
      <c r="Q6545" s="73">
        <v>3699000</v>
      </c>
    </row>
    <row r="6546" spans="1:17" ht="12.75" customHeight="1" x14ac:dyDescent="0.25">
      <c r="A6546" s="273" t="s">
        <v>9979</v>
      </c>
      <c r="B6546" s="273"/>
      <c r="C6546" s="274" t="s">
        <v>1005</v>
      </c>
      <c r="D6546" s="274"/>
      <c r="E6546" s="274"/>
      <c r="F6546" s="274"/>
      <c r="G6546" s="73">
        <v>0</v>
      </c>
      <c r="H6546" s="73">
        <v>0</v>
      </c>
      <c r="I6546" s="275">
        <v>0</v>
      </c>
      <c r="J6546" s="275"/>
      <c r="K6546" s="275">
        <v>5795000</v>
      </c>
      <c r="L6546" s="275"/>
      <c r="M6546" s="275"/>
      <c r="N6546" s="275"/>
      <c r="O6546" s="275">
        <v>0</v>
      </c>
      <c r="P6546" s="275"/>
      <c r="Q6546" s="73">
        <v>5795000</v>
      </c>
    </row>
    <row r="6547" spans="1:17" ht="12.1" customHeight="1" x14ac:dyDescent="0.25">
      <c r="A6547" s="273" t="s">
        <v>9980</v>
      </c>
      <c r="B6547" s="273"/>
      <c r="C6547" s="274" t="s">
        <v>9981</v>
      </c>
      <c r="D6547" s="274"/>
      <c r="E6547" s="274"/>
      <c r="F6547" s="274"/>
      <c r="G6547" s="73">
        <v>0</v>
      </c>
      <c r="H6547" s="73">
        <v>0</v>
      </c>
      <c r="I6547" s="275">
        <v>0</v>
      </c>
      <c r="J6547" s="275"/>
      <c r="K6547" s="275">
        <v>7885000</v>
      </c>
      <c r="L6547" s="275"/>
      <c r="M6547" s="275"/>
      <c r="N6547" s="275"/>
      <c r="O6547" s="275">
        <v>0</v>
      </c>
      <c r="P6547" s="275"/>
      <c r="Q6547" s="73">
        <v>7885000</v>
      </c>
    </row>
    <row r="6548" spans="1:17" ht="12.1" customHeight="1" x14ac:dyDescent="0.25">
      <c r="A6548" s="273" t="s">
        <v>9982</v>
      </c>
      <c r="B6548" s="273"/>
      <c r="C6548" s="274" t="s">
        <v>9983</v>
      </c>
      <c r="D6548" s="274"/>
      <c r="E6548" s="274"/>
      <c r="F6548" s="274"/>
      <c r="G6548" s="73">
        <v>0</v>
      </c>
      <c r="H6548" s="73">
        <v>0</v>
      </c>
      <c r="I6548" s="275">
        <v>0</v>
      </c>
      <c r="J6548" s="275"/>
      <c r="K6548" s="275">
        <v>59014545.420000002</v>
      </c>
      <c r="L6548" s="275"/>
      <c r="M6548" s="275"/>
      <c r="N6548" s="275"/>
      <c r="O6548" s="275">
        <v>0</v>
      </c>
      <c r="P6548" s="275"/>
      <c r="Q6548" s="73">
        <v>59014545.420000002</v>
      </c>
    </row>
    <row r="6549" spans="1:17" ht="12.75" customHeight="1" x14ac:dyDescent="0.25">
      <c r="A6549" s="273" t="s">
        <v>9984</v>
      </c>
      <c r="B6549" s="273"/>
      <c r="C6549" s="274" t="s">
        <v>9985</v>
      </c>
      <c r="D6549" s="274"/>
      <c r="E6549" s="274"/>
      <c r="F6549" s="274"/>
      <c r="G6549" s="73">
        <v>0</v>
      </c>
      <c r="H6549" s="73">
        <v>0</v>
      </c>
      <c r="I6549" s="275">
        <v>0</v>
      </c>
      <c r="J6549" s="275"/>
      <c r="K6549" s="275">
        <v>6064000</v>
      </c>
      <c r="L6549" s="275"/>
      <c r="M6549" s="275"/>
      <c r="N6549" s="275"/>
      <c r="O6549" s="275">
        <v>0</v>
      </c>
      <c r="P6549" s="275"/>
      <c r="Q6549" s="73">
        <v>6064000</v>
      </c>
    </row>
    <row r="6550" spans="1:17" ht="12.1" customHeight="1" x14ac:dyDescent="0.25">
      <c r="A6550" s="273" t="s">
        <v>9986</v>
      </c>
      <c r="B6550" s="273"/>
      <c r="C6550" s="274" t="s">
        <v>9987</v>
      </c>
      <c r="D6550" s="274"/>
      <c r="E6550" s="274"/>
      <c r="F6550" s="274"/>
      <c r="G6550" s="73">
        <v>0</v>
      </c>
      <c r="H6550" s="73">
        <v>0</v>
      </c>
      <c r="I6550" s="275">
        <v>0</v>
      </c>
      <c r="J6550" s="275"/>
      <c r="K6550" s="275">
        <v>21131600</v>
      </c>
      <c r="L6550" s="275"/>
      <c r="M6550" s="275"/>
      <c r="N6550" s="275"/>
      <c r="O6550" s="275">
        <v>0</v>
      </c>
      <c r="P6550" s="275"/>
      <c r="Q6550" s="73">
        <v>21131600</v>
      </c>
    </row>
    <row r="6551" spans="1:17" ht="12.1" customHeight="1" x14ac:dyDescent="0.25">
      <c r="A6551" s="273" t="s">
        <v>9988</v>
      </c>
      <c r="B6551" s="273"/>
      <c r="C6551" s="274" t="s">
        <v>9989</v>
      </c>
      <c r="D6551" s="274"/>
      <c r="E6551" s="274"/>
      <c r="F6551" s="274"/>
      <c r="G6551" s="73">
        <v>0</v>
      </c>
      <c r="H6551" s="73">
        <v>0</v>
      </c>
      <c r="I6551" s="275">
        <v>0</v>
      </c>
      <c r="J6551" s="275"/>
      <c r="K6551" s="275">
        <v>19017700</v>
      </c>
      <c r="L6551" s="275"/>
      <c r="M6551" s="275"/>
      <c r="N6551" s="275"/>
      <c r="O6551" s="275">
        <v>0</v>
      </c>
      <c r="P6551" s="275"/>
      <c r="Q6551" s="73">
        <v>19017700</v>
      </c>
    </row>
    <row r="6552" spans="1:17" ht="12.1" customHeight="1" x14ac:dyDescent="0.25">
      <c r="A6552" s="273" t="s">
        <v>9990</v>
      </c>
      <c r="B6552" s="273"/>
      <c r="C6552" s="274" t="s">
        <v>9991</v>
      </c>
      <c r="D6552" s="274"/>
      <c r="E6552" s="274"/>
      <c r="F6552" s="274"/>
      <c r="G6552" s="73">
        <v>0</v>
      </c>
      <c r="H6552" s="73">
        <v>0</v>
      </c>
      <c r="I6552" s="275">
        <v>0</v>
      </c>
      <c r="J6552" s="275"/>
      <c r="K6552" s="275">
        <v>3770000</v>
      </c>
      <c r="L6552" s="275"/>
      <c r="M6552" s="275"/>
      <c r="N6552" s="275"/>
      <c r="O6552" s="275">
        <v>0</v>
      </c>
      <c r="P6552" s="275"/>
      <c r="Q6552" s="73">
        <v>3770000</v>
      </c>
    </row>
    <row r="6553" spans="1:17" ht="12.75" customHeight="1" x14ac:dyDescent="0.25">
      <c r="A6553" s="355"/>
      <c r="B6553" s="355"/>
      <c r="C6553" s="355"/>
      <c r="D6553" s="355"/>
      <c r="E6553" s="355"/>
      <c r="F6553" s="355"/>
      <c r="G6553" s="74">
        <v>0</v>
      </c>
      <c r="H6553" s="74">
        <v>0</v>
      </c>
      <c r="I6553" s="356">
        <v>0</v>
      </c>
      <c r="J6553" s="356"/>
      <c r="K6553" s="356">
        <v>271567210.70999998</v>
      </c>
      <c r="L6553" s="356"/>
      <c r="M6553" s="356"/>
      <c r="N6553" s="356"/>
      <c r="O6553" s="356">
        <v>0</v>
      </c>
      <c r="P6553" s="356"/>
      <c r="Q6553" s="74">
        <v>271567210.70999998</v>
      </c>
    </row>
    <row r="6554" spans="1:17" ht="6.8" customHeight="1" x14ac:dyDescent="0.25"/>
    <row r="6555" spans="1:17" ht="12.1" customHeight="1" x14ac:dyDescent="0.25">
      <c r="A6555" s="277" t="s">
        <v>578</v>
      </c>
      <c r="B6555" s="277"/>
      <c r="C6555" s="278" t="s">
        <v>1007</v>
      </c>
      <c r="D6555" s="278"/>
      <c r="E6555" s="278"/>
      <c r="F6555" s="278"/>
      <c r="G6555" s="278"/>
      <c r="H6555" s="278"/>
      <c r="I6555" s="278"/>
      <c r="J6555" s="278"/>
      <c r="K6555" s="278"/>
      <c r="L6555" s="278"/>
      <c r="M6555" s="278"/>
      <c r="N6555" s="278"/>
      <c r="O6555" s="278"/>
      <c r="P6555" s="278"/>
      <c r="Q6555" s="278"/>
    </row>
    <row r="6556" spans="1:17" ht="12.1" customHeight="1" x14ac:dyDescent="0.25">
      <c r="A6556" s="273" t="s">
        <v>9992</v>
      </c>
      <c r="B6556" s="273"/>
      <c r="C6556" s="274" t="s">
        <v>9993</v>
      </c>
      <c r="D6556" s="274"/>
      <c r="E6556" s="274"/>
      <c r="F6556" s="274"/>
      <c r="G6556" s="73">
        <v>0</v>
      </c>
      <c r="H6556" s="73">
        <v>0</v>
      </c>
      <c r="I6556" s="275">
        <v>0</v>
      </c>
      <c r="J6556" s="275"/>
      <c r="K6556" s="275">
        <v>44136363.630000003</v>
      </c>
      <c r="L6556" s="275"/>
      <c r="M6556" s="275"/>
      <c r="N6556" s="275"/>
      <c r="O6556" s="275">
        <v>0</v>
      </c>
      <c r="P6556" s="275"/>
      <c r="Q6556" s="73">
        <v>44136363.630000003</v>
      </c>
    </row>
    <row r="6557" spans="1:17" ht="12.75" customHeight="1" x14ac:dyDescent="0.25">
      <c r="A6557" s="355"/>
      <c r="B6557" s="355"/>
      <c r="C6557" s="355"/>
      <c r="D6557" s="355"/>
      <c r="E6557" s="355"/>
      <c r="F6557" s="355"/>
      <c r="G6557" s="74">
        <v>0</v>
      </c>
      <c r="H6557" s="74">
        <v>0</v>
      </c>
      <c r="I6557" s="356">
        <v>0</v>
      </c>
      <c r="J6557" s="356"/>
      <c r="K6557" s="356">
        <v>44136363.630000003</v>
      </c>
      <c r="L6557" s="356"/>
      <c r="M6557" s="356"/>
      <c r="N6557" s="356"/>
      <c r="O6557" s="356">
        <v>0</v>
      </c>
      <c r="P6557" s="356"/>
      <c r="Q6557" s="74">
        <v>44136363.630000003</v>
      </c>
    </row>
    <row r="6558" spans="1:17" ht="6.8" customHeight="1" x14ac:dyDescent="0.25"/>
    <row r="6559" spans="1:17" ht="12.1" customHeight="1" x14ac:dyDescent="0.25">
      <c r="A6559" s="277" t="s">
        <v>578</v>
      </c>
      <c r="B6559" s="277"/>
      <c r="C6559" s="278" t="s">
        <v>1009</v>
      </c>
      <c r="D6559" s="278"/>
      <c r="E6559" s="278"/>
      <c r="F6559" s="278"/>
      <c r="G6559" s="278"/>
      <c r="H6559" s="278"/>
      <c r="I6559" s="278"/>
      <c r="J6559" s="278"/>
      <c r="K6559" s="278"/>
      <c r="L6559" s="278"/>
      <c r="M6559" s="278"/>
      <c r="N6559" s="278"/>
      <c r="O6559" s="278"/>
      <c r="P6559" s="278"/>
      <c r="Q6559" s="278"/>
    </row>
    <row r="6560" spans="1:17" ht="12.1" customHeight="1" x14ac:dyDescent="0.25">
      <c r="A6560" s="273" t="s">
        <v>9994</v>
      </c>
      <c r="B6560" s="273"/>
      <c r="C6560" s="274" t="s">
        <v>9995</v>
      </c>
      <c r="D6560" s="274"/>
      <c r="E6560" s="274"/>
      <c r="F6560" s="274"/>
      <c r="G6560" s="73">
        <v>0</v>
      </c>
      <c r="H6560" s="73">
        <v>0</v>
      </c>
      <c r="I6560" s="275">
        <v>0</v>
      </c>
      <c r="J6560" s="275"/>
      <c r="K6560" s="275">
        <v>316705.42</v>
      </c>
      <c r="L6560" s="275"/>
      <c r="M6560" s="275"/>
      <c r="N6560" s="275"/>
      <c r="O6560" s="275">
        <v>0</v>
      </c>
      <c r="P6560" s="275"/>
      <c r="Q6560" s="73">
        <v>316705.42</v>
      </c>
    </row>
    <row r="6561" spans="1:17" ht="12.75" customHeight="1" x14ac:dyDescent="0.25">
      <c r="A6561" s="355"/>
      <c r="B6561" s="355"/>
      <c r="C6561" s="355"/>
      <c r="D6561" s="355"/>
      <c r="E6561" s="355"/>
      <c r="F6561" s="355"/>
      <c r="G6561" s="74">
        <v>0</v>
      </c>
      <c r="H6561" s="74">
        <v>0</v>
      </c>
      <c r="I6561" s="356">
        <v>0</v>
      </c>
      <c r="J6561" s="356"/>
      <c r="K6561" s="356">
        <v>316705.42</v>
      </c>
      <c r="L6561" s="356"/>
      <c r="M6561" s="356"/>
      <c r="N6561" s="356"/>
      <c r="O6561" s="356">
        <v>0</v>
      </c>
      <c r="P6561" s="356"/>
      <c r="Q6561" s="74">
        <v>316705.42</v>
      </c>
    </row>
    <row r="6562" spans="1:17" ht="6.8" customHeight="1" x14ac:dyDescent="0.25"/>
    <row r="6563" spans="1:17" ht="12.1" customHeight="1" x14ac:dyDescent="0.25">
      <c r="A6563" s="277" t="s">
        <v>578</v>
      </c>
      <c r="B6563" s="277"/>
      <c r="C6563" s="278" t="s">
        <v>1011</v>
      </c>
      <c r="D6563" s="278"/>
      <c r="E6563" s="278"/>
      <c r="F6563" s="278"/>
      <c r="G6563" s="278"/>
      <c r="H6563" s="278"/>
      <c r="I6563" s="278"/>
      <c r="J6563" s="278"/>
      <c r="K6563" s="278"/>
      <c r="L6563" s="278"/>
      <c r="M6563" s="278"/>
      <c r="N6563" s="278"/>
      <c r="O6563" s="278"/>
      <c r="P6563" s="278"/>
      <c r="Q6563" s="278"/>
    </row>
    <row r="6564" spans="1:17" ht="12.1" customHeight="1" x14ac:dyDescent="0.25">
      <c r="A6564" s="273" t="s">
        <v>9996</v>
      </c>
      <c r="B6564" s="273"/>
      <c r="C6564" s="274" t="s">
        <v>9997</v>
      </c>
      <c r="D6564" s="274"/>
      <c r="E6564" s="274"/>
      <c r="F6564" s="274"/>
      <c r="G6564" s="73">
        <v>0</v>
      </c>
      <c r="H6564" s="73">
        <v>0</v>
      </c>
      <c r="I6564" s="275">
        <v>0</v>
      </c>
      <c r="J6564" s="275"/>
      <c r="K6564" s="275">
        <v>79901268.040000007</v>
      </c>
      <c r="L6564" s="275"/>
      <c r="M6564" s="275"/>
      <c r="N6564" s="275"/>
      <c r="O6564" s="275">
        <v>0</v>
      </c>
      <c r="P6564" s="275"/>
      <c r="Q6564" s="73">
        <v>79901268.040000007</v>
      </c>
    </row>
    <row r="6565" spans="1:17" ht="12.75" customHeight="1" x14ac:dyDescent="0.25">
      <c r="A6565" s="355"/>
      <c r="B6565" s="355"/>
      <c r="C6565" s="355"/>
      <c r="D6565" s="355"/>
      <c r="E6565" s="355"/>
      <c r="F6565" s="355"/>
      <c r="G6565" s="74">
        <v>0</v>
      </c>
      <c r="H6565" s="74">
        <v>0</v>
      </c>
      <c r="I6565" s="356">
        <v>0</v>
      </c>
      <c r="J6565" s="356"/>
      <c r="K6565" s="356">
        <v>79901268.040000007</v>
      </c>
      <c r="L6565" s="356"/>
      <c r="M6565" s="356"/>
      <c r="N6565" s="356"/>
      <c r="O6565" s="356">
        <v>0</v>
      </c>
      <c r="P6565" s="356"/>
      <c r="Q6565" s="74">
        <v>79901268.040000007</v>
      </c>
    </row>
    <row r="6566" spans="1:17" ht="6.8" customHeight="1" x14ac:dyDescent="0.25"/>
    <row r="6567" spans="1:17" ht="12.1" customHeight="1" x14ac:dyDescent="0.25">
      <c r="A6567" s="277" t="s">
        <v>578</v>
      </c>
      <c r="B6567" s="277"/>
      <c r="C6567" s="278" t="s">
        <v>1013</v>
      </c>
      <c r="D6567" s="278"/>
      <c r="E6567" s="278"/>
      <c r="F6567" s="278"/>
      <c r="G6567" s="278"/>
      <c r="H6567" s="278"/>
      <c r="I6567" s="278"/>
      <c r="J6567" s="278"/>
      <c r="K6567" s="278"/>
      <c r="L6567" s="278"/>
      <c r="M6567" s="278"/>
      <c r="N6567" s="278"/>
      <c r="O6567" s="278"/>
      <c r="P6567" s="278"/>
      <c r="Q6567" s="278"/>
    </row>
    <row r="6568" spans="1:17" ht="12.1" customHeight="1" x14ac:dyDescent="0.25">
      <c r="A6568" s="273" t="s">
        <v>9998</v>
      </c>
      <c r="B6568" s="273"/>
      <c r="C6568" s="274" t="s">
        <v>9999</v>
      </c>
      <c r="D6568" s="274"/>
      <c r="E6568" s="274"/>
      <c r="F6568" s="274"/>
      <c r="G6568" s="73">
        <v>0</v>
      </c>
      <c r="H6568" s="73">
        <v>0</v>
      </c>
      <c r="I6568" s="275">
        <v>0</v>
      </c>
      <c r="J6568" s="275"/>
      <c r="K6568" s="275">
        <v>122000</v>
      </c>
      <c r="L6568" s="275"/>
      <c r="M6568" s="275"/>
      <c r="N6568" s="275"/>
      <c r="O6568" s="275">
        <v>0</v>
      </c>
      <c r="P6568" s="275"/>
      <c r="Q6568" s="73">
        <v>122000</v>
      </c>
    </row>
    <row r="6569" spans="1:17" ht="12.75" customHeight="1" x14ac:dyDescent="0.25">
      <c r="A6569" s="273" t="s">
        <v>10000</v>
      </c>
      <c r="B6569" s="273"/>
      <c r="C6569" s="274" t="s">
        <v>9999</v>
      </c>
      <c r="D6569" s="274"/>
      <c r="E6569" s="274"/>
      <c r="F6569" s="274"/>
      <c r="G6569" s="73">
        <v>0</v>
      </c>
      <c r="H6569" s="73">
        <v>0</v>
      </c>
      <c r="I6569" s="275">
        <v>0</v>
      </c>
      <c r="J6569" s="275"/>
      <c r="K6569" s="275">
        <v>240000</v>
      </c>
      <c r="L6569" s="275"/>
      <c r="M6569" s="275"/>
      <c r="N6569" s="275"/>
      <c r="O6569" s="275">
        <v>0</v>
      </c>
      <c r="P6569" s="275"/>
      <c r="Q6569" s="73">
        <v>240000</v>
      </c>
    </row>
    <row r="6570" spans="1:17" ht="12.1" customHeight="1" x14ac:dyDescent="0.25">
      <c r="A6570" s="273" t="s">
        <v>10001</v>
      </c>
      <c r="B6570" s="273"/>
      <c r="C6570" s="274" t="s">
        <v>10002</v>
      </c>
      <c r="D6570" s="274"/>
      <c r="E6570" s="274"/>
      <c r="F6570" s="274"/>
      <c r="G6570" s="73">
        <v>0</v>
      </c>
      <c r="H6570" s="73">
        <v>0</v>
      </c>
      <c r="I6570" s="275">
        <v>0</v>
      </c>
      <c r="J6570" s="275"/>
      <c r="K6570" s="275">
        <v>0.21</v>
      </c>
      <c r="L6570" s="275"/>
      <c r="M6570" s="275"/>
      <c r="N6570" s="275"/>
      <c r="O6570" s="275">
        <v>0</v>
      </c>
      <c r="P6570" s="275"/>
      <c r="Q6570" s="73">
        <v>0.21</v>
      </c>
    </row>
    <row r="6571" spans="1:17" ht="12.1" customHeight="1" x14ac:dyDescent="0.25">
      <c r="A6571" s="273" t="s">
        <v>10003</v>
      </c>
      <c r="B6571" s="273"/>
      <c r="C6571" s="274" t="s">
        <v>10002</v>
      </c>
      <c r="D6571" s="274"/>
      <c r="E6571" s="274"/>
      <c r="F6571" s="274"/>
      <c r="G6571" s="73">
        <v>0</v>
      </c>
      <c r="H6571" s="73">
        <v>0</v>
      </c>
      <c r="I6571" s="275">
        <v>0</v>
      </c>
      <c r="J6571" s="275"/>
      <c r="K6571" s="275">
        <v>272.73</v>
      </c>
      <c r="L6571" s="275"/>
      <c r="M6571" s="275"/>
      <c r="N6571" s="275"/>
      <c r="O6571" s="275">
        <v>0</v>
      </c>
      <c r="P6571" s="275"/>
      <c r="Q6571" s="73">
        <v>272.73</v>
      </c>
    </row>
    <row r="6572" spans="1:17" ht="12.75" customHeight="1" x14ac:dyDescent="0.25">
      <c r="A6572" s="273" t="s">
        <v>10004</v>
      </c>
      <c r="B6572" s="273"/>
      <c r="C6572" s="274" t="s">
        <v>9999</v>
      </c>
      <c r="D6572" s="274"/>
      <c r="E6572" s="274"/>
      <c r="F6572" s="274"/>
      <c r="G6572" s="73">
        <v>0</v>
      </c>
      <c r="H6572" s="73">
        <v>0</v>
      </c>
      <c r="I6572" s="275">
        <v>0</v>
      </c>
      <c r="J6572" s="275"/>
      <c r="K6572" s="275">
        <v>305296.21000000002</v>
      </c>
      <c r="L6572" s="275"/>
      <c r="M6572" s="275"/>
      <c r="N6572" s="275"/>
      <c r="O6572" s="275">
        <v>0</v>
      </c>
      <c r="P6572" s="275"/>
      <c r="Q6572" s="73">
        <v>305296.21000000002</v>
      </c>
    </row>
    <row r="6573" spans="1:17" ht="12.1" customHeight="1" x14ac:dyDescent="0.25">
      <c r="A6573" s="273" t="s">
        <v>10005</v>
      </c>
      <c r="B6573" s="273"/>
      <c r="C6573" s="274" t="s">
        <v>9999</v>
      </c>
      <c r="D6573" s="274"/>
      <c r="E6573" s="274"/>
      <c r="F6573" s="274"/>
      <c r="G6573" s="73">
        <v>0</v>
      </c>
      <c r="H6573" s="73">
        <v>0</v>
      </c>
      <c r="I6573" s="275">
        <v>0</v>
      </c>
      <c r="J6573" s="275"/>
      <c r="K6573" s="275">
        <v>83736.36</v>
      </c>
      <c r="L6573" s="275"/>
      <c r="M6573" s="275"/>
      <c r="N6573" s="275"/>
      <c r="O6573" s="275">
        <v>0</v>
      </c>
      <c r="P6573" s="275"/>
      <c r="Q6573" s="73">
        <v>83736.36</v>
      </c>
    </row>
    <row r="6574" spans="1:17" ht="12.1" customHeight="1" x14ac:dyDescent="0.25">
      <c r="A6574" s="273" t="s">
        <v>10006</v>
      </c>
      <c r="B6574" s="273"/>
      <c r="C6574" s="274" t="s">
        <v>9999</v>
      </c>
      <c r="D6574" s="274"/>
      <c r="E6574" s="274"/>
      <c r="F6574" s="274"/>
      <c r="G6574" s="73">
        <v>0</v>
      </c>
      <c r="H6574" s="73">
        <v>0</v>
      </c>
      <c r="I6574" s="275">
        <v>0</v>
      </c>
      <c r="J6574" s="275"/>
      <c r="K6574" s="275">
        <v>0.22</v>
      </c>
      <c r="L6574" s="275"/>
      <c r="M6574" s="275"/>
      <c r="N6574" s="275"/>
      <c r="O6574" s="275">
        <v>0</v>
      </c>
      <c r="P6574" s="275"/>
      <c r="Q6574" s="73">
        <v>0.22</v>
      </c>
    </row>
    <row r="6575" spans="1:17" ht="12.75" customHeight="1" x14ac:dyDescent="0.25">
      <c r="A6575" s="273" t="s">
        <v>10007</v>
      </c>
      <c r="B6575" s="273"/>
      <c r="C6575" s="274" t="s">
        <v>9999</v>
      </c>
      <c r="D6575" s="274"/>
      <c r="E6575" s="274"/>
      <c r="F6575" s="274"/>
      <c r="G6575" s="73">
        <v>0</v>
      </c>
      <c r="H6575" s="73">
        <v>0</v>
      </c>
      <c r="I6575" s="275">
        <v>0</v>
      </c>
      <c r="J6575" s="275"/>
      <c r="K6575" s="275">
        <v>807413.78</v>
      </c>
      <c r="L6575" s="275"/>
      <c r="M6575" s="275"/>
      <c r="N6575" s="275"/>
      <c r="O6575" s="275">
        <v>0</v>
      </c>
      <c r="P6575" s="275"/>
      <c r="Q6575" s="73">
        <v>807413.78</v>
      </c>
    </row>
    <row r="6576" spans="1:17" ht="12.1" customHeight="1" x14ac:dyDescent="0.25">
      <c r="A6576" s="273" t="s">
        <v>10008</v>
      </c>
      <c r="B6576" s="273"/>
      <c r="C6576" s="274" t="s">
        <v>9999</v>
      </c>
      <c r="D6576" s="274"/>
      <c r="E6576" s="274"/>
      <c r="F6576" s="274"/>
      <c r="G6576" s="73">
        <v>0</v>
      </c>
      <c r="H6576" s="73">
        <v>0</v>
      </c>
      <c r="I6576" s="275">
        <v>0</v>
      </c>
      <c r="J6576" s="275"/>
      <c r="K6576" s="275">
        <v>4328669.21</v>
      </c>
      <c r="L6576" s="275"/>
      <c r="M6576" s="275"/>
      <c r="N6576" s="275"/>
      <c r="O6576" s="275">
        <v>0</v>
      </c>
      <c r="P6576" s="275"/>
      <c r="Q6576" s="73">
        <v>4328669.21</v>
      </c>
    </row>
    <row r="6577" spans="1:17" ht="12.1" customHeight="1" x14ac:dyDescent="0.25">
      <c r="A6577" s="273" t="s">
        <v>10009</v>
      </c>
      <c r="B6577" s="273"/>
      <c r="C6577" s="274" t="s">
        <v>1013</v>
      </c>
      <c r="D6577" s="274"/>
      <c r="E6577" s="274"/>
      <c r="F6577" s="274"/>
      <c r="G6577" s="73">
        <v>0</v>
      </c>
      <c r="H6577" s="73">
        <v>0</v>
      </c>
      <c r="I6577" s="275">
        <v>0</v>
      </c>
      <c r="J6577" s="275"/>
      <c r="K6577" s="275">
        <v>272.75</v>
      </c>
      <c r="L6577" s="275"/>
      <c r="M6577" s="275"/>
      <c r="N6577" s="275"/>
      <c r="O6577" s="275">
        <v>0</v>
      </c>
      <c r="P6577" s="275"/>
      <c r="Q6577" s="73">
        <v>272.75</v>
      </c>
    </row>
    <row r="6578" spans="1:17" ht="12.75" customHeight="1" x14ac:dyDescent="0.25">
      <c r="A6578" s="273" t="s">
        <v>10010</v>
      </c>
      <c r="B6578" s="273"/>
      <c r="C6578" s="274" t="s">
        <v>10011</v>
      </c>
      <c r="D6578" s="274"/>
      <c r="E6578" s="274"/>
      <c r="F6578" s="274"/>
      <c r="G6578" s="73">
        <v>0</v>
      </c>
      <c r="H6578" s="73">
        <v>0</v>
      </c>
      <c r="I6578" s="275">
        <v>0</v>
      </c>
      <c r="J6578" s="275"/>
      <c r="K6578" s="275">
        <v>3735367.27</v>
      </c>
      <c r="L6578" s="275"/>
      <c r="M6578" s="275"/>
      <c r="N6578" s="275"/>
      <c r="O6578" s="275">
        <v>0</v>
      </c>
      <c r="P6578" s="275"/>
      <c r="Q6578" s="73">
        <v>3735367.27</v>
      </c>
    </row>
    <row r="6579" spans="1:17" ht="12.1" customHeight="1" x14ac:dyDescent="0.25">
      <c r="A6579" s="273" t="s">
        <v>10012</v>
      </c>
      <c r="B6579" s="273"/>
      <c r="C6579" s="274" t="s">
        <v>9999</v>
      </c>
      <c r="D6579" s="274"/>
      <c r="E6579" s="274"/>
      <c r="F6579" s="274"/>
      <c r="G6579" s="73">
        <v>0</v>
      </c>
      <c r="H6579" s="73">
        <v>0</v>
      </c>
      <c r="I6579" s="275">
        <v>0</v>
      </c>
      <c r="J6579" s="275"/>
      <c r="K6579" s="275">
        <v>1212.24</v>
      </c>
      <c r="L6579" s="275"/>
      <c r="M6579" s="275"/>
      <c r="N6579" s="275"/>
      <c r="O6579" s="275">
        <v>0</v>
      </c>
      <c r="P6579" s="275"/>
      <c r="Q6579" s="73">
        <v>1212.24</v>
      </c>
    </row>
    <row r="6580" spans="1:17" ht="12.1" customHeight="1" x14ac:dyDescent="0.25">
      <c r="A6580" s="273" t="s">
        <v>10013</v>
      </c>
      <c r="B6580" s="273"/>
      <c r="C6580" s="274" t="s">
        <v>9999</v>
      </c>
      <c r="D6580" s="274"/>
      <c r="E6580" s="274"/>
      <c r="F6580" s="274"/>
      <c r="G6580" s="73">
        <v>0</v>
      </c>
      <c r="H6580" s="73">
        <v>0</v>
      </c>
      <c r="I6580" s="275">
        <v>0</v>
      </c>
      <c r="J6580" s="275"/>
      <c r="K6580" s="275">
        <v>2882133.44</v>
      </c>
      <c r="L6580" s="275"/>
      <c r="M6580" s="275"/>
      <c r="N6580" s="275"/>
      <c r="O6580" s="275">
        <v>0</v>
      </c>
      <c r="P6580" s="275"/>
      <c r="Q6580" s="73">
        <v>2882133.44</v>
      </c>
    </row>
    <row r="6581" spans="1:17" ht="12.1" customHeight="1" x14ac:dyDescent="0.25">
      <c r="A6581" s="273" t="s">
        <v>10014</v>
      </c>
      <c r="B6581" s="273"/>
      <c r="C6581" s="274" t="s">
        <v>10015</v>
      </c>
      <c r="D6581" s="274"/>
      <c r="E6581" s="274"/>
      <c r="F6581" s="274"/>
      <c r="G6581" s="73">
        <v>0</v>
      </c>
      <c r="H6581" s="73">
        <v>0</v>
      </c>
      <c r="I6581" s="275">
        <v>0</v>
      </c>
      <c r="J6581" s="275"/>
      <c r="K6581" s="275">
        <v>272.73</v>
      </c>
      <c r="L6581" s="275"/>
      <c r="M6581" s="275"/>
      <c r="N6581" s="275"/>
      <c r="O6581" s="275">
        <v>0</v>
      </c>
      <c r="P6581" s="275"/>
      <c r="Q6581" s="73">
        <v>272.73</v>
      </c>
    </row>
    <row r="6582" spans="1:17" ht="12.75" customHeight="1" x14ac:dyDescent="0.25">
      <c r="A6582" s="273" t="s">
        <v>10016</v>
      </c>
      <c r="B6582" s="273"/>
      <c r="C6582" s="274" t="s">
        <v>10017</v>
      </c>
      <c r="D6582" s="274"/>
      <c r="E6582" s="274"/>
      <c r="F6582" s="274"/>
      <c r="G6582" s="73">
        <v>0</v>
      </c>
      <c r="H6582" s="73">
        <v>0</v>
      </c>
      <c r="I6582" s="275">
        <v>0</v>
      </c>
      <c r="J6582" s="275"/>
      <c r="K6582" s="275">
        <v>368611.84000000003</v>
      </c>
      <c r="L6582" s="275"/>
      <c r="M6582" s="275"/>
      <c r="N6582" s="275"/>
      <c r="O6582" s="275">
        <v>0</v>
      </c>
      <c r="P6582" s="275"/>
      <c r="Q6582" s="73">
        <v>368611.84000000003</v>
      </c>
    </row>
    <row r="6583" spans="1:17" ht="12.1" customHeight="1" x14ac:dyDescent="0.25">
      <c r="A6583" s="273" t="s">
        <v>10018</v>
      </c>
      <c r="B6583" s="273"/>
      <c r="C6583" s="274" t="s">
        <v>10019</v>
      </c>
      <c r="D6583" s="274"/>
      <c r="E6583" s="274"/>
      <c r="F6583" s="274"/>
      <c r="G6583" s="73">
        <v>0</v>
      </c>
      <c r="H6583" s="73">
        <v>0</v>
      </c>
      <c r="I6583" s="275">
        <v>0</v>
      </c>
      <c r="J6583" s="275"/>
      <c r="K6583" s="275">
        <v>222625.45</v>
      </c>
      <c r="L6583" s="275"/>
      <c r="M6583" s="275"/>
      <c r="N6583" s="275"/>
      <c r="O6583" s="275">
        <v>0</v>
      </c>
      <c r="P6583" s="275"/>
      <c r="Q6583" s="73">
        <v>222625.45</v>
      </c>
    </row>
    <row r="6584" spans="1:17" ht="12.1" customHeight="1" x14ac:dyDescent="0.25">
      <c r="A6584" s="273" t="s">
        <v>10020</v>
      </c>
      <c r="B6584" s="273"/>
      <c r="C6584" s="274" t="s">
        <v>10021</v>
      </c>
      <c r="D6584" s="274"/>
      <c r="E6584" s="274"/>
      <c r="F6584" s="274"/>
      <c r="G6584" s="73">
        <v>0</v>
      </c>
      <c r="H6584" s="73">
        <v>0</v>
      </c>
      <c r="I6584" s="275">
        <v>0</v>
      </c>
      <c r="J6584" s="275"/>
      <c r="K6584" s="275">
        <v>208223743.34999999</v>
      </c>
      <c r="L6584" s="275"/>
      <c r="M6584" s="275"/>
      <c r="N6584" s="275"/>
      <c r="O6584" s="275">
        <v>0</v>
      </c>
      <c r="P6584" s="275"/>
      <c r="Q6584" s="73">
        <v>208223743.34999999</v>
      </c>
    </row>
    <row r="6585" spans="1:17" ht="12.75" customHeight="1" x14ac:dyDescent="0.25">
      <c r="A6585" s="273" t="s">
        <v>10022</v>
      </c>
      <c r="B6585" s="273"/>
      <c r="C6585" s="274" t="s">
        <v>10023</v>
      </c>
      <c r="D6585" s="274"/>
      <c r="E6585" s="274"/>
      <c r="F6585" s="274"/>
      <c r="G6585" s="73">
        <v>0</v>
      </c>
      <c r="H6585" s="73">
        <v>0</v>
      </c>
      <c r="I6585" s="275">
        <v>0</v>
      </c>
      <c r="J6585" s="275"/>
      <c r="K6585" s="275">
        <v>348487.2</v>
      </c>
      <c r="L6585" s="275"/>
      <c r="M6585" s="275"/>
      <c r="N6585" s="275"/>
      <c r="O6585" s="275">
        <v>0</v>
      </c>
      <c r="P6585" s="275"/>
      <c r="Q6585" s="73">
        <v>348487.2</v>
      </c>
    </row>
    <row r="6586" spans="1:17" ht="12.1" customHeight="1" x14ac:dyDescent="0.25">
      <c r="A6586" s="273" t="s">
        <v>10024</v>
      </c>
      <c r="B6586" s="273"/>
      <c r="C6586" s="274" t="s">
        <v>10025</v>
      </c>
      <c r="D6586" s="274"/>
      <c r="E6586" s="274"/>
      <c r="F6586" s="274"/>
      <c r="G6586" s="73">
        <v>0</v>
      </c>
      <c r="H6586" s="73">
        <v>0</v>
      </c>
      <c r="I6586" s="275">
        <v>0</v>
      </c>
      <c r="J6586" s="275"/>
      <c r="K6586" s="275">
        <v>189444.2</v>
      </c>
      <c r="L6586" s="275"/>
      <c r="M6586" s="275"/>
      <c r="N6586" s="275"/>
      <c r="O6586" s="275">
        <v>0</v>
      </c>
      <c r="P6586" s="275"/>
      <c r="Q6586" s="73">
        <v>189444.2</v>
      </c>
    </row>
    <row r="6587" spans="1:17" ht="12.1" customHeight="1" x14ac:dyDescent="0.25">
      <c r="A6587" s="273" t="s">
        <v>10026</v>
      </c>
      <c r="B6587" s="273"/>
      <c r="C6587" s="274" t="s">
        <v>10027</v>
      </c>
      <c r="D6587" s="274"/>
      <c r="E6587" s="274"/>
      <c r="F6587" s="274"/>
      <c r="G6587" s="73">
        <v>0</v>
      </c>
      <c r="H6587" s="73">
        <v>0</v>
      </c>
      <c r="I6587" s="275">
        <v>0</v>
      </c>
      <c r="J6587" s="275"/>
      <c r="K6587" s="275">
        <v>11907.2</v>
      </c>
      <c r="L6587" s="275"/>
      <c r="M6587" s="275"/>
      <c r="N6587" s="275"/>
      <c r="O6587" s="275">
        <v>0</v>
      </c>
      <c r="P6587" s="275"/>
      <c r="Q6587" s="73">
        <v>11907.2</v>
      </c>
    </row>
    <row r="6588" spans="1:17" ht="12.75" customHeight="1" x14ac:dyDescent="0.25">
      <c r="A6588" s="273" t="s">
        <v>10028</v>
      </c>
      <c r="B6588" s="273"/>
      <c r="C6588" s="274" t="s">
        <v>9999</v>
      </c>
      <c r="D6588" s="274"/>
      <c r="E6588" s="274"/>
      <c r="F6588" s="274"/>
      <c r="G6588" s="73">
        <v>0</v>
      </c>
      <c r="H6588" s="73">
        <v>0</v>
      </c>
      <c r="I6588" s="275">
        <v>0</v>
      </c>
      <c r="J6588" s="275"/>
      <c r="K6588" s="275">
        <v>272.73</v>
      </c>
      <c r="L6588" s="275"/>
      <c r="M6588" s="275"/>
      <c r="N6588" s="275"/>
      <c r="O6588" s="275">
        <v>0</v>
      </c>
      <c r="P6588" s="275"/>
      <c r="Q6588" s="73">
        <v>272.73</v>
      </c>
    </row>
    <row r="6589" spans="1:17" ht="12.1" customHeight="1" x14ac:dyDescent="0.25">
      <c r="A6589" s="355"/>
      <c r="B6589" s="355"/>
      <c r="C6589" s="355"/>
      <c r="D6589" s="355"/>
      <c r="E6589" s="355"/>
      <c r="F6589" s="355"/>
      <c r="G6589" s="74">
        <v>0</v>
      </c>
      <c r="H6589" s="74">
        <v>0</v>
      </c>
      <c r="I6589" s="356">
        <v>0</v>
      </c>
      <c r="J6589" s="356"/>
      <c r="K6589" s="356">
        <v>221871739.12</v>
      </c>
      <c r="L6589" s="356"/>
      <c r="M6589" s="356"/>
      <c r="N6589" s="356"/>
      <c r="O6589" s="356">
        <v>0</v>
      </c>
      <c r="P6589" s="356"/>
      <c r="Q6589" s="74">
        <v>221871739.12</v>
      </c>
    </row>
    <row r="6590" spans="1:17" ht="6.8" customHeight="1" x14ac:dyDescent="0.25"/>
    <row r="6591" spans="1:17" ht="12.1" customHeight="1" x14ac:dyDescent="0.25">
      <c r="A6591" s="277" t="s">
        <v>578</v>
      </c>
      <c r="B6591" s="277"/>
      <c r="C6591" s="278" t="s">
        <v>1015</v>
      </c>
      <c r="D6591" s="278"/>
      <c r="E6591" s="278"/>
      <c r="F6591" s="278"/>
      <c r="G6591" s="278"/>
      <c r="H6591" s="278"/>
      <c r="I6591" s="278"/>
      <c r="J6591" s="278"/>
      <c r="K6591" s="278"/>
      <c r="L6591" s="278"/>
      <c r="M6591" s="278"/>
      <c r="N6591" s="278"/>
      <c r="O6591" s="278"/>
      <c r="P6591" s="278"/>
      <c r="Q6591" s="278"/>
    </row>
    <row r="6592" spans="1:17" ht="12.75" customHeight="1" x14ac:dyDescent="0.25">
      <c r="A6592" s="273" t="s">
        <v>10029</v>
      </c>
      <c r="B6592" s="273"/>
      <c r="C6592" s="274" t="s">
        <v>1015</v>
      </c>
      <c r="D6592" s="274"/>
      <c r="E6592" s="274"/>
      <c r="F6592" s="274"/>
      <c r="G6592" s="73">
        <v>0</v>
      </c>
      <c r="H6592" s="73">
        <v>0</v>
      </c>
      <c r="I6592" s="275">
        <v>0</v>
      </c>
      <c r="J6592" s="275"/>
      <c r="K6592" s="275">
        <v>13161486.57</v>
      </c>
      <c r="L6592" s="275"/>
      <c r="M6592" s="275"/>
      <c r="N6592" s="275"/>
      <c r="O6592" s="275">
        <v>0</v>
      </c>
      <c r="P6592" s="275"/>
      <c r="Q6592" s="73">
        <v>13161486.57</v>
      </c>
    </row>
    <row r="6593" spans="1:17" ht="12.1" customHeight="1" x14ac:dyDescent="0.25">
      <c r="A6593" s="355"/>
      <c r="B6593" s="355"/>
      <c r="C6593" s="355"/>
      <c r="D6593" s="355"/>
      <c r="E6593" s="355"/>
      <c r="F6593" s="355"/>
      <c r="G6593" s="74">
        <v>0</v>
      </c>
      <c r="H6593" s="74">
        <v>0</v>
      </c>
      <c r="I6593" s="356">
        <v>0</v>
      </c>
      <c r="J6593" s="356"/>
      <c r="K6593" s="356">
        <v>13161486.57</v>
      </c>
      <c r="L6593" s="356"/>
      <c r="M6593" s="356"/>
      <c r="N6593" s="356"/>
      <c r="O6593" s="356">
        <v>0</v>
      </c>
      <c r="P6593" s="356"/>
      <c r="Q6593" s="74">
        <v>13161486.57</v>
      </c>
    </row>
    <row r="6594" spans="1:17" ht="6.8" customHeight="1" x14ac:dyDescent="0.25"/>
    <row r="6595" spans="1:17" ht="12.1" customHeight="1" x14ac:dyDescent="0.25">
      <c r="A6595" s="277" t="s">
        <v>578</v>
      </c>
      <c r="B6595" s="277"/>
      <c r="C6595" s="278" t="s">
        <v>1017</v>
      </c>
      <c r="D6595" s="278"/>
      <c r="E6595" s="278"/>
      <c r="F6595" s="278"/>
      <c r="G6595" s="278"/>
      <c r="H6595" s="278"/>
      <c r="I6595" s="278"/>
      <c r="J6595" s="278"/>
      <c r="K6595" s="278"/>
      <c r="L6595" s="278"/>
      <c r="M6595" s="278"/>
      <c r="N6595" s="278"/>
      <c r="O6595" s="278"/>
      <c r="P6595" s="278"/>
      <c r="Q6595" s="278"/>
    </row>
    <row r="6596" spans="1:17" ht="12.75" customHeight="1" x14ac:dyDescent="0.25">
      <c r="A6596" s="273" t="s">
        <v>10030</v>
      </c>
      <c r="B6596" s="273"/>
      <c r="C6596" s="274" t="s">
        <v>10031</v>
      </c>
      <c r="D6596" s="274"/>
      <c r="E6596" s="274"/>
      <c r="F6596" s="274"/>
      <c r="G6596" s="73">
        <v>0</v>
      </c>
      <c r="H6596" s="73">
        <v>0</v>
      </c>
      <c r="I6596" s="275">
        <v>0</v>
      </c>
      <c r="J6596" s="275"/>
      <c r="K6596" s="275">
        <v>4475289.95</v>
      </c>
      <c r="L6596" s="275"/>
      <c r="M6596" s="275"/>
      <c r="N6596" s="275"/>
      <c r="O6596" s="275">
        <v>0</v>
      </c>
      <c r="P6596" s="275"/>
      <c r="Q6596" s="73">
        <v>4475289.95</v>
      </c>
    </row>
    <row r="6597" spans="1:17" ht="12.1" customHeight="1" x14ac:dyDescent="0.25">
      <c r="A6597" s="273" t="s">
        <v>10032</v>
      </c>
      <c r="B6597" s="273"/>
      <c r="C6597" s="274" t="s">
        <v>10033</v>
      </c>
      <c r="D6597" s="274"/>
      <c r="E6597" s="274"/>
      <c r="F6597" s="274"/>
      <c r="G6597" s="73">
        <v>0</v>
      </c>
      <c r="H6597" s="73">
        <v>0</v>
      </c>
      <c r="I6597" s="275">
        <v>0</v>
      </c>
      <c r="J6597" s="275"/>
      <c r="K6597" s="275">
        <v>1784562.2</v>
      </c>
      <c r="L6597" s="275"/>
      <c r="M6597" s="275"/>
      <c r="N6597" s="275"/>
      <c r="O6597" s="275">
        <v>0</v>
      </c>
      <c r="P6597" s="275"/>
      <c r="Q6597" s="73">
        <v>1784562.2</v>
      </c>
    </row>
    <row r="6598" spans="1:17" ht="12.1" customHeight="1" x14ac:dyDescent="0.25">
      <c r="A6598" s="273" t="s">
        <v>10034</v>
      </c>
      <c r="B6598" s="273"/>
      <c r="C6598" s="274" t="s">
        <v>10035</v>
      </c>
      <c r="D6598" s="274"/>
      <c r="E6598" s="274"/>
      <c r="F6598" s="274"/>
      <c r="G6598" s="73">
        <v>0</v>
      </c>
      <c r="H6598" s="73">
        <v>0</v>
      </c>
      <c r="I6598" s="275">
        <v>0</v>
      </c>
      <c r="J6598" s="275"/>
      <c r="K6598" s="275">
        <v>1345000.02</v>
      </c>
      <c r="L6598" s="275"/>
      <c r="M6598" s="275"/>
      <c r="N6598" s="275"/>
      <c r="O6598" s="275">
        <v>0</v>
      </c>
      <c r="P6598" s="275"/>
      <c r="Q6598" s="73">
        <v>1345000.02</v>
      </c>
    </row>
    <row r="6599" spans="1:17" ht="12.75" customHeight="1" x14ac:dyDescent="0.25">
      <c r="A6599" s="273" t="s">
        <v>10036</v>
      </c>
      <c r="B6599" s="273"/>
      <c r="C6599" s="274" t="s">
        <v>10037</v>
      </c>
      <c r="D6599" s="274"/>
      <c r="E6599" s="274"/>
      <c r="F6599" s="274"/>
      <c r="G6599" s="73">
        <v>0</v>
      </c>
      <c r="H6599" s="73">
        <v>0</v>
      </c>
      <c r="I6599" s="275">
        <v>0</v>
      </c>
      <c r="J6599" s="275"/>
      <c r="K6599" s="275">
        <v>3560386.72</v>
      </c>
      <c r="L6599" s="275"/>
      <c r="M6599" s="275"/>
      <c r="N6599" s="275"/>
      <c r="O6599" s="275">
        <v>0</v>
      </c>
      <c r="P6599" s="275"/>
      <c r="Q6599" s="73">
        <v>3560386.72</v>
      </c>
    </row>
    <row r="6600" spans="1:17" ht="12.1" customHeight="1" x14ac:dyDescent="0.25">
      <c r="A6600" s="273" t="s">
        <v>10038</v>
      </c>
      <c r="B6600" s="273"/>
      <c r="C6600" s="274" t="s">
        <v>10039</v>
      </c>
      <c r="D6600" s="274"/>
      <c r="E6600" s="274"/>
      <c r="F6600" s="274"/>
      <c r="G6600" s="73">
        <v>0</v>
      </c>
      <c r="H6600" s="73">
        <v>0</v>
      </c>
      <c r="I6600" s="275">
        <v>0</v>
      </c>
      <c r="J6600" s="275"/>
      <c r="K6600" s="275">
        <v>1800000</v>
      </c>
      <c r="L6600" s="275"/>
      <c r="M6600" s="275"/>
      <c r="N6600" s="275"/>
      <c r="O6600" s="275">
        <v>0</v>
      </c>
      <c r="P6600" s="275"/>
      <c r="Q6600" s="73">
        <v>1800000</v>
      </c>
    </row>
    <row r="6601" spans="1:17" ht="12.1" customHeight="1" x14ac:dyDescent="0.25">
      <c r="A6601" s="273" t="s">
        <v>10040</v>
      </c>
      <c r="B6601" s="273"/>
      <c r="C6601" s="274" t="s">
        <v>10041</v>
      </c>
      <c r="D6601" s="274"/>
      <c r="E6601" s="274"/>
      <c r="F6601" s="274"/>
      <c r="G6601" s="73">
        <v>0</v>
      </c>
      <c r="H6601" s="73">
        <v>0</v>
      </c>
      <c r="I6601" s="275">
        <v>0</v>
      </c>
      <c r="J6601" s="275"/>
      <c r="K6601" s="275">
        <v>3156451.7</v>
      </c>
      <c r="L6601" s="275"/>
      <c r="M6601" s="275"/>
      <c r="N6601" s="275"/>
      <c r="O6601" s="275">
        <v>0</v>
      </c>
      <c r="P6601" s="275"/>
      <c r="Q6601" s="73">
        <v>3156451.7</v>
      </c>
    </row>
    <row r="6602" spans="1:17" ht="12.75" customHeight="1" x14ac:dyDescent="0.25">
      <c r="A6602" s="273" t="s">
        <v>10042</v>
      </c>
      <c r="B6602" s="273"/>
      <c r="C6602" s="274" t="s">
        <v>10043</v>
      </c>
      <c r="D6602" s="274"/>
      <c r="E6602" s="274"/>
      <c r="F6602" s="274"/>
      <c r="G6602" s="73">
        <v>0</v>
      </c>
      <c r="H6602" s="73">
        <v>0</v>
      </c>
      <c r="I6602" s="275">
        <v>0</v>
      </c>
      <c r="J6602" s="275"/>
      <c r="K6602" s="275">
        <v>3231937.35</v>
      </c>
      <c r="L6602" s="275"/>
      <c r="M6602" s="275"/>
      <c r="N6602" s="275"/>
      <c r="O6602" s="275">
        <v>0</v>
      </c>
      <c r="P6602" s="275"/>
      <c r="Q6602" s="73">
        <v>3231937.35</v>
      </c>
    </row>
    <row r="6603" spans="1:17" ht="12.1" customHeight="1" x14ac:dyDescent="0.25">
      <c r="A6603" s="273" t="s">
        <v>10044</v>
      </c>
      <c r="B6603" s="273"/>
      <c r="C6603" s="274" t="s">
        <v>10045</v>
      </c>
      <c r="D6603" s="274"/>
      <c r="E6603" s="274"/>
      <c r="F6603" s="274"/>
      <c r="G6603" s="73">
        <v>0</v>
      </c>
      <c r="H6603" s="73">
        <v>0</v>
      </c>
      <c r="I6603" s="275">
        <v>0</v>
      </c>
      <c r="J6603" s="275"/>
      <c r="K6603" s="275">
        <v>1200000</v>
      </c>
      <c r="L6603" s="275"/>
      <c r="M6603" s="275"/>
      <c r="N6603" s="275"/>
      <c r="O6603" s="275">
        <v>0</v>
      </c>
      <c r="P6603" s="275"/>
      <c r="Q6603" s="73">
        <v>1200000</v>
      </c>
    </row>
    <row r="6604" spans="1:17" ht="12.1" customHeight="1" x14ac:dyDescent="0.25">
      <c r="A6604" s="273" t="s">
        <v>10046</v>
      </c>
      <c r="B6604" s="273"/>
      <c r="C6604" s="274" t="s">
        <v>10047</v>
      </c>
      <c r="D6604" s="274"/>
      <c r="E6604" s="274"/>
      <c r="F6604" s="274"/>
      <c r="G6604" s="73">
        <v>0</v>
      </c>
      <c r="H6604" s="73">
        <v>0</v>
      </c>
      <c r="I6604" s="275">
        <v>0</v>
      </c>
      <c r="J6604" s="275"/>
      <c r="K6604" s="275">
        <v>2846805.31</v>
      </c>
      <c r="L6604" s="275"/>
      <c r="M6604" s="275"/>
      <c r="N6604" s="275"/>
      <c r="O6604" s="275">
        <v>0</v>
      </c>
      <c r="P6604" s="275"/>
      <c r="Q6604" s="73">
        <v>2846805.31</v>
      </c>
    </row>
    <row r="6605" spans="1:17" ht="12.75" customHeight="1" x14ac:dyDescent="0.25">
      <c r="A6605" s="273" t="s">
        <v>10048</v>
      </c>
      <c r="B6605" s="273"/>
      <c r="C6605" s="274" t="s">
        <v>10049</v>
      </c>
      <c r="D6605" s="274"/>
      <c r="E6605" s="274"/>
      <c r="F6605" s="274"/>
      <c r="G6605" s="73">
        <v>0</v>
      </c>
      <c r="H6605" s="73">
        <v>0</v>
      </c>
      <c r="I6605" s="275">
        <v>0</v>
      </c>
      <c r="J6605" s="275"/>
      <c r="K6605" s="275">
        <v>900000</v>
      </c>
      <c r="L6605" s="275"/>
      <c r="M6605" s="275"/>
      <c r="N6605" s="275"/>
      <c r="O6605" s="275">
        <v>0</v>
      </c>
      <c r="P6605" s="275"/>
      <c r="Q6605" s="73">
        <v>900000</v>
      </c>
    </row>
    <row r="6606" spans="1:17" ht="12.1" customHeight="1" x14ac:dyDescent="0.25">
      <c r="A6606" s="273" t="s">
        <v>10050</v>
      </c>
      <c r="B6606" s="273"/>
      <c r="C6606" s="274" t="s">
        <v>10051</v>
      </c>
      <c r="D6606" s="274"/>
      <c r="E6606" s="274"/>
      <c r="F6606" s="274"/>
      <c r="G6606" s="73">
        <v>0</v>
      </c>
      <c r="H6606" s="73">
        <v>0</v>
      </c>
      <c r="I6606" s="275">
        <v>0</v>
      </c>
      <c r="J6606" s="275"/>
      <c r="K6606" s="275">
        <v>3594193.5</v>
      </c>
      <c r="L6606" s="275"/>
      <c r="M6606" s="275"/>
      <c r="N6606" s="275"/>
      <c r="O6606" s="275">
        <v>0</v>
      </c>
      <c r="P6606" s="275"/>
      <c r="Q6606" s="73">
        <v>3594193.5</v>
      </c>
    </row>
    <row r="6607" spans="1:17" ht="12.1" customHeight="1" x14ac:dyDescent="0.25">
      <c r="A6607" s="273" t="s">
        <v>10052</v>
      </c>
      <c r="B6607" s="273"/>
      <c r="C6607" s="274" t="s">
        <v>10053</v>
      </c>
      <c r="D6607" s="274"/>
      <c r="E6607" s="274"/>
      <c r="F6607" s="274"/>
      <c r="G6607" s="73">
        <v>0</v>
      </c>
      <c r="H6607" s="73">
        <v>0</v>
      </c>
      <c r="I6607" s="275">
        <v>0</v>
      </c>
      <c r="J6607" s="275"/>
      <c r="K6607" s="275">
        <v>300000</v>
      </c>
      <c r="L6607" s="275"/>
      <c r="M6607" s="275"/>
      <c r="N6607" s="275"/>
      <c r="O6607" s="275">
        <v>0</v>
      </c>
      <c r="P6607" s="275"/>
      <c r="Q6607" s="73">
        <v>300000</v>
      </c>
    </row>
    <row r="6608" spans="1:17" ht="12.1" customHeight="1" x14ac:dyDescent="0.25">
      <c r="A6608" s="273" t="s">
        <v>10054</v>
      </c>
      <c r="B6608" s="273"/>
      <c r="C6608" s="274" t="s">
        <v>10055</v>
      </c>
      <c r="D6608" s="274"/>
      <c r="E6608" s="274"/>
      <c r="F6608" s="274"/>
      <c r="G6608" s="73">
        <v>0</v>
      </c>
      <c r="H6608" s="73">
        <v>0</v>
      </c>
      <c r="I6608" s="275">
        <v>0</v>
      </c>
      <c r="J6608" s="275"/>
      <c r="K6608" s="275">
        <v>1020000.02</v>
      </c>
      <c r="L6608" s="275"/>
      <c r="M6608" s="275"/>
      <c r="N6608" s="275"/>
      <c r="O6608" s="275">
        <v>0</v>
      </c>
      <c r="P6608" s="275"/>
      <c r="Q6608" s="73">
        <v>1020000.02</v>
      </c>
    </row>
    <row r="6609" spans="1:17" ht="12.75" customHeight="1" x14ac:dyDescent="0.25">
      <c r="A6609" s="273" t="s">
        <v>10056</v>
      </c>
      <c r="B6609" s="273"/>
      <c r="C6609" s="274" t="s">
        <v>10057</v>
      </c>
      <c r="D6609" s="274"/>
      <c r="E6609" s="274"/>
      <c r="F6609" s="274"/>
      <c r="G6609" s="73">
        <v>0</v>
      </c>
      <c r="H6609" s="73">
        <v>0</v>
      </c>
      <c r="I6609" s="275">
        <v>0</v>
      </c>
      <c r="J6609" s="275"/>
      <c r="K6609" s="275">
        <v>1201720.1200000001</v>
      </c>
      <c r="L6609" s="275"/>
      <c r="M6609" s="275"/>
      <c r="N6609" s="275"/>
      <c r="O6609" s="275">
        <v>0</v>
      </c>
      <c r="P6609" s="275"/>
      <c r="Q6609" s="73">
        <v>1201720.1200000001</v>
      </c>
    </row>
    <row r="6610" spans="1:17" ht="12.1" customHeight="1" x14ac:dyDescent="0.25">
      <c r="A6610" s="273" t="s">
        <v>10058</v>
      </c>
      <c r="B6610" s="273"/>
      <c r="C6610" s="274" t="s">
        <v>10059</v>
      </c>
      <c r="D6610" s="274"/>
      <c r="E6610" s="274"/>
      <c r="F6610" s="274"/>
      <c r="G6610" s="73">
        <v>0</v>
      </c>
      <c r="H6610" s="73">
        <v>0</v>
      </c>
      <c r="I6610" s="275">
        <v>0</v>
      </c>
      <c r="J6610" s="275"/>
      <c r="K6610" s="275">
        <v>2300000</v>
      </c>
      <c r="L6610" s="275"/>
      <c r="M6610" s="275"/>
      <c r="N6610" s="275"/>
      <c r="O6610" s="275">
        <v>0</v>
      </c>
      <c r="P6610" s="275"/>
      <c r="Q6610" s="73">
        <v>2300000</v>
      </c>
    </row>
    <row r="6611" spans="1:17" ht="12.1" customHeight="1" x14ac:dyDescent="0.25">
      <c r="A6611" s="273" t="s">
        <v>10060</v>
      </c>
      <c r="B6611" s="273"/>
      <c r="C6611" s="274" t="s">
        <v>10061</v>
      </c>
      <c r="D6611" s="274"/>
      <c r="E6611" s="274"/>
      <c r="F6611" s="274"/>
      <c r="G6611" s="73">
        <v>0</v>
      </c>
      <c r="H6611" s="73">
        <v>0</v>
      </c>
      <c r="I6611" s="275">
        <v>0</v>
      </c>
      <c r="J6611" s="275"/>
      <c r="K6611" s="275">
        <v>200000</v>
      </c>
      <c r="L6611" s="275"/>
      <c r="M6611" s="275"/>
      <c r="N6611" s="275"/>
      <c r="O6611" s="275">
        <v>0</v>
      </c>
      <c r="P6611" s="275"/>
      <c r="Q6611" s="73">
        <v>200000</v>
      </c>
    </row>
    <row r="6612" spans="1:17" ht="12.75" customHeight="1" x14ac:dyDescent="0.25">
      <c r="A6612" s="273" t="s">
        <v>10062</v>
      </c>
      <c r="B6612" s="273"/>
      <c r="C6612" s="274" t="s">
        <v>10063</v>
      </c>
      <c r="D6612" s="274"/>
      <c r="E6612" s="274"/>
      <c r="F6612" s="274"/>
      <c r="G6612" s="73">
        <v>0</v>
      </c>
      <c r="H6612" s="73">
        <v>0</v>
      </c>
      <c r="I6612" s="275">
        <v>0</v>
      </c>
      <c r="J6612" s="275"/>
      <c r="K6612" s="275">
        <v>729600.12</v>
      </c>
      <c r="L6612" s="275"/>
      <c r="M6612" s="275"/>
      <c r="N6612" s="275"/>
      <c r="O6612" s="275">
        <v>0</v>
      </c>
      <c r="P6612" s="275"/>
      <c r="Q6612" s="73">
        <v>729600.12</v>
      </c>
    </row>
    <row r="6613" spans="1:17" ht="12.1" customHeight="1" x14ac:dyDescent="0.25">
      <c r="A6613" s="273" t="s">
        <v>10064</v>
      </c>
      <c r="B6613" s="273"/>
      <c r="C6613" s="274" t="s">
        <v>10065</v>
      </c>
      <c r="D6613" s="274"/>
      <c r="E6613" s="274"/>
      <c r="F6613" s="274"/>
      <c r="G6613" s="73">
        <v>0</v>
      </c>
      <c r="H6613" s="73">
        <v>0</v>
      </c>
      <c r="I6613" s="275">
        <v>0</v>
      </c>
      <c r="J6613" s="275"/>
      <c r="K6613" s="275">
        <v>1951063.81</v>
      </c>
      <c r="L6613" s="275"/>
      <c r="M6613" s="275"/>
      <c r="N6613" s="275"/>
      <c r="O6613" s="275">
        <v>0</v>
      </c>
      <c r="P6613" s="275"/>
      <c r="Q6613" s="73">
        <v>1951063.81</v>
      </c>
    </row>
    <row r="6614" spans="1:17" ht="12.1" customHeight="1" x14ac:dyDescent="0.25">
      <c r="A6614" s="273" t="s">
        <v>10066</v>
      </c>
      <c r="B6614" s="273"/>
      <c r="C6614" s="274" t="s">
        <v>10067</v>
      </c>
      <c r="D6614" s="274"/>
      <c r="E6614" s="274"/>
      <c r="F6614" s="274"/>
      <c r="G6614" s="73">
        <v>0</v>
      </c>
      <c r="H6614" s="73">
        <v>0</v>
      </c>
      <c r="I6614" s="275">
        <v>0</v>
      </c>
      <c r="J6614" s="275"/>
      <c r="K6614" s="275">
        <v>1791742.03</v>
      </c>
      <c r="L6614" s="275"/>
      <c r="M6614" s="275"/>
      <c r="N6614" s="275"/>
      <c r="O6614" s="275">
        <v>0</v>
      </c>
      <c r="P6614" s="275"/>
      <c r="Q6614" s="73">
        <v>1791742.03</v>
      </c>
    </row>
    <row r="6615" spans="1:17" ht="12.75" customHeight="1" x14ac:dyDescent="0.25">
      <c r="A6615" s="273" t="s">
        <v>10068</v>
      </c>
      <c r="B6615" s="273"/>
      <c r="C6615" s="274" t="s">
        <v>10069</v>
      </c>
      <c r="D6615" s="274"/>
      <c r="E6615" s="274"/>
      <c r="F6615" s="274"/>
      <c r="G6615" s="73">
        <v>0</v>
      </c>
      <c r="H6615" s="73">
        <v>0</v>
      </c>
      <c r="I6615" s="275">
        <v>0</v>
      </c>
      <c r="J6615" s="275"/>
      <c r="K6615" s="275">
        <v>1290000</v>
      </c>
      <c r="L6615" s="275"/>
      <c r="M6615" s="275"/>
      <c r="N6615" s="275"/>
      <c r="O6615" s="275">
        <v>0</v>
      </c>
      <c r="P6615" s="275"/>
      <c r="Q6615" s="73">
        <v>1290000</v>
      </c>
    </row>
    <row r="6616" spans="1:17" ht="12.1" customHeight="1" x14ac:dyDescent="0.25">
      <c r="A6616" s="273" t="s">
        <v>10070</v>
      </c>
      <c r="B6616" s="273"/>
      <c r="C6616" s="274" t="s">
        <v>10071</v>
      </c>
      <c r="D6616" s="274"/>
      <c r="E6616" s="274"/>
      <c r="F6616" s="274"/>
      <c r="G6616" s="73">
        <v>0</v>
      </c>
      <c r="H6616" s="73">
        <v>0</v>
      </c>
      <c r="I6616" s="275">
        <v>0</v>
      </c>
      <c r="J6616" s="275"/>
      <c r="K6616" s="275">
        <v>3947485.37</v>
      </c>
      <c r="L6616" s="275"/>
      <c r="M6616" s="275"/>
      <c r="N6616" s="275"/>
      <c r="O6616" s="275">
        <v>0</v>
      </c>
      <c r="P6616" s="275"/>
      <c r="Q6616" s="73">
        <v>3947485.37</v>
      </c>
    </row>
    <row r="6617" spans="1:17" ht="12.1" customHeight="1" x14ac:dyDescent="0.25">
      <c r="A6617" s="273" t="s">
        <v>10072</v>
      </c>
      <c r="B6617" s="273"/>
      <c r="C6617" s="274" t="s">
        <v>10073</v>
      </c>
      <c r="D6617" s="274"/>
      <c r="E6617" s="274"/>
      <c r="F6617" s="274"/>
      <c r="G6617" s="73">
        <v>0</v>
      </c>
      <c r="H6617" s="73">
        <v>0</v>
      </c>
      <c r="I6617" s="275">
        <v>0</v>
      </c>
      <c r="J6617" s="275"/>
      <c r="K6617" s="275">
        <v>118000.03</v>
      </c>
      <c r="L6617" s="275"/>
      <c r="M6617" s="275"/>
      <c r="N6617" s="275"/>
      <c r="O6617" s="275">
        <v>0</v>
      </c>
      <c r="P6617" s="275"/>
      <c r="Q6617" s="73">
        <v>118000.03</v>
      </c>
    </row>
    <row r="6618" spans="1:17" ht="12.75" customHeight="1" x14ac:dyDescent="0.25">
      <c r="A6618" s="273" t="s">
        <v>10074</v>
      </c>
      <c r="B6618" s="273"/>
      <c r="C6618" s="274" t="s">
        <v>10075</v>
      </c>
      <c r="D6618" s="274"/>
      <c r="E6618" s="274"/>
      <c r="F6618" s="274"/>
      <c r="G6618" s="73">
        <v>0</v>
      </c>
      <c r="H6618" s="73">
        <v>0</v>
      </c>
      <c r="I6618" s="275">
        <v>0</v>
      </c>
      <c r="J6618" s="275"/>
      <c r="K6618" s="275">
        <v>300000</v>
      </c>
      <c r="L6618" s="275"/>
      <c r="M6618" s="275"/>
      <c r="N6618" s="275"/>
      <c r="O6618" s="275">
        <v>0</v>
      </c>
      <c r="P6618" s="275"/>
      <c r="Q6618" s="73">
        <v>300000</v>
      </c>
    </row>
    <row r="6619" spans="1:17" ht="12.1" customHeight="1" x14ac:dyDescent="0.25">
      <c r="A6619" s="273" t="s">
        <v>10076</v>
      </c>
      <c r="B6619" s="273"/>
      <c r="C6619" s="274" t="s">
        <v>10077</v>
      </c>
      <c r="D6619" s="274"/>
      <c r="E6619" s="274"/>
      <c r="F6619" s="274"/>
      <c r="G6619" s="73">
        <v>0</v>
      </c>
      <c r="H6619" s="73">
        <v>0</v>
      </c>
      <c r="I6619" s="275">
        <v>0</v>
      </c>
      <c r="J6619" s="275"/>
      <c r="K6619" s="275">
        <v>300000</v>
      </c>
      <c r="L6619" s="275"/>
      <c r="M6619" s="275"/>
      <c r="N6619" s="275"/>
      <c r="O6619" s="275">
        <v>0</v>
      </c>
      <c r="P6619" s="275"/>
      <c r="Q6619" s="73">
        <v>300000</v>
      </c>
    </row>
    <row r="6620" spans="1:17" ht="12.1" customHeight="1" x14ac:dyDescent="0.25">
      <c r="A6620" s="273" t="s">
        <v>10078</v>
      </c>
      <c r="B6620" s="273"/>
      <c r="C6620" s="274" t="s">
        <v>10079</v>
      </c>
      <c r="D6620" s="274"/>
      <c r="E6620" s="274"/>
      <c r="F6620" s="274"/>
      <c r="G6620" s="73">
        <v>0</v>
      </c>
      <c r="H6620" s="73">
        <v>0</v>
      </c>
      <c r="I6620" s="275">
        <v>0</v>
      </c>
      <c r="J6620" s="275"/>
      <c r="K6620" s="275">
        <v>1200000</v>
      </c>
      <c r="L6620" s="275"/>
      <c r="M6620" s="275"/>
      <c r="N6620" s="275"/>
      <c r="O6620" s="275">
        <v>0</v>
      </c>
      <c r="P6620" s="275"/>
      <c r="Q6620" s="73">
        <v>1200000</v>
      </c>
    </row>
    <row r="6621" spans="1:17" ht="12.75" customHeight="1" x14ac:dyDescent="0.25">
      <c r="A6621" s="273" t="s">
        <v>10080</v>
      </c>
      <c r="B6621" s="273"/>
      <c r="C6621" s="274" t="s">
        <v>10081</v>
      </c>
      <c r="D6621" s="274"/>
      <c r="E6621" s="274"/>
      <c r="F6621" s="274"/>
      <c r="G6621" s="73">
        <v>0</v>
      </c>
      <c r="H6621" s="73">
        <v>0</v>
      </c>
      <c r="I6621" s="275">
        <v>0</v>
      </c>
      <c r="J6621" s="275"/>
      <c r="K6621" s="275">
        <v>5801809.1500000004</v>
      </c>
      <c r="L6621" s="275"/>
      <c r="M6621" s="275"/>
      <c r="N6621" s="275"/>
      <c r="O6621" s="275">
        <v>0</v>
      </c>
      <c r="P6621" s="275"/>
      <c r="Q6621" s="73">
        <v>5801809.1500000004</v>
      </c>
    </row>
    <row r="6622" spans="1:17" ht="12.1" customHeight="1" x14ac:dyDescent="0.25">
      <c r="A6622" s="273" t="s">
        <v>10082</v>
      </c>
      <c r="B6622" s="273"/>
      <c r="C6622" s="274" t="s">
        <v>10083</v>
      </c>
      <c r="D6622" s="274"/>
      <c r="E6622" s="274"/>
      <c r="F6622" s="274"/>
      <c r="G6622" s="73">
        <v>0</v>
      </c>
      <c r="H6622" s="73">
        <v>0</v>
      </c>
      <c r="I6622" s="275">
        <v>0</v>
      </c>
      <c r="J6622" s="275"/>
      <c r="K6622" s="275">
        <v>2016951.44</v>
      </c>
      <c r="L6622" s="275"/>
      <c r="M6622" s="275"/>
      <c r="N6622" s="275"/>
      <c r="O6622" s="275">
        <v>0</v>
      </c>
      <c r="P6622" s="275"/>
      <c r="Q6622" s="73">
        <v>2016951.44</v>
      </c>
    </row>
    <row r="6623" spans="1:17" ht="12.1" customHeight="1" x14ac:dyDescent="0.25">
      <c r="A6623" s="273" t="s">
        <v>10084</v>
      </c>
      <c r="B6623" s="273"/>
      <c r="C6623" s="274" t="s">
        <v>10085</v>
      </c>
      <c r="D6623" s="274"/>
      <c r="E6623" s="274"/>
      <c r="F6623" s="274"/>
      <c r="G6623" s="73">
        <v>0</v>
      </c>
      <c r="H6623" s="73">
        <v>0</v>
      </c>
      <c r="I6623" s="275">
        <v>0</v>
      </c>
      <c r="J6623" s="275"/>
      <c r="K6623" s="275">
        <v>1172580.7</v>
      </c>
      <c r="L6623" s="275"/>
      <c r="M6623" s="275"/>
      <c r="N6623" s="275"/>
      <c r="O6623" s="275">
        <v>0</v>
      </c>
      <c r="P6623" s="275"/>
      <c r="Q6623" s="73">
        <v>1172580.7</v>
      </c>
    </row>
    <row r="6624" spans="1:17" ht="12.75" customHeight="1" x14ac:dyDescent="0.25">
      <c r="A6624" s="273" t="s">
        <v>10086</v>
      </c>
      <c r="B6624" s="273"/>
      <c r="C6624" s="274" t="s">
        <v>10087</v>
      </c>
      <c r="D6624" s="274"/>
      <c r="E6624" s="274"/>
      <c r="F6624" s="274"/>
      <c r="G6624" s="73">
        <v>0</v>
      </c>
      <c r="H6624" s="73">
        <v>0</v>
      </c>
      <c r="I6624" s="275">
        <v>0</v>
      </c>
      <c r="J6624" s="275"/>
      <c r="K6624" s="275">
        <v>27833475.890000001</v>
      </c>
      <c r="L6624" s="275"/>
      <c r="M6624" s="275"/>
      <c r="N6624" s="275"/>
      <c r="O6624" s="275">
        <v>0</v>
      </c>
      <c r="P6624" s="275"/>
      <c r="Q6624" s="73">
        <v>27833475.890000001</v>
      </c>
    </row>
    <row r="6625" spans="1:17" ht="12.1" customHeight="1" x14ac:dyDescent="0.25">
      <c r="A6625" s="273" t="s">
        <v>10088</v>
      </c>
      <c r="B6625" s="273"/>
      <c r="C6625" s="274" t="s">
        <v>10089</v>
      </c>
      <c r="D6625" s="274"/>
      <c r="E6625" s="274"/>
      <c r="F6625" s="274"/>
      <c r="G6625" s="73">
        <v>0</v>
      </c>
      <c r="H6625" s="73">
        <v>0</v>
      </c>
      <c r="I6625" s="275">
        <v>0</v>
      </c>
      <c r="J6625" s="275"/>
      <c r="K6625" s="275">
        <v>12559256.859999999</v>
      </c>
      <c r="L6625" s="275"/>
      <c r="M6625" s="275"/>
      <c r="N6625" s="275"/>
      <c r="O6625" s="275">
        <v>0</v>
      </c>
      <c r="P6625" s="275"/>
      <c r="Q6625" s="73">
        <v>12559256.859999999</v>
      </c>
    </row>
    <row r="6626" spans="1:17" ht="12.1" customHeight="1" x14ac:dyDescent="0.25">
      <c r="A6626" s="273" t="s">
        <v>10090</v>
      </c>
      <c r="B6626" s="273"/>
      <c r="C6626" s="274" t="s">
        <v>10091</v>
      </c>
      <c r="D6626" s="274"/>
      <c r="E6626" s="274"/>
      <c r="F6626" s="274"/>
      <c r="G6626" s="73">
        <v>0</v>
      </c>
      <c r="H6626" s="73">
        <v>0</v>
      </c>
      <c r="I6626" s="275">
        <v>0</v>
      </c>
      <c r="J6626" s="275"/>
      <c r="K6626" s="275">
        <v>13233725.32</v>
      </c>
      <c r="L6626" s="275"/>
      <c r="M6626" s="275"/>
      <c r="N6626" s="275"/>
      <c r="O6626" s="275">
        <v>0</v>
      </c>
      <c r="P6626" s="275"/>
      <c r="Q6626" s="73">
        <v>13233725.32</v>
      </c>
    </row>
    <row r="6627" spans="1:17" ht="12.75" customHeight="1" x14ac:dyDescent="0.25">
      <c r="A6627" s="273" t="s">
        <v>10092</v>
      </c>
      <c r="B6627" s="273"/>
      <c r="C6627" s="274" t="s">
        <v>10093</v>
      </c>
      <c r="D6627" s="274"/>
      <c r="E6627" s="274"/>
      <c r="F6627" s="274"/>
      <c r="G6627" s="73">
        <v>0</v>
      </c>
      <c r="H6627" s="73">
        <v>0</v>
      </c>
      <c r="I6627" s="275">
        <v>0</v>
      </c>
      <c r="J6627" s="275"/>
      <c r="K6627" s="275">
        <v>9851593.4399999995</v>
      </c>
      <c r="L6627" s="275"/>
      <c r="M6627" s="275"/>
      <c r="N6627" s="275"/>
      <c r="O6627" s="275">
        <v>0</v>
      </c>
      <c r="P6627" s="275"/>
      <c r="Q6627" s="73">
        <v>9851593.4399999995</v>
      </c>
    </row>
    <row r="6628" spans="1:17" ht="12.1" customHeight="1" x14ac:dyDescent="0.25">
      <c r="A6628" s="355"/>
      <c r="B6628" s="355"/>
      <c r="C6628" s="355"/>
      <c r="D6628" s="355"/>
      <c r="E6628" s="355"/>
      <c r="F6628" s="355"/>
      <c r="G6628" s="74">
        <v>0</v>
      </c>
      <c r="H6628" s="74">
        <v>0</v>
      </c>
      <c r="I6628" s="356">
        <v>0</v>
      </c>
      <c r="J6628" s="356"/>
      <c r="K6628" s="356">
        <v>117013631.05</v>
      </c>
      <c r="L6628" s="356"/>
      <c r="M6628" s="356"/>
      <c r="N6628" s="356"/>
      <c r="O6628" s="356">
        <v>0</v>
      </c>
      <c r="P6628" s="356"/>
      <c r="Q6628" s="74">
        <v>117013631.05</v>
      </c>
    </row>
    <row r="6629" spans="1:17" ht="6.8" customHeight="1" x14ac:dyDescent="0.25"/>
    <row r="6630" spans="1:17" ht="12.1" customHeight="1" x14ac:dyDescent="0.25">
      <c r="A6630" s="277" t="s">
        <v>578</v>
      </c>
      <c r="B6630" s="277"/>
      <c r="C6630" s="278" t="s">
        <v>1020</v>
      </c>
      <c r="D6630" s="278"/>
      <c r="E6630" s="278"/>
      <c r="F6630" s="278"/>
      <c r="G6630" s="278"/>
      <c r="H6630" s="278"/>
      <c r="I6630" s="278"/>
      <c r="J6630" s="278"/>
      <c r="K6630" s="278"/>
      <c r="L6630" s="278"/>
      <c r="M6630" s="278"/>
      <c r="N6630" s="278"/>
      <c r="O6630" s="278"/>
      <c r="P6630" s="278"/>
      <c r="Q6630" s="278"/>
    </row>
    <row r="6631" spans="1:17" ht="12.75" customHeight="1" x14ac:dyDescent="0.25">
      <c r="A6631" s="273" t="s">
        <v>10094</v>
      </c>
      <c r="B6631" s="273"/>
      <c r="C6631" s="274" t="s">
        <v>10095</v>
      </c>
      <c r="D6631" s="274"/>
      <c r="E6631" s="274"/>
      <c r="F6631" s="274"/>
      <c r="G6631" s="73">
        <v>0</v>
      </c>
      <c r="H6631" s="73">
        <v>0</v>
      </c>
      <c r="I6631" s="275">
        <v>19105790</v>
      </c>
      <c r="J6631" s="275"/>
      <c r="K6631" s="275">
        <v>0</v>
      </c>
      <c r="L6631" s="275"/>
      <c r="M6631" s="275"/>
      <c r="N6631" s="275"/>
      <c r="O6631" s="275">
        <v>19105790</v>
      </c>
      <c r="P6631" s="275"/>
      <c r="Q6631" s="73">
        <v>0</v>
      </c>
    </row>
    <row r="6632" spans="1:17" ht="12.1" customHeight="1" x14ac:dyDescent="0.25">
      <c r="A6632" s="273" t="s">
        <v>10096</v>
      </c>
      <c r="B6632" s="273"/>
      <c r="C6632" s="274" t="s">
        <v>10097</v>
      </c>
      <c r="D6632" s="274"/>
      <c r="E6632" s="274"/>
      <c r="F6632" s="274"/>
      <c r="G6632" s="73">
        <v>0</v>
      </c>
      <c r="H6632" s="73">
        <v>0</v>
      </c>
      <c r="I6632" s="275">
        <v>3675000</v>
      </c>
      <c r="J6632" s="275"/>
      <c r="K6632" s="275">
        <v>0</v>
      </c>
      <c r="L6632" s="275"/>
      <c r="M6632" s="275"/>
      <c r="N6632" s="275"/>
      <c r="O6632" s="275">
        <v>3675000</v>
      </c>
      <c r="P6632" s="275"/>
      <c r="Q6632" s="73">
        <v>0</v>
      </c>
    </row>
    <row r="6633" spans="1:17" ht="12.1" customHeight="1" x14ac:dyDescent="0.25">
      <c r="A6633" s="273" t="s">
        <v>10098</v>
      </c>
      <c r="B6633" s="273"/>
      <c r="C6633" s="274" t="s">
        <v>10099</v>
      </c>
      <c r="D6633" s="274"/>
      <c r="E6633" s="274"/>
      <c r="F6633" s="274"/>
      <c r="G6633" s="73">
        <v>0</v>
      </c>
      <c r="H6633" s="73">
        <v>0</v>
      </c>
      <c r="I6633" s="275">
        <v>3209000</v>
      </c>
      <c r="J6633" s="275"/>
      <c r="K6633" s="275">
        <v>0</v>
      </c>
      <c r="L6633" s="275"/>
      <c r="M6633" s="275"/>
      <c r="N6633" s="275"/>
      <c r="O6633" s="275">
        <v>3209000</v>
      </c>
      <c r="P6633" s="275"/>
      <c r="Q6633" s="73">
        <v>0</v>
      </c>
    </row>
    <row r="6634" spans="1:17" ht="12.1" customHeight="1" x14ac:dyDescent="0.25">
      <c r="A6634" s="273" t="s">
        <v>10100</v>
      </c>
      <c r="B6634" s="273"/>
      <c r="C6634" s="274" t="s">
        <v>10095</v>
      </c>
      <c r="D6634" s="274"/>
      <c r="E6634" s="274"/>
      <c r="F6634" s="274"/>
      <c r="G6634" s="73">
        <v>0</v>
      </c>
      <c r="H6634" s="73">
        <v>0</v>
      </c>
      <c r="I6634" s="275">
        <v>27501333</v>
      </c>
      <c r="J6634" s="275"/>
      <c r="K6634" s="275">
        <v>0</v>
      </c>
      <c r="L6634" s="275"/>
      <c r="M6634" s="275"/>
      <c r="N6634" s="275"/>
      <c r="O6634" s="275">
        <v>27501333</v>
      </c>
      <c r="P6634" s="275"/>
      <c r="Q6634" s="73">
        <v>0</v>
      </c>
    </row>
    <row r="6635" spans="1:17" ht="12.75" customHeight="1" x14ac:dyDescent="0.25">
      <c r="A6635" s="273" t="s">
        <v>10101</v>
      </c>
      <c r="B6635" s="273"/>
      <c r="C6635" s="274" t="s">
        <v>10102</v>
      </c>
      <c r="D6635" s="274"/>
      <c r="E6635" s="274"/>
      <c r="F6635" s="274"/>
      <c r="G6635" s="73">
        <v>0</v>
      </c>
      <c r="H6635" s="73">
        <v>0</v>
      </c>
      <c r="I6635" s="275">
        <v>3975000</v>
      </c>
      <c r="J6635" s="275"/>
      <c r="K6635" s="275">
        <v>0</v>
      </c>
      <c r="L6635" s="275"/>
      <c r="M6635" s="275"/>
      <c r="N6635" s="275"/>
      <c r="O6635" s="275">
        <v>3975000</v>
      </c>
      <c r="P6635" s="275"/>
      <c r="Q6635" s="73">
        <v>0</v>
      </c>
    </row>
    <row r="6636" spans="1:17" ht="12.1" customHeight="1" x14ac:dyDescent="0.25">
      <c r="A6636" s="273" t="s">
        <v>10103</v>
      </c>
      <c r="B6636" s="273"/>
      <c r="C6636" s="274" t="s">
        <v>10104</v>
      </c>
      <c r="D6636" s="274"/>
      <c r="E6636" s="274"/>
      <c r="F6636" s="274"/>
      <c r="G6636" s="73">
        <v>0</v>
      </c>
      <c r="H6636" s="73">
        <v>0</v>
      </c>
      <c r="I6636" s="275">
        <v>3682668</v>
      </c>
      <c r="J6636" s="275"/>
      <c r="K6636" s="275">
        <v>0</v>
      </c>
      <c r="L6636" s="275"/>
      <c r="M6636" s="275"/>
      <c r="N6636" s="275"/>
      <c r="O6636" s="275">
        <v>3682668</v>
      </c>
      <c r="P6636" s="275"/>
      <c r="Q6636" s="73">
        <v>0</v>
      </c>
    </row>
    <row r="6637" spans="1:17" ht="12.1" customHeight="1" x14ac:dyDescent="0.25">
      <c r="A6637" s="273" t="s">
        <v>10105</v>
      </c>
      <c r="B6637" s="273"/>
      <c r="C6637" s="274" t="s">
        <v>10106</v>
      </c>
      <c r="D6637" s="274"/>
      <c r="E6637" s="274"/>
      <c r="F6637" s="274"/>
      <c r="G6637" s="73">
        <v>0</v>
      </c>
      <c r="H6637" s="73">
        <v>0</v>
      </c>
      <c r="I6637" s="275">
        <v>3136031</v>
      </c>
      <c r="J6637" s="275"/>
      <c r="K6637" s="275">
        <v>0</v>
      </c>
      <c r="L6637" s="275"/>
      <c r="M6637" s="275"/>
      <c r="N6637" s="275"/>
      <c r="O6637" s="275">
        <v>3136031</v>
      </c>
      <c r="P6637" s="275"/>
      <c r="Q6637" s="73">
        <v>0</v>
      </c>
    </row>
    <row r="6638" spans="1:17" ht="12.75" customHeight="1" x14ac:dyDescent="0.25">
      <c r="A6638" s="273" t="s">
        <v>10107</v>
      </c>
      <c r="B6638" s="273"/>
      <c r="C6638" s="274" t="s">
        <v>10108</v>
      </c>
      <c r="D6638" s="274"/>
      <c r="E6638" s="274"/>
      <c r="F6638" s="274"/>
      <c r="G6638" s="73">
        <v>0</v>
      </c>
      <c r="H6638" s="73">
        <v>0</v>
      </c>
      <c r="I6638" s="275">
        <v>3915000</v>
      </c>
      <c r="J6638" s="275"/>
      <c r="K6638" s="275">
        <v>0</v>
      </c>
      <c r="L6638" s="275"/>
      <c r="M6638" s="275"/>
      <c r="N6638" s="275"/>
      <c r="O6638" s="275">
        <v>3915000</v>
      </c>
      <c r="P6638" s="275"/>
      <c r="Q6638" s="73">
        <v>0</v>
      </c>
    </row>
    <row r="6639" spans="1:17" ht="12.1" customHeight="1" x14ac:dyDescent="0.25">
      <c r="A6639" s="273" t="s">
        <v>10109</v>
      </c>
      <c r="B6639" s="273"/>
      <c r="C6639" s="274" t="s">
        <v>10110</v>
      </c>
      <c r="D6639" s="274"/>
      <c r="E6639" s="274"/>
      <c r="F6639" s="274"/>
      <c r="G6639" s="73">
        <v>0</v>
      </c>
      <c r="H6639" s="73">
        <v>0</v>
      </c>
      <c r="I6639" s="275">
        <v>3855000</v>
      </c>
      <c r="J6639" s="275"/>
      <c r="K6639" s="275">
        <v>0</v>
      </c>
      <c r="L6639" s="275"/>
      <c r="M6639" s="275"/>
      <c r="N6639" s="275"/>
      <c r="O6639" s="275">
        <v>3855000</v>
      </c>
      <c r="P6639" s="275"/>
      <c r="Q6639" s="73">
        <v>0</v>
      </c>
    </row>
    <row r="6640" spans="1:17" ht="12.1" customHeight="1" x14ac:dyDescent="0.25">
      <c r="A6640" s="273" t="s">
        <v>10111</v>
      </c>
      <c r="B6640" s="273"/>
      <c r="C6640" s="274" t="s">
        <v>10095</v>
      </c>
      <c r="D6640" s="274"/>
      <c r="E6640" s="274"/>
      <c r="F6640" s="274"/>
      <c r="G6640" s="73">
        <v>0</v>
      </c>
      <c r="H6640" s="73">
        <v>0</v>
      </c>
      <c r="I6640" s="275">
        <v>15864928</v>
      </c>
      <c r="J6640" s="275"/>
      <c r="K6640" s="275">
        <v>0</v>
      </c>
      <c r="L6640" s="275"/>
      <c r="M6640" s="275"/>
      <c r="N6640" s="275"/>
      <c r="O6640" s="275">
        <v>15864928</v>
      </c>
      <c r="P6640" s="275"/>
      <c r="Q6640" s="73">
        <v>0</v>
      </c>
    </row>
    <row r="6641" spans="1:17" ht="12.75" customHeight="1" x14ac:dyDescent="0.25">
      <c r="A6641" s="273" t="s">
        <v>10112</v>
      </c>
      <c r="B6641" s="273"/>
      <c r="C6641" s="274" t="s">
        <v>10097</v>
      </c>
      <c r="D6641" s="274"/>
      <c r="E6641" s="274"/>
      <c r="F6641" s="274"/>
      <c r="G6641" s="73">
        <v>0</v>
      </c>
      <c r="H6641" s="73">
        <v>0</v>
      </c>
      <c r="I6641" s="275">
        <v>3975000</v>
      </c>
      <c r="J6641" s="275"/>
      <c r="K6641" s="275">
        <v>0</v>
      </c>
      <c r="L6641" s="275"/>
      <c r="M6641" s="275"/>
      <c r="N6641" s="275"/>
      <c r="O6641" s="275">
        <v>3975000</v>
      </c>
      <c r="P6641" s="275"/>
      <c r="Q6641" s="73">
        <v>0</v>
      </c>
    </row>
    <row r="6642" spans="1:17" ht="12.1" customHeight="1" x14ac:dyDescent="0.25">
      <c r="A6642" s="273" t="s">
        <v>10113</v>
      </c>
      <c r="B6642" s="273"/>
      <c r="C6642" s="274" t="s">
        <v>10095</v>
      </c>
      <c r="D6642" s="274"/>
      <c r="E6642" s="274"/>
      <c r="F6642" s="274"/>
      <c r="G6642" s="73">
        <v>0</v>
      </c>
      <c r="H6642" s="73">
        <v>0</v>
      </c>
      <c r="I6642" s="275">
        <v>22758000</v>
      </c>
      <c r="J6642" s="275"/>
      <c r="K6642" s="275">
        <v>0</v>
      </c>
      <c r="L6642" s="275"/>
      <c r="M6642" s="275"/>
      <c r="N6642" s="275"/>
      <c r="O6642" s="275">
        <v>22758000</v>
      </c>
      <c r="P6642" s="275"/>
      <c r="Q6642" s="73">
        <v>0</v>
      </c>
    </row>
    <row r="6643" spans="1:17" ht="12.1" customHeight="1" x14ac:dyDescent="0.25">
      <c r="A6643" s="273" t="s">
        <v>10114</v>
      </c>
      <c r="B6643" s="273"/>
      <c r="C6643" s="274" t="s">
        <v>10115</v>
      </c>
      <c r="D6643" s="274"/>
      <c r="E6643" s="274"/>
      <c r="F6643" s="274"/>
      <c r="G6643" s="73">
        <v>0</v>
      </c>
      <c r="H6643" s="73">
        <v>0</v>
      </c>
      <c r="I6643" s="275">
        <v>3878000</v>
      </c>
      <c r="J6643" s="275"/>
      <c r="K6643" s="275">
        <v>0</v>
      </c>
      <c r="L6643" s="275"/>
      <c r="M6643" s="275"/>
      <c r="N6643" s="275"/>
      <c r="O6643" s="275">
        <v>3878000</v>
      </c>
      <c r="P6643" s="275"/>
      <c r="Q6643" s="73">
        <v>0</v>
      </c>
    </row>
    <row r="6644" spans="1:17" ht="12.75" customHeight="1" x14ac:dyDescent="0.25">
      <c r="A6644" s="273" t="s">
        <v>10116</v>
      </c>
      <c r="B6644" s="273"/>
      <c r="C6644" s="274" t="s">
        <v>10117</v>
      </c>
      <c r="D6644" s="274"/>
      <c r="E6644" s="274"/>
      <c r="F6644" s="274"/>
      <c r="G6644" s="73">
        <v>0</v>
      </c>
      <c r="H6644" s="73">
        <v>0</v>
      </c>
      <c r="I6644" s="275">
        <v>3918000</v>
      </c>
      <c r="J6644" s="275"/>
      <c r="K6644" s="275">
        <v>0</v>
      </c>
      <c r="L6644" s="275"/>
      <c r="M6644" s="275"/>
      <c r="N6644" s="275"/>
      <c r="O6644" s="275">
        <v>3918000</v>
      </c>
      <c r="P6644" s="275"/>
      <c r="Q6644" s="73">
        <v>0</v>
      </c>
    </row>
    <row r="6645" spans="1:17" ht="12.1" customHeight="1" x14ac:dyDescent="0.25">
      <c r="A6645" s="273" t="s">
        <v>10118</v>
      </c>
      <c r="B6645" s="273"/>
      <c r="C6645" s="274" t="s">
        <v>10119</v>
      </c>
      <c r="D6645" s="274"/>
      <c r="E6645" s="274"/>
      <c r="F6645" s="274"/>
      <c r="G6645" s="73">
        <v>0</v>
      </c>
      <c r="H6645" s="73">
        <v>0</v>
      </c>
      <c r="I6645" s="275">
        <v>2295400</v>
      </c>
      <c r="J6645" s="275"/>
      <c r="K6645" s="275">
        <v>0</v>
      </c>
      <c r="L6645" s="275"/>
      <c r="M6645" s="275"/>
      <c r="N6645" s="275"/>
      <c r="O6645" s="275">
        <v>2295400</v>
      </c>
      <c r="P6645" s="275"/>
      <c r="Q6645" s="73">
        <v>0</v>
      </c>
    </row>
    <row r="6646" spans="1:17" ht="12.1" customHeight="1" x14ac:dyDescent="0.25">
      <c r="A6646" s="273" t="s">
        <v>10120</v>
      </c>
      <c r="B6646" s="273"/>
      <c r="C6646" s="274" t="s">
        <v>10095</v>
      </c>
      <c r="D6646" s="274"/>
      <c r="E6646" s="274"/>
      <c r="F6646" s="274"/>
      <c r="G6646" s="73">
        <v>0</v>
      </c>
      <c r="H6646" s="73">
        <v>0</v>
      </c>
      <c r="I6646" s="275">
        <v>18798041</v>
      </c>
      <c r="J6646" s="275"/>
      <c r="K6646" s="275">
        <v>0</v>
      </c>
      <c r="L6646" s="275"/>
      <c r="M6646" s="275"/>
      <c r="N6646" s="275"/>
      <c r="O6646" s="275">
        <v>18798041</v>
      </c>
      <c r="P6646" s="275"/>
      <c r="Q6646" s="73">
        <v>0</v>
      </c>
    </row>
    <row r="6647" spans="1:17" ht="12.75" customHeight="1" x14ac:dyDescent="0.25">
      <c r="A6647" s="273" t="s">
        <v>10121</v>
      </c>
      <c r="B6647" s="273"/>
      <c r="C6647" s="274" t="s">
        <v>10122</v>
      </c>
      <c r="D6647" s="274"/>
      <c r="E6647" s="274"/>
      <c r="F6647" s="274"/>
      <c r="G6647" s="73">
        <v>0</v>
      </c>
      <c r="H6647" s="73">
        <v>0</v>
      </c>
      <c r="I6647" s="275">
        <v>3259000</v>
      </c>
      <c r="J6647" s="275"/>
      <c r="K6647" s="275">
        <v>0</v>
      </c>
      <c r="L6647" s="275"/>
      <c r="M6647" s="275"/>
      <c r="N6647" s="275"/>
      <c r="O6647" s="275">
        <v>3259000</v>
      </c>
      <c r="P6647" s="275"/>
      <c r="Q6647" s="73">
        <v>0</v>
      </c>
    </row>
    <row r="6648" spans="1:17" ht="12.1" customHeight="1" x14ac:dyDescent="0.25">
      <c r="A6648" s="273" t="s">
        <v>10123</v>
      </c>
      <c r="B6648" s="273"/>
      <c r="C6648" s="274" t="s">
        <v>10095</v>
      </c>
      <c r="D6648" s="274"/>
      <c r="E6648" s="274"/>
      <c r="F6648" s="274"/>
      <c r="G6648" s="73">
        <v>0</v>
      </c>
      <c r="H6648" s="73">
        <v>0</v>
      </c>
      <c r="I6648" s="275">
        <v>13173013</v>
      </c>
      <c r="J6648" s="275"/>
      <c r="K6648" s="275">
        <v>0</v>
      </c>
      <c r="L6648" s="275"/>
      <c r="M6648" s="275"/>
      <c r="N6648" s="275"/>
      <c r="O6648" s="275">
        <v>13173013</v>
      </c>
      <c r="P6648" s="275"/>
      <c r="Q6648" s="73">
        <v>0</v>
      </c>
    </row>
    <row r="6649" spans="1:17" ht="12.1" customHeight="1" x14ac:dyDescent="0.25">
      <c r="A6649" s="273" t="s">
        <v>10124</v>
      </c>
      <c r="B6649" s="273"/>
      <c r="C6649" s="274" t="s">
        <v>10125</v>
      </c>
      <c r="D6649" s="274"/>
      <c r="E6649" s="274"/>
      <c r="F6649" s="274"/>
      <c r="G6649" s="73">
        <v>0</v>
      </c>
      <c r="H6649" s="73">
        <v>0</v>
      </c>
      <c r="I6649" s="275">
        <v>4542814</v>
      </c>
      <c r="J6649" s="275"/>
      <c r="K6649" s="275">
        <v>0</v>
      </c>
      <c r="L6649" s="275"/>
      <c r="M6649" s="275"/>
      <c r="N6649" s="275"/>
      <c r="O6649" s="275">
        <v>4542814</v>
      </c>
      <c r="P6649" s="275"/>
      <c r="Q6649" s="73">
        <v>0</v>
      </c>
    </row>
    <row r="6650" spans="1:17" ht="12.75" customHeight="1" x14ac:dyDescent="0.25">
      <c r="A6650" s="273" t="s">
        <v>10126</v>
      </c>
      <c r="B6650" s="273"/>
      <c r="C6650" s="274" t="s">
        <v>10095</v>
      </c>
      <c r="D6650" s="274"/>
      <c r="E6650" s="274"/>
      <c r="F6650" s="274"/>
      <c r="G6650" s="73">
        <v>0</v>
      </c>
      <c r="H6650" s="73">
        <v>0</v>
      </c>
      <c r="I6650" s="275">
        <v>21660602</v>
      </c>
      <c r="J6650" s="275"/>
      <c r="K6650" s="275">
        <v>0</v>
      </c>
      <c r="L6650" s="275"/>
      <c r="M6650" s="275"/>
      <c r="N6650" s="275"/>
      <c r="O6650" s="275">
        <v>21660602</v>
      </c>
      <c r="P6650" s="275"/>
      <c r="Q6650" s="73">
        <v>0</v>
      </c>
    </row>
    <row r="6651" spans="1:17" ht="12.1" customHeight="1" x14ac:dyDescent="0.25">
      <c r="A6651" s="273" t="s">
        <v>10127</v>
      </c>
      <c r="B6651" s="273"/>
      <c r="C6651" s="274" t="s">
        <v>10095</v>
      </c>
      <c r="D6651" s="274"/>
      <c r="E6651" s="274"/>
      <c r="F6651" s="274"/>
      <c r="G6651" s="73">
        <v>0</v>
      </c>
      <c r="H6651" s="73">
        <v>0</v>
      </c>
      <c r="I6651" s="275">
        <v>23252539</v>
      </c>
      <c r="J6651" s="275"/>
      <c r="K6651" s="275">
        <v>0</v>
      </c>
      <c r="L6651" s="275"/>
      <c r="M6651" s="275"/>
      <c r="N6651" s="275"/>
      <c r="O6651" s="275">
        <v>23252539</v>
      </c>
      <c r="P6651" s="275"/>
      <c r="Q6651" s="73">
        <v>0</v>
      </c>
    </row>
    <row r="6652" spans="1:17" ht="12.1" customHeight="1" x14ac:dyDescent="0.25">
      <c r="A6652" s="273" t="s">
        <v>10128</v>
      </c>
      <c r="B6652" s="273"/>
      <c r="C6652" s="274" t="s">
        <v>10095</v>
      </c>
      <c r="D6652" s="274"/>
      <c r="E6652" s="274"/>
      <c r="F6652" s="274"/>
      <c r="G6652" s="73">
        <v>0</v>
      </c>
      <c r="H6652" s="73">
        <v>0</v>
      </c>
      <c r="I6652" s="275">
        <v>8547874</v>
      </c>
      <c r="J6652" s="275"/>
      <c r="K6652" s="275">
        <v>0</v>
      </c>
      <c r="L6652" s="275"/>
      <c r="M6652" s="275"/>
      <c r="N6652" s="275"/>
      <c r="O6652" s="275">
        <v>8547874</v>
      </c>
      <c r="P6652" s="275"/>
      <c r="Q6652" s="73">
        <v>0</v>
      </c>
    </row>
    <row r="6653" spans="1:17" ht="12.75" customHeight="1" x14ac:dyDescent="0.25">
      <c r="A6653" s="273" t="s">
        <v>10129</v>
      </c>
      <c r="B6653" s="273"/>
      <c r="C6653" s="274" t="s">
        <v>10130</v>
      </c>
      <c r="D6653" s="274"/>
      <c r="E6653" s="274"/>
      <c r="F6653" s="274"/>
      <c r="G6653" s="73">
        <v>0</v>
      </c>
      <c r="H6653" s="73">
        <v>0</v>
      </c>
      <c r="I6653" s="275">
        <v>3915000</v>
      </c>
      <c r="J6653" s="275"/>
      <c r="K6653" s="275">
        <v>0</v>
      </c>
      <c r="L6653" s="275"/>
      <c r="M6653" s="275"/>
      <c r="N6653" s="275"/>
      <c r="O6653" s="275">
        <v>3915000</v>
      </c>
      <c r="P6653" s="275"/>
      <c r="Q6653" s="73">
        <v>0</v>
      </c>
    </row>
    <row r="6654" spans="1:17" ht="12.1" customHeight="1" x14ac:dyDescent="0.25">
      <c r="A6654" s="273" t="s">
        <v>10131</v>
      </c>
      <c r="B6654" s="273"/>
      <c r="C6654" s="274" t="s">
        <v>10132</v>
      </c>
      <c r="D6654" s="274"/>
      <c r="E6654" s="274"/>
      <c r="F6654" s="274"/>
      <c r="G6654" s="73">
        <v>0</v>
      </c>
      <c r="H6654" s="73">
        <v>0</v>
      </c>
      <c r="I6654" s="275">
        <v>3825000</v>
      </c>
      <c r="J6654" s="275"/>
      <c r="K6654" s="275">
        <v>0</v>
      </c>
      <c r="L6654" s="275"/>
      <c r="M6654" s="275"/>
      <c r="N6654" s="275"/>
      <c r="O6654" s="275">
        <v>3825000</v>
      </c>
      <c r="P6654" s="275"/>
      <c r="Q6654" s="73">
        <v>0</v>
      </c>
    </row>
    <row r="6655" spans="1:17" ht="12.1" customHeight="1" x14ac:dyDescent="0.25">
      <c r="A6655" s="273" t="s">
        <v>10133</v>
      </c>
      <c r="B6655" s="273"/>
      <c r="C6655" s="274" t="s">
        <v>10134</v>
      </c>
      <c r="D6655" s="274"/>
      <c r="E6655" s="274"/>
      <c r="F6655" s="274"/>
      <c r="G6655" s="73">
        <v>0</v>
      </c>
      <c r="H6655" s="73">
        <v>0</v>
      </c>
      <c r="I6655" s="275">
        <v>3675000</v>
      </c>
      <c r="J6655" s="275"/>
      <c r="K6655" s="275">
        <v>0</v>
      </c>
      <c r="L6655" s="275"/>
      <c r="M6655" s="275"/>
      <c r="N6655" s="275"/>
      <c r="O6655" s="275">
        <v>3675000</v>
      </c>
      <c r="P6655" s="275"/>
      <c r="Q6655" s="73">
        <v>0</v>
      </c>
    </row>
    <row r="6656" spans="1:17" ht="12.75" customHeight="1" x14ac:dyDescent="0.25">
      <c r="A6656" s="273" t="s">
        <v>10135</v>
      </c>
      <c r="B6656" s="273"/>
      <c r="C6656" s="274" t="s">
        <v>10095</v>
      </c>
      <c r="D6656" s="274"/>
      <c r="E6656" s="274"/>
      <c r="F6656" s="274"/>
      <c r="G6656" s="73">
        <v>0</v>
      </c>
      <c r="H6656" s="73">
        <v>0</v>
      </c>
      <c r="I6656" s="275">
        <v>21409063</v>
      </c>
      <c r="J6656" s="275"/>
      <c r="K6656" s="275">
        <v>0</v>
      </c>
      <c r="L6656" s="275"/>
      <c r="M6656" s="275"/>
      <c r="N6656" s="275"/>
      <c r="O6656" s="275">
        <v>21409063</v>
      </c>
      <c r="P6656" s="275"/>
      <c r="Q6656" s="73">
        <v>0</v>
      </c>
    </row>
    <row r="6657" spans="1:17" ht="12.1" customHeight="1" x14ac:dyDescent="0.25">
      <c r="A6657" s="273" t="s">
        <v>10136</v>
      </c>
      <c r="B6657" s="273"/>
      <c r="C6657" s="274" t="s">
        <v>10137</v>
      </c>
      <c r="D6657" s="274"/>
      <c r="E6657" s="274"/>
      <c r="F6657" s="274"/>
      <c r="G6657" s="73">
        <v>0</v>
      </c>
      <c r="H6657" s="73">
        <v>0</v>
      </c>
      <c r="I6657" s="275">
        <v>3855000</v>
      </c>
      <c r="J6657" s="275"/>
      <c r="K6657" s="275">
        <v>0</v>
      </c>
      <c r="L6657" s="275"/>
      <c r="M6657" s="275"/>
      <c r="N6657" s="275"/>
      <c r="O6657" s="275">
        <v>3855000</v>
      </c>
      <c r="P6657" s="275"/>
      <c r="Q6657" s="73">
        <v>0</v>
      </c>
    </row>
    <row r="6658" spans="1:17" ht="12.1" customHeight="1" x14ac:dyDescent="0.25">
      <c r="A6658" s="273" t="s">
        <v>10138</v>
      </c>
      <c r="B6658" s="273"/>
      <c r="C6658" s="274" t="s">
        <v>10139</v>
      </c>
      <c r="D6658" s="274"/>
      <c r="E6658" s="274"/>
      <c r="F6658" s="274"/>
      <c r="G6658" s="73">
        <v>0</v>
      </c>
      <c r="H6658" s="73">
        <v>0</v>
      </c>
      <c r="I6658" s="275">
        <v>8250000</v>
      </c>
      <c r="J6658" s="275"/>
      <c r="K6658" s="275">
        <v>0</v>
      </c>
      <c r="L6658" s="275"/>
      <c r="M6658" s="275"/>
      <c r="N6658" s="275"/>
      <c r="O6658" s="275">
        <v>8250000</v>
      </c>
      <c r="P6658" s="275"/>
      <c r="Q6658" s="73">
        <v>0</v>
      </c>
    </row>
    <row r="6659" spans="1:17" ht="12.1" customHeight="1" x14ac:dyDescent="0.25">
      <c r="A6659" s="273" t="s">
        <v>10140</v>
      </c>
      <c r="B6659" s="273"/>
      <c r="C6659" s="274" t="s">
        <v>10095</v>
      </c>
      <c r="D6659" s="274"/>
      <c r="E6659" s="274"/>
      <c r="F6659" s="274"/>
      <c r="G6659" s="73">
        <v>0</v>
      </c>
      <c r="H6659" s="73">
        <v>0</v>
      </c>
      <c r="I6659" s="275">
        <v>17271757</v>
      </c>
      <c r="J6659" s="275"/>
      <c r="K6659" s="275">
        <v>0</v>
      </c>
      <c r="L6659" s="275"/>
      <c r="M6659" s="275"/>
      <c r="N6659" s="275"/>
      <c r="O6659" s="275">
        <v>17271757</v>
      </c>
      <c r="P6659" s="275"/>
      <c r="Q6659" s="73">
        <v>0</v>
      </c>
    </row>
    <row r="6660" spans="1:17" ht="12.75" customHeight="1" x14ac:dyDescent="0.25">
      <c r="A6660" s="273" t="s">
        <v>10141</v>
      </c>
      <c r="B6660" s="273"/>
      <c r="C6660" s="274" t="s">
        <v>10095</v>
      </c>
      <c r="D6660" s="274"/>
      <c r="E6660" s="274"/>
      <c r="F6660" s="274"/>
      <c r="G6660" s="73">
        <v>0</v>
      </c>
      <c r="H6660" s="73">
        <v>0</v>
      </c>
      <c r="I6660" s="275">
        <v>15867446</v>
      </c>
      <c r="J6660" s="275"/>
      <c r="K6660" s="275">
        <v>0</v>
      </c>
      <c r="L6660" s="275"/>
      <c r="M6660" s="275"/>
      <c r="N6660" s="275"/>
      <c r="O6660" s="275">
        <v>15867446</v>
      </c>
      <c r="P6660" s="275"/>
      <c r="Q6660" s="73">
        <v>0</v>
      </c>
    </row>
    <row r="6661" spans="1:17" ht="12.1" customHeight="1" x14ac:dyDescent="0.25">
      <c r="A6661" s="273" t="s">
        <v>10142</v>
      </c>
      <c r="B6661" s="273"/>
      <c r="C6661" s="274" t="s">
        <v>10095</v>
      </c>
      <c r="D6661" s="274"/>
      <c r="E6661" s="274"/>
      <c r="F6661" s="274"/>
      <c r="G6661" s="73">
        <v>0</v>
      </c>
      <c r="H6661" s="73">
        <v>0</v>
      </c>
      <c r="I6661" s="275">
        <v>13438852</v>
      </c>
      <c r="J6661" s="275"/>
      <c r="K6661" s="275">
        <v>0</v>
      </c>
      <c r="L6661" s="275"/>
      <c r="M6661" s="275"/>
      <c r="N6661" s="275"/>
      <c r="O6661" s="275">
        <v>13438852</v>
      </c>
      <c r="P6661" s="275"/>
      <c r="Q6661" s="73">
        <v>0</v>
      </c>
    </row>
    <row r="6662" spans="1:17" ht="12.1" customHeight="1" x14ac:dyDescent="0.25">
      <c r="A6662" s="273" t="s">
        <v>10143</v>
      </c>
      <c r="B6662" s="273"/>
      <c r="C6662" s="274" t="s">
        <v>10144</v>
      </c>
      <c r="D6662" s="274"/>
      <c r="E6662" s="274"/>
      <c r="F6662" s="274"/>
      <c r="G6662" s="73">
        <v>0</v>
      </c>
      <c r="H6662" s="73">
        <v>0</v>
      </c>
      <c r="I6662" s="275">
        <v>3915000</v>
      </c>
      <c r="J6662" s="275"/>
      <c r="K6662" s="275">
        <v>0</v>
      </c>
      <c r="L6662" s="275"/>
      <c r="M6662" s="275"/>
      <c r="N6662" s="275"/>
      <c r="O6662" s="275">
        <v>3915000</v>
      </c>
      <c r="P6662" s="275"/>
      <c r="Q6662" s="73">
        <v>0</v>
      </c>
    </row>
    <row r="6663" spans="1:17" ht="12.75" customHeight="1" x14ac:dyDescent="0.25">
      <c r="A6663" s="273" t="s">
        <v>10145</v>
      </c>
      <c r="B6663" s="273"/>
      <c r="C6663" s="274" t="s">
        <v>10146</v>
      </c>
      <c r="D6663" s="274"/>
      <c r="E6663" s="274"/>
      <c r="F6663" s="274"/>
      <c r="G6663" s="73">
        <v>0</v>
      </c>
      <c r="H6663" s="73">
        <v>0</v>
      </c>
      <c r="I6663" s="275">
        <v>3915000</v>
      </c>
      <c r="J6663" s="275"/>
      <c r="K6663" s="275">
        <v>0</v>
      </c>
      <c r="L6663" s="275"/>
      <c r="M6663" s="275"/>
      <c r="N6663" s="275"/>
      <c r="O6663" s="275">
        <v>3915000</v>
      </c>
      <c r="P6663" s="275"/>
      <c r="Q6663" s="73">
        <v>0</v>
      </c>
    </row>
    <row r="6664" spans="1:17" ht="12.1" customHeight="1" x14ac:dyDescent="0.25">
      <c r="A6664" s="273" t="s">
        <v>10147</v>
      </c>
      <c r="B6664" s="273"/>
      <c r="C6664" s="274" t="s">
        <v>10148</v>
      </c>
      <c r="D6664" s="274"/>
      <c r="E6664" s="274"/>
      <c r="F6664" s="274"/>
      <c r="G6664" s="73">
        <v>0</v>
      </c>
      <c r="H6664" s="73">
        <v>0</v>
      </c>
      <c r="I6664" s="275">
        <v>3855000</v>
      </c>
      <c r="J6664" s="275"/>
      <c r="K6664" s="275">
        <v>0</v>
      </c>
      <c r="L6664" s="275"/>
      <c r="M6664" s="275"/>
      <c r="N6664" s="275"/>
      <c r="O6664" s="275">
        <v>3855000</v>
      </c>
      <c r="P6664" s="275"/>
      <c r="Q6664" s="73">
        <v>0</v>
      </c>
    </row>
    <row r="6665" spans="1:17" ht="12.1" customHeight="1" x14ac:dyDescent="0.25">
      <c r="A6665" s="273" t="s">
        <v>10149</v>
      </c>
      <c r="B6665" s="273"/>
      <c r="C6665" s="274" t="s">
        <v>10150</v>
      </c>
      <c r="D6665" s="274"/>
      <c r="E6665" s="274"/>
      <c r="F6665" s="274"/>
      <c r="G6665" s="73">
        <v>0</v>
      </c>
      <c r="H6665" s="73">
        <v>0</v>
      </c>
      <c r="I6665" s="275">
        <v>4230295</v>
      </c>
      <c r="J6665" s="275"/>
      <c r="K6665" s="275">
        <v>0</v>
      </c>
      <c r="L6665" s="275"/>
      <c r="M6665" s="275"/>
      <c r="N6665" s="275"/>
      <c r="O6665" s="275">
        <v>4230295</v>
      </c>
      <c r="P6665" s="275"/>
      <c r="Q6665" s="73">
        <v>0</v>
      </c>
    </row>
    <row r="6666" spans="1:17" ht="12.75" customHeight="1" x14ac:dyDescent="0.25">
      <c r="A6666" s="273" t="s">
        <v>10151</v>
      </c>
      <c r="B6666" s="273"/>
      <c r="C6666" s="274" t="s">
        <v>10095</v>
      </c>
      <c r="D6666" s="274"/>
      <c r="E6666" s="274"/>
      <c r="F6666" s="274"/>
      <c r="G6666" s="73">
        <v>0</v>
      </c>
      <c r="H6666" s="73">
        <v>0</v>
      </c>
      <c r="I6666" s="275">
        <v>10450125</v>
      </c>
      <c r="J6666" s="275"/>
      <c r="K6666" s="275">
        <v>0</v>
      </c>
      <c r="L6666" s="275"/>
      <c r="M6666" s="275"/>
      <c r="N6666" s="275"/>
      <c r="O6666" s="275">
        <v>10450125</v>
      </c>
      <c r="P6666" s="275"/>
      <c r="Q6666" s="73">
        <v>0</v>
      </c>
    </row>
    <row r="6667" spans="1:17" ht="12.1" customHeight="1" x14ac:dyDescent="0.25">
      <c r="A6667" s="273" t="s">
        <v>10152</v>
      </c>
      <c r="B6667" s="273"/>
      <c r="C6667" s="274" t="s">
        <v>10153</v>
      </c>
      <c r="D6667" s="274"/>
      <c r="E6667" s="274"/>
      <c r="F6667" s="274"/>
      <c r="G6667" s="73">
        <v>0</v>
      </c>
      <c r="H6667" s="73">
        <v>0</v>
      </c>
      <c r="I6667" s="275">
        <v>3797915</v>
      </c>
      <c r="J6667" s="275"/>
      <c r="K6667" s="275">
        <v>0</v>
      </c>
      <c r="L6667" s="275"/>
      <c r="M6667" s="275"/>
      <c r="N6667" s="275"/>
      <c r="O6667" s="275">
        <v>3797915</v>
      </c>
      <c r="P6667" s="275"/>
      <c r="Q6667" s="73">
        <v>0</v>
      </c>
    </row>
    <row r="6668" spans="1:17" ht="12.1" customHeight="1" x14ac:dyDescent="0.25">
      <c r="A6668" s="273" t="s">
        <v>10154</v>
      </c>
      <c r="B6668" s="273"/>
      <c r="C6668" s="274" t="s">
        <v>10155</v>
      </c>
      <c r="D6668" s="274"/>
      <c r="E6668" s="274"/>
      <c r="F6668" s="274"/>
      <c r="G6668" s="73">
        <v>0</v>
      </c>
      <c r="H6668" s="73">
        <v>0</v>
      </c>
      <c r="I6668" s="275">
        <v>3975000</v>
      </c>
      <c r="J6668" s="275"/>
      <c r="K6668" s="275">
        <v>0</v>
      </c>
      <c r="L6668" s="275"/>
      <c r="M6668" s="275"/>
      <c r="N6668" s="275"/>
      <c r="O6668" s="275">
        <v>3975000</v>
      </c>
      <c r="P6668" s="275"/>
      <c r="Q6668" s="73">
        <v>0</v>
      </c>
    </row>
    <row r="6669" spans="1:17" ht="12.75" customHeight="1" x14ac:dyDescent="0.25">
      <c r="A6669" s="273" t="s">
        <v>10156</v>
      </c>
      <c r="B6669" s="273"/>
      <c r="C6669" s="274" t="s">
        <v>10157</v>
      </c>
      <c r="D6669" s="274"/>
      <c r="E6669" s="274"/>
      <c r="F6669" s="274"/>
      <c r="G6669" s="73">
        <v>0</v>
      </c>
      <c r="H6669" s="73">
        <v>0</v>
      </c>
      <c r="I6669" s="275">
        <v>979169</v>
      </c>
      <c r="J6669" s="275"/>
      <c r="K6669" s="275">
        <v>0</v>
      </c>
      <c r="L6669" s="275"/>
      <c r="M6669" s="275"/>
      <c r="N6669" s="275"/>
      <c r="O6669" s="275">
        <v>979169</v>
      </c>
      <c r="P6669" s="275"/>
      <c r="Q6669" s="73">
        <v>0</v>
      </c>
    </row>
    <row r="6670" spans="1:17" ht="12.1" customHeight="1" x14ac:dyDescent="0.25">
      <c r="A6670" s="273" t="s">
        <v>10158</v>
      </c>
      <c r="B6670" s="273"/>
      <c r="C6670" s="274" t="s">
        <v>10095</v>
      </c>
      <c r="D6670" s="274"/>
      <c r="E6670" s="274"/>
      <c r="F6670" s="274"/>
      <c r="G6670" s="73">
        <v>0</v>
      </c>
      <c r="H6670" s="73">
        <v>0</v>
      </c>
      <c r="I6670" s="275">
        <v>24593727</v>
      </c>
      <c r="J6670" s="275"/>
      <c r="K6670" s="275">
        <v>0</v>
      </c>
      <c r="L6670" s="275"/>
      <c r="M6670" s="275"/>
      <c r="N6670" s="275"/>
      <c r="O6670" s="275">
        <v>24593727</v>
      </c>
      <c r="P6670" s="275"/>
      <c r="Q6670" s="73">
        <v>0</v>
      </c>
    </row>
    <row r="6671" spans="1:17" ht="12.1" customHeight="1" x14ac:dyDescent="0.25">
      <c r="A6671" s="273" t="s">
        <v>10159</v>
      </c>
      <c r="B6671" s="273"/>
      <c r="C6671" s="274" t="s">
        <v>10160</v>
      </c>
      <c r="D6671" s="274"/>
      <c r="E6671" s="274"/>
      <c r="F6671" s="274"/>
      <c r="G6671" s="73">
        <v>0</v>
      </c>
      <c r="H6671" s="73">
        <v>0</v>
      </c>
      <c r="I6671" s="275">
        <v>3795000</v>
      </c>
      <c r="J6671" s="275"/>
      <c r="K6671" s="275">
        <v>0</v>
      </c>
      <c r="L6671" s="275"/>
      <c r="M6671" s="275"/>
      <c r="N6671" s="275"/>
      <c r="O6671" s="275">
        <v>3795000</v>
      </c>
      <c r="P6671" s="275"/>
      <c r="Q6671" s="73">
        <v>0</v>
      </c>
    </row>
    <row r="6672" spans="1:17" ht="12.75" customHeight="1" x14ac:dyDescent="0.25">
      <c r="A6672" s="273" t="s">
        <v>10161</v>
      </c>
      <c r="B6672" s="273"/>
      <c r="C6672" s="274" t="s">
        <v>10162</v>
      </c>
      <c r="D6672" s="274"/>
      <c r="E6672" s="274"/>
      <c r="F6672" s="274"/>
      <c r="G6672" s="73">
        <v>0</v>
      </c>
      <c r="H6672" s="73">
        <v>0</v>
      </c>
      <c r="I6672" s="275">
        <v>3825000</v>
      </c>
      <c r="J6672" s="275"/>
      <c r="K6672" s="275">
        <v>0</v>
      </c>
      <c r="L6672" s="275"/>
      <c r="M6672" s="275"/>
      <c r="N6672" s="275"/>
      <c r="O6672" s="275">
        <v>3825000</v>
      </c>
      <c r="P6672" s="275"/>
      <c r="Q6672" s="73">
        <v>0</v>
      </c>
    </row>
    <row r="6673" spans="1:17" ht="12.1" customHeight="1" x14ac:dyDescent="0.25">
      <c r="A6673" s="273" t="s">
        <v>10163</v>
      </c>
      <c r="B6673" s="273"/>
      <c r="C6673" s="274" t="s">
        <v>10164</v>
      </c>
      <c r="D6673" s="274"/>
      <c r="E6673" s="274"/>
      <c r="F6673" s="274"/>
      <c r="G6673" s="73">
        <v>0</v>
      </c>
      <c r="H6673" s="73">
        <v>0</v>
      </c>
      <c r="I6673" s="275">
        <v>3795000</v>
      </c>
      <c r="J6673" s="275"/>
      <c r="K6673" s="275">
        <v>0</v>
      </c>
      <c r="L6673" s="275"/>
      <c r="M6673" s="275"/>
      <c r="N6673" s="275"/>
      <c r="O6673" s="275">
        <v>3795000</v>
      </c>
      <c r="P6673" s="275"/>
      <c r="Q6673" s="73">
        <v>0</v>
      </c>
    </row>
    <row r="6674" spans="1:17" ht="12.1" customHeight="1" x14ac:dyDescent="0.25">
      <c r="A6674" s="273" t="s">
        <v>10165</v>
      </c>
      <c r="B6674" s="273"/>
      <c r="C6674" s="274" t="s">
        <v>10095</v>
      </c>
      <c r="D6674" s="274"/>
      <c r="E6674" s="274"/>
      <c r="F6674" s="274"/>
      <c r="G6674" s="73">
        <v>0</v>
      </c>
      <c r="H6674" s="73">
        <v>0</v>
      </c>
      <c r="I6674" s="275">
        <v>22748325</v>
      </c>
      <c r="J6674" s="275"/>
      <c r="K6674" s="275">
        <v>0</v>
      </c>
      <c r="L6674" s="275"/>
      <c r="M6674" s="275"/>
      <c r="N6674" s="275"/>
      <c r="O6674" s="275">
        <v>22748325</v>
      </c>
      <c r="P6674" s="275"/>
      <c r="Q6674" s="73">
        <v>0</v>
      </c>
    </row>
    <row r="6675" spans="1:17" ht="12.75" customHeight="1" x14ac:dyDescent="0.25">
      <c r="A6675" s="273" t="s">
        <v>10166</v>
      </c>
      <c r="B6675" s="273"/>
      <c r="C6675" s="274" t="s">
        <v>10095</v>
      </c>
      <c r="D6675" s="274"/>
      <c r="E6675" s="274"/>
      <c r="F6675" s="274"/>
      <c r="G6675" s="73">
        <v>0</v>
      </c>
      <c r="H6675" s="73">
        <v>0</v>
      </c>
      <c r="I6675" s="275">
        <v>20382526</v>
      </c>
      <c r="J6675" s="275"/>
      <c r="K6675" s="275">
        <v>0</v>
      </c>
      <c r="L6675" s="275"/>
      <c r="M6675" s="275"/>
      <c r="N6675" s="275"/>
      <c r="O6675" s="275">
        <v>20382526</v>
      </c>
      <c r="P6675" s="275"/>
      <c r="Q6675" s="73">
        <v>0</v>
      </c>
    </row>
    <row r="6676" spans="1:17" ht="12.1" customHeight="1" x14ac:dyDescent="0.25">
      <c r="A6676" s="273" t="s">
        <v>10167</v>
      </c>
      <c r="B6676" s="273"/>
      <c r="C6676" s="274" t="s">
        <v>10168</v>
      </c>
      <c r="D6676" s="274"/>
      <c r="E6676" s="274"/>
      <c r="F6676" s="274"/>
      <c r="G6676" s="73">
        <v>0</v>
      </c>
      <c r="H6676" s="73">
        <v>0</v>
      </c>
      <c r="I6676" s="275">
        <v>3889871</v>
      </c>
      <c r="J6676" s="275"/>
      <c r="K6676" s="275">
        <v>0</v>
      </c>
      <c r="L6676" s="275"/>
      <c r="M6676" s="275"/>
      <c r="N6676" s="275"/>
      <c r="O6676" s="275">
        <v>3889871</v>
      </c>
      <c r="P6676" s="275"/>
      <c r="Q6676" s="73">
        <v>0</v>
      </c>
    </row>
    <row r="6677" spans="1:17" ht="12.1" customHeight="1" x14ac:dyDescent="0.25">
      <c r="A6677" s="273" t="s">
        <v>10169</v>
      </c>
      <c r="B6677" s="273"/>
      <c r="C6677" s="274" t="s">
        <v>10170</v>
      </c>
      <c r="D6677" s="274"/>
      <c r="E6677" s="274"/>
      <c r="F6677" s="274"/>
      <c r="G6677" s="73">
        <v>0</v>
      </c>
      <c r="H6677" s="73">
        <v>0</v>
      </c>
      <c r="I6677" s="275">
        <v>3975000</v>
      </c>
      <c r="J6677" s="275"/>
      <c r="K6677" s="275">
        <v>0</v>
      </c>
      <c r="L6677" s="275"/>
      <c r="M6677" s="275"/>
      <c r="N6677" s="275"/>
      <c r="O6677" s="275">
        <v>3975000</v>
      </c>
      <c r="P6677" s="275"/>
      <c r="Q6677" s="73">
        <v>0</v>
      </c>
    </row>
    <row r="6678" spans="1:17" ht="12.75" customHeight="1" x14ac:dyDescent="0.25">
      <c r="A6678" s="273" t="s">
        <v>10171</v>
      </c>
      <c r="B6678" s="273"/>
      <c r="C6678" s="274" t="s">
        <v>10172</v>
      </c>
      <c r="D6678" s="274"/>
      <c r="E6678" s="274"/>
      <c r="F6678" s="274"/>
      <c r="G6678" s="73">
        <v>0</v>
      </c>
      <c r="H6678" s="73">
        <v>0</v>
      </c>
      <c r="I6678" s="275">
        <v>3975000</v>
      </c>
      <c r="J6678" s="275"/>
      <c r="K6678" s="275">
        <v>0</v>
      </c>
      <c r="L6678" s="275"/>
      <c r="M6678" s="275"/>
      <c r="N6678" s="275"/>
      <c r="O6678" s="275">
        <v>3975000</v>
      </c>
      <c r="P6678" s="275"/>
      <c r="Q6678" s="73">
        <v>0</v>
      </c>
    </row>
    <row r="6679" spans="1:17" ht="12.1" customHeight="1" x14ac:dyDescent="0.25">
      <c r="A6679" s="273" t="s">
        <v>10173</v>
      </c>
      <c r="B6679" s="273"/>
      <c r="C6679" s="274" t="s">
        <v>10174</v>
      </c>
      <c r="D6679" s="274"/>
      <c r="E6679" s="274"/>
      <c r="F6679" s="274"/>
      <c r="G6679" s="73">
        <v>0</v>
      </c>
      <c r="H6679" s="73">
        <v>0</v>
      </c>
      <c r="I6679" s="275">
        <v>3975000</v>
      </c>
      <c r="J6679" s="275"/>
      <c r="K6679" s="275">
        <v>0</v>
      </c>
      <c r="L6679" s="275"/>
      <c r="M6679" s="275"/>
      <c r="N6679" s="275"/>
      <c r="O6679" s="275">
        <v>3975000</v>
      </c>
      <c r="P6679" s="275"/>
      <c r="Q6679" s="73">
        <v>0</v>
      </c>
    </row>
    <row r="6680" spans="1:17" ht="12.1" customHeight="1" x14ac:dyDescent="0.25">
      <c r="A6680" s="273" t="s">
        <v>10175</v>
      </c>
      <c r="B6680" s="273"/>
      <c r="C6680" s="274" t="s">
        <v>10176</v>
      </c>
      <c r="D6680" s="274"/>
      <c r="E6680" s="274"/>
      <c r="F6680" s="274"/>
      <c r="G6680" s="73">
        <v>0</v>
      </c>
      <c r="H6680" s="73">
        <v>0</v>
      </c>
      <c r="I6680" s="275">
        <v>1232000</v>
      </c>
      <c r="J6680" s="275"/>
      <c r="K6680" s="275">
        <v>0</v>
      </c>
      <c r="L6680" s="275"/>
      <c r="M6680" s="275"/>
      <c r="N6680" s="275"/>
      <c r="O6680" s="275">
        <v>1232000</v>
      </c>
      <c r="P6680" s="275"/>
      <c r="Q6680" s="73">
        <v>0</v>
      </c>
    </row>
    <row r="6681" spans="1:17" ht="12.75" customHeight="1" x14ac:dyDescent="0.25">
      <c r="A6681" s="273" t="s">
        <v>10177</v>
      </c>
      <c r="B6681" s="273"/>
      <c r="C6681" s="274" t="s">
        <v>10095</v>
      </c>
      <c r="D6681" s="274"/>
      <c r="E6681" s="274"/>
      <c r="F6681" s="274"/>
      <c r="G6681" s="73">
        <v>0</v>
      </c>
      <c r="H6681" s="73">
        <v>0</v>
      </c>
      <c r="I6681" s="275">
        <v>19389175</v>
      </c>
      <c r="J6681" s="275"/>
      <c r="K6681" s="275">
        <v>0</v>
      </c>
      <c r="L6681" s="275"/>
      <c r="M6681" s="275"/>
      <c r="N6681" s="275"/>
      <c r="O6681" s="275">
        <v>19389175</v>
      </c>
      <c r="P6681" s="275"/>
      <c r="Q6681" s="73">
        <v>0</v>
      </c>
    </row>
    <row r="6682" spans="1:17" ht="12.1" customHeight="1" x14ac:dyDescent="0.25">
      <c r="A6682" s="273" t="s">
        <v>10178</v>
      </c>
      <c r="B6682" s="273"/>
      <c r="C6682" s="274" t="s">
        <v>10179</v>
      </c>
      <c r="D6682" s="274"/>
      <c r="E6682" s="274"/>
      <c r="F6682" s="274"/>
      <c r="G6682" s="73">
        <v>0</v>
      </c>
      <c r="H6682" s="73">
        <v>0</v>
      </c>
      <c r="I6682" s="275">
        <v>3013412</v>
      </c>
      <c r="J6682" s="275"/>
      <c r="K6682" s="275">
        <v>0</v>
      </c>
      <c r="L6682" s="275"/>
      <c r="M6682" s="275"/>
      <c r="N6682" s="275"/>
      <c r="O6682" s="275">
        <v>3013412</v>
      </c>
      <c r="P6682" s="275"/>
      <c r="Q6682" s="73">
        <v>0</v>
      </c>
    </row>
    <row r="6683" spans="1:17" ht="12.1" customHeight="1" x14ac:dyDescent="0.25">
      <c r="A6683" s="273" t="s">
        <v>10180</v>
      </c>
      <c r="B6683" s="273"/>
      <c r="C6683" s="274" t="s">
        <v>10181</v>
      </c>
      <c r="D6683" s="274"/>
      <c r="E6683" s="274"/>
      <c r="F6683" s="274"/>
      <c r="G6683" s="73">
        <v>0</v>
      </c>
      <c r="H6683" s="73">
        <v>0</v>
      </c>
      <c r="I6683" s="275">
        <v>4497118</v>
      </c>
      <c r="J6683" s="275"/>
      <c r="K6683" s="275">
        <v>0</v>
      </c>
      <c r="L6683" s="275"/>
      <c r="M6683" s="275"/>
      <c r="N6683" s="275"/>
      <c r="O6683" s="275">
        <v>4497118</v>
      </c>
      <c r="P6683" s="275"/>
      <c r="Q6683" s="73">
        <v>0</v>
      </c>
    </row>
    <row r="6684" spans="1:17" ht="12.1" customHeight="1" x14ac:dyDescent="0.25">
      <c r="A6684" s="273" t="s">
        <v>10182</v>
      </c>
      <c r="B6684" s="273"/>
      <c r="C6684" s="274" t="s">
        <v>10095</v>
      </c>
      <c r="D6684" s="274"/>
      <c r="E6684" s="274"/>
      <c r="F6684" s="274"/>
      <c r="G6684" s="73">
        <v>0</v>
      </c>
      <c r="H6684" s="73">
        <v>0</v>
      </c>
      <c r="I6684" s="275">
        <v>20870057</v>
      </c>
      <c r="J6684" s="275"/>
      <c r="K6684" s="275">
        <v>0</v>
      </c>
      <c r="L6684" s="275"/>
      <c r="M6684" s="275"/>
      <c r="N6684" s="275"/>
      <c r="O6684" s="275">
        <v>20870057</v>
      </c>
      <c r="P6684" s="275"/>
      <c r="Q6684" s="73">
        <v>0</v>
      </c>
    </row>
    <row r="6685" spans="1:17" ht="12.75" customHeight="1" x14ac:dyDescent="0.25">
      <c r="A6685" s="273" t="s">
        <v>10183</v>
      </c>
      <c r="B6685" s="273"/>
      <c r="C6685" s="274" t="s">
        <v>10184</v>
      </c>
      <c r="D6685" s="274"/>
      <c r="E6685" s="274"/>
      <c r="F6685" s="274"/>
      <c r="G6685" s="73">
        <v>0</v>
      </c>
      <c r="H6685" s="73">
        <v>0</v>
      </c>
      <c r="I6685" s="275">
        <v>2004107</v>
      </c>
      <c r="J6685" s="275"/>
      <c r="K6685" s="275">
        <v>0</v>
      </c>
      <c r="L6685" s="275"/>
      <c r="M6685" s="275"/>
      <c r="N6685" s="275"/>
      <c r="O6685" s="275">
        <v>2004107</v>
      </c>
      <c r="P6685" s="275"/>
      <c r="Q6685" s="73">
        <v>0</v>
      </c>
    </row>
    <row r="6686" spans="1:17" ht="12.1" customHeight="1" x14ac:dyDescent="0.25">
      <c r="A6686" s="273" t="s">
        <v>10185</v>
      </c>
      <c r="B6686" s="273"/>
      <c r="C6686" s="274" t="s">
        <v>10186</v>
      </c>
      <c r="D6686" s="274"/>
      <c r="E6686" s="274"/>
      <c r="F6686" s="274"/>
      <c r="G6686" s="73">
        <v>0</v>
      </c>
      <c r="H6686" s="73">
        <v>0</v>
      </c>
      <c r="I6686" s="275">
        <v>9858588</v>
      </c>
      <c r="J6686" s="275"/>
      <c r="K6686" s="275">
        <v>0</v>
      </c>
      <c r="L6686" s="275"/>
      <c r="M6686" s="275"/>
      <c r="N6686" s="275"/>
      <c r="O6686" s="275">
        <v>9858588</v>
      </c>
      <c r="P6686" s="275"/>
      <c r="Q6686" s="73">
        <v>0</v>
      </c>
    </row>
    <row r="6687" spans="1:17" ht="12.1" customHeight="1" x14ac:dyDescent="0.25">
      <c r="A6687" s="273" t="s">
        <v>10187</v>
      </c>
      <c r="B6687" s="273"/>
      <c r="C6687" s="274" t="s">
        <v>10188</v>
      </c>
      <c r="D6687" s="274"/>
      <c r="E6687" s="274"/>
      <c r="F6687" s="274"/>
      <c r="G6687" s="73">
        <v>0</v>
      </c>
      <c r="H6687" s="73">
        <v>0</v>
      </c>
      <c r="I6687" s="275">
        <v>670000</v>
      </c>
      <c r="J6687" s="275"/>
      <c r="K6687" s="275">
        <v>0</v>
      </c>
      <c r="L6687" s="275"/>
      <c r="M6687" s="275"/>
      <c r="N6687" s="275"/>
      <c r="O6687" s="275">
        <v>670000</v>
      </c>
      <c r="P6687" s="275"/>
      <c r="Q6687" s="73">
        <v>0</v>
      </c>
    </row>
    <row r="6688" spans="1:17" ht="12.75" customHeight="1" x14ac:dyDescent="0.25">
      <c r="A6688" s="273" t="s">
        <v>10189</v>
      </c>
      <c r="B6688" s="273"/>
      <c r="C6688" s="274" t="s">
        <v>10190</v>
      </c>
      <c r="D6688" s="274"/>
      <c r="E6688" s="274"/>
      <c r="F6688" s="274"/>
      <c r="G6688" s="73">
        <v>0</v>
      </c>
      <c r="H6688" s="73">
        <v>0</v>
      </c>
      <c r="I6688" s="275">
        <v>2099755</v>
      </c>
      <c r="J6688" s="275"/>
      <c r="K6688" s="275">
        <v>0</v>
      </c>
      <c r="L6688" s="275"/>
      <c r="M6688" s="275"/>
      <c r="N6688" s="275"/>
      <c r="O6688" s="275">
        <v>2099755</v>
      </c>
      <c r="P6688" s="275"/>
      <c r="Q6688" s="73">
        <v>0</v>
      </c>
    </row>
    <row r="6689" spans="1:17" ht="12.1" customHeight="1" x14ac:dyDescent="0.25">
      <c r="A6689" s="273" t="s">
        <v>10191</v>
      </c>
      <c r="B6689" s="273"/>
      <c r="C6689" s="274" t="s">
        <v>10095</v>
      </c>
      <c r="D6689" s="274"/>
      <c r="E6689" s="274"/>
      <c r="F6689" s="274"/>
      <c r="G6689" s="73">
        <v>0</v>
      </c>
      <c r="H6689" s="73">
        <v>0</v>
      </c>
      <c r="I6689" s="275">
        <v>17288992</v>
      </c>
      <c r="J6689" s="275"/>
      <c r="K6689" s="275">
        <v>0</v>
      </c>
      <c r="L6689" s="275"/>
      <c r="M6689" s="275"/>
      <c r="N6689" s="275"/>
      <c r="O6689" s="275">
        <v>17288992</v>
      </c>
      <c r="P6689" s="275"/>
      <c r="Q6689" s="73">
        <v>0</v>
      </c>
    </row>
    <row r="6690" spans="1:17" ht="12.1" customHeight="1" x14ac:dyDescent="0.25">
      <c r="A6690" s="273" t="s">
        <v>10192</v>
      </c>
      <c r="B6690" s="273"/>
      <c r="C6690" s="274" t="s">
        <v>10193</v>
      </c>
      <c r="D6690" s="274"/>
      <c r="E6690" s="274"/>
      <c r="F6690" s="274"/>
      <c r="G6690" s="73">
        <v>0</v>
      </c>
      <c r="H6690" s="73">
        <v>0</v>
      </c>
      <c r="I6690" s="275">
        <v>4635000</v>
      </c>
      <c r="J6690" s="275"/>
      <c r="K6690" s="275">
        <v>0</v>
      </c>
      <c r="L6690" s="275"/>
      <c r="M6690" s="275"/>
      <c r="N6690" s="275"/>
      <c r="O6690" s="275">
        <v>4635000</v>
      </c>
      <c r="P6690" s="275"/>
      <c r="Q6690" s="73">
        <v>0</v>
      </c>
    </row>
    <row r="6691" spans="1:17" ht="12.75" customHeight="1" x14ac:dyDescent="0.25">
      <c r="A6691" s="273" t="s">
        <v>10194</v>
      </c>
      <c r="B6691" s="273"/>
      <c r="C6691" s="274" t="s">
        <v>10195</v>
      </c>
      <c r="D6691" s="274"/>
      <c r="E6691" s="274"/>
      <c r="F6691" s="274"/>
      <c r="G6691" s="73">
        <v>0</v>
      </c>
      <c r="H6691" s="73">
        <v>0</v>
      </c>
      <c r="I6691" s="275">
        <v>4875000</v>
      </c>
      <c r="J6691" s="275"/>
      <c r="K6691" s="275">
        <v>0</v>
      </c>
      <c r="L6691" s="275"/>
      <c r="M6691" s="275"/>
      <c r="N6691" s="275"/>
      <c r="O6691" s="275">
        <v>4875000</v>
      </c>
      <c r="P6691" s="275"/>
      <c r="Q6691" s="73">
        <v>0</v>
      </c>
    </row>
    <row r="6692" spans="1:17" ht="12.1" customHeight="1" x14ac:dyDescent="0.25">
      <c r="A6692" s="273" t="s">
        <v>10196</v>
      </c>
      <c r="B6692" s="273"/>
      <c r="C6692" s="274" t="s">
        <v>10095</v>
      </c>
      <c r="D6692" s="274"/>
      <c r="E6692" s="274"/>
      <c r="F6692" s="274"/>
      <c r="G6692" s="73">
        <v>0</v>
      </c>
      <c r="H6692" s="73">
        <v>0</v>
      </c>
      <c r="I6692" s="275">
        <v>28289043</v>
      </c>
      <c r="J6692" s="275"/>
      <c r="K6692" s="275">
        <v>0</v>
      </c>
      <c r="L6692" s="275"/>
      <c r="M6692" s="275"/>
      <c r="N6692" s="275"/>
      <c r="O6692" s="275">
        <v>28289043</v>
      </c>
      <c r="P6692" s="275"/>
      <c r="Q6692" s="73">
        <v>0</v>
      </c>
    </row>
    <row r="6693" spans="1:17" ht="12.1" customHeight="1" x14ac:dyDescent="0.25">
      <c r="A6693" s="273" t="s">
        <v>10197</v>
      </c>
      <c r="B6693" s="273"/>
      <c r="C6693" s="274" t="s">
        <v>10095</v>
      </c>
      <c r="D6693" s="274"/>
      <c r="E6693" s="274"/>
      <c r="F6693" s="274"/>
      <c r="G6693" s="73">
        <v>0</v>
      </c>
      <c r="H6693" s="73">
        <v>0</v>
      </c>
      <c r="I6693" s="275">
        <v>22805962</v>
      </c>
      <c r="J6693" s="275"/>
      <c r="K6693" s="275">
        <v>0</v>
      </c>
      <c r="L6693" s="275"/>
      <c r="M6693" s="275"/>
      <c r="N6693" s="275"/>
      <c r="O6693" s="275">
        <v>22805962</v>
      </c>
      <c r="P6693" s="275"/>
      <c r="Q6693" s="73">
        <v>0</v>
      </c>
    </row>
    <row r="6694" spans="1:17" ht="12.75" customHeight="1" x14ac:dyDescent="0.25">
      <c r="A6694" s="273" t="s">
        <v>10198</v>
      </c>
      <c r="B6694" s="273"/>
      <c r="C6694" s="274" t="s">
        <v>10095</v>
      </c>
      <c r="D6694" s="274"/>
      <c r="E6694" s="274"/>
      <c r="F6694" s="274"/>
      <c r="G6694" s="73">
        <v>0</v>
      </c>
      <c r="H6694" s="73">
        <v>0</v>
      </c>
      <c r="I6694" s="275">
        <v>14537073</v>
      </c>
      <c r="J6694" s="275"/>
      <c r="K6694" s="275">
        <v>0</v>
      </c>
      <c r="L6694" s="275"/>
      <c r="M6694" s="275"/>
      <c r="N6694" s="275"/>
      <c r="O6694" s="275">
        <v>14537073</v>
      </c>
      <c r="P6694" s="275"/>
      <c r="Q6694" s="73">
        <v>0</v>
      </c>
    </row>
    <row r="6695" spans="1:17" ht="12.1" customHeight="1" x14ac:dyDescent="0.25">
      <c r="A6695" s="273" t="s">
        <v>10199</v>
      </c>
      <c r="B6695" s="273"/>
      <c r="C6695" s="274" t="s">
        <v>10200</v>
      </c>
      <c r="D6695" s="274"/>
      <c r="E6695" s="274"/>
      <c r="F6695" s="274"/>
      <c r="G6695" s="73">
        <v>0</v>
      </c>
      <c r="H6695" s="73">
        <v>0</v>
      </c>
      <c r="I6695" s="275">
        <v>3126716</v>
      </c>
      <c r="J6695" s="275"/>
      <c r="K6695" s="275">
        <v>0</v>
      </c>
      <c r="L6695" s="275"/>
      <c r="M6695" s="275"/>
      <c r="N6695" s="275"/>
      <c r="O6695" s="275">
        <v>3126716</v>
      </c>
      <c r="P6695" s="275"/>
      <c r="Q6695" s="73">
        <v>0</v>
      </c>
    </row>
    <row r="6696" spans="1:17" ht="12.1" customHeight="1" x14ac:dyDescent="0.25">
      <c r="A6696" s="273" t="s">
        <v>10201</v>
      </c>
      <c r="B6696" s="273"/>
      <c r="C6696" s="274" t="s">
        <v>10202</v>
      </c>
      <c r="D6696" s="274"/>
      <c r="E6696" s="274"/>
      <c r="F6696" s="274"/>
      <c r="G6696" s="73">
        <v>0</v>
      </c>
      <c r="H6696" s="73">
        <v>0</v>
      </c>
      <c r="I6696" s="275">
        <v>23196504</v>
      </c>
      <c r="J6696" s="275"/>
      <c r="K6696" s="275">
        <v>0</v>
      </c>
      <c r="L6696" s="275"/>
      <c r="M6696" s="275"/>
      <c r="N6696" s="275"/>
      <c r="O6696" s="275">
        <v>23196504</v>
      </c>
      <c r="P6696" s="275"/>
      <c r="Q6696" s="73">
        <v>0</v>
      </c>
    </row>
    <row r="6697" spans="1:17" ht="12.75" customHeight="1" x14ac:dyDescent="0.25">
      <c r="A6697" s="273" t="s">
        <v>10203</v>
      </c>
      <c r="B6697" s="273"/>
      <c r="C6697" s="274" t="s">
        <v>10204</v>
      </c>
      <c r="D6697" s="274"/>
      <c r="E6697" s="274"/>
      <c r="F6697" s="274"/>
      <c r="G6697" s="73">
        <v>0</v>
      </c>
      <c r="H6697" s="73">
        <v>0</v>
      </c>
      <c r="I6697" s="275">
        <v>13545749</v>
      </c>
      <c r="J6697" s="275"/>
      <c r="K6697" s="275">
        <v>0</v>
      </c>
      <c r="L6697" s="275"/>
      <c r="M6697" s="275"/>
      <c r="N6697" s="275"/>
      <c r="O6697" s="275">
        <v>13545749</v>
      </c>
      <c r="P6697" s="275"/>
      <c r="Q6697" s="73">
        <v>0</v>
      </c>
    </row>
    <row r="6698" spans="1:17" ht="12.1" customHeight="1" x14ac:dyDescent="0.25">
      <c r="A6698" s="273" t="s">
        <v>10205</v>
      </c>
      <c r="B6698" s="273"/>
      <c r="C6698" s="274" t="s">
        <v>10206</v>
      </c>
      <c r="D6698" s="274"/>
      <c r="E6698" s="274"/>
      <c r="F6698" s="274"/>
      <c r="G6698" s="73">
        <v>0</v>
      </c>
      <c r="H6698" s="73">
        <v>0</v>
      </c>
      <c r="I6698" s="275">
        <v>50470549</v>
      </c>
      <c r="J6698" s="275"/>
      <c r="K6698" s="275">
        <v>0</v>
      </c>
      <c r="L6698" s="275"/>
      <c r="M6698" s="275"/>
      <c r="N6698" s="275"/>
      <c r="O6698" s="275">
        <v>50470549</v>
      </c>
      <c r="P6698" s="275"/>
      <c r="Q6698" s="73">
        <v>0</v>
      </c>
    </row>
    <row r="6699" spans="1:17" ht="12.1" customHeight="1" x14ac:dyDescent="0.25">
      <c r="A6699" s="273" t="s">
        <v>10207</v>
      </c>
      <c r="B6699" s="273"/>
      <c r="C6699" s="274" t="s">
        <v>10208</v>
      </c>
      <c r="D6699" s="274"/>
      <c r="E6699" s="274"/>
      <c r="F6699" s="274"/>
      <c r="G6699" s="73">
        <v>0</v>
      </c>
      <c r="H6699" s="73">
        <v>0</v>
      </c>
      <c r="I6699" s="275">
        <v>48788331</v>
      </c>
      <c r="J6699" s="275"/>
      <c r="K6699" s="275">
        <v>0</v>
      </c>
      <c r="L6699" s="275"/>
      <c r="M6699" s="275"/>
      <c r="N6699" s="275"/>
      <c r="O6699" s="275">
        <v>48788331</v>
      </c>
      <c r="P6699" s="275"/>
      <c r="Q6699" s="73">
        <v>0</v>
      </c>
    </row>
    <row r="6700" spans="1:17" ht="12.75" customHeight="1" x14ac:dyDescent="0.25">
      <c r="A6700" s="273" t="s">
        <v>10209</v>
      </c>
      <c r="B6700" s="273"/>
      <c r="C6700" s="274" t="s">
        <v>10210</v>
      </c>
      <c r="D6700" s="274"/>
      <c r="E6700" s="274"/>
      <c r="F6700" s="274"/>
      <c r="G6700" s="73">
        <v>0</v>
      </c>
      <c r="H6700" s="73">
        <v>0</v>
      </c>
      <c r="I6700" s="275">
        <v>35229809</v>
      </c>
      <c r="J6700" s="275"/>
      <c r="K6700" s="275">
        <v>0</v>
      </c>
      <c r="L6700" s="275"/>
      <c r="M6700" s="275"/>
      <c r="N6700" s="275"/>
      <c r="O6700" s="275">
        <v>35229809</v>
      </c>
      <c r="P6700" s="275"/>
      <c r="Q6700" s="73">
        <v>0</v>
      </c>
    </row>
    <row r="6701" spans="1:17" ht="12.1" customHeight="1" x14ac:dyDescent="0.25">
      <c r="A6701" s="273" t="s">
        <v>10211</v>
      </c>
      <c r="B6701" s="273"/>
      <c r="C6701" s="274" t="s">
        <v>10212</v>
      </c>
      <c r="D6701" s="274"/>
      <c r="E6701" s="274"/>
      <c r="F6701" s="274"/>
      <c r="G6701" s="73">
        <v>0</v>
      </c>
      <c r="H6701" s="73">
        <v>0</v>
      </c>
      <c r="I6701" s="275">
        <v>40520138</v>
      </c>
      <c r="J6701" s="275"/>
      <c r="K6701" s="275">
        <v>0</v>
      </c>
      <c r="L6701" s="275"/>
      <c r="M6701" s="275"/>
      <c r="N6701" s="275"/>
      <c r="O6701" s="275">
        <v>40520138</v>
      </c>
      <c r="P6701" s="275"/>
      <c r="Q6701" s="73">
        <v>0</v>
      </c>
    </row>
    <row r="6702" spans="1:17" ht="12.1" customHeight="1" x14ac:dyDescent="0.25">
      <c r="A6702" s="273" t="s">
        <v>10213</v>
      </c>
      <c r="B6702" s="273"/>
      <c r="C6702" s="274" t="s">
        <v>10214</v>
      </c>
      <c r="D6702" s="274"/>
      <c r="E6702" s="274"/>
      <c r="F6702" s="274"/>
      <c r="G6702" s="73">
        <v>0</v>
      </c>
      <c r="H6702" s="73">
        <v>0</v>
      </c>
      <c r="I6702" s="275">
        <v>36722412</v>
      </c>
      <c r="J6702" s="275"/>
      <c r="K6702" s="275">
        <v>0</v>
      </c>
      <c r="L6702" s="275"/>
      <c r="M6702" s="275"/>
      <c r="N6702" s="275"/>
      <c r="O6702" s="275">
        <v>36722412</v>
      </c>
      <c r="P6702" s="275"/>
      <c r="Q6702" s="73">
        <v>0</v>
      </c>
    </row>
    <row r="6703" spans="1:17" ht="12.75" customHeight="1" x14ac:dyDescent="0.25">
      <c r="A6703" s="273" t="s">
        <v>10215</v>
      </c>
      <c r="B6703" s="273"/>
      <c r="C6703" s="274" t="s">
        <v>10216</v>
      </c>
      <c r="D6703" s="274"/>
      <c r="E6703" s="274"/>
      <c r="F6703" s="274"/>
      <c r="G6703" s="73">
        <v>0</v>
      </c>
      <c r="H6703" s="73">
        <v>0</v>
      </c>
      <c r="I6703" s="275">
        <v>20927740</v>
      </c>
      <c r="J6703" s="275"/>
      <c r="K6703" s="275">
        <v>0</v>
      </c>
      <c r="L6703" s="275"/>
      <c r="M6703" s="275"/>
      <c r="N6703" s="275"/>
      <c r="O6703" s="275">
        <v>20927740</v>
      </c>
      <c r="P6703" s="275"/>
      <c r="Q6703" s="73">
        <v>0</v>
      </c>
    </row>
    <row r="6704" spans="1:17" ht="12.1" customHeight="1" x14ac:dyDescent="0.25">
      <c r="A6704" s="273" t="s">
        <v>10217</v>
      </c>
      <c r="B6704" s="273"/>
      <c r="C6704" s="274" t="s">
        <v>10218</v>
      </c>
      <c r="D6704" s="274"/>
      <c r="E6704" s="274"/>
      <c r="F6704" s="274"/>
      <c r="G6704" s="73">
        <v>0</v>
      </c>
      <c r="H6704" s="73">
        <v>0</v>
      </c>
      <c r="I6704" s="275">
        <v>36989221</v>
      </c>
      <c r="J6704" s="275"/>
      <c r="K6704" s="275">
        <v>0</v>
      </c>
      <c r="L6704" s="275"/>
      <c r="M6704" s="275"/>
      <c r="N6704" s="275"/>
      <c r="O6704" s="275">
        <v>36989221</v>
      </c>
      <c r="P6704" s="275"/>
      <c r="Q6704" s="73">
        <v>0</v>
      </c>
    </row>
    <row r="6705" spans="1:17" ht="12.1" customHeight="1" x14ac:dyDescent="0.25">
      <c r="A6705" s="273" t="s">
        <v>10219</v>
      </c>
      <c r="B6705" s="273"/>
      <c r="C6705" s="274" t="s">
        <v>10220</v>
      </c>
      <c r="D6705" s="274"/>
      <c r="E6705" s="274"/>
      <c r="F6705" s="274"/>
      <c r="G6705" s="73">
        <v>0</v>
      </c>
      <c r="H6705" s="73">
        <v>0</v>
      </c>
      <c r="I6705" s="275">
        <v>52956610</v>
      </c>
      <c r="J6705" s="275"/>
      <c r="K6705" s="275">
        <v>0</v>
      </c>
      <c r="L6705" s="275"/>
      <c r="M6705" s="275"/>
      <c r="N6705" s="275"/>
      <c r="O6705" s="275">
        <v>52956610</v>
      </c>
      <c r="P6705" s="275"/>
      <c r="Q6705" s="73">
        <v>0</v>
      </c>
    </row>
    <row r="6706" spans="1:17" ht="12.75" customHeight="1" x14ac:dyDescent="0.25">
      <c r="A6706" s="273" t="s">
        <v>10221</v>
      </c>
      <c r="B6706" s="273"/>
      <c r="C6706" s="274" t="s">
        <v>10222</v>
      </c>
      <c r="D6706" s="274"/>
      <c r="E6706" s="274"/>
      <c r="F6706" s="274"/>
      <c r="G6706" s="73">
        <v>0</v>
      </c>
      <c r="H6706" s="73">
        <v>0</v>
      </c>
      <c r="I6706" s="275">
        <v>75546481</v>
      </c>
      <c r="J6706" s="275"/>
      <c r="K6706" s="275">
        <v>0</v>
      </c>
      <c r="L6706" s="275"/>
      <c r="M6706" s="275"/>
      <c r="N6706" s="275"/>
      <c r="O6706" s="275">
        <v>75546481</v>
      </c>
      <c r="P6706" s="275"/>
      <c r="Q6706" s="73">
        <v>0</v>
      </c>
    </row>
    <row r="6707" spans="1:17" ht="12.1" customHeight="1" x14ac:dyDescent="0.25">
      <c r="A6707" s="273" t="s">
        <v>10223</v>
      </c>
      <c r="B6707" s="273"/>
      <c r="C6707" s="274" t="s">
        <v>10224</v>
      </c>
      <c r="D6707" s="274"/>
      <c r="E6707" s="274"/>
      <c r="F6707" s="274"/>
      <c r="G6707" s="73">
        <v>0</v>
      </c>
      <c r="H6707" s="73">
        <v>0</v>
      </c>
      <c r="I6707" s="275">
        <v>59444645</v>
      </c>
      <c r="J6707" s="275"/>
      <c r="K6707" s="275">
        <v>0</v>
      </c>
      <c r="L6707" s="275"/>
      <c r="M6707" s="275"/>
      <c r="N6707" s="275"/>
      <c r="O6707" s="275">
        <v>59444645</v>
      </c>
      <c r="P6707" s="275"/>
      <c r="Q6707" s="73">
        <v>0</v>
      </c>
    </row>
    <row r="6708" spans="1:17" ht="12.1" customHeight="1" x14ac:dyDescent="0.25">
      <c r="A6708" s="273" t="s">
        <v>10225</v>
      </c>
      <c r="B6708" s="273"/>
      <c r="C6708" s="274" t="s">
        <v>10226</v>
      </c>
      <c r="D6708" s="274"/>
      <c r="E6708" s="274"/>
      <c r="F6708" s="274"/>
      <c r="G6708" s="73">
        <v>0</v>
      </c>
      <c r="H6708" s="73">
        <v>0</v>
      </c>
      <c r="I6708" s="275">
        <v>31001831</v>
      </c>
      <c r="J6708" s="275"/>
      <c r="K6708" s="275">
        <v>0</v>
      </c>
      <c r="L6708" s="275"/>
      <c r="M6708" s="275"/>
      <c r="N6708" s="275"/>
      <c r="O6708" s="275">
        <v>31001831</v>
      </c>
      <c r="P6708" s="275"/>
      <c r="Q6708" s="73">
        <v>0</v>
      </c>
    </row>
    <row r="6709" spans="1:17" ht="12.1" customHeight="1" x14ac:dyDescent="0.25">
      <c r="A6709" s="273" t="s">
        <v>10227</v>
      </c>
      <c r="B6709" s="273"/>
      <c r="C6709" s="274" t="s">
        <v>10228</v>
      </c>
      <c r="D6709" s="274"/>
      <c r="E6709" s="274"/>
      <c r="F6709" s="274"/>
      <c r="G6709" s="73">
        <v>0</v>
      </c>
      <c r="H6709" s="73">
        <v>0</v>
      </c>
      <c r="I6709" s="275">
        <v>2000000</v>
      </c>
      <c r="J6709" s="275"/>
      <c r="K6709" s="275">
        <v>0</v>
      </c>
      <c r="L6709" s="275"/>
      <c r="M6709" s="275"/>
      <c r="N6709" s="275"/>
      <c r="O6709" s="275">
        <v>2000000</v>
      </c>
      <c r="P6709" s="275"/>
      <c r="Q6709" s="73">
        <v>0</v>
      </c>
    </row>
    <row r="6710" spans="1:17" ht="12.75" customHeight="1" x14ac:dyDescent="0.25">
      <c r="A6710" s="273" t="s">
        <v>10229</v>
      </c>
      <c r="B6710" s="273"/>
      <c r="C6710" s="274" t="s">
        <v>10230</v>
      </c>
      <c r="D6710" s="274"/>
      <c r="E6710" s="274"/>
      <c r="F6710" s="274"/>
      <c r="G6710" s="73">
        <v>0</v>
      </c>
      <c r="H6710" s="73">
        <v>0</v>
      </c>
      <c r="I6710" s="275">
        <v>12221785</v>
      </c>
      <c r="J6710" s="275"/>
      <c r="K6710" s="275">
        <v>0</v>
      </c>
      <c r="L6710" s="275"/>
      <c r="M6710" s="275"/>
      <c r="N6710" s="275"/>
      <c r="O6710" s="275">
        <v>12221785</v>
      </c>
      <c r="P6710" s="275"/>
      <c r="Q6710" s="73">
        <v>0</v>
      </c>
    </row>
    <row r="6711" spans="1:17" ht="12.1" customHeight="1" x14ac:dyDescent="0.25">
      <c r="A6711" s="273" t="s">
        <v>10231</v>
      </c>
      <c r="B6711" s="273"/>
      <c r="C6711" s="274" t="s">
        <v>10232</v>
      </c>
      <c r="D6711" s="274"/>
      <c r="E6711" s="274"/>
      <c r="F6711" s="274"/>
      <c r="G6711" s="73">
        <v>0</v>
      </c>
      <c r="H6711" s="73">
        <v>0</v>
      </c>
      <c r="I6711" s="275">
        <v>13815000</v>
      </c>
      <c r="J6711" s="275"/>
      <c r="K6711" s="275">
        <v>0</v>
      </c>
      <c r="L6711" s="275"/>
      <c r="M6711" s="275"/>
      <c r="N6711" s="275"/>
      <c r="O6711" s="275">
        <v>13815000</v>
      </c>
      <c r="P6711" s="275"/>
      <c r="Q6711" s="73">
        <v>0</v>
      </c>
    </row>
    <row r="6712" spans="1:17" ht="12.1" customHeight="1" x14ac:dyDescent="0.25">
      <c r="A6712" s="273" t="s">
        <v>10233</v>
      </c>
      <c r="B6712" s="273"/>
      <c r="C6712" s="274" t="s">
        <v>10234</v>
      </c>
      <c r="D6712" s="274"/>
      <c r="E6712" s="274"/>
      <c r="F6712" s="274"/>
      <c r="G6712" s="73">
        <v>0</v>
      </c>
      <c r="H6712" s="73">
        <v>0</v>
      </c>
      <c r="I6712" s="275">
        <v>34145785</v>
      </c>
      <c r="J6712" s="275"/>
      <c r="K6712" s="275">
        <v>0</v>
      </c>
      <c r="L6712" s="275"/>
      <c r="M6712" s="275"/>
      <c r="N6712" s="275"/>
      <c r="O6712" s="275">
        <v>34145785</v>
      </c>
      <c r="P6712" s="275"/>
      <c r="Q6712" s="73">
        <v>0</v>
      </c>
    </row>
    <row r="6713" spans="1:17" ht="12.75" customHeight="1" x14ac:dyDescent="0.25">
      <c r="A6713" s="273" t="s">
        <v>10235</v>
      </c>
      <c r="B6713" s="273"/>
      <c r="C6713" s="274" t="s">
        <v>10236</v>
      </c>
      <c r="D6713" s="274"/>
      <c r="E6713" s="274"/>
      <c r="F6713" s="274"/>
      <c r="G6713" s="73">
        <v>0</v>
      </c>
      <c r="H6713" s="73">
        <v>0</v>
      </c>
      <c r="I6713" s="275">
        <v>57333905</v>
      </c>
      <c r="J6713" s="275"/>
      <c r="K6713" s="275">
        <v>0</v>
      </c>
      <c r="L6713" s="275"/>
      <c r="M6713" s="275"/>
      <c r="N6713" s="275"/>
      <c r="O6713" s="275">
        <v>57333905</v>
      </c>
      <c r="P6713" s="275"/>
      <c r="Q6713" s="73">
        <v>0</v>
      </c>
    </row>
    <row r="6714" spans="1:17" ht="12.1" customHeight="1" x14ac:dyDescent="0.25">
      <c r="A6714" s="273" t="s">
        <v>10237</v>
      </c>
      <c r="B6714" s="273"/>
      <c r="C6714" s="274" t="s">
        <v>10238</v>
      </c>
      <c r="D6714" s="274"/>
      <c r="E6714" s="274"/>
      <c r="F6714" s="274"/>
      <c r="G6714" s="73">
        <v>0</v>
      </c>
      <c r="H6714" s="73">
        <v>0</v>
      </c>
      <c r="I6714" s="275">
        <v>2749706</v>
      </c>
      <c r="J6714" s="275"/>
      <c r="K6714" s="275">
        <v>0</v>
      </c>
      <c r="L6714" s="275"/>
      <c r="M6714" s="275"/>
      <c r="N6714" s="275"/>
      <c r="O6714" s="275">
        <v>2749706</v>
      </c>
      <c r="P6714" s="275"/>
      <c r="Q6714" s="73">
        <v>0</v>
      </c>
    </row>
    <row r="6715" spans="1:17" ht="12.1" customHeight="1" x14ac:dyDescent="0.25">
      <c r="A6715" s="273" t="s">
        <v>10239</v>
      </c>
      <c r="B6715" s="273"/>
      <c r="C6715" s="274" t="s">
        <v>10240</v>
      </c>
      <c r="D6715" s="274"/>
      <c r="E6715" s="274"/>
      <c r="F6715" s="274"/>
      <c r="G6715" s="73">
        <v>0</v>
      </c>
      <c r="H6715" s="73">
        <v>0</v>
      </c>
      <c r="I6715" s="275">
        <v>13462000</v>
      </c>
      <c r="J6715" s="275"/>
      <c r="K6715" s="275">
        <v>0</v>
      </c>
      <c r="L6715" s="275"/>
      <c r="M6715" s="275"/>
      <c r="N6715" s="275"/>
      <c r="O6715" s="275">
        <v>13462000</v>
      </c>
      <c r="P6715" s="275"/>
      <c r="Q6715" s="73">
        <v>0</v>
      </c>
    </row>
    <row r="6716" spans="1:17" ht="12.75" customHeight="1" x14ac:dyDescent="0.25">
      <c r="A6716" s="273" t="s">
        <v>10241</v>
      </c>
      <c r="B6716" s="273"/>
      <c r="C6716" s="274" t="s">
        <v>10242</v>
      </c>
      <c r="D6716" s="274"/>
      <c r="E6716" s="274"/>
      <c r="F6716" s="274"/>
      <c r="G6716" s="73">
        <v>0</v>
      </c>
      <c r="H6716" s="73">
        <v>0</v>
      </c>
      <c r="I6716" s="275">
        <v>68384568</v>
      </c>
      <c r="J6716" s="275"/>
      <c r="K6716" s="275">
        <v>0</v>
      </c>
      <c r="L6716" s="275"/>
      <c r="M6716" s="275"/>
      <c r="N6716" s="275"/>
      <c r="O6716" s="275">
        <v>68384568</v>
      </c>
      <c r="P6716" s="275"/>
      <c r="Q6716" s="73">
        <v>0</v>
      </c>
    </row>
    <row r="6717" spans="1:17" ht="12.1" customHeight="1" x14ac:dyDescent="0.25">
      <c r="A6717" s="273" t="s">
        <v>10243</v>
      </c>
      <c r="B6717" s="273"/>
      <c r="C6717" s="274" t="s">
        <v>10244</v>
      </c>
      <c r="D6717" s="274"/>
      <c r="E6717" s="274"/>
      <c r="F6717" s="274"/>
      <c r="G6717" s="73">
        <v>0</v>
      </c>
      <c r="H6717" s="73">
        <v>0</v>
      </c>
      <c r="I6717" s="275">
        <v>66012462</v>
      </c>
      <c r="J6717" s="275"/>
      <c r="K6717" s="275">
        <v>0</v>
      </c>
      <c r="L6717" s="275"/>
      <c r="M6717" s="275"/>
      <c r="N6717" s="275"/>
      <c r="O6717" s="275">
        <v>66012462</v>
      </c>
      <c r="P6717" s="275"/>
      <c r="Q6717" s="73">
        <v>0</v>
      </c>
    </row>
    <row r="6718" spans="1:17" ht="12.1" customHeight="1" x14ac:dyDescent="0.25">
      <c r="A6718" s="273" t="s">
        <v>10245</v>
      </c>
      <c r="B6718" s="273"/>
      <c r="C6718" s="274" t="s">
        <v>10246</v>
      </c>
      <c r="D6718" s="274"/>
      <c r="E6718" s="274"/>
      <c r="F6718" s="274"/>
      <c r="G6718" s="73">
        <v>0</v>
      </c>
      <c r="H6718" s="73">
        <v>0</v>
      </c>
      <c r="I6718" s="275">
        <v>11715000</v>
      </c>
      <c r="J6718" s="275"/>
      <c r="K6718" s="275">
        <v>0</v>
      </c>
      <c r="L6718" s="275"/>
      <c r="M6718" s="275"/>
      <c r="N6718" s="275"/>
      <c r="O6718" s="275">
        <v>11715000</v>
      </c>
      <c r="P6718" s="275"/>
      <c r="Q6718" s="73">
        <v>0</v>
      </c>
    </row>
    <row r="6719" spans="1:17" ht="12.75" customHeight="1" x14ac:dyDescent="0.25">
      <c r="A6719" s="273" t="s">
        <v>10247</v>
      </c>
      <c r="B6719" s="273"/>
      <c r="C6719" s="274" t="s">
        <v>10248</v>
      </c>
      <c r="D6719" s="274"/>
      <c r="E6719" s="274"/>
      <c r="F6719" s="274"/>
      <c r="G6719" s="73">
        <v>0</v>
      </c>
      <c r="H6719" s="73">
        <v>0</v>
      </c>
      <c r="I6719" s="275">
        <v>7575000</v>
      </c>
      <c r="J6719" s="275"/>
      <c r="K6719" s="275">
        <v>0</v>
      </c>
      <c r="L6719" s="275"/>
      <c r="M6719" s="275"/>
      <c r="N6719" s="275"/>
      <c r="O6719" s="275">
        <v>7575000</v>
      </c>
      <c r="P6719" s="275"/>
      <c r="Q6719" s="73">
        <v>0</v>
      </c>
    </row>
    <row r="6720" spans="1:17" ht="12.1" customHeight="1" x14ac:dyDescent="0.25">
      <c r="A6720" s="273" t="s">
        <v>10249</v>
      </c>
      <c r="B6720" s="273"/>
      <c r="C6720" s="274" t="s">
        <v>10250</v>
      </c>
      <c r="D6720" s="274"/>
      <c r="E6720" s="274"/>
      <c r="F6720" s="274"/>
      <c r="G6720" s="73">
        <v>0</v>
      </c>
      <c r="H6720" s="73">
        <v>0</v>
      </c>
      <c r="I6720" s="275">
        <v>17737873</v>
      </c>
      <c r="J6720" s="275"/>
      <c r="K6720" s="275">
        <v>0</v>
      </c>
      <c r="L6720" s="275"/>
      <c r="M6720" s="275"/>
      <c r="N6720" s="275"/>
      <c r="O6720" s="275">
        <v>17737873</v>
      </c>
      <c r="P6720" s="275"/>
      <c r="Q6720" s="73">
        <v>0</v>
      </c>
    </row>
    <row r="6721" spans="1:17" ht="12.1" customHeight="1" x14ac:dyDescent="0.25">
      <c r="A6721" s="273" t="s">
        <v>10251</v>
      </c>
      <c r="B6721" s="273"/>
      <c r="C6721" s="274" t="s">
        <v>10248</v>
      </c>
      <c r="D6721" s="274"/>
      <c r="E6721" s="274"/>
      <c r="F6721" s="274"/>
      <c r="G6721" s="73">
        <v>0</v>
      </c>
      <c r="H6721" s="73">
        <v>0</v>
      </c>
      <c r="I6721" s="275">
        <v>8355000</v>
      </c>
      <c r="J6721" s="275"/>
      <c r="K6721" s="275">
        <v>0</v>
      </c>
      <c r="L6721" s="275"/>
      <c r="M6721" s="275"/>
      <c r="N6721" s="275"/>
      <c r="O6721" s="275">
        <v>8355000</v>
      </c>
      <c r="P6721" s="275"/>
      <c r="Q6721" s="73">
        <v>0</v>
      </c>
    </row>
    <row r="6722" spans="1:17" ht="12.75" customHeight="1" x14ac:dyDescent="0.25">
      <c r="A6722" s="273" t="s">
        <v>10252</v>
      </c>
      <c r="B6722" s="273"/>
      <c r="C6722" s="274" t="s">
        <v>10250</v>
      </c>
      <c r="D6722" s="274"/>
      <c r="E6722" s="274"/>
      <c r="F6722" s="274"/>
      <c r="G6722" s="73">
        <v>0</v>
      </c>
      <c r="H6722" s="73">
        <v>0</v>
      </c>
      <c r="I6722" s="275">
        <v>18480000</v>
      </c>
      <c r="J6722" s="275"/>
      <c r="K6722" s="275">
        <v>0</v>
      </c>
      <c r="L6722" s="275"/>
      <c r="M6722" s="275"/>
      <c r="N6722" s="275"/>
      <c r="O6722" s="275">
        <v>18480000</v>
      </c>
      <c r="P6722" s="275"/>
      <c r="Q6722" s="73">
        <v>0</v>
      </c>
    </row>
    <row r="6723" spans="1:17" ht="12.1" customHeight="1" x14ac:dyDescent="0.25">
      <c r="A6723" s="273" t="s">
        <v>10253</v>
      </c>
      <c r="B6723" s="273"/>
      <c r="C6723" s="274" t="s">
        <v>10248</v>
      </c>
      <c r="D6723" s="274"/>
      <c r="E6723" s="274"/>
      <c r="F6723" s="274"/>
      <c r="G6723" s="73">
        <v>0</v>
      </c>
      <c r="H6723" s="73">
        <v>0</v>
      </c>
      <c r="I6723" s="275">
        <v>6355727</v>
      </c>
      <c r="J6723" s="275"/>
      <c r="K6723" s="275">
        <v>0</v>
      </c>
      <c r="L6723" s="275"/>
      <c r="M6723" s="275"/>
      <c r="N6723" s="275"/>
      <c r="O6723" s="275">
        <v>6355727</v>
      </c>
      <c r="P6723" s="275"/>
      <c r="Q6723" s="73">
        <v>0</v>
      </c>
    </row>
    <row r="6724" spans="1:17" ht="12.1" customHeight="1" x14ac:dyDescent="0.25">
      <c r="A6724" s="273" t="s">
        <v>10254</v>
      </c>
      <c r="B6724" s="273"/>
      <c r="C6724" s="274" t="s">
        <v>10250</v>
      </c>
      <c r="D6724" s="274"/>
      <c r="E6724" s="274"/>
      <c r="F6724" s="274"/>
      <c r="G6724" s="73">
        <v>0</v>
      </c>
      <c r="H6724" s="73">
        <v>0</v>
      </c>
      <c r="I6724" s="275">
        <v>12885944</v>
      </c>
      <c r="J6724" s="275"/>
      <c r="K6724" s="275">
        <v>0</v>
      </c>
      <c r="L6724" s="275"/>
      <c r="M6724" s="275"/>
      <c r="N6724" s="275"/>
      <c r="O6724" s="275">
        <v>12885944</v>
      </c>
      <c r="P6724" s="275"/>
      <c r="Q6724" s="73">
        <v>0</v>
      </c>
    </row>
    <row r="6725" spans="1:17" ht="12.75" customHeight="1" x14ac:dyDescent="0.25">
      <c r="A6725" s="273" t="s">
        <v>10255</v>
      </c>
      <c r="B6725" s="273"/>
      <c r="C6725" s="274" t="s">
        <v>10248</v>
      </c>
      <c r="D6725" s="274"/>
      <c r="E6725" s="274"/>
      <c r="F6725" s="274"/>
      <c r="G6725" s="73">
        <v>0</v>
      </c>
      <c r="H6725" s="73">
        <v>0</v>
      </c>
      <c r="I6725" s="275">
        <v>6978000</v>
      </c>
      <c r="J6725" s="275"/>
      <c r="K6725" s="275">
        <v>0</v>
      </c>
      <c r="L6725" s="275"/>
      <c r="M6725" s="275"/>
      <c r="N6725" s="275"/>
      <c r="O6725" s="275">
        <v>6978000</v>
      </c>
      <c r="P6725" s="275"/>
      <c r="Q6725" s="73">
        <v>0</v>
      </c>
    </row>
    <row r="6726" spans="1:17" ht="12.1" customHeight="1" x14ac:dyDescent="0.25">
      <c r="A6726" s="273" t="s">
        <v>10256</v>
      </c>
      <c r="B6726" s="273"/>
      <c r="C6726" s="274" t="s">
        <v>10250</v>
      </c>
      <c r="D6726" s="274"/>
      <c r="E6726" s="274"/>
      <c r="F6726" s="274"/>
      <c r="G6726" s="73">
        <v>0</v>
      </c>
      <c r="H6726" s="73">
        <v>0</v>
      </c>
      <c r="I6726" s="275">
        <v>17870522</v>
      </c>
      <c r="J6726" s="275"/>
      <c r="K6726" s="275">
        <v>0</v>
      </c>
      <c r="L6726" s="275"/>
      <c r="M6726" s="275"/>
      <c r="N6726" s="275"/>
      <c r="O6726" s="275">
        <v>17870522</v>
      </c>
      <c r="P6726" s="275"/>
      <c r="Q6726" s="73">
        <v>0</v>
      </c>
    </row>
    <row r="6727" spans="1:17" ht="12.1" customHeight="1" x14ac:dyDescent="0.25">
      <c r="A6727" s="273" t="s">
        <v>10257</v>
      </c>
      <c r="B6727" s="273"/>
      <c r="C6727" s="274" t="s">
        <v>10248</v>
      </c>
      <c r="D6727" s="274"/>
      <c r="E6727" s="274"/>
      <c r="F6727" s="274"/>
      <c r="G6727" s="73">
        <v>0</v>
      </c>
      <c r="H6727" s="73">
        <v>0</v>
      </c>
      <c r="I6727" s="275">
        <v>8955000</v>
      </c>
      <c r="J6727" s="275"/>
      <c r="K6727" s="275">
        <v>0</v>
      </c>
      <c r="L6727" s="275"/>
      <c r="M6727" s="275"/>
      <c r="N6727" s="275"/>
      <c r="O6727" s="275">
        <v>8955000</v>
      </c>
      <c r="P6727" s="275"/>
      <c r="Q6727" s="73">
        <v>0</v>
      </c>
    </row>
    <row r="6728" spans="1:17" ht="12.75" customHeight="1" x14ac:dyDescent="0.25">
      <c r="A6728" s="273" t="s">
        <v>10258</v>
      </c>
      <c r="B6728" s="273"/>
      <c r="C6728" s="274" t="s">
        <v>10250</v>
      </c>
      <c r="D6728" s="274"/>
      <c r="E6728" s="274"/>
      <c r="F6728" s="274"/>
      <c r="G6728" s="73">
        <v>0</v>
      </c>
      <c r="H6728" s="73">
        <v>0</v>
      </c>
      <c r="I6728" s="275">
        <v>15425465</v>
      </c>
      <c r="J6728" s="275"/>
      <c r="K6728" s="275">
        <v>0</v>
      </c>
      <c r="L6728" s="275"/>
      <c r="M6728" s="275"/>
      <c r="N6728" s="275"/>
      <c r="O6728" s="275">
        <v>15425465</v>
      </c>
      <c r="P6728" s="275"/>
      <c r="Q6728" s="73">
        <v>0</v>
      </c>
    </row>
    <row r="6729" spans="1:17" ht="12.1" customHeight="1" x14ac:dyDescent="0.25">
      <c r="A6729" s="273" t="s">
        <v>10259</v>
      </c>
      <c r="B6729" s="273"/>
      <c r="C6729" s="274" t="s">
        <v>10248</v>
      </c>
      <c r="D6729" s="274"/>
      <c r="E6729" s="274"/>
      <c r="F6729" s="274"/>
      <c r="G6729" s="73">
        <v>0</v>
      </c>
      <c r="H6729" s="73">
        <v>0</v>
      </c>
      <c r="I6729" s="275">
        <v>7815000</v>
      </c>
      <c r="J6729" s="275"/>
      <c r="K6729" s="275">
        <v>0</v>
      </c>
      <c r="L6729" s="275"/>
      <c r="M6729" s="275"/>
      <c r="N6729" s="275"/>
      <c r="O6729" s="275">
        <v>7815000</v>
      </c>
      <c r="P6729" s="275"/>
      <c r="Q6729" s="73">
        <v>0</v>
      </c>
    </row>
    <row r="6730" spans="1:17" ht="12.1" customHeight="1" x14ac:dyDescent="0.25">
      <c r="A6730" s="273" t="s">
        <v>10260</v>
      </c>
      <c r="B6730" s="273"/>
      <c r="C6730" s="274" t="s">
        <v>10250</v>
      </c>
      <c r="D6730" s="274"/>
      <c r="E6730" s="274"/>
      <c r="F6730" s="274"/>
      <c r="G6730" s="73">
        <v>0</v>
      </c>
      <c r="H6730" s="73">
        <v>0</v>
      </c>
      <c r="I6730" s="275">
        <v>17233266</v>
      </c>
      <c r="J6730" s="275"/>
      <c r="K6730" s="275">
        <v>0</v>
      </c>
      <c r="L6730" s="275"/>
      <c r="M6730" s="275"/>
      <c r="N6730" s="275"/>
      <c r="O6730" s="275">
        <v>17233266</v>
      </c>
      <c r="P6730" s="275"/>
      <c r="Q6730" s="73">
        <v>0</v>
      </c>
    </row>
    <row r="6731" spans="1:17" ht="12.75" customHeight="1" x14ac:dyDescent="0.25">
      <c r="A6731" s="273" t="s">
        <v>10261</v>
      </c>
      <c r="B6731" s="273"/>
      <c r="C6731" s="274" t="s">
        <v>10248</v>
      </c>
      <c r="D6731" s="274"/>
      <c r="E6731" s="274"/>
      <c r="F6731" s="274"/>
      <c r="G6731" s="73">
        <v>0</v>
      </c>
      <c r="H6731" s="73">
        <v>0</v>
      </c>
      <c r="I6731" s="275">
        <v>12532500</v>
      </c>
      <c r="J6731" s="275"/>
      <c r="K6731" s="275">
        <v>0</v>
      </c>
      <c r="L6731" s="275"/>
      <c r="M6731" s="275"/>
      <c r="N6731" s="275"/>
      <c r="O6731" s="275">
        <v>12532500</v>
      </c>
      <c r="P6731" s="275"/>
      <c r="Q6731" s="73">
        <v>0</v>
      </c>
    </row>
    <row r="6732" spans="1:17" ht="12.1" customHeight="1" x14ac:dyDescent="0.25">
      <c r="A6732" s="273" t="s">
        <v>10262</v>
      </c>
      <c r="B6732" s="273"/>
      <c r="C6732" s="274" t="s">
        <v>10250</v>
      </c>
      <c r="D6732" s="274"/>
      <c r="E6732" s="274"/>
      <c r="F6732" s="274"/>
      <c r="G6732" s="73">
        <v>0</v>
      </c>
      <c r="H6732" s="73">
        <v>0</v>
      </c>
      <c r="I6732" s="275">
        <v>13294749</v>
      </c>
      <c r="J6732" s="275"/>
      <c r="K6732" s="275">
        <v>0</v>
      </c>
      <c r="L6732" s="275"/>
      <c r="M6732" s="275"/>
      <c r="N6732" s="275"/>
      <c r="O6732" s="275">
        <v>13294749</v>
      </c>
      <c r="P6732" s="275"/>
      <c r="Q6732" s="73">
        <v>0</v>
      </c>
    </row>
    <row r="6733" spans="1:17" ht="12.1" customHeight="1" x14ac:dyDescent="0.25">
      <c r="A6733" s="273" t="s">
        <v>10263</v>
      </c>
      <c r="B6733" s="273"/>
      <c r="C6733" s="274" t="s">
        <v>10248</v>
      </c>
      <c r="D6733" s="274"/>
      <c r="E6733" s="274"/>
      <c r="F6733" s="274"/>
      <c r="G6733" s="73">
        <v>0</v>
      </c>
      <c r="H6733" s="73">
        <v>0</v>
      </c>
      <c r="I6733" s="275">
        <v>4331514</v>
      </c>
      <c r="J6733" s="275"/>
      <c r="K6733" s="275">
        <v>0</v>
      </c>
      <c r="L6733" s="275"/>
      <c r="M6733" s="275"/>
      <c r="N6733" s="275"/>
      <c r="O6733" s="275">
        <v>4331514</v>
      </c>
      <c r="P6733" s="275"/>
      <c r="Q6733" s="73">
        <v>0</v>
      </c>
    </row>
    <row r="6734" spans="1:17" ht="12.1" customHeight="1" x14ac:dyDescent="0.25">
      <c r="A6734" s="273" t="s">
        <v>10264</v>
      </c>
      <c r="B6734" s="273"/>
      <c r="C6734" s="274" t="s">
        <v>10250</v>
      </c>
      <c r="D6734" s="274"/>
      <c r="E6734" s="274"/>
      <c r="F6734" s="274"/>
      <c r="G6734" s="73">
        <v>0</v>
      </c>
      <c r="H6734" s="73">
        <v>0</v>
      </c>
      <c r="I6734" s="275">
        <v>14266273</v>
      </c>
      <c r="J6734" s="275"/>
      <c r="K6734" s="275">
        <v>0</v>
      </c>
      <c r="L6734" s="275"/>
      <c r="M6734" s="275"/>
      <c r="N6734" s="275"/>
      <c r="O6734" s="275">
        <v>14266273</v>
      </c>
      <c r="P6734" s="275"/>
      <c r="Q6734" s="73">
        <v>0</v>
      </c>
    </row>
    <row r="6735" spans="1:17" ht="12.75" customHeight="1" x14ac:dyDescent="0.25">
      <c r="A6735" s="273" t="s">
        <v>10265</v>
      </c>
      <c r="B6735" s="273"/>
      <c r="C6735" s="274" t="s">
        <v>10248</v>
      </c>
      <c r="D6735" s="274"/>
      <c r="E6735" s="274"/>
      <c r="F6735" s="274"/>
      <c r="G6735" s="73">
        <v>0</v>
      </c>
      <c r="H6735" s="73">
        <v>0</v>
      </c>
      <c r="I6735" s="275">
        <v>7725000</v>
      </c>
      <c r="J6735" s="275"/>
      <c r="K6735" s="275">
        <v>0</v>
      </c>
      <c r="L6735" s="275"/>
      <c r="M6735" s="275"/>
      <c r="N6735" s="275"/>
      <c r="O6735" s="275">
        <v>7725000</v>
      </c>
      <c r="P6735" s="275"/>
      <c r="Q6735" s="73">
        <v>0</v>
      </c>
    </row>
    <row r="6736" spans="1:17" ht="12.1" customHeight="1" x14ac:dyDescent="0.25">
      <c r="A6736" s="273" t="s">
        <v>10266</v>
      </c>
      <c r="B6736" s="273"/>
      <c r="C6736" s="274" t="s">
        <v>10250</v>
      </c>
      <c r="D6736" s="274"/>
      <c r="E6736" s="274"/>
      <c r="F6736" s="274"/>
      <c r="G6736" s="73">
        <v>0</v>
      </c>
      <c r="H6736" s="73">
        <v>0</v>
      </c>
      <c r="I6736" s="275">
        <v>17794182</v>
      </c>
      <c r="J6736" s="275"/>
      <c r="K6736" s="275">
        <v>0</v>
      </c>
      <c r="L6736" s="275"/>
      <c r="M6736" s="275"/>
      <c r="N6736" s="275"/>
      <c r="O6736" s="275">
        <v>17794182</v>
      </c>
      <c r="P6736" s="275"/>
      <c r="Q6736" s="73">
        <v>0</v>
      </c>
    </row>
    <row r="6737" spans="1:17" ht="12.1" customHeight="1" x14ac:dyDescent="0.25">
      <c r="A6737" s="273" t="s">
        <v>10267</v>
      </c>
      <c r="B6737" s="273"/>
      <c r="C6737" s="274" t="s">
        <v>10248</v>
      </c>
      <c r="D6737" s="274"/>
      <c r="E6737" s="274"/>
      <c r="F6737" s="274"/>
      <c r="G6737" s="73">
        <v>0</v>
      </c>
      <c r="H6737" s="73">
        <v>0</v>
      </c>
      <c r="I6737" s="275">
        <v>6739539</v>
      </c>
      <c r="J6737" s="275"/>
      <c r="K6737" s="275">
        <v>0</v>
      </c>
      <c r="L6737" s="275"/>
      <c r="M6737" s="275"/>
      <c r="N6737" s="275"/>
      <c r="O6737" s="275">
        <v>6739539</v>
      </c>
      <c r="P6737" s="275"/>
      <c r="Q6737" s="73">
        <v>0</v>
      </c>
    </row>
    <row r="6738" spans="1:17" ht="12.75" customHeight="1" x14ac:dyDescent="0.25">
      <c r="A6738" s="273" t="s">
        <v>10268</v>
      </c>
      <c r="B6738" s="273"/>
      <c r="C6738" s="274" t="s">
        <v>10250</v>
      </c>
      <c r="D6738" s="274"/>
      <c r="E6738" s="274"/>
      <c r="F6738" s="274"/>
      <c r="G6738" s="73">
        <v>0</v>
      </c>
      <c r="H6738" s="73">
        <v>0</v>
      </c>
      <c r="I6738" s="275">
        <v>18024273</v>
      </c>
      <c r="J6738" s="275"/>
      <c r="K6738" s="275">
        <v>0</v>
      </c>
      <c r="L6738" s="275"/>
      <c r="M6738" s="275"/>
      <c r="N6738" s="275"/>
      <c r="O6738" s="275">
        <v>18024273</v>
      </c>
      <c r="P6738" s="275"/>
      <c r="Q6738" s="73">
        <v>0</v>
      </c>
    </row>
    <row r="6739" spans="1:17" ht="12.1" customHeight="1" x14ac:dyDescent="0.25">
      <c r="A6739" s="273" t="s">
        <v>10269</v>
      </c>
      <c r="B6739" s="273"/>
      <c r="C6739" s="274" t="s">
        <v>10248</v>
      </c>
      <c r="D6739" s="274"/>
      <c r="E6739" s="274"/>
      <c r="F6739" s="274"/>
      <c r="G6739" s="73">
        <v>0</v>
      </c>
      <c r="H6739" s="73">
        <v>0</v>
      </c>
      <c r="I6739" s="275">
        <v>5236400</v>
      </c>
      <c r="J6739" s="275"/>
      <c r="K6739" s="275">
        <v>0</v>
      </c>
      <c r="L6739" s="275"/>
      <c r="M6739" s="275"/>
      <c r="N6739" s="275"/>
      <c r="O6739" s="275">
        <v>5236400</v>
      </c>
      <c r="P6739" s="275"/>
      <c r="Q6739" s="73">
        <v>0</v>
      </c>
    </row>
    <row r="6740" spans="1:17" ht="12.1" customHeight="1" x14ac:dyDescent="0.25">
      <c r="A6740" s="273" t="s">
        <v>10270</v>
      </c>
      <c r="B6740" s="273"/>
      <c r="C6740" s="274" t="s">
        <v>10250</v>
      </c>
      <c r="D6740" s="274"/>
      <c r="E6740" s="274"/>
      <c r="F6740" s="274"/>
      <c r="G6740" s="73">
        <v>0</v>
      </c>
      <c r="H6740" s="73">
        <v>0</v>
      </c>
      <c r="I6740" s="275">
        <v>17426720</v>
      </c>
      <c r="J6740" s="275"/>
      <c r="K6740" s="275">
        <v>0</v>
      </c>
      <c r="L6740" s="275"/>
      <c r="M6740" s="275"/>
      <c r="N6740" s="275"/>
      <c r="O6740" s="275">
        <v>17426720</v>
      </c>
      <c r="P6740" s="275"/>
      <c r="Q6740" s="73">
        <v>0</v>
      </c>
    </row>
    <row r="6741" spans="1:17" ht="12.75" customHeight="1" x14ac:dyDescent="0.25">
      <c r="A6741" s="273" t="s">
        <v>10271</v>
      </c>
      <c r="B6741" s="273"/>
      <c r="C6741" s="274" t="s">
        <v>10248</v>
      </c>
      <c r="D6741" s="274"/>
      <c r="E6741" s="274"/>
      <c r="F6741" s="274"/>
      <c r="G6741" s="73">
        <v>0</v>
      </c>
      <c r="H6741" s="73">
        <v>0</v>
      </c>
      <c r="I6741" s="275">
        <v>8605000</v>
      </c>
      <c r="J6741" s="275"/>
      <c r="K6741" s="275">
        <v>0</v>
      </c>
      <c r="L6741" s="275"/>
      <c r="M6741" s="275"/>
      <c r="N6741" s="275"/>
      <c r="O6741" s="275">
        <v>8605000</v>
      </c>
      <c r="P6741" s="275"/>
      <c r="Q6741" s="73">
        <v>0</v>
      </c>
    </row>
    <row r="6742" spans="1:17" ht="12.1" customHeight="1" x14ac:dyDescent="0.25">
      <c r="A6742" s="273" t="s">
        <v>10272</v>
      </c>
      <c r="B6742" s="273"/>
      <c r="C6742" s="274" t="s">
        <v>10250</v>
      </c>
      <c r="D6742" s="274"/>
      <c r="E6742" s="274"/>
      <c r="F6742" s="274"/>
      <c r="G6742" s="73">
        <v>0</v>
      </c>
      <c r="H6742" s="73">
        <v>0</v>
      </c>
      <c r="I6742" s="275">
        <v>16790000</v>
      </c>
      <c r="J6742" s="275"/>
      <c r="K6742" s="275">
        <v>0</v>
      </c>
      <c r="L6742" s="275"/>
      <c r="M6742" s="275"/>
      <c r="N6742" s="275"/>
      <c r="O6742" s="275">
        <v>16790000</v>
      </c>
      <c r="P6742" s="275"/>
      <c r="Q6742" s="73">
        <v>0</v>
      </c>
    </row>
    <row r="6743" spans="1:17" ht="12.1" customHeight="1" x14ac:dyDescent="0.25">
      <c r="A6743" s="273" t="s">
        <v>10273</v>
      </c>
      <c r="B6743" s="273"/>
      <c r="C6743" s="274" t="s">
        <v>10248</v>
      </c>
      <c r="D6743" s="274"/>
      <c r="E6743" s="274"/>
      <c r="F6743" s="274"/>
      <c r="G6743" s="73">
        <v>0</v>
      </c>
      <c r="H6743" s="73">
        <v>0</v>
      </c>
      <c r="I6743" s="275">
        <v>5775000</v>
      </c>
      <c r="J6743" s="275"/>
      <c r="K6743" s="275">
        <v>0</v>
      </c>
      <c r="L6743" s="275"/>
      <c r="M6743" s="275"/>
      <c r="N6743" s="275"/>
      <c r="O6743" s="275">
        <v>5775000</v>
      </c>
      <c r="P6743" s="275"/>
      <c r="Q6743" s="73">
        <v>0</v>
      </c>
    </row>
    <row r="6744" spans="1:17" ht="12.75" customHeight="1" x14ac:dyDescent="0.25">
      <c r="A6744" s="273" t="s">
        <v>10274</v>
      </c>
      <c r="B6744" s="273"/>
      <c r="C6744" s="274" t="s">
        <v>10250</v>
      </c>
      <c r="D6744" s="274"/>
      <c r="E6744" s="274"/>
      <c r="F6744" s="274"/>
      <c r="G6744" s="73">
        <v>0</v>
      </c>
      <c r="H6744" s="73">
        <v>0</v>
      </c>
      <c r="I6744" s="275">
        <v>16925007</v>
      </c>
      <c r="J6744" s="275"/>
      <c r="K6744" s="275">
        <v>0</v>
      </c>
      <c r="L6744" s="275"/>
      <c r="M6744" s="275"/>
      <c r="N6744" s="275"/>
      <c r="O6744" s="275">
        <v>16925007</v>
      </c>
      <c r="P6744" s="275"/>
      <c r="Q6744" s="73">
        <v>0</v>
      </c>
    </row>
    <row r="6745" spans="1:17" ht="12.1" customHeight="1" x14ac:dyDescent="0.25">
      <c r="A6745" s="273" t="s">
        <v>10275</v>
      </c>
      <c r="B6745" s="273"/>
      <c r="C6745" s="274" t="s">
        <v>10248</v>
      </c>
      <c r="D6745" s="274"/>
      <c r="E6745" s="274"/>
      <c r="F6745" s="274"/>
      <c r="G6745" s="73">
        <v>0</v>
      </c>
      <c r="H6745" s="73">
        <v>0</v>
      </c>
      <c r="I6745" s="275">
        <v>8799000</v>
      </c>
      <c r="J6745" s="275"/>
      <c r="K6745" s="275">
        <v>0</v>
      </c>
      <c r="L6745" s="275"/>
      <c r="M6745" s="275"/>
      <c r="N6745" s="275"/>
      <c r="O6745" s="275">
        <v>8799000</v>
      </c>
      <c r="P6745" s="275"/>
      <c r="Q6745" s="73">
        <v>0</v>
      </c>
    </row>
    <row r="6746" spans="1:17" ht="12.1" customHeight="1" x14ac:dyDescent="0.25">
      <c r="A6746" s="273" t="s">
        <v>10276</v>
      </c>
      <c r="B6746" s="273"/>
      <c r="C6746" s="274" t="s">
        <v>10250</v>
      </c>
      <c r="D6746" s="274"/>
      <c r="E6746" s="274"/>
      <c r="F6746" s="274"/>
      <c r="G6746" s="73">
        <v>0</v>
      </c>
      <c r="H6746" s="73">
        <v>0</v>
      </c>
      <c r="I6746" s="275">
        <v>14642457</v>
      </c>
      <c r="J6746" s="275"/>
      <c r="K6746" s="275">
        <v>0</v>
      </c>
      <c r="L6746" s="275"/>
      <c r="M6746" s="275"/>
      <c r="N6746" s="275"/>
      <c r="O6746" s="275">
        <v>14642457</v>
      </c>
      <c r="P6746" s="275"/>
      <c r="Q6746" s="73">
        <v>0</v>
      </c>
    </row>
    <row r="6747" spans="1:17" ht="12.75" customHeight="1" x14ac:dyDescent="0.25">
      <c r="A6747" s="273" t="s">
        <v>10277</v>
      </c>
      <c r="B6747" s="273"/>
      <c r="C6747" s="274" t="s">
        <v>10248</v>
      </c>
      <c r="D6747" s="274"/>
      <c r="E6747" s="274"/>
      <c r="F6747" s="274"/>
      <c r="G6747" s="73">
        <v>0</v>
      </c>
      <c r="H6747" s="73">
        <v>0</v>
      </c>
      <c r="I6747" s="275">
        <v>7215000</v>
      </c>
      <c r="J6747" s="275"/>
      <c r="K6747" s="275">
        <v>0</v>
      </c>
      <c r="L6747" s="275"/>
      <c r="M6747" s="275"/>
      <c r="N6747" s="275"/>
      <c r="O6747" s="275">
        <v>7215000</v>
      </c>
      <c r="P6747" s="275"/>
      <c r="Q6747" s="73">
        <v>0</v>
      </c>
    </row>
    <row r="6748" spans="1:17" ht="12.1" customHeight="1" x14ac:dyDescent="0.25">
      <c r="A6748" s="273" t="s">
        <v>10278</v>
      </c>
      <c r="B6748" s="273"/>
      <c r="C6748" s="274" t="s">
        <v>10250</v>
      </c>
      <c r="D6748" s="274"/>
      <c r="E6748" s="274"/>
      <c r="F6748" s="274"/>
      <c r="G6748" s="73">
        <v>0</v>
      </c>
      <c r="H6748" s="73">
        <v>0</v>
      </c>
      <c r="I6748" s="275">
        <v>18020558</v>
      </c>
      <c r="J6748" s="275"/>
      <c r="K6748" s="275">
        <v>0</v>
      </c>
      <c r="L6748" s="275"/>
      <c r="M6748" s="275"/>
      <c r="N6748" s="275"/>
      <c r="O6748" s="275">
        <v>18020558</v>
      </c>
      <c r="P6748" s="275"/>
      <c r="Q6748" s="73">
        <v>0</v>
      </c>
    </row>
    <row r="6749" spans="1:17" ht="12.1" customHeight="1" x14ac:dyDescent="0.25">
      <c r="A6749" s="273" t="s">
        <v>10279</v>
      </c>
      <c r="B6749" s="273"/>
      <c r="C6749" s="274" t="s">
        <v>10248</v>
      </c>
      <c r="D6749" s="274"/>
      <c r="E6749" s="274"/>
      <c r="F6749" s="274"/>
      <c r="G6749" s="73">
        <v>0</v>
      </c>
      <c r="H6749" s="73">
        <v>0</v>
      </c>
      <c r="I6749" s="275">
        <v>4043496</v>
      </c>
      <c r="J6749" s="275"/>
      <c r="K6749" s="275">
        <v>0</v>
      </c>
      <c r="L6749" s="275"/>
      <c r="M6749" s="275"/>
      <c r="N6749" s="275"/>
      <c r="O6749" s="275">
        <v>4043496</v>
      </c>
      <c r="P6749" s="275"/>
      <c r="Q6749" s="73">
        <v>0</v>
      </c>
    </row>
    <row r="6750" spans="1:17" ht="12.75" customHeight="1" x14ac:dyDescent="0.25">
      <c r="A6750" s="273" t="s">
        <v>10280</v>
      </c>
      <c r="B6750" s="273"/>
      <c r="C6750" s="274" t="s">
        <v>10250</v>
      </c>
      <c r="D6750" s="274"/>
      <c r="E6750" s="274"/>
      <c r="F6750" s="274"/>
      <c r="G6750" s="73">
        <v>0</v>
      </c>
      <c r="H6750" s="73">
        <v>0</v>
      </c>
      <c r="I6750" s="275">
        <v>19316497</v>
      </c>
      <c r="J6750" s="275"/>
      <c r="K6750" s="275">
        <v>0</v>
      </c>
      <c r="L6750" s="275"/>
      <c r="M6750" s="275"/>
      <c r="N6750" s="275"/>
      <c r="O6750" s="275">
        <v>19316497</v>
      </c>
      <c r="P6750" s="275"/>
      <c r="Q6750" s="73">
        <v>0</v>
      </c>
    </row>
    <row r="6751" spans="1:17" ht="12.1" customHeight="1" x14ac:dyDescent="0.25">
      <c r="A6751" s="273" t="s">
        <v>10281</v>
      </c>
      <c r="B6751" s="273"/>
      <c r="C6751" s="274" t="s">
        <v>10248</v>
      </c>
      <c r="D6751" s="274"/>
      <c r="E6751" s="274"/>
      <c r="F6751" s="274"/>
      <c r="G6751" s="73">
        <v>0</v>
      </c>
      <c r="H6751" s="73">
        <v>0</v>
      </c>
      <c r="I6751" s="275">
        <v>7275000</v>
      </c>
      <c r="J6751" s="275"/>
      <c r="K6751" s="275">
        <v>0</v>
      </c>
      <c r="L6751" s="275"/>
      <c r="M6751" s="275"/>
      <c r="N6751" s="275"/>
      <c r="O6751" s="275">
        <v>7275000</v>
      </c>
      <c r="P6751" s="275"/>
      <c r="Q6751" s="73">
        <v>0</v>
      </c>
    </row>
    <row r="6752" spans="1:17" ht="12.1" customHeight="1" x14ac:dyDescent="0.25">
      <c r="A6752" s="273" t="s">
        <v>10282</v>
      </c>
      <c r="B6752" s="273"/>
      <c r="C6752" s="274" t="s">
        <v>10250</v>
      </c>
      <c r="D6752" s="274"/>
      <c r="E6752" s="274"/>
      <c r="F6752" s="274"/>
      <c r="G6752" s="73">
        <v>0</v>
      </c>
      <c r="H6752" s="73">
        <v>0</v>
      </c>
      <c r="I6752" s="275">
        <v>12679032</v>
      </c>
      <c r="J6752" s="275"/>
      <c r="K6752" s="275">
        <v>0</v>
      </c>
      <c r="L6752" s="275"/>
      <c r="M6752" s="275"/>
      <c r="N6752" s="275"/>
      <c r="O6752" s="275">
        <v>12679032</v>
      </c>
      <c r="P6752" s="275"/>
      <c r="Q6752" s="73">
        <v>0</v>
      </c>
    </row>
    <row r="6753" spans="1:17" ht="12.75" customHeight="1" x14ac:dyDescent="0.25">
      <c r="A6753" s="273" t="s">
        <v>10283</v>
      </c>
      <c r="B6753" s="273"/>
      <c r="C6753" s="274" t="s">
        <v>10248</v>
      </c>
      <c r="D6753" s="274"/>
      <c r="E6753" s="274"/>
      <c r="F6753" s="274"/>
      <c r="G6753" s="73">
        <v>0</v>
      </c>
      <c r="H6753" s="73">
        <v>0</v>
      </c>
      <c r="I6753" s="275">
        <v>5955000</v>
      </c>
      <c r="J6753" s="275"/>
      <c r="K6753" s="275">
        <v>0</v>
      </c>
      <c r="L6753" s="275"/>
      <c r="M6753" s="275"/>
      <c r="N6753" s="275"/>
      <c r="O6753" s="275">
        <v>5955000</v>
      </c>
      <c r="P6753" s="275"/>
      <c r="Q6753" s="73">
        <v>0</v>
      </c>
    </row>
    <row r="6754" spans="1:17" ht="12.1" customHeight="1" x14ac:dyDescent="0.25">
      <c r="A6754" s="273" t="s">
        <v>10284</v>
      </c>
      <c r="B6754" s="273"/>
      <c r="C6754" s="274" t="s">
        <v>10250</v>
      </c>
      <c r="D6754" s="274"/>
      <c r="E6754" s="274"/>
      <c r="F6754" s="274"/>
      <c r="G6754" s="73">
        <v>0</v>
      </c>
      <c r="H6754" s="73">
        <v>0</v>
      </c>
      <c r="I6754" s="275">
        <v>17299066</v>
      </c>
      <c r="J6754" s="275"/>
      <c r="K6754" s="275">
        <v>0</v>
      </c>
      <c r="L6754" s="275"/>
      <c r="M6754" s="275"/>
      <c r="N6754" s="275"/>
      <c r="O6754" s="275">
        <v>17299066</v>
      </c>
      <c r="P6754" s="275"/>
      <c r="Q6754" s="73">
        <v>0</v>
      </c>
    </row>
    <row r="6755" spans="1:17" ht="12.1" customHeight="1" x14ac:dyDescent="0.25">
      <c r="A6755" s="273" t="s">
        <v>10285</v>
      </c>
      <c r="B6755" s="273"/>
      <c r="C6755" s="274" t="s">
        <v>10248</v>
      </c>
      <c r="D6755" s="274"/>
      <c r="E6755" s="274"/>
      <c r="F6755" s="274"/>
      <c r="G6755" s="73">
        <v>0</v>
      </c>
      <c r="H6755" s="73">
        <v>0</v>
      </c>
      <c r="I6755" s="275">
        <v>6375000</v>
      </c>
      <c r="J6755" s="275"/>
      <c r="K6755" s="275">
        <v>0</v>
      </c>
      <c r="L6755" s="275"/>
      <c r="M6755" s="275"/>
      <c r="N6755" s="275"/>
      <c r="O6755" s="275">
        <v>6375000</v>
      </c>
      <c r="P6755" s="275"/>
      <c r="Q6755" s="73">
        <v>0</v>
      </c>
    </row>
    <row r="6756" spans="1:17" ht="12.75" customHeight="1" x14ac:dyDescent="0.25">
      <c r="A6756" s="273" t="s">
        <v>10286</v>
      </c>
      <c r="B6756" s="273"/>
      <c r="C6756" s="274" t="s">
        <v>10250</v>
      </c>
      <c r="D6756" s="274"/>
      <c r="E6756" s="274"/>
      <c r="F6756" s="274"/>
      <c r="G6756" s="73">
        <v>0</v>
      </c>
      <c r="H6756" s="73">
        <v>0</v>
      </c>
      <c r="I6756" s="275">
        <v>18097000</v>
      </c>
      <c r="J6756" s="275"/>
      <c r="K6756" s="275">
        <v>0</v>
      </c>
      <c r="L6756" s="275"/>
      <c r="M6756" s="275"/>
      <c r="N6756" s="275"/>
      <c r="O6756" s="275">
        <v>18097000</v>
      </c>
      <c r="P6756" s="275"/>
      <c r="Q6756" s="73">
        <v>0</v>
      </c>
    </row>
    <row r="6757" spans="1:17" ht="12.1" customHeight="1" x14ac:dyDescent="0.25">
      <c r="A6757" s="273" t="s">
        <v>10287</v>
      </c>
      <c r="B6757" s="273"/>
      <c r="C6757" s="274" t="s">
        <v>10248</v>
      </c>
      <c r="D6757" s="274"/>
      <c r="E6757" s="274"/>
      <c r="F6757" s="274"/>
      <c r="G6757" s="73">
        <v>0</v>
      </c>
      <c r="H6757" s="73">
        <v>0</v>
      </c>
      <c r="I6757" s="275">
        <v>7815000</v>
      </c>
      <c r="J6757" s="275"/>
      <c r="K6757" s="275">
        <v>0</v>
      </c>
      <c r="L6757" s="275"/>
      <c r="M6757" s="275"/>
      <c r="N6757" s="275"/>
      <c r="O6757" s="275">
        <v>7815000</v>
      </c>
      <c r="P6757" s="275"/>
      <c r="Q6757" s="73">
        <v>0</v>
      </c>
    </row>
    <row r="6758" spans="1:17" ht="12.1" customHeight="1" x14ac:dyDescent="0.25">
      <c r="A6758" s="273" t="s">
        <v>10288</v>
      </c>
      <c r="B6758" s="273"/>
      <c r="C6758" s="274" t="s">
        <v>10250</v>
      </c>
      <c r="D6758" s="274"/>
      <c r="E6758" s="274"/>
      <c r="F6758" s="274"/>
      <c r="G6758" s="73">
        <v>0</v>
      </c>
      <c r="H6758" s="73">
        <v>0</v>
      </c>
      <c r="I6758" s="275">
        <v>24140022</v>
      </c>
      <c r="J6758" s="275"/>
      <c r="K6758" s="275">
        <v>0</v>
      </c>
      <c r="L6758" s="275"/>
      <c r="M6758" s="275"/>
      <c r="N6758" s="275"/>
      <c r="O6758" s="275">
        <v>24140022</v>
      </c>
      <c r="P6758" s="275"/>
      <c r="Q6758" s="73">
        <v>0</v>
      </c>
    </row>
    <row r="6759" spans="1:17" ht="12.1" customHeight="1" x14ac:dyDescent="0.25">
      <c r="A6759" s="273" t="s">
        <v>10289</v>
      </c>
      <c r="B6759" s="273"/>
      <c r="C6759" s="274" t="s">
        <v>10248</v>
      </c>
      <c r="D6759" s="274"/>
      <c r="E6759" s="274"/>
      <c r="F6759" s="274"/>
      <c r="G6759" s="73">
        <v>0</v>
      </c>
      <c r="H6759" s="73">
        <v>0</v>
      </c>
      <c r="I6759" s="275">
        <v>6975000</v>
      </c>
      <c r="J6759" s="275"/>
      <c r="K6759" s="275">
        <v>0</v>
      </c>
      <c r="L6759" s="275"/>
      <c r="M6759" s="275"/>
      <c r="N6759" s="275"/>
      <c r="O6759" s="275">
        <v>6975000</v>
      </c>
      <c r="P6759" s="275"/>
      <c r="Q6759" s="73">
        <v>0</v>
      </c>
    </row>
    <row r="6760" spans="1:17" ht="12.75" customHeight="1" x14ac:dyDescent="0.25">
      <c r="A6760" s="273" t="s">
        <v>10290</v>
      </c>
      <c r="B6760" s="273"/>
      <c r="C6760" s="274" t="s">
        <v>10250</v>
      </c>
      <c r="D6760" s="274"/>
      <c r="E6760" s="274"/>
      <c r="F6760" s="274"/>
      <c r="G6760" s="73">
        <v>0</v>
      </c>
      <c r="H6760" s="73">
        <v>0</v>
      </c>
      <c r="I6760" s="275">
        <v>14256000</v>
      </c>
      <c r="J6760" s="275"/>
      <c r="K6760" s="275">
        <v>0</v>
      </c>
      <c r="L6760" s="275"/>
      <c r="M6760" s="275"/>
      <c r="N6760" s="275"/>
      <c r="O6760" s="275">
        <v>14256000</v>
      </c>
      <c r="P6760" s="275"/>
      <c r="Q6760" s="73">
        <v>0</v>
      </c>
    </row>
    <row r="6761" spans="1:17" ht="12.1" customHeight="1" x14ac:dyDescent="0.25">
      <c r="A6761" s="273" t="s">
        <v>10291</v>
      </c>
      <c r="B6761" s="273"/>
      <c r="C6761" s="274" t="s">
        <v>10248</v>
      </c>
      <c r="D6761" s="274"/>
      <c r="E6761" s="274"/>
      <c r="F6761" s="274"/>
      <c r="G6761" s="73">
        <v>0</v>
      </c>
      <c r="H6761" s="73">
        <v>0</v>
      </c>
      <c r="I6761" s="275">
        <v>7066638</v>
      </c>
      <c r="J6761" s="275"/>
      <c r="K6761" s="275">
        <v>0</v>
      </c>
      <c r="L6761" s="275"/>
      <c r="M6761" s="275"/>
      <c r="N6761" s="275"/>
      <c r="O6761" s="275">
        <v>7066638</v>
      </c>
      <c r="P6761" s="275"/>
      <c r="Q6761" s="73">
        <v>0</v>
      </c>
    </row>
    <row r="6762" spans="1:17" ht="12.1" customHeight="1" x14ac:dyDescent="0.25">
      <c r="A6762" s="273" t="s">
        <v>10292</v>
      </c>
      <c r="B6762" s="273"/>
      <c r="C6762" s="274" t="s">
        <v>10250</v>
      </c>
      <c r="D6762" s="274"/>
      <c r="E6762" s="274"/>
      <c r="F6762" s="274"/>
      <c r="G6762" s="73">
        <v>0</v>
      </c>
      <c r="H6762" s="73">
        <v>0</v>
      </c>
      <c r="I6762" s="275">
        <v>19102707</v>
      </c>
      <c r="J6762" s="275"/>
      <c r="K6762" s="275">
        <v>0</v>
      </c>
      <c r="L6762" s="275"/>
      <c r="M6762" s="275"/>
      <c r="N6762" s="275"/>
      <c r="O6762" s="275">
        <v>19102707</v>
      </c>
      <c r="P6762" s="275"/>
      <c r="Q6762" s="73">
        <v>0</v>
      </c>
    </row>
    <row r="6763" spans="1:17" ht="12.75" customHeight="1" x14ac:dyDescent="0.25">
      <c r="A6763" s="273" t="s">
        <v>10293</v>
      </c>
      <c r="B6763" s="273"/>
      <c r="C6763" s="274" t="s">
        <v>10248</v>
      </c>
      <c r="D6763" s="274"/>
      <c r="E6763" s="274"/>
      <c r="F6763" s="274"/>
      <c r="G6763" s="73">
        <v>0</v>
      </c>
      <c r="H6763" s="73">
        <v>0</v>
      </c>
      <c r="I6763" s="275">
        <v>7275000</v>
      </c>
      <c r="J6763" s="275"/>
      <c r="K6763" s="275">
        <v>0</v>
      </c>
      <c r="L6763" s="275"/>
      <c r="M6763" s="275"/>
      <c r="N6763" s="275"/>
      <c r="O6763" s="275">
        <v>7275000</v>
      </c>
      <c r="P6763" s="275"/>
      <c r="Q6763" s="73">
        <v>0</v>
      </c>
    </row>
    <row r="6764" spans="1:17" ht="12.1" customHeight="1" x14ac:dyDescent="0.25">
      <c r="A6764" s="273" t="s">
        <v>10294</v>
      </c>
      <c r="B6764" s="273"/>
      <c r="C6764" s="274" t="s">
        <v>10250</v>
      </c>
      <c r="D6764" s="274"/>
      <c r="E6764" s="274"/>
      <c r="F6764" s="274"/>
      <c r="G6764" s="73">
        <v>0</v>
      </c>
      <c r="H6764" s="73">
        <v>0</v>
      </c>
      <c r="I6764" s="275">
        <v>9618610</v>
      </c>
      <c r="J6764" s="275"/>
      <c r="K6764" s="275">
        <v>0</v>
      </c>
      <c r="L6764" s="275"/>
      <c r="M6764" s="275"/>
      <c r="N6764" s="275"/>
      <c r="O6764" s="275">
        <v>9618610</v>
      </c>
      <c r="P6764" s="275"/>
      <c r="Q6764" s="73">
        <v>0</v>
      </c>
    </row>
    <row r="6765" spans="1:17" ht="12.1" customHeight="1" x14ac:dyDescent="0.25">
      <c r="A6765" s="273" t="s">
        <v>10295</v>
      </c>
      <c r="B6765" s="273"/>
      <c r="C6765" s="274" t="s">
        <v>10296</v>
      </c>
      <c r="D6765" s="274"/>
      <c r="E6765" s="274"/>
      <c r="F6765" s="274"/>
      <c r="G6765" s="73">
        <v>0</v>
      </c>
      <c r="H6765" s="73">
        <v>0</v>
      </c>
      <c r="I6765" s="275">
        <v>13230000</v>
      </c>
      <c r="J6765" s="275"/>
      <c r="K6765" s="275">
        <v>0</v>
      </c>
      <c r="L6765" s="275"/>
      <c r="M6765" s="275"/>
      <c r="N6765" s="275"/>
      <c r="O6765" s="275">
        <v>13230000</v>
      </c>
      <c r="P6765" s="275"/>
      <c r="Q6765" s="73">
        <v>0</v>
      </c>
    </row>
    <row r="6766" spans="1:17" ht="12.75" customHeight="1" x14ac:dyDescent="0.25">
      <c r="A6766" s="273" t="s">
        <v>10297</v>
      </c>
      <c r="B6766" s="273"/>
      <c r="C6766" s="274" t="s">
        <v>10298</v>
      </c>
      <c r="D6766" s="274"/>
      <c r="E6766" s="274"/>
      <c r="F6766" s="274"/>
      <c r="G6766" s="73">
        <v>0</v>
      </c>
      <c r="H6766" s="73">
        <v>0</v>
      </c>
      <c r="I6766" s="275">
        <v>22666177</v>
      </c>
      <c r="J6766" s="275"/>
      <c r="K6766" s="275">
        <v>0</v>
      </c>
      <c r="L6766" s="275"/>
      <c r="M6766" s="275"/>
      <c r="N6766" s="275"/>
      <c r="O6766" s="275">
        <v>22666177</v>
      </c>
      <c r="P6766" s="275"/>
      <c r="Q6766" s="73">
        <v>0</v>
      </c>
    </row>
    <row r="6767" spans="1:17" ht="12.1" customHeight="1" x14ac:dyDescent="0.25">
      <c r="A6767" s="273" t="s">
        <v>10299</v>
      </c>
      <c r="B6767" s="273"/>
      <c r="C6767" s="274" t="s">
        <v>10300</v>
      </c>
      <c r="D6767" s="274"/>
      <c r="E6767" s="274"/>
      <c r="F6767" s="274"/>
      <c r="G6767" s="73">
        <v>0</v>
      </c>
      <c r="H6767" s="73">
        <v>0</v>
      </c>
      <c r="I6767" s="275">
        <v>36996336</v>
      </c>
      <c r="J6767" s="275"/>
      <c r="K6767" s="275">
        <v>0</v>
      </c>
      <c r="L6767" s="275"/>
      <c r="M6767" s="275"/>
      <c r="N6767" s="275"/>
      <c r="O6767" s="275">
        <v>36996336</v>
      </c>
      <c r="P6767" s="275"/>
      <c r="Q6767" s="73">
        <v>0</v>
      </c>
    </row>
    <row r="6768" spans="1:17" ht="12.1" customHeight="1" x14ac:dyDescent="0.25">
      <c r="A6768" s="273" t="s">
        <v>10301</v>
      </c>
      <c r="B6768" s="273"/>
      <c r="C6768" s="274" t="s">
        <v>10302</v>
      </c>
      <c r="D6768" s="274"/>
      <c r="E6768" s="274"/>
      <c r="F6768" s="274"/>
      <c r="G6768" s="73">
        <v>0</v>
      </c>
      <c r="H6768" s="73">
        <v>0</v>
      </c>
      <c r="I6768" s="275">
        <v>8435671</v>
      </c>
      <c r="J6768" s="275"/>
      <c r="K6768" s="275">
        <v>0</v>
      </c>
      <c r="L6768" s="275"/>
      <c r="M6768" s="275"/>
      <c r="N6768" s="275"/>
      <c r="O6768" s="275">
        <v>8435671</v>
      </c>
      <c r="P6768" s="275"/>
      <c r="Q6768" s="73">
        <v>0</v>
      </c>
    </row>
    <row r="6769" spans="1:17" ht="12.75" customHeight="1" x14ac:dyDescent="0.25">
      <c r="A6769" s="273" t="s">
        <v>10303</v>
      </c>
      <c r="B6769" s="273"/>
      <c r="C6769" s="274" t="s">
        <v>10304</v>
      </c>
      <c r="D6769" s="274"/>
      <c r="E6769" s="274"/>
      <c r="F6769" s="274"/>
      <c r="G6769" s="73">
        <v>0</v>
      </c>
      <c r="H6769" s="73">
        <v>0</v>
      </c>
      <c r="I6769" s="275">
        <v>11715000</v>
      </c>
      <c r="J6769" s="275"/>
      <c r="K6769" s="275">
        <v>0</v>
      </c>
      <c r="L6769" s="275"/>
      <c r="M6769" s="275"/>
      <c r="N6769" s="275"/>
      <c r="O6769" s="275">
        <v>11715000</v>
      </c>
      <c r="P6769" s="275"/>
      <c r="Q6769" s="73">
        <v>0</v>
      </c>
    </row>
    <row r="6770" spans="1:17" ht="12.1" customHeight="1" x14ac:dyDescent="0.25">
      <c r="A6770" s="273" t="s">
        <v>10305</v>
      </c>
      <c r="B6770" s="273"/>
      <c r="C6770" s="274" t="s">
        <v>10306</v>
      </c>
      <c r="D6770" s="274"/>
      <c r="E6770" s="274"/>
      <c r="F6770" s="274"/>
      <c r="G6770" s="73">
        <v>0</v>
      </c>
      <c r="H6770" s="73">
        <v>0</v>
      </c>
      <c r="I6770" s="275">
        <v>29788002</v>
      </c>
      <c r="J6770" s="275"/>
      <c r="K6770" s="275">
        <v>0</v>
      </c>
      <c r="L6770" s="275"/>
      <c r="M6770" s="275"/>
      <c r="N6770" s="275"/>
      <c r="O6770" s="275">
        <v>29788002</v>
      </c>
      <c r="P6770" s="275"/>
      <c r="Q6770" s="73">
        <v>0</v>
      </c>
    </row>
    <row r="6771" spans="1:17" ht="12.1" customHeight="1" x14ac:dyDescent="0.25">
      <c r="A6771" s="273" t="s">
        <v>10307</v>
      </c>
      <c r="B6771" s="273"/>
      <c r="C6771" s="274" t="s">
        <v>10308</v>
      </c>
      <c r="D6771" s="274"/>
      <c r="E6771" s="274"/>
      <c r="F6771" s="274"/>
      <c r="G6771" s="73">
        <v>0</v>
      </c>
      <c r="H6771" s="73">
        <v>0</v>
      </c>
      <c r="I6771" s="275">
        <v>8304818</v>
      </c>
      <c r="J6771" s="275"/>
      <c r="K6771" s="275">
        <v>0</v>
      </c>
      <c r="L6771" s="275"/>
      <c r="M6771" s="275"/>
      <c r="N6771" s="275"/>
      <c r="O6771" s="275">
        <v>8304818</v>
      </c>
      <c r="P6771" s="275"/>
      <c r="Q6771" s="73">
        <v>0</v>
      </c>
    </row>
    <row r="6772" spans="1:17" ht="12.75" customHeight="1" x14ac:dyDescent="0.25">
      <c r="A6772" s="273" t="s">
        <v>10309</v>
      </c>
      <c r="B6772" s="273"/>
      <c r="C6772" s="274" t="s">
        <v>10310</v>
      </c>
      <c r="D6772" s="274"/>
      <c r="E6772" s="274"/>
      <c r="F6772" s="274"/>
      <c r="G6772" s="73">
        <v>0</v>
      </c>
      <c r="H6772" s="73">
        <v>0</v>
      </c>
      <c r="I6772" s="275">
        <v>14941765</v>
      </c>
      <c r="J6772" s="275"/>
      <c r="K6772" s="275">
        <v>0</v>
      </c>
      <c r="L6772" s="275"/>
      <c r="M6772" s="275"/>
      <c r="N6772" s="275"/>
      <c r="O6772" s="275">
        <v>14941765</v>
      </c>
      <c r="P6772" s="275"/>
      <c r="Q6772" s="73">
        <v>0</v>
      </c>
    </row>
    <row r="6773" spans="1:17" ht="12.1" customHeight="1" x14ac:dyDescent="0.25">
      <c r="A6773" s="273" t="s">
        <v>10311</v>
      </c>
      <c r="B6773" s="273"/>
      <c r="C6773" s="274" t="s">
        <v>10312</v>
      </c>
      <c r="D6773" s="274"/>
      <c r="E6773" s="274"/>
      <c r="F6773" s="274"/>
      <c r="G6773" s="73">
        <v>0</v>
      </c>
      <c r="H6773" s="73">
        <v>0</v>
      </c>
      <c r="I6773" s="275">
        <v>67330914</v>
      </c>
      <c r="J6773" s="275"/>
      <c r="K6773" s="275">
        <v>0</v>
      </c>
      <c r="L6773" s="275"/>
      <c r="M6773" s="275"/>
      <c r="N6773" s="275"/>
      <c r="O6773" s="275">
        <v>67330914</v>
      </c>
      <c r="P6773" s="275"/>
      <c r="Q6773" s="73">
        <v>0</v>
      </c>
    </row>
    <row r="6774" spans="1:17" ht="12.1" customHeight="1" x14ac:dyDescent="0.25">
      <c r="A6774" s="273" t="s">
        <v>10313</v>
      </c>
      <c r="B6774" s="273"/>
      <c r="C6774" s="274" t="s">
        <v>10314</v>
      </c>
      <c r="D6774" s="274"/>
      <c r="E6774" s="274"/>
      <c r="F6774" s="274"/>
      <c r="G6774" s="73">
        <v>0</v>
      </c>
      <c r="H6774" s="73">
        <v>0</v>
      </c>
      <c r="I6774" s="275">
        <v>9259000</v>
      </c>
      <c r="J6774" s="275"/>
      <c r="K6774" s="275">
        <v>0</v>
      </c>
      <c r="L6774" s="275"/>
      <c r="M6774" s="275"/>
      <c r="N6774" s="275"/>
      <c r="O6774" s="275">
        <v>9259000</v>
      </c>
      <c r="P6774" s="275"/>
      <c r="Q6774" s="73">
        <v>0</v>
      </c>
    </row>
    <row r="6775" spans="1:17" ht="12.75" customHeight="1" x14ac:dyDescent="0.25">
      <c r="A6775" s="273" t="s">
        <v>10315</v>
      </c>
      <c r="B6775" s="273"/>
      <c r="C6775" s="274" t="s">
        <v>10316</v>
      </c>
      <c r="D6775" s="274"/>
      <c r="E6775" s="274"/>
      <c r="F6775" s="274"/>
      <c r="G6775" s="73">
        <v>0</v>
      </c>
      <c r="H6775" s="73">
        <v>0</v>
      </c>
      <c r="I6775" s="275">
        <v>17444843</v>
      </c>
      <c r="J6775" s="275"/>
      <c r="K6775" s="275">
        <v>0</v>
      </c>
      <c r="L6775" s="275"/>
      <c r="M6775" s="275"/>
      <c r="N6775" s="275"/>
      <c r="O6775" s="275">
        <v>17444843</v>
      </c>
      <c r="P6775" s="275"/>
      <c r="Q6775" s="73">
        <v>0</v>
      </c>
    </row>
    <row r="6776" spans="1:17" ht="12.1" customHeight="1" x14ac:dyDescent="0.25">
      <c r="A6776" s="273" t="s">
        <v>10317</v>
      </c>
      <c r="B6776" s="273"/>
      <c r="C6776" s="274" t="s">
        <v>10318</v>
      </c>
      <c r="D6776" s="274"/>
      <c r="E6776" s="274"/>
      <c r="F6776" s="274"/>
      <c r="G6776" s="73">
        <v>0</v>
      </c>
      <c r="H6776" s="73">
        <v>0</v>
      </c>
      <c r="I6776" s="275">
        <v>11625000</v>
      </c>
      <c r="J6776" s="275"/>
      <c r="K6776" s="275">
        <v>0</v>
      </c>
      <c r="L6776" s="275"/>
      <c r="M6776" s="275"/>
      <c r="N6776" s="275"/>
      <c r="O6776" s="275">
        <v>11625000</v>
      </c>
      <c r="P6776" s="275"/>
      <c r="Q6776" s="73">
        <v>0</v>
      </c>
    </row>
    <row r="6777" spans="1:17" ht="12.1" customHeight="1" x14ac:dyDescent="0.25">
      <c r="A6777" s="273" t="s">
        <v>10319</v>
      </c>
      <c r="B6777" s="273"/>
      <c r="C6777" s="274" t="s">
        <v>10320</v>
      </c>
      <c r="D6777" s="274"/>
      <c r="E6777" s="274"/>
      <c r="F6777" s="274"/>
      <c r="G6777" s="73">
        <v>0</v>
      </c>
      <c r="H6777" s="73">
        <v>0</v>
      </c>
      <c r="I6777" s="275">
        <v>34576364</v>
      </c>
      <c r="J6777" s="275"/>
      <c r="K6777" s="275">
        <v>42248</v>
      </c>
      <c r="L6777" s="275"/>
      <c r="M6777" s="275"/>
      <c r="N6777" s="275"/>
      <c r="O6777" s="275">
        <v>34534116</v>
      </c>
      <c r="P6777" s="275"/>
      <c r="Q6777" s="73">
        <v>0</v>
      </c>
    </row>
    <row r="6778" spans="1:17" ht="12.75" customHeight="1" x14ac:dyDescent="0.25">
      <c r="A6778" s="273" t="s">
        <v>10321</v>
      </c>
      <c r="B6778" s="273"/>
      <c r="C6778" s="274" t="s">
        <v>10322</v>
      </c>
      <c r="D6778" s="274"/>
      <c r="E6778" s="274"/>
      <c r="F6778" s="274"/>
      <c r="G6778" s="73">
        <v>0</v>
      </c>
      <c r="H6778" s="73">
        <v>0</v>
      </c>
      <c r="I6778" s="275">
        <v>11648984</v>
      </c>
      <c r="J6778" s="275"/>
      <c r="K6778" s="275">
        <v>0</v>
      </c>
      <c r="L6778" s="275"/>
      <c r="M6778" s="275"/>
      <c r="N6778" s="275"/>
      <c r="O6778" s="275">
        <v>11648984</v>
      </c>
      <c r="P6778" s="275"/>
      <c r="Q6778" s="73">
        <v>0</v>
      </c>
    </row>
    <row r="6779" spans="1:17" ht="12.1" customHeight="1" x14ac:dyDescent="0.25">
      <c r="A6779" s="273" t="s">
        <v>10323</v>
      </c>
      <c r="B6779" s="273"/>
      <c r="C6779" s="274" t="s">
        <v>10324</v>
      </c>
      <c r="D6779" s="274"/>
      <c r="E6779" s="274"/>
      <c r="F6779" s="274"/>
      <c r="G6779" s="73">
        <v>0</v>
      </c>
      <c r="H6779" s="73">
        <v>0</v>
      </c>
      <c r="I6779" s="275">
        <v>19469571</v>
      </c>
      <c r="J6779" s="275"/>
      <c r="K6779" s="275">
        <v>0</v>
      </c>
      <c r="L6779" s="275"/>
      <c r="M6779" s="275"/>
      <c r="N6779" s="275"/>
      <c r="O6779" s="275">
        <v>19469571</v>
      </c>
      <c r="P6779" s="275"/>
      <c r="Q6779" s="73">
        <v>0</v>
      </c>
    </row>
    <row r="6780" spans="1:17" ht="12.1" customHeight="1" x14ac:dyDescent="0.25">
      <c r="A6780" s="273" t="s">
        <v>10325</v>
      </c>
      <c r="B6780" s="273"/>
      <c r="C6780" s="274" t="s">
        <v>10326</v>
      </c>
      <c r="D6780" s="274"/>
      <c r="E6780" s="274"/>
      <c r="F6780" s="274"/>
      <c r="G6780" s="73">
        <v>0</v>
      </c>
      <c r="H6780" s="73">
        <v>0</v>
      </c>
      <c r="I6780" s="275">
        <v>8415000</v>
      </c>
      <c r="J6780" s="275"/>
      <c r="K6780" s="275">
        <v>0</v>
      </c>
      <c r="L6780" s="275"/>
      <c r="M6780" s="275"/>
      <c r="N6780" s="275"/>
      <c r="O6780" s="275">
        <v>8415000</v>
      </c>
      <c r="P6780" s="275"/>
      <c r="Q6780" s="73">
        <v>0</v>
      </c>
    </row>
    <row r="6781" spans="1:17" ht="12.75" customHeight="1" x14ac:dyDescent="0.25">
      <c r="A6781" s="273" t="s">
        <v>10327</v>
      </c>
      <c r="B6781" s="273"/>
      <c r="C6781" s="274" t="s">
        <v>10328</v>
      </c>
      <c r="D6781" s="274"/>
      <c r="E6781" s="274"/>
      <c r="F6781" s="274"/>
      <c r="G6781" s="73">
        <v>0</v>
      </c>
      <c r="H6781" s="73">
        <v>0</v>
      </c>
      <c r="I6781" s="275">
        <v>20188210</v>
      </c>
      <c r="J6781" s="275"/>
      <c r="K6781" s="275">
        <v>0</v>
      </c>
      <c r="L6781" s="275"/>
      <c r="M6781" s="275"/>
      <c r="N6781" s="275"/>
      <c r="O6781" s="275">
        <v>20188210</v>
      </c>
      <c r="P6781" s="275"/>
      <c r="Q6781" s="73">
        <v>0</v>
      </c>
    </row>
    <row r="6782" spans="1:17" ht="12.1" customHeight="1" x14ac:dyDescent="0.25">
      <c r="A6782" s="273" t="s">
        <v>10329</v>
      </c>
      <c r="B6782" s="273"/>
      <c r="C6782" s="274" t="s">
        <v>10330</v>
      </c>
      <c r="D6782" s="274"/>
      <c r="E6782" s="274"/>
      <c r="F6782" s="274"/>
      <c r="G6782" s="73">
        <v>0</v>
      </c>
      <c r="H6782" s="73">
        <v>0</v>
      </c>
      <c r="I6782" s="275">
        <v>3786001</v>
      </c>
      <c r="J6782" s="275"/>
      <c r="K6782" s="275">
        <v>0</v>
      </c>
      <c r="L6782" s="275"/>
      <c r="M6782" s="275"/>
      <c r="N6782" s="275"/>
      <c r="O6782" s="275">
        <v>3786001</v>
      </c>
      <c r="P6782" s="275"/>
      <c r="Q6782" s="73">
        <v>0</v>
      </c>
    </row>
    <row r="6783" spans="1:17" ht="12.1" customHeight="1" x14ac:dyDescent="0.25">
      <c r="A6783" s="273" t="s">
        <v>10331</v>
      </c>
      <c r="B6783" s="273"/>
      <c r="C6783" s="274" t="s">
        <v>10332</v>
      </c>
      <c r="D6783" s="274"/>
      <c r="E6783" s="274"/>
      <c r="F6783" s="274"/>
      <c r="G6783" s="73">
        <v>0</v>
      </c>
      <c r="H6783" s="73">
        <v>0</v>
      </c>
      <c r="I6783" s="275">
        <v>19407617</v>
      </c>
      <c r="J6783" s="275"/>
      <c r="K6783" s="275">
        <v>0</v>
      </c>
      <c r="L6783" s="275"/>
      <c r="M6783" s="275"/>
      <c r="N6783" s="275"/>
      <c r="O6783" s="275">
        <v>19407617</v>
      </c>
      <c r="P6783" s="275"/>
      <c r="Q6783" s="73">
        <v>0</v>
      </c>
    </row>
    <row r="6784" spans="1:17" ht="12.1" customHeight="1" x14ac:dyDescent="0.25">
      <c r="A6784" s="273" t="s">
        <v>10333</v>
      </c>
      <c r="B6784" s="273"/>
      <c r="C6784" s="274" t="s">
        <v>10334</v>
      </c>
      <c r="D6784" s="274"/>
      <c r="E6784" s="274"/>
      <c r="F6784" s="274"/>
      <c r="G6784" s="73">
        <v>0</v>
      </c>
      <c r="H6784" s="73">
        <v>0</v>
      </c>
      <c r="I6784" s="275">
        <v>84956213</v>
      </c>
      <c r="J6784" s="275"/>
      <c r="K6784" s="275">
        <v>0</v>
      </c>
      <c r="L6784" s="275"/>
      <c r="M6784" s="275"/>
      <c r="N6784" s="275"/>
      <c r="O6784" s="275">
        <v>84956213</v>
      </c>
      <c r="P6784" s="275"/>
      <c r="Q6784" s="73">
        <v>0</v>
      </c>
    </row>
    <row r="6785" spans="1:17" ht="12.75" customHeight="1" x14ac:dyDescent="0.25">
      <c r="A6785" s="273" t="s">
        <v>10335</v>
      </c>
      <c r="B6785" s="273"/>
      <c r="C6785" s="274" t="s">
        <v>10336</v>
      </c>
      <c r="D6785" s="274"/>
      <c r="E6785" s="274"/>
      <c r="F6785" s="274"/>
      <c r="G6785" s="73">
        <v>0</v>
      </c>
      <c r="H6785" s="73">
        <v>0</v>
      </c>
      <c r="I6785" s="275">
        <v>9675000</v>
      </c>
      <c r="J6785" s="275"/>
      <c r="K6785" s="275">
        <v>0</v>
      </c>
      <c r="L6785" s="275"/>
      <c r="M6785" s="275"/>
      <c r="N6785" s="275"/>
      <c r="O6785" s="275">
        <v>9675000</v>
      </c>
      <c r="P6785" s="275"/>
      <c r="Q6785" s="73">
        <v>0</v>
      </c>
    </row>
    <row r="6786" spans="1:17" ht="12.1" customHeight="1" x14ac:dyDescent="0.25">
      <c r="A6786" s="273" t="s">
        <v>10337</v>
      </c>
      <c r="B6786" s="273"/>
      <c r="C6786" s="274" t="s">
        <v>10338</v>
      </c>
      <c r="D6786" s="274"/>
      <c r="E6786" s="274"/>
      <c r="F6786" s="274"/>
      <c r="G6786" s="73">
        <v>0</v>
      </c>
      <c r="H6786" s="73">
        <v>0</v>
      </c>
      <c r="I6786" s="275">
        <v>11324727</v>
      </c>
      <c r="J6786" s="275"/>
      <c r="K6786" s="275">
        <v>0</v>
      </c>
      <c r="L6786" s="275"/>
      <c r="M6786" s="275"/>
      <c r="N6786" s="275"/>
      <c r="O6786" s="275">
        <v>11324727</v>
      </c>
      <c r="P6786" s="275"/>
      <c r="Q6786" s="73">
        <v>0</v>
      </c>
    </row>
    <row r="6787" spans="1:17" ht="12.1" customHeight="1" x14ac:dyDescent="0.25">
      <c r="A6787" s="273" t="s">
        <v>10339</v>
      </c>
      <c r="B6787" s="273"/>
      <c r="C6787" s="274" t="s">
        <v>10340</v>
      </c>
      <c r="D6787" s="274"/>
      <c r="E6787" s="274"/>
      <c r="F6787" s="274"/>
      <c r="G6787" s="73">
        <v>0</v>
      </c>
      <c r="H6787" s="73">
        <v>0</v>
      </c>
      <c r="I6787" s="275">
        <v>17859315</v>
      </c>
      <c r="J6787" s="275"/>
      <c r="K6787" s="275">
        <v>0</v>
      </c>
      <c r="L6787" s="275"/>
      <c r="M6787" s="275"/>
      <c r="N6787" s="275"/>
      <c r="O6787" s="275">
        <v>17859315</v>
      </c>
      <c r="P6787" s="275"/>
      <c r="Q6787" s="73">
        <v>0</v>
      </c>
    </row>
    <row r="6788" spans="1:17" ht="12.75" customHeight="1" x14ac:dyDescent="0.25">
      <c r="A6788" s="273" t="s">
        <v>10341</v>
      </c>
      <c r="B6788" s="273"/>
      <c r="C6788" s="274" t="s">
        <v>10342</v>
      </c>
      <c r="D6788" s="274"/>
      <c r="E6788" s="274"/>
      <c r="F6788" s="274"/>
      <c r="G6788" s="73">
        <v>0</v>
      </c>
      <c r="H6788" s="73">
        <v>0</v>
      </c>
      <c r="I6788" s="275">
        <v>15391517</v>
      </c>
      <c r="J6788" s="275"/>
      <c r="K6788" s="275">
        <v>0</v>
      </c>
      <c r="L6788" s="275"/>
      <c r="M6788" s="275"/>
      <c r="N6788" s="275"/>
      <c r="O6788" s="275">
        <v>15391517</v>
      </c>
      <c r="P6788" s="275"/>
      <c r="Q6788" s="73">
        <v>0</v>
      </c>
    </row>
    <row r="6789" spans="1:17" ht="12.1" customHeight="1" x14ac:dyDescent="0.25">
      <c r="A6789" s="273" t="s">
        <v>10343</v>
      </c>
      <c r="B6789" s="273"/>
      <c r="C6789" s="274" t="s">
        <v>10344</v>
      </c>
      <c r="D6789" s="274"/>
      <c r="E6789" s="274"/>
      <c r="F6789" s="274"/>
      <c r="G6789" s="73">
        <v>0</v>
      </c>
      <c r="H6789" s="73">
        <v>0</v>
      </c>
      <c r="I6789" s="275">
        <v>14604822</v>
      </c>
      <c r="J6789" s="275"/>
      <c r="K6789" s="275">
        <v>0</v>
      </c>
      <c r="L6789" s="275"/>
      <c r="M6789" s="275"/>
      <c r="N6789" s="275"/>
      <c r="O6789" s="275">
        <v>14604822</v>
      </c>
      <c r="P6789" s="275"/>
      <c r="Q6789" s="73">
        <v>0</v>
      </c>
    </row>
    <row r="6790" spans="1:17" ht="12.1" customHeight="1" x14ac:dyDescent="0.25">
      <c r="A6790" s="273" t="s">
        <v>10345</v>
      </c>
      <c r="B6790" s="273"/>
      <c r="C6790" s="274" t="s">
        <v>10346</v>
      </c>
      <c r="D6790" s="274"/>
      <c r="E6790" s="274"/>
      <c r="F6790" s="274"/>
      <c r="G6790" s="73">
        <v>0</v>
      </c>
      <c r="H6790" s="73">
        <v>0</v>
      </c>
      <c r="I6790" s="275">
        <v>4608000</v>
      </c>
      <c r="J6790" s="275"/>
      <c r="K6790" s="275">
        <v>0</v>
      </c>
      <c r="L6790" s="275"/>
      <c r="M6790" s="275"/>
      <c r="N6790" s="275"/>
      <c r="O6790" s="275">
        <v>4608000</v>
      </c>
      <c r="P6790" s="275"/>
      <c r="Q6790" s="73">
        <v>0</v>
      </c>
    </row>
    <row r="6791" spans="1:17" ht="12.75" customHeight="1" x14ac:dyDescent="0.25">
      <c r="A6791" s="273" t="s">
        <v>10347</v>
      </c>
      <c r="B6791" s="273"/>
      <c r="C6791" s="274" t="s">
        <v>10348</v>
      </c>
      <c r="D6791" s="274"/>
      <c r="E6791" s="274"/>
      <c r="F6791" s="274"/>
      <c r="G6791" s="73">
        <v>0</v>
      </c>
      <c r="H6791" s="73">
        <v>0</v>
      </c>
      <c r="I6791" s="275">
        <v>46080000</v>
      </c>
      <c r="J6791" s="275"/>
      <c r="K6791" s="275">
        <v>0</v>
      </c>
      <c r="L6791" s="275"/>
      <c r="M6791" s="275"/>
      <c r="N6791" s="275"/>
      <c r="O6791" s="275">
        <v>46080000</v>
      </c>
      <c r="P6791" s="275"/>
      <c r="Q6791" s="73">
        <v>0</v>
      </c>
    </row>
    <row r="6792" spans="1:17" ht="12.1" customHeight="1" x14ac:dyDescent="0.25">
      <c r="A6792" s="273" t="s">
        <v>10349</v>
      </c>
      <c r="B6792" s="273"/>
      <c r="C6792" s="274" t="s">
        <v>10350</v>
      </c>
      <c r="D6792" s="274"/>
      <c r="E6792" s="274"/>
      <c r="F6792" s="274"/>
      <c r="G6792" s="73">
        <v>0</v>
      </c>
      <c r="H6792" s="73">
        <v>0</v>
      </c>
      <c r="I6792" s="275">
        <v>11437649</v>
      </c>
      <c r="J6792" s="275"/>
      <c r="K6792" s="275">
        <v>0</v>
      </c>
      <c r="L6792" s="275"/>
      <c r="M6792" s="275"/>
      <c r="N6792" s="275"/>
      <c r="O6792" s="275">
        <v>11437649</v>
      </c>
      <c r="P6792" s="275"/>
      <c r="Q6792" s="73">
        <v>0</v>
      </c>
    </row>
    <row r="6793" spans="1:17" ht="12.1" customHeight="1" x14ac:dyDescent="0.25">
      <c r="A6793" s="273" t="s">
        <v>10351</v>
      </c>
      <c r="B6793" s="273"/>
      <c r="C6793" s="274" t="s">
        <v>10352</v>
      </c>
      <c r="D6793" s="274"/>
      <c r="E6793" s="274"/>
      <c r="F6793" s="274"/>
      <c r="G6793" s="73">
        <v>0</v>
      </c>
      <c r="H6793" s="73">
        <v>0</v>
      </c>
      <c r="I6793" s="275">
        <v>10635984</v>
      </c>
      <c r="J6793" s="275"/>
      <c r="K6793" s="275">
        <v>0</v>
      </c>
      <c r="L6793" s="275"/>
      <c r="M6793" s="275"/>
      <c r="N6793" s="275"/>
      <c r="O6793" s="275">
        <v>10635984</v>
      </c>
      <c r="P6793" s="275"/>
      <c r="Q6793" s="73">
        <v>0</v>
      </c>
    </row>
    <row r="6794" spans="1:17" ht="12.75" customHeight="1" x14ac:dyDescent="0.25">
      <c r="A6794" s="273" t="s">
        <v>10353</v>
      </c>
      <c r="B6794" s="273"/>
      <c r="C6794" s="274" t="s">
        <v>10354</v>
      </c>
      <c r="D6794" s="274"/>
      <c r="E6794" s="274"/>
      <c r="F6794" s="274"/>
      <c r="G6794" s="73">
        <v>0</v>
      </c>
      <c r="H6794" s="73">
        <v>0</v>
      </c>
      <c r="I6794" s="275">
        <v>8505000</v>
      </c>
      <c r="J6794" s="275"/>
      <c r="K6794" s="275">
        <v>0</v>
      </c>
      <c r="L6794" s="275"/>
      <c r="M6794" s="275"/>
      <c r="N6794" s="275"/>
      <c r="O6794" s="275">
        <v>8505000</v>
      </c>
      <c r="P6794" s="275"/>
      <c r="Q6794" s="73">
        <v>0</v>
      </c>
    </row>
    <row r="6795" spans="1:17" ht="12.1" customHeight="1" x14ac:dyDescent="0.25">
      <c r="A6795" s="273" t="s">
        <v>10355</v>
      </c>
      <c r="B6795" s="273"/>
      <c r="C6795" s="274" t="s">
        <v>10356</v>
      </c>
      <c r="D6795" s="274"/>
      <c r="E6795" s="274"/>
      <c r="F6795" s="274"/>
      <c r="G6795" s="73">
        <v>0</v>
      </c>
      <c r="H6795" s="73">
        <v>0</v>
      </c>
      <c r="I6795" s="275">
        <v>8565000</v>
      </c>
      <c r="J6795" s="275"/>
      <c r="K6795" s="275">
        <v>0</v>
      </c>
      <c r="L6795" s="275"/>
      <c r="M6795" s="275"/>
      <c r="N6795" s="275"/>
      <c r="O6795" s="275">
        <v>8565000</v>
      </c>
      <c r="P6795" s="275"/>
      <c r="Q6795" s="73">
        <v>0</v>
      </c>
    </row>
    <row r="6796" spans="1:17" ht="12.1" customHeight="1" x14ac:dyDescent="0.25">
      <c r="A6796" s="273" t="s">
        <v>10357</v>
      </c>
      <c r="B6796" s="273"/>
      <c r="C6796" s="274" t="s">
        <v>10358</v>
      </c>
      <c r="D6796" s="274"/>
      <c r="E6796" s="274"/>
      <c r="F6796" s="274"/>
      <c r="G6796" s="73">
        <v>0</v>
      </c>
      <c r="H6796" s="73">
        <v>0</v>
      </c>
      <c r="I6796" s="275">
        <v>13194204</v>
      </c>
      <c r="J6796" s="275"/>
      <c r="K6796" s="275">
        <v>0</v>
      </c>
      <c r="L6796" s="275"/>
      <c r="M6796" s="275"/>
      <c r="N6796" s="275"/>
      <c r="O6796" s="275">
        <v>13194204</v>
      </c>
      <c r="P6796" s="275"/>
      <c r="Q6796" s="73">
        <v>0</v>
      </c>
    </row>
    <row r="6797" spans="1:17" ht="12.75" customHeight="1" x14ac:dyDescent="0.25">
      <c r="A6797" s="273" t="s">
        <v>10359</v>
      </c>
      <c r="B6797" s="273"/>
      <c r="C6797" s="274" t="s">
        <v>10358</v>
      </c>
      <c r="D6797" s="274"/>
      <c r="E6797" s="274"/>
      <c r="F6797" s="274"/>
      <c r="G6797" s="73">
        <v>0</v>
      </c>
      <c r="H6797" s="73">
        <v>0</v>
      </c>
      <c r="I6797" s="275">
        <v>18520036</v>
      </c>
      <c r="J6797" s="275"/>
      <c r="K6797" s="275">
        <v>0</v>
      </c>
      <c r="L6797" s="275"/>
      <c r="M6797" s="275"/>
      <c r="N6797" s="275"/>
      <c r="O6797" s="275">
        <v>18520036</v>
      </c>
      <c r="P6797" s="275"/>
      <c r="Q6797" s="73">
        <v>0</v>
      </c>
    </row>
    <row r="6798" spans="1:17" ht="12.1" customHeight="1" x14ac:dyDescent="0.25">
      <c r="A6798" s="273" t="s">
        <v>10360</v>
      </c>
      <c r="B6798" s="273"/>
      <c r="C6798" s="274" t="s">
        <v>10358</v>
      </c>
      <c r="D6798" s="274"/>
      <c r="E6798" s="274"/>
      <c r="F6798" s="274"/>
      <c r="G6798" s="73">
        <v>0</v>
      </c>
      <c r="H6798" s="73">
        <v>0</v>
      </c>
      <c r="I6798" s="275">
        <v>13153408</v>
      </c>
      <c r="J6798" s="275"/>
      <c r="K6798" s="275">
        <v>0</v>
      </c>
      <c r="L6798" s="275"/>
      <c r="M6798" s="275"/>
      <c r="N6798" s="275"/>
      <c r="O6798" s="275">
        <v>13153408</v>
      </c>
      <c r="P6798" s="275"/>
      <c r="Q6798" s="73">
        <v>0</v>
      </c>
    </row>
    <row r="6799" spans="1:17" ht="12.1" customHeight="1" x14ac:dyDescent="0.25">
      <c r="A6799" s="273" t="s">
        <v>10361</v>
      </c>
      <c r="B6799" s="273"/>
      <c r="C6799" s="274" t="s">
        <v>10358</v>
      </c>
      <c r="D6799" s="274"/>
      <c r="E6799" s="274"/>
      <c r="F6799" s="274"/>
      <c r="G6799" s="73">
        <v>0</v>
      </c>
      <c r="H6799" s="73">
        <v>0</v>
      </c>
      <c r="I6799" s="275">
        <v>10598716</v>
      </c>
      <c r="J6799" s="275"/>
      <c r="K6799" s="275">
        <v>0</v>
      </c>
      <c r="L6799" s="275"/>
      <c r="M6799" s="275"/>
      <c r="N6799" s="275"/>
      <c r="O6799" s="275">
        <v>10598716</v>
      </c>
      <c r="P6799" s="275"/>
      <c r="Q6799" s="73">
        <v>0</v>
      </c>
    </row>
    <row r="6800" spans="1:17" ht="12.75" customHeight="1" x14ac:dyDescent="0.25">
      <c r="A6800" s="273" t="s">
        <v>10362</v>
      </c>
      <c r="B6800" s="273"/>
      <c r="C6800" s="274" t="s">
        <v>10358</v>
      </c>
      <c r="D6800" s="274"/>
      <c r="E6800" s="274"/>
      <c r="F6800" s="274"/>
      <c r="G6800" s="73">
        <v>0</v>
      </c>
      <c r="H6800" s="73">
        <v>0</v>
      </c>
      <c r="I6800" s="275">
        <v>9432918</v>
      </c>
      <c r="J6800" s="275"/>
      <c r="K6800" s="275">
        <v>0</v>
      </c>
      <c r="L6800" s="275"/>
      <c r="M6800" s="275"/>
      <c r="N6800" s="275"/>
      <c r="O6800" s="275">
        <v>9432918</v>
      </c>
      <c r="P6800" s="275"/>
      <c r="Q6800" s="73">
        <v>0</v>
      </c>
    </row>
    <row r="6801" spans="1:17" ht="12.1" customHeight="1" x14ac:dyDescent="0.25">
      <c r="A6801" s="273" t="s">
        <v>10363</v>
      </c>
      <c r="B6801" s="273"/>
      <c r="C6801" s="274" t="s">
        <v>10358</v>
      </c>
      <c r="D6801" s="274"/>
      <c r="E6801" s="274"/>
      <c r="F6801" s="274"/>
      <c r="G6801" s="73">
        <v>0</v>
      </c>
      <c r="H6801" s="73">
        <v>0</v>
      </c>
      <c r="I6801" s="275">
        <v>12853891</v>
      </c>
      <c r="J6801" s="275"/>
      <c r="K6801" s="275">
        <v>0</v>
      </c>
      <c r="L6801" s="275"/>
      <c r="M6801" s="275"/>
      <c r="N6801" s="275"/>
      <c r="O6801" s="275">
        <v>12853891</v>
      </c>
      <c r="P6801" s="275"/>
      <c r="Q6801" s="73">
        <v>0</v>
      </c>
    </row>
    <row r="6802" spans="1:17" ht="12.1" customHeight="1" x14ac:dyDescent="0.25">
      <c r="A6802" s="273" t="s">
        <v>10364</v>
      </c>
      <c r="B6802" s="273"/>
      <c r="C6802" s="274" t="s">
        <v>10358</v>
      </c>
      <c r="D6802" s="274"/>
      <c r="E6802" s="274"/>
      <c r="F6802" s="274"/>
      <c r="G6802" s="73">
        <v>0</v>
      </c>
      <c r="H6802" s="73">
        <v>0</v>
      </c>
      <c r="I6802" s="275">
        <v>13648585</v>
      </c>
      <c r="J6802" s="275"/>
      <c r="K6802" s="275">
        <v>0</v>
      </c>
      <c r="L6802" s="275"/>
      <c r="M6802" s="275"/>
      <c r="N6802" s="275"/>
      <c r="O6802" s="275">
        <v>13648585</v>
      </c>
      <c r="P6802" s="275"/>
      <c r="Q6802" s="73">
        <v>0</v>
      </c>
    </row>
    <row r="6803" spans="1:17" ht="12.75" customHeight="1" x14ac:dyDescent="0.25">
      <c r="A6803" s="273" t="s">
        <v>10365</v>
      </c>
      <c r="B6803" s="273"/>
      <c r="C6803" s="274" t="s">
        <v>10358</v>
      </c>
      <c r="D6803" s="274"/>
      <c r="E6803" s="274"/>
      <c r="F6803" s="274"/>
      <c r="G6803" s="73">
        <v>0</v>
      </c>
      <c r="H6803" s="73">
        <v>0</v>
      </c>
      <c r="I6803" s="275">
        <v>13027514</v>
      </c>
      <c r="J6803" s="275"/>
      <c r="K6803" s="275">
        <v>0</v>
      </c>
      <c r="L6803" s="275"/>
      <c r="M6803" s="275"/>
      <c r="N6803" s="275"/>
      <c r="O6803" s="275">
        <v>13027514</v>
      </c>
      <c r="P6803" s="275"/>
      <c r="Q6803" s="73">
        <v>0</v>
      </c>
    </row>
    <row r="6804" spans="1:17" ht="12.1" customHeight="1" x14ac:dyDescent="0.25">
      <c r="A6804" s="273" t="s">
        <v>10366</v>
      </c>
      <c r="B6804" s="273"/>
      <c r="C6804" s="274" t="s">
        <v>10358</v>
      </c>
      <c r="D6804" s="274"/>
      <c r="E6804" s="274"/>
      <c r="F6804" s="274"/>
      <c r="G6804" s="73">
        <v>0</v>
      </c>
      <c r="H6804" s="73">
        <v>0</v>
      </c>
      <c r="I6804" s="275">
        <v>12956727</v>
      </c>
      <c r="J6804" s="275"/>
      <c r="K6804" s="275">
        <v>0</v>
      </c>
      <c r="L6804" s="275"/>
      <c r="M6804" s="275"/>
      <c r="N6804" s="275"/>
      <c r="O6804" s="275">
        <v>12956727</v>
      </c>
      <c r="P6804" s="275"/>
      <c r="Q6804" s="73">
        <v>0</v>
      </c>
    </row>
    <row r="6805" spans="1:17" ht="12.1" customHeight="1" x14ac:dyDescent="0.25">
      <c r="A6805" s="273" t="s">
        <v>10367</v>
      </c>
      <c r="B6805" s="273"/>
      <c r="C6805" s="274" t="s">
        <v>10358</v>
      </c>
      <c r="D6805" s="274"/>
      <c r="E6805" s="274"/>
      <c r="F6805" s="274"/>
      <c r="G6805" s="73">
        <v>0</v>
      </c>
      <c r="H6805" s="73">
        <v>0</v>
      </c>
      <c r="I6805" s="275">
        <v>8862000</v>
      </c>
      <c r="J6805" s="275"/>
      <c r="K6805" s="275">
        <v>0</v>
      </c>
      <c r="L6805" s="275"/>
      <c r="M6805" s="275"/>
      <c r="N6805" s="275"/>
      <c r="O6805" s="275">
        <v>8862000</v>
      </c>
      <c r="P6805" s="275"/>
      <c r="Q6805" s="73">
        <v>0</v>
      </c>
    </row>
    <row r="6806" spans="1:17" ht="12.75" customHeight="1" x14ac:dyDescent="0.25">
      <c r="A6806" s="273" t="s">
        <v>10368</v>
      </c>
      <c r="B6806" s="273"/>
      <c r="C6806" s="274" t="s">
        <v>10358</v>
      </c>
      <c r="D6806" s="274"/>
      <c r="E6806" s="274"/>
      <c r="F6806" s="274"/>
      <c r="G6806" s="73">
        <v>0</v>
      </c>
      <c r="H6806" s="73">
        <v>0</v>
      </c>
      <c r="I6806" s="275">
        <v>10959973</v>
      </c>
      <c r="J6806" s="275"/>
      <c r="K6806" s="275">
        <v>0</v>
      </c>
      <c r="L6806" s="275"/>
      <c r="M6806" s="275"/>
      <c r="N6806" s="275"/>
      <c r="O6806" s="275">
        <v>10959973</v>
      </c>
      <c r="P6806" s="275"/>
      <c r="Q6806" s="73">
        <v>0</v>
      </c>
    </row>
    <row r="6807" spans="1:17" ht="12.1" customHeight="1" x14ac:dyDescent="0.25">
      <c r="A6807" s="273" t="s">
        <v>10369</v>
      </c>
      <c r="B6807" s="273"/>
      <c r="C6807" s="274" t="s">
        <v>10358</v>
      </c>
      <c r="D6807" s="274"/>
      <c r="E6807" s="274"/>
      <c r="F6807" s="274"/>
      <c r="G6807" s="73">
        <v>0</v>
      </c>
      <c r="H6807" s="73">
        <v>0</v>
      </c>
      <c r="I6807" s="275">
        <v>5127000</v>
      </c>
      <c r="J6807" s="275"/>
      <c r="K6807" s="275">
        <v>0</v>
      </c>
      <c r="L6807" s="275"/>
      <c r="M6807" s="275"/>
      <c r="N6807" s="275"/>
      <c r="O6807" s="275">
        <v>5127000</v>
      </c>
      <c r="P6807" s="275"/>
      <c r="Q6807" s="73">
        <v>0</v>
      </c>
    </row>
    <row r="6808" spans="1:17" ht="12.1" customHeight="1" x14ac:dyDescent="0.25">
      <c r="A6808" s="273" t="s">
        <v>10370</v>
      </c>
      <c r="B6808" s="273"/>
      <c r="C6808" s="274" t="s">
        <v>10358</v>
      </c>
      <c r="D6808" s="274"/>
      <c r="E6808" s="274"/>
      <c r="F6808" s="274"/>
      <c r="G6808" s="73">
        <v>0</v>
      </c>
      <c r="H6808" s="73">
        <v>0</v>
      </c>
      <c r="I6808" s="275">
        <v>9927513</v>
      </c>
      <c r="J6808" s="275"/>
      <c r="K6808" s="275">
        <v>0</v>
      </c>
      <c r="L6808" s="275"/>
      <c r="M6808" s="275"/>
      <c r="N6808" s="275"/>
      <c r="O6808" s="275">
        <v>9927513</v>
      </c>
      <c r="P6808" s="275"/>
      <c r="Q6808" s="73">
        <v>0</v>
      </c>
    </row>
    <row r="6809" spans="1:17" ht="12.1" customHeight="1" x14ac:dyDescent="0.25">
      <c r="A6809" s="273" t="s">
        <v>10371</v>
      </c>
      <c r="B6809" s="273"/>
      <c r="C6809" s="274" t="s">
        <v>10358</v>
      </c>
      <c r="D6809" s="274"/>
      <c r="E6809" s="274"/>
      <c r="F6809" s="274"/>
      <c r="G6809" s="73">
        <v>0</v>
      </c>
      <c r="H6809" s="73">
        <v>0</v>
      </c>
      <c r="I6809" s="275">
        <v>10237406</v>
      </c>
      <c r="J6809" s="275"/>
      <c r="K6809" s="275">
        <v>0</v>
      </c>
      <c r="L6809" s="275"/>
      <c r="M6809" s="275"/>
      <c r="N6809" s="275"/>
      <c r="O6809" s="275">
        <v>10237406</v>
      </c>
      <c r="P6809" s="275"/>
      <c r="Q6809" s="73">
        <v>0</v>
      </c>
    </row>
    <row r="6810" spans="1:17" ht="12.75" customHeight="1" x14ac:dyDescent="0.25">
      <c r="A6810" s="273" t="s">
        <v>10372</v>
      </c>
      <c r="B6810" s="273"/>
      <c r="C6810" s="274" t="s">
        <v>10358</v>
      </c>
      <c r="D6810" s="274"/>
      <c r="E6810" s="274"/>
      <c r="F6810" s="274"/>
      <c r="G6810" s="73">
        <v>0</v>
      </c>
      <c r="H6810" s="73">
        <v>0</v>
      </c>
      <c r="I6810" s="275">
        <v>9024971</v>
      </c>
      <c r="J6810" s="275"/>
      <c r="K6810" s="275">
        <v>0</v>
      </c>
      <c r="L6810" s="275"/>
      <c r="M6810" s="275"/>
      <c r="N6810" s="275"/>
      <c r="O6810" s="275">
        <v>9024971</v>
      </c>
      <c r="P6810" s="275"/>
      <c r="Q6810" s="73">
        <v>0</v>
      </c>
    </row>
    <row r="6811" spans="1:17" ht="12.1" customHeight="1" x14ac:dyDescent="0.25">
      <c r="A6811" s="273" t="s">
        <v>10373</v>
      </c>
      <c r="B6811" s="273"/>
      <c r="C6811" s="274" t="s">
        <v>10358</v>
      </c>
      <c r="D6811" s="274"/>
      <c r="E6811" s="274"/>
      <c r="F6811" s="274"/>
      <c r="G6811" s="73">
        <v>0</v>
      </c>
      <c r="H6811" s="73">
        <v>0</v>
      </c>
      <c r="I6811" s="275">
        <v>12718353</v>
      </c>
      <c r="J6811" s="275"/>
      <c r="K6811" s="275">
        <v>0</v>
      </c>
      <c r="L6811" s="275"/>
      <c r="M6811" s="275"/>
      <c r="N6811" s="275"/>
      <c r="O6811" s="275">
        <v>12718353</v>
      </c>
      <c r="P6811" s="275"/>
      <c r="Q6811" s="73">
        <v>0</v>
      </c>
    </row>
    <row r="6812" spans="1:17" ht="12.1" customHeight="1" x14ac:dyDescent="0.25">
      <c r="A6812" s="273" t="s">
        <v>10374</v>
      </c>
      <c r="B6812" s="273"/>
      <c r="C6812" s="274" t="s">
        <v>10358</v>
      </c>
      <c r="D6812" s="274"/>
      <c r="E6812" s="274"/>
      <c r="F6812" s="274"/>
      <c r="G6812" s="73">
        <v>0</v>
      </c>
      <c r="H6812" s="73">
        <v>0</v>
      </c>
      <c r="I6812" s="275">
        <v>14013331</v>
      </c>
      <c r="J6812" s="275"/>
      <c r="K6812" s="275">
        <v>0</v>
      </c>
      <c r="L6812" s="275"/>
      <c r="M6812" s="275"/>
      <c r="N6812" s="275"/>
      <c r="O6812" s="275">
        <v>14013331</v>
      </c>
      <c r="P6812" s="275"/>
      <c r="Q6812" s="73">
        <v>0</v>
      </c>
    </row>
    <row r="6813" spans="1:17" ht="12.75" customHeight="1" x14ac:dyDescent="0.25">
      <c r="A6813" s="273" t="s">
        <v>10375</v>
      </c>
      <c r="B6813" s="273"/>
      <c r="C6813" s="274" t="s">
        <v>10358</v>
      </c>
      <c r="D6813" s="274"/>
      <c r="E6813" s="274"/>
      <c r="F6813" s="274"/>
      <c r="G6813" s="73">
        <v>0</v>
      </c>
      <c r="H6813" s="73">
        <v>0</v>
      </c>
      <c r="I6813" s="275">
        <v>13173286</v>
      </c>
      <c r="J6813" s="275"/>
      <c r="K6813" s="275">
        <v>0</v>
      </c>
      <c r="L6813" s="275"/>
      <c r="M6813" s="275"/>
      <c r="N6813" s="275"/>
      <c r="O6813" s="275">
        <v>13173286</v>
      </c>
      <c r="P6813" s="275"/>
      <c r="Q6813" s="73">
        <v>0</v>
      </c>
    </row>
    <row r="6814" spans="1:17" ht="12.1" customHeight="1" x14ac:dyDescent="0.25">
      <c r="A6814" s="273" t="s">
        <v>10376</v>
      </c>
      <c r="B6814" s="273"/>
      <c r="C6814" s="274" t="s">
        <v>10358</v>
      </c>
      <c r="D6814" s="274"/>
      <c r="E6814" s="274"/>
      <c r="F6814" s="274"/>
      <c r="G6814" s="73">
        <v>0</v>
      </c>
      <c r="H6814" s="73">
        <v>0</v>
      </c>
      <c r="I6814" s="275">
        <v>19513733</v>
      </c>
      <c r="J6814" s="275"/>
      <c r="K6814" s="275">
        <v>0</v>
      </c>
      <c r="L6814" s="275"/>
      <c r="M6814" s="275"/>
      <c r="N6814" s="275"/>
      <c r="O6814" s="275">
        <v>19513733</v>
      </c>
      <c r="P6814" s="275"/>
      <c r="Q6814" s="73">
        <v>0</v>
      </c>
    </row>
    <row r="6815" spans="1:17" ht="12.1" customHeight="1" x14ac:dyDescent="0.25">
      <c r="A6815" s="273" t="s">
        <v>10377</v>
      </c>
      <c r="B6815" s="273"/>
      <c r="C6815" s="274" t="s">
        <v>10358</v>
      </c>
      <c r="D6815" s="274"/>
      <c r="E6815" s="274"/>
      <c r="F6815" s="274"/>
      <c r="G6815" s="73">
        <v>0</v>
      </c>
      <c r="H6815" s="73">
        <v>0</v>
      </c>
      <c r="I6815" s="275">
        <v>10989190</v>
      </c>
      <c r="J6815" s="275"/>
      <c r="K6815" s="275">
        <v>0</v>
      </c>
      <c r="L6815" s="275"/>
      <c r="M6815" s="275"/>
      <c r="N6815" s="275"/>
      <c r="O6815" s="275">
        <v>10989190</v>
      </c>
      <c r="P6815" s="275"/>
      <c r="Q6815" s="73">
        <v>0</v>
      </c>
    </row>
    <row r="6816" spans="1:17" ht="12.75" customHeight="1" x14ac:dyDescent="0.25">
      <c r="A6816" s="273" t="s">
        <v>10378</v>
      </c>
      <c r="B6816" s="273"/>
      <c r="C6816" s="274" t="s">
        <v>10358</v>
      </c>
      <c r="D6816" s="274"/>
      <c r="E6816" s="274"/>
      <c r="F6816" s="274"/>
      <c r="G6816" s="73">
        <v>0</v>
      </c>
      <c r="H6816" s="73">
        <v>0</v>
      </c>
      <c r="I6816" s="275">
        <v>20123615</v>
      </c>
      <c r="J6816" s="275"/>
      <c r="K6816" s="275">
        <v>0</v>
      </c>
      <c r="L6816" s="275"/>
      <c r="M6816" s="275"/>
      <c r="N6816" s="275"/>
      <c r="O6816" s="275">
        <v>20123615</v>
      </c>
      <c r="P6816" s="275"/>
      <c r="Q6816" s="73">
        <v>0</v>
      </c>
    </row>
    <row r="6817" spans="1:17" ht="12.1" customHeight="1" x14ac:dyDescent="0.25">
      <c r="A6817" s="273" t="s">
        <v>10379</v>
      </c>
      <c r="B6817" s="273"/>
      <c r="C6817" s="274" t="s">
        <v>10358</v>
      </c>
      <c r="D6817" s="274"/>
      <c r="E6817" s="274"/>
      <c r="F6817" s="274"/>
      <c r="G6817" s="73">
        <v>0</v>
      </c>
      <c r="H6817" s="73">
        <v>0</v>
      </c>
      <c r="I6817" s="275">
        <v>15058470</v>
      </c>
      <c r="J6817" s="275"/>
      <c r="K6817" s="275">
        <v>0</v>
      </c>
      <c r="L6817" s="275"/>
      <c r="M6817" s="275"/>
      <c r="N6817" s="275"/>
      <c r="O6817" s="275">
        <v>15058470</v>
      </c>
      <c r="P6817" s="275"/>
      <c r="Q6817" s="73">
        <v>0</v>
      </c>
    </row>
    <row r="6818" spans="1:17" ht="12.1" customHeight="1" x14ac:dyDescent="0.25">
      <c r="A6818" s="273" t="s">
        <v>10380</v>
      </c>
      <c r="B6818" s="273"/>
      <c r="C6818" s="274" t="s">
        <v>10358</v>
      </c>
      <c r="D6818" s="274"/>
      <c r="E6818" s="274"/>
      <c r="F6818" s="274"/>
      <c r="G6818" s="73">
        <v>0</v>
      </c>
      <c r="H6818" s="73">
        <v>0</v>
      </c>
      <c r="I6818" s="275">
        <v>13999679</v>
      </c>
      <c r="J6818" s="275"/>
      <c r="K6818" s="275">
        <v>0</v>
      </c>
      <c r="L6818" s="275"/>
      <c r="M6818" s="275"/>
      <c r="N6818" s="275"/>
      <c r="O6818" s="275">
        <v>13999679</v>
      </c>
      <c r="P6818" s="275"/>
      <c r="Q6818" s="73">
        <v>0</v>
      </c>
    </row>
    <row r="6819" spans="1:17" ht="12.75" customHeight="1" x14ac:dyDescent="0.25">
      <c r="A6819" s="273" t="s">
        <v>10381</v>
      </c>
      <c r="B6819" s="273"/>
      <c r="C6819" s="274" t="s">
        <v>10382</v>
      </c>
      <c r="D6819" s="274"/>
      <c r="E6819" s="274"/>
      <c r="F6819" s="274"/>
      <c r="G6819" s="73">
        <v>0</v>
      </c>
      <c r="H6819" s="73">
        <v>0</v>
      </c>
      <c r="I6819" s="275">
        <v>15016000</v>
      </c>
      <c r="J6819" s="275"/>
      <c r="K6819" s="275">
        <v>0</v>
      </c>
      <c r="L6819" s="275"/>
      <c r="M6819" s="275"/>
      <c r="N6819" s="275"/>
      <c r="O6819" s="275">
        <v>15016000</v>
      </c>
      <c r="P6819" s="275"/>
      <c r="Q6819" s="73">
        <v>0</v>
      </c>
    </row>
    <row r="6820" spans="1:17" ht="12.1" customHeight="1" x14ac:dyDescent="0.25">
      <c r="A6820" s="273" t="s">
        <v>10383</v>
      </c>
      <c r="B6820" s="273"/>
      <c r="C6820" s="274" t="s">
        <v>10384</v>
      </c>
      <c r="D6820" s="274"/>
      <c r="E6820" s="274"/>
      <c r="F6820" s="274"/>
      <c r="G6820" s="73">
        <v>0</v>
      </c>
      <c r="H6820" s="73">
        <v>0</v>
      </c>
      <c r="I6820" s="275">
        <v>5851245</v>
      </c>
      <c r="J6820" s="275"/>
      <c r="K6820" s="275">
        <v>0</v>
      </c>
      <c r="L6820" s="275"/>
      <c r="M6820" s="275"/>
      <c r="N6820" s="275"/>
      <c r="O6820" s="275">
        <v>5851245</v>
      </c>
      <c r="P6820" s="275"/>
      <c r="Q6820" s="73">
        <v>0</v>
      </c>
    </row>
    <row r="6821" spans="1:17" ht="12.1" customHeight="1" x14ac:dyDescent="0.25">
      <c r="A6821" s="273" t="s">
        <v>10385</v>
      </c>
      <c r="B6821" s="273"/>
      <c r="C6821" s="274" t="s">
        <v>10386</v>
      </c>
      <c r="D6821" s="274"/>
      <c r="E6821" s="274"/>
      <c r="F6821" s="274"/>
      <c r="G6821" s="73">
        <v>0</v>
      </c>
      <c r="H6821" s="73">
        <v>0</v>
      </c>
      <c r="I6821" s="275">
        <v>20597700</v>
      </c>
      <c r="J6821" s="275"/>
      <c r="K6821" s="275">
        <v>0</v>
      </c>
      <c r="L6821" s="275"/>
      <c r="M6821" s="275"/>
      <c r="N6821" s="275"/>
      <c r="O6821" s="275">
        <v>20597700</v>
      </c>
      <c r="P6821" s="275"/>
      <c r="Q6821" s="73">
        <v>0</v>
      </c>
    </row>
    <row r="6822" spans="1:17" ht="12.75" customHeight="1" x14ac:dyDescent="0.25">
      <c r="A6822" s="273" t="s">
        <v>10387</v>
      </c>
      <c r="B6822" s="273"/>
      <c r="C6822" s="274" t="s">
        <v>10388</v>
      </c>
      <c r="D6822" s="274"/>
      <c r="E6822" s="274"/>
      <c r="F6822" s="274"/>
      <c r="G6822" s="73">
        <v>0</v>
      </c>
      <c r="H6822" s="73">
        <v>0</v>
      </c>
      <c r="I6822" s="275">
        <v>8835000</v>
      </c>
      <c r="J6822" s="275"/>
      <c r="K6822" s="275">
        <v>0</v>
      </c>
      <c r="L6822" s="275"/>
      <c r="M6822" s="275"/>
      <c r="N6822" s="275"/>
      <c r="O6822" s="275">
        <v>8835000</v>
      </c>
      <c r="P6822" s="275"/>
      <c r="Q6822" s="73">
        <v>0</v>
      </c>
    </row>
    <row r="6823" spans="1:17" ht="12.1" customHeight="1" x14ac:dyDescent="0.25">
      <c r="A6823" s="273" t="s">
        <v>10389</v>
      </c>
      <c r="B6823" s="273"/>
      <c r="C6823" s="274" t="s">
        <v>10390</v>
      </c>
      <c r="D6823" s="274"/>
      <c r="E6823" s="274"/>
      <c r="F6823" s="274"/>
      <c r="G6823" s="73">
        <v>0</v>
      </c>
      <c r="H6823" s="73">
        <v>0</v>
      </c>
      <c r="I6823" s="275">
        <v>34297486</v>
      </c>
      <c r="J6823" s="275"/>
      <c r="K6823" s="275">
        <v>0</v>
      </c>
      <c r="L6823" s="275"/>
      <c r="M6823" s="275"/>
      <c r="N6823" s="275"/>
      <c r="O6823" s="275">
        <v>34297486</v>
      </c>
      <c r="P6823" s="275"/>
      <c r="Q6823" s="73">
        <v>0</v>
      </c>
    </row>
    <row r="6824" spans="1:17" ht="12.1" customHeight="1" x14ac:dyDescent="0.25">
      <c r="A6824" s="273" t="s">
        <v>10391</v>
      </c>
      <c r="B6824" s="273"/>
      <c r="C6824" s="274" t="s">
        <v>10392</v>
      </c>
      <c r="D6824" s="274"/>
      <c r="E6824" s="274"/>
      <c r="F6824" s="274"/>
      <c r="G6824" s="73">
        <v>0</v>
      </c>
      <c r="H6824" s="73">
        <v>0</v>
      </c>
      <c r="I6824" s="275">
        <v>8464364</v>
      </c>
      <c r="J6824" s="275"/>
      <c r="K6824" s="275">
        <v>0</v>
      </c>
      <c r="L6824" s="275"/>
      <c r="M6824" s="275"/>
      <c r="N6824" s="275"/>
      <c r="O6824" s="275">
        <v>8464364</v>
      </c>
      <c r="P6824" s="275"/>
      <c r="Q6824" s="73">
        <v>0</v>
      </c>
    </row>
    <row r="6825" spans="1:17" ht="12.75" customHeight="1" x14ac:dyDescent="0.25">
      <c r="A6825" s="273" t="s">
        <v>10393</v>
      </c>
      <c r="B6825" s="273"/>
      <c r="C6825" s="274" t="s">
        <v>10394</v>
      </c>
      <c r="D6825" s="274"/>
      <c r="E6825" s="274"/>
      <c r="F6825" s="274"/>
      <c r="G6825" s="73">
        <v>0</v>
      </c>
      <c r="H6825" s="73">
        <v>0</v>
      </c>
      <c r="I6825" s="275">
        <v>24539023</v>
      </c>
      <c r="J6825" s="275"/>
      <c r="K6825" s="275">
        <v>0</v>
      </c>
      <c r="L6825" s="275"/>
      <c r="M6825" s="275"/>
      <c r="N6825" s="275"/>
      <c r="O6825" s="275">
        <v>24539023</v>
      </c>
      <c r="P6825" s="275"/>
      <c r="Q6825" s="73">
        <v>0</v>
      </c>
    </row>
    <row r="6826" spans="1:17" ht="12.1" customHeight="1" x14ac:dyDescent="0.25">
      <c r="A6826" s="273" t="s">
        <v>10395</v>
      </c>
      <c r="B6826" s="273"/>
      <c r="C6826" s="274" t="s">
        <v>10396</v>
      </c>
      <c r="D6826" s="274"/>
      <c r="E6826" s="274"/>
      <c r="F6826" s="274"/>
      <c r="G6826" s="73">
        <v>0</v>
      </c>
      <c r="H6826" s="73">
        <v>0</v>
      </c>
      <c r="I6826" s="275">
        <v>63882293</v>
      </c>
      <c r="J6826" s="275"/>
      <c r="K6826" s="275">
        <v>349942</v>
      </c>
      <c r="L6826" s="275"/>
      <c r="M6826" s="275"/>
      <c r="N6826" s="275"/>
      <c r="O6826" s="275">
        <v>63532351</v>
      </c>
      <c r="P6826" s="275"/>
      <c r="Q6826" s="73">
        <v>0</v>
      </c>
    </row>
    <row r="6827" spans="1:17" ht="12.1" customHeight="1" x14ac:dyDescent="0.25">
      <c r="A6827" s="273" t="s">
        <v>10397</v>
      </c>
      <c r="B6827" s="273"/>
      <c r="C6827" s="274" t="s">
        <v>10398</v>
      </c>
      <c r="D6827" s="274"/>
      <c r="E6827" s="274"/>
      <c r="F6827" s="274"/>
      <c r="G6827" s="73">
        <v>0</v>
      </c>
      <c r="H6827" s="73">
        <v>0</v>
      </c>
      <c r="I6827" s="275">
        <v>13838451</v>
      </c>
      <c r="J6827" s="275"/>
      <c r="K6827" s="275">
        <v>0</v>
      </c>
      <c r="L6827" s="275"/>
      <c r="M6827" s="275"/>
      <c r="N6827" s="275"/>
      <c r="O6827" s="275">
        <v>13838451</v>
      </c>
      <c r="P6827" s="275"/>
      <c r="Q6827" s="73">
        <v>0</v>
      </c>
    </row>
    <row r="6828" spans="1:17" ht="12.75" customHeight="1" x14ac:dyDescent="0.25">
      <c r="A6828" s="273" t="s">
        <v>10399</v>
      </c>
      <c r="B6828" s="273"/>
      <c r="C6828" s="274" t="s">
        <v>10400</v>
      </c>
      <c r="D6828" s="274"/>
      <c r="E6828" s="274"/>
      <c r="F6828" s="274"/>
      <c r="G6828" s="73">
        <v>0</v>
      </c>
      <c r="H6828" s="73">
        <v>0</v>
      </c>
      <c r="I6828" s="275">
        <v>21665233</v>
      </c>
      <c r="J6828" s="275"/>
      <c r="K6828" s="275">
        <v>0</v>
      </c>
      <c r="L6828" s="275"/>
      <c r="M6828" s="275"/>
      <c r="N6828" s="275"/>
      <c r="O6828" s="275">
        <v>21665233</v>
      </c>
      <c r="P6828" s="275"/>
      <c r="Q6828" s="73">
        <v>0</v>
      </c>
    </row>
    <row r="6829" spans="1:17" ht="12.1" customHeight="1" x14ac:dyDescent="0.25">
      <c r="A6829" s="273" t="s">
        <v>10401</v>
      </c>
      <c r="B6829" s="273"/>
      <c r="C6829" s="274" t="s">
        <v>10402</v>
      </c>
      <c r="D6829" s="274"/>
      <c r="E6829" s="274"/>
      <c r="F6829" s="274"/>
      <c r="G6829" s="73">
        <v>0</v>
      </c>
      <c r="H6829" s="73">
        <v>0</v>
      </c>
      <c r="I6829" s="275">
        <v>14754139</v>
      </c>
      <c r="J6829" s="275"/>
      <c r="K6829" s="275">
        <v>0</v>
      </c>
      <c r="L6829" s="275"/>
      <c r="M6829" s="275"/>
      <c r="N6829" s="275"/>
      <c r="O6829" s="275">
        <v>14754139</v>
      </c>
      <c r="P6829" s="275"/>
      <c r="Q6829" s="73">
        <v>0</v>
      </c>
    </row>
    <row r="6830" spans="1:17" ht="12.1" customHeight="1" x14ac:dyDescent="0.25">
      <c r="A6830" s="355"/>
      <c r="B6830" s="355"/>
      <c r="C6830" s="355"/>
      <c r="D6830" s="355"/>
      <c r="E6830" s="355"/>
      <c r="F6830" s="355"/>
      <c r="G6830" s="74">
        <v>0</v>
      </c>
      <c r="H6830" s="74">
        <v>0</v>
      </c>
      <c r="I6830" s="356">
        <v>3088756323</v>
      </c>
      <c r="J6830" s="356"/>
      <c r="K6830" s="356">
        <v>392190</v>
      </c>
      <c r="L6830" s="356"/>
      <c r="M6830" s="356"/>
      <c r="N6830" s="356"/>
      <c r="O6830" s="356">
        <v>3088364133</v>
      </c>
      <c r="P6830" s="356"/>
      <c r="Q6830" s="74">
        <v>0</v>
      </c>
    </row>
    <row r="6831" spans="1:17" ht="6.8" customHeight="1" x14ac:dyDescent="0.25"/>
    <row r="6832" spans="1:17" ht="12.75" customHeight="1" x14ac:dyDescent="0.25">
      <c r="A6832" s="277" t="s">
        <v>578</v>
      </c>
      <c r="B6832" s="277"/>
      <c r="C6832" s="278" t="s">
        <v>1022</v>
      </c>
      <c r="D6832" s="278"/>
      <c r="E6832" s="278"/>
      <c r="F6832" s="278"/>
      <c r="G6832" s="278"/>
      <c r="H6832" s="278"/>
      <c r="I6832" s="278"/>
      <c r="J6832" s="278"/>
      <c r="K6832" s="278"/>
      <c r="L6832" s="278"/>
      <c r="M6832" s="278"/>
      <c r="N6832" s="278"/>
      <c r="O6832" s="278"/>
      <c r="P6832" s="278"/>
      <c r="Q6832" s="278"/>
    </row>
    <row r="6833" spans="1:17" ht="12.1" customHeight="1" x14ac:dyDescent="0.25">
      <c r="A6833" s="273" t="s">
        <v>10403</v>
      </c>
      <c r="B6833" s="273"/>
      <c r="C6833" s="274" t="s">
        <v>10404</v>
      </c>
      <c r="D6833" s="274"/>
      <c r="E6833" s="274"/>
      <c r="F6833" s="274"/>
      <c r="G6833" s="73">
        <v>0</v>
      </c>
      <c r="H6833" s="73">
        <v>0</v>
      </c>
      <c r="I6833" s="275">
        <v>11772000</v>
      </c>
      <c r="J6833" s="275"/>
      <c r="K6833" s="275">
        <v>0</v>
      </c>
      <c r="L6833" s="275"/>
      <c r="M6833" s="275"/>
      <c r="N6833" s="275"/>
      <c r="O6833" s="275">
        <v>11772000</v>
      </c>
      <c r="P6833" s="275"/>
      <c r="Q6833" s="73">
        <v>0</v>
      </c>
    </row>
    <row r="6834" spans="1:17" ht="12.1" customHeight="1" x14ac:dyDescent="0.25">
      <c r="A6834" s="273" t="s">
        <v>10405</v>
      </c>
      <c r="B6834" s="273"/>
      <c r="C6834" s="274" t="s">
        <v>10406</v>
      </c>
      <c r="D6834" s="274"/>
      <c r="E6834" s="274"/>
      <c r="F6834" s="274"/>
      <c r="G6834" s="73">
        <v>0</v>
      </c>
      <c r="H6834" s="73">
        <v>0</v>
      </c>
      <c r="I6834" s="275">
        <v>11700000</v>
      </c>
      <c r="J6834" s="275"/>
      <c r="K6834" s="275">
        <v>0</v>
      </c>
      <c r="L6834" s="275"/>
      <c r="M6834" s="275"/>
      <c r="N6834" s="275"/>
      <c r="O6834" s="275">
        <v>11700000</v>
      </c>
      <c r="P6834" s="275"/>
      <c r="Q6834" s="73">
        <v>0</v>
      </c>
    </row>
    <row r="6835" spans="1:17" ht="12.1" customHeight="1" x14ac:dyDescent="0.25">
      <c r="A6835" s="273" t="s">
        <v>10407</v>
      </c>
      <c r="B6835" s="273"/>
      <c r="C6835" s="274" t="s">
        <v>10408</v>
      </c>
      <c r="D6835" s="274"/>
      <c r="E6835" s="274"/>
      <c r="F6835" s="274"/>
      <c r="G6835" s="73">
        <v>0</v>
      </c>
      <c r="H6835" s="73">
        <v>0</v>
      </c>
      <c r="I6835" s="275">
        <v>4800000</v>
      </c>
      <c r="J6835" s="275"/>
      <c r="K6835" s="275">
        <v>0</v>
      </c>
      <c r="L6835" s="275"/>
      <c r="M6835" s="275"/>
      <c r="N6835" s="275"/>
      <c r="O6835" s="275">
        <v>4800000</v>
      </c>
      <c r="P6835" s="275"/>
      <c r="Q6835" s="73">
        <v>0</v>
      </c>
    </row>
    <row r="6836" spans="1:17" ht="12.75" customHeight="1" x14ac:dyDescent="0.25">
      <c r="A6836" s="273" t="s">
        <v>10409</v>
      </c>
      <c r="B6836" s="273"/>
      <c r="C6836" s="274" t="s">
        <v>10404</v>
      </c>
      <c r="D6836" s="274"/>
      <c r="E6836" s="274"/>
      <c r="F6836" s="274"/>
      <c r="G6836" s="73">
        <v>0</v>
      </c>
      <c r="H6836" s="73">
        <v>0</v>
      </c>
      <c r="I6836" s="275">
        <v>2000000</v>
      </c>
      <c r="J6836" s="275"/>
      <c r="K6836" s="275">
        <v>0</v>
      </c>
      <c r="L6836" s="275"/>
      <c r="M6836" s="275"/>
      <c r="N6836" s="275"/>
      <c r="O6836" s="275">
        <v>2000000</v>
      </c>
      <c r="P6836" s="275"/>
      <c r="Q6836" s="73">
        <v>0</v>
      </c>
    </row>
    <row r="6837" spans="1:17" ht="12.1" customHeight="1" x14ac:dyDescent="0.25">
      <c r="A6837" s="273" t="s">
        <v>10410</v>
      </c>
      <c r="B6837" s="273"/>
      <c r="C6837" s="274" t="s">
        <v>10406</v>
      </c>
      <c r="D6837" s="274"/>
      <c r="E6837" s="274"/>
      <c r="F6837" s="274"/>
      <c r="G6837" s="73">
        <v>0</v>
      </c>
      <c r="H6837" s="73">
        <v>0</v>
      </c>
      <c r="I6837" s="275">
        <v>420000</v>
      </c>
      <c r="J6837" s="275"/>
      <c r="K6837" s="275">
        <v>0</v>
      </c>
      <c r="L6837" s="275"/>
      <c r="M6837" s="275"/>
      <c r="N6837" s="275"/>
      <c r="O6837" s="275">
        <v>420000</v>
      </c>
      <c r="P6837" s="275"/>
      <c r="Q6837" s="73">
        <v>0</v>
      </c>
    </row>
    <row r="6838" spans="1:17" ht="12.1" customHeight="1" x14ac:dyDescent="0.25">
      <c r="A6838" s="273" t="s">
        <v>10411</v>
      </c>
      <c r="B6838" s="273"/>
      <c r="C6838" s="274" t="s">
        <v>10412</v>
      </c>
      <c r="D6838" s="274"/>
      <c r="E6838" s="274"/>
      <c r="F6838" s="274"/>
      <c r="G6838" s="73">
        <v>0</v>
      </c>
      <c r="H6838" s="73">
        <v>0</v>
      </c>
      <c r="I6838" s="275">
        <v>5922400</v>
      </c>
      <c r="J6838" s="275"/>
      <c r="K6838" s="275">
        <v>0</v>
      </c>
      <c r="L6838" s="275"/>
      <c r="M6838" s="275"/>
      <c r="N6838" s="275"/>
      <c r="O6838" s="275">
        <v>5922400</v>
      </c>
      <c r="P6838" s="275"/>
      <c r="Q6838" s="73">
        <v>0</v>
      </c>
    </row>
    <row r="6839" spans="1:17" ht="12.75" customHeight="1" x14ac:dyDescent="0.25">
      <c r="A6839" s="273" t="s">
        <v>10413</v>
      </c>
      <c r="B6839" s="273"/>
      <c r="C6839" s="274" t="s">
        <v>10412</v>
      </c>
      <c r="D6839" s="274"/>
      <c r="E6839" s="274"/>
      <c r="F6839" s="274"/>
      <c r="G6839" s="73">
        <v>0</v>
      </c>
      <c r="H6839" s="73">
        <v>0</v>
      </c>
      <c r="I6839" s="275">
        <v>12600000</v>
      </c>
      <c r="J6839" s="275"/>
      <c r="K6839" s="275">
        <v>0</v>
      </c>
      <c r="L6839" s="275"/>
      <c r="M6839" s="275"/>
      <c r="N6839" s="275"/>
      <c r="O6839" s="275">
        <v>12600000</v>
      </c>
      <c r="P6839" s="275"/>
      <c r="Q6839" s="73">
        <v>0</v>
      </c>
    </row>
    <row r="6840" spans="1:17" ht="12.1" customHeight="1" x14ac:dyDescent="0.25">
      <c r="A6840" s="273" t="s">
        <v>10414</v>
      </c>
      <c r="B6840" s="273"/>
      <c r="C6840" s="274" t="s">
        <v>10406</v>
      </c>
      <c r="D6840" s="274"/>
      <c r="E6840" s="274"/>
      <c r="F6840" s="274"/>
      <c r="G6840" s="73">
        <v>0</v>
      </c>
      <c r="H6840" s="73">
        <v>0</v>
      </c>
      <c r="I6840" s="275">
        <v>10800000</v>
      </c>
      <c r="J6840" s="275"/>
      <c r="K6840" s="275">
        <v>0</v>
      </c>
      <c r="L6840" s="275"/>
      <c r="M6840" s="275"/>
      <c r="N6840" s="275"/>
      <c r="O6840" s="275">
        <v>10800000</v>
      </c>
      <c r="P6840" s="275"/>
      <c r="Q6840" s="73">
        <v>0</v>
      </c>
    </row>
    <row r="6841" spans="1:17" ht="12.1" customHeight="1" x14ac:dyDescent="0.25">
      <c r="A6841" s="273" t="s">
        <v>10415</v>
      </c>
      <c r="B6841" s="273"/>
      <c r="C6841" s="274" t="s">
        <v>10406</v>
      </c>
      <c r="D6841" s="274"/>
      <c r="E6841" s="274"/>
      <c r="F6841" s="274"/>
      <c r="G6841" s="73">
        <v>0</v>
      </c>
      <c r="H6841" s="73">
        <v>0</v>
      </c>
      <c r="I6841" s="275">
        <v>10016936</v>
      </c>
      <c r="J6841" s="275"/>
      <c r="K6841" s="275">
        <v>0</v>
      </c>
      <c r="L6841" s="275"/>
      <c r="M6841" s="275"/>
      <c r="N6841" s="275"/>
      <c r="O6841" s="275">
        <v>10016936</v>
      </c>
      <c r="P6841" s="275"/>
      <c r="Q6841" s="73">
        <v>0</v>
      </c>
    </row>
    <row r="6842" spans="1:17" ht="12.75" customHeight="1" x14ac:dyDescent="0.25">
      <c r="A6842" s="273" t="s">
        <v>10416</v>
      </c>
      <c r="B6842" s="273"/>
      <c r="C6842" s="274" t="s">
        <v>10417</v>
      </c>
      <c r="D6842" s="274"/>
      <c r="E6842" s="274"/>
      <c r="F6842" s="274"/>
      <c r="G6842" s="73">
        <v>0</v>
      </c>
      <c r="H6842" s="73">
        <v>0</v>
      </c>
      <c r="I6842" s="275">
        <v>8820000</v>
      </c>
      <c r="J6842" s="275"/>
      <c r="K6842" s="275">
        <v>0</v>
      </c>
      <c r="L6842" s="275"/>
      <c r="M6842" s="275"/>
      <c r="N6842" s="275"/>
      <c r="O6842" s="275">
        <v>8820000</v>
      </c>
      <c r="P6842" s="275"/>
      <c r="Q6842" s="73">
        <v>0</v>
      </c>
    </row>
    <row r="6843" spans="1:17" ht="12.1" customHeight="1" x14ac:dyDescent="0.25">
      <c r="A6843" s="273" t="s">
        <v>10418</v>
      </c>
      <c r="B6843" s="273"/>
      <c r="C6843" s="274" t="s">
        <v>10412</v>
      </c>
      <c r="D6843" s="274"/>
      <c r="E6843" s="274"/>
      <c r="F6843" s="274"/>
      <c r="G6843" s="73">
        <v>0</v>
      </c>
      <c r="H6843" s="73">
        <v>0</v>
      </c>
      <c r="I6843" s="275">
        <v>5931000</v>
      </c>
      <c r="J6843" s="275"/>
      <c r="K6843" s="275">
        <v>0</v>
      </c>
      <c r="L6843" s="275"/>
      <c r="M6843" s="275"/>
      <c r="N6843" s="275"/>
      <c r="O6843" s="275">
        <v>5931000</v>
      </c>
      <c r="P6843" s="275"/>
      <c r="Q6843" s="73">
        <v>0</v>
      </c>
    </row>
    <row r="6844" spans="1:17" ht="12.1" customHeight="1" x14ac:dyDescent="0.25">
      <c r="A6844" s="273" t="s">
        <v>10419</v>
      </c>
      <c r="B6844" s="273"/>
      <c r="C6844" s="274" t="s">
        <v>10420</v>
      </c>
      <c r="D6844" s="274"/>
      <c r="E6844" s="274"/>
      <c r="F6844" s="274"/>
      <c r="G6844" s="73">
        <v>0</v>
      </c>
      <c r="H6844" s="73">
        <v>0</v>
      </c>
      <c r="I6844" s="275">
        <v>13168524</v>
      </c>
      <c r="J6844" s="275"/>
      <c r="K6844" s="275">
        <v>0</v>
      </c>
      <c r="L6844" s="275"/>
      <c r="M6844" s="275"/>
      <c r="N6844" s="275"/>
      <c r="O6844" s="275">
        <v>13168524</v>
      </c>
      <c r="P6844" s="275"/>
      <c r="Q6844" s="73">
        <v>0</v>
      </c>
    </row>
    <row r="6845" spans="1:17" ht="12.75" customHeight="1" x14ac:dyDescent="0.25">
      <c r="A6845" s="273" t="s">
        <v>10421</v>
      </c>
      <c r="B6845" s="273"/>
      <c r="C6845" s="274" t="s">
        <v>10422</v>
      </c>
      <c r="D6845" s="274"/>
      <c r="E6845" s="274"/>
      <c r="F6845" s="274"/>
      <c r="G6845" s="73">
        <v>0</v>
      </c>
      <c r="H6845" s="73">
        <v>0</v>
      </c>
      <c r="I6845" s="275">
        <v>500000</v>
      </c>
      <c r="J6845" s="275"/>
      <c r="K6845" s="275">
        <v>0</v>
      </c>
      <c r="L6845" s="275"/>
      <c r="M6845" s="275"/>
      <c r="N6845" s="275"/>
      <c r="O6845" s="275">
        <v>500000</v>
      </c>
      <c r="P6845" s="275"/>
      <c r="Q6845" s="73">
        <v>0</v>
      </c>
    </row>
    <row r="6846" spans="1:17" ht="12.1" customHeight="1" x14ac:dyDescent="0.25">
      <c r="A6846" s="355"/>
      <c r="B6846" s="355"/>
      <c r="C6846" s="355"/>
      <c r="D6846" s="355"/>
      <c r="E6846" s="355"/>
      <c r="F6846" s="355"/>
      <c r="G6846" s="74">
        <v>0</v>
      </c>
      <c r="H6846" s="74">
        <v>0</v>
      </c>
      <c r="I6846" s="356">
        <v>98450860</v>
      </c>
      <c r="J6846" s="356"/>
      <c r="K6846" s="356">
        <v>0</v>
      </c>
      <c r="L6846" s="356"/>
      <c r="M6846" s="356"/>
      <c r="N6846" s="356"/>
      <c r="O6846" s="356">
        <v>98450860</v>
      </c>
      <c r="P6846" s="356"/>
      <c r="Q6846" s="74">
        <v>0</v>
      </c>
    </row>
    <row r="6847" spans="1:17" ht="6.8" customHeight="1" x14ac:dyDescent="0.25"/>
    <row r="6848" spans="1:17" ht="12.1" customHeight="1" x14ac:dyDescent="0.25">
      <c r="A6848" s="277" t="s">
        <v>578</v>
      </c>
      <c r="B6848" s="277"/>
      <c r="C6848" s="278" t="s">
        <v>1024</v>
      </c>
      <c r="D6848" s="278"/>
      <c r="E6848" s="278"/>
      <c r="F6848" s="278"/>
      <c r="G6848" s="278"/>
      <c r="H6848" s="278"/>
      <c r="I6848" s="278"/>
      <c r="J6848" s="278"/>
      <c r="K6848" s="278"/>
      <c r="L6848" s="278"/>
      <c r="M6848" s="278"/>
      <c r="N6848" s="278"/>
      <c r="O6848" s="278"/>
      <c r="P6848" s="278"/>
      <c r="Q6848" s="278"/>
    </row>
    <row r="6849" spans="1:17" ht="12.75" customHeight="1" x14ac:dyDescent="0.25">
      <c r="A6849" s="273" t="s">
        <v>10423</v>
      </c>
      <c r="B6849" s="273"/>
      <c r="C6849" s="274" t="s">
        <v>10424</v>
      </c>
      <c r="D6849" s="274"/>
      <c r="E6849" s="274"/>
      <c r="F6849" s="274"/>
      <c r="G6849" s="73">
        <v>0</v>
      </c>
      <c r="H6849" s="73">
        <v>0</v>
      </c>
      <c r="I6849" s="275">
        <v>2892780</v>
      </c>
      <c r="J6849" s="275"/>
      <c r="K6849" s="275">
        <v>0</v>
      </c>
      <c r="L6849" s="275"/>
      <c r="M6849" s="275"/>
      <c r="N6849" s="275"/>
      <c r="O6849" s="275">
        <v>2892780</v>
      </c>
      <c r="P6849" s="275"/>
      <c r="Q6849" s="73">
        <v>0</v>
      </c>
    </row>
    <row r="6850" spans="1:17" ht="12.1" customHeight="1" x14ac:dyDescent="0.25">
      <c r="A6850" s="273" t="s">
        <v>10425</v>
      </c>
      <c r="B6850" s="273"/>
      <c r="C6850" s="274" t="s">
        <v>10426</v>
      </c>
      <c r="D6850" s="274"/>
      <c r="E6850" s="274"/>
      <c r="F6850" s="274"/>
      <c r="G6850" s="73">
        <v>0</v>
      </c>
      <c r="H6850" s="73">
        <v>0</v>
      </c>
      <c r="I6850" s="275">
        <v>496125</v>
      </c>
      <c r="J6850" s="275"/>
      <c r="K6850" s="275">
        <v>0</v>
      </c>
      <c r="L6850" s="275"/>
      <c r="M6850" s="275"/>
      <c r="N6850" s="275"/>
      <c r="O6850" s="275">
        <v>496125</v>
      </c>
      <c r="P6850" s="275"/>
      <c r="Q6850" s="73">
        <v>0</v>
      </c>
    </row>
    <row r="6851" spans="1:17" ht="12.1" customHeight="1" x14ac:dyDescent="0.25">
      <c r="A6851" s="273" t="s">
        <v>10427</v>
      </c>
      <c r="B6851" s="273"/>
      <c r="C6851" s="274" t="s">
        <v>10428</v>
      </c>
      <c r="D6851" s="274"/>
      <c r="E6851" s="274"/>
      <c r="F6851" s="274"/>
      <c r="G6851" s="73">
        <v>0</v>
      </c>
      <c r="H6851" s="73">
        <v>0</v>
      </c>
      <c r="I6851" s="275">
        <v>433215</v>
      </c>
      <c r="J6851" s="275"/>
      <c r="K6851" s="275">
        <v>0</v>
      </c>
      <c r="L6851" s="275"/>
      <c r="M6851" s="275"/>
      <c r="N6851" s="275"/>
      <c r="O6851" s="275">
        <v>433215</v>
      </c>
      <c r="P6851" s="275"/>
      <c r="Q6851" s="73">
        <v>0</v>
      </c>
    </row>
    <row r="6852" spans="1:17" ht="12.75" customHeight="1" x14ac:dyDescent="0.25">
      <c r="A6852" s="273" t="s">
        <v>10429</v>
      </c>
      <c r="B6852" s="273"/>
      <c r="C6852" s="274" t="s">
        <v>10424</v>
      </c>
      <c r="D6852" s="274"/>
      <c r="E6852" s="274"/>
      <c r="F6852" s="274"/>
      <c r="G6852" s="73">
        <v>0</v>
      </c>
      <c r="H6852" s="73">
        <v>0</v>
      </c>
      <c r="I6852" s="275">
        <v>3709776</v>
      </c>
      <c r="J6852" s="275"/>
      <c r="K6852" s="275">
        <v>0</v>
      </c>
      <c r="L6852" s="275"/>
      <c r="M6852" s="275"/>
      <c r="N6852" s="275"/>
      <c r="O6852" s="275">
        <v>3709776</v>
      </c>
      <c r="P6852" s="275"/>
      <c r="Q6852" s="73">
        <v>0</v>
      </c>
    </row>
    <row r="6853" spans="1:17" ht="12.1" customHeight="1" x14ac:dyDescent="0.25">
      <c r="A6853" s="273" t="s">
        <v>10430</v>
      </c>
      <c r="B6853" s="273"/>
      <c r="C6853" s="274" t="s">
        <v>10431</v>
      </c>
      <c r="D6853" s="274"/>
      <c r="E6853" s="274"/>
      <c r="F6853" s="274"/>
      <c r="G6853" s="73">
        <v>0</v>
      </c>
      <c r="H6853" s="73">
        <v>0</v>
      </c>
      <c r="I6853" s="275">
        <v>449175</v>
      </c>
      <c r="J6853" s="275"/>
      <c r="K6853" s="275">
        <v>0</v>
      </c>
      <c r="L6853" s="275"/>
      <c r="M6853" s="275"/>
      <c r="N6853" s="275"/>
      <c r="O6853" s="275">
        <v>449175</v>
      </c>
      <c r="P6853" s="275"/>
      <c r="Q6853" s="73">
        <v>0</v>
      </c>
    </row>
    <row r="6854" spans="1:17" ht="12.1" customHeight="1" x14ac:dyDescent="0.25">
      <c r="A6854" s="273" t="s">
        <v>10432</v>
      </c>
      <c r="B6854" s="273"/>
      <c r="C6854" s="274" t="s">
        <v>10433</v>
      </c>
      <c r="D6854" s="274"/>
      <c r="E6854" s="274"/>
      <c r="F6854" s="274"/>
      <c r="G6854" s="73">
        <v>0</v>
      </c>
      <c r="H6854" s="73">
        <v>0</v>
      </c>
      <c r="I6854" s="275">
        <v>491140</v>
      </c>
      <c r="J6854" s="275"/>
      <c r="K6854" s="275">
        <v>0</v>
      </c>
      <c r="L6854" s="275"/>
      <c r="M6854" s="275"/>
      <c r="N6854" s="275"/>
      <c r="O6854" s="275">
        <v>491140</v>
      </c>
      <c r="P6854" s="275"/>
      <c r="Q6854" s="73">
        <v>0</v>
      </c>
    </row>
    <row r="6855" spans="1:17" ht="12.75" customHeight="1" x14ac:dyDescent="0.25">
      <c r="A6855" s="273" t="s">
        <v>10434</v>
      </c>
      <c r="B6855" s="273"/>
      <c r="C6855" s="274" t="s">
        <v>10435</v>
      </c>
      <c r="D6855" s="274"/>
      <c r="E6855" s="274"/>
      <c r="F6855" s="274"/>
      <c r="G6855" s="73">
        <v>0</v>
      </c>
      <c r="H6855" s="73">
        <v>0</v>
      </c>
      <c r="I6855" s="275">
        <v>423364</v>
      </c>
      <c r="J6855" s="275"/>
      <c r="K6855" s="275">
        <v>0</v>
      </c>
      <c r="L6855" s="275"/>
      <c r="M6855" s="275"/>
      <c r="N6855" s="275"/>
      <c r="O6855" s="275">
        <v>423364</v>
      </c>
      <c r="P6855" s="275"/>
      <c r="Q6855" s="73">
        <v>0</v>
      </c>
    </row>
    <row r="6856" spans="1:17" ht="12.1" customHeight="1" x14ac:dyDescent="0.25">
      <c r="A6856" s="273" t="s">
        <v>10436</v>
      </c>
      <c r="B6856" s="273"/>
      <c r="C6856" s="274" t="s">
        <v>10437</v>
      </c>
      <c r="D6856" s="274"/>
      <c r="E6856" s="274"/>
      <c r="F6856" s="274"/>
      <c r="G6856" s="73">
        <v>0</v>
      </c>
      <c r="H6856" s="73">
        <v>0</v>
      </c>
      <c r="I6856" s="275">
        <v>528525</v>
      </c>
      <c r="J6856" s="275"/>
      <c r="K6856" s="275">
        <v>0</v>
      </c>
      <c r="L6856" s="275"/>
      <c r="M6856" s="275"/>
      <c r="N6856" s="275"/>
      <c r="O6856" s="275">
        <v>528525</v>
      </c>
      <c r="P6856" s="275"/>
      <c r="Q6856" s="73">
        <v>0</v>
      </c>
    </row>
    <row r="6857" spans="1:17" ht="12.1" customHeight="1" x14ac:dyDescent="0.25">
      <c r="A6857" s="273" t="s">
        <v>10438</v>
      </c>
      <c r="B6857" s="273"/>
      <c r="C6857" s="274" t="s">
        <v>10439</v>
      </c>
      <c r="D6857" s="274"/>
      <c r="E6857" s="274"/>
      <c r="F6857" s="274"/>
      <c r="G6857" s="73">
        <v>0</v>
      </c>
      <c r="H6857" s="73">
        <v>0</v>
      </c>
      <c r="I6857" s="275">
        <v>520425</v>
      </c>
      <c r="J6857" s="275"/>
      <c r="K6857" s="275">
        <v>0</v>
      </c>
      <c r="L6857" s="275"/>
      <c r="M6857" s="275"/>
      <c r="N6857" s="275"/>
      <c r="O6857" s="275">
        <v>520425</v>
      </c>
      <c r="P6857" s="275"/>
      <c r="Q6857" s="73">
        <v>0</v>
      </c>
    </row>
    <row r="6858" spans="1:17" ht="12.75" customHeight="1" x14ac:dyDescent="0.25">
      <c r="A6858" s="273" t="s">
        <v>10440</v>
      </c>
      <c r="B6858" s="273"/>
      <c r="C6858" s="274" t="s">
        <v>10424</v>
      </c>
      <c r="D6858" s="274"/>
      <c r="E6858" s="274"/>
      <c r="F6858" s="274"/>
      <c r="G6858" s="73">
        <v>0</v>
      </c>
      <c r="H6858" s="73">
        <v>0</v>
      </c>
      <c r="I6858" s="275">
        <v>2298516</v>
      </c>
      <c r="J6858" s="275"/>
      <c r="K6858" s="275">
        <v>0</v>
      </c>
      <c r="L6858" s="275"/>
      <c r="M6858" s="275"/>
      <c r="N6858" s="275"/>
      <c r="O6858" s="275">
        <v>2298516</v>
      </c>
      <c r="P6858" s="275"/>
      <c r="Q6858" s="73">
        <v>0</v>
      </c>
    </row>
    <row r="6859" spans="1:17" ht="12.1" customHeight="1" x14ac:dyDescent="0.25">
      <c r="A6859" s="273" t="s">
        <v>10441</v>
      </c>
      <c r="B6859" s="273"/>
      <c r="C6859" s="274" t="s">
        <v>10426</v>
      </c>
      <c r="D6859" s="274"/>
      <c r="E6859" s="274"/>
      <c r="F6859" s="274"/>
      <c r="G6859" s="73">
        <v>0</v>
      </c>
      <c r="H6859" s="73">
        <v>0</v>
      </c>
      <c r="I6859" s="275">
        <v>536625</v>
      </c>
      <c r="J6859" s="275"/>
      <c r="K6859" s="275">
        <v>0</v>
      </c>
      <c r="L6859" s="275"/>
      <c r="M6859" s="275"/>
      <c r="N6859" s="275"/>
      <c r="O6859" s="275">
        <v>536625</v>
      </c>
      <c r="P6859" s="275"/>
      <c r="Q6859" s="73">
        <v>0</v>
      </c>
    </row>
    <row r="6860" spans="1:17" ht="12.1" customHeight="1" x14ac:dyDescent="0.25">
      <c r="A6860" s="273" t="s">
        <v>10442</v>
      </c>
      <c r="B6860" s="273"/>
      <c r="C6860" s="274" t="s">
        <v>10424</v>
      </c>
      <c r="D6860" s="274"/>
      <c r="E6860" s="274"/>
      <c r="F6860" s="274"/>
      <c r="G6860" s="73">
        <v>0</v>
      </c>
      <c r="H6860" s="73">
        <v>0</v>
      </c>
      <c r="I6860" s="275">
        <v>3032026</v>
      </c>
      <c r="J6860" s="275"/>
      <c r="K6860" s="275">
        <v>0</v>
      </c>
      <c r="L6860" s="275"/>
      <c r="M6860" s="275"/>
      <c r="N6860" s="275"/>
      <c r="O6860" s="275">
        <v>3032026</v>
      </c>
      <c r="P6860" s="275"/>
      <c r="Q6860" s="73">
        <v>0</v>
      </c>
    </row>
    <row r="6861" spans="1:17" ht="12.1" customHeight="1" x14ac:dyDescent="0.25">
      <c r="A6861" s="273" t="s">
        <v>10443</v>
      </c>
      <c r="B6861" s="273"/>
      <c r="C6861" s="274" t="s">
        <v>10444</v>
      </c>
      <c r="D6861" s="274"/>
      <c r="E6861" s="274"/>
      <c r="F6861" s="274"/>
      <c r="G6861" s="73">
        <v>0</v>
      </c>
      <c r="H6861" s="73">
        <v>0</v>
      </c>
      <c r="I6861" s="275">
        <v>523530</v>
      </c>
      <c r="J6861" s="275"/>
      <c r="K6861" s="275">
        <v>0</v>
      </c>
      <c r="L6861" s="275"/>
      <c r="M6861" s="275"/>
      <c r="N6861" s="275"/>
      <c r="O6861" s="275">
        <v>523530</v>
      </c>
      <c r="P6861" s="275"/>
      <c r="Q6861" s="73">
        <v>0</v>
      </c>
    </row>
    <row r="6862" spans="1:17" ht="12.75" customHeight="1" x14ac:dyDescent="0.25">
      <c r="A6862" s="273" t="s">
        <v>10445</v>
      </c>
      <c r="B6862" s="273"/>
      <c r="C6862" s="274" t="s">
        <v>10446</v>
      </c>
      <c r="D6862" s="274"/>
      <c r="E6862" s="274"/>
      <c r="F6862" s="274"/>
      <c r="G6862" s="73">
        <v>0</v>
      </c>
      <c r="H6862" s="73">
        <v>0</v>
      </c>
      <c r="I6862" s="275">
        <v>528930</v>
      </c>
      <c r="J6862" s="275"/>
      <c r="K6862" s="275">
        <v>0</v>
      </c>
      <c r="L6862" s="275"/>
      <c r="M6862" s="275"/>
      <c r="N6862" s="275"/>
      <c r="O6862" s="275">
        <v>528930</v>
      </c>
      <c r="P6862" s="275"/>
      <c r="Q6862" s="73">
        <v>0</v>
      </c>
    </row>
    <row r="6863" spans="1:17" ht="12.1" customHeight="1" x14ac:dyDescent="0.25">
      <c r="A6863" s="273" t="s">
        <v>10447</v>
      </c>
      <c r="B6863" s="273"/>
      <c r="C6863" s="274" t="s">
        <v>10448</v>
      </c>
      <c r="D6863" s="274"/>
      <c r="E6863" s="274"/>
      <c r="F6863" s="274"/>
      <c r="G6863" s="73">
        <v>0</v>
      </c>
      <c r="H6863" s="73">
        <v>0</v>
      </c>
      <c r="I6863" s="275">
        <v>623378</v>
      </c>
      <c r="J6863" s="275"/>
      <c r="K6863" s="275">
        <v>0</v>
      </c>
      <c r="L6863" s="275"/>
      <c r="M6863" s="275"/>
      <c r="N6863" s="275"/>
      <c r="O6863" s="275">
        <v>623378</v>
      </c>
      <c r="P6863" s="275"/>
      <c r="Q6863" s="73">
        <v>0</v>
      </c>
    </row>
    <row r="6864" spans="1:17" ht="12.1" customHeight="1" x14ac:dyDescent="0.25">
      <c r="A6864" s="273" t="s">
        <v>10449</v>
      </c>
      <c r="B6864" s="273"/>
      <c r="C6864" s="274" t="s">
        <v>10424</v>
      </c>
      <c r="D6864" s="274"/>
      <c r="E6864" s="274"/>
      <c r="F6864" s="274"/>
      <c r="G6864" s="73">
        <v>0</v>
      </c>
      <c r="H6864" s="73">
        <v>0</v>
      </c>
      <c r="I6864" s="275">
        <v>2537735</v>
      </c>
      <c r="J6864" s="275"/>
      <c r="K6864" s="275">
        <v>0</v>
      </c>
      <c r="L6864" s="275"/>
      <c r="M6864" s="275"/>
      <c r="N6864" s="275"/>
      <c r="O6864" s="275">
        <v>2537735</v>
      </c>
      <c r="P6864" s="275"/>
      <c r="Q6864" s="73">
        <v>0</v>
      </c>
    </row>
    <row r="6865" spans="1:17" ht="12.75" customHeight="1" x14ac:dyDescent="0.25">
      <c r="A6865" s="273" t="s">
        <v>10450</v>
      </c>
      <c r="B6865" s="273"/>
      <c r="C6865" s="274" t="s">
        <v>10451</v>
      </c>
      <c r="D6865" s="274"/>
      <c r="E6865" s="274"/>
      <c r="F6865" s="274"/>
      <c r="G6865" s="73">
        <v>0</v>
      </c>
      <c r="H6865" s="73">
        <v>0</v>
      </c>
      <c r="I6865" s="275">
        <v>439965</v>
      </c>
      <c r="J6865" s="275"/>
      <c r="K6865" s="275">
        <v>0</v>
      </c>
      <c r="L6865" s="275"/>
      <c r="M6865" s="275"/>
      <c r="N6865" s="275"/>
      <c r="O6865" s="275">
        <v>439965</v>
      </c>
      <c r="P6865" s="275"/>
      <c r="Q6865" s="73">
        <v>0</v>
      </c>
    </row>
    <row r="6866" spans="1:17" ht="12.1" customHeight="1" x14ac:dyDescent="0.25">
      <c r="A6866" s="273" t="s">
        <v>10452</v>
      </c>
      <c r="B6866" s="273"/>
      <c r="C6866" s="274" t="s">
        <v>10424</v>
      </c>
      <c r="D6866" s="274"/>
      <c r="E6866" s="274"/>
      <c r="F6866" s="274"/>
      <c r="G6866" s="73">
        <v>0</v>
      </c>
      <c r="H6866" s="73">
        <v>0</v>
      </c>
      <c r="I6866" s="275">
        <v>1778357</v>
      </c>
      <c r="J6866" s="275"/>
      <c r="K6866" s="275">
        <v>0</v>
      </c>
      <c r="L6866" s="275"/>
      <c r="M6866" s="275"/>
      <c r="N6866" s="275"/>
      <c r="O6866" s="275">
        <v>1778357</v>
      </c>
      <c r="P6866" s="275"/>
      <c r="Q6866" s="73">
        <v>0</v>
      </c>
    </row>
    <row r="6867" spans="1:17" ht="12.1" customHeight="1" x14ac:dyDescent="0.25">
      <c r="A6867" s="273" t="s">
        <v>10453</v>
      </c>
      <c r="B6867" s="273"/>
      <c r="C6867" s="274" t="s">
        <v>10454</v>
      </c>
      <c r="D6867" s="274"/>
      <c r="E6867" s="274"/>
      <c r="F6867" s="274"/>
      <c r="G6867" s="73">
        <v>0</v>
      </c>
      <c r="H6867" s="73">
        <v>0</v>
      </c>
      <c r="I6867" s="275">
        <v>613280</v>
      </c>
      <c r="J6867" s="275"/>
      <c r="K6867" s="275">
        <v>0</v>
      </c>
      <c r="L6867" s="275"/>
      <c r="M6867" s="275"/>
      <c r="N6867" s="275"/>
      <c r="O6867" s="275">
        <v>613280</v>
      </c>
      <c r="P6867" s="275"/>
      <c r="Q6867" s="73">
        <v>0</v>
      </c>
    </row>
    <row r="6868" spans="1:17" ht="12.75" customHeight="1" x14ac:dyDescent="0.25">
      <c r="A6868" s="273" t="s">
        <v>10455</v>
      </c>
      <c r="B6868" s="273"/>
      <c r="C6868" s="274" t="s">
        <v>10424</v>
      </c>
      <c r="D6868" s="274"/>
      <c r="E6868" s="274"/>
      <c r="F6868" s="274"/>
      <c r="G6868" s="73">
        <v>0</v>
      </c>
      <c r="H6868" s="73">
        <v>0</v>
      </c>
      <c r="I6868" s="275">
        <v>2924181</v>
      </c>
      <c r="J6868" s="275"/>
      <c r="K6868" s="275">
        <v>0</v>
      </c>
      <c r="L6868" s="275"/>
      <c r="M6868" s="275"/>
      <c r="N6868" s="275"/>
      <c r="O6868" s="275">
        <v>2924181</v>
      </c>
      <c r="P6868" s="275"/>
      <c r="Q6868" s="73">
        <v>0</v>
      </c>
    </row>
    <row r="6869" spans="1:17" ht="12.1" customHeight="1" x14ac:dyDescent="0.25">
      <c r="A6869" s="273" t="s">
        <v>10456</v>
      </c>
      <c r="B6869" s="273"/>
      <c r="C6869" s="274" t="s">
        <v>10424</v>
      </c>
      <c r="D6869" s="274"/>
      <c r="E6869" s="274"/>
      <c r="F6869" s="274"/>
      <c r="G6869" s="73">
        <v>0</v>
      </c>
      <c r="H6869" s="73">
        <v>0</v>
      </c>
      <c r="I6869" s="275">
        <v>3139093.32</v>
      </c>
      <c r="J6869" s="275"/>
      <c r="K6869" s="275">
        <v>0</v>
      </c>
      <c r="L6869" s="275"/>
      <c r="M6869" s="275"/>
      <c r="N6869" s="275"/>
      <c r="O6869" s="275">
        <v>3139093.32</v>
      </c>
      <c r="P6869" s="275"/>
      <c r="Q6869" s="73">
        <v>0</v>
      </c>
    </row>
    <row r="6870" spans="1:17" ht="12.1" customHeight="1" x14ac:dyDescent="0.25">
      <c r="A6870" s="273" t="s">
        <v>10457</v>
      </c>
      <c r="B6870" s="273"/>
      <c r="C6870" s="274" t="s">
        <v>10424</v>
      </c>
      <c r="D6870" s="274"/>
      <c r="E6870" s="274"/>
      <c r="F6870" s="274"/>
      <c r="G6870" s="73">
        <v>0</v>
      </c>
      <c r="H6870" s="73">
        <v>0</v>
      </c>
      <c r="I6870" s="275">
        <v>1153962</v>
      </c>
      <c r="J6870" s="275"/>
      <c r="K6870" s="275">
        <v>0</v>
      </c>
      <c r="L6870" s="275"/>
      <c r="M6870" s="275"/>
      <c r="N6870" s="275"/>
      <c r="O6870" s="275">
        <v>1153962</v>
      </c>
      <c r="P6870" s="275"/>
      <c r="Q6870" s="73">
        <v>0</v>
      </c>
    </row>
    <row r="6871" spans="1:17" ht="12.75" customHeight="1" x14ac:dyDescent="0.25">
      <c r="A6871" s="273" t="s">
        <v>10458</v>
      </c>
      <c r="B6871" s="273"/>
      <c r="C6871" s="274" t="s">
        <v>10459</v>
      </c>
      <c r="D6871" s="274"/>
      <c r="E6871" s="274"/>
      <c r="F6871" s="274"/>
      <c r="G6871" s="73">
        <v>0</v>
      </c>
      <c r="H6871" s="73">
        <v>0</v>
      </c>
      <c r="I6871" s="275">
        <v>528525</v>
      </c>
      <c r="J6871" s="275"/>
      <c r="K6871" s="275">
        <v>0</v>
      </c>
      <c r="L6871" s="275"/>
      <c r="M6871" s="275"/>
      <c r="N6871" s="275"/>
      <c r="O6871" s="275">
        <v>528525</v>
      </c>
      <c r="P6871" s="275"/>
      <c r="Q6871" s="73">
        <v>0</v>
      </c>
    </row>
    <row r="6872" spans="1:17" ht="12.1" customHeight="1" x14ac:dyDescent="0.25">
      <c r="A6872" s="273" t="s">
        <v>10460</v>
      </c>
      <c r="B6872" s="273"/>
      <c r="C6872" s="274" t="s">
        <v>10461</v>
      </c>
      <c r="D6872" s="274"/>
      <c r="E6872" s="274"/>
      <c r="F6872" s="274"/>
      <c r="G6872" s="73">
        <v>0</v>
      </c>
      <c r="H6872" s="73">
        <v>0</v>
      </c>
      <c r="I6872" s="275">
        <v>516375</v>
      </c>
      <c r="J6872" s="275"/>
      <c r="K6872" s="275">
        <v>0</v>
      </c>
      <c r="L6872" s="275"/>
      <c r="M6872" s="275"/>
      <c r="N6872" s="275"/>
      <c r="O6872" s="275">
        <v>516375</v>
      </c>
      <c r="P6872" s="275"/>
      <c r="Q6872" s="73">
        <v>0</v>
      </c>
    </row>
    <row r="6873" spans="1:17" ht="12.1" customHeight="1" x14ac:dyDescent="0.25">
      <c r="A6873" s="273" t="s">
        <v>10462</v>
      </c>
      <c r="B6873" s="273"/>
      <c r="C6873" s="274" t="s">
        <v>10463</v>
      </c>
      <c r="D6873" s="274"/>
      <c r="E6873" s="274"/>
      <c r="F6873" s="274"/>
      <c r="G6873" s="73">
        <v>0</v>
      </c>
      <c r="H6873" s="73">
        <v>0</v>
      </c>
      <c r="I6873" s="275">
        <v>496125</v>
      </c>
      <c r="J6873" s="275"/>
      <c r="K6873" s="275">
        <v>0</v>
      </c>
      <c r="L6873" s="275"/>
      <c r="M6873" s="275"/>
      <c r="N6873" s="275"/>
      <c r="O6873" s="275">
        <v>496125</v>
      </c>
      <c r="P6873" s="275"/>
      <c r="Q6873" s="73">
        <v>0</v>
      </c>
    </row>
    <row r="6874" spans="1:17" ht="12.75" customHeight="1" x14ac:dyDescent="0.25">
      <c r="A6874" s="273" t="s">
        <v>10464</v>
      </c>
      <c r="B6874" s="273"/>
      <c r="C6874" s="274" t="s">
        <v>10424</v>
      </c>
      <c r="D6874" s="274"/>
      <c r="E6874" s="274"/>
      <c r="F6874" s="274"/>
      <c r="G6874" s="73">
        <v>0</v>
      </c>
      <c r="H6874" s="73">
        <v>0</v>
      </c>
      <c r="I6874" s="275">
        <v>2890223</v>
      </c>
      <c r="J6874" s="275"/>
      <c r="K6874" s="275">
        <v>0</v>
      </c>
      <c r="L6874" s="275"/>
      <c r="M6874" s="275"/>
      <c r="N6874" s="275"/>
      <c r="O6874" s="275">
        <v>2890223</v>
      </c>
      <c r="P6874" s="275"/>
      <c r="Q6874" s="73">
        <v>0</v>
      </c>
    </row>
    <row r="6875" spans="1:17" ht="12.1" customHeight="1" x14ac:dyDescent="0.25">
      <c r="A6875" s="273" t="s">
        <v>10465</v>
      </c>
      <c r="B6875" s="273"/>
      <c r="C6875" s="274" t="s">
        <v>10466</v>
      </c>
      <c r="D6875" s="274"/>
      <c r="E6875" s="274"/>
      <c r="F6875" s="274"/>
      <c r="G6875" s="73">
        <v>0</v>
      </c>
      <c r="H6875" s="73">
        <v>0</v>
      </c>
      <c r="I6875" s="275">
        <v>520425</v>
      </c>
      <c r="J6875" s="275"/>
      <c r="K6875" s="275">
        <v>0</v>
      </c>
      <c r="L6875" s="275"/>
      <c r="M6875" s="275"/>
      <c r="N6875" s="275"/>
      <c r="O6875" s="275">
        <v>520425</v>
      </c>
      <c r="P6875" s="275"/>
      <c r="Q6875" s="73">
        <v>0</v>
      </c>
    </row>
    <row r="6876" spans="1:17" ht="12.1" customHeight="1" x14ac:dyDescent="0.25">
      <c r="A6876" s="273" t="s">
        <v>10467</v>
      </c>
      <c r="B6876" s="273"/>
      <c r="C6876" s="274" t="s">
        <v>10468</v>
      </c>
      <c r="D6876" s="274"/>
      <c r="E6876" s="274"/>
      <c r="F6876" s="274"/>
      <c r="G6876" s="73">
        <v>0</v>
      </c>
      <c r="H6876" s="73">
        <v>0</v>
      </c>
      <c r="I6876" s="275">
        <v>1113750</v>
      </c>
      <c r="J6876" s="275"/>
      <c r="K6876" s="275">
        <v>0</v>
      </c>
      <c r="L6876" s="275"/>
      <c r="M6876" s="275"/>
      <c r="N6876" s="275"/>
      <c r="O6876" s="275">
        <v>1113750</v>
      </c>
      <c r="P6876" s="275"/>
      <c r="Q6876" s="73">
        <v>0</v>
      </c>
    </row>
    <row r="6877" spans="1:17" ht="12.75" customHeight="1" x14ac:dyDescent="0.25">
      <c r="A6877" s="273" t="s">
        <v>10469</v>
      </c>
      <c r="B6877" s="273"/>
      <c r="C6877" s="274" t="s">
        <v>10424</v>
      </c>
      <c r="D6877" s="274"/>
      <c r="E6877" s="274"/>
      <c r="F6877" s="274"/>
      <c r="G6877" s="73">
        <v>0</v>
      </c>
      <c r="H6877" s="73">
        <v>0</v>
      </c>
      <c r="I6877" s="275">
        <v>2331687</v>
      </c>
      <c r="J6877" s="275"/>
      <c r="K6877" s="275">
        <v>0</v>
      </c>
      <c r="L6877" s="275"/>
      <c r="M6877" s="275"/>
      <c r="N6877" s="275"/>
      <c r="O6877" s="275">
        <v>2331687</v>
      </c>
      <c r="P6877" s="275"/>
      <c r="Q6877" s="73">
        <v>0</v>
      </c>
    </row>
    <row r="6878" spans="1:17" ht="12.1" customHeight="1" x14ac:dyDescent="0.25">
      <c r="A6878" s="273" t="s">
        <v>10470</v>
      </c>
      <c r="B6878" s="273"/>
      <c r="C6878" s="274" t="s">
        <v>10424</v>
      </c>
      <c r="D6878" s="274"/>
      <c r="E6878" s="274"/>
      <c r="F6878" s="274"/>
      <c r="G6878" s="73">
        <v>0</v>
      </c>
      <c r="H6878" s="73">
        <v>0</v>
      </c>
      <c r="I6878" s="275">
        <v>2142105</v>
      </c>
      <c r="J6878" s="275"/>
      <c r="K6878" s="275">
        <v>0</v>
      </c>
      <c r="L6878" s="275"/>
      <c r="M6878" s="275"/>
      <c r="N6878" s="275"/>
      <c r="O6878" s="275">
        <v>2142105</v>
      </c>
      <c r="P6878" s="275"/>
      <c r="Q6878" s="73">
        <v>0</v>
      </c>
    </row>
    <row r="6879" spans="1:17" ht="12.1" customHeight="1" x14ac:dyDescent="0.25">
      <c r="A6879" s="273" t="s">
        <v>10471</v>
      </c>
      <c r="B6879" s="273"/>
      <c r="C6879" s="274" t="s">
        <v>10424</v>
      </c>
      <c r="D6879" s="274"/>
      <c r="E6879" s="274"/>
      <c r="F6879" s="274"/>
      <c r="G6879" s="73">
        <v>0</v>
      </c>
      <c r="H6879" s="73">
        <v>0</v>
      </c>
      <c r="I6879" s="275">
        <v>1814245</v>
      </c>
      <c r="J6879" s="275"/>
      <c r="K6879" s="275">
        <v>0</v>
      </c>
      <c r="L6879" s="275"/>
      <c r="M6879" s="275"/>
      <c r="N6879" s="275"/>
      <c r="O6879" s="275">
        <v>1814245</v>
      </c>
      <c r="P6879" s="275"/>
      <c r="Q6879" s="73">
        <v>0</v>
      </c>
    </row>
    <row r="6880" spans="1:17" ht="12.75" customHeight="1" x14ac:dyDescent="0.25">
      <c r="A6880" s="273" t="s">
        <v>10472</v>
      </c>
      <c r="B6880" s="273"/>
      <c r="C6880" s="274" t="s">
        <v>10473</v>
      </c>
      <c r="D6880" s="274"/>
      <c r="E6880" s="274"/>
      <c r="F6880" s="274"/>
      <c r="G6880" s="73">
        <v>0</v>
      </c>
      <c r="H6880" s="73">
        <v>0</v>
      </c>
      <c r="I6880" s="275">
        <v>528525</v>
      </c>
      <c r="J6880" s="275"/>
      <c r="K6880" s="275">
        <v>0</v>
      </c>
      <c r="L6880" s="275"/>
      <c r="M6880" s="275"/>
      <c r="N6880" s="275"/>
      <c r="O6880" s="275">
        <v>528525</v>
      </c>
      <c r="P6880" s="275"/>
      <c r="Q6880" s="73">
        <v>0</v>
      </c>
    </row>
    <row r="6881" spans="1:17" ht="12.1" customHeight="1" x14ac:dyDescent="0.25">
      <c r="A6881" s="273" t="s">
        <v>10474</v>
      </c>
      <c r="B6881" s="273"/>
      <c r="C6881" s="274" t="s">
        <v>10475</v>
      </c>
      <c r="D6881" s="274"/>
      <c r="E6881" s="274"/>
      <c r="F6881" s="274"/>
      <c r="G6881" s="73">
        <v>0</v>
      </c>
      <c r="H6881" s="73">
        <v>0</v>
      </c>
      <c r="I6881" s="275">
        <v>528525</v>
      </c>
      <c r="J6881" s="275"/>
      <c r="K6881" s="275">
        <v>0</v>
      </c>
      <c r="L6881" s="275"/>
      <c r="M6881" s="275"/>
      <c r="N6881" s="275"/>
      <c r="O6881" s="275">
        <v>528525</v>
      </c>
      <c r="P6881" s="275"/>
      <c r="Q6881" s="73">
        <v>0</v>
      </c>
    </row>
    <row r="6882" spans="1:17" ht="12.1" customHeight="1" x14ac:dyDescent="0.25">
      <c r="A6882" s="273" t="s">
        <v>10476</v>
      </c>
      <c r="B6882" s="273"/>
      <c r="C6882" s="274" t="s">
        <v>10477</v>
      </c>
      <c r="D6882" s="274"/>
      <c r="E6882" s="274"/>
      <c r="F6882" s="274"/>
      <c r="G6882" s="73">
        <v>0</v>
      </c>
      <c r="H6882" s="73">
        <v>0</v>
      </c>
      <c r="I6882" s="275">
        <v>520425</v>
      </c>
      <c r="J6882" s="275"/>
      <c r="K6882" s="275">
        <v>0</v>
      </c>
      <c r="L6882" s="275"/>
      <c r="M6882" s="275"/>
      <c r="N6882" s="275"/>
      <c r="O6882" s="275">
        <v>520425</v>
      </c>
      <c r="P6882" s="275"/>
      <c r="Q6882" s="73">
        <v>0</v>
      </c>
    </row>
    <row r="6883" spans="1:17" ht="12.75" customHeight="1" x14ac:dyDescent="0.25">
      <c r="A6883" s="273" t="s">
        <v>10478</v>
      </c>
      <c r="B6883" s="273"/>
      <c r="C6883" s="274" t="s">
        <v>10479</v>
      </c>
      <c r="D6883" s="274"/>
      <c r="E6883" s="274"/>
      <c r="F6883" s="274"/>
      <c r="G6883" s="73">
        <v>0</v>
      </c>
      <c r="H6883" s="73">
        <v>0</v>
      </c>
      <c r="I6883" s="275">
        <v>571090</v>
      </c>
      <c r="J6883" s="275"/>
      <c r="K6883" s="275">
        <v>0</v>
      </c>
      <c r="L6883" s="275"/>
      <c r="M6883" s="275"/>
      <c r="N6883" s="275"/>
      <c r="O6883" s="275">
        <v>571090</v>
      </c>
      <c r="P6883" s="275"/>
      <c r="Q6883" s="73">
        <v>0</v>
      </c>
    </row>
    <row r="6884" spans="1:17" ht="12.1" customHeight="1" x14ac:dyDescent="0.25">
      <c r="A6884" s="273" t="s">
        <v>10480</v>
      </c>
      <c r="B6884" s="273"/>
      <c r="C6884" s="274" t="s">
        <v>10424</v>
      </c>
      <c r="D6884" s="274"/>
      <c r="E6884" s="274"/>
      <c r="F6884" s="274"/>
      <c r="G6884" s="73">
        <v>0</v>
      </c>
      <c r="H6884" s="73">
        <v>0</v>
      </c>
      <c r="I6884" s="275">
        <v>1319357</v>
      </c>
      <c r="J6884" s="275"/>
      <c r="K6884" s="275">
        <v>0</v>
      </c>
      <c r="L6884" s="275"/>
      <c r="M6884" s="275"/>
      <c r="N6884" s="275"/>
      <c r="O6884" s="275">
        <v>1319357</v>
      </c>
      <c r="P6884" s="275"/>
      <c r="Q6884" s="73">
        <v>0</v>
      </c>
    </row>
    <row r="6885" spans="1:17" ht="12.1" customHeight="1" x14ac:dyDescent="0.25">
      <c r="A6885" s="273" t="s">
        <v>10481</v>
      </c>
      <c r="B6885" s="273"/>
      <c r="C6885" s="274" t="s">
        <v>10482</v>
      </c>
      <c r="D6885" s="274"/>
      <c r="E6885" s="274"/>
      <c r="F6885" s="274"/>
      <c r="G6885" s="73">
        <v>0</v>
      </c>
      <c r="H6885" s="73">
        <v>0</v>
      </c>
      <c r="I6885" s="275">
        <v>512719</v>
      </c>
      <c r="J6885" s="275"/>
      <c r="K6885" s="275">
        <v>0</v>
      </c>
      <c r="L6885" s="275"/>
      <c r="M6885" s="275"/>
      <c r="N6885" s="275"/>
      <c r="O6885" s="275">
        <v>512719</v>
      </c>
      <c r="P6885" s="275"/>
      <c r="Q6885" s="73">
        <v>0</v>
      </c>
    </row>
    <row r="6886" spans="1:17" ht="12.1" customHeight="1" x14ac:dyDescent="0.25">
      <c r="A6886" s="273" t="s">
        <v>10483</v>
      </c>
      <c r="B6886" s="273"/>
      <c r="C6886" s="274" t="s">
        <v>10484</v>
      </c>
      <c r="D6886" s="274"/>
      <c r="E6886" s="274"/>
      <c r="F6886" s="274"/>
      <c r="G6886" s="73">
        <v>0</v>
      </c>
      <c r="H6886" s="73">
        <v>0</v>
      </c>
      <c r="I6886" s="275">
        <v>52250</v>
      </c>
      <c r="J6886" s="275"/>
      <c r="K6886" s="275">
        <v>0</v>
      </c>
      <c r="L6886" s="275"/>
      <c r="M6886" s="275"/>
      <c r="N6886" s="275"/>
      <c r="O6886" s="275">
        <v>52250</v>
      </c>
      <c r="P6886" s="275"/>
      <c r="Q6886" s="73">
        <v>0</v>
      </c>
    </row>
    <row r="6887" spans="1:17" ht="12.75" customHeight="1" x14ac:dyDescent="0.25">
      <c r="A6887" s="273" t="s">
        <v>10485</v>
      </c>
      <c r="B6887" s="273"/>
      <c r="C6887" s="274" t="s">
        <v>10486</v>
      </c>
      <c r="D6887" s="274"/>
      <c r="E6887" s="274"/>
      <c r="F6887" s="274"/>
      <c r="G6887" s="73">
        <v>0</v>
      </c>
      <c r="H6887" s="73">
        <v>0</v>
      </c>
      <c r="I6887" s="275">
        <v>536625</v>
      </c>
      <c r="J6887" s="275"/>
      <c r="K6887" s="275">
        <v>0</v>
      </c>
      <c r="L6887" s="275"/>
      <c r="M6887" s="275"/>
      <c r="N6887" s="275"/>
      <c r="O6887" s="275">
        <v>536625</v>
      </c>
      <c r="P6887" s="275"/>
      <c r="Q6887" s="73">
        <v>0</v>
      </c>
    </row>
    <row r="6888" spans="1:17" ht="12.1" customHeight="1" x14ac:dyDescent="0.25">
      <c r="A6888" s="273" t="s">
        <v>10487</v>
      </c>
      <c r="B6888" s="273"/>
      <c r="C6888" s="274" t="s">
        <v>10488</v>
      </c>
      <c r="D6888" s="274"/>
      <c r="E6888" s="274"/>
      <c r="F6888" s="274"/>
      <c r="G6888" s="73">
        <v>0</v>
      </c>
      <c r="H6888" s="73">
        <v>0</v>
      </c>
      <c r="I6888" s="275">
        <v>132188</v>
      </c>
      <c r="J6888" s="275"/>
      <c r="K6888" s="275">
        <v>0</v>
      </c>
      <c r="L6888" s="275"/>
      <c r="M6888" s="275"/>
      <c r="N6888" s="275"/>
      <c r="O6888" s="275">
        <v>132188</v>
      </c>
      <c r="P6888" s="275"/>
      <c r="Q6888" s="73">
        <v>0</v>
      </c>
    </row>
    <row r="6889" spans="1:17" ht="12.1" customHeight="1" x14ac:dyDescent="0.25">
      <c r="A6889" s="273" t="s">
        <v>10489</v>
      </c>
      <c r="B6889" s="273"/>
      <c r="C6889" s="274" t="s">
        <v>10424</v>
      </c>
      <c r="D6889" s="274"/>
      <c r="E6889" s="274"/>
      <c r="F6889" s="274"/>
      <c r="G6889" s="73">
        <v>0</v>
      </c>
      <c r="H6889" s="73">
        <v>0</v>
      </c>
      <c r="I6889" s="275">
        <v>3141371</v>
      </c>
      <c r="J6889" s="275"/>
      <c r="K6889" s="275">
        <v>0</v>
      </c>
      <c r="L6889" s="275"/>
      <c r="M6889" s="275"/>
      <c r="N6889" s="275"/>
      <c r="O6889" s="275">
        <v>3141371</v>
      </c>
      <c r="P6889" s="275"/>
      <c r="Q6889" s="73">
        <v>0</v>
      </c>
    </row>
    <row r="6890" spans="1:17" ht="12.75" customHeight="1" x14ac:dyDescent="0.25">
      <c r="A6890" s="273" t="s">
        <v>10490</v>
      </c>
      <c r="B6890" s="273"/>
      <c r="C6890" s="274" t="s">
        <v>10491</v>
      </c>
      <c r="D6890" s="274"/>
      <c r="E6890" s="274"/>
      <c r="F6890" s="274"/>
      <c r="G6890" s="73">
        <v>0</v>
      </c>
      <c r="H6890" s="73">
        <v>0</v>
      </c>
      <c r="I6890" s="275">
        <v>512325</v>
      </c>
      <c r="J6890" s="275"/>
      <c r="K6890" s="275">
        <v>0</v>
      </c>
      <c r="L6890" s="275"/>
      <c r="M6890" s="275"/>
      <c r="N6890" s="275"/>
      <c r="O6890" s="275">
        <v>512325</v>
      </c>
      <c r="P6890" s="275"/>
      <c r="Q6890" s="73">
        <v>0</v>
      </c>
    </row>
    <row r="6891" spans="1:17" ht="12.1" customHeight="1" x14ac:dyDescent="0.25">
      <c r="A6891" s="273" t="s">
        <v>10492</v>
      </c>
      <c r="B6891" s="273"/>
      <c r="C6891" s="274" t="s">
        <v>10493</v>
      </c>
      <c r="D6891" s="274"/>
      <c r="E6891" s="274"/>
      <c r="F6891" s="274"/>
      <c r="G6891" s="73">
        <v>0</v>
      </c>
      <c r="H6891" s="73">
        <v>0</v>
      </c>
      <c r="I6891" s="275">
        <v>516375</v>
      </c>
      <c r="J6891" s="275"/>
      <c r="K6891" s="275">
        <v>0</v>
      </c>
      <c r="L6891" s="275"/>
      <c r="M6891" s="275"/>
      <c r="N6891" s="275"/>
      <c r="O6891" s="275">
        <v>516375</v>
      </c>
      <c r="P6891" s="275"/>
      <c r="Q6891" s="73">
        <v>0</v>
      </c>
    </row>
    <row r="6892" spans="1:17" ht="12.1" customHeight="1" x14ac:dyDescent="0.25">
      <c r="A6892" s="273" t="s">
        <v>10494</v>
      </c>
      <c r="B6892" s="273"/>
      <c r="C6892" s="274" t="s">
        <v>10495</v>
      </c>
      <c r="D6892" s="274"/>
      <c r="E6892" s="274"/>
      <c r="F6892" s="274"/>
      <c r="G6892" s="73">
        <v>0</v>
      </c>
      <c r="H6892" s="73">
        <v>0</v>
      </c>
      <c r="I6892" s="275">
        <v>512325</v>
      </c>
      <c r="J6892" s="275"/>
      <c r="K6892" s="275">
        <v>0</v>
      </c>
      <c r="L6892" s="275"/>
      <c r="M6892" s="275"/>
      <c r="N6892" s="275"/>
      <c r="O6892" s="275">
        <v>512325</v>
      </c>
      <c r="P6892" s="275"/>
      <c r="Q6892" s="73">
        <v>0</v>
      </c>
    </row>
    <row r="6893" spans="1:17" ht="12.75" customHeight="1" x14ac:dyDescent="0.25">
      <c r="A6893" s="273" t="s">
        <v>10496</v>
      </c>
      <c r="B6893" s="273"/>
      <c r="C6893" s="274" t="s">
        <v>10424</v>
      </c>
      <c r="D6893" s="274"/>
      <c r="E6893" s="274"/>
      <c r="F6893" s="274"/>
      <c r="G6893" s="73">
        <v>0</v>
      </c>
      <c r="H6893" s="73">
        <v>0</v>
      </c>
      <c r="I6893" s="275">
        <v>3536356</v>
      </c>
      <c r="J6893" s="275"/>
      <c r="K6893" s="275">
        <v>0</v>
      </c>
      <c r="L6893" s="275"/>
      <c r="M6893" s="275"/>
      <c r="N6893" s="275"/>
      <c r="O6893" s="275">
        <v>3536356</v>
      </c>
      <c r="P6893" s="275"/>
      <c r="Q6893" s="73">
        <v>0</v>
      </c>
    </row>
    <row r="6894" spans="1:17" ht="12.1" customHeight="1" x14ac:dyDescent="0.25">
      <c r="A6894" s="273" t="s">
        <v>10497</v>
      </c>
      <c r="B6894" s="273"/>
      <c r="C6894" s="274" t="s">
        <v>10424</v>
      </c>
      <c r="D6894" s="274"/>
      <c r="E6894" s="274"/>
      <c r="F6894" s="274"/>
      <c r="G6894" s="73">
        <v>0</v>
      </c>
      <c r="H6894" s="73">
        <v>0</v>
      </c>
      <c r="I6894" s="275">
        <v>2834396</v>
      </c>
      <c r="J6894" s="275"/>
      <c r="K6894" s="275">
        <v>0</v>
      </c>
      <c r="L6894" s="275"/>
      <c r="M6894" s="275"/>
      <c r="N6894" s="275"/>
      <c r="O6894" s="275">
        <v>2834396</v>
      </c>
      <c r="P6894" s="275"/>
      <c r="Q6894" s="73">
        <v>0</v>
      </c>
    </row>
    <row r="6895" spans="1:17" ht="12.1" customHeight="1" x14ac:dyDescent="0.25">
      <c r="A6895" s="273" t="s">
        <v>10498</v>
      </c>
      <c r="B6895" s="273"/>
      <c r="C6895" s="274" t="s">
        <v>10499</v>
      </c>
      <c r="D6895" s="274"/>
      <c r="E6895" s="274"/>
      <c r="F6895" s="274"/>
      <c r="G6895" s="73">
        <v>0</v>
      </c>
      <c r="H6895" s="73">
        <v>0</v>
      </c>
      <c r="I6895" s="275">
        <v>525133</v>
      </c>
      <c r="J6895" s="275"/>
      <c r="K6895" s="275">
        <v>0</v>
      </c>
      <c r="L6895" s="275"/>
      <c r="M6895" s="275"/>
      <c r="N6895" s="275"/>
      <c r="O6895" s="275">
        <v>525133</v>
      </c>
      <c r="P6895" s="275"/>
      <c r="Q6895" s="73">
        <v>0</v>
      </c>
    </row>
    <row r="6896" spans="1:17" ht="12.75" customHeight="1" x14ac:dyDescent="0.25">
      <c r="A6896" s="273" t="s">
        <v>10500</v>
      </c>
      <c r="B6896" s="273"/>
      <c r="C6896" s="274" t="s">
        <v>10501</v>
      </c>
      <c r="D6896" s="274"/>
      <c r="E6896" s="274"/>
      <c r="F6896" s="274"/>
      <c r="G6896" s="73">
        <v>0</v>
      </c>
      <c r="H6896" s="73">
        <v>0</v>
      </c>
      <c r="I6896" s="275">
        <v>536625</v>
      </c>
      <c r="J6896" s="275"/>
      <c r="K6896" s="275">
        <v>0</v>
      </c>
      <c r="L6896" s="275"/>
      <c r="M6896" s="275"/>
      <c r="N6896" s="275"/>
      <c r="O6896" s="275">
        <v>536625</v>
      </c>
      <c r="P6896" s="275"/>
      <c r="Q6896" s="73">
        <v>0</v>
      </c>
    </row>
    <row r="6897" spans="1:17" ht="12.1" customHeight="1" x14ac:dyDescent="0.25">
      <c r="A6897" s="273" t="s">
        <v>10502</v>
      </c>
      <c r="B6897" s="273"/>
      <c r="C6897" s="274" t="s">
        <v>10503</v>
      </c>
      <c r="D6897" s="274"/>
      <c r="E6897" s="274"/>
      <c r="F6897" s="274"/>
      <c r="G6897" s="73">
        <v>0</v>
      </c>
      <c r="H6897" s="73">
        <v>0</v>
      </c>
      <c r="I6897" s="275">
        <v>536625</v>
      </c>
      <c r="J6897" s="275"/>
      <c r="K6897" s="275">
        <v>0</v>
      </c>
      <c r="L6897" s="275"/>
      <c r="M6897" s="275"/>
      <c r="N6897" s="275"/>
      <c r="O6897" s="275">
        <v>536625</v>
      </c>
      <c r="P6897" s="275"/>
      <c r="Q6897" s="73">
        <v>0</v>
      </c>
    </row>
    <row r="6898" spans="1:17" ht="12.1" customHeight="1" x14ac:dyDescent="0.25">
      <c r="A6898" s="273" t="s">
        <v>10504</v>
      </c>
      <c r="B6898" s="273"/>
      <c r="C6898" s="274" t="s">
        <v>10505</v>
      </c>
      <c r="D6898" s="274"/>
      <c r="E6898" s="274"/>
      <c r="F6898" s="274"/>
      <c r="G6898" s="73">
        <v>0</v>
      </c>
      <c r="H6898" s="73">
        <v>0</v>
      </c>
      <c r="I6898" s="275">
        <v>536625</v>
      </c>
      <c r="J6898" s="275"/>
      <c r="K6898" s="275">
        <v>0</v>
      </c>
      <c r="L6898" s="275"/>
      <c r="M6898" s="275"/>
      <c r="N6898" s="275"/>
      <c r="O6898" s="275">
        <v>536625</v>
      </c>
      <c r="P6898" s="275"/>
      <c r="Q6898" s="73">
        <v>0</v>
      </c>
    </row>
    <row r="6899" spans="1:17" ht="12.75" customHeight="1" x14ac:dyDescent="0.25">
      <c r="A6899" s="273" t="s">
        <v>10506</v>
      </c>
      <c r="B6899" s="273"/>
      <c r="C6899" s="274" t="s">
        <v>10507</v>
      </c>
      <c r="D6899" s="274"/>
      <c r="E6899" s="274"/>
      <c r="F6899" s="274"/>
      <c r="G6899" s="73">
        <v>0</v>
      </c>
      <c r="H6899" s="73">
        <v>0</v>
      </c>
      <c r="I6899" s="275">
        <v>83565</v>
      </c>
      <c r="J6899" s="275"/>
      <c r="K6899" s="275">
        <v>0</v>
      </c>
      <c r="L6899" s="275"/>
      <c r="M6899" s="275"/>
      <c r="N6899" s="275"/>
      <c r="O6899" s="275">
        <v>83565</v>
      </c>
      <c r="P6899" s="275"/>
      <c r="Q6899" s="73">
        <v>0</v>
      </c>
    </row>
    <row r="6900" spans="1:17" ht="12.1" customHeight="1" x14ac:dyDescent="0.25">
      <c r="A6900" s="273" t="s">
        <v>10508</v>
      </c>
      <c r="B6900" s="273"/>
      <c r="C6900" s="274" t="s">
        <v>10424</v>
      </c>
      <c r="D6900" s="274"/>
      <c r="E6900" s="274"/>
      <c r="F6900" s="274"/>
      <c r="G6900" s="73">
        <v>0</v>
      </c>
      <c r="H6900" s="73">
        <v>0</v>
      </c>
      <c r="I6900" s="275">
        <v>2900788</v>
      </c>
      <c r="J6900" s="275"/>
      <c r="K6900" s="275">
        <v>0</v>
      </c>
      <c r="L6900" s="275"/>
      <c r="M6900" s="275"/>
      <c r="N6900" s="275"/>
      <c r="O6900" s="275">
        <v>2900788</v>
      </c>
      <c r="P6900" s="275"/>
      <c r="Q6900" s="73">
        <v>0</v>
      </c>
    </row>
    <row r="6901" spans="1:17" ht="12.1" customHeight="1" x14ac:dyDescent="0.25">
      <c r="A6901" s="273" t="s">
        <v>10509</v>
      </c>
      <c r="B6901" s="273"/>
      <c r="C6901" s="274" t="s">
        <v>10510</v>
      </c>
      <c r="D6901" s="274"/>
      <c r="E6901" s="274"/>
      <c r="F6901" s="274"/>
      <c r="G6901" s="73">
        <v>0</v>
      </c>
      <c r="H6901" s="73">
        <v>0</v>
      </c>
      <c r="I6901" s="275">
        <v>406811</v>
      </c>
      <c r="J6901" s="275"/>
      <c r="K6901" s="275">
        <v>0</v>
      </c>
      <c r="L6901" s="275"/>
      <c r="M6901" s="275"/>
      <c r="N6901" s="275"/>
      <c r="O6901" s="275">
        <v>406811</v>
      </c>
      <c r="P6901" s="275"/>
      <c r="Q6901" s="73">
        <v>0</v>
      </c>
    </row>
    <row r="6902" spans="1:17" ht="12.75" customHeight="1" x14ac:dyDescent="0.25">
      <c r="A6902" s="273" t="s">
        <v>10511</v>
      </c>
      <c r="B6902" s="273"/>
      <c r="C6902" s="274" t="s">
        <v>10512</v>
      </c>
      <c r="D6902" s="274"/>
      <c r="E6902" s="274"/>
      <c r="F6902" s="274"/>
      <c r="G6902" s="73">
        <v>0</v>
      </c>
      <c r="H6902" s="73">
        <v>0</v>
      </c>
      <c r="I6902" s="275">
        <v>607111</v>
      </c>
      <c r="J6902" s="275"/>
      <c r="K6902" s="275">
        <v>0</v>
      </c>
      <c r="L6902" s="275"/>
      <c r="M6902" s="275"/>
      <c r="N6902" s="275"/>
      <c r="O6902" s="275">
        <v>607111</v>
      </c>
      <c r="P6902" s="275"/>
      <c r="Q6902" s="73">
        <v>0</v>
      </c>
    </row>
    <row r="6903" spans="1:17" ht="12.1" customHeight="1" x14ac:dyDescent="0.25">
      <c r="A6903" s="273" t="s">
        <v>10513</v>
      </c>
      <c r="B6903" s="273"/>
      <c r="C6903" s="274" t="s">
        <v>10424</v>
      </c>
      <c r="D6903" s="274"/>
      <c r="E6903" s="274"/>
      <c r="F6903" s="274"/>
      <c r="G6903" s="73">
        <v>0</v>
      </c>
      <c r="H6903" s="73">
        <v>0</v>
      </c>
      <c r="I6903" s="275">
        <v>2817458</v>
      </c>
      <c r="J6903" s="275"/>
      <c r="K6903" s="275">
        <v>0</v>
      </c>
      <c r="L6903" s="275"/>
      <c r="M6903" s="275"/>
      <c r="N6903" s="275"/>
      <c r="O6903" s="275">
        <v>2817458</v>
      </c>
      <c r="P6903" s="275"/>
      <c r="Q6903" s="73">
        <v>0</v>
      </c>
    </row>
    <row r="6904" spans="1:17" ht="12.1" customHeight="1" x14ac:dyDescent="0.25">
      <c r="A6904" s="273" t="s">
        <v>10514</v>
      </c>
      <c r="B6904" s="273"/>
      <c r="C6904" s="274" t="s">
        <v>10515</v>
      </c>
      <c r="D6904" s="274"/>
      <c r="E6904" s="274"/>
      <c r="F6904" s="274"/>
      <c r="G6904" s="73">
        <v>0</v>
      </c>
      <c r="H6904" s="73">
        <v>0</v>
      </c>
      <c r="I6904" s="275">
        <v>270554</v>
      </c>
      <c r="J6904" s="275"/>
      <c r="K6904" s="275">
        <v>0</v>
      </c>
      <c r="L6904" s="275"/>
      <c r="M6904" s="275"/>
      <c r="N6904" s="275"/>
      <c r="O6904" s="275">
        <v>270554</v>
      </c>
      <c r="P6904" s="275"/>
      <c r="Q6904" s="73">
        <v>0</v>
      </c>
    </row>
    <row r="6905" spans="1:17" ht="12.75" customHeight="1" x14ac:dyDescent="0.25">
      <c r="A6905" s="273" t="s">
        <v>10516</v>
      </c>
      <c r="B6905" s="273"/>
      <c r="C6905" s="274" t="s">
        <v>10517</v>
      </c>
      <c r="D6905" s="274"/>
      <c r="E6905" s="274"/>
      <c r="F6905" s="274"/>
      <c r="G6905" s="73">
        <v>0</v>
      </c>
      <c r="H6905" s="73">
        <v>0</v>
      </c>
      <c r="I6905" s="275">
        <v>1330909</v>
      </c>
      <c r="J6905" s="275"/>
      <c r="K6905" s="275">
        <v>0</v>
      </c>
      <c r="L6905" s="275"/>
      <c r="M6905" s="275"/>
      <c r="N6905" s="275"/>
      <c r="O6905" s="275">
        <v>1330909</v>
      </c>
      <c r="P6905" s="275"/>
      <c r="Q6905" s="73">
        <v>0</v>
      </c>
    </row>
    <row r="6906" spans="1:17" ht="12.1" customHeight="1" x14ac:dyDescent="0.25">
      <c r="A6906" s="273" t="s">
        <v>10518</v>
      </c>
      <c r="B6906" s="273"/>
      <c r="C6906" s="274" t="s">
        <v>10519</v>
      </c>
      <c r="D6906" s="274"/>
      <c r="E6906" s="274"/>
      <c r="F6906" s="274"/>
      <c r="G6906" s="73">
        <v>0</v>
      </c>
      <c r="H6906" s="73">
        <v>0</v>
      </c>
      <c r="I6906" s="275">
        <v>90450</v>
      </c>
      <c r="J6906" s="275"/>
      <c r="K6906" s="275">
        <v>0</v>
      </c>
      <c r="L6906" s="275"/>
      <c r="M6906" s="275"/>
      <c r="N6906" s="275"/>
      <c r="O6906" s="275">
        <v>90450</v>
      </c>
      <c r="P6906" s="275"/>
      <c r="Q6906" s="73">
        <v>0</v>
      </c>
    </row>
    <row r="6907" spans="1:17" ht="12.1" customHeight="1" x14ac:dyDescent="0.25">
      <c r="A6907" s="273" t="s">
        <v>10520</v>
      </c>
      <c r="B6907" s="273"/>
      <c r="C6907" s="274" t="s">
        <v>10521</v>
      </c>
      <c r="D6907" s="274"/>
      <c r="E6907" s="274"/>
      <c r="F6907" s="274"/>
      <c r="G6907" s="73">
        <v>0</v>
      </c>
      <c r="H6907" s="73">
        <v>0</v>
      </c>
      <c r="I6907" s="275">
        <v>283467</v>
      </c>
      <c r="J6907" s="275"/>
      <c r="K6907" s="275">
        <v>0</v>
      </c>
      <c r="L6907" s="275"/>
      <c r="M6907" s="275"/>
      <c r="N6907" s="275"/>
      <c r="O6907" s="275">
        <v>283467</v>
      </c>
      <c r="P6907" s="275"/>
      <c r="Q6907" s="73">
        <v>0</v>
      </c>
    </row>
    <row r="6908" spans="1:17" ht="12.75" customHeight="1" x14ac:dyDescent="0.25">
      <c r="A6908" s="273" t="s">
        <v>10522</v>
      </c>
      <c r="B6908" s="273"/>
      <c r="C6908" s="274" t="s">
        <v>10424</v>
      </c>
      <c r="D6908" s="274"/>
      <c r="E6908" s="274"/>
      <c r="F6908" s="274"/>
      <c r="G6908" s="73">
        <v>0</v>
      </c>
      <c r="H6908" s="73">
        <v>0</v>
      </c>
      <c r="I6908" s="275">
        <v>2191865</v>
      </c>
      <c r="J6908" s="275"/>
      <c r="K6908" s="275">
        <v>0</v>
      </c>
      <c r="L6908" s="275"/>
      <c r="M6908" s="275"/>
      <c r="N6908" s="275"/>
      <c r="O6908" s="275">
        <v>2191865</v>
      </c>
      <c r="P6908" s="275"/>
      <c r="Q6908" s="73">
        <v>0</v>
      </c>
    </row>
    <row r="6909" spans="1:17" ht="12.1" customHeight="1" x14ac:dyDescent="0.25">
      <c r="A6909" s="273" t="s">
        <v>10523</v>
      </c>
      <c r="B6909" s="273"/>
      <c r="C6909" s="274" t="s">
        <v>10524</v>
      </c>
      <c r="D6909" s="274"/>
      <c r="E6909" s="274"/>
      <c r="F6909" s="274"/>
      <c r="G6909" s="73">
        <v>0</v>
      </c>
      <c r="H6909" s="73">
        <v>0</v>
      </c>
      <c r="I6909" s="275">
        <v>625725</v>
      </c>
      <c r="J6909" s="275"/>
      <c r="K6909" s="275">
        <v>0</v>
      </c>
      <c r="L6909" s="275"/>
      <c r="M6909" s="275"/>
      <c r="N6909" s="275"/>
      <c r="O6909" s="275">
        <v>625725</v>
      </c>
      <c r="P6909" s="275"/>
      <c r="Q6909" s="73">
        <v>0</v>
      </c>
    </row>
    <row r="6910" spans="1:17" ht="12.1" customHeight="1" x14ac:dyDescent="0.25">
      <c r="A6910" s="273" t="s">
        <v>10525</v>
      </c>
      <c r="B6910" s="273"/>
      <c r="C6910" s="274" t="s">
        <v>10526</v>
      </c>
      <c r="D6910" s="274"/>
      <c r="E6910" s="274"/>
      <c r="F6910" s="274"/>
      <c r="G6910" s="73">
        <v>0</v>
      </c>
      <c r="H6910" s="73">
        <v>0</v>
      </c>
      <c r="I6910" s="275">
        <v>658125</v>
      </c>
      <c r="J6910" s="275"/>
      <c r="K6910" s="275">
        <v>0</v>
      </c>
      <c r="L6910" s="275"/>
      <c r="M6910" s="275"/>
      <c r="N6910" s="275"/>
      <c r="O6910" s="275">
        <v>658125</v>
      </c>
      <c r="P6910" s="275"/>
      <c r="Q6910" s="73">
        <v>0</v>
      </c>
    </row>
    <row r="6911" spans="1:17" ht="12.1" customHeight="1" x14ac:dyDescent="0.25">
      <c r="A6911" s="273" t="s">
        <v>10527</v>
      </c>
      <c r="B6911" s="273"/>
      <c r="C6911" s="274" t="s">
        <v>10424</v>
      </c>
      <c r="D6911" s="274"/>
      <c r="E6911" s="274"/>
      <c r="F6911" s="274"/>
      <c r="G6911" s="73">
        <v>0</v>
      </c>
      <c r="H6911" s="73">
        <v>0</v>
      </c>
      <c r="I6911" s="275">
        <v>3731571</v>
      </c>
      <c r="J6911" s="275"/>
      <c r="K6911" s="275">
        <v>0</v>
      </c>
      <c r="L6911" s="275"/>
      <c r="M6911" s="275"/>
      <c r="N6911" s="275"/>
      <c r="O6911" s="275">
        <v>3731571</v>
      </c>
      <c r="P6911" s="275"/>
      <c r="Q6911" s="73">
        <v>0</v>
      </c>
    </row>
    <row r="6912" spans="1:17" ht="12.75" customHeight="1" x14ac:dyDescent="0.25">
      <c r="A6912" s="273" t="s">
        <v>10528</v>
      </c>
      <c r="B6912" s="273"/>
      <c r="C6912" s="274" t="s">
        <v>10424</v>
      </c>
      <c r="D6912" s="274"/>
      <c r="E6912" s="274"/>
      <c r="F6912" s="274"/>
      <c r="G6912" s="73">
        <v>0</v>
      </c>
      <c r="H6912" s="73">
        <v>0</v>
      </c>
      <c r="I6912" s="275">
        <v>2975813</v>
      </c>
      <c r="J6912" s="275"/>
      <c r="K6912" s="275">
        <v>0</v>
      </c>
      <c r="L6912" s="275"/>
      <c r="M6912" s="275"/>
      <c r="N6912" s="275"/>
      <c r="O6912" s="275">
        <v>2975813</v>
      </c>
      <c r="P6912" s="275"/>
      <c r="Q6912" s="73">
        <v>0</v>
      </c>
    </row>
    <row r="6913" spans="1:17" ht="12.1" customHeight="1" x14ac:dyDescent="0.25">
      <c r="A6913" s="273" t="s">
        <v>10529</v>
      </c>
      <c r="B6913" s="273"/>
      <c r="C6913" s="274" t="s">
        <v>10424</v>
      </c>
      <c r="D6913" s="274"/>
      <c r="E6913" s="274"/>
      <c r="F6913" s="274"/>
      <c r="G6913" s="73">
        <v>0</v>
      </c>
      <c r="H6913" s="73">
        <v>0</v>
      </c>
      <c r="I6913" s="275">
        <v>1962505</v>
      </c>
      <c r="J6913" s="275"/>
      <c r="K6913" s="275">
        <v>0</v>
      </c>
      <c r="L6913" s="275"/>
      <c r="M6913" s="275"/>
      <c r="N6913" s="275"/>
      <c r="O6913" s="275">
        <v>1962505</v>
      </c>
      <c r="P6913" s="275"/>
      <c r="Q6913" s="73">
        <v>0</v>
      </c>
    </row>
    <row r="6914" spans="1:17" ht="12.1" customHeight="1" x14ac:dyDescent="0.25">
      <c r="A6914" s="273" t="s">
        <v>10530</v>
      </c>
      <c r="B6914" s="273"/>
      <c r="C6914" s="274" t="s">
        <v>10531</v>
      </c>
      <c r="D6914" s="274"/>
      <c r="E6914" s="274"/>
      <c r="F6914" s="274"/>
      <c r="G6914" s="73">
        <v>0</v>
      </c>
      <c r="H6914" s="73">
        <v>0</v>
      </c>
      <c r="I6914" s="275">
        <v>749356</v>
      </c>
      <c r="J6914" s="275"/>
      <c r="K6914" s="275">
        <v>0</v>
      </c>
      <c r="L6914" s="275"/>
      <c r="M6914" s="275"/>
      <c r="N6914" s="275"/>
      <c r="O6914" s="275">
        <v>749356</v>
      </c>
      <c r="P6914" s="275"/>
      <c r="Q6914" s="73">
        <v>0</v>
      </c>
    </row>
    <row r="6915" spans="1:17" ht="12.75" customHeight="1" x14ac:dyDescent="0.25">
      <c r="A6915" s="273" t="s">
        <v>10532</v>
      </c>
      <c r="B6915" s="273"/>
      <c r="C6915" s="274" t="s">
        <v>10533</v>
      </c>
      <c r="D6915" s="274"/>
      <c r="E6915" s="274"/>
      <c r="F6915" s="274"/>
      <c r="G6915" s="73">
        <v>0</v>
      </c>
      <c r="H6915" s="73">
        <v>0</v>
      </c>
      <c r="I6915" s="275">
        <v>3131528</v>
      </c>
      <c r="J6915" s="275"/>
      <c r="K6915" s="275">
        <v>0</v>
      </c>
      <c r="L6915" s="275"/>
      <c r="M6915" s="275"/>
      <c r="N6915" s="275"/>
      <c r="O6915" s="275">
        <v>3131528</v>
      </c>
      <c r="P6915" s="275"/>
      <c r="Q6915" s="73">
        <v>0</v>
      </c>
    </row>
    <row r="6916" spans="1:17" ht="12.1" customHeight="1" x14ac:dyDescent="0.25">
      <c r="A6916" s="273" t="s">
        <v>10534</v>
      </c>
      <c r="B6916" s="273"/>
      <c r="C6916" s="274" t="s">
        <v>10535</v>
      </c>
      <c r="D6916" s="274"/>
      <c r="E6916" s="274"/>
      <c r="F6916" s="274"/>
      <c r="G6916" s="73">
        <v>0</v>
      </c>
      <c r="H6916" s="73">
        <v>0</v>
      </c>
      <c r="I6916" s="275">
        <v>1828676</v>
      </c>
      <c r="J6916" s="275"/>
      <c r="K6916" s="275">
        <v>0</v>
      </c>
      <c r="L6916" s="275"/>
      <c r="M6916" s="275"/>
      <c r="N6916" s="275"/>
      <c r="O6916" s="275">
        <v>1828676</v>
      </c>
      <c r="P6916" s="275"/>
      <c r="Q6916" s="73">
        <v>0</v>
      </c>
    </row>
    <row r="6917" spans="1:17" ht="12.1" customHeight="1" x14ac:dyDescent="0.25">
      <c r="A6917" s="273" t="s">
        <v>10536</v>
      </c>
      <c r="B6917" s="273"/>
      <c r="C6917" s="274" t="s">
        <v>10537</v>
      </c>
      <c r="D6917" s="274"/>
      <c r="E6917" s="274"/>
      <c r="F6917" s="274"/>
      <c r="G6917" s="73">
        <v>0</v>
      </c>
      <c r="H6917" s="73">
        <v>0</v>
      </c>
      <c r="I6917" s="275">
        <v>6813526</v>
      </c>
      <c r="J6917" s="275"/>
      <c r="K6917" s="275">
        <v>0</v>
      </c>
      <c r="L6917" s="275"/>
      <c r="M6917" s="275"/>
      <c r="N6917" s="275"/>
      <c r="O6917" s="275">
        <v>6813526</v>
      </c>
      <c r="P6917" s="275"/>
      <c r="Q6917" s="73">
        <v>0</v>
      </c>
    </row>
    <row r="6918" spans="1:17" ht="12.75" customHeight="1" x14ac:dyDescent="0.25">
      <c r="A6918" s="273" t="s">
        <v>10538</v>
      </c>
      <c r="B6918" s="273"/>
      <c r="C6918" s="274" t="s">
        <v>10539</v>
      </c>
      <c r="D6918" s="274"/>
      <c r="E6918" s="274"/>
      <c r="F6918" s="274"/>
      <c r="G6918" s="73">
        <v>0</v>
      </c>
      <c r="H6918" s="73">
        <v>0</v>
      </c>
      <c r="I6918" s="275">
        <v>6586424</v>
      </c>
      <c r="J6918" s="275"/>
      <c r="K6918" s="275">
        <v>0</v>
      </c>
      <c r="L6918" s="275"/>
      <c r="M6918" s="275"/>
      <c r="N6918" s="275"/>
      <c r="O6918" s="275">
        <v>6586424</v>
      </c>
      <c r="P6918" s="275"/>
      <c r="Q6918" s="73">
        <v>0</v>
      </c>
    </row>
    <row r="6919" spans="1:17" ht="12.1" customHeight="1" x14ac:dyDescent="0.25">
      <c r="A6919" s="273" t="s">
        <v>10540</v>
      </c>
      <c r="B6919" s="273"/>
      <c r="C6919" s="274" t="s">
        <v>10541</v>
      </c>
      <c r="D6919" s="274"/>
      <c r="E6919" s="274"/>
      <c r="F6919" s="274"/>
      <c r="G6919" s="73">
        <v>0</v>
      </c>
      <c r="H6919" s="73">
        <v>0</v>
      </c>
      <c r="I6919" s="275">
        <v>4756025</v>
      </c>
      <c r="J6919" s="275"/>
      <c r="K6919" s="275">
        <v>0</v>
      </c>
      <c r="L6919" s="275"/>
      <c r="M6919" s="275"/>
      <c r="N6919" s="275"/>
      <c r="O6919" s="275">
        <v>4756025</v>
      </c>
      <c r="P6919" s="275"/>
      <c r="Q6919" s="73">
        <v>0</v>
      </c>
    </row>
    <row r="6920" spans="1:17" ht="12.1" customHeight="1" x14ac:dyDescent="0.25">
      <c r="A6920" s="273" t="s">
        <v>10542</v>
      </c>
      <c r="B6920" s="273"/>
      <c r="C6920" s="274" t="s">
        <v>10543</v>
      </c>
      <c r="D6920" s="274"/>
      <c r="E6920" s="274"/>
      <c r="F6920" s="274"/>
      <c r="G6920" s="73">
        <v>0</v>
      </c>
      <c r="H6920" s="73">
        <v>0</v>
      </c>
      <c r="I6920" s="275">
        <v>5783719</v>
      </c>
      <c r="J6920" s="275"/>
      <c r="K6920" s="275">
        <v>0</v>
      </c>
      <c r="L6920" s="275"/>
      <c r="M6920" s="275"/>
      <c r="N6920" s="275"/>
      <c r="O6920" s="275">
        <v>5783719</v>
      </c>
      <c r="P6920" s="275"/>
      <c r="Q6920" s="73">
        <v>0</v>
      </c>
    </row>
    <row r="6921" spans="1:17" ht="12.75" customHeight="1" x14ac:dyDescent="0.25">
      <c r="A6921" s="273" t="s">
        <v>10544</v>
      </c>
      <c r="B6921" s="273"/>
      <c r="C6921" s="274" t="s">
        <v>10545</v>
      </c>
      <c r="D6921" s="274"/>
      <c r="E6921" s="274"/>
      <c r="F6921" s="274"/>
      <c r="G6921" s="73">
        <v>0</v>
      </c>
      <c r="H6921" s="73">
        <v>0</v>
      </c>
      <c r="I6921" s="275">
        <v>4957526</v>
      </c>
      <c r="J6921" s="275"/>
      <c r="K6921" s="275">
        <v>0</v>
      </c>
      <c r="L6921" s="275"/>
      <c r="M6921" s="275"/>
      <c r="N6921" s="275"/>
      <c r="O6921" s="275">
        <v>4957526</v>
      </c>
      <c r="P6921" s="275"/>
      <c r="Q6921" s="73">
        <v>0</v>
      </c>
    </row>
    <row r="6922" spans="1:17" ht="12.1" customHeight="1" x14ac:dyDescent="0.25">
      <c r="A6922" s="273" t="s">
        <v>10546</v>
      </c>
      <c r="B6922" s="273"/>
      <c r="C6922" s="274" t="s">
        <v>10547</v>
      </c>
      <c r="D6922" s="274"/>
      <c r="E6922" s="274"/>
      <c r="F6922" s="274"/>
      <c r="G6922" s="73">
        <v>0</v>
      </c>
      <c r="H6922" s="73">
        <v>0</v>
      </c>
      <c r="I6922" s="275">
        <v>2825244</v>
      </c>
      <c r="J6922" s="275"/>
      <c r="K6922" s="275">
        <v>0</v>
      </c>
      <c r="L6922" s="275"/>
      <c r="M6922" s="275"/>
      <c r="N6922" s="275"/>
      <c r="O6922" s="275">
        <v>2825244</v>
      </c>
      <c r="P6922" s="275"/>
      <c r="Q6922" s="73">
        <v>0</v>
      </c>
    </row>
    <row r="6923" spans="1:17" ht="12.1" customHeight="1" x14ac:dyDescent="0.25">
      <c r="A6923" s="273" t="s">
        <v>10548</v>
      </c>
      <c r="B6923" s="273"/>
      <c r="C6923" s="274" t="s">
        <v>10549</v>
      </c>
      <c r="D6923" s="274"/>
      <c r="E6923" s="274"/>
      <c r="F6923" s="274"/>
      <c r="G6923" s="73">
        <v>0</v>
      </c>
      <c r="H6923" s="73">
        <v>0</v>
      </c>
      <c r="I6923" s="275">
        <v>4090541</v>
      </c>
      <c r="J6923" s="275"/>
      <c r="K6923" s="275">
        <v>0</v>
      </c>
      <c r="L6923" s="275"/>
      <c r="M6923" s="275"/>
      <c r="N6923" s="275"/>
      <c r="O6923" s="275">
        <v>4090541</v>
      </c>
      <c r="P6923" s="275"/>
      <c r="Q6923" s="73">
        <v>0</v>
      </c>
    </row>
    <row r="6924" spans="1:17" ht="12.75" customHeight="1" x14ac:dyDescent="0.25">
      <c r="A6924" s="273" t="s">
        <v>10550</v>
      </c>
      <c r="B6924" s="273"/>
      <c r="C6924" s="274" t="s">
        <v>10551</v>
      </c>
      <c r="D6924" s="274"/>
      <c r="E6924" s="274"/>
      <c r="F6924" s="274"/>
      <c r="G6924" s="73">
        <v>0</v>
      </c>
      <c r="H6924" s="73">
        <v>0</v>
      </c>
      <c r="I6924" s="275">
        <v>7149142</v>
      </c>
      <c r="J6924" s="275"/>
      <c r="K6924" s="275">
        <v>0</v>
      </c>
      <c r="L6924" s="275"/>
      <c r="M6924" s="275"/>
      <c r="N6924" s="275"/>
      <c r="O6924" s="275">
        <v>7149142</v>
      </c>
      <c r="P6924" s="275"/>
      <c r="Q6924" s="73">
        <v>0</v>
      </c>
    </row>
    <row r="6925" spans="1:17" ht="12.1" customHeight="1" x14ac:dyDescent="0.25">
      <c r="A6925" s="273" t="s">
        <v>10552</v>
      </c>
      <c r="B6925" s="273"/>
      <c r="C6925" s="274" t="s">
        <v>10553</v>
      </c>
      <c r="D6925" s="274"/>
      <c r="E6925" s="274"/>
      <c r="F6925" s="274"/>
      <c r="G6925" s="73">
        <v>0</v>
      </c>
      <c r="H6925" s="73">
        <v>0</v>
      </c>
      <c r="I6925" s="275">
        <v>10303277</v>
      </c>
      <c r="J6925" s="275"/>
      <c r="K6925" s="275">
        <v>0</v>
      </c>
      <c r="L6925" s="275"/>
      <c r="M6925" s="275"/>
      <c r="N6925" s="275"/>
      <c r="O6925" s="275">
        <v>10303277</v>
      </c>
      <c r="P6925" s="275"/>
      <c r="Q6925" s="73">
        <v>0</v>
      </c>
    </row>
    <row r="6926" spans="1:17" ht="12.1" customHeight="1" x14ac:dyDescent="0.25">
      <c r="A6926" s="273" t="s">
        <v>10554</v>
      </c>
      <c r="B6926" s="273"/>
      <c r="C6926" s="274" t="s">
        <v>10555</v>
      </c>
      <c r="D6926" s="274"/>
      <c r="E6926" s="274"/>
      <c r="F6926" s="274"/>
      <c r="G6926" s="73">
        <v>0</v>
      </c>
      <c r="H6926" s="73">
        <v>0</v>
      </c>
      <c r="I6926" s="275">
        <v>8025028</v>
      </c>
      <c r="J6926" s="275"/>
      <c r="K6926" s="275">
        <v>0</v>
      </c>
      <c r="L6926" s="275"/>
      <c r="M6926" s="275"/>
      <c r="N6926" s="275"/>
      <c r="O6926" s="275">
        <v>8025028</v>
      </c>
      <c r="P6926" s="275"/>
      <c r="Q6926" s="73">
        <v>0</v>
      </c>
    </row>
    <row r="6927" spans="1:17" ht="12.75" customHeight="1" x14ac:dyDescent="0.25">
      <c r="A6927" s="273" t="s">
        <v>10556</v>
      </c>
      <c r="B6927" s="273"/>
      <c r="C6927" s="274" t="s">
        <v>10557</v>
      </c>
      <c r="D6927" s="274"/>
      <c r="E6927" s="274"/>
      <c r="F6927" s="274"/>
      <c r="G6927" s="73">
        <v>0</v>
      </c>
      <c r="H6927" s="73">
        <v>0</v>
      </c>
      <c r="I6927" s="275">
        <v>4185246</v>
      </c>
      <c r="J6927" s="275"/>
      <c r="K6927" s="275">
        <v>0</v>
      </c>
      <c r="L6927" s="275"/>
      <c r="M6927" s="275"/>
      <c r="N6927" s="275"/>
      <c r="O6927" s="275">
        <v>4185246</v>
      </c>
      <c r="P6927" s="275"/>
      <c r="Q6927" s="73">
        <v>0</v>
      </c>
    </row>
    <row r="6928" spans="1:17" ht="12.1" customHeight="1" x14ac:dyDescent="0.25">
      <c r="A6928" s="273" t="s">
        <v>10558</v>
      </c>
      <c r="B6928" s="273"/>
      <c r="C6928" s="274" t="s">
        <v>10559</v>
      </c>
      <c r="D6928" s="274"/>
      <c r="E6928" s="274"/>
      <c r="F6928" s="274"/>
      <c r="G6928" s="73">
        <v>0</v>
      </c>
      <c r="H6928" s="73">
        <v>0</v>
      </c>
      <c r="I6928" s="275">
        <v>613428</v>
      </c>
      <c r="J6928" s="275"/>
      <c r="K6928" s="275">
        <v>0</v>
      </c>
      <c r="L6928" s="275"/>
      <c r="M6928" s="275"/>
      <c r="N6928" s="275"/>
      <c r="O6928" s="275">
        <v>613428</v>
      </c>
      <c r="P6928" s="275"/>
      <c r="Q6928" s="73">
        <v>0</v>
      </c>
    </row>
    <row r="6929" spans="1:17" ht="12.1" customHeight="1" x14ac:dyDescent="0.25">
      <c r="A6929" s="273" t="s">
        <v>10560</v>
      </c>
      <c r="B6929" s="273"/>
      <c r="C6929" s="274" t="s">
        <v>10561</v>
      </c>
      <c r="D6929" s="274"/>
      <c r="E6929" s="274"/>
      <c r="F6929" s="274"/>
      <c r="G6929" s="73">
        <v>0</v>
      </c>
      <c r="H6929" s="73">
        <v>0</v>
      </c>
      <c r="I6929" s="275">
        <v>1306513</v>
      </c>
      <c r="J6929" s="275"/>
      <c r="K6929" s="275">
        <v>0</v>
      </c>
      <c r="L6929" s="275"/>
      <c r="M6929" s="275"/>
      <c r="N6929" s="275"/>
      <c r="O6929" s="275">
        <v>1306513</v>
      </c>
      <c r="P6929" s="275"/>
      <c r="Q6929" s="73">
        <v>0</v>
      </c>
    </row>
    <row r="6930" spans="1:17" ht="12.75" customHeight="1" x14ac:dyDescent="0.25">
      <c r="A6930" s="273" t="s">
        <v>10562</v>
      </c>
      <c r="B6930" s="273"/>
      <c r="C6930" s="274" t="s">
        <v>10563</v>
      </c>
      <c r="D6930" s="274"/>
      <c r="E6930" s="274"/>
      <c r="F6930" s="274"/>
      <c r="G6930" s="73">
        <v>0</v>
      </c>
      <c r="H6930" s="73">
        <v>0</v>
      </c>
      <c r="I6930" s="275">
        <v>1865025</v>
      </c>
      <c r="J6930" s="275"/>
      <c r="K6930" s="275">
        <v>0</v>
      </c>
      <c r="L6930" s="275"/>
      <c r="M6930" s="275"/>
      <c r="N6930" s="275"/>
      <c r="O6930" s="275">
        <v>1865025</v>
      </c>
      <c r="P6930" s="275"/>
      <c r="Q6930" s="73">
        <v>0</v>
      </c>
    </row>
    <row r="6931" spans="1:17" ht="12.1" customHeight="1" x14ac:dyDescent="0.25">
      <c r="A6931" s="273" t="s">
        <v>10564</v>
      </c>
      <c r="B6931" s="273"/>
      <c r="C6931" s="274" t="s">
        <v>10565</v>
      </c>
      <c r="D6931" s="274"/>
      <c r="E6931" s="274"/>
      <c r="F6931" s="274"/>
      <c r="G6931" s="73">
        <v>0</v>
      </c>
      <c r="H6931" s="73">
        <v>0</v>
      </c>
      <c r="I6931" s="275">
        <v>4989181</v>
      </c>
      <c r="J6931" s="275"/>
      <c r="K6931" s="275">
        <v>0</v>
      </c>
      <c r="L6931" s="275"/>
      <c r="M6931" s="275"/>
      <c r="N6931" s="275"/>
      <c r="O6931" s="275">
        <v>4989181</v>
      </c>
      <c r="P6931" s="275"/>
      <c r="Q6931" s="73">
        <v>0</v>
      </c>
    </row>
    <row r="6932" spans="1:17" ht="12.1" customHeight="1" x14ac:dyDescent="0.25">
      <c r="A6932" s="273" t="s">
        <v>10566</v>
      </c>
      <c r="B6932" s="273"/>
      <c r="C6932" s="274" t="s">
        <v>10567</v>
      </c>
      <c r="D6932" s="274"/>
      <c r="E6932" s="274"/>
      <c r="F6932" s="274"/>
      <c r="G6932" s="73">
        <v>0</v>
      </c>
      <c r="H6932" s="73">
        <v>0</v>
      </c>
      <c r="I6932" s="275">
        <v>7572117</v>
      </c>
      <c r="J6932" s="275"/>
      <c r="K6932" s="275">
        <v>0</v>
      </c>
      <c r="L6932" s="275"/>
      <c r="M6932" s="275"/>
      <c r="N6932" s="275"/>
      <c r="O6932" s="275">
        <v>7572117</v>
      </c>
      <c r="P6932" s="275"/>
      <c r="Q6932" s="73">
        <v>0</v>
      </c>
    </row>
    <row r="6933" spans="1:17" ht="12.75" customHeight="1" x14ac:dyDescent="0.25">
      <c r="A6933" s="273" t="s">
        <v>10568</v>
      </c>
      <c r="B6933" s="273"/>
      <c r="C6933" s="274" t="s">
        <v>10569</v>
      </c>
      <c r="D6933" s="274"/>
      <c r="E6933" s="274"/>
      <c r="F6933" s="274"/>
      <c r="G6933" s="73">
        <v>0</v>
      </c>
      <c r="H6933" s="73">
        <v>0</v>
      </c>
      <c r="I6933" s="275">
        <v>371210</v>
      </c>
      <c r="J6933" s="275"/>
      <c r="K6933" s="275">
        <v>0</v>
      </c>
      <c r="L6933" s="275"/>
      <c r="M6933" s="275"/>
      <c r="N6933" s="275"/>
      <c r="O6933" s="275">
        <v>371210</v>
      </c>
      <c r="P6933" s="275"/>
      <c r="Q6933" s="73">
        <v>0</v>
      </c>
    </row>
    <row r="6934" spans="1:17" ht="12.1" customHeight="1" x14ac:dyDescent="0.25">
      <c r="A6934" s="273" t="s">
        <v>10570</v>
      </c>
      <c r="B6934" s="273"/>
      <c r="C6934" s="274" t="s">
        <v>10571</v>
      </c>
      <c r="D6934" s="274"/>
      <c r="E6934" s="274"/>
      <c r="F6934" s="274"/>
      <c r="G6934" s="73">
        <v>0</v>
      </c>
      <c r="H6934" s="73">
        <v>0</v>
      </c>
      <c r="I6934" s="275">
        <v>1817370</v>
      </c>
      <c r="J6934" s="275"/>
      <c r="K6934" s="275">
        <v>0</v>
      </c>
      <c r="L6934" s="275"/>
      <c r="M6934" s="275"/>
      <c r="N6934" s="275"/>
      <c r="O6934" s="275">
        <v>1817370</v>
      </c>
      <c r="P6934" s="275"/>
      <c r="Q6934" s="73">
        <v>0</v>
      </c>
    </row>
    <row r="6935" spans="1:17" ht="12.1" customHeight="1" x14ac:dyDescent="0.25">
      <c r="A6935" s="273" t="s">
        <v>10572</v>
      </c>
      <c r="B6935" s="273"/>
      <c r="C6935" s="274" t="s">
        <v>10573</v>
      </c>
      <c r="D6935" s="274"/>
      <c r="E6935" s="274"/>
      <c r="F6935" s="274"/>
      <c r="G6935" s="73">
        <v>0</v>
      </c>
      <c r="H6935" s="73">
        <v>0</v>
      </c>
      <c r="I6935" s="275">
        <v>9712682</v>
      </c>
      <c r="J6935" s="275"/>
      <c r="K6935" s="275">
        <v>0</v>
      </c>
      <c r="L6935" s="275"/>
      <c r="M6935" s="275"/>
      <c r="N6935" s="275"/>
      <c r="O6935" s="275">
        <v>9712682</v>
      </c>
      <c r="P6935" s="275"/>
      <c r="Q6935" s="73">
        <v>0</v>
      </c>
    </row>
    <row r="6936" spans="1:17" ht="12.1" customHeight="1" x14ac:dyDescent="0.25">
      <c r="A6936" s="273" t="s">
        <v>10574</v>
      </c>
      <c r="B6936" s="273"/>
      <c r="C6936" s="274" t="s">
        <v>10575</v>
      </c>
      <c r="D6936" s="274"/>
      <c r="E6936" s="274"/>
      <c r="F6936" s="274"/>
      <c r="G6936" s="73">
        <v>0</v>
      </c>
      <c r="H6936" s="73">
        <v>0</v>
      </c>
      <c r="I6936" s="275">
        <v>8835422</v>
      </c>
      <c r="J6936" s="275"/>
      <c r="K6936" s="275">
        <v>0</v>
      </c>
      <c r="L6936" s="275"/>
      <c r="M6936" s="275"/>
      <c r="N6936" s="275"/>
      <c r="O6936" s="275">
        <v>8835422</v>
      </c>
      <c r="P6936" s="275"/>
      <c r="Q6936" s="73">
        <v>0</v>
      </c>
    </row>
    <row r="6937" spans="1:17" ht="12.75" customHeight="1" x14ac:dyDescent="0.25">
      <c r="A6937" s="273" t="s">
        <v>10576</v>
      </c>
      <c r="B6937" s="273"/>
      <c r="C6937" s="274" t="s">
        <v>10577</v>
      </c>
      <c r="D6937" s="274"/>
      <c r="E6937" s="274"/>
      <c r="F6937" s="274"/>
      <c r="G6937" s="73">
        <v>0</v>
      </c>
      <c r="H6937" s="73">
        <v>0</v>
      </c>
      <c r="I6937" s="275">
        <v>1022625</v>
      </c>
      <c r="J6937" s="275"/>
      <c r="K6937" s="275">
        <v>0</v>
      </c>
      <c r="L6937" s="275"/>
      <c r="M6937" s="275"/>
      <c r="N6937" s="275"/>
      <c r="O6937" s="275">
        <v>1022625</v>
      </c>
      <c r="P6937" s="275"/>
      <c r="Q6937" s="73">
        <v>0</v>
      </c>
    </row>
    <row r="6938" spans="1:17" ht="12.1" customHeight="1" x14ac:dyDescent="0.25">
      <c r="A6938" s="273" t="s">
        <v>10578</v>
      </c>
      <c r="B6938" s="273"/>
      <c r="C6938" s="274" t="s">
        <v>10579</v>
      </c>
      <c r="D6938" s="274"/>
      <c r="E6938" s="274"/>
      <c r="F6938" s="274"/>
      <c r="G6938" s="73">
        <v>0</v>
      </c>
      <c r="H6938" s="73">
        <v>0</v>
      </c>
      <c r="I6938" s="275">
        <v>2394613</v>
      </c>
      <c r="J6938" s="275"/>
      <c r="K6938" s="275">
        <v>0</v>
      </c>
      <c r="L6938" s="275"/>
      <c r="M6938" s="275"/>
      <c r="N6938" s="275"/>
      <c r="O6938" s="275">
        <v>2394613</v>
      </c>
      <c r="P6938" s="275"/>
      <c r="Q6938" s="73">
        <v>0</v>
      </c>
    </row>
    <row r="6939" spans="1:17" ht="12.1" customHeight="1" x14ac:dyDescent="0.25">
      <c r="A6939" s="273" t="s">
        <v>10580</v>
      </c>
      <c r="B6939" s="273"/>
      <c r="C6939" s="274" t="s">
        <v>10577</v>
      </c>
      <c r="D6939" s="274"/>
      <c r="E6939" s="274"/>
      <c r="F6939" s="274"/>
      <c r="G6939" s="73">
        <v>0</v>
      </c>
      <c r="H6939" s="73">
        <v>0</v>
      </c>
      <c r="I6939" s="275">
        <v>1127925</v>
      </c>
      <c r="J6939" s="275"/>
      <c r="K6939" s="275">
        <v>0</v>
      </c>
      <c r="L6939" s="275"/>
      <c r="M6939" s="275"/>
      <c r="N6939" s="275"/>
      <c r="O6939" s="275">
        <v>1127925</v>
      </c>
      <c r="P6939" s="275"/>
      <c r="Q6939" s="73">
        <v>0</v>
      </c>
    </row>
    <row r="6940" spans="1:17" ht="12.75" customHeight="1" x14ac:dyDescent="0.25">
      <c r="A6940" s="273" t="s">
        <v>10581</v>
      </c>
      <c r="B6940" s="273"/>
      <c r="C6940" s="274" t="s">
        <v>10579</v>
      </c>
      <c r="D6940" s="274"/>
      <c r="E6940" s="274"/>
      <c r="F6940" s="274"/>
      <c r="G6940" s="73">
        <v>0</v>
      </c>
      <c r="H6940" s="73">
        <v>0</v>
      </c>
      <c r="I6940" s="275">
        <v>2494800</v>
      </c>
      <c r="J6940" s="275"/>
      <c r="K6940" s="275">
        <v>0</v>
      </c>
      <c r="L6940" s="275"/>
      <c r="M6940" s="275"/>
      <c r="N6940" s="275"/>
      <c r="O6940" s="275">
        <v>2494800</v>
      </c>
      <c r="P6940" s="275"/>
      <c r="Q6940" s="73">
        <v>0</v>
      </c>
    </row>
    <row r="6941" spans="1:17" ht="12.1" customHeight="1" x14ac:dyDescent="0.25">
      <c r="A6941" s="273" t="s">
        <v>10582</v>
      </c>
      <c r="B6941" s="273"/>
      <c r="C6941" s="274" t="s">
        <v>10577</v>
      </c>
      <c r="D6941" s="274"/>
      <c r="E6941" s="274"/>
      <c r="F6941" s="274"/>
      <c r="G6941" s="73">
        <v>0</v>
      </c>
      <c r="H6941" s="73">
        <v>0</v>
      </c>
      <c r="I6941" s="275">
        <v>858023</v>
      </c>
      <c r="J6941" s="275"/>
      <c r="K6941" s="275">
        <v>0</v>
      </c>
      <c r="L6941" s="275"/>
      <c r="M6941" s="275"/>
      <c r="N6941" s="275"/>
      <c r="O6941" s="275">
        <v>858023</v>
      </c>
      <c r="P6941" s="275"/>
      <c r="Q6941" s="73">
        <v>0</v>
      </c>
    </row>
    <row r="6942" spans="1:17" ht="12.1" customHeight="1" x14ac:dyDescent="0.25">
      <c r="A6942" s="273" t="s">
        <v>10583</v>
      </c>
      <c r="B6942" s="273"/>
      <c r="C6942" s="274" t="s">
        <v>10579</v>
      </c>
      <c r="D6942" s="274"/>
      <c r="E6942" s="274"/>
      <c r="F6942" s="274"/>
      <c r="G6942" s="73">
        <v>0</v>
      </c>
      <c r="H6942" s="73">
        <v>0</v>
      </c>
      <c r="I6942" s="275">
        <v>1739602</v>
      </c>
      <c r="J6942" s="275"/>
      <c r="K6942" s="275">
        <v>0</v>
      </c>
      <c r="L6942" s="275"/>
      <c r="M6942" s="275"/>
      <c r="N6942" s="275"/>
      <c r="O6942" s="275">
        <v>1739602</v>
      </c>
      <c r="P6942" s="275"/>
      <c r="Q6942" s="73">
        <v>0</v>
      </c>
    </row>
    <row r="6943" spans="1:17" ht="12.75" customHeight="1" x14ac:dyDescent="0.25">
      <c r="A6943" s="273" t="s">
        <v>10584</v>
      </c>
      <c r="B6943" s="273"/>
      <c r="C6943" s="274" t="s">
        <v>10577</v>
      </c>
      <c r="D6943" s="274"/>
      <c r="E6943" s="274"/>
      <c r="F6943" s="274"/>
      <c r="G6943" s="73">
        <v>0</v>
      </c>
      <c r="H6943" s="73">
        <v>0</v>
      </c>
      <c r="I6943" s="275">
        <v>942030</v>
      </c>
      <c r="J6943" s="275"/>
      <c r="K6943" s="275">
        <v>0</v>
      </c>
      <c r="L6943" s="275"/>
      <c r="M6943" s="275"/>
      <c r="N6943" s="275"/>
      <c r="O6943" s="275">
        <v>942030</v>
      </c>
      <c r="P6943" s="275"/>
      <c r="Q6943" s="73">
        <v>0</v>
      </c>
    </row>
    <row r="6944" spans="1:17" ht="12.1" customHeight="1" x14ac:dyDescent="0.25">
      <c r="A6944" s="273" t="s">
        <v>10585</v>
      </c>
      <c r="B6944" s="273"/>
      <c r="C6944" s="274" t="s">
        <v>10579</v>
      </c>
      <c r="D6944" s="274"/>
      <c r="E6944" s="274"/>
      <c r="F6944" s="274"/>
      <c r="G6944" s="73">
        <v>0</v>
      </c>
      <c r="H6944" s="73">
        <v>0</v>
      </c>
      <c r="I6944" s="275">
        <v>2726020</v>
      </c>
      <c r="J6944" s="275"/>
      <c r="K6944" s="275">
        <v>0</v>
      </c>
      <c r="L6944" s="275"/>
      <c r="M6944" s="275"/>
      <c r="N6944" s="275"/>
      <c r="O6944" s="275">
        <v>2726020</v>
      </c>
      <c r="P6944" s="275"/>
      <c r="Q6944" s="73">
        <v>0</v>
      </c>
    </row>
    <row r="6945" spans="1:17" ht="12.1" customHeight="1" x14ac:dyDescent="0.25">
      <c r="A6945" s="273" t="s">
        <v>10586</v>
      </c>
      <c r="B6945" s="273"/>
      <c r="C6945" s="274" t="s">
        <v>10577</v>
      </c>
      <c r="D6945" s="274"/>
      <c r="E6945" s="274"/>
      <c r="F6945" s="274"/>
      <c r="G6945" s="73">
        <v>0</v>
      </c>
      <c r="H6945" s="73">
        <v>0</v>
      </c>
      <c r="I6945" s="275">
        <v>1208925</v>
      </c>
      <c r="J6945" s="275"/>
      <c r="K6945" s="275">
        <v>0</v>
      </c>
      <c r="L6945" s="275"/>
      <c r="M6945" s="275"/>
      <c r="N6945" s="275"/>
      <c r="O6945" s="275">
        <v>1208925</v>
      </c>
      <c r="P6945" s="275"/>
      <c r="Q6945" s="73">
        <v>0</v>
      </c>
    </row>
    <row r="6946" spans="1:17" ht="12.75" customHeight="1" x14ac:dyDescent="0.25">
      <c r="A6946" s="273" t="s">
        <v>10587</v>
      </c>
      <c r="B6946" s="273"/>
      <c r="C6946" s="274" t="s">
        <v>10579</v>
      </c>
      <c r="D6946" s="274"/>
      <c r="E6946" s="274"/>
      <c r="F6946" s="274"/>
      <c r="G6946" s="73">
        <v>0</v>
      </c>
      <c r="H6946" s="73">
        <v>0</v>
      </c>
      <c r="I6946" s="275">
        <v>2082437</v>
      </c>
      <c r="J6946" s="275"/>
      <c r="K6946" s="275">
        <v>0</v>
      </c>
      <c r="L6946" s="275"/>
      <c r="M6946" s="275"/>
      <c r="N6946" s="275"/>
      <c r="O6946" s="275">
        <v>2082437</v>
      </c>
      <c r="P6946" s="275"/>
      <c r="Q6946" s="73">
        <v>0</v>
      </c>
    </row>
    <row r="6947" spans="1:17" ht="12.1" customHeight="1" x14ac:dyDescent="0.25">
      <c r="A6947" s="273" t="s">
        <v>10588</v>
      </c>
      <c r="B6947" s="273"/>
      <c r="C6947" s="274" t="s">
        <v>10577</v>
      </c>
      <c r="D6947" s="274"/>
      <c r="E6947" s="274"/>
      <c r="F6947" s="274"/>
      <c r="G6947" s="73">
        <v>0</v>
      </c>
      <c r="H6947" s="73">
        <v>0</v>
      </c>
      <c r="I6947" s="275">
        <v>1055025</v>
      </c>
      <c r="J6947" s="275"/>
      <c r="K6947" s="275">
        <v>0</v>
      </c>
      <c r="L6947" s="275"/>
      <c r="M6947" s="275"/>
      <c r="N6947" s="275"/>
      <c r="O6947" s="275">
        <v>1055025</v>
      </c>
      <c r="P6947" s="275"/>
      <c r="Q6947" s="73">
        <v>0</v>
      </c>
    </row>
    <row r="6948" spans="1:17" ht="12.1" customHeight="1" x14ac:dyDescent="0.25">
      <c r="A6948" s="273" t="s">
        <v>10589</v>
      </c>
      <c r="B6948" s="273"/>
      <c r="C6948" s="274" t="s">
        <v>10579</v>
      </c>
      <c r="D6948" s="274"/>
      <c r="E6948" s="274"/>
      <c r="F6948" s="274"/>
      <c r="G6948" s="73">
        <v>0</v>
      </c>
      <c r="H6948" s="73">
        <v>0</v>
      </c>
      <c r="I6948" s="275">
        <v>2326491.2799999998</v>
      </c>
      <c r="J6948" s="275"/>
      <c r="K6948" s="275">
        <v>0</v>
      </c>
      <c r="L6948" s="275"/>
      <c r="M6948" s="275"/>
      <c r="N6948" s="275"/>
      <c r="O6948" s="275">
        <v>2326491.2799999998</v>
      </c>
      <c r="P6948" s="275"/>
      <c r="Q6948" s="73">
        <v>0</v>
      </c>
    </row>
    <row r="6949" spans="1:17" ht="12.75" customHeight="1" x14ac:dyDescent="0.25">
      <c r="A6949" s="273" t="s">
        <v>10590</v>
      </c>
      <c r="B6949" s="273"/>
      <c r="C6949" s="274" t="s">
        <v>10577</v>
      </c>
      <c r="D6949" s="274"/>
      <c r="E6949" s="274"/>
      <c r="F6949" s="274"/>
      <c r="G6949" s="73">
        <v>0</v>
      </c>
      <c r="H6949" s="73">
        <v>0</v>
      </c>
      <c r="I6949" s="275">
        <v>1691887</v>
      </c>
      <c r="J6949" s="275"/>
      <c r="K6949" s="275">
        <v>0</v>
      </c>
      <c r="L6949" s="275"/>
      <c r="M6949" s="275"/>
      <c r="N6949" s="275"/>
      <c r="O6949" s="275">
        <v>1691887</v>
      </c>
      <c r="P6949" s="275"/>
      <c r="Q6949" s="73">
        <v>0</v>
      </c>
    </row>
    <row r="6950" spans="1:17" ht="12.1" customHeight="1" x14ac:dyDescent="0.25">
      <c r="A6950" s="273" t="s">
        <v>10591</v>
      </c>
      <c r="B6950" s="273"/>
      <c r="C6950" s="274" t="s">
        <v>10579</v>
      </c>
      <c r="D6950" s="274"/>
      <c r="E6950" s="274"/>
      <c r="F6950" s="274"/>
      <c r="G6950" s="73">
        <v>0</v>
      </c>
      <c r="H6950" s="73">
        <v>0</v>
      </c>
      <c r="I6950" s="275">
        <v>2108291</v>
      </c>
      <c r="J6950" s="275"/>
      <c r="K6950" s="275">
        <v>0</v>
      </c>
      <c r="L6950" s="275"/>
      <c r="M6950" s="275"/>
      <c r="N6950" s="275"/>
      <c r="O6950" s="275">
        <v>2108291</v>
      </c>
      <c r="P6950" s="275"/>
      <c r="Q6950" s="73">
        <v>0</v>
      </c>
    </row>
    <row r="6951" spans="1:17" ht="12.1" customHeight="1" x14ac:dyDescent="0.25">
      <c r="A6951" s="273" t="s">
        <v>10592</v>
      </c>
      <c r="B6951" s="273"/>
      <c r="C6951" s="274" t="s">
        <v>10577</v>
      </c>
      <c r="D6951" s="274"/>
      <c r="E6951" s="274"/>
      <c r="F6951" s="274"/>
      <c r="G6951" s="73">
        <v>0</v>
      </c>
      <c r="H6951" s="73">
        <v>0</v>
      </c>
      <c r="I6951" s="275">
        <v>584755</v>
      </c>
      <c r="J6951" s="275"/>
      <c r="K6951" s="275">
        <v>0</v>
      </c>
      <c r="L6951" s="275"/>
      <c r="M6951" s="275"/>
      <c r="N6951" s="275"/>
      <c r="O6951" s="275">
        <v>584755</v>
      </c>
      <c r="P6951" s="275"/>
      <c r="Q6951" s="73">
        <v>0</v>
      </c>
    </row>
    <row r="6952" spans="1:17" ht="12.75" customHeight="1" x14ac:dyDescent="0.25">
      <c r="A6952" s="273" t="s">
        <v>10593</v>
      </c>
      <c r="B6952" s="273"/>
      <c r="C6952" s="274" t="s">
        <v>10579</v>
      </c>
      <c r="D6952" s="274"/>
      <c r="E6952" s="274"/>
      <c r="F6952" s="274"/>
      <c r="G6952" s="73">
        <v>0</v>
      </c>
      <c r="H6952" s="73">
        <v>0</v>
      </c>
      <c r="I6952" s="275">
        <v>1925947</v>
      </c>
      <c r="J6952" s="275"/>
      <c r="K6952" s="275">
        <v>0</v>
      </c>
      <c r="L6952" s="275"/>
      <c r="M6952" s="275"/>
      <c r="N6952" s="275"/>
      <c r="O6952" s="275">
        <v>1925947</v>
      </c>
      <c r="P6952" s="275"/>
      <c r="Q6952" s="73">
        <v>0</v>
      </c>
    </row>
    <row r="6953" spans="1:17" ht="12.1" customHeight="1" x14ac:dyDescent="0.25">
      <c r="A6953" s="273" t="s">
        <v>10594</v>
      </c>
      <c r="B6953" s="273"/>
      <c r="C6953" s="274" t="s">
        <v>10577</v>
      </c>
      <c r="D6953" s="274"/>
      <c r="E6953" s="274"/>
      <c r="F6953" s="274"/>
      <c r="G6953" s="73">
        <v>0</v>
      </c>
      <c r="H6953" s="73">
        <v>0</v>
      </c>
      <c r="I6953" s="275">
        <v>1042875</v>
      </c>
      <c r="J6953" s="275"/>
      <c r="K6953" s="275">
        <v>0</v>
      </c>
      <c r="L6953" s="275"/>
      <c r="M6953" s="275"/>
      <c r="N6953" s="275"/>
      <c r="O6953" s="275">
        <v>1042875</v>
      </c>
      <c r="P6953" s="275"/>
      <c r="Q6953" s="73">
        <v>0</v>
      </c>
    </row>
    <row r="6954" spans="1:17" ht="12.1" customHeight="1" x14ac:dyDescent="0.25">
      <c r="A6954" s="273" t="s">
        <v>10595</v>
      </c>
      <c r="B6954" s="273"/>
      <c r="C6954" s="274" t="s">
        <v>10579</v>
      </c>
      <c r="D6954" s="274"/>
      <c r="E6954" s="274"/>
      <c r="F6954" s="274"/>
      <c r="G6954" s="73">
        <v>0</v>
      </c>
      <c r="H6954" s="73">
        <v>0</v>
      </c>
      <c r="I6954" s="275">
        <v>2715715</v>
      </c>
      <c r="J6954" s="275"/>
      <c r="K6954" s="275">
        <v>0</v>
      </c>
      <c r="L6954" s="275"/>
      <c r="M6954" s="275"/>
      <c r="N6954" s="275"/>
      <c r="O6954" s="275">
        <v>2715715</v>
      </c>
      <c r="P6954" s="275"/>
      <c r="Q6954" s="73">
        <v>0</v>
      </c>
    </row>
    <row r="6955" spans="1:17" ht="12.75" customHeight="1" x14ac:dyDescent="0.25">
      <c r="A6955" s="273" t="s">
        <v>10596</v>
      </c>
      <c r="B6955" s="273"/>
      <c r="C6955" s="274" t="s">
        <v>10577</v>
      </c>
      <c r="D6955" s="274"/>
      <c r="E6955" s="274"/>
      <c r="F6955" s="274"/>
      <c r="G6955" s="73">
        <v>0</v>
      </c>
      <c r="H6955" s="73">
        <v>0</v>
      </c>
      <c r="I6955" s="275">
        <v>909837</v>
      </c>
      <c r="J6955" s="275"/>
      <c r="K6955" s="275">
        <v>0</v>
      </c>
      <c r="L6955" s="275"/>
      <c r="M6955" s="275"/>
      <c r="N6955" s="275"/>
      <c r="O6955" s="275">
        <v>909837</v>
      </c>
      <c r="P6955" s="275"/>
      <c r="Q6955" s="73">
        <v>0</v>
      </c>
    </row>
    <row r="6956" spans="1:17" ht="12.1" customHeight="1" x14ac:dyDescent="0.25">
      <c r="A6956" s="273" t="s">
        <v>10597</v>
      </c>
      <c r="B6956" s="273"/>
      <c r="C6956" s="274" t="s">
        <v>10579</v>
      </c>
      <c r="D6956" s="274"/>
      <c r="E6956" s="274"/>
      <c r="F6956" s="274"/>
      <c r="G6956" s="73">
        <v>0</v>
      </c>
      <c r="H6956" s="73">
        <v>0</v>
      </c>
      <c r="I6956" s="275">
        <v>2433277</v>
      </c>
      <c r="J6956" s="275"/>
      <c r="K6956" s="275">
        <v>0</v>
      </c>
      <c r="L6956" s="275"/>
      <c r="M6956" s="275"/>
      <c r="N6956" s="275"/>
      <c r="O6956" s="275">
        <v>2433277</v>
      </c>
      <c r="P6956" s="275"/>
      <c r="Q6956" s="73">
        <v>0</v>
      </c>
    </row>
    <row r="6957" spans="1:17" ht="12.1" customHeight="1" x14ac:dyDescent="0.25">
      <c r="A6957" s="273" t="s">
        <v>10598</v>
      </c>
      <c r="B6957" s="273"/>
      <c r="C6957" s="274" t="s">
        <v>10577</v>
      </c>
      <c r="D6957" s="274"/>
      <c r="E6957" s="274"/>
      <c r="F6957" s="274"/>
      <c r="G6957" s="73">
        <v>0</v>
      </c>
      <c r="H6957" s="73">
        <v>0</v>
      </c>
      <c r="I6957" s="275">
        <v>706914</v>
      </c>
      <c r="J6957" s="275"/>
      <c r="K6957" s="275">
        <v>0</v>
      </c>
      <c r="L6957" s="275"/>
      <c r="M6957" s="275"/>
      <c r="N6957" s="275"/>
      <c r="O6957" s="275">
        <v>706914</v>
      </c>
      <c r="P6957" s="275"/>
      <c r="Q6957" s="73">
        <v>0</v>
      </c>
    </row>
    <row r="6958" spans="1:17" ht="12.75" customHeight="1" x14ac:dyDescent="0.25">
      <c r="A6958" s="273" t="s">
        <v>10599</v>
      </c>
      <c r="B6958" s="273"/>
      <c r="C6958" s="274" t="s">
        <v>10579</v>
      </c>
      <c r="D6958" s="274"/>
      <c r="E6958" s="274"/>
      <c r="F6958" s="274"/>
      <c r="G6958" s="73">
        <v>0</v>
      </c>
      <c r="H6958" s="73">
        <v>0</v>
      </c>
      <c r="I6958" s="275">
        <v>2537297.54</v>
      </c>
      <c r="J6958" s="275"/>
      <c r="K6958" s="275">
        <v>0</v>
      </c>
      <c r="L6958" s="275"/>
      <c r="M6958" s="275"/>
      <c r="N6958" s="275"/>
      <c r="O6958" s="275">
        <v>2537297.54</v>
      </c>
      <c r="P6958" s="275"/>
      <c r="Q6958" s="73">
        <v>0</v>
      </c>
    </row>
    <row r="6959" spans="1:17" ht="12.1" customHeight="1" x14ac:dyDescent="0.25">
      <c r="A6959" s="273" t="s">
        <v>10600</v>
      </c>
      <c r="B6959" s="273"/>
      <c r="C6959" s="274" t="s">
        <v>10577</v>
      </c>
      <c r="D6959" s="274"/>
      <c r="E6959" s="274"/>
      <c r="F6959" s="274"/>
      <c r="G6959" s="73">
        <v>0</v>
      </c>
      <c r="H6959" s="73">
        <v>0</v>
      </c>
      <c r="I6959" s="275">
        <v>1161675</v>
      </c>
      <c r="J6959" s="275"/>
      <c r="K6959" s="275">
        <v>0</v>
      </c>
      <c r="L6959" s="275"/>
      <c r="M6959" s="275"/>
      <c r="N6959" s="275"/>
      <c r="O6959" s="275">
        <v>1161675</v>
      </c>
      <c r="P6959" s="275"/>
      <c r="Q6959" s="73">
        <v>0</v>
      </c>
    </row>
    <row r="6960" spans="1:17" ht="12.1" customHeight="1" x14ac:dyDescent="0.25">
      <c r="A6960" s="273" t="s">
        <v>10601</v>
      </c>
      <c r="B6960" s="273"/>
      <c r="C6960" s="274" t="s">
        <v>10579</v>
      </c>
      <c r="D6960" s="274"/>
      <c r="E6960" s="274"/>
      <c r="F6960" s="274"/>
      <c r="G6960" s="73">
        <v>0</v>
      </c>
      <c r="H6960" s="73">
        <v>0</v>
      </c>
      <c r="I6960" s="275">
        <v>2179200</v>
      </c>
      <c r="J6960" s="275"/>
      <c r="K6960" s="275">
        <v>0</v>
      </c>
      <c r="L6960" s="275"/>
      <c r="M6960" s="275"/>
      <c r="N6960" s="275"/>
      <c r="O6960" s="275">
        <v>2179200</v>
      </c>
      <c r="P6960" s="275"/>
      <c r="Q6960" s="73">
        <v>0</v>
      </c>
    </row>
    <row r="6961" spans="1:17" ht="12.1" customHeight="1" x14ac:dyDescent="0.25">
      <c r="A6961" s="273" t="s">
        <v>10602</v>
      </c>
      <c r="B6961" s="273"/>
      <c r="C6961" s="274" t="s">
        <v>10577</v>
      </c>
      <c r="D6961" s="274"/>
      <c r="E6961" s="274"/>
      <c r="F6961" s="274"/>
      <c r="G6961" s="73">
        <v>0</v>
      </c>
      <c r="H6961" s="73">
        <v>0</v>
      </c>
      <c r="I6961" s="275">
        <v>779625</v>
      </c>
      <c r="J6961" s="275"/>
      <c r="K6961" s="275">
        <v>0</v>
      </c>
      <c r="L6961" s="275"/>
      <c r="M6961" s="275"/>
      <c r="N6961" s="275"/>
      <c r="O6961" s="275">
        <v>779625</v>
      </c>
      <c r="P6961" s="275"/>
      <c r="Q6961" s="73">
        <v>0</v>
      </c>
    </row>
    <row r="6962" spans="1:17" ht="12.75" customHeight="1" x14ac:dyDescent="0.25">
      <c r="A6962" s="273" t="s">
        <v>10603</v>
      </c>
      <c r="B6962" s="273"/>
      <c r="C6962" s="274" t="s">
        <v>10579</v>
      </c>
      <c r="D6962" s="274"/>
      <c r="E6962" s="274"/>
      <c r="F6962" s="274"/>
      <c r="G6962" s="73">
        <v>0</v>
      </c>
      <c r="H6962" s="73">
        <v>0</v>
      </c>
      <c r="I6962" s="275">
        <v>2284876</v>
      </c>
      <c r="J6962" s="275"/>
      <c r="K6962" s="275">
        <v>0</v>
      </c>
      <c r="L6962" s="275"/>
      <c r="M6962" s="275"/>
      <c r="N6962" s="275"/>
      <c r="O6962" s="275">
        <v>2284876</v>
      </c>
      <c r="P6962" s="275"/>
      <c r="Q6962" s="73">
        <v>0</v>
      </c>
    </row>
    <row r="6963" spans="1:17" ht="12.1" customHeight="1" x14ac:dyDescent="0.25">
      <c r="A6963" s="273" t="s">
        <v>10604</v>
      </c>
      <c r="B6963" s="273"/>
      <c r="C6963" s="274" t="s">
        <v>10577</v>
      </c>
      <c r="D6963" s="274"/>
      <c r="E6963" s="274"/>
      <c r="F6963" s="274"/>
      <c r="G6963" s="73">
        <v>0</v>
      </c>
      <c r="H6963" s="73">
        <v>0</v>
      </c>
      <c r="I6963" s="275">
        <v>779625</v>
      </c>
      <c r="J6963" s="275"/>
      <c r="K6963" s="275">
        <v>0</v>
      </c>
      <c r="L6963" s="275"/>
      <c r="M6963" s="275"/>
      <c r="N6963" s="275"/>
      <c r="O6963" s="275">
        <v>779625</v>
      </c>
      <c r="P6963" s="275"/>
      <c r="Q6963" s="73">
        <v>0</v>
      </c>
    </row>
    <row r="6964" spans="1:17" ht="12.1" customHeight="1" x14ac:dyDescent="0.25">
      <c r="A6964" s="273" t="s">
        <v>10605</v>
      </c>
      <c r="B6964" s="273"/>
      <c r="C6964" s="274" t="s">
        <v>10579</v>
      </c>
      <c r="D6964" s="274"/>
      <c r="E6964" s="274"/>
      <c r="F6964" s="274"/>
      <c r="G6964" s="73">
        <v>0</v>
      </c>
      <c r="H6964" s="73">
        <v>0</v>
      </c>
      <c r="I6964" s="275">
        <v>2384973</v>
      </c>
      <c r="J6964" s="275"/>
      <c r="K6964" s="275">
        <v>0</v>
      </c>
      <c r="L6964" s="275"/>
      <c r="M6964" s="275"/>
      <c r="N6964" s="275"/>
      <c r="O6964" s="275">
        <v>2384973</v>
      </c>
      <c r="P6964" s="275"/>
      <c r="Q6964" s="73">
        <v>0</v>
      </c>
    </row>
    <row r="6965" spans="1:17" ht="12.75" customHeight="1" x14ac:dyDescent="0.25">
      <c r="A6965" s="273" t="s">
        <v>10606</v>
      </c>
      <c r="B6965" s="273"/>
      <c r="C6965" s="274" t="s">
        <v>10577</v>
      </c>
      <c r="D6965" s="274"/>
      <c r="E6965" s="274"/>
      <c r="F6965" s="274"/>
      <c r="G6965" s="73">
        <v>0</v>
      </c>
      <c r="H6965" s="73">
        <v>0</v>
      </c>
      <c r="I6965" s="275">
        <v>974025</v>
      </c>
      <c r="J6965" s="275"/>
      <c r="K6965" s="275">
        <v>0</v>
      </c>
      <c r="L6965" s="275"/>
      <c r="M6965" s="275"/>
      <c r="N6965" s="275"/>
      <c r="O6965" s="275">
        <v>974025</v>
      </c>
      <c r="P6965" s="275"/>
      <c r="Q6965" s="73">
        <v>0</v>
      </c>
    </row>
    <row r="6966" spans="1:17" ht="12.1" customHeight="1" x14ac:dyDescent="0.25">
      <c r="A6966" s="273" t="s">
        <v>10607</v>
      </c>
      <c r="B6966" s="273"/>
      <c r="C6966" s="274" t="s">
        <v>10579</v>
      </c>
      <c r="D6966" s="274"/>
      <c r="E6966" s="274"/>
      <c r="F6966" s="274"/>
      <c r="G6966" s="73">
        <v>0</v>
      </c>
      <c r="H6966" s="73">
        <v>0</v>
      </c>
      <c r="I6966" s="275">
        <v>2432775</v>
      </c>
      <c r="J6966" s="275"/>
      <c r="K6966" s="275">
        <v>0</v>
      </c>
      <c r="L6966" s="275"/>
      <c r="M6966" s="275"/>
      <c r="N6966" s="275"/>
      <c r="O6966" s="275">
        <v>2432775</v>
      </c>
      <c r="P6966" s="275"/>
      <c r="Q6966" s="73">
        <v>0</v>
      </c>
    </row>
    <row r="6967" spans="1:17" ht="12.1" customHeight="1" x14ac:dyDescent="0.25">
      <c r="A6967" s="273" t="s">
        <v>10608</v>
      </c>
      <c r="B6967" s="273"/>
      <c r="C6967" s="274" t="s">
        <v>10577</v>
      </c>
      <c r="D6967" s="274"/>
      <c r="E6967" s="274"/>
      <c r="F6967" s="274"/>
      <c r="G6967" s="73">
        <v>0</v>
      </c>
      <c r="H6967" s="73">
        <v>0</v>
      </c>
      <c r="I6967" s="275">
        <v>620122.52</v>
      </c>
      <c r="J6967" s="275"/>
      <c r="K6967" s="275">
        <v>0</v>
      </c>
      <c r="L6967" s="275"/>
      <c r="M6967" s="275"/>
      <c r="N6967" s="275"/>
      <c r="O6967" s="275">
        <v>620122.52</v>
      </c>
      <c r="P6967" s="275"/>
      <c r="Q6967" s="73">
        <v>0</v>
      </c>
    </row>
    <row r="6968" spans="1:17" ht="12.75" customHeight="1" x14ac:dyDescent="0.25">
      <c r="A6968" s="273" t="s">
        <v>10609</v>
      </c>
      <c r="B6968" s="273"/>
      <c r="C6968" s="274" t="s">
        <v>10579</v>
      </c>
      <c r="D6968" s="274"/>
      <c r="E6968" s="274"/>
      <c r="F6968" s="274"/>
      <c r="G6968" s="73">
        <v>0</v>
      </c>
      <c r="H6968" s="73">
        <v>0</v>
      </c>
      <c r="I6968" s="275">
        <v>2142395.7799999998</v>
      </c>
      <c r="J6968" s="275"/>
      <c r="K6968" s="275">
        <v>0</v>
      </c>
      <c r="L6968" s="275"/>
      <c r="M6968" s="275"/>
      <c r="N6968" s="275"/>
      <c r="O6968" s="275">
        <v>2142395.7799999998</v>
      </c>
      <c r="P6968" s="275"/>
      <c r="Q6968" s="73">
        <v>0</v>
      </c>
    </row>
    <row r="6969" spans="1:17" ht="12.1" customHeight="1" x14ac:dyDescent="0.25">
      <c r="A6969" s="273" t="s">
        <v>10610</v>
      </c>
      <c r="B6969" s="273"/>
      <c r="C6969" s="274" t="s">
        <v>10577</v>
      </c>
      <c r="D6969" s="274"/>
      <c r="E6969" s="274"/>
      <c r="F6969" s="274"/>
      <c r="G6969" s="73">
        <v>0</v>
      </c>
      <c r="H6969" s="73">
        <v>0</v>
      </c>
      <c r="I6969" s="275">
        <v>982125</v>
      </c>
      <c r="J6969" s="275"/>
      <c r="K6969" s="275">
        <v>0</v>
      </c>
      <c r="L6969" s="275"/>
      <c r="M6969" s="275"/>
      <c r="N6969" s="275"/>
      <c r="O6969" s="275">
        <v>982125</v>
      </c>
      <c r="P6969" s="275"/>
      <c r="Q6969" s="73">
        <v>0</v>
      </c>
    </row>
    <row r="6970" spans="1:17" ht="12.1" customHeight="1" x14ac:dyDescent="0.25">
      <c r="A6970" s="273" t="s">
        <v>10611</v>
      </c>
      <c r="B6970" s="273"/>
      <c r="C6970" s="274" t="s">
        <v>10579</v>
      </c>
      <c r="D6970" s="274"/>
      <c r="E6970" s="274"/>
      <c r="F6970" s="274"/>
      <c r="G6970" s="73">
        <v>0</v>
      </c>
      <c r="H6970" s="73">
        <v>0</v>
      </c>
      <c r="I6970" s="275">
        <v>1680518</v>
      </c>
      <c r="J6970" s="275"/>
      <c r="K6970" s="275">
        <v>0</v>
      </c>
      <c r="L6970" s="275"/>
      <c r="M6970" s="275"/>
      <c r="N6970" s="275"/>
      <c r="O6970" s="275">
        <v>1680518</v>
      </c>
      <c r="P6970" s="275"/>
      <c r="Q6970" s="73">
        <v>0</v>
      </c>
    </row>
    <row r="6971" spans="1:17" ht="12.75" customHeight="1" x14ac:dyDescent="0.25">
      <c r="A6971" s="273" t="s">
        <v>10612</v>
      </c>
      <c r="B6971" s="273"/>
      <c r="C6971" s="274" t="s">
        <v>10577</v>
      </c>
      <c r="D6971" s="274"/>
      <c r="E6971" s="274"/>
      <c r="F6971" s="274"/>
      <c r="G6971" s="73">
        <v>0</v>
      </c>
      <c r="H6971" s="73">
        <v>0</v>
      </c>
      <c r="I6971" s="275">
        <v>694761</v>
      </c>
      <c r="J6971" s="275"/>
      <c r="K6971" s="275">
        <v>0</v>
      </c>
      <c r="L6971" s="275"/>
      <c r="M6971" s="275"/>
      <c r="N6971" s="275"/>
      <c r="O6971" s="275">
        <v>694761</v>
      </c>
      <c r="P6971" s="275"/>
      <c r="Q6971" s="73">
        <v>0</v>
      </c>
    </row>
    <row r="6972" spans="1:17" ht="12.1" customHeight="1" x14ac:dyDescent="0.25">
      <c r="A6972" s="273" t="s">
        <v>10613</v>
      </c>
      <c r="B6972" s="273"/>
      <c r="C6972" s="274" t="s">
        <v>10579</v>
      </c>
      <c r="D6972" s="274"/>
      <c r="E6972" s="274"/>
      <c r="F6972" s="274"/>
      <c r="G6972" s="73">
        <v>0</v>
      </c>
      <c r="H6972" s="73">
        <v>0</v>
      </c>
      <c r="I6972" s="275">
        <v>2335374.2799999998</v>
      </c>
      <c r="J6972" s="275"/>
      <c r="K6972" s="275">
        <v>0</v>
      </c>
      <c r="L6972" s="275"/>
      <c r="M6972" s="275"/>
      <c r="N6972" s="275"/>
      <c r="O6972" s="275">
        <v>2335374.2799999998</v>
      </c>
      <c r="P6972" s="275"/>
      <c r="Q6972" s="73">
        <v>0</v>
      </c>
    </row>
    <row r="6973" spans="1:17" ht="12.1" customHeight="1" x14ac:dyDescent="0.25">
      <c r="A6973" s="273" t="s">
        <v>10614</v>
      </c>
      <c r="B6973" s="273"/>
      <c r="C6973" s="274" t="s">
        <v>10577</v>
      </c>
      <c r="D6973" s="274"/>
      <c r="E6973" s="274"/>
      <c r="F6973" s="274"/>
      <c r="G6973" s="73">
        <v>0</v>
      </c>
      <c r="H6973" s="73">
        <v>0</v>
      </c>
      <c r="I6973" s="275">
        <v>720375</v>
      </c>
      <c r="J6973" s="275"/>
      <c r="K6973" s="275">
        <v>0</v>
      </c>
      <c r="L6973" s="275"/>
      <c r="M6973" s="275"/>
      <c r="N6973" s="275"/>
      <c r="O6973" s="275">
        <v>720375</v>
      </c>
      <c r="P6973" s="275"/>
      <c r="Q6973" s="73">
        <v>0</v>
      </c>
    </row>
    <row r="6974" spans="1:17" ht="12.75" customHeight="1" x14ac:dyDescent="0.25">
      <c r="A6974" s="273" t="s">
        <v>10615</v>
      </c>
      <c r="B6974" s="273"/>
      <c r="C6974" s="274" t="s">
        <v>10579</v>
      </c>
      <c r="D6974" s="274"/>
      <c r="E6974" s="274"/>
      <c r="F6974" s="274"/>
      <c r="G6974" s="73">
        <v>0</v>
      </c>
      <c r="H6974" s="73">
        <v>0</v>
      </c>
      <c r="I6974" s="275">
        <v>2756595</v>
      </c>
      <c r="J6974" s="275"/>
      <c r="K6974" s="275">
        <v>0</v>
      </c>
      <c r="L6974" s="275"/>
      <c r="M6974" s="275"/>
      <c r="N6974" s="275"/>
      <c r="O6974" s="275">
        <v>2756595</v>
      </c>
      <c r="P6974" s="275"/>
      <c r="Q6974" s="73">
        <v>0</v>
      </c>
    </row>
    <row r="6975" spans="1:17" ht="12.1" customHeight="1" x14ac:dyDescent="0.25">
      <c r="A6975" s="273" t="s">
        <v>10616</v>
      </c>
      <c r="B6975" s="273"/>
      <c r="C6975" s="274" t="s">
        <v>10577</v>
      </c>
      <c r="D6975" s="274"/>
      <c r="E6975" s="274"/>
      <c r="F6975" s="274"/>
      <c r="G6975" s="73">
        <v>0</v>
      </c>
      <c r="H6975" s="73">
        <v>0</v>
      </c>
      <c r="I6975" s="275">
        <v>1055025</v>
      </c>
      <c r="J6975" s="275"/>
      <c r="K6975" s="275">
        <v>0</v>
      </c>
      <c r="L6975" s="275"/>
      <c r="M6975" s="275"/>
      <c r="N6975" s="275"/>
      <c r="O6975" s="275">
        <v>1055025</v>
      </c>
      <c r="P6975" s="275"/>
      <c r="Q6975" s="73">
        <v>0</v>
      </c>
    </row>
    <row r="6976" spans="1:17" ht="12.1" customHeight="1" x14ac:dyDescent="0.25">
      <c r="A6976" s="273" t="s">
        <v>10617</v>
      </c>
      <c r="B6976" s="273"/>
      <c r="C6976" s="274" t="s">
        <v>10579</v>
      </c>
      <c r="D6976" s="274"/>
      <c r="E6976" s="274"/>
      <c r="F6976" s="274"/>
      <c r="G6976" s="73">
        <v>0</v>
      </c>
      <c r="H6976" s="73">
        <v>0</v>
      </c>
      <c r="I6976" s="275">
        <v>3258903</v>
      </c>
      <c r="J6976" s="275"/>
      <c r="K6976" s="275">
        <v>0</v>
      </c>
      <c r="L6976" s="275"/>
      <c r="M6976" s="275"/>
      <c r="N6976" s="275"/>
      <c r="O6976" s="275">
        <v>3258903</v>
      </c>
      <c r="P6976" s="275"/>
      <c r="Q6976" s="73">
        <v>0</v>
      </c>
    </row>
    <row r="6977" spans="1:17" ht="12.75" customHeight="1" x14ac:dyDescent="0.25">
      <c r="A6977" s="273" t="s">
        <v>10618</v>
      </c>
      <c r="B6977" s="273"/>
      <c r="C6977" s="274" t="s">
        <v>10577</v>
      </c>
      <c r="D6977" s="274"/>
      <c r="E6977" s="274"/>
      <c r="F6977" s="274"/>
      <c r="G6977" s="73">
        <v>0</v>
      </c>
      <c r="H6977" s="73">
        <v>0</v>
      </c>
      <c r="I6977" s="275">
        <v>941625</v>
      </c>
      <c r="J6977" s="275"/>
      <c r="K6977" s="275">
        <v>0</v>
      </c>
      <c r="L6977" s="275"/>
      <c r="M6977" s="275"/>
      <c r="N6977" s="275"/>
      <c r="O6977" s="275">
        <v>941625</v>
      </c>
      <c r="P6977" s="275"/>
      <c r="Q6977" s="73">
        <v>0</v>
      </c>
    </row>
    <row r="6978" spans="1:17" ht="12.1" customHeight="1" x14ac:dyDescent="0.25">
      <c r="A6978" s="273" t="s">
        <v>10619</v>
      </c>
      <c r="B6978" s="273"/>
      <c r="C6978" s="274" t="s">
        <v>10579</v>
      </c>
      <c r="D6978" s="274"/>
      <c r="E6978" s="274"/>
      <c r="F6978" s="274"/>
      <c r="G6978" s="73">
        <v>0</v>
      </c>
      <c r="H6978" s="73">
        <v>0</v>
      </c>
      <c r="I6978" s="275">
        <v>2238060</v>
      </c>
      <c r="J6978" s="275"/>
      <c r="K6978" s="275">
        <v>0</v>
      </c>
      <c r="L6978" s="275"/>
      <c r="M6978" s="275"/>
      <c r="N6978" s="275"/>
      <c r="O6978" s="275">
        <v>2238060</v>
      </c>
      <c r="P6978" s="275"/>
      <c r="Q6978" s="73">
        <v>0</v>
      </c>
    </row>
    <row r="6979" spans="1:17" ht="12.1" customHeight="1" x14ac:dyDescent="0.25">
      <c r="A6979" s="273" t="s">
        <v>10620</v>
      </c>
      <c r="B6979" s="273"/>
      <c r="C6979" s="274" t="s">
        <v>10577</v>
      </c>
      <c r="D6979" s="274"/>
      <c r="E6979" s="274"/>
      <c r="F6979" s="274"/>
      <c r="G6979" s="73">
        <v>0</v>
      </c>
      <c r="H6979" s="73">
        <v>0</v>
      </c>
      <c r="I6979" s="275">
        <v>1228997</v>
      </c>
      <c r="J6979" s="275"/>
      <c r="K6979" s="275">
        <v>0</v>
      </c>
      <c r="L6979" s="275"/>
      <c r="M6979" s="275"/>
      <c r="N6979" s="275"/>
      <c r="O6979" s="275">
        <v>1228997</v>
      </c>
      <c r="P6979" s="275"/>
      <c r="Q6979" s="73">
        <v>0</v>
      </c>
    </row>
    <row r="6980" spans="1:17" ht="12.75" customHeight="1" x14ac:dyDescent="0.25">
      <c r="A6980" s="273" t="s">
        <v>10621</v>
      </c>
      <c r="B6980" s="273"/>
      <c r="C6980" s="274" t="s">
        <v>10579</v>
      </c>
      <c r="D6980" s="274"/>
      <c r="E6980" s="274"/>
      <c r="F6980" s="274"/>
      <c r="G6980" s="73">
        <v>0</v>
      </c>
      <c r="H6980" s="73">
        <v>0</v>
      </c>
      <c r="I6980" s="275">
        <v>2470160</v>
      </c>
      <c r="J6980" s="275"/>
      <c r="K6980" s="275">
        <v>0</v>
      </c>
      <c r="L6980" s="275"/>
      <c r="M6980" s="275"/>
      <c r="N6980" s="275"/>
      <c r="O6980" s="275">
        <v>2470160</v>
      </c>
      <c r="P6980" s="275"/>
      <c r="Q6980" s="73">
        <v>0</v>
      </c>
    </row>
    <row r="6981" spans="1:17" ht="12.1" customHeight="1" x14ac:dyDescent="0.25">
      <c r="A6981" s="273" t="s">
        <v>10622</v>
      </c>
      <c r="B6981" s="273"/>
      <c r="C6981" s="274" t="s">
        <v>10577</v>
      </c>
      <c r="D6981" s="274"/>
      <c r="E6981" s="274"/>
      <c r="F6981" s="274"/>
      <c r="G6981" s="73">
        <v>0</v>
      </c>
      <c r="H6981" s="73">
        <v>0</v>
      </c>
      <c r="I6981" s="275">
        <v>822075</v>
      </c>
      <c r="J6981" s="275"/>
      <c r="K6981" s="275">
        <v>0</v>
      </c>
      <c r="L6981" s="275"/>
      <c r="M6981" s="275"/>
      <c r="N6981" s="275"/>
      <c r="O6981" s="275">
        <v>822075</v>
      </c>
      <c r="P6981" s="275"/>
      <c r="Q6981" s="73">
        <v>0</v>
      </c>
    </row>
    <row r="6982" spans="1:17" ht="12.1" customHeight="1" x14ac:dyDescent="0.25">
      <c r="A6982" s="273" t="s">
        <v>10623</v>
      </c>
      <c r="B6982" s="273"/>
      <c r="C6982" s="274" t="s">
        <v>10579</v>
      </c>
      <c r="D6982" s="274"/>
      <c r="E6982" s="274"/>
      <c r="F6982" s="274"/>
      <c r="G6982" s="73">
        <v>0</v>
      </c>
      <c r="H6982" s="73">
        <v>0</v>
      </c>
      <c r="I6982" s="275">
        <v>1298512</v>
      </c>
      <c r="J6982" s="275"/>
      <c r="K6982" s="275">
        <v>0</v>
      </c>
      <c r="L6982" s="275"/>
      <c r="M6982" s="275"/>
      <c r="N6982" s="275"/>
      <c r="O6982" s="275">
        <v>1298512</v>
      </c>
      <c r="P6982" s="275"/>
      <c r="Q6982" s="73">
        <v>0</v>
      </c>
    </row>
    <row r="6983" spans="1:17" ht="12.75" customHeight="1" x14ac:dyDescent="0.25">
      <c r="A6983" s="273" t="s">
        <v>10624</v>
      </c>
      <c r="B6983" s="273"/>
      <c r="C6983" s="274" t="s">
        <v>10625</v>
      </c>
      <c r="D6983" s="274"/>
      <c r="E6983" s="274"/>
      <c r="F6983" s="274"/>
      <c r="G6983" s="73">
        <v>0</v>
      </c>
      <c r="H6983" s="73">
        <v>0</v>
      </c>
      <c r="I6983" s="275">
        <v>1786050</v>
      </c>
      <c r="J6983" s="275"/>
      <c r="K6983" s="275">
        <v>0</v>
      </c>
      <c r="L6983" s="275"/>
      <c r="M6983" s="275"/>
      <c r="N6983" s="275"/>
      <c r="O6983" s="275">
        <v>1786050</v>
      </c>
      <c r="P6983" s="275"/>
      <c r="Q6983" s="73">
        <v>0</v>
      </c>
    </row>
    <row r="6984" spans="1:17" ht="12.1" customHeight="1" x14ac:dyDescent="0.25">
      <c r="A6984" s="273" t="s">
        <v>10626</v>
      </c>
      <c r="B6984" s="273"/>
      <c r="C6984" s="274" t="s">
        <v>10627</v>
      </c>
      <c r="D6984" s="274"/>
      <c r="E6984" s="274"/>
      <c r="F6984" s="274"/>
      <c r="G6984" s="73">
        <v>0</v>
      </c>
      <c r="H6984" s="73">
        <v>0</v>
      </c>
      <c r="I6984" s="275">
        <v>2238829</v>
      </c>
      <c r="J6984" s="275"/>
      <c r="K6984" s="275">
        <v>0</v>
      </c>
      <c r="L6984" s="275"/>
      <c r="M6984" s="275"/>
      <c r="N6984" s="275"/>
      <c r="O6984" s="275">
        <v>2238829</v>
      </c>
      <c r="P6984" s="275"/>
      <c r="Q6984" s="73">
        <v>0</v>
      </c>
    </row>
    <row r="6985" spans="1:17" ht="12.1" customHeight="1" x14ac:dyDescent="0.25">
      <c r="A6985" s="273" t="s">
        <v>10628</v>
      </c>
      <c r="B6985" s="273"/>
      <c r="C6985" s="274" t="s">
        <v>10629</v>
      </c>
      <c r="D6985" s="274"/>
      <c r="E6985" s="274"/>
      <c r="F6985" s="274"/>
      <c r="G6985" s="73">
        <v>0</v>
      </c>
      <c r="H6985" s="73">
        <v>0</v>
      </c>
      <c r="I6985" s="275">
        <v>4994505</v>
      </c>
      <c r="J6985" s="275"/>
      <c r="K6985" s="275">
        <v>0</v>
      </c>
      <c r="L6985" s="275"/>
      <c r="M6985" s="275"/>
      <c r="N6985" s="275"/>
      <c r="O6985" s="275">
        <v>4994505</v>
      </c>
      <c r="P6985" s="275"/>
      <c r="Q6985" s="73">
        <v>0</v>
      </c>
    </row>
    <row r="6986" spans="1:17" ht="12.1" customHeight="1" x14ac:dyDescent="0.25">
      <c r="A6986" s="273" t="s">
        <v>10630</v>
      </c>
      <c r="B6986" s="273"/>
      <c r="C6986" s="274" t="s">
        <v>10631</v>
      </c>
      <c r="D6986" s="274"/>
      <c r="E6986" s="274"/>
      <c r="F6986" s="274"/>
      <c r="G6986" s="73">
        <v>0</v>
      </c>
      <c r="H6986" s="73">
        <v>0</v>
      </c>
      <c r="I6986" s="275">
        <v>1138816</v>
      </c>
      <c r="J6986" s="275"/>
      <c r="K6986" s="275">
        <v>0</v>
      </c>
      <c r="L6986" s="275"/>
      <c r="M6986" s="275"/>
      <c r="N6986" s="275"/>
      <c r="O6986" s="275">
        <v>1138816</v>
      </c>
      <c r="P6986" s="275"/>
      <c r="Q6986" s="73">
        <v>0</v>
      </c>
    </row>
    <row r="6987" spans="1:17" ht="12.75" customHeight="1" x14ac:dyDescent="0.25">
      <c r="A6987" s="273" t="s">
        <v>10632</v>
      </c>
      <c r="B6987" s="273"/>
      <c r="C6987" s="274" t="s">
        <v>10633</v>
      </c>
      <c r="D6987" s="274"/>
      <c r="E6987" s="274"/>
      <c r="F6987" s="274"/>
      <c r="G6987" s="73">
        <v>0</v>
      </c>
      <c r="H6987" s="73">
        <v>0</v>
      </c>
      <c r="I6987" s="275">
        <v>1581525</v>
      </c>
      <c r="J6987" s="275"/>
      <c r="K6987" s="275">
        <v>0</v>
      </c>
      <c r="L6987" s="275"/>
      <c r="M6987" s="275"/>
      <c r="N6987" s="275"/>
      <c r="O6987" s="275">
        <v>1581525</v>
      </c>
      <c r="P6987" s="275"/>
      <c r="Q6987" s="73">
        <v>0</v>
      </c>
    </row>
    <row r="6988" spans="1:17" ht="12.1" customHeight="1" x14ac:dyDescent="0.25">
      <c r="A6988" s="273" t="s">
        <v>10634</v>
      </c>
      <c r="B6988" s="273"/>
      <c r="C6988" s="274" t="s">
        <v>10635</v>
      </c>
      <c r="D6988" s="274"/>
      <c r="E6988" s="274"/>
      <c r="F6988" s="274"/>
      <c r="G6988" s="73">
        <v>0</v>
      </c>
      <c r="H6988" s="73">
        <v>0</v>
      </c>
      <c r="I6988" s="275">
        <v>4169879</v>
      </c>
      <c r="J6988" s="275"/>
      <c r="K6988" s="275">
        <v>0</v>
      </c>
      <c r="L6988" s="275"/>
      <c r="M6988" s="275"/>
      <c r="N6988" s="275"/>
      <c r="O6988" s="275">
        <v>4169879</v>
      </c>
      <c r="P6988" s="275"/>
      <c r="Q6988" s="73">
        <v>0</v>
      </c>
    </row>
    <row r="6989" spans="1:17" ht="12.1" customHeight="1" x14ac:dyDescent="0.25">
      <c r="A6989" s="273" t="s">
        <v>10636</v>
      </c>
      <c r="B6989" s="273"/>
      <c r="C6989" s="274" t="s">
        <v>10637</v>
      </c>
      <c r="D6989" s="274"/>
      <c r="E6989" s="274"/>
      <c r="F6989" s="274"/>
      <c r="G6989" s="73">
        <v>0</v>
      </c>
      <c r="H6989" s="73">
        <v>0</v>
      </c>
      <c r="I6989" s="275">
        <v>1121150</v>
      </c>
      <c r="J6989" s="275"/>
      <c r="K6989" s="275">
        <v>0</v>
      </c>
      <c r="L6989" s="275"/>
      <c r="M6989" s="275"/>
      <c r="N6989" s="275"/>
      <c r="O6989" s="275">
        <v>1121150</v>
      </c>
      <c r="P6989" s="275"/>
      <c r="Q6989" s="73">
        <v>0</v>
      </c>
    </row>
    <row r="6990" spans="1:17" ht="12.75" customHeight="1" x14ac:dyDescent="0.25">
      <c r="A6990" s="273" t="s">
        <v>10638</v>
      </c>
      <c r="B6990" s="273"/>
      <c r="C6990" s="274" t="s">
        <v>10639</v>
      </c>
      <c r="D6990" s="274"/>
      <c r="E6990" s="274"/>
      <c r="F6990" s="274"/>
      <c r="G6990" s="73">
        <v>0</v>
      </c>
      <c r="H6990" s="73">
        <v>0</v>
      </c>
      <c r="I6990" s="275">
        <v>1894050</v>
      </c>
      <c r="J6990" s="275"/>
      <c r="K6990" s="275">
        <v>0</v>
      </c>
      <c r="L6990" s="275"/>
      <c r="M6990" s="275"/>
      <c r="N6990" s="275"/>
      <c r="O6990" s="275">
        <v>1894050</v>
      </c>
      <c r="P6990" s="275"/>
      <c r="Q6990" s="73">
        <v>0</v>
      </c>
    </row>
    <row r="6991" spans="1:17" ht="12.1" customHeight="1" x14ac:dyDescent="0.25">
      <c r="A6991" s="273" t="s">
        <v>10640</v>
      </c>
      <c r="B6991" s="273"/>
      <c r="C6991" s="274" t="s">
        <v>10641</v>
      </c>
      <c r="D6991" s="274"/>
      <c r="E6991" s="274"/>
      <c r="F6991" s="274"/>
      <c r="G6991" s="73">
        <v>0</v>
      </c>
      <c r="H6991" s="73">
        <v>0</v>
      </c>
      <c r="I6991" s="275">
        <v>9326849</v>
      </c>
      <c r="J6991" s="275"/>
      <c r="K6991" s="275">
        <v>0</v>
      </c>
      <c r="L6991" s="275"/>
      <c r="M6991" s="275"/>
      <c r="N6991" s="275"/>
      <c r="O6991" s="275">
        <v>9326849</v>
      </c>
      <c r="P6991" s="275"/>
      <c r="Q6991" s="73">
        <v>0</v>
      </c>
    </row>
    <row r="6992" spans="1:17" ht="12.1" customHeight="1" x14ac:dyDescent="0.25">
      <c r="A6992" s="273" t="s">
        <v>10642</v>
      </c>
      <c r="B6992" s="273"/>
      <c r="C6992" s="274" t="s">
        <v>10643</v>
      </c>
      <c r="D6992" s="274"/>
      <c r="E6992" s="274"/>
      <c r="F6992" s="274"/>
      <c r="G6992" s="73">
        <v>0</v>
      </c>
      <c r="H6992" s="73">
        <v>0</v>
      </c>
      <c r="I6992" s="275">
        <v>3356525</v>
      </c>
      <c r="J6992" s="275"/>
      <c r="K6992" s="275">
        <v>0</v>
      </c>
      <c r="L6992" s="275"/>
      <c r="M6992" s="275"/>
      <c r="N6992" s="275"/>
      <c r="O6992" s="275">
        <v>3356525</v>
      </c>
      <c r="P6992" s="275"/>
      <c r="Q6992" s="73">
        <v>0</v>
      </c>
    </row>
    <row r="6993" spans="1:17" ht="12.75" customHeight="1" x14ac:dyDescent="0.25">
      <c r="A6993" s="273" t="s">
        <v>10644</v>
      </c>
      <c r="B6993" s="273"/>
      <c r="C6993" s="274" t="s">
        <v>10645</v>
      </c>
      <c r="D6993" s="274"/>
      <c r="E6993" s="274"/>
      <c r="F6993" s="274"/>
      <c r="G6993" s="73">
        <v>0</v>
      </c>
      <c r="H6993" s="73">
        <v>0</v>
      </c>
      <c r="I6993" s="275">
        <v>2982054</v>
      </c>
      <c r="J6993" s="275"/>
      <c r="K6993" s="275">
        <v>0</v>
      </c>
      <c r="L6993" s="275"/>
      <c r="M6993" s="275"/>
      <c r="N6993" s="275"/>
      <c r="O6993" s="275">
        <v>2982054</v>
      </c>
      <c r="P6993" s="275"/>
      <c r="Q6993" s="73">
        <v>0</v>
      </c>
    </row>
    <row r="6994" spans="1:17" ht="12.1" customHeight="1" x14ac:dyDescent="0.25">
      <c r="A6994" s="273" t="s">
        <v>10646</v>
      </c>
      <c r="B6994" s="273"/>
      <c r="C6994" s="274" t="s">
        <v>10647</v>
      </c>
      <c r="D6994" s="274"/>
      <c r="E6994" s="274"/>
      <c r="F6994" s="274"/>
      <c r="G6994" s="73">
        <v>0</v>
      </c>
      <c r="H6994" s="73">
        <v>0</v>
      </c>
      <c r="I6994" s="275">
        <v>1569375</v>
      </c>
      <c r="J6994" s="275"/>
      <c r="K6994" s="275">
        <v>0</v>
      </c>
      <c r="L6994" s="275"/>
      <c r="M6994" s="275"/>
      <c r="N6994" s="275"/>
      <c r="O6994" s="275">
        <v>1569375</v>
      </c>
      <c r="P6994" s="275"/>
      <c r="Q6994" s="73">
        <v>0</v>
      </c>
    </row>
    <row r="6995" spans="1:17" ht="12.1" customHeight="1" x14ac:dyDescent="0.25">
      <c r="A6995" s="273" t="s">
        <v>10648</v>
      </c>
      <c r="B6995" s="273"/>
      <c r="C6995" s="274" t="s">
        <v>10649</v>
      </c>
      <c r="D6995" s="274"/>
      <c r="E6995" s="274"/>
      <c r="F6995" s="274"/>
      <c r="G6995" s="73">
        <v>0</v>
      </c>
      <c r="H6995" s="73">
        <v>0</v>
      </c>
      <c r="I6995" s="275">
        <v>5294809</v>
      </c>
      <c r="J6995" s="275"/>
      <c r="K6995" s="275">
        <v>0</v>
      </c>
      <c r="L6995" s="275"/>
      <c r="M6995" s="275"/>
      <c r="N6995" s="275"/>
      <c r="O6995" s="275">
        <v>5294809</v>
      </c>
      <c r="P6995" s="275"/>
      <c r="Q6995" s="73">
        <v>0</v>
      </c>
    </row>
    <row r="6996" spans="1:17" ht="12.75" customHeight="1" x14ac:dyDescent="0.25">
      <c r="A6996" s="273" t="s">
        <v>10650</v>
      </c>
      <c r="B6996" s="273"/>
      <c r="C6996" s="274" t="s">
        <v>10651</v>
      </c>
      <c r="D6996" s="274"/>
      <c r="E6996" s="274"/>
      <c r="F6996" s="274"/>
      <c r="G6996" s="73">
        <v>0</v>
      </c>
      <c r="H6996" s="73">
        <v>0</v>
      </c>
      <c r="I6996" s="275">
        <v>1572612</v>
      </c>
      <c r="J6996" s="275"/>
      <c r="K6996" s="275">
        <v>0</v>
      </c>
      <c r="L6996" s="275"/>
      <c r="M6996" s="275"/>
      <c r="N6996" s="275"/>
      <c r="O6996" s="275">
        <v>1572612</v>
      </c>
      <c r="P6996" s="275"/>
      <c r="Q6996" s="73">
        <v>0</v>
      </c>
    </row>
    <row r="6997" spans="1:17" ht="12.1" customHeight="1" x14ac:dyDescent="0.25">
      <c r="A6997" s="273" t="s">
        <v>10652</v>
      </c>
      <c r="B6997" s="273"/>
      <c r="C6997" s="274" t="s">
        <v>10653</v>
      </c>
      <c r="D6997" s="274"/>
      <c r="E6997" s="274"/>
      <c r="F6997" s="274"/>
      <c r="G6997" s="73">
        <v>0</v>
      </c>
      <c r="H6997" s="73">
        <v>0</v>
      </c>
      <c r="I6997" s="275">
        <v>2612250</v>
      </c>
      <c r="J6997" s="275"/>
      <c r="K6997" s="275">
        <v>0</v>
      </c>
      <c r="L6997" s="275"/>
      <c r="M6997" s="275"/>
      <c r="N6997" s="275"/>
      <c r="O6997" s="275">
        <v>2612250</v>
      </c>
      <c r="P6997" s="275"/>
      <c r="Q6997" s="73">
        <v>0</v>
      </c>
    </row>
    <row r="6998" spans="1:17" ht="12.1" customHeight="1" x14ac:dyDescent="0.25">
      <c r="A6998" s="273" t="s">
        <v>10654</v>
      </c>
      <c r="B6998" s="273"/>
      <c r="C6998" s="274" t="s">
        <v>10655</v>
      </c>
      <c r="D6998" s="274"/>
      <c r="E6998" s="274"/>
      <c r="F6998" s="274"/>
      <c r="G6998" s="73">
        <v>0</v>
      </c>
      <c r="H6998" s="73">
        <v>0</v>
      </c>
      <c r="I6998" s="275">
        <v>1136025</v>
      </c>
      <c r="J6998" s="275"/>
      <c r="K6998" s="275">
        <v>0</v>
      </c>
      <c r="L6998" s="275"/>
      <c r="M6998" s="275"/>
      <c r="N6998" s="275"/>
      <c r="O6998" s="275">
        <v>1136025</v>
      </c>
      <c r="P6998" s="275"/>
      <c r="Q6998" s="73">
        <v>0</v>
      </c>
    </row>
    <row r="6999" spans="1:17" ht="12.75" customHeight="1" x14ac:dyDescent="0.25">
      <c r="A6999" s="273" t="s">
        <v>10656</v>
      </c>
      <c r="B6999" s="273"/>
      <c r="C6999" s="274" t="s">
        <v>10657</v>
      </c>
      <c r="D6999" s="274"/>
      <c r="E6999" s="274"/>
      <c r="F6999" s="274"/>
      <c r="G6999" s="73">
        <v>0</v>
      </c>
      <c r="H6999" s="73">
        <v>0</v>
      </c>
      <c r="I6999" s="275">
        <v>2799658</v>
      </c>
      <c r="J6999" s="275"/>
      <c r="K6999" s="275">
        <v>0</v>
      </c>
      <c r="L6999" s="275"/>
      <c r="M6999" s="275"/>
      <c r="N6999" s="275"/>
      <c r="O6999" s="275">
        <v>2799658</v>
      </c>
      <c r="P6999" s="275"/>
      <c r="Q6999" s="73">
        <v>0</v>
      </c>
    </row>
    <row r="7000" spans="1:17" ht="12.1" customHeight="1" x14ac:dyDescent="0.25">
      <c r="A7000" s="273" t="s">
        <v>10658</v>
      </c>
      <c r="B7000" s="273"/>
      <c r="C7000" s="274" t="s">
        <v>10659</v>
      </c>
      <c r="D7000" s="274"/>
      <c r="E7000" s="274"/>
      <c r="F7000" s="274"/>
      <c r="G7000" s="73">
        <v>0</v>
      </c>
      <c r="H7000" s="73">
        <v>0</v>
      </c>
      <c r="I7000" s="275">
        <v>511110</v>
      </c>
      <c r="J7000" s="275"/>
      <c r="K7000" s="275">
        <v>0</v>
      </c>
      <c r="L7000" s="275"/>
      <c r="M7000" s="275"/>
      <c r="N7000" s="275"/>
      <c r="O7000" s="275">
        <v>511110</v>
      </c>
      <c r="P7000" s="275"/>
      <c r="Q7000" s="73">
        <v>0</v>
      </c>
    </row>
    <row r="7001" spans="1:17" ht="12.1" customHeight="1" x14ac:dyDescent="0.25">
      <c r="A7001" s="273" t="s">
        <v>10660</v>
      </c>
      <c r="B7001" s="273"/>
      <c r="C7001" s="274" t="s">
        <v>10661</v>
      </c>
      <c r="D7001" s="274"/>
      <c r="E7001" s="274"/>
      <c r="F7001" s="274"/>
      <c r="G7001" s="73">
        <v>0</v>
      </c>
      <c r="H7001" s="73">
        <v>0</v>
      </c>
      <c r="I7001" s="275">
        <v>2620030</v>
      </c>
      <c r="J7001" s="275"/>
      <c r="K7001" s="275">
        <v>1900746.84</v>
      </c>
      <c r="L7001" s="275"/>
      <c r="M7001" s="275"/>
      <c r="N7001" s="275"/>
      <c r="O7001" s="275">
        <v>719283.16</v>
      </c>
      <c r="P7001" s="275"/>
      <c r="Q7001" s="73">
        <v>0</v>
      </c>
    </row>
    <row r="7002" spans="1:17" ht="12.75" customHeight="1" x14ac:dyDescent="0.25">
      <c r="A7002" s="273" t="s">
        <v>10662</v>
      </c>
      <c r="B7002" s="273"/>
      <c r="C7002" s="274" t="s">
        <v>10663</v>
      </c>
      <c r="D7002" s="274"/>
      <c r="E7002" s="274"/>
      <c r="F7002" s="274"/>
      <c r="G7002" s="73">
        <v>0</v>
      </c>
      <c r="H7002" s="73">
        <v>0</v>
      </c>
      <c r="I7002" s="275">
        <v>11588535</v>
      </c>
      <c r="J7002" s="275"/>
      <c r="K7002" s="275">
        <v>0</v>
      </c>
      <c r="L7002" s="275"/>
      <c r="M7002" s="275"/>
      <c r="N7002" s="275"/>
      <c r="O7002" s="275">
        <v>11588535</v>
      </c>
      <c r="P7002" s="275"/>
      <c r="Q7002" s="73">
        <v>0</v>
      </c>
    </row>
    <row r="7003" spans="1:17" ht="12.1" customHeight="1" x14ac:dyDescent="0.25">
      <c r="A7003" s="273" t="s">
        <v>10664</v>
      </c>
      <c r="B7003" s="273"/>
      <c r="C7003" s="274" t="s">
        <v>10665</v>
      </c>
      <c r="D7003" s="274"/>
      <c r="E7003" s="274"/>
      <c r="F7003" s="274"/>
      <c r="G7003" s="73">
        <v>0</v>
      </c>
      <c r="H7003" s="73">
        <v>0</v>
      </c>
      <c r="I7003" s="275">
        <v>1306125</v>
      </c>
      <c r="J7003" s="275"/>
      <c r="K7003" s="275">
        <v>0</v>
      </c>
      <c r="L7003" s="275"/>
      <c r="M7003" s="275"/>
      <c r="N7003" s="275"/>
      <c r="O7003" s="275">
        <v>1306125</v>
      </c>
      <c r="P7003" s="275"/>
      <c r="Q7003" s="73">
        <v>0</v>
      </c>
    </row>
    <row r="7004" spans="1:17" ht="12.1" customHeight="1" x14ac:dyDescent="0.25">
      <c r="A7004" s="273" t="s">
        <v>10666</v>
      </c>
      <c r="B7004" s="273"/>
      <c r="C7004" s="274" t="s">
        <v>10667</v>
      </c>
      <c r="D7004" s="274"/>
      <c r="E7004" s="274"/>
      <c r="F7004" s="274"/>
      <c r="G7004" s="73">
        <v>0</v>
      </c>
      <c r="H7004" s="73">
        <v>0</v>
      </c>
      <c r="I7004" s="275">
        <v>1528838</v>
      </c>
      <c r="J7004" s="275"/>
      <c r="K7004" s="275">
        <v>0</v>
      </c>
      <c r="L7004" s="275"/>
      <c r="M7004" s="275"/>
      <c r="N7004" s="275"/>
      <c r="O7004" s="275">
        <v>1528838</v>
      </c>
      <c r="P7004" s="275"/>
      <c r="Q7004" s="73">
        <v>0</v>
      </c>
    </row>
    <row r="7005" spans="1:17" ht="12.75" customHeight="1" x14ac:dyDescent="0.25">
      <c r="A7005" s="273" t="s">
        <v>10668</v>
      </c>
      <c r="B7005" s="273"/>
      <c r="C7005" s="274" t="s">
        <v>10669</v>
      </c>
      <c r="D7005" s="274"/>
      <c r="E7005" s="274"/>
      <c r="F7005" s="274"/>
      <c r="G7005" s="73">
        <v>0</v>
      </c>
      <c r="H7005" s="73">
        <v>0</v>
      </c>
      <c r="I7005" s="275">
        <v>2453842</v>
      </c>
      <c r="J7005" s="275"/>
      <c r="K7005" s="275">
        <v>0</v>
      </c>
      <c r="L7005" s="275"/>
      <c r="M7005" s="275"/>
      <c r="N7005" s="275"/>
      <c r="O7005" s="275">
        <v>2453842</v>
      </c>
      <c r="P7005" s="275"/>
      <c r="Q7005" s="73">
        <v>0</v>
      </c>
    </row>
    <row r="7006" spans="1:17" ht="12.1" customHeight="1" x14ac:dyDescent="0.25">
      <c r="A7006" s="273" t="s">
        <v>10670</v>
      </c>
      <c r="B7006" s="273"/>
      <c r="C7006" s="274" t="s">
        <v>10671</v>
      </c>
      <c r="D7006" s="274"/>
      <c r="E7006" s="274"/>
      <c r="F7006" s="274"/>
      <c r="G7006" s="73">
        <v>0</v>
      </c>
      <c r="H7006" s="73">
        <v>0</v>
      </c>
      <c r="I7006" s="275">
        <v>2077855</v>
      </c>
      <c r="J7006" s="275"/>
      <c r="K7006" s="275">
        <v>0</v>
      </c>
      <c r="L7006" s="275"/>
      <c r="M7006" s="275"/>
      <c r="N7006" s="275"/>
      <c r="O7006" s="275">
        <v>2077855</v>
      </c>
      <c r="P7006" s="275"/>
      <c r="Q7006" s="73">
        <v>0</v>
      </c>
    </row>
    <row r="7007" spans="1:17" ht="12.1" customHeight="1" x14ac:dyDescent="0.25">
      <c r="A7007" s="273" t="s">
        <v>10672</v>
      </c>
      <c r="B7007" s="273"/>
      <c r="C7007" s="274" t="s">
        <v>10673</v>
      </c>
      <c r="D7007" s="274"/>
      <c r="E7007" s="274"/>
      <c r="F7007" s="274"/>
      <c r="G7007" s="73">
        <v>0</v>
      </c>
      <c r="H7007" s="73">
        <v>0</v>
      </c>
      <c r="I7007" s="275">
        <v>1971651</v>
      </c>
      <c r="J7007" s="275"/>
      <c r="K7007" s="275">
        <v>0</v>
      </c>
      <c r="L7007" s="275"/>
      <c r="M7007" s="275"/>
      <c r="N7007" s="275"/>
      <c r="O7007" s="275">
        <v>1971651</v>
      </c>
      <c r="P7007" s="275"/>
      <c r="Q7007" s="73">
        <v>0</v>
      </c>
    </row>
    <row r="7008" spans="1:17" ht="12.75" customHeight="1" x14ac:dyDescent="0.25">
      <c r="A7008" s="273" t="s">
        <v>10674</v>
      </c>
      <c r="B7008" s="273"/>
      <c r="C7008" s="274" t="s">
        <v>10675</v>
      </c>
      <c r="D7008" s="274"/>
      <c r="E7008" s="274"/>
      <c r="F7008" s="274"/>
      <c r="G7008" s="73">
        <v>0</v>
      </c>
      <c r="H7008" s="73">
        <v>0</v>
      </c>
      <c r="I7008" s="275">
        <v>935580</v>
      </c>
      <c r="J7008" s="275"/>
      <c r="K7008" s="275">
        <v>0</v>
      </c>
      <c r="L7008" s="275"/>
      <c r="M7008" s="275"/>
      <c r="N7008" s="275"/>
      <c r="O7008" s="275">
        <v>935580</v>
      </c>
      <c r="P7008" s="275"/>
      <c r="Q7008" s="73">
        <v>0</v>
      </c>
    </row>
    <row r="7009" spans="1:17" ht="12.1" customHeight="1" x14ac:dyDescent="0.25">
      <c r="A7009" s="273" t="s">
        <v>10676</v>
      </c>
      <c r="B7009" s="273"/>
      <c r="C7009" s="274" t="s">
        <v>10677</v>
      </c>
      <c r="D7009" s="274"/>
      <c r="E7009" s="274"/>
      <c r="F7009" s="274"/>
      <c r="G7009" s="73">
        <v>0</v>
      </c>
      <c r="H7009" s="73">
        <v>0</v>
      </c>
      <c r="I7009" s="275">
        <v>6128640</v>
      </c>
      <c r="J7009" s="275"/>
      <c r="K7009" s="275">
        <v>0</v>
      </c>
      <c r="L7009" s="275"/>
      <c r="M7009" s="275"/>
      <c r="N7009" s="275"/>
      <c r="O7009" s="275">
        <v>6128640</v>
      </c>
      <c r="P7009" s="275"/>
      <c r="Q7009" s="73">
        <v>0</v>
      </c>
    </row>
    <row r="7010" spans="1:17" ht="12.1" customHeight="1" x14ac:dyDescent="0.25">
      <c r="A7010" s="273" t="s">
        <v>10678</v>
      </c>
      <c r="B7010" s="273"/>
      <c r="C7010" s="274" t="s">
        <v>10679</v>
      </c>
      <c r="D7010" s="274"/>
      <c r="E7010" s="274"/>
      <c r="F7010" s="274"/>
      <c r="G7010" s="73">
        <v>0</v>
      </c>
      <c r="H7010" s="73">
        <v>0</v>
      </c>
      <c r="I7010" s="275">
        <v>1544083</v>
      </c>
      <c r="J7010" s="275"/>
      <c r="K7010" s="275">
        <v>0</v>
      </c>
      <c r="L7010" s="275"/>
      <c r="M7010" s="275"/>
      <c r="N7010" s="275"/>
      <c r="O7010" s="275">
        <v>1544083</v>
      </c>
      <c r="P7010" s="275"/>
      <c r="Q7010" s="73">
        <v>0</v>
      </c>
    </row>
    <row r="7011" spans="1:17" ht="12.1" customHeight="1" x14ac:dyDescent="0.25">
      <c r="A7011" s="273" t="s">
        <v>10680</v>
      </c>
      <c r="B7011" s="273"/>
      <c r="C7011" s="274" t="s">
        <v>10681</v>
      </c>
      <c r="D7011" s="274"/>
      <c r="E7011" s="274"/>
      <c r="F7011" s="274"/>
      <c r="G7011" s="73">
        <v>0</v>
      </c>
      <c r="H7011" s="73">
        <v>0</v>
      </c>
      <c r="I7011" s="275">
        <v>1435858</v>
      </c>
      <c r="J7011" s="275"/>
      <c r="K7011" s="275">
        <v>0</v>
      </c>
      <c r="L7011" s="275"/>
      <c r="M7011" s="275"/>
      <c r="N7011" s="275"/>
      <c r="O7011" s="275">
        <v>1435858</v>
      </c>
      <c r="P7011" s="275"/>
      <c r="Q7011" s="73">
        <v>0</v>
      </c>
    </row>
    <row r="7012" spans="1:17" ht="12.75" customHeight="1" x14ac:dyDescent="0.25">
      <c r="A7012" s="273" t="s">
        <v>10682</v>
      </c>
      <c r="B7012" s="273"/>
      <c r="C7012" s="274" t="s">
        <v>10683</v>
      </c>
      <c r="D7012" s="274"/>
      <c r="E7012" s="274"/>
      <c r="F7012" s="274"/>
      <c r="G7012" s="73">
        <v>0</v>
      </c>
      <c r="H7012" s="73">
        <v>0</v>
      </c>
      <c r="I7012" s="275">
        <v>1148175</v>
      </c>
      <c r="J7012" s="275"/>
      <c r="K7012" s="275">
        <v>0</v>
      </c>
      <c r="L7012" s="275"/>
      <c r="M7012" s="275"/>
      <c r="N7012" s="275"/>
      <c r="O7012" s="275">
        <v>1148175</v>
      </c>
      <c r="P7012" s="275"/>
      <c r="Q7012" s="73">
        <v>0</v>
      </c>
    </row>
    <row r="7013" spans="1:17" ht="12.1" customHeight="1" x14ac:dyDescent="0.25">
      <c r="A7013" s="273" t="s">
        <v>10684</v>
      </c>
      <c r="B7013" s="273"/>
      <c r="C7013" s="274" t="s">
        <v>10685</v>
      </c>
      <c r="D7013" s="274"/>
      <c r="E7013" s="274"/>
      <c r="F7013" s="274"/>
      <c r="G7013" s="73">
        <v>0</v>
      </c>
      <c r="H7013" s="73">
        <v>0</v>
      </c>
      <c r="I7013" s="275">
        <v>1156275</v>
      </c>
      <c r="J7013" s="275"/>
      <c r="K7013" s="275">
        <v>0</v>
      </c>
      <c r="L7013" s="275"/>
      <c r="M7013" s="275"/>
      <c r="N7013" s="275"/>
      <c r="O7013" s="275">
        <v>1156275</v>
      </c>
      <c r="P7013" s="275"/>
      <c r="Q7013" s="73">
        <v>0</v>
      </c>
    </row>
    <row r="7014" spans="1:17" ht="12.1" customHeight="1" x14ac:dyDescent="0.25">
      <c r="A7014" s="273" t="s">
        <v>10686</v>
      </c>
      <c r="B7014" s="273"/>
      <c r="C7014" s="274" t="s">
        <v>10687</v>
      </c>
      <c r="D7014" s="274"/>
      <c r="E7014" s="274"/>
      <c r="F7014" s="274"/>
      <c r="G7014" s="73">
        <v>0</v>
      </c>
      <c r="H7014" s="73">
        <v>0</v>
      </c>
      <c r="I7014" s="275">
        <v>1781218</v>
      </c>
      <c r="J7014" s="275"/>
      <c r="K7014" s="275">
        <v>0</v>
      </c>
      <c r="L7014" s="275"/>
      <c r="M7014" s="275"/>
      <c r="N7014" s="275"/>
      <c r="O7014" s="275">
        <v>1781218</v>
      </c>
      <c r="P7014" s="275"/>
      <c r="Q7014" s="73">
        <v>0</v>
      </c>
    </row>
    <row r="7015" spans="1:17" ht="12.75" customHeight="1" x14ac:dyDescent="0.25">
      <c r="A7015" s="273" t="s">
        <v>10688</v>
      </c>
      <c r="B7015" s="273"/>
      <c r="C7015" s="274" t="s">
        <v>10687</v>
      </c>
      <c r="D7015" s="274"/>
      <c r="E7015" s="274"/>
      <c r="F7015" s="274"/>
      <c r="G7015" s="73">
        <v>0</v>
      </c>
      <c r="H7015" s="73">
        <v>0</v>
      </c>
      <c r="I7015" s="275">
        <v>2500205</v>
      </c>
      <c r="J7015" s="275"/>
      <c r="K7015" s="275">
        <v>0</v>
      </c>
      <c r="L7015" s="275"/>
      <c r="M7015" s="275"/>
      <c r="N7015" s="275"/>
      <c r="O7015" s="275">
        <v>2500205</v>
      </c>
      <c r="P7015" s="275"/>
      <c r="Q7015" s="73">
        <v>0</v>
      </c>
    </row>
    <row r="7016" spans="1:17" ht="12.1" customHeight="1" x14ac:dyDescent="0.25">
      <c r="A7016" s="273" t="s">
        <v>10689</v>
      </c>
      <c r="B7016" s="273"/>
      <c r="C7016" s="274" t="s">
        <v>10687</v>
      </c>
      <c r="D7016" s="274"/>
      <c r="E7016" s="274"/>
      <c r="F7016" s="274"/>
      <c r="G7016" s="73">
        <v>0</v>
      </c>
      <c r="H7016" s="73">
        <v>0</v>
      </c>
      <c r="I7016" s="275">
        <v>1775710</v>
      </c>
      <c r="J7016" s="275"/>
      <c r="K7016" s="275">
        <v>0</v>
      </c>
      <c r="L7016" s="275"/>
      <c r="M7016" s="275"/>
      <c r="N7016" s="275"/>
      <c r="O7016" s="275">
        <v>1775710</v>
      </c>
      <c r="P7016" s="275"/>
      <c r="Q7016" s="73">
        <v>0</v>
      </c>
    </row>
    <row r="7017" spans="1:17" ht="12.1" customHeight="1" x14ac:dyDescent="0.25">
      <c r="A7017" s="273" t="s">
        <v>10690</v>
      </c>
      <c r="B7017" s="273"/>
      <c r="C7017" s="274" t="s">
        <v>10687</v>
      </c>
      <c r="D7017" s="274"/>
      <c r="E7017" s="274"/>
      <c r="F7017" s="274"/>
      <c r="G7017" s="73">
        <v>0</v>
      </c>
      <c r="H7017" s="73">
        <v>0</v>
      </c>
      <c r="I7017" s="275">
        <v>1399323</v>
      </c>
      <c r="J7017" s="275"/>
      <c r="K7017" s="275">
        <v>0</v>
      </c>
      <c r="L7017" s="275"/>
      <c r="M7017" s="275"/>
      <c r="N7017" s="275"/>
      <c r="O7017" s="275">
        <v>1399323</v>
      </c>
      <c r="P7017" s="275"/>
      <c r="Q7017" s="73">
        <v>0</v>
      </c>
    </row>
    <row r="7018" spans="1:17" ht="12.75" customHeight="1" x14ac:dyDescent="0.25">
      <c r="A7018" s="273" t="s">
        <v>10691</v>
      </c>
      <c r="B7018" s="273"/>
      <c r="C7018" s="274" t="s">
        <v>10687</v>
      </c>
      <c r="D7018" s="274"/>
      <c r="E7018" s="274"/>
      <c r="F7018" s="274"/>
      <c r="G7018" s="73">
        <v>0</v>
      </c>
      <c r="H7018" s="73">
        <v>0</v>
      </c>
      <c r="I7018" s="275">
        <v>1900444</v>
      </c>
      <c r="J7018" s="275"/>
      <c r="K7018" s="275">
        <v>0</v>
      </c>
      <c r="L7018" s="275"/>
      <c r="M7018" s="275"/>
      <c r="N7018" s="275"/>
      <c r="O7018" s="275">
        <v>1900444</v>
      </c>
      <c r="P7018" s="275"/>
      <c r="Q7018" s="73">
        <v>0</v>
      </c>
    </row>
    <row r="7019" spans="1:17" ht="12.1" customHeight="1" x14ac:dyDescent="0.25">
      <c r="A7019" s="273" t="s">
        <v>10692</v>
      </c>
      <c r="B7019" s="273"/>
      <c r="C7019" s="274" t="s">
        <v>10687</v>
      </c>
      <c r="D7019" s="274"/>
      <c r="E7019" s="274"/>
      <c r="F7019" s="274"/>
      <c r="G7019" s="73">
        <v>0</v>
      </c>
      <c r="H7019" s="73">
        <v>0</v>
      </c>
      <c r="I7019" s="275">
        <v>1735275</v>
      </c>
      <c r="J7019" s="275"/>
      <c r="K7019" s="275">
        <v>0</v>
      </c>
      <c r="L7019" s="275"/>
      <c r="M7019" s="275"/>
      <c r="N7019" s="275"/>
      <c r="O7019" s="275">
        <v>1735275</v>
      </c>
      <c r="P7019" s="275"/>
      <c r="Q7019" s="73">
        <v>0</v>
      </c>
    </row>
    <row r="7020" spans="1:17" ht="12.1" customHeight="1" x14ac:dyDescent="0.25">
      <c r="A7020" s="273" t="s">
        <v>10693</v>
      </c>
      <c r="B7020" s="273"/>
      <c r="C7020" s="274" t="s">
        <v>10687</v>
      </c>
      <c r="D7020" s="274"/>
      <c r="E7020" s="274"/>
      <c r="F7020" s="274"/>
      <c r="G7020" s="73">
        <v>0</v>
      </c>
      <c r="H7020" s="73">
        <v>0</v>
      </c>
      <c r="I7020" s="275">
        <v>1842559</v>
      </c>
      <c r="J7020" s="275"/>
      <c r="K7020" s="275">
        <v>0</v>
      </c>
      <c r="L7020" s="275"/>
      <c r="M7020" s="275"/>
      <c r="N7020" s="275"/>
      <c r="O7020" s="275">
        <v>1842559</v>
      </c>
      <c r="P7020" s="275"/>
      <c r="Q7020" s="73">
        <v>0</v>
      </c>
    </row>
    <row r="7021" spans="1:17" ht="12.75" customHeight="1" x14ac:dyDescent="0.25">
      <c r="A7021" s="273" t="s">
        <v>10694</v>
      </c>
      <c r="B7021" s="273"/>
      <c r="C7021" s="274" t="s">
        <v>10687</v>
      </c>
      <c r="D7021" s="274"/>
      <c r="E7021" s="274"/>
      <c r="F7021" s="274"/>
      <c r="G7021" s="73">
        <v>0</v>
      </c>
      <c r="H7021" s="73">
        <v>0</v>
      </c>
      <c r="I7021" s="275">
        <v>2072214</v>
      </c>
      <c r="J7021" s="275"/>
      <c r="K7021" s="275">
        <v>0</v>
      </c>
      <c r="L7021" s="275"/>
      <c r="M7021" s="275"/>
      <c r="N7021" s="275"/>
      <c r="O7021" s="275">
        <v>2072214</v>
      </c>
      <c r="P7021" s="275"/>
      <c r="Q7021" s="73">
        <v>0</v>
      </c>
    </row>
    <row r="7022" spans="1:17" ht="12.1" customHeight="1" x14ac:dyDescent="0.25">
      <c r="A7022" s="273" t="s">
        <v>10695</v>
      </c>
      <c r="B7022" s="273"/>
      <c r="C7022" s="274" t="s">
        <v>10687</v>
      </c>
      <c r="D7022" s="274"/>
      <c r="E7022" s="274"/>
      <c r="F7022" s="274"/>
      <c r="G7022" s="73">
        <v>0</v>
      </c>
      <c r="H7022" s="73">
        <v>0</v>
      </c>
      <c r="I7022" s="275">
        <v>1749159.28</v>
      </c>
      <c r="J7022" s="275"/>
      <c r="K7022" s="275">
        <v>0</v>
      </c>
      <c r="L7022" s="275"/>
      <c r="M7022" s="275"/>
      <c r="N7022" s="275"/>
      <c r="O7022" s="275">
        <v>1749159.28</v>
      </c>
      <c r="P7022" s="275"/>
      <c r="Q7022" s="73">
        <v>0</v>
      </c>
    </row>
    <row r="7023" spans="1:17" ht="12.1" customHeight="1" x14ac:dyDescent="0.25">
      <c r="A7023" s="273" t="s">
        <v>10696</v>
      </c>
      <c r="B7023" s="273"/>
      <c r="C7023" s="274" t="s">
        <v>10687</v>
      </c>
      <c r="D7023" s="274"/>
      <c r="E7023" s="274"/>
      <c r="F7023" s="274"/>
      <c r="G7023" s="73">
        <v>0</v>
      </c>
      <c r="H7023" s="73">
        <v>0</v>
      </c>
      <c r="I7023" s="275">
        <v>1867370</v>
      </c>
      <c r="J7023" s="275"/>
      <c r="K7023" s="275">
        <v>0</v>
      </c>
      <c r="L7023" s="275"/>
      <c r="M7023" s="275"/>
      <c r="N7023" s="275"/>
      <c r="O7023" s="275">
        <v>1867370</v>
      </c>
      <c r="P7023" s="275"/>
      <c r="Q7023" s="73">
        <v>0</v>
      </c>
    </row>
    <row r="7024" spans="1:17" ht="12.75" customHeight="1" x14ac:dyDescent="0.25">
      <c r="A7024" s="273" t="s">
        <v>10697</v>
      </c>
      <c r="B7024" s="273"/>
      <c r="C7024" s="274" t="s">
        <v>10687</v>
      </c>
      <c r="D7024" s="274"/>
      <c r="E7024" s="274"/>
      <c r="F7024" s="274"/>
      <c r="G7024" s="73">
        <v>0</v>
      </c>
      <c r="H7024" s="73">
        <v>0</v>
      </c>
      <c r="I7024" s="275">
        <v>1479596</v>
      </c>
      <c r="J7024" s="275"/>
      <c r="K7024" s="275">
        <v>0</v>
      </c>
      <c r="L7024" s="275"/>
      <c r="M7024" s="275"/>
      <c r="N7024" s="275"/>
      <c r="O7024" s="275">
        <v>1479596</v>
      </c>
      <c r="P7024" s="275"/>
      <c r="Q7024" s="73">
        <v>0</v>
      </c>
    </row>
    <row r="7025" spans="1:17" ht="12.1" customHeight="1" x14ac:dyDescent="0.25">
      <c r="A7025" s="273" t="s">
        <v>10698</v>
      </c>
      <c r="B7025" s="273"/>
      <c r="C7025" s="274" t="s">
        <v>10687</v>
      </c>
      <c r="D7025" s="274"/>
      <c r="E7025" s="274"/>
      <c r="F7025" s="274"/>
      <c r="G7025" s="73">
        <v>0</v>
      </c>
      <c r="H7025" s="73">
        <v>0</v>
      </c>
      <c r="I7025" s="275">
        <v>692145</v>
      </c>
      <c r="J7025" s="275"/>
      <c r="K7025" s="275">
        <v>0</v>
      </c>
      <c r="L7025" s="275"/>
      <c r="M7025" s="275"/>
      <c r="N7025" s="275"/>
      <c r="O7025" s="275">
        <v>692145</v>
      </c>
      <c r="P7025" s="275"/>
      <c r="Q7025" s="73">
        <v>0</v>
      </c>
    </row>
    <row r="7026" spans="1:17" ht="12.1" customHeight="1" x14ac:dyDescent="0.25">
      <c r="A7026" s="273" t="s">
        <v>10699</v>
      </c>
      <c r="B7026" s="273"/>
      <c r="C7026" s="274" t="s">
        <v>10687</v>
      </c>
      <c r="D7026" s="274"/>
      <c r="E7026" s="274"/>
      <c r="F7026" s="274"/>
      <c r="G7026" s="73">
        <v>0</v>
      </c>
      <c r="H7026" s="73">
        <v>0</v>
      </c>
      <c r="I7026" s="275">
        <v>1653712</v>
      </c>
      <c r="J7026" s="275"/>
      <c r="K7026" s="275">
        <v>0</v>
      </c>
      <c r="L7026" s="275"/>
      <c r="M7026" s="275"/>
      <c r="N7026" s="275"/>
      <c r="O7026" s="275">
        <v>1653712</v>
      </c>
      <c r="P7026" s="275"/>
      <c r="Q7026" s="73">
        <v>0</v>
      </c>
    </row>
    <row r="7027" spans="1:17" ht="12.75" customHeight="1" x14ac:dyDescent="0.25">
      <c r="A7027" s="273" t="s">
        <v>10700</v>
      </c>
      <c r="B7027" s="273"/>
      <c r="C7027" s="274" t="s">
        <v>10687</v>
      </c>
      <c r="D7027" s="274"/>
      <c r="E7027" s="274"/>
      <c r="F7027" s="274"/>
      <c r="G7027" s="73">
        <v>0</v>
      </c>
      <c r="H7027" s="73">
        <v>0</v>
      </c>
      <c r="I7027" s="275">
        <v>1695550</v>
      </c>
      <c r="J7027" s="275"/>
      <c r="K7027" s="275">
        <v>0</v>
      </c>
      <c r="L7027" s="275"/>
      <c r="M7027" s="275"/>
      <c r="N7027" s="275"/>
      <c r="O7027" s="275">
        <v>1695550</v>
      </c>
      <c r="P7027" s="275"/>
      <c r="Q7027" s="73">
        <v>0</v>
      </c>
    </row>
    <row r="7028" spans="1:17" ht="12.1" customHeight="1" x14ac:dyDescent="0.25">
      <c r="A7028" s="273" t="s">
        <v>10701</v>
      </c>
      <c r="B7028" s="273"/>
      <c r="C7028" s="274" t="s">
        <v>10687</v>
      </c>
      <c r="D7028" s="274"/>
      <c r="E7028" s="274"/>
      <c r="F7028" s="274"/>
      <c r="G7028" s="73">
        <v>0</v>
      </c>
      <c r="H7028" s="73">
        <v>0</v>
      </c>
      <c r="I7028" s="275">
        <v>1270621</v>
      </c>
      <c r="J7028" s="275"/>
      <c r="K7028" s="275">
        <v>0</v>
      </c>
      <c r="L7028" s="275"/>
      <c r="M7028" s="275"/>
      <c r="N7028" s="275"/>
      <c r="O7028" s="275">
        <v>1270621</v>
      </c>
      <c r="P7028" s="275"/>
      <c r="Q7028" s="73">
        <v>0</v>
      </c>
    </row>
    <row r="7029" spans="1:17" ht="12.1" customHeight="1" x14ac:dyDescent="0.25">
      <c r="A7029" s="273" t="s">
        <v>10702</v>
      </c>
      <c r="B7029" s="273"/>
      <c r="C7029" s="274" t="s">
        <v>10687</v>
      </c>
      <c r="D7029" s="274"/>
      <c r="E7029" s="274"/>
      <c r="F7029" s="274"/>
      <c r="G7029" s="73">
        <v>0</v>
      </c>
      <c r="H7029" s="73">
        <v>0</v>
      </c>
      <c r="I7029" s="275">
        <v>1716978</v>
      </c>
      <c r="J7029" s="275"/>
      <c r="K7029" s="275">
        <v>0</v>
      </c>
      <c r="L7029" s="275"/>
      <c r="M7029" s="275"/>
      <c r="N7029" s="275"/>
      <c r="O7029" s="275">
        <v>1716978</v>
      </c>
      <c r="P7029" s="275"/>
      <c r="Q7029" s="73">
        <v>0</v>
      </c>
    </row>
    <row r="7030" spans="1:17" ht="12.75" customHeight="1" x14ac:dyDescent="0.25">
      <c r="A7030" s="273" t="s">
        <v>10703</v>
      </c>
      <c r="B7030" s="273"/>
      <c r="C7030" s="274" t="s">
        <v>10687</v>
      </c>
      <c r="D7030" s="274"/>
      <c r="E7030" s="274"/>
      <c r="F7030" s="274"/>
      <c r="G7030" s="73">
        <v>0</v>
      </c>
      <c r="H7030" s="73">
        <v>0</v>
      </c>
      <c r="I7030" s="275">
        <v>1891800</v>
      </c>
      <c r="J7030" s="275"/>
      <c r="K7030" s="275">
        <v>0</v>
      </c>
      <c r="L7030" s="275"/>
      <c r="M7030" s="275"/>
      <c r="N7030" s="275"/>
      <c r="O7030" s="275">
        <v>1891800</v>
      </c>
      <c r="P7030" s="275"/>
      <c r="Q7030" s="73">
        <v>0</v>
      </c>
    </row>
    <row r="7031" spans="1:17" ht="12.1" customHeight="1" x14ac:dyDescent="0.25">
      <c r="A7031" s="273" t="s">
        <v>10704</v>
      </c>
      <c r="B7031" s="273"/>
      <c r="C7031" s="274" t="s">
        <v>10687</v>
      </c>
      <c r="D7031" s="274"/>
      <c r="E7031" s="274"/>
      <c r="F7031" s="274"/>
      <c r="G7031" s="73">
        <v>0</v>
      </c>
      <c r="H7031" s="73">
        <v>0</v>
      </c>
      <c r="I7031" s="275">
        <v>1778393.78</v>
      </c>
      <c r="J7031" s="275"/>
      <c r="K7031" s="275">
        <v>0</v>
      </c>
      <c r="L7031" s="275"/>
      <c r="M7031" s="275"/>
      <c r="N7031" s="275"/>
      <c r="O7031" s="275">
        <v>1778393.78</v>
      </c>
      <c r="P7031" s="275"/>
      <c r="Q7031" s="73">
        <v>0</v>
      </c>
    </row>
    <row r="7032" spans="1:17" ht="12.1" customHeight="1" x14ac:dyDescent="0.25">
      <c r="A7032" s="273" t="s">
        <v>10705</v>
      </c>
      <c r="B7032" s="273"/>
      <c r="C7032" s="274" t="s">
        <v>10687</v>
      </c>
      <c r="D7032" s="274"/>
      <c r="E7032" s="274"/>
      <c r="F7032" s="274"/>
      <c r="G7032" s="73">
        <v>0</v>
      </c>
      <c r="H7032" s="73">
        <v>0</v>
      </c>
      <c r="I7032" s="275">
        <v>2686603</v>
      </c>
      <c r="J7032" s="275"/>
      <c r="K7032" s="275">
        <v>0</v>
      </c>
      <c r="L7032" s="275"/>
      <c r="M7032" s="275"/>
      <c r="N7032" s="275"/>
      <c r="O7032" s="275">
        <v>2686603</v>
      </c>
      <c r="P7032" s="275"/>
      <c r="Q7032" s="73">
        <v>0</v>
      </c>
    </row>
    <row r="7033" spans="1:17" ht="12.75" customHeight="1" x14ac:dyDescent="0.25">
      <c r="A7033" s="273" t="s">
        <v>10706</v>
      </c>
      <c r="B7033" s="273"/>
      <c r="C7033" s="274" t="s">
        <v>10687</v>
      </c>
      <c r="D7033" s="274"/>
      <c r="E7033" s="274"/>
      <c r="F7033" s="274"/>
      <c r="G7033" s="73">
        <v>0</v>
      </c>
      <c r="H7033" s="73">
        <v>0</v>
      </c>
      <c r="I7033" s="275">
        <v>1483541</v>
      </c>
      <c r="J7033" s="275"/>
      <c r="K7033" s="275">
        <v>0</v>
      </c>
      <c r="L7033" s="275"/>
      <c r="M7033" s="275"/>
      <c r="N7033" s="275"/>
      <c r="O7033" s="275">
        <v>1483541</v>
      </c>
      <c r="P7033" s="275"/>
      <c r="Q7033" s="73">
        <v>0</v>
      </c>
    </row>
    <row r="7034" spans="1:17" ht="12.1" customHeight="1" x14ac:dyDescent="0.25">
      <c r="A7034" s="273" t="s">
        <v>10707</v>
      </c>
      <c r="B7034" s="273"/>
      <c r="C7034" s="274" t="s">
        <v>10687</v>
      </c>
      <c r="D7034" s="274"/>
      <c r="E7034" s="274"/>
      <c r="F7034" s="274"/>
      <c r="G7034" s="73">
        <v>0</v>
      </c>
      <c r="H7034" s="73">
        <v>0</v>
      </c>
      <c r="I7034" s="275">
        <v>3030188.76</v>
      </c>
      <c r="J7034" s="275"/>
      <c r="K7034" s="275">
        <v>0</v>
      </c>
      <c r="L7034" s="275"/>
      <c r="M7034" s="275"/>
      <c r="N7034" s="275"/>
      <c r="O7034" s="275">
        <v>3030188.76</v>
      </c>
      <c r="P7034" s="275"/>
      <c r="Q7034" s="73">
        <v>0</v>
      </c>
    </row>
    <row r="7035" spans="1:17" ht="12.1" customHeight="1" x14ac:dyDescent="0.25">
      <c r="A7035" s="273" t="s">
        <v>10708</v>
      </c>
      <c r="B7035" s="273"/>
      <c r="C7035" s="274" t="s">
        <v>10687</v>
      </c>
      <c r="D7035" s="274"/>
      <c r="E7035" s="274"/>
      <c r="F7035" s="274"/>
      <c r="G7035" s="73">
        <v>0</v>
      </c>
      <c r="H7035" s="73">
        <v>0</v>
      </c>
      <c r="I7035" s="275">
        <v>2346393</v>
      </c>
      <c r="J7035" s="275"/>
      <c r="K7035" s="275">
        <v>0</v>
      </c>
      <c r="L7035" s="275"/>
      <c r="M7035" s="275"/>
      <c r="N7035" s="275"/>
      <c r="O7035" s="275">
        <v>2346393</v>
      </c>
      <c r="P7035" s="275"/>
      <c r="Q7035" s="73">
        <v>0</v>
      </c>
    </row>
    <row r="7036" spans="1:17" ht="12.1" customHeight="1" x14ac:dyDescent="0.25">
      <c r="A7036" s="273" t="s">
        <v>10709</v>
      </c>
      <c r="B7036" s="273"/>
      <c r="C7036" s="274" t="s">
        <v>10687</v>
      </c>
      <c r="D7036" s="274"/>
      <c r="E7036" s="274"/>
      <c r="F7036" s="274"/>
      <c r="G7036" s="73">
        <v>0</v>
      </c>
      <c r="H7036" s="73">
        <v>0</v>
      </c>
      <c r="I7036" s="275">
        <v>1889957</v>
      </c>
      <c r="J7036" s="275"/>
      <c r="K7036" s="275">
        <v>0</v>
      </c>
      <c r="L7036" s="275"/>
      <c r="M7036" s="275"/>
      <c r="N7036" s="275"/>
      <c r="O7036" s="275">
        <v>1889957</v>
      </c>
      <c r="P7036" s="275"/>
      <c r="Q7036" s="73">
        <v>0</v>
      </c>
    </row>
    <row r="7037" spans="1:17" ht="12.75" customHeight="1" x14ac:dyDescent="0.25">
      <c r="A7037" s="273" t="s">
        <v>10710</v>
      </c>
      <c r="B7037" s="273"/>
      <c r="C7037" s="274" t="s">
        <v>10711</v>
      </c>
      <c r="D7037" s="274"/>
      <c r="E7037" s="274"/>
      <c r="F7037" s="274"/>
      <c r="G7037" s="73">
        <v>0</v>
      </c>
      <c r="H7037" s="73">
        <v>0</v>
      </c>
      <c r="I7037" s="275">
        <v>2402630</v>
      </c>
      <c r="J7037" s="275"/>
      <c r="K7037" s="275">
        <v>0</v>
      </c>
      <c r="L7037" s="275"/>
      <c r="M7037" s="275"/>
      <c r="N7037" s="275"/>
      <c r="O7037" s="275">
        <v>2402630</v>
      </c>
      <c r="P7037" s="275"/>
      <c r="Q7037" s="73">
        <v>0</v>
      </c>
    </row>
    <row r="7038" spans="1:17" ht="12.1" customHeight="1" x14ac:dyDescent="0.25">
      <c r="A7038" s="273" t="s">
        <v>10712</v>
      </c>
      <c r="B7038" s="273"/>
      <c r="C7038" s="274" t="s">
        <v>10713</v>
      </c>
      <c r="D7038" s="274"/>
      <c r="E7038" s="274"/>
      <c r="F7038" s="274"/>
      <c r="G7038" s="73">
        <v>0</v>
      </c>
      <c r="H7038" s="73">
        <v>0</v>
      </c>
      <c r="I7038" s="275">
        <v>2027160</v>
      </c>
      <c r="J7038" s="275"/>
      <c r="K7038" s="275">
        <v>0</v>
      </c>
      <c r="L7038" s="275"/>
      <c r="M7038" s="275"/>
      <c r="N7038" s="275"/>
      <c r="O7038" s="275">
        <v>2027160</v>
      </c>
      <c r="P7038" s="275"/>
      <c r="Q7038" s="73">
        <v>0</v>
      </c>
    </row>
    <row r="7039" spans="1:17" ht="12.1" customHeight="1" x14ac:dyDescent="0.25">
      <c r="A7039" s="273" t="s">
        <v>10714</v>
      </c>
      <c r="B7039" s="273"/>
      <c r="C7039" s="274" t="s">
        <v>10715</v>
      </c>
      <c r="D7039" s="274"/>
      <c r="E7039" s="274"/>
      <c r="F7039" s="274"/>
      <c r="G7039" s="73">
        <v>0</v>
      </c>
      <c r="H7039" s="73">
        <v>0</v>
      </c>
      <c r="I7039" s="275">
        <v>789918</v>
      </c>
      <c r="J7039" s="275"/>
      <c r="K7039" s="275">
        <v>0</v>
      </c>
      <c r="L7039" s="275"/>
      <c r="M7039" s="275"/>
      <c r="N7039" s="275"/>
      <c r="O7039" s="275">
        <v>789918</v>
      </c>
      <c r="P7039" s="275"/>
      <c r="Q7039" s="73">
        <v>0</v>
      </c>
    </row>
    <row r="7040" spans="1:17" ht="12.75" customHeight="1" x14ac:dyDescent="0.25">
      <c r="A7040" s="273" t="s">
        <v>10716</v>
      </c>
      <c r="B7040" s="273"/>
      <c r="C7040" s="274" t="s">
        <v>10717</v>
      </c>
      <c r="D7040" s="274"/>
      <c r="E7040" s="274"/>
      <c r="F7040" s="274"/>
      <c r="G7040" s="73">
        <v>0</v>
      </c>
      <c r="H7040" s="73">
        <v>0</v>
      </c>
      <c r="I7040" s="275">
        <v>2832939</v>
      </c>
      <c r="J7040" s="275"/>
      <c r="K7040" s="275">
        <v>0</v>
      </c>
      <c r="L7040" s="275"/>
      <c r="M7040" s="275"/>
      <c r="N7040" s="275"/>
      <c r="O7040" s="275">
        <v>2832939</v>
      </c>
      <c r="P7040" s="275"/>
      <c r="Q7040" s="73">
        <v>0</v>
      </c>
    </row>
    <row r="7041" spans="1:17" ht="12.1" customHeight="1" x14ac:dyDescent="0.25">
      <c r="A7041" s="273" t="s">
        <v>10718</v>
      </c>
      <c r="B7041" s="273"/>
      <c r="C7041" s="274" t="s">
        <v>10719</v>
      </c>
      <c r="D7041" s="274"/>
      <c r="E7041" s="274"/>
      <c r="F7041" s="274"/>
      <c r="G7041" s="73">
        <v>0</v>
      </c>
      <c r="H7041" s="73">
        <v>0</v>
      </c>
      <c r="I7041" s="275">
        <v>2210993</v>
      </c>
      <c r="J7041" s="275"/>
      <c r="K7041" s="275">
        <v>0</v>
      </c>
      <c r="L7041" s="275"/>
      <c r="M7041" s="275"/>
      <c r="N7041" s="275"/>
      <c r="O7041" s="275">
        <v>2210993</v>
      </c>
      <c r="P7041" s="275"/>
      <c r="Q7041" s="73">
        <v>0</v>
      </c>
    </row>
    <row r="7042" spans="1:17" ht="12.1" customHeight="1" x14ac:dyDescent="0.25">
      <c r="A7042" s="273" t="s">
        <v>10720</v>
      </c>
      <c r="B7042" s="273"/>
      <c r="C7042" s="274" t="s">
        <v>10721</v>
      </c>
      <c r="D7042" s="274"/>
      <c r="E7042" s="274"/>
      <c r="F7042" s="274"/>
      <c r="G7042" s="73">
        <v>0</v>
      </c>
      <c r="H7042" s="73">
        <v>0</v>
      </c>
      <c r="I7042" s="275">
        <v>4552394</v>
      </c>
      <c r="J7042" s="275"/>
      <c r="K7042" s="275">
        <v>0</v>
      </c>
      <c r="L7042" s="275"/>
      <c r="M7042" s="275"/>
      <c r="N7042" s="275"/>
      <c r="O7042" s="275">
        <v>4552394</v>
      </c>
      <c r="P7042" s="275"/>
      <c r="Q7042" s="73">
        <v>0</v>
      </c>
    </row>
    <row r="7043" spans="1:17" ht="12.75" customHeight="1" x14ac:dyDescent="0.25">
      <c r="A7043" s="273" t="s">
        <v>10722</v>
      </c>
      <c r="B7043" s="273"/>
      <c r="C7043" s="274" t="s">
        <v>10723</v>
      </c>
      <c r="D7043" s="274"/>
      <c r="E7043" s="274"/>
      <c r="F7043" s="274"/>
      <c r="G7043" s="73">
        <v>0</v>
      </c>
      <c r="H7043" s="73">
        <v>0</v>
      </c>
      <c r="I7043" s="275">
        <v>1142689</v>
      </c>
      <c r="J7043" s="275"/>
      <c r="K7043" s="275">
        <v>0</v>
      </c>
      <c r="L7043" s="275"/>
      <c r="M7043" s="275"/>
      <c r="N7043" s="275"/>
      <c r="O7043" s="275">
        <v>1142689</v>
      </c>
      <c r="P7043" s="275"/>
      <c r="Q7043" s="73">
        <v>0</v>
      </c>
    </row>
    <row r="7044" spans="1:17" ht="12.1" customHeight="1" x14ac:dyDescent="0.25">
      <c r="A7044" s="273" t="s">
        <v>10724</v>
      </c>
      <c r="B7044" s="273"/>
      <c r="C7044" s="274" t="s">
        <v>10725</v>
      </c>
      <c r="D7044" s="274"/>
      <c r="E7044" s="274"/>
      <c r="F7044" s="274"/>
      <c r="G7044" s="73">
        <v>0</v>
      </c>
      <c r="H7044" s="73">
        <v>0</v>
      </c>
      <c r="I7044" s="275">
        <v>3626268</v>
      </c>
      <c r="J7044" s="275"/>
      <c r="K7044" s="275">
        <v>0</v>
      </c>
      <c r="L7044" s="275"/>
      <c r="M7044" s="275"/>
      <c r="N7044" s="275"/>
      <c r="O7044" s="275">
        <v>3626268</v>
      </c>
      <c r="P7044" s="275"/>
      <c r="Q7044" s="73">
        <v>0</v>
      </c>
    </row>
    <row r="7045" spans="1:17" ht="12.1" customHeight="1" x14ac:dyDescent="0.25">
      <c r="A7045" s="273" t="s">
        <v>10726</v>
      </c>
      <c r="B7045" s="273"/>
      <c r="C7045" s="274" t="s">
        <v>10727</v>
      </c>
      <c r="D7045" s="274"/>
      <c r="E7045" s="274"/>
      <c r="F7045" s="274"/>
      <c r="G7045" s="73">
        <v>0</v>
      </c>
      <c r="H7045" s="73">
        <v>0</v>
      </c>
      <c r="I7045" s="275">
        <v>9138358</v>
      </c>
      <c r="J7045" s="275"/>
      <c r="K7045" s="275">
        <v>0</v>
      </c>
      <c r="L7045" s="275"/>
      <c r="M7045" s="275"/>
      <c r="N7045" s="275"/>
      <c r="O7045" s="275">
        <v>9138358</v>
      </c>
      <c r="P7045" s="275"/>
      <c r="Q7045" s="73">
        <v>0</v>
      </c>
    </row>
    <row r="7046" spans="1:17" ht="12.75" customHeight="1" x14ac:dyDescent="0.25">
      <c r="A7046" s="273" t="s">
        <v>10728</v>
      </c>
      <c r="B7046" s="273"/>
      <c r="C7046" s="274" t="s">
        <v>10729</v>
      </c>
      <c r="D7046" s="274"/>
      <c r="E7046" s="274"/>
      <c r="F7046" s="274"/>
      <c r="G7046" s="73">
        <v>0</v>
      </c>
      <c r="H7046" s="73">
        <v>0</v>
      </c>
      <c r="I7046" s="275">
        <v>2077190</v>
      </c>
      <c r="J7046" s="275"/>
      <c r="K7046" s="275">
        <v>0</v>
      </c>
      <c r="L7046" s="275"/>
      <c r="M7046" s="275"/>
      <c r="N7046" s="275"/>
      <c r="O7046" s="275">
        <v>2077190</v>
      </c>
      <c r="P7046" s="275"/>
      <c r="Q7046" s="73">
        <v>0</v>
      </c>
    </row>
    <row r="7047" spans="1:17" ht="12.1" customHeight="1" x14ac:dyDescent="0.25">
      <c r="A7047" s="273" t="s">
        <v>10730</v>
      </c>
      <c r="B7047" s="273"/>
      <c r="C7047" s="274" t="s">
        <v>10731</v>
      </c>
      <c r="D7047" s="274"/>
      <c r="E7047" s="274"/>
      <c r="F7047" s="274"/>
      <c r="G7047" s="73">
        <v>0</v>
      </c>
      <c r="H7047" s="73">
        <v>0</v>
      </c>
      <c r="I7047" s="275">
        <v>3201282</v>
      </c>
      <c r="J7047" s="275"/>
      <c r="K7047" s="275">
        <v>0</v>
      </c>
      <c r="L7047" s="275"/>
      <c r="M7047" s="275"/>
      <c r="N7047" s="275"/>
      <c r="O7047" s="275">
        <v>3201282</v>
      </c>
      <c r="P7047" s="275"/>
      <c r="Q7047" s="73">
        <v>0</v>
      </c>
    </row>
    <row r="7048" spans="1:17" ht="12.1" customHeight="1" x14ac:dyDescent="0.25">
      <c r="A7048" s="273" t="s">
        <v>10732</v>
      </c>
      <c r="B7048" s="273"/>
      <c r="C7048" s="274" t="s">
        <v>10733</v>
      </c>
      <c r="D7048" s="274"/>
      <c r="E7048" s="274"/>
      <c r="F7048" s="274"/>
      <c r="G7048" s="73">
        <v>0</v>
      </c>
      <c r="H7048" s="73">
        <v>0</v>
      </c>
      <c r="I7048" s="275">
        <v>1991810</v>
      </c>
      <c r="J7048" s="275"/>
      <c r="K7048" s="275">
        <v>0</v>
      </c>
      <c r="L7048" s="275"/>
      <c r="M7048" s="275"/>
      <c r="N7048" s="275"/>
      <c r="O7048" s="275">
        <v>1991810</v>
      </c>
      <c r="P7048" s="275"/>
      <c r="Q7048" s="73">
        <v>0</v>
      </c>
    </row>
    <row r="7049" spans="1:17" ht="12.75" customHeight="1" x14ac:dyDescent="0.25">
      <c r="A7049" s="355"/>
      <c r="B7049" s="355"/>
      <c r="C7049" s="355"/>
      <c r="D7049" s="355"/>
      <c r="E7049" s="355"/>
      <c r="F7049" s="355"/>
      <c r="G7049" s="74">
        <v>0</v>
      </c>
      <c r="H7049" s="74">
        <v>0</v>
      </c>
      <c r="I7049" s="356">
        <v>428594200.54000002</v>
      </c>
      <c r="J7049" s="356"/>
      <c r="K7049" s="356">
        <v>1900746.84</v>
      </c>
      <c r="L7049" s="356"/>
      <c r="M7049" s="356"/>
      <c r="N7049" s="356"/>
      <c r="O7049" s="356">
        <v>426693453.69999999</v>
      </c>
      <c r="P7049" s="356"/>
      <c r="Q7049" s="74">
        <v>0</v>
      </c>
    </row>
    <row r="7050" spans="1:17" ht="6.8" customHeight="1" x14ac:dyDescent="0.25"/>
    <row r="7051" spans="1:17" ht="12.1" customHeight="1" x14ac:dyDescent="0.25">
      <c r="A7051" s="277" t="s">
        <v>578</v>
      </c>
      <c r="B7051" s="277"/>
      <c r="C7051" s="278" t="s">
        <v>1026</v>
      </c>
      <c r="D7051" s="278"/>
      <c r="E7051" s="278"/>
      <c r="F7051" s="278"/>
      <c r="G7051" s="278"/>
      <c r="H7051" s="278"/>
      <c r="I7051" s="278"/>
      <c r="J7051" s="278"/>
      <c r="K7051" s="278"/>
      <c r="L7051" s="278"/>
      <c r="M7051" s="278"/>
      <c r="N7051" s="278"/>
      <c r="O7051" s="278"/>
      <c r="P7051" s="278"/>
      <c r="Q7051" s="278"/>
    </row>
    <row r="7052" spans="1:17" ht="12.1" customHeight="1" x14ac:dyDescent="0.25">
      <c r="A7052" s="273" t="s">
        <v>10734</v>
      </c>
      <c r="B7052" s="273"/>
      <c r="C7052" s="274" t="s">
        <v>10735</v>
      </c>
      <c r="D7052" s="274"/>
      <c r="E7052" s="274"/>
      <c r="F7052" s="274"/>
      <c r="G7052" s="73">
        <v>0</v>
      </c>
      <c r="H7052" s="73">
        <v>0</v>
      </c>
      <c r="I7052" s="275">
        <v>179599600</v>
      </c>
      <c r="J7052" s="275"/>
      <c r="K7052" s="275">
        <v>0</v>
      </c>
      <c r="L7052" s="275"/>
      <c r="M7052" s="275"/>
      <c r="N7052" s="275"/>
      <c r="O7052" s="275">
        <v>179599600</v>
      </c>
      <c r="P7052" s="275"/>
      <c r="Q7052" s="73">
        <v>0</v>
      </c>
    </row>
    <row r="7053" spans="1:17" ht="12.75" customHeight="1" x14ac:dyDescent="0.25">
      <c r="A7053" s="355"/>
      <c r="B7053" s="355"/>
      <c r="C7053" s="355"/>
      <c r="D7053" s="355"/>
      <c r="E7053" s="355"/>
      <c r="F7053" s="355"/>
      <c r="G7053" s="74">
        <v>0</v>
      </c>
      <c r="H7053" s="74">
        <v>0</v>
      </c>
      <c r="I7053" s="356">
        <v>179599600</v>
      </c>
      <c r="J7053" s="356"/>
      <c r="K7053" s="356">
        <v>0</v>
      </c>
      <c r="L7053" s="356"/>
      <c r="M7053" s="356"/>
      <c r="N7053" s="356"/>
      <c r="O7053" s="356">
        <v>179599600</v>
      </c>
      <c r="P7053" s="356"/>
      <c r="Q7053" s="74">
        <v>0</v>
      </c>
    </row>
    <row r="7054" spans="1:17" ht="6.8" customHeight="1" x14ac:dyDescent="0.25"/>
    <row r="7055" spans="1:17" ht="12.1" customHeight="1" x14ac:dyDescent="0.25">
      <c r="A7055" s="277" t="s">
        <v>578</v>
      </c>
      <c r="B7055" s="277"/>
      <c r="C7055" s="278" t="s">
        <v>1028</v>
      </c>
      <c r="D7055" s="278"/>
      <c r="E7055" s="278"/>
      <c r="F7055" s="278"/>
      <c r="G7055" s="278"/>
      <c r="H7055" s="278"/>
      <c r="I7055" s="278"/>
      <c r="J7055" s="278"/>
      <c r="K7055" s="278"/>
      <c r="L7055" s="278"/>
      <c r="M7055" s="278"/>
      <c r="N7055" s="278"/>
      <c r="O7055" s="278"/>
      <c r="P7055" s="278"/>
      <c r="Q7055" s="278"/>
    </row>
    <row r="7056" spans="1:17" ht="12.1" customHeight="1" x14ac:dyDescent="0.25">
      <c r="A7056" s="273" t="s">
        <v>10736</v>
      </c>
      <c r="B7056" s="273"/>
      <c r="C7056" s="274" t="s">
        <v>10737</v>
      </c>
      <c r="D7056" s="274"/>
      <c r="E7056" s="274"/>
      <c r="F7056" s="274"/>
      <c r="G7056" s="73">
        <v>0</v>
      </c>
      <c r="H7056" s="73">
        <v>0</v>
      </c>
      <c r="I7056" s="275">
        <v>665760</v>
      </c>
      <c r="J7056" s="275"/>
      <c r="K7056" s="275">
        <v>0</v>
      </c>
      <c r="L7056" s="275"/>
      <c r="M7056" s="275"/>
      <c r="N7056" s="275"/>
      <c r="O7056" s="275">
        <v>665760</v>
      </c>
      <c r="P7056" s="275"/>
      <c r="Q7056" s="73">
        <v>0</v>
      </c>
    </row>
    <row r="7057" spans="1:17" ht="12.75" customHeight="1" x14ac:dyDescent="0.25">
      <c r="A7057" s="273" t="s">
        <v>10738</v>
      </c>
      <c r="B7057" s="273"/>
      <c r="C7057" s="274" t="s">
        <v>10739</v>
      </c>
      <c r="D7057" s="274"/>
      <c r="E7057" s="274"/>
      <c r="F7057" s="274"/>
      <c r="G7057" s="73">
        <v>0</v>
      </c>
      <c r="H7057" s="73">
        <v>0</v>
      </c>
      <c r="I7057" s="275">
        <v>6547234</v>
      </c>
      <c r="J7057" s="275"/>
      <c r="K7057" s="275">
        <v>0</v>
      </c>
      <c r="L7057" s="275"/>
      <c r="M7057" s="275"/>
      <c r="N7057" s="275"/>
      <c r="O7057" s="275">
        <v>6547234</v>
      </c>
      <c r="P7057" s="275"/>
      <c r="Q7057" s="73">
        <v>0</v>
      </c>
    </row>
    <row r="7058" spans="1:17" ht="12.1" customHeight="1" x14ac:dyDescent="0.25">
      <c r="A7058" s="273" t="s">
        <v>10740</v>
      </c>
      <c r="B7058" s="273"/>
      <c r="C7058" s="274" t="s">
        <v>10741</v>
      </c>
      <c r="D7058" s="274"/>
      <c r="E7058" s="274"/>
      <c r="F7058" s="274"/>
      <c r="G7058" s="73">
        <v>0</v>
      </c>
      <c r="H7058" s="73">
        <v>0</v>
      </c>
      <c r="I7058" s="275">
        <v>3307570</v>
      </c>
      <c r="J7058" s="275"/>
      <c r="K7058" s="275">
        <v>0</v>
      </c>
      <c r="L7058" s="275"/>
      <c r="M7058" s="275"/>
      <c r="N7058" s="275"/>
      <c r="O7058" s="275">
        <v>3307570</v>
      </c>
      <c r="P7058" s="275"/>
      <c r="Q7058" s="73">
        <v>0</v>
      </c>
    </row>
    <row r="7059" spans="1:17" ht="12.1" customHeight="1" x14ac:dyDescent="0.25">
      <c r="A7059" s="273" t="s">
        <v>10742</v>
      </c>
      <c r="B7059" s="273"/>
      <c r="C7059" s="274" t="s">
        <v>10743</v>
      </c>
      <c r="D7059" s="274"/>
      <c r="E7059" s="274"/>
      <c r="F7059" s="274"/>
      <c r="G7059" s="73">
        <v>0</v>
      </c>
      <c r="H7059" s="73">
        <v>0</v>
      </c>
      <c r="I7059" s="275">
        <v>27302540</v>
      </c>
      <c r="J7059" s="275"/>
      <c r="K7059" s="275">
        <v>0</v>
      </c>
      <c r="L7059" s="275"/>
      <c r="M7059" s="275"/>
      <c r="N7059" s="275"/>
      <c r="O7059" s="275">
        <v>27302540</v>
      </c>
      <c r="P7059" s="275"/>
      <c r="Q7059" s="73">
        <v>0</v>
      </c>
    </row>
    <row r="7060" spans="1:17" ht="12.75" customHeight="1" x14ac:dyDescent="0.25">
      <c r="A7060" s="273" t="s">
        <v>10744</v>
      </c>
      <c r="B7060" s="273"/>
      <c r="C7060" s="274" t="s">
        <v>10745</v>
      </c>
      <c r="D7060" s="274"/>
      <c r="E7060" s="274"/>
      <c r="F7060" s="274"/>
      <c r="G7060" s="73">
        <v>0</v>
      </c>
      <c r="H7060" s="73">
        <v>0</v>
      </c>
      <c r="I7060" s="275">
        <v>224130</v>
      </c>
      <c r="J7060" s="275"/>
      <c r="K7060" s="275">
        <v>0</v>
      </c>
      <c r="L7060" s="275"/>
      <c r="M7060" s="275"/>
      <c r="N7060" s="275"/>
      <c r="O7060" s="275">
        <v>224130</v>
      </c>
      <c r="P7060" s="275"/>
      <c r="Q7060" s="73">
        <v>0</v>
      </c>
    </row>
    <row r="7061" spans="1:17" ht="12.1" customHeight="1" x14ac:dyDescent="0.25">
      <c r="A7061" s="273" t="s">
        <v>10746</v>
      </c>
      <c r="B7061" s="273"/>
      <c r="C7061" s="274" t="s">
        <v>10747</v>
      </c>
      <c r="D7061" s="274"/>
      <c r="E7061" s="274"/>
      <c r="F7061" s="274"/>
      <c r="G7061" s="73">
        <v>0</v>
      </c>
      <c r="H7061" s="73">
        <v>0</v>
      </c>
      <c r="I7061" s="275">
        <v>184511403</v>
      </c>
      <c r="J7061" s="275"/>
      <c r="K7061" s="275">
        <v>0</v>
      </c>
      <c r="L7061" s="275"/>
      <c r="M7061" s="275"/>
      <c r="N7061" s="275"/>
      <c r="O7061" s="275">
        <v>184511403</v>
      </c>
      <c r="P7061" s="275"/>
      <c r="Q7061" s="73">
        <v>0</v>
      </c>
    </row>
    <row r="7062" spans="1:17" ht="12.1" customHeight="1" x14ac:dyDescent="0.25">
      <c r="A7062" s="355"/>
      <c r="B7062" s="355"/>
      <c r="C7062" s="355"/>
      <c r="D7062" s="355"/>
      <c r="E7062" s="355"/>
      <c r="F7062" s="355"/>
      <c r="G7062" s="74">
        <v>0</v>
      </c>
      <c r="H7062" s="74">
        <v>0</v>
      </c>
      <c r="I7062" s="356">
        <v>222558637</v>
      </c>
      <c r="J7062" s="356"/>
      <c r="K7062" s="356">
        <v>0</v>
      </c>
      <c r="L7062" s="356"/>
      <c r="M7062" s="356"/>
      <c r="N7062" s="356"/>
      <c r="O7062" s="356">
        <v>222558637</v>
      </c>
      <c r="P7062" s="356"/>
      <c r="Q7062" s="74">
        <v>0</v>
      </c>
    </row>
    <row r="7063" spans="1:17" ht="6.8" customHeight="1" x14ac:dyDescent="0.25"/>
    <row r="7064" spans="1:17" ht="12.1" customHeight="1" x14ac:dyDescent="0.25">
      <c r="A7064" s="277" t="s">
        <v>578</v>
      </c>
      <c r="B7064" s="277"/>
      <c r="C7064" s="278" t="s">
        <v>1030</v>
      </c>
      <c r="D7064" s="278"/>
      <c r="E7064" s="278"/>
      <c r="F7064" s="278"/>
      <c r="G7064" s="278"/>
      <c r="H7064" s="278"/>
      <c r="I7064" s="278"/>
      <c r="J7064" s="278"/>
      <c r="K7064" s="278"/>
      <c r="L7064" s="278"/>
      <c r="M7064" s="278"/>
      <c r="N7064" s="278"/>
      <c r="O7064" s="278"/>
      <c r="P7064" s="278"/>
      <c r="Q7064" s="278"/>
    </row>
    <row r="7065" spans="1:17" ht="12.75" customHeight="1" x14ac:dyDescent="0.25">
      <c r="A7065" s="273" t="s">
        <v>10748</v>
      </c>
      <c r="B7065" s="273"/>
      <c r="C7065" s="274" t="s">
        <v>10749</v>
      </c>
      <c r="D7065" s="274"/>
      <c r="E7065" s="274"/>
      <c r="F7065" s="274"/>
      <c r="G7065" s="73">
        <v>0</v>
      </c>
      <c r="H7065" s="73">
        <v>0</v>
      </c>
      <c r="I7065" s="275">
        <v>21844644.41</v>
      </c>
      <c r="J7065" s="275"/>
      <c r="K7065" s="275">
        <v>0</v>
      </c>
      <c r="L7065" s="275"/>
      <c r="M7065" s="275"/>
      <c r="N7065" s="275"/>
      <c r="O7065" s="275">
        <v>21844644.41</v>
      </c>
      <c r="P7065" s="275"/>
      <c r="Q7065" s="73">
        <v>0</v>
      </c>
    </row>
    <row r="7066" spans="1:17" ht="12.1" customHeight="1" x14ac:dyDescent="0.25">
      <c r="A7066" s="355"/>
      <c r="B7066" s="355"/>
      <c r="C7066" s="355"/>
      <c r="D7066" s="355"/>
      <c r="E7066" s="355"/>
      <c r="F7066" s="355"/>
      <c r="G7066" s="74">
        <v>0</v>
      </c>
      <c r="H7066" s="74">
        <v>0</v>
      </c>
      <c r="I7066" s="356">
        <v>21844644.41</v>
      </c>
      <c r="J7066" s="356"/>
      <c r="K7066" s="356">
        <v>0</v>
      </c>
      <c r="L7066" s="356"/>
      <c r="M7066" s="356"/>
      <c r="N7066" s="356"/>
      <c r="O7066" s="356">
        <v>21844644.41</v>
      </c>
      <c r="P7066" s="356"/>
      <c r="Q7066" s="74">
        <v>0</v>
      </c>
    </row>
    <row r="7067" spans="1:17" ht="6.8" customHeight="1" x14ac:dyDescent="0.25"/>
    <row r="7068" spans="1:17" ht="12.1" customHeight="1" x14ac:dyDescent="0.25">
      <c r="A7068" s="277" t="s">
        <v>578</v>
      </c>
      <c r="B7068" s="277"/>
      <c r="C7068" s="278" t="s">
        <v>1032</v>
      </c>
      <c r="D7068" s="278"/>
      <c r="E7068" s="278"/>
      <c r="F7068" s="278"/>
      <c r="G7068" s="278"/>
      <c r="H7068" s="278"/>
      <c r="I7068" s="278"/>
      <c r="J7068" s="278"/>
      <c r="K7068" s="278"/>
      <c r="L7068" s="278"/>
      <c r="M7068" s="278"/>
      <c r="N7068" s="278"/>
      <c r="O7068" s="278"/>
      <c r="P7068" s="278"/>
      <c r="Q7068" s="278"/>
    </row>
    <row r="7069" spans="1:17" ht="12.75" customHeight="1" x14ac:dyDescent="0.25">
      <c r="A7069" s="273" t="s">
        <v>10750</v>
      </c>
      <c r="B7069" s="273"/>
      <c r="C7069" s="274" t="s">
        <v>10751</v>
      </c>
      <c r="D7069" s="274"/>
      <c r="E7069" s="274"/>
      <c r="F7069" s="274"/>
      <c r="G7069" s="73">
        <v>0</v>
      </c>
      <c r="H7069" s="73">
        <v>0</v>
      </c>
      <c r="I7069" s="275">
        <v>1160000</v>
      </c>
      <c r="J7069" s="275"/>
      <c r="K7069" s="275">
        <v>0</v>
      </c>
      <c r="L7069" s="275"/>
      <c r="M7069" s="275"/>
      <c r="N7069" s="275"/>
      <c r="O7069" s="275">
        <v>1160000</v>
      </c>
      <c r="P7069" s="275"/>
      <c r="Q7069" s="73">
        <v>0</v>
      </c>
    </row>
    <row r="7070" spans="1:17" ht="12.1" customHeight="1" x14ac:dyDescent="0.25">
      <c r="A7070" s="273" t="s">
        <v>10752</v>
      </c>
      <c r="B7070" s="273"/>
      <c r="C7070" s="274" t="s">
        <v>10751</v>
      </c>
      <c r="D7070" s="274"/>
      <c r="E7070" s="274"/>
      <c r="F7070" s="274"/>
      <c r="G7070" s="73">
        <v>0</v>
      </c>
      <c r="H7070" s="73">
        <v>0</v>
      </c>
      <c r="I7070" s="275">
        <v>1130000</v>
      </c>
      <c r="J7070" s="275"/>
      <c r="K7070" s="275">
        <v>0</v>
      </c>
      <c r="L7070" s="275"/>
      <c r="M7070" s="275"/>
      <c r="N7070" s="275"/>
      <c r="O7070" s="275">
        <v>1130000</v>
      </c>
      <c r="P7070" s="275"/>
      <c r="Q7070" s="73">
        <v>0</v>
      </c>
    </row>
    <row r="7071" spans="1:17" ht="12.1" customHeight="1" x14ac:dyDescent="0.25">
      <c r="A7071" s="273" t="s">
        <v>10753</v>
      </c>
      <c r="B7071" s="273"/>
      <c r="C7071" s="274" t="s">
        <v>10751</v>
      </c>
      <c r="D7071" s="274"/>
      <c r="E7071" s="274"/>
      <c r="F7071" s="274"/>
      <c r="G7071" s="73">
        <v>0</v>
      </c>
      <c r="H7071" s="73">
        <v>0</v>
      </c>
      <c r="I7071" s="275">
        <v>790000</v>
      </c>
      <c r="J7071" s="275"/>
      <c r="K7071" s="275">
        <v>0</v>
      </c>
      <c r="L7071" s="275"/>
      <c r="M7071" s="275"/>
      <c r="N7071" s="275"/>
      <c r="O7071" s="275">
        <v>790000</v>
      </c>
      <c r="P7071" s="275"/>
      <c r="Q7071" s="73">
        <v>0</v>
      </c>
    </row>
    <row r="7072" spans="1:17" ht="12.75" customHeight="1" x14ac:dyDescent="0.25">
      <c r="A7072" s="273" t="s">
        <v>10754</v>
      </c>
      <c r="B7072" s="273"/>
      <c r="C7072" s="274" t="s">
        <v>10751</v>
      </c>
      <c r="D7072" s="274"/>
      <c r="E7072" s="274"/>
      <c r="F7072" s="274"/>
      <c r="G7072" s="73">
        <v>0</v>
      </c>
      <c r="H7072" s="73">
        <v>0</v>
      </c>
      <c r="I7072" s="275">
        <v>1760000</v>
      </c>
      <c r="J7072" s="275"/>
      <c r="K7072" s="275">
        <v>0</v>
      </c>
      <c r="L7072" s="275"/>
      <c r="M7072" s="275"/>
      <c r="N7072" s="275"/>
      <c r="O7072" s="275">
        <v>1760000</v>
      </c>
      <c r="P7072" s="275"/>
      <c r="Q7072" s="73">
        <v>0</v>
      </c>
    </row>
    <row r="7073" spans="1:17" ht="12.1" customHeight="1" x14ac:dyDescent="0.25">
      <c r="A7073" s="273" t="s">
        <v>10755</v>
      </c>
      <c r="B7073" s="273"/>
      <c r="C7073" s="274" t="s">
        <v>10751</v>
      </c>
      <c r="D7073" s="274"/>
      <c r="E7073" s="274"/>
      <c r="F7073" s="274"/>
      <c r="G7073" s="73">
        <v>0</v>
      </c>
      <c r="H7073" s="73">
        <v>0</v>
      </c>
      <c r="I7073" s="275">
        <v>480000</v>
      </c>
      <c r="J7073" s="275"/>
      <c r="K7073" s="275">
        <v>0</v>
      </c>
      <c r="L7073" s="275"/>
      <c r="M7073" s="275"/>
      <c r="N7073" s="275"/>
      <c r="O7073" s="275">
        <v>480000</v>
      </c>
      <c r="P7073" s="275"/>
      <c r="Q7073" s="73">
        <v>0</v>
      </c>
    </row>
    <row r="7074" spans="1:17" ht="12.1" customHeight="1" x14ac:dyDescent="0.25">
      <c r="A7074" s="273" t="s">
        <v>10756</v>
      </c>
      <c r="B7074" s="273"/>
      <c r="C7074" s="274" t="s">
        <v>10757</v>
      </c>
      <c r="D7074" s="274"/>
      <c r="E7074" s="274"/>
      <c r="F7074" s="274"/>
      <c r="G7074" s="73">
        <v>0</v>
      </c>
      <c r="H7074" s="73">
        <v>0</v>
      </c>
      <c r="I7074" s="275">
        <v>640000</v>
      </c>
      <c r="J7074" s="275"/>
      <c r="K7074" s="275">
        <v>0</v>
      </c>
      <c r="L7074" s="275"/>
      <c r="M7074" s="275"/>
      <c r="N7074" s="275"/>
      <c r="O7074" s="275">
        <v>640000</v>
      </c>
      <c r="P7074" s="275"/>
      <c r="Q7074" s="73">
        <v>0</v>
      </c>
    </row>
    <row r="7075" spans="1:17" ht="12.75" customHeight="1" x14ac:dyDescent="0.25">
      <c r="A7075" s="273" t="s">
        <v>10758</v>
      </c>
      <c r="B7075" s="273"/>
      <c r="C7075" s="274" t="s">
        <v>10759</v>
      </c>
      <c r="D7075" s="274"/>
      <c r="E7075" s="274"/>
      <c r="F7075" s="274"/>
      <c r="G7075" s="73">
        <v>0</v>
      </c>
      <c r="H7075" s="73">
        <v>0</v>
      </c>
      <c r="I7075" s="275">
        <v>20000</v>
      </c>
      <c r="J7075" s="275"/>
      <c r="K7075" s="275">
        <v>0</v>
      </c>
      <c r="L7075" s="275"/>
      <c r="M7075" s="275"/>
      <c r="N7075" s="275"/>
      <c r="O7075" s="275">
        <v>20000</v>
      </c>
      <c r="P7075" s="275"/>
      <c r="Q7075" s="73">
        <v>0</v>
      </c>
    </row>
    <row r="7076" spans="1:17" ht="12.1" customHeight="1" x14ac:dyDescent="0.25">
      <c r="A7076" s="273" t="s">
        <v>10760</v>
      </c>
      <c r="B7076" s="273"/>
      <c r="C7076" s="274" t="s">
        <v>10761</v>
      </c>
      <c r="D7076" s="274"/>
      <c r="E7076" s="274"/>
      <c r="F7076" s="274"/>
      <c r="G7076" s="73">
        <v>0</v>
      </c>
      <c r="H7076" s="73">
        <v>0</v>
      </c>
      <c r="I7076" s="275">
        <v>60000</v>
      </c>
      <c r="J7076" s="275"/>
      <c r="K7076" s="275">
        <v>0</v>
      </c>
      <c r="L7076" s="275"/>
      <c r="M7076" s="275"/>
      <c r="N7076" s="275"/>
      <c r="O7076" s="275">
        <v>60000</v>
      </c>
      <c r="P7076" s="275"/>
      <c r="Q7076" s="73">
        <v>0</v>
      </c>
    </row>
    <row r="7077" spans="1:17" ht="12.1" customHeight="1" x14ac:dyDescent="0.25">
      <c r="A7077" s="273" t="s">
        <v>10762</v>
      </c>
      <c r="B7077" s="273"/>
      <c r="C7077" s="274" t="s">
        <v>10763</v>
      </c>
      <c r="D7077" s="274"/>
      <c r="E7077" s="274"/>
      <c r="F7077" s="274"/>
      <c r="G7077" s="73">
        <v>0</v>
      </c>
      <c r="H7077" s="73">
        <v>0</v>
      </c>
      <c r="I7077" s="275">
        <v>20000</v>
      </c>
      <c r="J7077" s="275"/>
      <c r="K7077" s="275">
        <v>0</v>
      </c>
      <c r="L7077" s="275"/>
      <c r="M7077" s="275"/>
      <c r="N7077" s="275"/>
      <c r="O7077" s="275">
        <v>20000</v>
      </c>
      <c r="P7077" s="275"/>
      <c r="Q7077" s="73">
        <v>0</v>
      </c>
    </row>
    <row r="7078" spans="1:17" ht="12.75" customHeight="1" x14ac:dyDescent="0.25">
      <c r="A7078" s="273" t="s">
        <v>10764</v>
      </c>
      <c r="B7078" s="273"/>
      <c r="C7078" s="274" t="s">
        <v>10765</v>
      </c>
      <c r="D7078" s="274"/>
      <c r="E7078" s="274"/>
      <c r="F7078" s="274"/>
      <c r="G7078" s="73">
        <v>0</v>
      </c>
      <c r="H7078" s="73">
        <v>0</v>
      </c>
      <c r="I7078" s="275">
        <v>20000</v>
      </c>
      <c r="J7078" s="275"/>
      <c r="K7078" s="275">
        <v>0</v>
      </c>
      <c r="L7078" s="275"/>
      <c r="M7078" s="275"/>
      <c r="N7078" s="275"/>
      <c r="O7078" s="275">
        <v>20000</v>
      </c>
      <c r="P7078" s="275"/>
      <c r="Q7078" s="73">
        <v>0</v>
      </c>
    </row>
    <row r="7079" spans="1:17" ht="12.1" customHeight="1" x14ac:dyDescent="0.25">
      <c r="A7079" s="273" t="s">
        <v>10766</v>
      </c>
      <c r="B7079" s="273"/>
      <c r="C7079" s="274" t="s">
        <v>10751</v>
      </c>
      <c r="D7079" s="274"/>
      <c r="E7079" s="274"/>
      <c r="F7079" s="274"/>
      <c r="G7079" s="73">
        <v>0</v>
      </c>
      <c r="H7079" s="73">
        <v>0</v>
      </c>
      <c r="I7079" s="275">
        <v>1120000</v>
      </c>
      <c r="J7079" s="275"/>
      <c r="K7079" s="275">
        <v>0</v>
      </c>
      <c r="L7079" s="275"/>
      <c r="M7079" s="275"/>
      <c r="N7079" s="275"/>
      <c r="O7079" s="275">
        <v>1120000</v>
      </c>
      <c r="P7079" s="275"/>
      <c r="Q7079" s="73">
        <v>0</v>
      </c>
    </row>
    <row r="7080" spans="1:17" ht="12.1" customHeight="1" x14ac:dyDescent="0.25">
      <c r="A7080" s="273" t="s">
        <v>10767</v>
      </c>
      <c r="B7080" s="273"/>
      <c r="C7080" s="274" t="s">
        <v>10751</v>
      </c>
      <c r="D7080" s="274"/>
      <c r="E7080" s="274"/>
      <c r="F7080" s="274"/>
      <c r="G7080" s="73">
        <v>0</v>
      </c>
      <c r="H7080" s="73">
        <v>0</v>
      </c>
      <c r="I7080" s="275">
        <v>600000</v>
      </c>
      <c r="J7080" s="275"/>
      <c r="K7080" s="275">
        <v>0</v>
      </c>
      <c r="L7080" s="275"/>
      <c r="M7080" s="275"/>
      <c r="N7080" s="275"/>
      <c r="O7080" s="275">
        <v>600000</v>
      </c>
      <c r="P7080" s="275"/>
      <c r="Q7080" s="73">
        <v>0</v>
      </c>
    </row>
    <row r="7081" spans="1:17" ht="12.75" customHeight="1" x14ac:dyDescent="0.25">
      <c r="A7081" s="273" t="s">
        <v>10768</v>
      </c>
      <c r="B7081" s="273"/>
      <c r="C7081" s="274" t="s">
        <v>10751</v>
      </c>
      <c r="D7081" s="274"/>
      <c r="E7081" s="274"/>
      <c r="F7081" s="274"/>
      <c r="G7081" s="73">
        <v>0</v>
      </c>
      <c r="H7081" s="73">
        <v>0</v>
      </c>
      <c r="I7081" s="275">
        <v>820000</v>
      </c>
      <c r="J7081" s="275"/>
      <c r="K7081" s="275">
        <v>0</v>
      </c>
      <c r="L7081" s="275"/>
      <c r="M7081" s="275"/>
      <c r="N7081" s="275"/>
      <c r="O7081" s="275">
        <v>820000</v>
      </c>
      <c r="P7081" s="275"/>
      <c r="Q7081" s="73">
        <v>0</v>
      </c>
    </row>
    <row r="7082" spans="1:17" ht="12.1" customHeight="1" x14ac:dyDescent="0.25">
      <c r="A7082" s="273" t="s">
        <v>10769</v>
      </c>
      <c r="B7082" s="273"/>
      <c r="C7082" s="274" t="s">
        <v>10751</v>
      </c>
      <c r="D7082" s="274"/>
      <c r="E7082" s="274"/>
      <c r="F7082" s="274"/>
      <c r="G7082" s="73">
        <v>0</v>
      </c>
      <c r="H7082" s="73">
        <v>0</v>
      </c>
      <c r="I7082" s="275">
        <v>2500000</v>
      </c>
      <c r="J7082" s="275"/>
      <c r="K7082" s="275">
        <v>0</v>
      </c>
      <c r="L7082" s="275"/>
      <c r="M7082" s="275"/>
      <c r="N7082" s="275"/>
      <c r="O7082" s="275">
        <v>2500000</v>
      </c>
      <c r="P7082" s="275"/>
      <c r="Q7082" s="73">
        <v>0</v>
      </c>
    </row>
    <row r="7083" spans="1:17" ht="12.1" customHeight="1" x14ac:dyDescent="0.25">
      <c r="A7083" s="273" t="s">
        <v>10770</v>
      </c>
      <c r="B7083" s="273"/>
      <c r="C7083" s="274" t="s">
        <v>10751</v>
      </c>
      <c r="D7083" s="274"/>
      <c r="E7083" s="274"/>
      <c r="F7083" s="274"/>
      <c r="G7083" s="73">
        <v>0</v>
      </c>
      <c r="H7083" s="73">
        <v>0</v>
      </c>
      <c r="I7083" s="275">
        <v>810950</v>
      </c>
      <c r="J7083" s="275"/>
      <c r="K7083" s="275">
        <v>0</v>
      </c>
      <c r="L7083" s="275"/>
      <c r="M7083" s="275"/>
      <c r="N7083" s="275"/>
      <c r="O7083" s="275">
        <v>810950</v>
      </c>
      <c r="P7083" s="275"/>
      <c r="Q7083" s="73">
        <v>0</v>
      </c>
    </row>
    <row r="7084" spans="1:17" ht="12.75" customHeight="1" x14ac:dyDescent="0.25">
      <c r="A7084" s="273" t="s">
        <v>10771</v>
      </c>
      <c r="B7084" s="273"/>
      <c r="C7084" s="274" t="s">
        <v>10751</v>
      </c>
      <c r="D7084" s="274"/>
      <c r="E7084" s="274"/>
      <c r="F7084" s="274"/>
      <c r="G7084" s="73">
        <v>0</v>
      </c>
      <c r="H7084" s="73">
        <v>0</v>
      </c>
      <c r="I7084" s="275">
        <v>1100000</v>
      </c>
      <c r="J7084" s="275"/>
      <c r="K7084" s="275">
        <v>0</v>
      </c>
      <c r="L7084" s="275"/>
      <c r="M7084" s="275"/>
      <c r="N7084" s="275"/>
      <c r="O7084" s="275">
        <v>1100000</v>
      </c>
      <c r="P7084" s="275"/>
      <c r="Q7084" s="73">
        <v>0</v>
      </c>
    </row>
    <row r="7085" spans="1:17" ht="12.1" customHeight="1" x14ac:dyDescent="0.25">
      <c r="A7085" s="273" t="s">
        <v>10772</v>
      </c>
      <c r="B7085" s="273"/>
      <c r="C7085" s="274" t="s">
        <v>10751</v>
      </c>
      <c r="D7085" s="274"/>
      <c r="E7085" s="274"/>
      <c r="F7085" s="274"/>
      <c r="G7085" s="73">
        <v>0</v>
      </c>
      <c r="H7085" s="73">
        <v>0</v>
      </c>
      <c r="I7085" s="275">
        <v>700000</v>
      </c>
      <c r="J7085" s="275"/>
      <c r="K7085" s="275">
        <v>0</v>
      </c>
      <c r="L7085" s="275"/>
      <c r="M7085" s="275"/>
      <c r="N7085" s="275"/>
      <c r="O7085" s="275">
        <v>700000</v>
      </c>
      <c r="P7085" s="275"/>
      <c r="Q7085" s="73">
        <v>0</v>
      </c>
    </row>
    <row r="7086" spans="1:17" ht="12.1" customHeight="1" x14ac:dyDescent="0.25">
      <c r="A7086" s="273" t="s">
        <v>10773</v>
      </c>
      <c r="B7086" s="273"/>
      <c r="C7086" s="274" t="s">
        <v>10751</v>
      </c>
      <c r="D7086" s="274"/>
      <c r="E7086" s="274"/>
      <c r="F7086" s="274"/>
      <c r="G7086" s="73">
        <v>0</v>
      </c>
      <c r="H7086" s="73">
        <v>0</v>
      </c>
      <c r="I7086" s="275">
        <v>1520000</v>
      </c>
      <c r="J7086" s="275"/>
      <c r="K7086" s="275">
        <v>0</v>
      </c>
      <c r="L7086" s="275"/>
      <c r="M7086" s="275"/>
      <c r="N7086" s="275"/>
      <c r="O7086" s="275">
        <v>1520000</v>
      </c>
      <c r="P7086" s="275"/>
      <c r="Q7086" s="73">
        <v>0</v>
      </c>
    </row>
    <row r="7087" spans="1:17" ht="12.75" customHeight="1" x14ac:dyDescent="0.25">
      <c r="A7087" s="273" t="s">
        <v>10774</v>
      </c>
      <c r="B7087" s="273"/>
      <c r="C7087" s="274" t="s">
        <v>10751</v>
      </c>
      <c r="D7087" s="274"/>
      <c r="E7087" s="274"/>
      <c r="F7087" s="274"/>
      <c r="G7087" s="73">
        <v>0</v>
      </c>
      <c r="H7087" s="73">
        <v>0</v>
      </c>
      <c r="I7087" s="275">
        <v>800000</v>
      </c>
      <c r="J7087" s="275"/>
      <c r="K7087" s="275">
        <v>0</v>
      </c>
      <c r="L7087" s="275"/>
      <c r="M7087" s="275"/>
      <c r="N7087" s="275"/>
      <c r="O7087" s="275">
        <v>800000</v>
      </c>
      <c r="P7087" s="275"/>
      <c r="Q7087" s="73">
        <v>0</v>
      </c>
    </row>
    <row r="7088" spans="1:17" ht="12.1" customHeight="1" x14ac:dyDescent="0.25">
      <c r="A7088" s="273" t="s">
        <v>10775</v>
      </c>
      <c r="B7088" s="273"/>
      <c r="C7088" s="274" t="s">
        <v>10751</v>
      </c>
      <c r="D7088" s="274"/>
      <c r="E7088" s="274"/>
      <c r="F7088" s="274"/>
      <c r="G7088" s="73">
        <v>0</v>
      </c>
      <c r="H7088" s="73">
        <v>0</v>
      </c>
      <c r="I7088" s="275">
        <v>860000</v>
      </c>
      <c r="J7088" s="275"/>
      <c r="K7088" s="275">
        <v>0</v>
      </c>
      <c r="L7088" s="275"/>
      <c r="M7088" s="275"/>
      <c r="N7088" s="275"/>
      <c r="O7088" s="275">
        <v>860000</v>
      </c>
      <c r="P7088" s="275"/>
      <c r="Q7088" s="73">
        <v>0</v>
      </c>
    </row>
    <row r="7089" spans="1:17" ht="12.1" customHeight="1" x14ac:dyDescent="0.25">
      <c r="A7089" s="273" t="s">
        <v>10776</v>
      </c>
      <c r="B7089" s="273"/>
      <c r="C7089" s="274" t="s">
        <v>10751</v>
      </c>
      <c r="D7089" s="274"/>
      <c r="E7089" s="274"/>
      <c r="F7089" s="274"/>
      <c r="G7089" s="73">
        <v>0</v>
      </c>
      <c r="H7089" s="73">
        <v>0</v>
      </c>
      <c r="I7089" s="275">
        <v>1440000</v>
      </c>
      <c r="J7089" s="275"/>
      <c r="K7089" s="275">
        <v>0</v>
      </c>
      <c r="L7089" s="275"/>
      <c r="M7089" s="275"/>
      <c r="N7089" s="275"/>
      <c r="O7089" s="275">
        <v>1440000</v>
      </c>
      <c r="P7089" s="275"/>
      <c r="Q7089" s="73">
        <v>0</v>
      </c>
    </row>
    <row r="7090" spans="1:17" ht="12.1" customHeight="1" x14ac:dyDescent="0.25">
      <c r="A7090" s="273" t="s">
        <v>10777</v>
      </c>
      <c r="B7090" s="273"/>
      <c r="C7090" s="274" t="s">
        <v>10751</v>
      </c>
      <c r="D7090" s="274"/>
      <c r="E7090" s="274"/>
      <c r="F7090" s="274"/>
      <c r="G7090" s="73">
        <v>0</v>
      </c>
      <c r="H7090" s="73">
        <v>0</v>
      </c>
      <c r="I7090" s="275">
        <v>1160000</v>
      </c>
      <c r="J7090" s="275"/>
      <c r="K7090" s="275">
        <v>0</v>
      </c>
      <c r="L7090" s="275"/>
      <c r="M7090" s="275"/>
      <c r="N7090" s="275"/>
      <c r="O7090" s="275">
        <v>1160000</v>
      </c>
      <c r="P7090" s="275"/>
      <c r="Q7090" s="73">
        <v>0</v>
      </c>
    </row>
    <row r="7091" spans="1:17" ht="12.75" customHeight="1" x14ac:dyDescent="0.25">
      <c r="A7091" s="273" t="s">
        <v>10778</v>
      </c>
      <c r="B7091" s="273"/>
      <c r="C7091" s="274" t="s">
        <v>10751</v>
      </c>
      <c r="D7091" s="274"/>
      <c r="E7091" s="274"/>
      <c r="F7091" s="274"/>
      <c r="G7091" s="73">
        <v>0</v>
      </c>
      <c r="H7091" s="73">
        <v>0</v>
      </c>
      <c r="I7091" s="275">
        <v>2340000</v>
      </c>
      <c r="J7091" s="275"/>
      <c r="K7091" s="275">
        <v>0</v>
      </c>
      <c r="L7091" s="275"/>
      <c r="M7091" s="275"/>
      <c r="N7091" s="275"/>
      <c r="O7091" s="275">
        <v>2340000</v>
      </c>
      <c r="P7091" s="275"/>
      <c r="Q7091" s="73">
        <v>0</v>
      </c>
    </row>
    <row r="7092" spans="1:17" ht="12.1" customHeight="1" x14ac:dyDescent="0.25">
      <c r="A7092" s="273" t="s">
        <v>10779</v>
      </c>
      <c r="B7092" s="273"/>
      <c r="C7092" s="274" t="s">
        <v>10751</v>
      </c>
      <c r="D7092" s="274"/>
      <c r="E7092" s="274"/>
      <c r="F7092" s="274"/>
      <c r="G7092" s="73">
        <v>0</v>
      </c>
      <c r="H7092" s="73">
        <v>0</v>
      </c>
      <c r="I7092" s="275">
        <v>440000</v>
      </c>
      <c r="J7092" s="275"/>
      <c r="K7092" s="275">
        <v>0</v>
      </c>
      <c r="L7092" s="275"/>
      <c r="M7092" s="275"/>
      <c r="N7092" s="275"/>
      <c r="O7092" s="275">
        <v>440000</v>
      </c>
      <c r="P7092" s="275"/>
      <c r="Q7092" s="73">
        <v>0</v>
      </c>
    </row>
    <row r="7093" spans="1:17" ht="12.1" customHeight="1" x14ac:dyDescent="0.25">
      <c r="A7093" s="273" t="s">
        <v>10780</v>
      </c>
      <c r="B7093" s="273"/>
      <c r="C7093" s="274" t="s">
        <v>10751</v>
      </c>
      <c r="D7093" s="274"/>
      <c r="E7093" s="274"/>
      <c r="F7093" s="274"/>
      <c r="G7093" s="73">
        <v>0</v>
      </c>
      <c r="H7093" s="73">
        <v>0</v>
      </c>
      <c r="I7093" s="275">
        <v>2100000</v>
      </c>
      <c r="J7093" s="275"/>
      <c r="K7093" s="275">
        <v>0</v>
      </c>
      <c r="L7093" s="275"/>
      <c r="M7093" s="275"/>
      <c r="N7093" s="275"/>
      <c r="O7093" s="275">
        <v>2100000</v>
      </c>
      <c r="P7093" s="275"/>
      <c r="Q7093" s="73">
        <v>0</v>
      </c>
    </row>
    <row r="7094" spans="1:17" ht="12.75" customHeight="1" x14ac:dyDescent="0.25">
      <c r="A7094" s="273" t="s">
        <v>10781</v>
      </c>
      <c r="B7094" s="273"/>
      <c r="C7094" s="274" t="s">
        <v>10751</v>
      </c>
      <c r="D7094" s="274"/>
      <c r="E7094" s="274"/>
      <c r="F7094" s="274"/>
      <c r="G7094" s="73">
        <v>0</v>
      </c>
      <c r="H7094" s="73">
        <v>0</v>
      </c>
      <c r="I7094" s="275">
        <v>600000</v>
      </c>
      <c r="J7094" s="275"/>
      <c r="K7094" s="275">
        <v>0</v>
      </c>
      <c r="L7094" s="275"/>
      <c r="M7094" s="275"/>
      <c r="N7094" s="275"/>
      <c r="O7094" s="275">
        <v>600000</v>
      </c>
      <c r="P7094" s="275"/>
      <c r="Q7094" s="73">
        <v>0</v>
      </c>
    </row>
    <row r="7095" spans="1:17" ht="12.1" customHeight="1" x14ac:dyDescent="0.25">
      <c r="A7095" s="273" t="s">
        <v>10782</v>
      </c>
      <c r="B7095" s="273"/>
      <c r="C7095" s="274" t="s">
        <v>10751</v>
      </c>
      <c r="D7095" s="274"/>
      <c r="E7095" s="274"/>
      <c r="F7095" s="274"/>
      <c r="G7095" s="73">
        <v>0</v>
      </c>
      <c r="H7095" s="73">
        <v>0</v>
      </c>
      <c r="I7095" s="275">
        <v>60000</v>
      </c>
      <c r="J7095" s="275"/>
      <c r="K7095" s="275">
        <v>0</v>
      </c>
      <c r="L7095" s="275"/>
      <c r="M7095" s="275"/>
      <c r="N7095" s="275"/>
      <c r="O7095" s="275">
        <v>60000</v>
      </c>
      <c r="P7095" s="275"/>
      <c r="Q7095" s="73">
        <v>0</v>
      </c>
    </row>
    <row r="7096" spans="1:17" ht="12.1" customHeight="1" x14ac:dyDescent="0.25">
      <c r="A7096" s="273" t="s">
        <v>10783</v>
      </c>
      <c r="B7096" s="273"/>
      <c r="C7096" s="274" t="s">
        <v>10784</v>
      </c>
      <c r="D7096" s="274"/>
      <c r="E7096" s="274"/>
      <c r="F7096" s="274"/>
      <c r="G7096" s="73">
        <v>0</v>
      </c>
      <c r="H7096" s="73">
        <v>0</v>
      </c>
      <c r="I7096" s="275">
        <v>21849000</v>
      </c>
      <c r="J7096" s="275"/>
      <c r="K7096" s="275">
        <v>0</v>
      </c>
      <c r="L7096" s="275"/>
      <c r="M7096" s="275"/>
      <c r="N7096" s="275"/>
      <c r="O7096" s="275">
        <v>21849000</v>
      </c>
      <c r="P7096" s="275"/>
      <c r="Q7096" s="73">
        <v>0</v>
      </c>
    </row>
    <row r="7097" spans="1:17" ht="12.75" customHeight="1" x14ac:dyDescent="0.25">
      <c r="A7097" s="355"/>
      <c r="B7097" s="355"/>
      <c r="C7097" s="355"/>
      <c r="D7097" s="355"/>
      <c r="E7097" s="355"/>
      <c r="F7097" s="355"/>
      <c r="G7097" s="74">
        <v>0</v>
      </c>
      <c r="H7097" s="74">
        <v>0</v>
      </c>
      <c r="I7097" s="356">
        <v>46899950</v>
      </c>
      <c r="J7097" s="356"/>
      <c r="K7097" s="356">
        <v>0</v>
      </c>
      <c r="L7097" s="356"/>
      <c r="M7097" s="356"/>
      <c r="N7097" s="356"/>
      <c r="O7097" s="356">
        <v>46899950</v>
      </c>
      <c r="P7097" s="356"/>
      <c r="Q7097" s="74">
        <v>0</v>
      </c>
    </row>
    <row r="7098" spans="1:17" ht="6.8" customHeight="1" x14ac:dyDescent="0.25"/>
    <row r="7099" spans="1:17" ht="12.1" customHeight="1" x14ac:dyDescent="0.25">
      <c r="A7099" s="277" t="s">
        <v>578</v>
      </c>
      <c r="B7099" s="277"/>
      <c r="C7099" s="278" t="s">
        <v>1034</v>
      </c>
      <c r="D7099" s="278"/>
      <c r="E7099" s="278"/>
      <c r="F7099" s="278"/>
      <c r="G7099" s="278"/>
      <c r="H7099" s="278"/>
      <c r="I7099" s="278"/>
      <c r="J7099" s="278"/>
      <c r="K7099" s="278"/>
      <c r="L7099" s="278"/>
      <c r="M7099" s="278"/>
      <c r="N7099" s="278"/>
      <c r="O7099" s="278"/>
      <c r="P7099" s="278"/>
      <c r="Q7099" s="278"/>
    </row>
    <row r="7100" spans="1:17" ht="12.1" customHeight="1" x14ac:dyDescent="0.25">
      <c r="A7100" s="273" t="s">
        <v>10785</v>
      </c>
      <c r="B7100" s="273"/>
      <c r="C7100" s="274" t="s">
        <v>10786</v>
      </c>
      <c r="D7100" s="274"/>
      <c r="E7100" s="274"/>
      <c r="F7100" s="274"/>
      <c r="G7100" s="73">
        <v>0</v>
      </c>
      <c r="H7100" s="73">
        <v>0</v>
      </c>
      <c r="I7100" s="275">
        <v>35724123.619999997</v>
      </c>
      <c r="J7100" s="275"/>
      <c r="K7100" s="275">
        <v>0</v>
      </c>
      <c r="L7100" s="275"/>
      <c r="M7100" s="275"/>
      <c r="N7100" s="275"/>
      <c r="O7100" s="275">
        <v>35724123.619999997</v>
      </c>
      <c r="P7100" s="275"/>
      <c r="Q7100" s="73">
        <v>0</v>
      </c>
    </row>
    <row r="7101" spans="1:17" ht="12.75" customHeight="1" x14ac:dyDescent="0.25">
      <c r="A7101" s="273" t="s">
        <v>10787</v>
      </c>
      <c r="B7101" s="273"/>
      <c r="C7101" s="274" t="s">
        <v>10786</v>
      </c>
      <c r="D7101" s="274"/>
      <c r="E7101" s="274"/>
      <c r="F7101" s="274"/>
      <c r="G7101" s="73">
        <v>0</v>
      </c>
      <c r="H7101" s="73">
        <v>0</v>
      </c>
      <c r="I7101" s="275">
        <v>47800719.590000004</v>
      </c>
      <c r="J7101" s="275"/>
      <c r="K7101" s="275">
        <v>0</v>
      </c>
      <c r="L7101" s="275"/>
      <c r="M7101" s="275"/>
      <c r="N7101" s="275"/>
      <c r="O7101" s="275">
        <v>47800719.590000004</v>
      </c>
      <c r="P7101" s="275"/>
      <c r="Q7101" s="73">
        <v>0</v>
      </c>
    </row>
    <row r="7102" spans="1:17" ht="12.1" customHeight="1" x14ac:dyDescent="0.25">
      <c r="A7102" s="273" t="s">
        <v>10788</v>
      </c>
      <c r="B7102" s="273"/>
      <c r="C7102" s="274" t="s">
        <v>10786</v>
      </c>
      <c r="D7102" s="274"/>
      <c r="E7102" s="274"/>
      <c r="F7102" s="274"/>
      <c r="G7102" s="73">
        <v>0</v>
      </c>
      <c r="H7102" s="73">
        <v>0</v>
      </c>
      <c r="I7102" s="275">
        <v>34619341.039999999</v>
      </c>
      <c r="J7102" s="275"/>
      <c r="K7102" s="275">
        <v>0</v>
      </c>
      <c r="L7102" s="275"/>
      <c r="M7102" s="275"/>
      <c r="N7102" s="275"/>
      <c r="O7102" s="275">
        <v>34619341.039999999</v>
      </c>
      <c r="P7102" s="275"/>
      <c r="Q7102" s="73">
        <v>0</v>
      </c>
    </row>
    <row r="7103" spans="1:17" ht="12.1" customHeight="1" x14ac:dyDescent="0.25">
      <c r="A7103" s="273" t="s">
        <v>10789</v>
      </c>
      <c r="B7103" s="273"/>
      <c r="C7103" s="274" t="s">
        <v>10786</v>
      </c>
      <c r="D7103" s="274"/>
      <c r="E7103" s="274"/>
      <c r="F7103" s="274"/>
      <c r="G7103" s="73">
        <v>0</v>
      </c>
      <c r="H7103" s="73">
        <v>0</v>
      </c>
      <c r="I7103" s="275">
        <v>42807521.520000003</v>
      </c>
      <c r="J7103" s="275"/>
      <c r="K7103" s="275">
        <v>0</v>
      </c>
      <c r="L7103" s="275"/>
      <c r="M7103" s="275"/>
      <c r="N7103" s="275"/>
      <c r="O7103" s="275">
        <v>42807521.520000003</v>
      </c>
      <c r="P7103" s="275"/>
      <c r="Q7103" s="73">
        <v>0</v>
      </c>
    </row>
    <row r="7104" spans="1:17" ht="12.75" customHeight="1" x14ac:dyDescent="0.25">
      <c r="A7104" s="273" t="s">
        <v>10790</v>
      </c>
      <c r="B7104" s="273"/>
      <c r="C7104" s="274" t="s">
        <v>10791</v>
      </c>
      <c r="D7104" s="274"/>
      <c r="E7104" s="274"/>
      <c r="F7104" s="274"/>
      <c r="G7104" s="73">
        <v>0</v>
      </c>
      <c r="H7104" s="73">
        <v>0</v>
      </c>
      <c r="I7104" s="275">
        <v>22361807.399999999</v>
      </c>
      <c r="J7104" s="275"/>
      <c r="K7104" s="275">
        <v>0</v>
      </c>
      <c r="L7104" s="275"/>
      <c r="M7104" s="275"/>
      <c r="N7104" s="275"/>
      <c r="O7104" s="275">
        <v>22361807.399999999</v>
      </c>
      <c r="P7104" s="275"/>
      <c r="Q7104" s="73">
        <v>0</v>
      </c>
    </row>
    <row r="7105" spans="1:17" ht="12.1" customHeight="1" x14ac:dyDescent="0.25">
      <c r="A7105" s="273" t="s">
        <v>10792</v>
      </c>
      <c r="B7105" s="273"/>
      <c r="C7105" s="274" t="s">
        <v>10786</v>
      </c>
      <c r="D7105" s="274"/>
      <c r="E7105" s="274"/>
      <c r="F7105" s="274"/>
      <c r="G7105" s="73">
        <v>0</v>
      </c>
      <c r="H7105" s="73">
        <v>0</v>
      </c>
      <c r="I7105" s="275">
        <v>13883519.119999999</v>
      </c>
      <c r="J7105" s="275"/>
      <c r="K7105" s="275">
        <v>0</v>
      </c>
      <c r="L7105" s="275"/>
      <c r="M7105" s="275"/>
      <c r="N7105" s="275"/>
      <c r="O7105" s="275">
        <v>13883519.119999999</v>
      </c>
      <c r="P7105" s="275"/>
      <c r="Q7105" s="73">
        <v>0</v>
      </c>
    </row>
    <row r="7106" spans="1:17" ht="12.1" customHeight="1" x14ac:dyDescent="0.25">
      <c r="A7106" s="273" t="s">
        <v>10793</v>
      </c>
      <c r="B7106" s="273"/>
      <c r="C7106" s="274" t="s">
        <v>10786</v>
      </c>
      <c r="D7106" s="274"/>
      <c r="E7106" s="274"/>
      <c r="F7106" s="274"/>
      <c r="G7106" s="73">
        <v>0</v>
      </c>
      <c r="H7106" s="73">
        <v>0</v>
      </c>
      <c r="I7106" s="275">
        <v>41923173.289999999</v>
      </c>
      <c r="J7106" s="275"/>
      <c r="K7106" s="275">
        <v>0</v>
      </c>
      <c r="L7106" s="275"/>
      <c r="M7106" s="275"/>
      <c r="N7106" s="275"/>
      <c r="O7106" s="275">
        <v>41923173.289999999</v>
      </c>
      <c r="P7106" s="275"/>
      <c r="Q7106" s="73">
        <v>0</v>
      </c>
    </row>
    <row r="7107" spans="1:17" ht="12.75" customHeight="1" x14ac:dyDescent="0.25">
      <c r="A7107" s="273" t="s">
        <v>10794</v>
      </c>
      <c r="B7107" s="273"/>
      <c r="C7107" s="274" t="s">
        <v>10786</v>
      </c>
      <c r="D7107" s="274"/>
      <c r="E7107" s="274"/>
      <c r="F7107" s="274"/>
      <c r="G7107" s="73">
        <v>0</v>
      </c>
      <c r="H7107" s="73">
        <v>0</v>
      </c>
      <c r="I7107" s="275">
        <v>22648186.48</v>
      </c>
      <c r="J7107" s="275"/>
      <c r="K7107" s="275">
        <v>0</v>
      </c>
      <c r="L7107" s="275"/>
      <c r="M7107" s="275"/>
      <c r="N7107" s="275"/>
      <c r="O7107" s="275">
        <v>22648186.48</v>
      </c>
      <c r="P7107" s="275"/>
      <c r="Q7107" s="73">
        <v>0</v>
      </c>
    </row>
    <row r="7108" spans="1:17" ht="12.1" customHeight="1" x14ac:dyDescent="0.25">
      <c r="A7108" s="273" t="s">
        <v>10795</v>
      </c>
      <c r="B7108" s="273"/>
      <c r="C7108" s="274" t="s">
        <v>10786</v>
      </c>
      <c r="D7108" s="274"/>
      <c r="E7108" s="274"/>
      <c r="F7108" s="274"/>
      <c r="G7108" s="73">
        <v>0</v>
      </c>
      <c r="H7108" s="73">
        <v>0</v>
      </c>
      <c r="I7108" s="275">
        <v>19924159.969999999</v>
      </c>
      <c r="J7108" s="275"/>
      <c r="K7108" s="275">
        <v>0</v>
      </c>
      <c r="L7108" s="275"/>
      <c r="M7108" s="275"/>
      <c r="N7108" s="275"/>
      <c r="O7108" s="275">
        <v>19924159.969999999</v>
      </c>
      <c r="P7108" s="275"/>
      <c r="Q7108" s="73">
        <v>0</v>
      </c>
    </row>
    <row r="7109" spans="1:17" ht="12.1" customHeight="1" x14ac:dyDescent="0.25">
      <c r="A7109" s="273" t="s">
        <v>10796</v>
      </c>
      <c r="B7109" s="273"/>
      <c r="C7109" s="274" t="s">
        <v>10786</v>
      </c>
      <c r="D7109" s="274"/>
      <c r="E7109" s="274"/>
      <c r="F7109" s="274"/>
      <c r="G7109" s="73">
        <v>0</v>
      </c>
      <c r="H7109" s="73">
        <v>0</v>
      </c>
      <c r="I7109" s="275">
        <v>34851276.189999998</v>
      </c>
      <c r="J7109" s="275"/>
      <c r="K7109" s="275">
        <v>0</v>
      </c>
      <c r="L7109" s="275"/>
      <c r="M7109" s="275"/>
      <c r="N7109" s="275"/>
      <c r="O7109" s="275">
        <v>34851276.189999998</v>
      </c>
      <c r="P7109" s="275"/>
      <c r="Q7109" s="73">
        <v>0</v>
      </c>
    </row>
    <row r="7110" spans="1:17" ht="12.75" customHeight="1" x14ac:dyDescent="0.25">
      <c r="A7110" s="273" t="s">
        <v>10797</v>
      </c>
      <c r="B7110" s="273"/>
      <c r="C7110" s="274" t="s">
        <v>10786</v>
      </c>
      <c r="D7110" s="274"/>
      <c r="E7110" s="274"/>
      <c r="F7110" s="274"/>
      <c r="G7110" s="73">
        <v>0</v>
      </c>
      <c r="H7110" s="73">
        <v>0</v>
      </c>
      <c r="I7110" s="275">
        <v>24612305.09</v>
      </c>
      <c r="J7110" s="275"/>
      <c r="K7110" s="275">
        <v>0</v>
      </c>
      <c r="L7110" s="275"/>
      <c r="M7110" s="275"/>
      <c r="N7110" s="275"/>
      <c r="O7110" s="275">
        <v>24612305.09</v>
      </c>
      <c r="P7110" s="275"/>
      <c r="Q7110" s="73">
        <v>0</v>
      </c>
    </row>
    <row r="7111" spans="1:17" ht="12.1" customHeight="1" x14ac:dyDescent="0.25">
      <c r="A7111" s="273" t="s">
        <v>10798</v>
      </c>
      <c r="B7111" s="273"/>
      <c r="C7111" s="274" t="s">
        <v>10786</v>
      </c>
      <c r="D7111" s="274"/>
      <c r="E7111" s="274"/>
      <c r="F7111" s="274"/>
      <c r="G7111" s="73">
        <v>0</v>
      </c>
      <c r="H7111" s="73">
        <v>0</v>
      </c>
      <c r="I7111" s="275">
        <v>25877826.329999998</v>
      </c>
      <c r="J7111" s="275"/>
      <c r="K7111" s="275">
        <v>0</v>
      </c>
      <c r="L7111" s="275"/>
      <c r="M7111" s="275"/>
      <c r="N7111" s="275"/>
      <c r="O7111" s="275">
        <v>25877826.329999998</v>
      </c>
      <c r="P7111" s="275"/>
      <c r="Q7111" s="73">
        <v>0</v>
      </c>
    </row>
    <row r="7112" spans="1:17" ht="12.1" customHeight="1" x14ac:dyDescent="0.25">
      <c r="A7112" s="273" t="s">
        <v>10799</v>
      </c>
      <c r="B7112" s="273"/>
      <c r="C7112" s="274" t="s">
        <v>10786</v>
      </c>
      <c r="D7112" s="274"/>
      <c r="E7112" s="274"/>
      <c r="F7112" s="274"/>
      <c r="G7112" s="73">
        <v>0</v>
      </c>
      <c r="H7112" s="73">
        <v>0</v>
      </c>
      <c r="I7112" s="275">
        <v>19066123.559999999</v>
      </c>
      <c r="J7112" s="275"/>
      <c r="K7112" s="275">
        <v>0</v>
      </c>
      <c r="L7112" s="275"/>
      <c r="M7112" s="275"/>
      <c r="N7112" s="275"/>
      <c r="O7112" s="275">
        <v>19066123.559999999</v>
      </c>
      <c r="P7112" s="275"/>
      <c r="Q7112" s="73">
        <v>0</v>
      </c>
    </row>
    <row r="7113" spans="1:17" ht="12.75" customHeight="1" x14ac:dyDescent="0.25">
      <c r="A7113" s="273" t="s">
        <v>10800</v>
      </c>
      <c r="B7113" s="273"/>
      <c r="C7113" s="274" t="s">
        <v>10786</v>
      </c>
      <c r="D7113" s="274"/>
      <c r="E7113" s="274"/>
      <c r="F7113" s="274"/>
      <c r="G7113" s="73">
        <v>0</v>
      </c>
      <c r="H7113" s="73">
        <v>0</v>
      </c>
      <c r="I7113" s="275">
        <v>21612031.52</v>
      </c>
      <c r="J7113" s="275"/>
      <c r="K7113" s="275">
        <v>0</v>
      </c>
      <c r="L7113" s="275"/>
      <c r="M7113" s="275"/>
      <c r="N7113" s="275"/>
      <c r="O7113" s="275">
        <v>21612031.52</v>
      </c>
      <c r="P7113" s="275"/>
      <c r="Q7113" s="73">
        <v>0</v>
      </c>
    </row>
    <row r="7114" spans="1:17" ht="12.1" customHeight="1" x14ac:dyDescent="0.25">
      <c r="A7114" s="273" t="s">
        <v>10801</v>
      </c>
      <c r="B7114" s="273"/>
      <c r="C7114" s="274" t="s">
        <v>10786</v>
      </c>
      <c r="D7114" s="274"/>
      <c r="E7114" s="274"/>
      <c r="F7114" s="274"/>
      <c r="G7114" s="73">
        <v>0</v>
      </c>
      <c r="H7114" s="73">
        <v>0</v>
      </c>
      <c r="I7114" s="275">
        <v>31336036.879999999</v>
      </c>
      <c r="J7114" s="275"/>
      <c r="K7114" s="275">
        <v>0</v>
      </c>
      <c r="L7114" s="275"/>
      <c r="M7114" s="275"/>
      <c r="N7114" s="275"/>
      <c r="O7114" s="275">
        <v>31336036.879999999</v>
      </c>
      <c r="P7114" s="275"/>
      <c r="Q7114" s="73">
        <v>0</v>
      </c>
    </row>
    <row r="7115" spans="1:17" ht="12.1" customHeight="1" x14ac:dyDescent="0.25">
      <c r="A7115" s="273" t="s">
        <v>10802</v>
      </c>
      <c r="B7115" s="273"/>
      <c r="C7115" s="274" t="s">
        <v>10786</v>
      </c>
      <c r="D7115" s="274"/>
      <c r="E7115" s="274"/>
      <c r="F7115" s="274"/>
      <c r="G7115" s="73">
        <v>0</v>
      </c>
      <c r="H7115" s="73">
        <v>0</v>
      </c>
      <c r="I7115" s="275">
        <v>32164215.050000001</v>
      </c>
      <c r="J7115" s="275"/>
      <c r="K7115" s="275">
        <v>0</v>
      </c>
      <c r="L7115" s="275"/>
      <c r="M7115" s="275"/>
      <c r="N7115" s="275"/>
      <c r="O7115" s="275">
        <v>32164215.050000001</v>
      </c>
      <c r="P7115" s="275"/>
      <c r="Q7115" s="73">
        <v>0</v>
      </c>
    </row>
    <row r="7116" spans="1:17" ht="12.1" customHeight="1" x14ac:dyDescent="0.25">
      <c r="A7116" s="273" t="s">
        <v>10803</v>
      </c>
      <c r="B7116" s="273"/>
      <c r="C7116" s="274" t="s">
        <v>10786</v>
      </c>
      <c r="D7116" s="274"/>
      <c r="E7116" s="274"/>
      <c r="F7116" s="274"/>
      <c r="G7116" s="73">
        <v>0</v>
      </c>
      <c r="H7116" s="73">
        <v>0</v>
      </c>
      <c r="I7116" s="275">
        <v>24899691.059999999</v>
      </c>
      <c r="J7116" s="275"/>
      <c r="K7116" s="275">
        <v>0</v>
      </c>
      <c r="L7116" s="275"/>
      <c r="M7116" s="275"/>
      <c r="N7116" s="275"/>
      <c r="O7116" s="275">
        <v>24899691.059999999</v>
      </c>
      <c r="P7116" s="275"/>
      <c r="Q7116" s="73">
        <v>0</v>
      </c>
    </row>
    <row r="7117" spans="1:17" ht="12.75" customHeight="1" x14ac:dyDescent="0.25">
      <c r="A7117" s="273" t="s">
        <v>10804</v>
      </c>
      <c r="B7117" s="273"/>
      <c r="C7117" s="274" t="s">
        <v>10786</v>
      </c>
      <c r="D7117" s="274"/>
      <c r="E7117" s="274"/>
      <c r="F7117" s="274"/>
      <c r="G7117" s="73">
        <v>0</v>
      </c>
      <c r="H7117" s="73">
        <v>0</v>
      </c>
      <c r="I7117" s="275">
        <v>24329334.390000001</v>
      </c>
      <c r="J7117" s="275"/>
      <c r="K7117" s="275">
        <v>0</v>
      </c>
      <c r="L7117" s="275"/>
      <c r="M7117" s="275"/>
      <c r="N7117" s="275"/>
      <c r="O7117" s="275">
        <v>24329334.390000001</v>
      </c>
      <c r="P7117" s="275"/>
      <c r="Q7117" s="73">
        <v>0</v>
      </c>
    </row>
    <row r="7118" spans="1:17" ht="12.1" customHeight="1" x14ac:dyDescent="0.25">
      <c r="A7118" s="273" t="s">
        <v>10805</v>
      </c>
      <c r="B7118" s="273"/>
      <c r="C7118" s="274" t="s">
        <v>10786</v>
      </c>
      <c r="D7118" s="274"/>
      <c r="E7118" s="274"/>
      <c r="F7118" s="274"/>
      <c r="G7118" s="73">
        <v>0</v>
      </c>
      <c r="H7118" s="73">
        <v>0</v>
      </c>
      <c r="I7118" s="275">
        <v>20558013.649999999</v>
      </c>
      <c r="J7118" s="275"/>
      <c r="K7118" s="275">
        <v>0</v>
      </c>
      <c r="L7118" s="275"/>
      <c r="M7118" s="275"/>
      <c r="N7118" s="275"/>
      <c r="O7118" s="275">
        <v>20558013.649999999</v>
      </c>
      <c r="P7118" s="275"/>
      <c r="Q7118" s="73">
        <v>0</v>
      </c>
    </row>
    <row r="7119" spans="1:17" ht="12.1" customHeight="1" x14ac:dyDescent="0.25">
      <c r="A7119" s="273" t="s">
        <v>10806</v>
      </c>
      <c r="B7119" s="273"/>
      <c r="C7119" s="274" t="s">
        <v>10786</v>
      </c>
      <c r="D7119" s="274"/>
      <c r="E7119" s="274"/>
      <c r="F7119" s="274"/>
      <c r="G7119" s="73">
        <v>0</v>
      </c>
      <c r="H7119" s="73">
        <v>0</v>
      </c>
      <c r="I7119" s="275">
        <v>47190210.090000004</v>
      </c>
      <c r="J7119" s="275"/>
      <c r="K7119" s="275">
        <v>0</v>
      </c>
      <c r="L7119" s="275"/>
      <c r="M7119" s="275"/>
      <c r="N7119" s="275"/>
      <c r="O7119" s="275">
        <v>47190210.090000004</v>
      </c>
      <c r="P7119" s="275"/>
      <c r="Q7119" s="73">
        <v>0</v>
      </c>
    </row>
    <row r="7120" spans="1:17" ht="12.75" customHeight="1" x14ac:dyDescent="0.25">
      <c r="A7120" s="273" t="s">
        <v>10807</v>
      </c>
      <c r="B7120" s="273"/>
      <c r="C7120" s="274" t="s">
        <v>10786</v>
      </c>
      <c r="D7120" s="274"/>
      <c r="E7120" s="274"/>
      <c r="F7120" s="274"/>
      <c r="G7120" s="73">
        <v>0</v>
      </c>
      <c r="H7120" s="73">
        <v>0</v>
      </c>
      <c r="I7120" s="275">
        <v>17972354.300000001</v>
      </c>
      <c r="J7120" s="275"/>
      <c r="K7120" s="275">
        <v>0</v>
      </c>
      <c r="L7120" s="275"/>
      <c r="M7120" s="275"/>
      <c r="N7120" s="275"/>
      <c r="O7120" s="275">
        <v>17972354.300000001</v>
      </c>
      <c r="P7120" s="275"/>
      <c r="Q7120" s="73">
        <v>0</v>
      </c>
    </row>
    <row r="7121" spans="1:17" ht="12.1" customHeight="1" x14ac:dyDescent="0.25">
      <c r="A7121" s="273" t="s">
        <v>10808</v>
      </c>
      <c r="B7121" s="273"/>
      <c r="C7121" s="274" t="s">
        <v>10786</v>
      </c>
      <c r="D7121" s="274"/>
      <c r="E7121" s="274"/>
      <c r="F7121" s="274"/>
      <c r="G7121" s="73">
        <v>0</v>
      </c>
      <c r="H7121" s="73">
        <v>0</v>
      </c>
      <c r="I7121" s="275">
        <v>22214337.370000001</v>
      </c>
      <c r="J7121" s="275"/>
      <c r="K7121" s="275">
        <v>0</v>
      </c>
      <c r="L7121" s="275"/>
      <c r="M7121" s="275"/>
      <c r="N7121" s="275"/>
      <c r="O7121" s="275">
        <v>22214337.370000001</v>
      </c>
      <c r="P7121" s="275"/>
      <c r="Q7121" s="73">
        <v>0</v>
      </c>
    </row>
    <row r="7122" spans="1:17" ht="12.1" customHeight="1" x14ac:dyDescent="0.25">
      <c r="A7122" s="273" t="s">
        <v>10809</v>
      </c>
      <c r="B7122" s="273"/>
      <c r="C7122" s="274" t="s">
        <v>10786</v>
      </c>
      <c r="D7122" s="274"/>
      <c r="E7122" s="274"/>
      <c r="F7122" s="274"/>
      <c r="G7122" s="73">
        <v>0</v>
      </c>
      <c r="H7122" s="73">
        <v>0</v>
      </c>
      <c r="I7122" s="275">
        <v>18616508.91</v>
      </c>
      <c r="J7122" s="275"/>
      <c r="K7122" s="275">
        <v>0</v>
      </c>
      <c r="L7122" s="275"/>
      <c r="M7122" s="275"/>
      <c r="N7122" s="275"/>
      <c r="O7122" s="275">
        <v>18616508.91</v>
      </c>
      <c r="P7122" s="275"/>
      <c r="Q7122" s="73">
        <v>0</v>
      </c>
    </row>
    <row r="7123" spans="1:17" ht="12.75" customHeight="1" x14ac:dyDescent="0.25">
      <c r="A7123" s="273" t="s">
        <v>10810</v>
      </c>
      <c r="B7123" s="273"/>
      <c r="C7123" s="274" t="s">
        <v>10811</v>
      </c>
      <c r="D7123" s="274"/>
      <c r="E7123" s="274"/>
      <c r="F7123" s="274"/>
      <c r="G7123" s="73">
        <v>0</v>
      </c>
      <c r="H7123" s="73">
        <v>0</v>
      </c>
      <c r="I7123" s="275">
        <v>868283.22</v>
      </c>
      <c r="J7123" s="275"/>
      <c r="K7123" s="275">
        <v>0</v>
      </c>
      <c r="L7123" s="275"/>
      <c r="M7123" s="275"/>
      <c r="N7123" s="275"/>
      <c r="O7123" s="275">
        <v>868283.22</v>
      </c>
      <c r="P7123" s="275"/>
      <c r="Q7123" s="73">
        <v>0</v>
      </c>
    </row>
    <row r="7124" spans="1:17" ht="12.1" customHeight="1" x14ac:dyDescent="0.25">
      <c r="A7124" s="273" t="s">
        <v>10812</v>
      </c>
      <c r="B7124" s="273"/>
      <c r="C7124" s="274" t="s">
        <v>10813</v>
      </c>
      <c r="D7124" s="274"/>
      <c r="E7124" s="274"/>
      <c r="F7124" s="274"/>
      <c r="G7124" s="73">
        <v>0</v>
      </c>
      <c r="H7124" s="73">
        <v>0</v>
      </c>
      <c r="I7124" s="275">
        <v>39750633.890000001</v>
      </c>
      <c r="J7124" s="275"/>
      <c r="K7124" s="275">
        <v>0</v>
      </c>
      <c r="L7124" s="275"/>
      <c r="M7124" s="275"/>
      <c r="N7124" s="275"/>
      <c r="O7124" s="275">
        <v>39750633.890000001</v>
      </c>
      <c r="P7124" s="275"/>
      <c r="Q7124" s="73">
        <v>0</v>
      </c>
    </row>
    <row r="7125" spans="1:17" ht="12.1" customHeight="1" x14ac:dyDescent="0.25">
      <c r="A7125" s="273" t="s">
        <v>10814</v>
      </c>
      <c r="B7125" s="273"/>
      <c r="C7125" s="274" t="s">
        <v>10815</v>
      </c>
      <c r="D7125" s="274"/>
      <c r="E7125" s="274"/>
      <c r="F7125" s="274"/>
      <c r="G7125" s="73">
        <v>0</v>
      </c>
      <c r="H7125" s="73">
        <v>0</v>
      </c>
      <c r="I7125" s="275">
        <v>72996379.049999997</v>
      </c>
      <c r="J7125" s="275"/>
      <c r="K7125" s="275">
        <v>0</v>
      </c>
      <c r="L7125" s="275"/>
      <c r="M7125" s="275"/>
      <c r="N7125" s="275"/>
      <c r="O7125" s="275">
        <v>72996379.049999997</v>
      </c>
      <c r="P7125" s="275"/>
      <c r="Q7125" s="73">
        <v>0</v>
      </c>
    </row>
    <row r="7126" spans="1:17" ht="12.75" customHeight="1" x14ac:dyDescent="0.25">
      <c r="A7126" s="273" t="s">
        <v>10816</v>
      </c>
      <c r="B7126" s="273"/>
      <c r="C7126" s="274" t="s">
        <v>10817</v>
      </c>
      <c r="D7126" s="274"/>
      <c r="E7126" s="274"/>
      <c r="F7126" s="274"/>
      <c r="G7126" s="73">
        <v>0</v>
      </c>
      <c r="H7126" s="73">
        <v>0</v>
      </c>
      <c r="I7126" s="275">
        <v>27858826.84</v>
      </c>
      <c r="J7126" s="275"/>
      <c r="K7126" s="275">
        <v>0</v>
      </c>
      <c r="L7126" s="275"/>
      <c r="M7126" s="275"/>
      <c r="N7126" s="275"/>
      <c r="O7126" s="275">
        <v>27858826.84</v>
      </c>
      <c r="P7126" s="275"/>
      <c r="Q7126" s="73">
        <v>0</v>
      </c>
    </row>
    <row r="7127" spans="1:17" ht="12.1" customHeight="1" x14ac:dyDescent="0.25">
      <c r="A7127" s="273" t="s">
        <v>10818</v>
      </c>
      <c r="B7127" s="273"/>
      <c r="C7127" s="274" t="s">
        <v>10819</v>
      </c>
      <c r="D7127" s="274"/>
      <c r="E7127" s="274"/>
      <c r="F7127" s="274"/>
      <c r="G7127" s="73">
        <v>0</v>
      </c>
      <c r="H7127" s="73">
        <v>0</v>
      </c>
      <c r="I7127" s="275">
        <v>127942060.73999999</v>
      </c>
      <c r="J7127" s="275"/>
      <c r="K7127" s="275">
        <v>0</v>
      </c>
      <c r="L7127" s="275"/>
      <c r="M7127" s="275"/>
      <c r="N7127" s="275"/>
      <c r="O7127" s="275">
        <v>127942060.73999999</v>
      </c>
      <c r="P7127" s="275"/>
      <c r="Q7127" s="73">
        <v>0</v>
      </c>
    </row>
    <row r="7128" spans="1:17" ht="12.1" customHeight="1" x14ac:dyDescent="0.25">
      <c r="A7128" s="273" t="s">
        <v>10820</v>
      </c>
      <c r="B7128" s="273"/>
      <c r="C7128" s="274" t="s">
        <v>10821</v>
      </c>
      <c r="D7128" s="274"/>
      <c r="E7128" s="274"/>
      <c r="F7128" s="274"/>
      <c r="G7128" s="73">
        <v>0</v>
      </c>
      <c r="H7128" s="73">
        <v>0</v>
      </c>
      <c r="I7128" s="275">
        <v>35271916.560000002</v>
      </c>
      <c r="J7128" s="275"/>
      <c r="K7128" s="275">
        <v>0</v>
      </c>
      <c r="L7128" s="275"/>
      <c r="M7128" s="275"/>
      <c r="N7128" s="275"/>
      <c r="O7128" s="275">
        <v>35271916.560000002</v>
      </c>
      <c r="P7128" s="275"/>
      <c r="Q7128" s="73">
        <v>0</v>
      </c>
    </row>
    <row r="7129" spans="1:17" ht="12.75" customHeight="1" x14ac:dyDescent="0.25">
      <c r="A7129" s="273" t="s">
        <v>10822</v>
      </c>
      <c r="B7129" s="273"/>
      <c r="C7129" s="274" t="s">
        <v>10823</v>
      </c>
      <c r="D7129" s="274"/>
      <c r="E7129" s="274"/>
      <c r="F7129" s="274"/>
      <c r="G7129" s="73">
        <v>0</v>
      </c>
      <c r="H7129" s="73">
        <v>0</v>
      </c>
      <c r="I7129" s="275">
        <v>634620.53</v>
      </c>
      <c r="J7129" s="275"/>
      <c r="K7129" s="275">
        <v>0</v>
      </c>
      <c r="L7129" s="275"/>
      <c r="M7129" s="275"/>
      <c r="N7129" s="275"/>
      <c r="O7129" s="275">
        <v>634620.53</v>
      </c>
      <c r="P7129" s="275"/>
      <c r="Q7129" s="73">
        <v>0</v>
      </c>
    </row>
    <row r="7130" spans="1:17" ht="12.1" customHeight="1" x14ac:dyDescent="0.25">
      <c r="A7130" s="273" t="s">
        <v>10824</v>
      </c>
      <c r="B7130" s="273"/>
      <c r="C7130" s="274" t="s">
        <v>10825</v>
      </c>
      <c r="D7130" s="274"/>
      <c r="E7130" s="274"/>
      <c r="F7130" s="274"/>
      <c r="G7130" s="73">
        <v>0</v>
      </c>
      <c r="H7130" s="73">
        <v>0</v>
      </c>
      <c r="I7130" s="275">
        <v>143661608.58000001</v>
      </c>
      <c r="J7130" s="275"/>
      <c r="K7130" s="275">
        <v>0</v>
      </c>
      <c r="L7130" s="275"/>
      <c r="M7130" s="275"/>
      <c r="N7130" s="275"/>
      <c r="O7130" s="275">
        <v>143661608.58000001</v>
      </c>
      <c r="P7130" s="275"/>
      <c r="Q7130" s="73">
        <v>0</v>
      </c>
    </row>
    <row r="7131" spans="1:17" ht="12.1" customHeight="1" x14ac:dyDescent="0.25">
      <c r="A7131" s="273" t="s">
        <v>10826</v>
      </c>
      <c r="B7131" s="273"/>
      <c r="C7131" s="274" t="s">
        <v>10827</v>
      </c>
      <c r="D7131" s="274"/>
      <c r="E7131" s="274"/>
      <c r="F7131" s="274"/>
      <c r="G7131" s="73">
        <v>0</v>
      </c>
      <c r="H7131" s="73">
        <v>0</v>
      </c>
      <c r="I7131" s="275">
        <v>26254604.530000001</v>
      </c>
      <c r="J7131" s="275"/>
      <c r="K7131" s="275">
        <v>0</v>
      </c>
      <c r="L7131" s="275"/>
      <c r="M7131" s="275"/>
      <c r="N7131" s="275"/>
      <c r="O7131" s="275">
        <v>26254604.530000001</v>
      </c>
      <c r="P7131" s="275"/>
      <c r="Q7131" s="73">
        <v>0</v>
      </c>
    </row>
    <row r="7132" spans="1:17" ht="12.75" customHeight="1" x14ac:dyDescent="0.25">
      <c r="A7132" s="273" t="s">
        <v>10828</v>
      </c>
      <c r="B7132" s="273"/>
      <c r="C7132" s="274" t="s">
        <v>10829</v>
      </c>
      <c r="D7132" s="274"/>
      <c r="E7132" s="274"/>
      <c r="F7132" s="274"/>
      <c r="G7132" s="73">
        <v>0</v>
      </c>
      <c r="H7132" s="73">
        <v>0</v>
      </c>
      <c r="I7132" s="275">
        <v>37110594.030000001</v>
      </c>
      <c r="J7132" s="275"/>
      <c r="K7132" s="275">
        <v>0</v>
      </c>
      <c r="L7132" s="275"/>
      <c r="M7132" s="275"/>
      <c r="N7132" s="275"/>
      <c r="O7132" s="275">
        <v>37110594.030000001</v>
      </c>
      <c r="P7132" s="275"/>
      <c r="Q7132" s="73">
        <v>0</v>
      </c>
    </row>
    <row r="7133" spans="1:17" ht="12.1" customHeight="1" x14ac:dyDescent="0.25">
      <c r="A7133" s="273" t="s">
        <v>10830</v>
      </c>
      <c r="B7133" s="273"/>
      <c r="C7133" s="274" t="s">
        <v>10831</v>
      </c>
      <c r="D7133" s="274"/>
      <c r="E7133" s="274"/>
      <c r="F7133" s="274"/>
      <c r="G7133" s="73">
        <v>0</v>
      </c>
      <c r="H7133" s="73">
        <v>0</v>
      </c>
      <c r="I7133" s="275">
        <v>57344033.600000001</v>
      </c>
      <c r="J7133" s="275"/>
      <c r="K7133" s="275">
        <v>0</v>
      </c>
      <c r="L7133" s="275"/>
      <c r="M7133" s="275"/>
      <c r="N7133" s="275"/>
      <c r="O7133" s="275">
        <v>57344033.600000001</v>
      </c>
      <c r="P7133" s="275"/>
      <c r="Q7133" s="73">
        <v>0</v>
      </c>
    </row>
    <row r="7134" spans="1:17" ht="12.1" customHeight="1" x14ac:dyDescent="0.25">
      <c r="A7134" s="273" t="s">
        <v>10832</v>
      </c>
      <c r="B7134" s="273"/>
      <c r="C7134" s="274" t="s">
        <v>10833</v>
      </c>
      <c r="D7134" s="274"/>
      <c r="E7134" s="274"/>
      <c r="F7134" s="274"/>
      <c r="G7134" s="73">
        <v>0</v>
      </c>
      <c r="H7134" s="73">
        <v>0</v>
      </c>
      <c r="I7134" s="275">
        <v>28631806.41</v>
      </c>
      <c r="J7134" s="275"/>
      <c r="K7134" s="275">
        <v>0</v>
      </c>
      <c r="L7134" s="275"/>
      <c r="M7134" s="275"/>
      <c r="N7134" s="275"/>
      <c r="O7134" s="275">
        <v>28631806.41</v>
      </c>
      <c r="P7134" s="275"/>
      <c r="Q7134" s="73">
        <v>0</v>
      </c>
    </row>
    <row r="7135" spans="1:17" ht="12.75" customHeight="1" x14ac:dyDescent="0.25">
      <c r="A7135" s="273" t="s">
        <v>10834</v>
      </c>
      <c r="B7135" s="273"/>
      <c r="C7135" s="274" t="s">
        <v>10835</v>
      </c>
      <c r="D7135" s="274"/>
      <c r="E7135" s="274"/>
      <c r="F7135" s="274"/>
      <c r="G7135" s="73">
        <v>0</v>
      </c>
      <c r="H7135" s="73">
        <v>0</v>
      </c>
      <c r="I7135" s="275">
        <v>5920931.5</v>
      </c>
      <c r="J7135" s="275"/>
      <c r="K7135" s="275">
        <v>0</v>
      </c>
      <c r="L7135" s="275"/>
      <c r="M7135" s="275"/>
      <c r="N7135" s="275"/>
      <c r="O7135" s="275">
        <v>5920931.5</v>
      </c>
      <c r="P7135" s="275"/>
      <c r="Q7135" s="73">
        <v>0</v>
      </c>
    </row>
    <row r="7136" spans="1:17" ht="12.1" customHeight="1" x14ac:dyDescent="0.25">
      <c r="A7136" s="273" t="s">
        <v>10836</v>
      </c>
      <c r="B7136" s="273"/>
      <c r="C7136" s="274" t="s">
        <v>10837</v>
      </c>
      <c r="D7136" s="274"/>
      <c r="E7136" s="274"/>
      <c r="F7136" s="274"/>
      <c r="G7136" s="73">
        <v>0</v>
      </c>
      <c r="H7136" s="73">
        <v>0</v>
      </c>
      <c r="I7136" s="275">
        <v>21651138.760000002</v>
      </c>
      <c r="J7136" s="275"/>
      <c r="K7136" s="275">
        <v>0</v>
      </c>
      <c r="L7136" s="275"/>
      <c r="M7136" s="275"/>
      <c r="N7136" s="275"/>
      <c r="O7136" s="275">
        <v>21651138.760000002</v>
      </c>
      <c r="P7136" s="275"/>
      <c r="Q7136" s="73">
        <v>0</v>
      </c>
    </row>
    <row r="7137" spans="1:17" ht="12.1" customHeight="1" x14ac:dyDescent="0.25">
      <c r="A7137" s="273" t="s">
        <v>10838</v>
      </c>
      <c r="B7137" s="273"/>
      <c r="C7137" s="274" t="s">
        <v>10839</v>
      </c>
      <c r="D7137" s="274"/>
      <c r="E7137" s="274"/>
      <c r="F7137" s="274"/>
      <c r="G7137" s="73">
        <v>0</v>
      </c>
      <c r="H7137" s="73">
        <v>0</v>
      </c>
      <c r="I7137" s="275">
        <v>1231325.8</v>
      </c>
      <c r="J7137" s="275"/>
      <c r="K7137" s="275">
        <v>0</v>
      </c>
      <c r="L7137" s="275"/>
      <c r="M7137" s="275"/>
      <c r="N7137" s="275"/>
      <c r="O7137" s="275">
        <v>1231325.8</v>
      </c>
      <c r="P7137" s="275"/>
      <c r="Q7137" s="73">
        <v>0</v>
      </c>
    </row>
    <row r="7138" spans="1:17" ht="12.75" customHeight="1" x14ac:dyDescent="0.25">
      <c r="A7138" s="273" t="s">
        <v>10840</v>
      </c>
      <c r="B7138" s="273"/>
      <c r="C7138" s="274" t="s">
        <v>10841</v>
      </c>
      <c r="D7138" s="274"/>
      <c r="E7138" s="274"/>
      <c r="F7138" s="274"/>
      <c r="G7138" s="73">
        <v>0</v>
      </c>
      <c r="H7138" s="73">
        <v>0</v>
      </c>
      <c r="I7138" s="275">
        <v>168252396.13999999</v>
      </c>
      <c r="J7138" s="275"/>
      <c r="K7138" s="275">
        <v>0</v>
      </c>
      <c r="L7138" s="275"/>
      <c r="M7138" s="275"/>
      <c r="N7138" s="275"/>
      <c r="O7138" s="275">
        <v>168252396.13999999</v>
      </c>
      <c r="P7138" s="275"/>
      <c r="Q7138" s="73">
        <v>0</v>
      </c>
    </row>
    <row r="7139" spans="1:17" ht="12.1" customHeight="1" x14ac:dyDescent="0.25">
      <c r="A7139" s="273" t="s">
        <v>10842</v>
      </c>
      <c r="B7139" s="273"/>
      <c r="C7139" s="274" t="s">
        <v>10843</v>
      </c>
      <c r="D7139" s="274"/>
      <c r="E7139" s="274"/>
      <c r="F7139" s="274"/>
      <c r="G7139" s="73">
        <v>0</v>
      </c>
      <c r="H7139" s="73">
        <v>0</v>
      </c>
      <c r="I7139" s="275">
        <v>35067733.869999997</v>
      </c>
      <c r="J7139" s="275"/>
      <c r="K7139" s="275">
        <v>0</v>
      </c>
      <c r="L7139" s="275"/>
      <c r="M7139" s="275"/>
      <c r="N7139" s="275"/>
      <c r="O7139" s="275">
        <v>35067733.869999997</v>
      </c>
      <c r="P7139" s="275"/>
      <c r="Q7139" s="73">
        <v>0</v>
      </c>
    </row>
    <row r="7140" spans="1:17" ht="12.1" customHeight="1" x14ac:dyDescent="0.25">
      <c r="A7140" s="273" t="s">
        <v>10844</v>
      </c>
      <c r="B7140" s="273"/>
      <c r="C7140" s="274" t="s">
        <v>10845</v>
      </c>
      <c r="D7140" s="274"/>
      <c r="E7140" s="274"/>
      <c r="F7140" s="274"/>
      <c r="G7140" s="73">
        <v>0</v>
      </c>
      <c r="H7140" s="73">
        <v>0</v>
      </c>
      <c r="I7140" s="275">
        <v>1568349.98</v>
      </c>
      <c r="J7140" s="275"/>
      <c r="K7140" s="275">
        <v>0</v>
      </c>
      <c r="L7140" s="275"/>
      <c r="M7140" s="275"/>
      <c r="N7140" s="275"/>
      <c r="O7140" s="275">
        <v>1568349.98</v>
      </c>
      <c r="P7140" s="275"/>
      <c r="Q7140" s="73">
        <v>0</v>
      </c>
    </row>
    <row r="7141" spans="1:17" ht="12.1" customHeight="1" x14ac:dyDescent="0.25">
      <c r="A7141" s="273" t="s">
        <v>10846</v>
      </c>
      <c r="B7141" s="273"/>
      <c r="C7141" s="274" t="s">
        <v>10847</v>
      </c>
      <c r="D7141" s="274"/>
      <c r="E7141" s="274"/>
      <c r="F7141" s="274"/>
      <c r="G7141" s="73">
        <v>0</v>
      </c>
      <c r="H7141" s="73">
        <v>0</v>
      </c>
      <c r="I7141" s="275">
        <v>581816.05000000005</v>
      </c>
      <c r="J7141" s="275"/>
      <c r="K7141" s="275">
        <v>0</v>
      </c>
      <c r="L7141" s="275"/>
      <c r="M7141" s="275"/>
      <c r="N7141" s="275"/>
      <c r="O7141" s="275">
        <v>581816.05000000005</v>
      </c>
      <c r="P7141" s="275"/>
      <c r="Q7141" s="73">
        <v>0</v>
      </c>
    </row>
    <row r="7142" spans="1:17" ht="12.75" customHeight="1" x14ac:dyDescent="0.25">
      <c r="A7142" s="273" t="s">
        <v>10848</v>
      </c>
      <c r="B7142" s="273"/>
      <c r="C7142" s="274" t="s">
        <v>10849</v>
      </c>
      <c r="D7142" s="274"/>
      <c r="E7142" s="274"/>
      <c r="F7142" s="274"/>
      <c r="G7142" s="73">
        <v>0</v>
      </c>
      <c r="H7142" s="73">
        <v>0</v>
      </c>
      <c r="I7142" s="275">
        <v>827383.17</v>
      </c>
      <c r="J7142" s="275"/>
      <c r="K7142" s="275">
        <v>0</v>
      </c>
      <c r="L7142" s="275"/>
      <c r="M7142" s="275"/>
      <c r="N7142" s="275"/>
      <c r="O7142" s="275">
        <v>827383.17</v>
      </c>
      <c r="P7142" s="275"/>
      <c r="Q7142" s="73">
        <v>0</v>
      </c>
    </row>
    <row r="7143" spans="1:17" ht="12.1" customHeight="1" x14ac:dyDescent="0.25">
      <c r="A7143" s="273" t="s">
        <v>10850</v>
      </c>
      <c r="B7143" s="273"/>
      <c r="C7143" s="274" t="s">
        <v>10851</v>
      </c>
      <c r="D7143" s="274"/>
      <c r="E7143" s="274"/>
      <c r="F7143" s="274"/>
      <c r="G7143" s="73">
        <v>0</v>
      </c>
      <c r="H7143" s="73">
        <v>0</v>
      </c>
      <c r="I7143" s="275">
        <v>2731198.2</v>
      </c>
      <c r="J7143" s="275"/>
      <c r="K7143" s="275">
        <v>0</v>
      </c>
      <c r="L7143" s="275"/>
      <c r="M7143" s="275"/>
      <c r="N7143" s="275"/>
      <c r="O7143" s="275">
        <v>2731198.2</v>
      </c>
      <c r="P7143" s="275"/>
      <c r="Q7143" s="73">
        <v>0</v>
      </c>
    </row>
    <row r="7144" spans="1:17" ht="12.1" customHeight="1" x14ac:dyDescent="0.25">
      <c r="A7144" s="355"/>
      <c r="B7144" s="355"/>
      <c r="C7144" s="355"/>
      <c r="D7144" s="355"/>
      <c r="E7144" s="355"/>
      <c r="F7144" s="355"/>
      <c r="G7144" s="74">
        <v>0</v>
      </c>
      <c r="H7144" s="74">
        <v>0</v>
      </c>
      <c r="I7144" s="356">
        <v>1483150457.8699999</v>
      </c>
      <c r="J7144" s="356"/>
      <c r="K7144" s="356">
        <v>0</v>
      </c>
      <c r="L7144" s="356"/>
      <c r="M7144" s="356"/>
      <c r="N7144" s="356"/>
      <c r="O7144" s="356">
        <v>1483150457.8699999</v>
      </c>
      <c r="P7144" s="356"/>
      <c r="Q7144" s="74">
        <v>0</v>
      </c>
    </row>
    <row r="7145" spans="1:17" ht="6.8" customHeight="1" x14ac:dyDescent="0.25"/>
    <row r="7146" spans="1:17" ht="12.75" customHeight="1" x14ac:dyDescent="0.25">
      <c r="A7146" s="277" t="s">
        <v>578</v>
      </c>
      <c r="B7146" s="277"/>
      <c r="C7146" s="278" t="s">
        <v>1036</v>
      </c>
      <c r="D7146" s="278"/>
      <c r="E7146" s="278"/>
      <c r="F7146" s="278"/>
      <c r="G7146" s="278"/>
      <c r="H7146" s="278"/>
      <c r="I7146" s="278"/>
      <c r="J7146" s="278"/>
      <c r="K7146" s="278"/>
      <c r="L7146" s="278"/>
      <c r="M7146" s="278"/>
      <c r="N7146" s="278"/>
      <c r="O7146" s="278"/>
      <c r="P7146" s="278"/>
      <c r="Q7146" s="278"/>
    </row>
    <row r="7147" spans="1:17" ht="12.1" customHeight="1" x14ac:dyDescent="0.25">
      <c r="A7147" s="273" t="s">
        <v>10852</v>
      </c>
      <c r="B7147" s="273"/>
      <c r="C7147" s="274" t="s">
        <v>1036</v>
      </c>
      <c r="D7147" s="274"/>
      <c r="E7147" s="274"/>
      <c r="F7147" s="274"/>
      <c r="G7147" s="73">
        <v>0</v>
      </c>
      <c r="H7147" s="73">
        <v>0</v>
      </c>
      <c r="I7147" s="275">
        <v>33405.620000000003</v>
      </c>
      <c r="J7147" s="275"/>
      <c r="K7147" s="275">
        <v>0</v>
      </c>
      <c r="L7147" s="275"/>
      <c r="M7147" s="275"/>
      <c r="N7147" s="275"/>
      <c r="O7147" s="275">
        <v>33405.620000000003</v>
      </c>
      <c r="P7147" s="275"/>
      <c r="Q7147" s="73">
        <v>0</v>
      </c>
    </row>
    <row r="7148" spans="1:17" ht="12.1" customHeight="1" x14ac:dyDescent="0.25">
      <c r="A7148" s="273" t="s">
        <v>10853</v>
      </c>
      <c r="B7148" s="273"/>
      <c r="C7148" s="274" t="s">
        <v>1036</v>
      </c>
      <c r="D7148" s="274"/>
      <c r="E7148" s="274"/>
      <c r="F7148" s="274"/>
      <c r="G7148" s="73">
        <v>0</v>
      </c>
      <c r="H7148" s="73">
        <v>0</v>
      </c>
      <c r="I7148" s="275">
        <v>30677800.93</v>
      </c>
      <c r="J7148" s="275"/>
      <c r="K7148" s="275">
        <v>0</v>
      </c>
      <c r="L7148" s="275"/>
      <c r="M7148" s="275"/>
      <c r="N7148" s="275"/>
      <c r="O7148" s="275">
        <v>30677800.93</v>
      </c>
      <c r="P7148" s="275"/>
      <c r="Q7148" s="73">
        <v>0</v>
      </c>
    </row>
    <row r="7149" spans="1:17" ht="12.75" customHeight="1" x14ac:dyDescent="0.25">
      <c r="A7149" s="355"/>
      <c r="B7149" s="355"/>
      <c r="C7149" s="355"/>
      <c r="D7149" s="355"/>
      <c r="E7149" s="355"/>
      <c r="F7149" s="355"/>
      <c r="G7149" s="74">
        <v>0</v>
      </c>
      <c r="H7149" s="74">
        <v>0</v>
      </c>
      <c r="I7149" s="356">
        <v>30711206.550000001</v>
      </c>
      <c r="J7149" s="356"/>
      <c r="K7149" s="356">
        <v>0</v>
      </c>
      <c r="L7149" s="356"/>
      <c r="M7149" s="356"/>
      <c r="N7149" s="356"/>
      <c r="O7149" s="356">
        <v>30711206.550000001</v>
      </c>
      <c r="P7149" s="356"/>
      <c r="Q7149" s="74">
        <v>0</v>
      </c>
    </row>
    <row r="7150" spans="1:17" ht="6.8" customHeight="1" x14ac:dyDescent="0.25"/>
    <row r="7151" spans="1:17" ht="12.1" customHeight="1" x14ac:dyDescent="0.25">
      <c r="A7151" s="277" t="s">
        <v>578</v>
      </c>
      <c r="B7151" s="277"/>
      <c r="C7151" s="278" t="s">
        <v>1038</v>
      </c>
      <c r="D7151" s="278"/>
      <c r="E7151" s="278"/>
      <c r="F7151" s="278"/>
      <c r="G7151" s="278"/>
      <c r="H7151" s="278"/>
      <c r="I7151" s="278"/>
      <c r="J7151" s="278"/>
      <c r="K7151" s="278"/>
      <c r="L7151" s="278"/>
      <c r="M7151" s="278"/>
      <c r="N7151" s="278"/>
      <c r="O7151" s="278"/>
      <c r="P7151" s="278"/>
      <c r="Q7151" s="278"/>
    </row>
    <row r="7152" spans="1:17" ht="12.1" customHeight="1" x14ac:dyDescent="0.25">
      <c r="A7152" s="273" t="s">
        <v>10854</v>
      </c>
      <c r="B7152" s="273"/>
      <c r="C7152" s="274" t="s">
        <v>10855</v>
      </c>
      <c r="D7152" s="274"/>
      <c r="E7152" s="274"/>
      <c r="F7152" s="274"/>
      <c r="G7152" s="73">
        <v>0</v>
      </c>
      <c r="H7152" s="73">
        <v>0</v>
      </c>
      <c r="I7152" s="275">
        <v>500000</v>
      </c>
      <c r="J7152" s="275"/>
      <c r="K7152" s="275">
        <v>0</v>
      </c>
      <c r="L7152" s="275"/>
      <c r="M7152" s="275"/>
      <c r="N7152" s="275"/>
      <c r="O7152" s="275">
        <v>500000</v>
      </c>
      <c r="P7152" s="275"/>
      <c r="Q7152" s="73">
        <v>0</v>
      </c>
    </row>
    <row r="7153" spans="1:17" ht="12.75" customHeight="1" x14ac:dyDescent="0.25">
      <c r="A7153" s="273" t="s">
        <v>10856</v>
      </c>
      <c r="B7153" s="273"/>
      <c r="C7153" s="274" t="s">
        <v>10855</v>
      </c>
      <c r="D7153" s="274"/>
      <c r="E7153" s="274"/>
      <c r="F7153" s="274"/>
      <c r="G7153" s="73">
        <v>0</v>
      </c>
      <c r="H7153" s="73">
        <v>0</v>
      </c>
      <c r="I7153" s="275">
        <v>540000</v>
      </c>
      <c r="J7153" s="275"/>
      <c r="K7153" s="275">
        <v>0</v>
      </c>
      <c r="L7153" s="275"/>
      <c r="M7153" s="275"/>
      <c r="N7153" s="275"/>
      <c r="O7153" s="275">
        <v>540000</v>
      </c>
      <c r="P7153" s="275"/>
      <c r="Q7153" s="73">
        <v>0</v>
      </c>
    </row>
    <row r="7154" spans="1:17" ht="12.1" customHeight="1" x14ac:dyDescent="0.25">
      <c r="A7154" s="273" t="s">
        <v>10857</v>
      </c>
      <c r="B7154" s="273"/>
      <c r="C7154" s="274" t="s">
        <v>10858</v>
      </c>
      <c r="D7154" s="274"/>
      <c r="E7154" s="274"/>
      <c r="F7154" s="274"/>
      <c r="G7154" s="73">
        <v>0</v>
      </c>
      <c r="H7154" s="73">
        <v>0</v>
      </c>
      <c r="I7154" s="275">
        <v>40000</v>
      </c>
      <c r="J7154" s="275"/>
      <c r="K7154" s="275">
        <v>0</v>
      </c>
      <c r="L7154" s="275"/>
      <c r="M7154" s="275"/>
      <c r="N7154" s="275"/>
      <c r="O7154" s="275">
        <v>40000</v>
      </c>
      <c r="P7154" s="275"/>
      <c r="Q7154" s="73">
        <v>0</v>
      </c>
    </row>
    <row r="7155" spans="1:17" ht="12.1" customHeight="1" x14ac:dyDescent="0.25">
      <c r="A7155" s="273" t="s">
        <v>10859</v>
      </c>
      <c r="B7155" s="273"/>
      <c r="C7155" s="274" t="s">
        <v>10860</v>
      </c>
      <c r="D7155" s="274"/>
      <c r="E7155" s="274"/>
      <c r="F7155" s="274"/>
      <c r="G7155" s="73">
        <v>0</v>
      </c>
      <c r="H7155" s="73">
        <v>0</v>
      </c>
      <c r="I7155" s="275">
        <v>500000</v>
      </c>
      <c r="J7155" s="275"/>
      <c r="K7155" s="275">
        <v>0</v>
      </c>
      <c r="L7155" s="275"/>
      <c r="M7155" s="275"/>
      <c r="N7155" s="275"/>
      <c r="O7155" s="275">
        <v>500000</v>
      </c>
      <c r="P7155" s="275"/>
      <c r="Q7155" s="73">
        <v>0</v>
      </c>
    </row>
    <row r="7156" spans="1:17" ht="12.75" customHeight="1" x14ac:dyDescent="0.25">
      <c r="A7156" s="273" t="s">
        <v>10861</v>
      </c>
      <c r="B7156" s="273"/>
      <c r="C7156" s="274" t="s">
        <v>10858</v>
      </c>
      <c r="D7156" s="274"/>
      <c r="E7156" s="274"/>
      <c r="F7156" s="274"/>
      <c r="G7156" s="73">
        <v>0</v>
      </c>
      <c r="H7156" s="73">
        <v>0</v>
      </c>
      <c r="I7156" s="275">
        <v>300000</v>
      </c>
      <c r="J7156" s="275"/>
      <c r="K7156" s="275">
        <v>0</v>
      </c>
      <c r="L7156" s="275"/>
      <c r="M7156" s="275"/>
      <c r="N7156" s="275"/>
      <c r="O7156" s="275">
        <v>300000</v>
      </c>
      <c r="P7156" s="275"/>
      <c r="Q7156" s="73">
        <v>0</v>
      </c>
    </row>
    <row r="7157" spans="1:17" ht="12.1" customHeight="1" x14ac:dyDescent="0.25">
      <c r="A7157" s="273" t="s">
        <v>10862</v>
      </c>
      <c r="B7157" s="273"/>
      <c r="C7157" s="274" t="s">
        <v>10855</v>
      </c>
      <c r="D7157" s="274"/>
      <c r="E7157" s="274"/>
      <c r="F7157" s="274"/>
      <c r="G7157" s="73">
        <v>0</v>
      </c>
      <c r="H7157" s="73">
        <v>0</v>
      </c>
      <c r="I7157" s="275">
        <v>500000</v>
      </c>
      <c r="J7157" s="275"/>
      <c r="K7157" s="275">
        <v>0</v>
      </c>
      <c r="L7157" s="275"/>
      <c r="M7157" s="275"/>
      <c r="N7157" s="275"/>
      <c r="O7157" s="275">
        <v>500000</v>
      </c>
      <c r="P7157" s="275"/>
      <c r="Q7157" s="73">
        <v>0</v>
      </c>
    </row>
    <row r="7158" spans="1:17" ht="12.1" customHeight="1" x14ac:dyDescent="0.25">
      <c r="A7158" s="273" t="s">
        <v>10863</v>
      </c>
      <c r="B7158" s="273"/>
      <c r="C7158" s="274" t="s">
        <v>10855</v>
      </c>
      <c r="D7158" s="274"/>
      <c r="E7158" s="274"/>
      <c r="F7158" s="274"/>
      <c r="G7158" s="73">
        <v>0</v>
      </c>
      <c r="H7158" s="73">
        <v>0</v>
      </c>
      <c r="I7158" s="275">
        <v>120000</v>
      </c>
      <c r="J7158" s="275"/>
      <c r="K7158" s="275">
        <v>0</v>
      </c>
      <c r="L7158" s="275"/>
      <c r="M7158" s="275"/>
      <c r="N7158" s="275"/>
      <c r="O7158" s="275">
        <v>120000</v>
      </c>
      <c r="P7158" s="275"/>
      <c r="Q7158" s="73">
        <v>0</v>
      </c>
    </row>
    <row r="7159" spans="1:17" ht="12.75" customHeight="1" x14ac:dyDescent="0.25">
      <c r="A7159" s="273" t="s">
        <v>10864</v>
      </c>
      <c r="B7159" s="273"/>
      <c r="C7159" s="274" t="s">
        <v>10865</v>
      </c>
      <c r="D7159" s="274"/>
      <c r="E7159" s="274"/>
      <c r="F7159" s="274"/>
      <c r="G7159" s="73">
        <v>0</v>
      </c>
      <c r="H7159" s="73">
        <v>0</v>
      </c>
      <c r="I7159" s="275">
        <v>600000</v>
      </c>
      <c r="J7159" s="275"/>
      <c r="K7159" s="275">
        <v>0</v>
      </c>
      <c r="L7159" s="275"/>
      <c r="M7159" s="275"/>
      <c r="N7159" s="275"/>
      <c r="O7159" s="275">
        <v>600000</v>
      </c>
      <c r="P7159" s="275"/>
      <c r="Q7159" s="73">
        <v>0</v>
      </c>
    </row>
    <row r="7160" spans="1:17" ht="12.1" customHeight="1" x14ac:dyDescent="0.25">
      <c r="A7160" s="273" t="s">
        <v>10866</v>
      </c>
      <c r="B7160" s="273"/>
      <c r="C7160" s="274" t="s">
        <v>10855</v>
      </c>
      <c r="D7160" s="274"/>
      <c r="E7160" s="274"/>
      <c r="F7160" s="274"/>
      <c r="G7160" s="73">
        <v>0</v>
      </c>
      <c r="H7160" s="73">
        <v>0</v>
      </c>
      <c r="I7160" s="275">
        <v>500000</v>
      </c>
      <c r="J7160" s="275"/>
      <c r="K7160" s="275">
        <v>0</v>
      </c>
      <c r="L7160" s="275"/>
      <c r="M7160" s="275"/>
      <c r="N7160" s="275"/>
      <c r="O7160" s="275">
        <v>500000</v>
      </c>
      <c r="P7160" s="275"/>
      <c r="Q7160" s="73">
        <v>0</v>
      </c>
    </row>
    <row r="7161" spans="1:17" ht="12.1" customHeight="1" x14ac:dyDescent="0.25">
      <c r="A7161" s="273" t="s">
        <v>10867</v>
      </c>
      <c r="B7161" s="273"/>
      <c r="C7161" s="274" t="s">
        <v>10865</v>
      </c>
      <c r="D7161" s="274"/>
      <c r="E7161" s="274"/>
      <c r="F7161" s="274"/>
      <c r="G7161" s="73">
        <v>0</v>
      </c>
      <c r="H7161" s="73">
        <v>0</v>
      </c>
      <c r="I7161" s="275">
        <v>600000</v>
      </c>
      <c r="J7161" s="275"/>
      <c r="K7161" s="275">
        <v>0</v>
      </c>
      <c r="L7161" s="275"/>
      <c r="M7161" s="275"/>
      <c r="N7161" s="275"/>
      <c r="O7161" s="275">
        <v>600000</v>
      </c>
      <c r="P7161" s="275"/>
      <c r="Q7161" s="73">
        <v>0</v>
      </c>
    </row>
    <row r="7162" spans="1:17" ht="12.75" customHeight="1" x14ac:dyDescent="0.25">
      <c r="A7162" s="273" t="s">
        <v>10868</v>
      </c>
      <c r="B7162" s="273"/>
      <c r="C7162" s="274" t="s">
        <v>10855</v>
      </c>
      <c r="D7162" s="274"/>
      <c r="E7162" s="274"/>
      <c r="F7162" s="274"/>
      <c r="G7162" s="73">
        <v>0</v>
      </c>
      <c r="H7162" s="73">
        <v>0</v>
      </c>
      <c r="I7162" s="275">
        <v>500000</v>
      </c>
      <c r="J7162" s="275"/>
      <c r="K7162" s="275">
        <v>0</v>
      </c>
      <c r="L7162" s="275"/>
      <c r="M7162" s="275"/>
      <c r="N7162" s="275"/>
      <c r="O7162" s="275">
        <v>500000</v>
      </c>
      <c r="P7162" s="275"/>
      <c r="Q7162" s="73">
        <v>0</v>
      </c>
    </row>
    <row r="7163" spans="1:17" ht="12.1" customHeight="1" x14ac:dyDescent="0.25">
      <c r="A7163" s="273" t="s">
        <v>10869</v>
      </c>
      <c r="B7163" s="273"/>
      <c r="C7163" s="274" t="s">
        <v>10860</v>
      </c>
      <c r="D7163" s="274"/>
      <c r="E7163" s="274"/>
      <c r="F7163" s="274"/>
      <c r="G7163" s="73">
        <v>0</v>
      </c>
      <c r="H7163" s="73">
        <v>0</v>
      </c>
      <c r="I7163" s="275">
        <v>400000</v>
      </c>
      <c r="J7163" s="275"/>
      <c r="K7163" s="275">
        <v>0</v>
      </c>
      <c r="L7163" s="275"/>
      <c r="M7163" s="275"/>
      <c r="N7163" s="275"/>
      <c r="O7163" s="275">
        <v>400000</v>
      </c>
      <c r="P7163" s="275"/>
      <c r="Q7163" s="73">
        <v>0</v>
      </c>
    </row>
    <row r="7164" spans="1:17" ht="12.1" customHeight="1" x14ac:dyDescent="0.25">
      <c r="A7164" s="273" t="s">
        <v>10870</v>
      </c>
      <c r="B7164" s="273"/>
      <c r="C7164" s="274" t="s">
        <v>10858</v>
      </c>
      <c r="D7164" s="274"/>
      <c r="E7164" s="274"/>
      <c r="F7164" s="274"/>
      <c r="G7164" s="73">
        <v>0</v>
      </c>
      <c r="H7164" s="73">
        <v>0</v>
      </c>
      <c r="I7164" s="275">
        <v>1000000</v>
      </c>
      <c r="J7164" s="275"/>
      <c r="K7164" s="275">
        <v>0</v>
      </c>
      <c r="L7164" s="275"/>
      <c r="M7164" s="275"/>
      <c r="N7164" s="275"/>
      <c r="O7164" s="275">
        <v>1000000</v>
      </c>
      <c r="P7164" s="275"/>
      <c r="Q7164" s="73">
        <v>0</v>
      </c>
    </row>
    <row r="7165" spans="1:17" ht="12.75" customHeight="1" x14ac:dyDescent="0.25">
      <c r="A7165" s="273" t="s">
        <v>10871</v>
      </c>
      <c r="B7165" s="273"/>
      <c r="C7165" s="274" t="s">
        <v>10865</v>
      </c>
      <c r="D7165" s="274"/>
      <c r="E7165" s="274"/>
      <c r="F7165" s="274"/>
      <c r="G7165" s="73">
        <v>0</v>
      </c>
      <c r="H7165" s="73">
        <v>0</v>
      </c>
      <c r="I7165" s="275">
        <v>300000</v>
      </c>
      <c r="J7165" s="275"/>
      <c r="K7165" s="275">
        <v>0</v>
      </c>
      <c r="L7165" s="275"/>
      <c r="M7165" s="275"/>
      <c r="N7165" s="275"/>
      <c r="O7165" s="275">
        <v>300000</v>
      </c>
      <c r="P7165" s="275"/>
      <c r="Q7165" s="73">
        <v>0</v>
      </c>
    </row>
    <row r="7166" spans="1:17" ht="12.1" customHeight="1" x14ac:dyDescent="0.25">
      <c r="A7166" s="273" t="s">
        <v>10872</v>
      </c>
      <c r="B7166" s="273"/>
      <c r="C7166" s="274" t="s">
        <v>10873</v>
      </c>
      <c r="D7166" s="274"/>
      <c r="E7166" s="274"/>
      <c r="F7166" s="274"/>
      <c r="G7166" s="73">
        <v>0</v>
      </c>
      <c r="H7166" s="73">
        <v>0</v>
      </c>
      <c r="I7166" s="275">
        <v>16200000</v>
      </c>
      <c r="J7166" s="275"/>
      <c r="K7166" s="275">
        <v>0</v>
      </c>
      <c r="L7166" s="275"/>
      <c r="M7166" s="275"/>
      <c r="N7166" s="275"/>
      <c r="O7166" s="275">
        <v>16200000</v>
      </c>
      <c r="P7166" s="275"/>
      <c r="Q7166" s="73">
        <v>0</v>
      </c>
    </row>
    <row r="7167" spans="1:17" ht="12.1" customHeight="1" x14ac:dyDescent="0.25">
      <c r="A7167" s="273" t="s">
        <v>10874</v>
      </c>
      <c r="B7167" s="273"/>
      <c r="C7167" s="274" t="s">
        <v>10875</v>
      </c>
      <c r="D7167" s="274"/>
      <c r="E7167" s="274"/>
      <c r="F7167" s="274"/>
      <c r="G7167" s="73">
        <v>0</v>
      </c>
      <c r="H7167" s="73">
        <v>0</v>
      </c>
      <c r="I7167" s="275">
        <v>500000</v>
      </c>
      <c r="J7167" s="275"/>
      <c r="K7167" s="275">
        <v>0</v>
      </c>
      <c r="L7167" s="275"/>
      <c r="M7167" s="275"/>
      <c r="N7167" s="275"/>
      <c r="O7167" s="275">
        <v>500000</v>
      </c>
      <c r="P7167" s="275"/>
      <c r="Q7167" s="73">
        <v>0</v>
      </c>
    </row>
    <row r="7168" spans="1:17" ht="12.1" customHeight="1" x14ac:dyDescent="0.25">
      <c r="A7168" s="273" t="s">
        <v>10876</v>
      </c>
      <c r="B7168" s="273"/>
      <c r="C7168" s="274" t="s">
        <v>10877</v>
      </c>
      <c r="D7168" s="274"/>
      <c r="E7168" s="274"/>
      <c r="F7168" s="274"/>
      <c r="G7168" s="73">
        <v>0</v>
      </c>
      <c r="H7168" s="73">
        <v>0</v>
      </c>
      <c r="I7168" s="275">
        <v>800000</v>
      </c>
      <c r="J7168" s="275"/>
      <c r="K7168" s="275">
        <v>0</v>
      </c>
      <c r="L7168" s="275"/>
      <c r="M7168" s="275"/>
      <c r="N7168" s="275"/>
      <c r="O7168" s="275">
        <v>800000</v>
      </c>
      <c r="P7168" s="275"/>
      <c r="Q7168" s="73">
        <v>0</v>
      </c>
    </row>
    <row r="7169" spans="1:17" ht="12.75" customHeight="1" x14ac:dyDescent="0.25">
      <c r="A7169" s="273" t="s">
        <v>10878</v>
      </c>
      <c r="B7169" s="273"/>
      <c r="C7169" s="274" t="s">
        <v>10879</v>
      </c>
      <c r="D7169" s="274"/>
      <c r="E7169" s="274"/>
      <c r="F7169" s="274"/>
      <c r="G7169" s="73">
        <v>0</v>
      </c>
      <c r="H7169" s="73">
        <v>0</v>
      </c>
      <c r="I7169" s="275">
        <v>500000</v>
      </c>
      <c r="J7169" s="275"/>
      <c r="K7169" s="275">
        <v>0</v>
      </c>
      <c r="L7169" s="275"/>
      <c r="M7169" s="275"/>
      <c r="N7169" s="275"/>
      <c r="O7169" s="275">
        <v>500000</v>
      </c>
      <c r="P7169" s="275"/>
      <c r="Q7169" s="73">
        <v>0</v>
      </c>
    </row>
    <row r="7170" spans="1:17" ht="12.1" customHeight="1" x14ac:dyDescent="0.25">
      <c r="A7170" s="273" t="s">
        <v>10880</v>
      </c>
      <c r="B7170" s="273"/>
      <c r="C7170" s="274" t="s">
        <v>10881</v>
      </c>
      <c r="D7170" s="274"/>
      <c r="E7170" s="274"/>
      <c r="F7170" s="274"/>
      <c r="G7170" s="73">
        <v>0</v>
      </c>
      <c r="H7170" s="73">
        <v>0</v>
      </c>
      <c r="I7170" s="275">
        <v>500000</v>
      </c>
      <c r="J7170" s="275"/>
      <c r="K7170" s="275">
        <v>0</v>
      </c>
      <c r="L7170" s="275"/>
      <c r="M7170" s="275"/>
      <c r="N7170" s="275"/>
      <c r="O7170" s="275">
        <v>500000</v>
      </c>
      <c r="P7170" s="275"/>
      <c r="Q7170" s="73">
        <v>0</v>
      </c>
    </row>
    <row r="7171" spans="1:17" ht="12.1" customHeight="1" x14ac:dyDescent="0.25">
      <c r="A7171" s="273" t="s">
        <v>10882</v>
      </c>
      <c r="B7171" s="273"/>
      <c r="C7171" s="274" t="s">
        <v>10883</v>
      </c>
      <c r="D7171" s="274"/>
      <c r="E7171" s="274"/>
      <c r="F7171" s="274"/>
      <c r="G7171" s="73">
        <v>0</v>
      </c>
      <c r="H7171" s="73">
        <v>0</v>
      </c>
      <c r="I7171" s="275">
        <v>25133458</v>
      </c>
      <c r="J7171" s="275"/>
      <c r="K7171" s="275">
        <v>0</v>
      </c>
      <c r="L7171" s="275"/>
      <c r="M7171" s="275"/>
      <c r="N7171" s="275"/>
      <c r="O7171" s="275">
        <v>25133458</v>
      </c>
      <c r="P7171" s="275"/>
      <c r="Q7171" s="73">
        <v>0</v>
      </c>
    </row>
    <row r="7172" spans="1:17" ht="12.75" customHeight="1" x14ac:dyDescent="0.25">
      <c r="A7172" s="273" t="s">
        <v>10884</v>
      </c>
      <c r="B7172" s="273"/>
      <c r="C7172" s="274" t="s">
        <v>10885</v>
      </c>
      <c r="D7172" s="274"/>
      <c r="E7172" s="274"/>
      <c r="F7172" s="274"/>
      <c r="G7172" s="73">
        <v>0</v>
      </c>
      <c r="H7172" s="73">
        <v>0</v>
      </c>
      <c r="I7172" s="275">
        <v>300000</v>
      </c>
      <c r="J7172" s="275"/>
      <c r="K7172" s="275">
        <v>0</v>
      </c>
      <c r="L7172" s="275"/>
      <c r="M7172" s="275"/>
      <c r="N7172" s="275"/>
      <c r="O7172" s="275">
        <v>300000</v>
      </c>
      <c r="P7172" s="275"/>
      <c r="Q7172" s="73">
        <v>0</v>
      </c>
    </row>
    <row r="7173" spans="1:17" ht="12.1" customHeight="1" x14ac:dyDescent="0.25">
      <c r="A7173" s="273" t="s">
        <v>10886</v>
      </c>
      <c r="B7173" s="273"/>
      <c r="C7173" s="274" t="s">
        <v>10887</v>
      </c>
      <c r="D7173" s="274"/>
      <c r="E7173" s="274"/>
      <c r="F7173" s="274"/>
      <c r="G7173" s="73">
        <v>0</v>
      </c>
      <c r="H7173" s="73">
        <v>0</v>
      </c>
      <c r="I7173" s="275">
        <v>5500000</v>
      </c>
      <c r="J7173" s="275"/>
      <c r="K7173" s="275">
        <v>0</v>
      </c>
      <c r="L7173" s="275"/>
      <c r="M7173" s="275"/>
      <c r="N7173" s="275"/>
      <c r="O7173" s="275">
        <v>5500000</v>
      </c>
      <c r="P7173" s="275"/>
      <c r="Q7173" s="73">
        <v>0</v>
      </c>
    </row>
    <row r="7174" spans="1:17" ht="12.1" customHeight="1" x14ac:dyDescent="0.25">
      <c r="A7174" s="273" t="s">
        <v>10888</v>
      </c>
      <c r="B7174" s="273"/>
      <c r="C7174" s="274" t="s">
        <v>10889</v>
      </c>
      <c r="D7174" s="274"/>
      <c r="E7174" s="274"/>
      <c r="F7174" s="274"/>
      <c r="G7174" s="73">
        <v>0</v>
      </c>
      <c r="H7174" s="73">
        <v>0</v>
      </c>
      <c r="I7174" s="275">
        <v>1000000</v>
      </c>
      <c r="J7174" s="275"/>
      <c r="K7174" s="275">
        <v>0</v>
      </c>
      <c r="L7174" s="275"/>
      <c r="M7174" s="275"/>
      <c r="N7174" s="275"/>
      <c r="O7174" s="275">
        <v>1000000</v>
      </c>
      <c r="P7174" s="275"/>
      <c r="Q7174" s="73">
        <v>0</v>
      </c>
    </row>
    <row r="7175" spans="1:17" ht="12.75" customHeight="1" x14ac:dyDescent="0.25">
      <c r="A7175" s="273" t="s">
        <v>10890</v>
      </c>
      <c r="B7175" s="273"/>
      <c r="C7175" s="274" t="s">
        <v>10891</v>
      </c>
      <c r="D7175" s="274"/>
      <c r="E7175" s="274"/>
      <c r="F7175" s="274"/>
      <c r="G7175" s="73">
        <v>0</v>
      </c>
      <c r="H7175" s="73">
        <v>0</v>
      </c>
      <c r="I7175" s="275">
        <v>2100000</v>
      </c>
      <c r="J7175" s="275"/>
      <c r="K7175" s="275">
        <v>0</v>
      </c>
      <c r="L7175" s="275"/>
      <c r="M7175" s="275"/>
      <c r="N7175" s="275"/>
      <c r="O7175" s="275">
        <v>2100000</v>
      </c>
      <c r="P7175" s="275"/>
      <c r="Q7175" s="73">
        <v>0</v>
      </c>
    </row>
    <row r="7176" spans="1:17" ht="12.1" customHeight="1" x14ac:dyDescent="0.25">
      <c r="A7176" s="273" t="s">
        <v>10892</v>
      </c>
      <c r="B7176" s="273"/>
      <c r="C7176" s="274" t="s">
        <v>10893</v>
      </c>
      <c r="D7176" s="274"/>
      <c r="E7176" s="274"/>
      <c r="F7176" s="274"/>
      <c r="G7176" s="73">
        <v>0</v>
      </c>
      <c r="H7176" s="73">
        <v>0</v>
      </c>
      <c r="I7176" s="275">
        <v>500000</v>
      </c>
      <c r="J7176" s="275"/>
      <c r="K7176" s="275">
        <v>0</v>
      </c>
      <c r="L7176" s="275"/>
      <c r="M7176" s="275"/>
      <c r="N7176" s="275"/>
      <c r="O7176" s="275">
        <v>500000</v>
      </c>
      <c r="P7176" s="275"/>
      <c r="Q7176" s="73">
        <v>0</v>
      </c>
    </row>
    <row r="7177" spans="1:17" ht="12.1" customHeight="1" x14ac:dyDescent="0.25">
      <c r="A7177" s="273" t="s">
        <v>10894</v>
      </c>
      <c r="B7177" s="273"/>
      <c r="C7177" s="274" t="s">
        <v>10895</v>
      </c>
      <c r="D7177" s="274"/>
      <c r="E7177" s="274"/>
      <c r="F7177" s="274"/>
      <c r="G7177" s="73">
        <v>0</v>
      </c>
      <c r="H7177" s="73">
        <v>0</v>
      </c>
      <c r="I7177" s="275">
        <v>24300000</v>
      </c>
      <c r="J7177" s="275"/>
      <c r="K7177" s="275">
        <v>0</v>
      </c>
      <c r="L7177" s="275"/>
      <c r="M7177" s="275"/>
      <c r="N7177" s="275"/>
      <c r="O7177" s="275">
        <v>24300000</v>
      </c>
      <c r="P7177" s="275"/>
      <c r="Q7177" s="73">
        <v>0</v>
      </c>
    </row>
    <row r="7178" spans="1:17" ht="12.75" customHeight="1" x14ac:dyDescent="0.25">
      <c r="A7178" s="355"/>
      <c r="B7178" s="355"/>
      <c r="C7178" s="355"/>
      <c r="D7178" s="355"/>
      <c r="E7178" s="355"/>
      <c r="F7178" s="355"/>
      <c r="G7178" s="74">
        <v>0</v>
      </c>
      <c r="H7178" s="74">
        <v>0</v>
      </c>
      <c r="I7178" s="356">
        <v>83733458</v>
      </c>
      <c r="J7178" s="356"/>
      <c r="K7178" s="356">
        <v>0</v>
      </c>
      <c r="L7178" s="356"/>
      <c r="M7178" s="356"/>
      <c r="N7178" s="356"/>
      <c r="O7178" s="356">
        <v>83733458</v>
      </c>
      <c r="P7178" s="356"/>
      <c r="Q7178" s="74">
        <v>0</v>
      </c>
    </row>
    <row r="7179" spans="1:17" ht="6.8" customHeight="1" x14ac:dyDescent="0.25"/>
    <row r="7180" spans="1:17" ht="12.1" customHeight="1" x14ac:dyDescent="0.25">
      <c r="A7180" s="277" t="s">
        <v>578</v>
      </c>
      <c r="B7180" s="277"/>
      <c r="C7180" s="278" t="s">
        <v>1040</v>
      </c>
      <c r="D7180" s="278"/>
      <c r="E7180" s="278"/>
      <c r="F7180" s="278"/>
      <c r="G7180" s="278"/>
      <c r="H7180" s="278"/>
      <c r="I7180" s="278"/>
      <c r="J7180" s="278"/>
      <c r="K7180" s="278"/>
      <c r="L7180" s="278"/>
      <c r="M7180" s="278"/>
      <c r="N7180" s="278"/>
      <c r="O7180" s="278"/>
      <c r="P7180" s="278"/>
      <c r="Q7180" s="278"/>
    </row>
    <row r="7181" spans="1:17" ht="12.1" customHeight="1" x14ac:dyDescent="0.25">
      <c r="A7181" s="273" t="s">
        <v>10896</v>
      </c>
      <c r="B7181" s="273"/>
      <c r="C7181" s="274" t="s">
        <v>10897</v>
      </c>
      <c r="D7181" s="274"/>
      <c r="E7181" s="274"/>
      <c r="F7181" s="274"/>
      <c r="G7181" s="73">
        <v>0</v>
      </c>
      <c r="H7181" s="73">
        <v>0</v>
      </c>
      <c r="I7181" s="275">
        <v>916363.62</v>
      </c>
      <c r="J7181" s="275"/>
      <c r="K7181" s="275">
        <v>0</v>
      </c>
      <c r="L7181" s="275"/>
      <c r="M7181" s="275"/>
      <c r="N7181" s="275"/>
      <c r="O7181" s="275">
        <v>916363.62</v>
      </c>
      <c r="P7181" s="275"/>
      <c r="Q7181" s="73">
        <v>0</v>
      </c>
    </row>
    <row r="7182" spans="1:17" ht="12.75" customHeight="1" x14ac:dyDescent="0.25">
      <c r="A7182" s="273" t="s">
        <v>10898</v>
      </c>
      <c r="B7182" s="273"/>
      <c r="C7182" s="274" t="s">
        <v>10899</v>
      </c>
      <c r="D7182" s="274"/>
      <c r="E7182" s="274"/>
      <c r="F7182" s="274"/>
      <c r="G7182" s="73">
        <v>0</v>
      </c>
      <c r="H7182" s="73">
        <v>0</v>
      </c>
      <c r="I7182" s="275">
        <v>450000</v>
      </c>
      <c r="J7182" s="275"/>
      <c r="K7182" s="275">
        <v>0</v>
      </c>
      <c r="L7182" s="275"/>
      <c r="M7182" s="275"/>
      <c r="N7182" s="275"/>
      <c r="O7182" s="275">
        <v>450000</v>
      </c>
      <c r="P7182" s="275"/>
      <c r="Q7182" s="73">
        <v>0</v>
      </c>
    </row>
    <row r="7183" spans="1:17" ht="12.1" customHeight="1" x14ac:dyDescent="0.25">
      <c r="A7183" s="273" t="s">
        <v>10900</v>
      </c>
      <c r="B7183" s="273"/>
      <c r="C7183" s="274" t="s">
        <v>10901</v>
      </c>
      <c r="D7183" s="274"/>
      <c r="E7183" s="274"/>
      <c r="F7183" s="274"/>
      <c r="G7183" s="73">
        <v>0</v>
      </c>
      <c r="H7183" s="73">
        <v>0</v>
      </c>
      <c r="I7183" s="275">
        <v>450000</v>
      </c>
      <c r="J7183" s="275"/>
      <c r="K7183" s="275">
        <v>0</v>
      </c>
      <c r="L7183" s="275"/>
      <c r="M7183" s="275"/>
      <c r="N7183" s="275"/>
      <c r="O7183" s="275">
        <v>450000</v>
      </c>
      <c r="P7183" s="275"/>
      <c r="Q7183" s="73">
        <v>0</v>
      </c>
    </row>
    <row r="7184" spans="1:17" ht="12.1" customHeight="1" x14ac:dyDescent="0.25">
      <c r="A7184" s="273" t="s">
        <v>10902</v>
      </c>
      <c r="B7184" s="273"/>
      <c r="C7184" s="274" t="s">
        <v>10903</v>
      </c>
      <c r="D7184" s="274"/>
      <c r="E7184" s="274"/>
      <c r="F7184" s="274"/>
      <c r="G7184" s="73">
        <v>0</v>
      </c>
      <c r="H7184" s="73">
        <v>0</v>
      </c>
      <c r="I7184" s="275">
        <v>2105454.6</v>
      </c>
      <c r="J7184" s="275"/>
      <c r="K7184" s="275">
        <v>0</v>
      </c>
      <c r="L7184" s="275"/>
      <c r="M7184" s="275"/>
      <c r="N7184" s="275"/>
      <c r="O7184" s="275">
        <v>2105454.6</v>
      </c>
      <c r="P7184" s="275"/>
      <c r="Q7184" s="73">
        <v>0</v>
      </c>
    </row>
    <row r="7185" spans="1:17" ht="12.75" customHeight="1" x14ac:dyDescent="0.25">
      <c r="A7185" s="273" t="s">
        <v>10904</v>
      </c>
      <c r="B7185" s="273"/>
      <c r="C7185" s="274" t="s">
        <v>10905</v>
      </c>
      <c r="D7185" s="274"/>
      <c r="E7185" s="274"/>
      <c r="F7185" s="274"/>
      <c r="G7185" s="73">
        <v>0</v>
      </c>
      <c r="H7185" s="73">
        <v>0</v>
      </c>
      <c r="I7185" s="275">
        <v>45000</v>
      </c>
      <c r="J7185" s="275"/>
      <c r="K7185" s="275">
        <v>0</v>
      </c>
      <c r="L7185" s="275"/>
      <c r="M7185" s="275"/>
      <c r="N7185" s="275"/>
      <c r="O7185" s="275">
        <v>45000</v>
      </c>
      <c r="P7185" s="275"/>
      <c r="Q7185" s="73">
        <v>0</v>
      </c>
    </row>
    <row r="7186" spans="1:17" ht="12.1" customHeight="1" x14ac:dyDescent="0.25">
      <c r="A7186" s="273" t="s">
        <v>10906</v>
      </c>
      <c r="B7186" s="273"/>
      <c r="C7186" s="274" t="s">
        <v>10905</v>
      </c>
      <c r="D7186" s="274"/>
      <c r="E7186" s="274"/>
      <c r="F7186" s="274"/>
      <c r="G7186" s="73">
        <v>0</v>
      </c>
      <c r="H7186" s="73">
        <v>0</v>
      </c>
      <c r="I7186" s="275">
        <v>73909.09</v>
      </c>
      <c r="J7186" s="275"/>
      <c r="K7186" s="275">
        <v>0</v>
      </c>
      <c r="L7186" s="275"/>
      <c r="M7186" s="275"/>
      <c r="N7186" s="275"/>
      <c r="O7186" s="275">
        <v>73909.09</v>
      </c>
      <c r="P7186" s="275"/>
      <c r="Q7186" s="73">
        <v>0</v>
      </c>
    </row>
    <row r="7187" spans="1:17" ht="12.1" customHeight="1" x14ac:dyDescent="0.25">
      <c r="A7187" s="273" t="s">
        <v>10907</v>
      </c>
      <c r="B7187" s="273"/>
      <c r="C7187" s="274" t="s">
        <v>10908</v>
      </c>
      <c r="D7187" s="274"/>
      <c r="E7187" s="274"/>
      <c r="F7187" s="274"/>
      <c r="G7187" s="73">
        <v>0</v>
      </c>
      <c r="H7187" s="73">
        <v>0</v>
      </c>
      <c r="I7187" s="275">
        <v>9000000</v>
      </c>
      <c r="J7187" s="275"/>
      <c r="K7187" s="275">
        <v>0</v>
      </c>
      <c r="L7187" s="275"/>
      <c r="M7187" s="275"/>
      <c r="N7187" s="275"/>
      <c r="O7187" s="275">
        <v>9000000</v>
      </c>
      <c r="P7187" s="275"/>
      <c r="Q7187" s="73">
        <v>0</v>
      </c>
    </row>
    <row r="7188" spans="1:17" ht="12.75" customHeight="1" x14ac:dyDescent="0.25">
      <c r="A7188" s="355"/>
      <c r="B7188" s="355"/>
      <c r="C7188" s="355"/>
      <c r="D7188" s="355"/>
      <c r="E7188" s="355"/>
      <c r="F7188" s="355"/>
      <c r="G7188" s="74">
        <v>0</v>
      </c>
      <c r="H7188" s="74">
        <v>0</v>
      </c>
      <c r="I7188" s="356">
        <v>13040727.310000001</v>
      </c>
      <c r="J7188" s="356"/>
      <c r="K7188" s="356">
        <v>0</v>
      </c>
      <c r="L7188" s="356"/>
      <c r="M7188" s="356"/>
      <c r="N7188" s="356"/>
      <c r="O7188" s="356">
        <v>13040727.310000001</v>
      </c>
      <c r="P7188" s="356"/>
      <c r="Q7188" s="74">
        <v>0</v>
      </c>
    </row>
    <row r="7189" spans="1:17" ht="6.8" customHeight="1" x14ac:dyDescent="0.25"/>
    <row r="7190" spans="1:17" ht="12.1" customHeight="1" x14ac:dyDescent="0.25">
      <c r="A7190" s="277" t="s">
        <v>578</v>
      </c>
      <c r="B7190" s="277"/>
      <c r="C7190" s="278" t="s">
        <v>1042</v>
      </c>
      <c r="D7190" s="278"/>
      <c r="E7190" s="278"/>
      <c r="F7190" s="278"/>
      <c r="G7190" s="278"/>
      <c r="H7190" s="278"/>
      <c r="I7190" s="278"/>
      <c r="J7190" s="278"/>
      <c r="K7190" s="278"/>
      <c r="L7190" s="278"/>
      <c r="M7190" s="278"/>
      <c r="N7190" s="278"/>
      <c r="O7190" s="278"/>
      <c r="P7190" s="278"/>
      <c r="Q7190" s="278"/>
    </row>
    <row r="7191" spans="1:17" ht="12.1" customHeight="1" x14ac:dyDescent="0.25">
      <c r="A7191" s="273" t="s">
        <v>10909</v>
      </c>
      <c r="B7191" s="273"/>
      <c r="C7191" s="274" t="s">
        <v>10910</v>
      </c>
      <c r="D7191" s="274"/>
      <c r="E7191" s="274"/>
      <c r="F7191" s="274"/>
      <c r="G7191" s="73">
        <v>0</v>
      </c>
      <c r="H7191" s="73">
        <v>0</v>
      </c>
      <c r="I7191" s="275">
        <v>311863.62</v>
      </c>
      <c r="J7191" s="275"/>
      <c r="K7191" s="275">
        <v>0</v>
      </c>
      <c r="L7191" s="275"/>
      <c r="M7191" s="275"/>
      <c r="N7191" s="275"/>
      <c r="O7191" s="275">
        <v>311863.62</v>
      </c>
      <c r="P7191" s="275"/>
      <c r="Q7191" s="73">
        <v>0</v>
      </c>
    </row>
    <row r="7192" spans="1:17" ht="12.75" customHeight="1" x14ac:dyDescent="0.25">
      <c r="A7192" s="273" t="s">
        <v>10911</v>
      </c>
      <c r="B7192" s="273"/>
      <c r="C7192" s="274" t="s">
        <v>10912</v>
      </c>
      <c r="D7192" s="274"/>
      <c r="E7192" s="274"/>
      <c r="F7192" s="274"/>
      <c r="G7192" s="73">
        <v>0</v>
      </c>
      <c r="H7192" s="73">
        <v>0</v>
      </c>
      <c r="I7192" s="275">
        <v>2122813.73</v>
      </c>
      <c r="J7192" s="275"/>
      <c r="K7192" s="275">
        <v>0</v>
      </c>
      <c r="L7192" s="275"/>
      <c r="M7192" s="275"/>
      <c r="N7192" s="275"/>
      <c r="O7192" s="275">
        <v>2122813.73</v>
      </c>
      <c r="P7192" s="275"/>
      <c r="Q7192" s="73">
        <v>0</v>
      </c>
    </row>
    <row r="7193" spans="1:17" ht="12.1" customHeight="1" x14ac:dyDescent="0.25">
      <c r="A7193" s="273" t="s">
        <v>10913</v>
      </c>
      <c r="B7193" s="273"/>
      <c r="C7193" s="274" t="s">
        <v>10914</v>
      </c>
      <c r="D7193" s="274"/>
      <c r="E7193" s="274"/>
      <c r="F7193" s="274"/>
      <c r="G7193" s="73">
        <v>0</v>
      </c>
      <c r="H7193" s="73">
        <v>0</v>
      </c>
      <c r="I7193" s="275">
        <v>110909.09</v>
      </c>
      <c r="J7193" s="275"/>
      <c r="K7193" s="275">
        <v>0</v>
      </c>
      <c r="L7193" s="275"/>
      <c r="M7193" s="275"/>
      <c r="N7193" s="275"/>
      <c r="O7193" s="275">
        <v>110909.09</v>
      </c>
      <c r="P7193" s="275"/>
      <c r="Q7193" s="73">
        <v>0</v>
      </c>
    </row>
    <row r="7194" spans="1:17" ht="12.1" customHeight="1" x14ac:dyDescent="0.25">
      <c r="A7194" s="273" t="s">
        <v>10915</v>
      </c>
      <c r="B7194" s="273"/>
      <c r="C7194" s="274" t="s">
        <v>10910</v>
      </c>
      <c r="D7194" s="274"/>
      <c r="E7194" s="274"/>
      <c r="F7194" s="274"/>
      <c r="G7194" s="73">
        <v>0</v>
      </c>
      <c r="H7194" s="73">
        <v>0</v>
      </c>
      <c r="I7194" s="275">
        <v>459362.36</v>
      </c>
      <c r="J7194" s="275"/>
      <c r="K7194" s="275">
        <v>0</v>
      </c>
      <c r="L7194" s="275"/>
      <c r="M7194" s="275"/>
      <c r="N7194" s="275"/>
      <c r="O7194" s="275">
        <v>459362.36</v>
      </c>
      <c r="P7194" s="275"/>
      <c r="Q7194" s="73">
        <v>0</v>
      </c>
    </row>
    <row r="7195" spans="1:17" ht="12.1" customHeight="1" x14ac:dyDescent="0.25">
      <c r="A7195" s="273" t="s">
        <v>10916</v>
      </c>
      <c r="B7195" s="273"/>
      <c r="C7195" s="274" t="s">
        <v>10912</v>
      </c>
      <c r="D7195" s="274"/>
      <c r="E7195" s="274"/>
      <c r="F7195" s="274"/>
      <c r="G7195" s="73">
        <v>0</v>
      </c>
      <c r="H7195" s="73">
        <v>0</v>
      </c>
      <c r="I7195" s="275">
        <v>1787574.72</v>
      </c>
      <c r="J7195" s="275"/>
      <c r="K7195" s="275">
        <v>0</v>
      </c>
      <c r="L7195" s="275"/>
      <c r="M7195" s="275"/>
      <c r="N7195" s="275"/>
      <c r="O7195" s="275">
        <v>1787574.72</v>
      </c>
      <c r="P7195" s="275"/>
      <c r="Q7195" s="73">
        <v>0</v>
      </c>
    </row>
    <row r="7196" spans="1:17" ht="12.75" customHeight="1" x14ac:dyDescent="0.25">
      <c r="A7196" s="273" t="s">
        <v>10917</v>
      </c>
      <c r="B7196" s="273"/>
      <c r="C7196" s="274" t="s">
        <v>10918</v>
      </c>
      <c r="D7196" s="274"/>
      <c r="E7196" s="274"/>
      <c r="F7196" s="274"/>
      <c r="G7196" s="73">
        <v>0</v>
      </c>
      <c r="H7196" s="73">
        <v>0</v>
      </c>
      <c r="I7196" s="275">
        <v>6818.2</v>
      </c>
      <c r="J7196" s="275"/>
      <c r="K7196" s="275">
        <v>0</v>
      </c>
      <c r="L7196" s="275"/>
      <c r="M7196" s="275"/>
      <c r="N7196" s="275"/>
      <c r="O7196" s="275">
        <v>6818.2</v>
      </c>
      <c r="P7196" s="275"/>
      <c r="Q7196" s="73">
        <v>0</v>
      </c>
    </row>
    <row r="7197" spans="1:17" ht="12.1" customHeight="1" x14ac:dyDescent="0.25">
      <c r="A7197" s="273" t="s">
        <v>10919</v>
      </c>
      <c r="B7197" s="273"/>
      <c r="C7197" s="274" t="s">
        <v>10920</v>
      </c>
      <c r="D7197" s="274"/>
      <c r="E7197" s="274"/>
      <c r="F7197" s="274"/>
      <c r="G7197" s="73">
        <v>0</v>
      </c>
      <c r="H7197" s="73">
        <v>0</v>
      </c>
      <c r="I7197" s="275">
        <v>6818.2</v>
      </c>
      <c r="J7197" s="275"/>
      <c r="K7197" s="275">
        <v>0</v>
      </c>
      <c r="L7197" s="275"/>
      <c r="M7197" s="275"/>
      <c r="N7197" s="275"/>
      <c r="O7197" s="275">
        <v>6818.2</v>
      </c>
      <c r="P7197" s="275"/>
      <c r="Q7197" s="73">
        <v>0</v>
      </c>
    </row>
    <row r="7198" spans="1:17" ht="12.1" customHeight="1" x14ac:dyDescent="0.25">
      <c r="A7198" s="273" t="s">
        <v>10921</v>
      </c>
      <c r="B7198" s="273"/>
      <c r="C7198" s="274" t="s">
        <v>10922</v>
      </c>
      <c r="D7198" s="274"/>
      <c r="E7198" s="274"/>
      <c r="F7198" s="274"/>
      <c r="G7198" s="73">
        <v>0</v>
      </c>
      <c r="H7198" s="73">
        <v>0</v>
      </c>
      <c r="I7198" s="275">
        <v>153545.34</v>
      </c>
      <c r="J7198" s="275"/>
      <c r="K7198" s="275">
        <v>0</v>
      </c>
      <c r="L7198" s="275"/>
      <c r="M7198" s="275"/>
      <c r="N7198" s="275"/>
      <c r="O7198" s="275">
        <v>153545.34</v>
      </c>
      <c r="P7198" s="275"/>
      <c r="Q7198" s="73">
        <v>0</v>
      </c>
    </row>
    <row r="7199" spans="1:17" ht="12.75" customHeight="1" x14ac:dyDescent="0.25">
      <c r="A7199" s="273" t="s">
        <v>10923</v>
      </c>
      <c r="B7199" s="273"/>
      <c r="C7199" s="274" t="s">
        <v>10924</v>
      </c>
      <c r="D7199" s="274"/>
      <c r="E7199" s="274"/>
      <c r="F7199" s="274"/>
      <c r="G7199" s="73">
        <v>0</v>
      </c>
      <c r="H7199" s="73">
        <v>0</v>
      </c>
      <c r="I7199" s="275">
        <v>162454.54</v>
      </c>
      <c r="J7199" s="275"/>
      <c r="K7199" s="275">
        <v>0</v>
      </c>
      <c r="L7199" s="275"/>
      <c r="M7199" s="275"/>
      <c r="N7199" s="275"/>
      <c r="O7199" s="275">
        <v>162454.54</v>
      </c>
      <c r="P7199" s="275"/>
      <c r="Q7199" s="73">
        <v>0</v>
      </c>
    </row>
    <row r="7200" spans="1:17" ht="12.1" customHeight="1" x14ac:dyDescent="0.25">
      <c r="A7200" s="273" t="s">
        <v>10925</v>
      </c>
      <c r="B7200" s="273"/>
      <c r="C7200" s="274" t="s">
        <v>10926</v>
      </c>
      <c r="D7200" s="274"/>
      <c r="E7200" s="274"/>
      <c r="F7200" s="274"/>
      <c r="G7200" s="73">
        <v>0</v>
      </c>
      <c r="H7200" s="73">
        <v>0</v>
      </c>
      <c r="I7200" s="275">
        <v>42909.04</v>
      </c>
      <c r="J7200" s="275"/>
      <c r="K7200" s="275">
        <v>0</v>
      </c>
      <c r="L7200" s="275"/>
      <c r="M7200" s="275"/>
      <c r="N7200" s="275"/>
      <c r="O7200" s="275">
        <v>42909.04</v>
      </c>
      <c r="P7200" s="275"/>
      <c r="Q7200" s="73">
        <v>0</v>
      </c>
    </row>
    <row r="7201" spans="1:17" ht="12.1" customHeight="1" x14ac:dyDescent="0.25">
      <c r="A7201" s="273" t="s">
        <v>10927</v>
      </c>
      <c r="B7201" s="273"/>
      <c r="C7201" s="274" t="s">
        <v>10910</v>
      </c>
      <c r="D7201" s="274"/>
      <c r="E7201" s="274"/>
      <c r="F7201" s="274"/>
      <c r="G7201" s="73">
        <v>0</v>
      </c>
      <c r="H7201" s="73">
        <v>0</v>
      </c>
      <c r="I7201" s="275">
        <v>166454.54</v>
      </c>
      <c r="J7201" s="275"/>
      <c r="K7201" s="275">
        <v>0</v>
      </c>
      <c r="L7201" s="275"/>
      <c r="M7201" s="275"/>
      <c r="N7201" s="275"/>
      <c r="O7201" s="275">
        <v>166454.54</v>
      </c>
      <c r="P7201" s="275"/>
      <c r="Q7201" s="73">
        <v>0</v>
      </c>
    </row>
    <row r="7202" spans="1:17" ht="12.75" customHeight="1" x14ac:dyDescent="0.25">
      <c r="A7202" s="273" t="s">
        <v>10928</v>
      </c>
      <c r="B7202" s="273"/>
      <c r="C7202" s="274" t="s">
        <v>10912</v>
      </c>
      <c r="D7202" s="274"/>
      <c r="E7202" s="274"/>
      <c r="F7202" s="274"/>
      <c r="G7202" s="73">
        <v>0</v>
      </c>
      <c r="H7202" s="73">
        <v>0</v>
      </c>
      <c r="I7202" s="275">
        <v>866291.92</v>
      </c>
      <c r="J7202" s="275"/>
      <c r="K7202" s="275">
        <v>0</v>
      </c>
      <c r="L7202" s="275"/>
      <c r="M7202" s="275"/>
      <c r="N7202" s="275"/>
      <c r="O7202" s="275">
        <v>866291.92</v>
      </c>
      <c r="P7202" s="275"/>
      <c r="Q7202" s="73">
        <v>0</v>
      </c>
    </row>
    <row r="7203" spans="1:17" ht="12.1" customHeight="1" x14ac:dyDescent="0.25">
      <c r="A7203" s="273" t="s">
        <v>10929</v>
      </c>
      <c r="B7203" s="273"/>
      <c r="C7203" s="274" t="s">
        <v>10914</v>
      </c>
      <c r="D7203" s="274"/>
      <c r="E7203" s="274"/>
      <c r="F7203" s="274"/>
      <c r="G7203" s="73">
        <v>0</v>
      </c>
      <c r="H7203" s="73">
        <v>0</v>
      </c>
      <c r="I7203" s="275">
        <v>2181.8200000000002</v>
      </c>
      <c r="J7203" s="275"/>
      <c r="K7203" s="275">
        <v>0</v>
      </c>
      <c r="L7203" s="275"/>
      <c r="M7203" s="275"/>
      <c r="N7203" s="275"/>
      <c r="O7203" s="275">
        <v>2181.8200000000002</v>
      </c>
      <c r="P7203" s="275"/>
      <c r="Q7203" s="73">
        <v>0</v>
      </c>
    </row>
    <row r="7204" spans="1:17" ht="12.1" customHeight="1" x14ac:dyDescent="0.25">
      <c r="A7204" s="273" t="s">
        <v>10930</v>
      </c>
      <c r="B7204" s="273"/>
      <c r="C7204" s="274" t="s">
        <v>10910</v>
      </c>
      <c r="D7204" s="274"/>
      <c r="E7204" s="274"/>
      <c r="F7204" s="274"/>
      <c r="G7204" s="73">
        <v>0</v>
      </c>
      <c r="H7204" s="73">
        <v>0</v>
      </c>
      <c r="I7204" s="275">
        <v>18000</v>
      </c>
      <c r="J7204" s="275"/>
      <c r="K7204" s="275">
        <v>0</v>
      </c>
      <c r="L7204" s="275"/>
      <c r="M7204" s="275"/>
      <c r="N7204" s="275"/>
      <c r="O7204" s="275">
        <v>18000</v>
      </c>
      <c r="P7204" s="275"/>
      <c r="Q7204" s="73">
        <v>0</v>
      </c>
    </row>
    <row r="7205" spans="1:17" ht="12.75" customHeight="1" x14ac:dyDescent="0.25">
      <c r="A7205" s="273" t="s">
        <v>10931</v>
      </c>
      <c r="B7205" s="273"/>
      <c r="C7205" s="274" t="s">
        <v>10912</v>
      </c>
      <c r="D7205" s="274"/>
      <c r="E7205" s="274"/>
      <c r="F7205" s="274"/>
      <c r="G7205" s="73">
        <v>0</v>
      </c>
      <c r="H7205" s="73">
        <v>0</v>
      </c>
      <c r="I7205" s="275">
        <v>815866.06</v>
      </c>
      <c r="J7205" s="275"/>
      <c r="K7205" s="275">
        <v>0</v>
      </c>
      <c r="L7205" s="275"/>
      <c r="M7205" s="275"/>
      <c r="N7205" s="275"/>
      <c r="O7205" s="275">
        <v>815866.06</v>
      </c>
      <c r="P7205" s="275"/>
      <c r="Q7205" s="73">
        <v>0</v>
      </c>
    </row>
    <row r="7206" spans="1:17" ht="12.1" customHeight="1" x14ac:dyDescent="0.25">
      <c r="A7206" s="273" t="s">
        <v>10932</v>
      </c>
      <c r="B7206" s="273"/>
      <c r="C7206" s="274" t="s">
        <v>10933</v>
      </c>
      <c r="D7206" s="274"/>
      <c r="E7206" s="274"/>
      <c r="F7206" s="274"/>
      <c r="G7206" s="73">
        <v>0</v>
      </c>
      <c r="H7206" s="73">
        <v>0</v>
      </c>
      <c r="I7206" s="275">
        <v>100000</v>
      </c>
      <c r="J7206" s="275"/>
      <c r="K7206" s="275">
        <v>0</v>
      </c>
      <c r="L7206" s="275"/>
      <c r="M7206" s="275"/>
      <c r="N7206" s="275"/>
      <c r="O7206" s="275">
        <v>100000</v>
      </c>
      <c r="P7206" s="275"/>
      <c r="Q7206" s="73">
        <v>0</v>
      </c>
    </row>
    <row r="7207" spans="1:17" ht="12.1" customHeight="1" x14ac:dyDescent="0.25">
      <c r="A7207" s="273" t="s">
        <v>10934</v>
      </c>
      <c r="B7207" s="273"/>
      <c r="C7207" s="274" t="s">
        <v>10935</v>
      </c>
      <c r="D7207" s="274"/>
      <c r="E7207" s="274"/>
      <c r="F7207" s="274"/>
      <c r="G7207" s="73">
        <v>0</v>
      </c>
      <c r="H7207" s="73">
        <v>0</v>
      </c>
      <c r="I7207" s="275">
        <v>142021.6</v>
      </c>
      <c r="J7207" s="275"/>
      <c r="K7207" s="275">
        <v>0</v>
      </c>
      <c r="L7207" s="275"/>
      <c r="M7207" s="275"/>
      <c r="N7207" s="275"/>
      <c r="O7207" s="275">
        <v>142021.6</v>
      </c>
      <c r="P7207" s="275"/>
      <c r="Q7207" s="73">
        <v>0</v>
      </c>
    </row>
    <row r="7208" spans="1:17" ht="12.75" customHeight="1" x14ac:dyDescent="0.25">
      <c r="A7208" s="273" t="s">
        <v>10936</v>
      </c>
      <c r="B7208" s="273"/>
      <c r="C7208" s="274" t="s">
        <v>10937</v>
      </c>
      <c r="D7208" s="274"/>
      <c r="E7208" s="274"/>
      <c r="F7208" s="274"/>
      <c r="G7208" s="73">
        <v>0</v>
      </c>
      <c r="H7208" s="73">
        <v>0</v>
      </c>
      <c r="I7208" s="275">
        <v>84091.02</v>
      </c>
      <c r="J7208" s="275"/>
      <c r="K7208" s="275">
        <v>0</v>
      </c>
      <c r="L7208" s="275"/>
      <c r="M7208" s="275"/>
      <c r="N7208" s="275"/>
      <c r="O7208" s="275">
        <v>84091.02</v>
      </c>
      <c r="P7208" s="275"/>
      <c r="Q7208" s="73">
        <v>0</v>
      </c>
    </row>
    <row r="7209" spans="1:17" ht="12.1" customHeight="1" x14ac:dyDescent="0.25">
      <c r="A7209" s="273" t="s">
        <v>10938</v>
      </c>
      <c r="B7209" s="273"/>
      <c r="C7209" s="274" t="s">
        <v>10939</v>
      </c>
      <c r="D7209" s="274"/>
      <c r="E7209" s="274"/>
      <c r="F7209" s="274"/>
      <c r="G7209" s="73">
        <v>0</v>
      </c>
      <c r="H7209" s="73">
        <v>0</v>
      </c>
      <c r="I7209" s="275">
        <v>20000</v>
      </c>
      <c r="J7209" s="275"/>
      <c r="K7209" s="275">
        <v>0</v>
      </c>
      <c r="L7209" s="275"/>
      <c r="M7209" s="275"/>
      <c r="N7209" s="275"/>
      <c r="O7209" s="275">
        <v>20000</v>
      </c>
      <c r="P7209" s="275"/>
      <c r="Q7209" s="73">
        <v>0</v>
      </c>
    </row>
    <row r="7210" spans="1:17" ht="12.1" customHeight="1" x14ac:dyDescent="0.25">
      <c r="A7210" s="273" t="s">
        <v>10940</v>
      </c>
      <c r="B7210" s="273"/>
      <c r="C7210" s="274" t="s">
        <v>10910</v>
      </c>
      <c r="D7210" s="274"/>
      <c r="E7210" s="274"/>
      <c r="F7210" s="274"/>
      <c r="G7210" s="73">
        <v>0</v>
      </c>
      <c r="H7210" s="73">
        <v>0</v>
      </c>
      <c r="I7210" s="275">
        <v>647727.19999999995</v>
      </c>
      <c r="J7210" s="275"/>
      <c r="K7210" s="275">
        <v>0</v>
      </c>
      <c r="L7210" s="275"/>
      <c r="M7210" s="275"/>
      <c r="N7210" s="275"/>
      <c r="O7210" s="275">
        <v>647727.19999999995</v>
      </c>
      <c r="P7210" s="275"/>
      <c r="Q7210" s="73">
        <v>0</v>
      </c>
    </row>
    <row r="7211" spans="1:17" ht="12.75" customHeight="1" x14ac:dyDescent="0.25">
      <c r="A7211" s="273" t="s">
        <v>10941</v>
      </c>
      <c r="B7211" s="273"/>
      <c r="C7211" s="274" t="s">
        <v>10912</v>
      </c>
      <c r="D7211" s="274"/>
      <c r="E7211" s="274"/>
      <c r="F7211" s="274"/>
      <c r="G7211" s="73">
        <v>0</v>
      </c>
      <c r="H7211" s="73">
        <v>0</v>
      </c>
      <c r="I7211" s="275">
        <v>292663.62</v>
      </c>
      <c r="J7211" s="275"/>
      <c r="K7211" s="275">
        <v>0</v>
      </c>
      <c r="L7211" s="275"/>
      <c r="M7211" s="275"/>
      <c r="N7211" s="275"/>
      <c r="O7211" s="275">
        <v>292663.62</v>
      </c>
      <c r="P7211" s="275"/>
      <c r="Q7211" s="73">
        <v>0</v>
      </c>
    </row>
    <row r="7212" spans="1:17" ht="12.1" customHeight="1" x14ac:dyDescent="0.25">
      <c r="A7212" s="273" t="s">
        <v>10942</v>
      </c>
      <c r="B7212" s="273"/>
      <c r="C7212" s="274" t="s">
        <v>10943</v>
      </c>
      <c r="D7212" s="274"/>
      <c r="E7212" s="274"/>
      <c r="F7212" s="274"/>
      <c r="G7212" s="73">
        <v>0</v>
      </c>
      <c r="H7212" s="73">
        <v>0</v>
      </c>
      <c r="I7212" s="275">
        <v>7000</v>
      </c>
      <c r="J7212" s="275"/>
      <c r="K7212" s="275">
        <v>0</v>
      </c>
      <c r="L7212" s="275"/>
      <c r="M7212" s="275"/>
      <c r="N7212" s="275"/>
      <c r="O7212" s="275">
        <v>7000</v>
      </c>
      <c r="P7212" s="275"/>
      <c r="Q7212" s="73">
        <v>0</v>
      </c>
    </row>
    <row r="7213" spans="1:17" ht="12.1" customHeight="1" x14ac:dyDescent="0.25">
      <c r="A7213" s="273" t="s">
        <v>10944</v>
      </c>
      <c r="B7213" s="273"/>
      <c r="C7213" s="274" t="s">
        <v>10914</v>
      </c>
      <c r="D7213" s="274"/>
      <c r="E7213" s="274"/>
      <c r="F7213" s="274"/>
      <c r="G7213" s="73">
        <v>0</v>
      </c>
      <c r="H7213" s="73">
        <v>0</v>
      </c>
      <c r="I7213" s="275">
        <v>109018.18</v>
      </c>
      <c r="J7213" s="275"/>
      <c r="K7213" s="275">
        <v>0</v>
      </c>
      <c r="L7213" s="275"/>
      <c r="M7213" s="275"/>
      <c r="N7213" s="275"/>
      <c r="O7213" s="275">
        <v>109018.18</v>
      </c>
      <c r="P7213" s="275"/>
      <c r="Q7213" s="73">
        <v>0</v>
      </c>
    </row>
    <row r="7214" spans="1:17" ht="12.75" customHeight="1" x14ac:dyDescent="0.25">
      <c r="A7214" s="273" t="s">
        <v>10945</v>
      </c>
      <c r="B7214" s="273"/>
      <c r="C7214" s="274" t="s">
        <v>10910</v>
      </c>
      <c r="D7214" s="274"/>
      <c r="E7214" s="274"/>
      <c r="F7214" s="274"/>
      <c r="G7214" s="73">
        <v>0</v>
      </c>
      <c r="H7214" s="73">
        <v>0</v>
      </c>
      <c r="I7214" s="275">
        <v>572960.73</v>
      </c>
      <c r="J7214" s="275"/>
      <c r="K7214" s="275">
        <v>0</v>
      </c>
      <c r="L7214" s="275"/>
      <c r="M7214" s="275"/>
      <c r="N7214" s="275"/>
      <c r="O7214" s="275">
        <v>572960.73</v>
      </c>
      <c r="P7214" s="275"/>
      <c r="Q7214" s="73">
        <v>0</v>
      </c>
    </row>
    <row r="7215" spans="1:17" ht="12.1" customHeight="1" x14ac:dyDescent="0.25">
      <c r="A7215" s="273" t="s">
        <v>10946</v>
      </c>
      <c r="B7215" s="273"/>
      <c r="C7215" s="274" t="s">
        <v>10912</v>
      </c>
      <c r="D7215" s="274"/>
      <c r="E7215" s="274"/>
      <c r="F7215" s="274"/>
      <c r="G7215" s="73">
        <v>0</v>
      </c>
      <c r="H7215" s="73">
        <v>0</v>
      </c>
      <c r="I7215" s="275">
        <v>1125606.3500000001</v>
      </c>
      <c r="J7215" s="275"/>
      <c r="K7215" s="275">
        <v>0</v>
      </c>
      <c r="L7215" s="275"/>
      <c r="M7215" s="275"/>
      <c r="N7215" s="275"/>
      <c r="O7215" s="275">
        <v>1125606.3500000001</v>
      </c>
      <c r="P7215" s="275"/>
      <c r="Q7215" s="73">
        <v>0</v>
      </c>
    </row>
    <row r="7216" spans="1:17" ht="12.1" customHeight="1" x14ac:dyDescent="0.25">
      <c r="A7216" s="273" t="s">
        <v>10947</v>
      </c>
      <c r="B7216" s="273"/>
      <c r="C7216" s="274" t="s">
        <v>10948</v>
      </c>
      <c r="D7216" s="274"/>
      <c r="E7216" s="274"/>
      <c r="F7216" s="274"/>
      <c r="G7216" s="73">
        <v>0</v>
      </c>
      <c r="H7216" s="73">
        <v>0</v>
      </c>
      <c r="I7216" s="275">
        <v>114818.18</v>
      </c>
      <c r="J7216" s="275"/>
      <c r="K7216" s="275">
        <v>0</v>
      </c>
      <c r="L7216" s="275"/>
      <c r="M7216" s="275"/>
      <c r="N7216" s="275"/>
      <c r="O7216" s="275">
        <v>114818.18</v>
      </c>
      <c r="P7216" s="275"/>
      <c r="Q7216" s="73">
        <v>0</v>
      </c>
    </row>
    <row r="7217" spans="1:17" ht="12.75" customHeight="1" x14ac:dyDescent="0.25">
      <c r="A7217" s="273" t="s">
        <v>10949</v>
      </c>
      <c r="B7217" s="273"/>
      <c r="C7217" s="274" t="s">
        <v>10914</v>
      </c>
      <c r="D7217" s="274"/>
      <c r="E7217" s="274"/>
      <c r="F7217" s="274"/>
      <c r="G7217" s="73">
        <v>0</v>
      </c>
      <c r="H7217" s="73">
        <v>0</v>
      </c>
      <c r="I7217" s="275">
        <v>13284.1</v>
      </c>
      <c r="J7217" s="275"/>
      <c r="K7217" s="275">
        <v>0</v>
      </c>
      <c r="L7217" s="275"/>
      <c r="M7217" s="275"/>
      <c r="N7217" s="275"/>
      <c r="O7217" s="275">
        <v>13284.1</v>
      </c>
      <c r="P7217" s="275"/>
      <c r="Q7217" s="73">
        <v>0</v>
      </c>
    </row>
    <row r="7218" spans="1:17" ht="12.1" customHeight="1" x14ac:dyDescent="0.25">
      <c r="A7218" s="273" t="s">
        <v>10950</v>
      </c>
      <c r="B7218" s="273"/>
      <c r="C7218" s="274" t="s">
        <v>10910</v>
      </c>
      <c r="D7218" s="274"/>
      <c r="E7218" s="274"/>
      <c r="F7218" s="274"/>
      <c r="G7218" s="73">
        <v>0</v>
      </c>
      <c r="H7218" s="73">
        <v>0</v>
      </c>
      <c r="I7218" s="275">
        <v>52726.94</v>
      </c>
      <c r="J7218" s="275"/>
      <c r="K7218" s="275">
        <v>0</v>
      </c>
      <c r="L7218" s="275"/>
      <c r="M7218" s="275"/>
      <c r="N7218" s="275"/>
      <c r="O7218" s="275">
        <v>52726.94</v>
      </c>
      <c r="P7218" s="275"/>
      <c r="Q7218" s="73">
        <v>0</v>
      </c>
    </row>
    <row r="7219" spans="1:17" ht="12.1" customHeight="1" x14ac:dyDescent="0.25">
      <c r="A7219" s="273" t="s">
        <v>10951</v>
      </c>
      <c r="B7219" s="273"/>
      <c r="C7219" s="274" t="s">
        <v>10912</v>
      </c>
      <c r="D7219" s="274"/>
      <c r="E7219" s="274"/>
      <c r="F7219" s="274"/>
      <c r="G7219" s="73">
        <v>0</v>
      </c>
      <c r="H7219" s="73">
        <v>0</v>
      </c>
      <c r="I7219" s="275">
        <v>612184</v>
      </c>
      <c r="J7219" s="275"/>
      <c r="K7219" s="275">
        <v>0</v>
      </c>
      <c r="L7219" s="275"/>
      <c r="M7219" s="275"/>
      <c r="N7219" s="275"/>
      <c r="O7219" s="275">
        <v>612184</v>
      </c>
      <c r="P7219" s="275"/>
      <c r="Q7219" s="73">
        <v>0</v>
      </c>
    </row>
    <row r="7220" spans="1:17" ht="12.1" customHeight="1" x14ac:dyDescent="0.25">
      <c r="A7220" s="273" t="s">
        <v>10952</v>
      </c>
      <c r="B7220" s="273"/>
      <c r="C7220" s="274" t="s">
        <v>10910</v>
      </c>
      <c r="D7220" s="274"/>
      <c r="E7220" s="274"/>
      <c r="F7220" s="274"/>
      <c r="G7220" s="73">
        <v>0</v>
      </c>
      <c r="H7220" s="73">
        <v>0</v>
      </c>
      <c r="I7220" s="275">
        <v>228077.14</v>
      </c>
      <c r="J7220" s="275"/>
      <c r="K7220" s="275">
        <v>0</v>
      </c>
      <c r="L7220" s="275"/>
      <c r="M7220" s="275"/>
      <c r="N7220" s="275"/>
      <c r="O7220" s="275">
        <v>228077.14</v>
      </c>
      <c r="P7220" s="275"/>
      <c r="Q7220" s="73">
        <v>0</v>
      </c>
    </row>
    <row r="7221" spans="1:17" ht="12.75" customHeight="1" x14ac:dyDescent="0.25">
      <c r="A7221" s="273" t="s">
        <v>10953</v>
      </c>
      <c r="B7221" s="273"/>
      <c r="C7221" s="274" t="s">
        <v>10912</v>
      </c>
      <c r="D7221" s="274"/>
      <c r="E7221" s="274"/>
      <c r="F7221" s="274"/>
      <c r="G7221" s="73">
        <v>0</v>
      </c>
      <c r="H7221" s="73">
        <v>0</v>
      </c>
      <c r="I7221" s="275">
        <v>1606628.99</v>
      </c>
      <c r="J7221" s="275"/>
      <c r="K7221" s="275">
        <v>0</v>
      </c>
      <c r="L7221" s="275"/>
      <c r="M7221" s="275"/>
      <c r="N7221" s="275"/>
      <c r="O7221" s="275">
        <v>1606628.99</v>
      </c>
      <c r="P7221" s="275"/>
      <c r="Q7221" s="73">
        <v>0</v>
      </c>
    </row>
    <row r="7222" spans="1:17" ht="12.1" customHeight="1" x14ac:dyDescent="0.25">
      <c r="A7222" s="273" t="s">
        <v>10954</v>
      </c>
      <c r="B7222" s="273"/>
      <c r="C7222" s="274" t="s">
        <v>10955</v>
      </c>
      <c r="D7222" s="274"/>
      <c r="E7222" s="274"/>
      <c r="F7222" s="274"/>
      <c r="G7222" s="73">
        <v>0</v>
      </c>
      <c r="H7222" s="73">
        <v>0</v>
      </c>
      <c r="I7222" s="275">
        <v>700</v>
      </c>
      <c r="J7222" s="275"/>
      <c r="K7222" s="275">
        <v>0</v>
      </c>
      <c r="L7222" s="275"/>
      <c r="M7222" s="275"/>
      <c r="N7222" s="275"/>
      <c r="O7222" s="275">
        <v>700</v>
      </c>
      <c r="P7222" s="275"/>
      <c r="Q7222" s="73">
        <v>0</v>
      </c>
    </row>
    <row r="7223" spans="1:17" ht="12.1" customHeight="1" x14ac:dyDescent="0.25">
      <c r="A7223" s="273" t="s">
        <v>10956</v>
      </c>
      <c r="B7223" s="273"/>
      <c r="C7223" s="274" t="s">
        <v>10957</v>
      </c>
      <c r="D7223" s="274"/>
      <c r="E7223" s="274"/>
      <c r="F7223" s="274"/>
      <c r="G7223" s="73">
        <v>0</v>
      </c>
      <c r="H7223" s="73">
        <v>0</v>
      </c>
      <c r="I7223" s="275">
        <v>59090.91</v>
      </c>
      <c r="J7223" s="275"/>
      <c r="K7223" s="275">
        <v>0</v>
      </c>
      <c r="L7223" s="275"/>
      <c r="M7223" s="275"/>
      <c r="N7223" s="275"/>
      <c r="O7223" s="275">
        <v>59090.91</v>
      </c>
      <c r="P7223" s="275"/>
      <c r="Q7223" s="73">
        <v>0</v>
      </c>
    </row>
    <row r="7224" spans="1:17" ht="12.75" customHeight="1" x14ac:dyDescent="0.25">
      <c r="A7224" s="273" t="s">
        <v>10958</v>
      </c>
      <c r="B7224" s="273"/>
      <c r="C7224" s="274" t="s">
        <v>10914</v>
      </c>
      <c r="D7224" s="274"/>
      <c r="E7224" s="274"/>
      <c r="F7224" s="274"/>
      <c r="G7224" s="73">
        <v>0</v>
      </c>
      <c r="H7224" s="73">
        <v>0</v>
      </c>
      <c r="I7224" s="275">
        <v>98909.09</v>
      </c>
      <c r="J7224" s="275"/>
      <c r="K7224" s="275">
        <v>0</v>
      </c>
      <c r="L7224" s="275"/>
      <c r="M7224" s="275"/>
      <c r="N7224" s="275"/>
      <c r="O7224" s="275">
        <v>98909.09</v>
      </c>
      <c r="P7224" s="275"/>
      <c r="Q7224" s="73">
        <v>0</v>
      </c>
    </row>
    <row r="7225" spans="1:17" ht="12.1" customHeight="1" x14ac:dyDescent="0.25">
      <c r="A7225" s="273" t="s">
        <v>10959</v>
      </c>
      <c r="B7225" s="273"/>
      <c r="C7225" s="274" t="s">
        <v>10910</v>
      </c>
      <c r="D7225" s="274"/>
      <c r="E7225" s="274"/>
      <c r="F7225" s="274"/>
      <c r="G7225" s="73">
        <v>0</v>
      </c>
      <c r="H7225" s="73">
        <v>0</v>
      </c>
      <c r="I7225" s="275">
        <v>232183.61</v>
      </c>
      <c r="J7225" s="275"/>
      <c r="K7225" s="275">
        <v>0</v>
      </c>
      <c r="L7225" s="275"/>
      <c r="M7225" s="275"/>
      <c r="N7225" s="275"/>
      <c r="O7225" s="275">
        <v>232183.61</v>
      </c>
      <c r="P7225" s="275"/>
      <c r="Q7225" s="73">
        <v>0</v>
      </c>
    </row>
    <row r="7226" spans="1:17" ht="12.1" customHeight="1" x14ac:dyDescent="0.25">
      <c r="A7226" s="273" t="s">
        <v>10960</v>
      </c>
      <c r="B7226" s="273"/>
      <c r="C7226" s="274" t="s">
        <v>10912</v>
      </c>
      <c r="D7226" s="274"/>
      <c r="E7226" s="274"/>
      <c r="F7226" s="274"/>
      <c r="G7226" s="73">
        <v>0</v>
      </c>
      <c r="H7226" s="73">
        <v>0</v>
      </c>
      <c r="I7226" s="275">
        <v>313272.40000000002</v>
      </c>
      <c r="J7226" s="275"/>
      <c r="K7226" s="275">
        <v>0</v>
      </c>
      <c r="L7226" s="275"/>
      <c r="M7226" s="275"/>
      <c r="N7226" s="275"/>
      <c r="O7226" s="275">
        <v>313272.40000000002</v>
      </c>
      <c r="P7226" s="275"/>
      <c r="Q7226" s="73">
        <v>0</v>
      </c>
    </row>
    <row r="7227" spans="1:17" ht="12.75" customHeight="1" x14ac:dyDescent="0.25">
      <c r="A7227" s="273" t="s">
        <v>10961</v>
      </c>
      <c r="B7227" s="273"/>
      <c r="C7227" s="274" t="s">
        <v>10962</v>
      </c>
      <c r="D7227" s="274"/>
      <c r="E7227" s="274"/>
      <c r="F7227" s="274"/>
      <c r="G7227" s="73">
        <v>0</v>
      </c>
      <c r="H7227" s="73">
        <v>0</v>
      </c>
      <c r="I7227" s="275">
        <v>82272.72</v>
      </c>
      <c r="J7227" s="275"/>
      <c r="K7227" s="275">
        <v>0</v>
      </c>
      <c r="L7227" s="275"/>
      <c r="M7227" s="275"/>
      <c r="N7227" s="275"/>
      <c r="O7227" s="275">
        <v>82272.72</v>
      </c>
      <c r="P7227" s="275"/>
      <c r="Q7227" s="73">
        <v>0</v>
      </c>
    </row>
    <row r="7228" spans="1:17" ht="12.1" customHeight="1" x14ac:dyDescent="0.25">
      <c r="A7228" s="273" t="s">
        <v>10963</v>
      </c>
      <c r="B7228" s="273"/>
      <c r="C7228" s="274" t="s">
        <v>10910</v>
      </c>
      <c r="D7228" s="274"/>
      <c r="E7228" s="274"/>
      <c r="F7228" s="274"/>
      <c r="G7228" s="73">
        <v>0</v>
      </c>
      <c r="H7228" s="73">
        <v>0</v>
      </c>
      <c r="I7228" s="275">
        <v>318727.21999999997</v>
      </c>
      <c r="J7228" s="275"/>
      <c r="K7228" s="275">
        <v>0</v>
      </c>
      <c r="L7228" s="275"/>
      <c r="M7228" s="275"/>
      <c r="N7228" s="275"/>
      <c r="O7228" s="275">
        <v>318727.21999999997</v>
      </c>
      <c r="P7228" s="275"/>
      <c r="Q7228" s="73">
        <v>0</v>
      </c>
    </row>
    <row r="7229" spans="1:17" ht="12.1" customHeight="1" x14ac:dyDescent="0.25">
      <c r="A7229" s="273" t="s">
        <v>10964</v>
      </c>
      <c r="B7229" s="273"/>
      <c r="C7229" s="274" t="s">
        <v>10912</v>
      </c>
      <c r="D7229" s="274"/>
      <c r="E7229" s="274"/>
      <c r="F7229" s="274"/>
      <c r="G7229" s="73">
        <v>0</v>
      </c>
      <c r="H7229" s="73">
        <v>0</v>
      </c>
      <c r="I7229" s="275">
        <v>933061.23</v>
      </c>
      <c r="J7229" s="275"/>
      <c r="K7229" s="275">
        <v>0</v>
      </c>
      <c r="L7229" s="275"/>
      <c r="M7229" s="275"/>
      <c r="N7229" s="275"/>
      <c r="O7229" s="275">
        <v>933061.23</v>
      </c>
      <c r="P7229" s="275"/>
      <c r="Q7229" s="73">
        <v>0</v>
      </c>
    </row>
    <row r="7230" spans="1:17" ht="12.75" customHeight="1" x14ac:dyDescent="0.25">
      <c r="A7230" s="273" t="s">
        <v>10965</v>
      </c>
      <c r="B7230" s="273"/>
      <c r="C7230" s="274" t="s">
        <v>10966</v>
      </c>
      <c r="D7230" s="274"/>
      <c r="E7230" s="274"/>
      <c r="F7230" s="274"/>
      <c r="G7230" s="73">
        <v>0</v>
      </c>
      <c r="H7230" s="73">
        <v>0</v>
      </c>
      <c r="I7230" s="275">
        <v>165909</v>
      </c>
      <c r="J7230" s="275"/>
      <c r="K7230" s="275">
        <v>0</v>
      </c>
      <c r="L7230" s="275"/>
      <c r="M7230" s="275"/>
      <c r="N7230" s="275"/>
      <c r="O7230" s="275">
        <v>165909</v>
      </c>
      <c r="P7230" s="275"/>
      <c r="Q7230" s="73">
        <v>0</v>
      </c>
    </row>
    <row r="7231" spans="1:17" ht="12.1" customHeight="1" x14ac:dyDescent="0.25">
      <c r="A7231" s="273" t="s">
        <v>10967</v>
      </c>
      <c r="B7231" s="273"/>
      <c r="C7231" s="274" t="s">
        <v>10968</v>
      </c>
      <c r="D7231" s="274"/>
      <c r="E7231" s="274"/>
      <c r="F7231" s="274"/>
      <c r="G7231" s="73">
        <v>0</v>
      </c>
      <c r="H7231" s="73">
        <v>0</v>
      </c>
      <c r="I7231" s="275">
        <v>192700.73</v>
      </c>
      <c r="J7231" s="275"/>
      <c r="K7231" s="275">
        <v>0</v>
      </c>
      <c r="L7231" s="275"/>
      <c r="M7231" s="275"/>
      <c r="N7231" s="275"/>
      <c r="O7231" s="275">
        <v>192700.73</v>
      </c>
      <c r="P7231" s="275"/>
      <c r="Q7231" s="73">
        <v>0</v>
      </c>
    </row>
    <row r="7232" spans="1:17" ht="12.1" customHeight="1" x14ac:dyDescent="0.25">
      <c r="A7232" s="273" t="s">
        <v>10969</v>
      </c>
      <c r="B7232" s="273"/>
      <c r="C7232" s="274" t="s">
        <v>10970</v>
      </c>
      <c r="D7232" s="274"/>
      <c r="E7232" s="274"/>
      <c r="F7232" s="274"/>
      <c r="G7232" s="73">
        <v>0</v>
      </c>
      <c r="H7232" s="73">
        <v>0</v>
      </c>
      <c r="I7232" s="275">
        <v>651856.02</v>
      </c>
      <c r="J7232" s="275"/>
      <c r="K7232" s="275">
        <v>0</v>
      </c>
      <c r="L7232" s="275"/>
      <c r="M7232" s="275"/>
      <c r="N7232" s="275"/>
      <c r="O7232" s="275">
        <v>651856.02</v>
      </c>
      <c r="P7232" s="275"/>
      <c r="Q7232" s="73">
        <v>0</v>
      </c>
    </row>
    <row r="7233" spans="1:17" ht="12.75" customHeight="1" x14ac:dyDescent="0.25">
      <c r="A7233" s="273" t="s">
        <v>10971</v>
      </c>
      <c r="B7233" s="273"/>
      <c r="C7233" s="274" t="s">
        <v>10972</v>
      </c>
      <c r="D7233" s="274"/>
      <c r="E7233" s="274"/>
      <c r="F7233" s="274"/>
      <c r="G7233" s="73">
        <v>0</v>
      </c>
      <c r="H7233" s="73">
        <v>0</v>
      </c>
      <c r="I7233" s="275">
        <v>320381.7</v>
      </c>
      <c r="J7233" s="275"/>
      <c r="K7233" s="275">
        <v>0</v>
      </c>
      <c r="L7233" s="275"/>
      <c r="M7233" s="275"/>
      <c r="N7233" s="275"/>
      <c r="O7233" s="275">
        <v>320381.7</v>
      </c>
      <c r="P7233" s="275"/>
      <c r="Q7233" s="73">
        <v>0</v>
      </c>
    </row>
    <row r="7234" spans="1:17" ht="12.1" customHeight="1" x14ac:dyDescent="0.25">
      <c r="A7234" s="273" t="s">
        <v>10973</v>
      </c>
      <c r="B7234" s="273"/>
      <c r="C7234" s="274" t="s">
        <v>10910</v>
      </c>
      <c r="D7234" s="274"/>
      <c r="E7234" s="274"/>
      <c r="F7234" s="274"/>
      <c r="G7234" s="73">
        <v>0</v>
      </c>
      <c r="H7234" s="73">
        <v>0</v>
      </c>
      <c r="I7234" s="275">
        <v>750181.65</v>
      </c>
      <c r="J7234" s="275"/>
      <c r="K7234" s="275">
        <v>0</v>
      </c>
      <c r="L7234" s="275"/>
      <c r="M7234" s="275"/>
      <c r="N7234" s="275"/>
      <c r="O7234" s="275">
        <v>750181.65</v>
      </c>
      <c r="P7234" s="275"/>
      <c r="Q7234" s="73">
        <v>0</v>
      </c>
    </row>
    <row r="7235" spans="1:17" ht="12.1" customHeight="1" x14ac:dyDescent="0.25">
      <c r="A7235" s="273" t="s">
        <v>10974</v>
      </c>
      <c r="B7235" s="273"/>
      <c r="C7235" s="274" t="s">
        <v>10912</v>
      </c>
      <c r="D7235" s="274"/>
      <c r="E7235" s="274"/>
      <c r="F7235" s="274"/>
      <c r="G7235" s="73">
        <v>0</v>
      </c>
      <c r="H7235" s="73">
        <v>0</v>
      </c>
      <c r="I7235" s="275">
        <v>941758.67</v>
      </c>
      <c r="J7235" s="275"/>
      <c r="K7235" s="275">
        <v>0</v>
      </c>
      <c r="L7235" s="275"/>
      <c r="M7235" s="275"/>
      <c r="N7235" s="275"/>
      <c r="O7235" s="275">
        <v>941758.67</v>
      </c>
      <c r="P7235" s="275"/>
      <c r="Q7235" s="73">
        <v>0</v>
      </c>
    </row>
    <row r="7236" spans="1:17" ht="12.75" customHeight="1" x14ac:dyDescent="0.25">
      <c r="A7236" s="273" t="s">
        <v>10975</v>
      </c>
      <c r="B7236" s="273"/>
      <c r="C7236" s="274" t="s">
        <v>10912</v>
      </c>
      <c r="D7236" s="274"/>
      <c r="E7236" s="274"/>
      <c r="F7236" s="274"/>
      <c r="G7236" s="73">
        <v>0</v>
      </c>
      <c r="H7236" s="73">
        <v>0</v>
      </c>
      <c r="I7236" s="275">
        <v>108181.51</v>
      </c>
      <c r="J7236" s="275"/>
      <c r="K7236" s="275">
        <v>0</v>
      </c>
      <c r="L7236" s="275"/>
      <c r="M7236" s="275"/>
      <c r="N7236" s="275"/>
      <c r="O7236" s="275">
        <v>108181.51</v>
      </c>
      <c r="P7236" s="275"/>
      <c r="Q7236" s="73">
        <v>0</v>
      </c>
    </row>
    <row r="7237" spans="1:17" ht="12.1" customHeight="1" x14ac:dyDescent="0.25">
      <c r="A7237" s="273" t="s">
        <v>10976</v>
      </c>
      <c r="B7237" s="273"/>
      <c r="C7237" s="274" t="s">
        <v>10910</v>
      </c>
      <c r="D7237" s="274"/>
      <c r="E7237" s="274"/>
      <c r="F7237" s="274"/>
      <c r="G7237" s="73">
        <v>0</v>
      </c>
      <c r="H7237" s="73">
        <v>0</v>
      </c>
      <c r="I7237" s="275">
        <v>58454.54</v>
      </c>
      <c r="J7237" s="275"/>
      <c r="K7237" s="275">
        <v>0</v>
      </c>
      <c r="L7237" s="275"/>
      <c r="M7237" s="275"/>
      <c r="N7237" s="275"/>
      <c r="O7237" s="275">
        <v>58454.54</v>
      </c>
      <c r="P7237" s="275"/>
      <c r="Q7237" s="73">
        <v>0</v>
      </c>
    </row>
    <row r="7238" spans="1:17" ht="12.1" customHeight="1" x14ac:dyDescent="0.25">
      <c r="A7238" s="273" t="s">
        <v>10977</v>
      </c>
      <c r="B7238" s="273"/>
      <c r="C7238" s="274" t="s">
        <v>10912</v>
      </c>
      <c r="D7238" s="274"/>
      <c r="E7238" s="274"/>
      <c r="F7238" s="274"/>
      <c r="G7238" s="73">
        <v>0</v>
      </c>
      <c r="H7238" s="73">
        <v>0</v>
      </c>
      <c r="I7238" s="275">
        <v>1656664.77</v>
      </c>
      <c r="J7238" s="275"/>
      <c r="K7238" s="275">
        <v>0</v>
      </c>
      <c r="L7238" s="275"/>
      <c r="M7238" s="275"/>
      <c r="N7238" s="275"/>
      <c r="O7238" s="275">
        <v>1656664.77</v>
      </c>
      <c r="P7238" s="275"/>
      <c r="Q7238" s="73">
        <v>0</v>
      </c>
    </row>
    <row r="7239" spans="1:17" ht="12.75" customHeight="1" x14ac:dyDescent="0.25">
      <c r="A7239" s="273" t="s">
        <v>10978</v>
      </c>
      <c r="B7239" s="273"/>
      <c r="C7239" s="274" t="s">
        <v>10979</v>
      </c>
      <c r="D7239" s="274"/>
      <c r="E7239" s="274"/>
      <c r="F7239" s="274"/>
      <c r="G7239" s="73">
        <v>0</v>
      </c>
      <c r="H7239" s="73">
        <v>0</v>
      </c>
      <c r="I7239" s="275">
        <v>63636.36</v>
      </c>
      <c r="J7239" s="275"/>
      <c r="K7239" s="275">
        <v>0</v>
      </c>
      <c r="L7239" s="275"/>
      <c r="M7239" s="275"/>
      <c r="N7239" s="275"/>
      <c r="O7239" s="275">
        <v>63636.36</v>
      </c>
      <c r="P7239" s="275"/>
      <c r="Q7239" s="73">
        <v>0</v>
      </c>
    </row>
    <row r="7240" spans="1:17" ht="12.1" customHeight="1" x14ac:dyDescent="0.25">
      <c r="A7240" s="273" t="s">
        <v>10980</v>
      </c>
      <c r="B7240" s="273"/>
      <c r="C7240" s="274" t="s">
        <v>10914</v>
      </c>
      <c r="D7240" s="274"/>
      <c r="E7240" s="274"/>
      <c r="F7240" s="274"/>
      <c r="G7240" s="73">
        <v>0</v>
      </c>
      <c r="H7240" s="73">
        <v>0</v>
      </c>
      <c r="I7240" s="275">
        <v>9545.4</v>
      </c>
      <c r="J7240" s="275"/>
      <c r="K7240" s="275">
        <v>0</v>
      </c>
      <c r="L7240" s="275"/>
      <c r="M7240" s="275"/>
      <c r="N7240" s="275"/>
      <c r="O7240" s="275">
        <v>9545.4</v>
      </c>
      <c r="P7240" s="275"/>
      <c r="Q7240" s="73">
        <v>0</v>
      </c>
    </row>
    <row r="7241" spans="1:17" ht="12.1" customHeight="1" x14ac:dyDescent="0.25">
      <c r="A7241" s="273" t="s">
        <v>10981</v>
      </c>
      <c r="B7241" s="273"/>
      <c r="C7241" s="274" t="s">
        <v>10910</v>
      </c>
      <c r="D7241" s="274"/>
      <c r="E7241" s="274"/>
      <c r="F7241" s="274"/>
      <c r="G7241" s="73">
        <v>0</v>
      </c>
      <c r="H7241" s="73">
        <v>0</v>
      </c>
      <c r="I7241" s="275">
        <v>26909.1</v>
      </c>
      <c r="J7241" s="275"/>
      <c r="K7241" s="275">
        <v>0</v>
      </c>
      <c r="L7241" s="275"/>
      <c r="M7241" s="275"/>
      <c r="N7241" s="275"/>
      <c r="O7241" s="275">
        <v>26909.1</v>
      </c>
      <c r="P7241" s="275"/>
      <c r="Q7241" s="73">
        <v>0</v>
      </c>
    </row>
    <row r="7242" spans="1:17" ht="12.75" customHeight="1" x14ac:dyDescent="0.25">
      <c r="A7242" s="273" t="s">
        <v>10982</v>
      </c>
      <c r="B7242" s="273"/>
      <c r="C7242" s="274" t="s">
        <v>10912</v>
      </c>
      <c r="D7242" s="274"/>
      <c r="E7242" s="274"/>
      <c r="F7242" s="274"/>
      <c r="G7242" s="73">
        <v>0</v>
      </c>
      <c r="H7242" s="73">
        <v>0</v>
      </c>
      <c r="I7242" s="275">
        <v>362699.5</v>
      </c>
      <c r="J7242" s="275"/>
      <c r="K7242" s="275">
        <v>0</v>
      </c>
      <c r="L7242" s="275"/>
      <c r="M7242" s="275"/>
      <c r="N7242" s="275"/>
      <c r="O7242" s="275">
        <v>362699.5</v>
      </c>
      <c r="P7242" s="275"/>
      <c r="Q7242" s="73">
        <v>0</v>
      </c>
    </row>
    <row r="7243" spans="1:17" ht="12.1" customHeight="1" x14ac:dyDescent="0.25">
      <c r="A7243" s="273" t="s">
        <v>10983</v>
      </c>
      <c r="B7243" s="273"/>
      <c r="C7243" s="274" t="s">
        <v>10914</v>
      </c>
      <c r="D7243" s="274"/>
      <c r="E7243" s="274"/>
      <c r="F7243" s="274"/>
      <c r="G7243" s="73">
        <v>0</v>
      </c>
      <c r="H7243" s="73">
        <v>0</v>
      </c>
      <c r="I7243" s="275">
        <v>10909.09</v>
      </c>
      <c r="J7243" s="275"/>
      <c r="K7243" s="275">
        <v>0</v>
      </c>
      <c r="L7243" s="275"/>
      <c r="M7243" s="275"/>
      <c r="N7243" s="275"/>
      <c r="O7243" s="275">
        <v>10909.09</v>
      </c>
      <c r="P7243" s="275"/>
      <c r="Q7243" s="73">
        <v>0</v>
      </c>
    </row>
    <row r="7244" spans="1:17" ht="12.1" customHeight="1" x14ac:dyDescent="0.25">
      <c r="A7244" s="273" t="s">
        <v>10984</v>
      </c>
      <c r="B7244" s="273"/>
      <c r="C7244" s="274" t="s">
        <v>10910</v>
      </c>
      <c r="D7244" s="274"/>
      <c r="E7244" s="274"/>
      <c r="F7244" s="274"/>
      <c r="G7244" s="73">
        <v>0</v>
      </c>
      <c r="H7244" s="73">
        <v>0</v>
      </c>
      <c r="I7244" s="275">
        <v>21709.09</v>
      </c>
      <c r="J7244" s="275"/>
      <c r="K7244" s="275">
        <v>0</v>
      </c>
      <c r="L7244" s="275"/>
      <c r="M7244" s="275"/>
      <c r="N7244" s="275"/>
      <c r="O7244" s="275">
        <v>21709.09</v>
      </c>
      <c r="P7244" s="275"/>
      <c r="Q7244" s="73">
        <v>0</v>
      </c>
    </row>
    <row r="7245" spans="1:17" ht="12.1" customHeight="1" x14ac:dyDescent="0.25">
      <c r="A7245" s="273" t="s">
        <v>10985</v>
      </c>
      <c r="B7245" s="273"/>
      <c r="C7245" s="274" t="s">
        <v>10912</v>
      </c>
      <c r="D7245" s="274"/>
      <c r="E7245" s="274"/>
      <c r="F7245" s="274"/>
      <c r="G7245" s="73">
        <v>0</v>
      </c>
      <c r="H7245" s="73">
        <v>0</v>
      </c>
      <c r="I7245" s="275">
        <v>996938.9</v>
      </c>
      <c r="J7245" s="275"/>
      <c r="K7245" s="275">
        <v>0</v>
      </c>
      <c r="L7245" s="275"/>
      <c r="M7245" s="275"/>
      <c r="N7245" s="275"/>
      <c r="O7245" s="275">
        <v>996938.9</v>
      </c>
      <c r="P7245" s="275"/>
      <c r="Q7245" s="73">
        <v>0</v>
      </c>
    </row>
    <row r="7246" spans="1:17" ht="12.75" customHeight="1" x14ac:dyDescent="0.25">
      <c r="A7246" s="273" t="s">
        <v>10986</v>
      </c>
      <c r="B7246" s="273"/>
      <c r="C7246" s="274" t="s">
        <v>10910</v>
      </c>
      <c r="D7246" s="274"/>
      <c r="E7246" s="274"/>
      <c r="F7246" s="274"/>
      <c r="G7246" s="73">
        <v>0</v>
      </c>
      <c r="H7246" s="73">
        <v>0</v>
      </c>
      <c r="I7246" s="275">
        <v>5740</v>
      </c>
      <c r="J7246" s="275"/>
      <c r="K7246" s="275">
        <v>0</v>
      </c>
      <c r="L7246" s="275"/>
      <c r="M7246" s="275"/>
      <c r="N7246" s="275"/>
      <c r="O7246" s="275">
        <v>5740</v>
      </c>
      <c r="P7246" s="275"/>
      <c r="Q7246" s="73">
        <v>0</v>
      </c>
    </row>
    <row r="7247" spans="1:17" ht="12.1" customHeight="1" x14ac:dyDescent="0.25">
      <c r="A7247" s="273" t="s">
        <v>10987</v>
      </c>
      <c r="B7247" s="273"/>
      <c r="C7247" s="274" t="s">
        <v>10912</v>
      </c>
      <c r="D7247" s="274"/>
      <c r="E7247" s="274"/>
      <c r="F7247" s="274"/>
      <c r="G7247" s="73">
        <v>0</v>
      </c>
      <c r="H7247" s="73">
        <v>0</v>
      </c>
      <c r="I7247" s="275">
        <v>106187.21</v>
      </c>
      <c r="J7247" s="275"/>
      <c r="K7247" s="275">
        <v>0</v>
      </c>
      <c r="L7247" s="275"/>
      <c r="M7247" s="275"/>
      <c r="N7247" s="275"/>
      <c r="O7247" s="275">
        <v>106187.21</v>
      </c>
      <c r="P7247" s="275"/>
      <c r="Q7247" s="73">
        <v>0</v>
      </c>
    </row>
    <row r="7248" spans="1:17" ht="12.1" customHeight="1" x14ac:dyDescent="0.25">
      <c r="A7248" s="273" t="s">
        <v>10988</v>
      </c>
      <c r="B7248" s="273"/>
      <c r="C7248" s="274" t="s">
        <v>10910</v>
      </c>
      <c r="D7248" s="274"/>
      <c r="E7248" s="274"/>
      <c r="F7248" s="274"/>
      <c r="G7248" s="73">
        <v>0</v>
      </c>
      <c r="H7248" s="73">
        <v>0</v>
      </c>
      <c r="I7248" s="275">
        <v>325454.3</v>
      </c>
      <c r="J7248" s="275"/>
      <c r="K7248" s="275">
        <v>0</v>
      </c>
      <c r="L7248" s="275"/>
      <c r="M7248" s="275"/>
      <c r="N7248" s="275"/>
      <c r="O7248" s="275">
        <v>325454.3</v>
      </c>
      <c r="P7248" s="275"/>
      <c r="Q7248" s="73">
        <v>0</v>
      </c>
    </row>
    <row r="7249" spans="1:17" ht="12.75" customHeight="1" x14ac:dyDescent="0.25">
      <c r="A7249" s="273" t="s">
        <v>10989</v>
      </c>
      <c r="B7249" s="273"/>
      <c r="C7249" s="274" t="s">
        <v>10912</v>
      </c>
      <c r="D7249" s="274"/>
      <c r="E7249" s="274"/>
      <c r="F7249" s="274"/>
      <c r="G7249" s="73">
        <v>0</v>
      </c>
      <c r="H7249" s="73">
        <v>0</v>
      </c>
      <c r="I7249" s="275">
        <v>566318.05000000005</v>
      </c>
      <c r="J7249" s="275"/>
      <c r="K7249" s="275">
        <v>0</v>
      </c>
      <c r="L7249" s="275"/>
      <c r="M7249" s="275"/>
      <c r="N7249" s="275"/>
      <c r="O7249" s="275">
        <v>566318.05000000005</v>
      </c>
      <c r="P7249" s="275"/>
      <c r="Q7249" s="73">
        <v>0</v>
      </c>
    </row>
    <row r="7250" spans="1:17" ht="12.1" customHeight="1" x14ac:dyDescent="0.25">
      <c r="A7250" s="273" t="s">
        <v>10990</v>
      </c>
      <c r="B7250" s="273"/>
      <c r="C7250" s="274" t="s">
        <v>10991</v>
      </c>
      <c r="D7250" s="274"/>
      <c r="E7250" s="274"/>
      <c r="F7250" s="274"/>
      <c r="G7250" s="73">
        <v>0</v>
      </c>
      <c r="H7250" s="73">
        <v>0</v>
      </c>
      <c r="I7250" s="275">
        <v>37727.199999999997</v>
      </c>
      <c r="J7250" s="275"/>
      <c r="K7250" s="275">
        <v>0</v>
      </c>
      <c r="L7250" s="275"/>
      <c r="M7250" s="275"/>
      <c r="N7250" s="275"/>
      <c r="O7250" s="275">
        <v>37727.199999999997</v>
      </c>
      <c r="P7250" s="275"/>
      <c r="Q7250" s="73">
        <v>0</v>
      </c>
    </row>
    <row r="7251" spans="1:17" ht="12.1" customHeight="1" x14ac:dyDescent="0.25">
      <c r="A7251" s="273" t="s">
        <v>10992</v>
      </c>
      <c r="B7251" s="273"/>
      <c r="C7251" s="274" t="s">
        <v>10993</v>
      </c>
      <c r="D7251" s="274"/>
      <c r="E7251" s="274"/>
      <c r="F7251" s="274"/>
      <c r="G7251" s="73">
        <v>0</v>
      </c>
      <c r="H7251" s="73">
        <v>0</v>
      </c>
      <c r="I7251" s="275">
        <v>13454.54</v>
      </c>
      <c r="J7251" s="275"/>
      <c r="K7251" s="275">
        <v>0</v>
      </c>
      <c r="L7251" s="275"/>
      <c r="M7251" s="275"/>
      <c r="N7251" s="275"/>
      <c r="O7251" s="275">
        <v>13454.54</v>
      </c>
      <c r="P7251" s="275"/>
      <c r="Q7251" s="73">
        <v>0</v>
      </c>
    </row>
    <row r="7252" spans="1:17" ht="12.75" customHeight="1" x14ac:dyDescent="0.25">
      <c r="A7252" s="273" t="s">
        <v>10994</v>
      </c>
      <c r="B7252" s="273"/>
      <c r="C7252" s="274" t="s">
        <v>10995</v>
      </c>
      <c r="D7252" s="274"/>
      <c r="E7252" s="274"/>
      <c r="F7252" s="274"/>
      <c r="G7252" s="73">
        <v>0</v>
      </c>
      <c r="H7252" s="73">
        <v>0</v>
      </c>
      <c r="I7252" s="275">
        <v>53018</v>
      </c>
      <c r="J7252" s="275"/>
      <c r="K7252" s="275">
        <v>0</v>
      </c>
      <c r="L7252" s="275"/>
      <c r="M7252" s="275"/>
      <c r="N7252" s="275"/>
      <c r="O7252" s="275">
        <v>53018</v>
      </c>
      <c r="P7252" s="275"/>
      <c r="Q7252" s="73">
        <v>0</v>
      </c>
    </row>
    <row r="7253" spans="1:17" ht="12.1" customHeight="1" x14ac:dyDescent="0.25">
      <c r="A7253" s="273" t="s">
        <v>10996</v>
      </c>
      <c r="B7253" s="273"/>
      <c r="C7253" s="274" t="s">
        <v>10997</v>
      </c>
      <c r="D7253" s="274"/>
      <c r="E7253" s="274"/>
      <c r="F7253" s="274"/>
      <c r="G7253" s="73">
        <v>0</v>
      </c>
      <c r="H7253" s="73">
        <v>0</v>
      </c>
      <c r="I7253" s="275">
        <v>13454.54</v>
      </c>
      <c r="J7253" s="275"/>
      <c r="K7253" s="275">
        <v>0</v>
      </c>
      <c r="L7253" s="275"/>
      <c r="M7253" s="275"/>
      <c r="N7253" s="275"/>
      <c r="O7253" s="275">
        <v>13454.54</v>
      </c>
      <c r="P7253" s="275"/>
      <c r="Q7253" s="73">
        <v>0</v>
      </c>
    </row>
    <row r="7254" spans="1:17" ht="12.1" customHeight="1" x14ac:dyDescent="0.25">
      <c r="A7254" s="273" t="s">
        <v>10998</v>
      </c>
      <c r="B7254" s="273"/>
      <c r="C7254" s="274" t="s">
        <v>10910</v>
      </c>
      <c r="D7254" s="274"/>
      <c r="E7254" s="274"/>
      <c r="F7254" s="274"/>
      <c r="G7254" s="73">
        <v>0</v>
      </c>
      <c r="H7254" s="73">
        <v>0</v>
      </c>
      <c r="I7254" s="275">
        <v>82181.5</v>
      </c>
      <c r="J7254" s="275"/>
      <c r="K7254" s="275">
        <v>0</v>
      </c>
      <c r="L7254" s="275"/>
      <c r="M7254" s="275"/>
      <c r="N7254" s="275"/>
      <c r="O7254" s="275">
        <v>82181.5</v>
      </c>
      <c r="P7254" s="275"/>
      <c r="Q7254" s="73">
        <v>0</v>
      </c>
    </row>
    <row r="7255" spans="1:17" ht="12.75" customHeight="1" x14ac:dyDescent="0.25">
      <c r="A7255" s="273" t="s">
        <v>10999</v>
      </c>
      <c r="B7255" s="273"/>
      <c r="C7255" s="274" t="s">
        <v>10912</v>
      </c>
      <c r="D7255" s="274"/>
      <c r="E7255" s="274"/>
      <c r="F7255" s="274"/>
      <c r="G7255" s="73">
        <v>0</v>
      </c>
      <c r="H7255" s="73">
        <v>0</v>
      </c>
      <c r="I7255" s="275">
        <v>2785535.2</v>
      </c>
      <c r="J7255" s="275"/>
      <c r="K7255" s="275">
        <v>0</v>
      </c>
      <c r="L7255" s="275"/>
      <c r="M7255" s="275"/>
      <c r="N7255" s="275"/>
      <c r="O7255" s="275">
        <v>2785535.2</v>
      </c>
      <c r="P7255" s="275"/>
      <c r="Q7255" s="73">
        <v>0</v>
      </c>
    </row>
    <row r="7256" spans="1:17" ht="12.1" customHeight="1" x14ac:dyDescent="0.25">
      <c r="A7256" s="273" t="s">
        <v>11000</v>
      </c>
      <c r="B7256" s="273"/>
      <c r="C7256" s="274" t="s">
        <v>11001</v>
      </c>
      <c r="D7256" s="274"/>
      <c r="E7256" s="274"/>
      <c r="F7256" s="274"/>
      <c r="G7256" s="73">
        <v>0</v>
      </c>
      <c r="H7256" s="73">
        <v>0</v>
      </c>
      <c r="I7256" s="275">
        <v>68181.81</v>
      </c>
      <c r="J7256" s="275"/>
      <c r="K7256" s="275">
        <v>0</v>
      </c>
      <c r="L7256" s="275"/>
      <c r="M7256" s="275"/>
      <c r="N7256" s="275"/>
      <c r="O7256" s="275">
        <v>68181.81</v>
      </c>
      <c r="P7256" s="275"/>
      <c r="Q7256" s="73">
        <v>0</v>
      </c>
    </row>
    <row r="7257" spans="1:17" ht="12.1" customHeight="1" x14ac:dyDescent="0.25">
      <c r="A7257" s="273" t="s">
        <v>11002</v>
      </c>
      <c r="B7257" s="273"/>
      <c r="C7257" s="274" t="s">
        <v>11003</v>
      </c>
      <c r="D7257" s="274"/>
      <c r="E7257" s="274"/>
      <c r="F7257" s="274"/>
      <c r="G7257" s="73">
        <v>0</v>
      </c>
      <c r="H7257" s="73">
        <v>0</v>
      </c>
      <c r="I7257" s="275">
        <v>223662.49</v>
      </c>
      <c r="J7257" s="275"/>
      <c r="K7257" s="275">
        <v>0</v>
      </c>
      <c r="L7257" s="275"/>
      <c r="M7257" s="275"/>
      <c r="N7257" s="275"/>
      <c r="O7257" s="275">
        <v>223662.49</v>
      </c>
      <c r="P7257" s="275"/>
      <c r="Q7257" s="73">
        <v>0</v>
      </c>
    </row>
    <row r="7258" spans="1:17" ht="12.75" customHeight="1" x14ac:dyDescent="0.25">
      <c r="A7258" s="273" t="s">
        <v>11004</v>
      </c>
      <c r="B7258" s="273"/>
      <c r="C7258" s="274" t="s">
        <v>10910</v>
      </c>
      <c r="D7258" s="274"/>
      <c r="E7258" s="274"/>
      <c r="F7258" s="274"/>
      <c r="G7258" s="73">
        <v>0</v>
      </c>
      <c r="H7258" s="73">
        <v>0</v>
      </c>
      <c r="I7258" s="275">
        <v>1074817.6299999999</v>
      </c>
      <c r="J7258" s="275"/>
      <c r="K7258" s="275">
        <v>0</v>
      </c>
      <c r="L7258" s="275"/>
      <c r="M7258" s="275"/>
      <c r="N7258" s="275"/>
      <c r="O7258" s="275">
        <v>1074817.6299999999</v>
      </c>
      <c r="P7258" s="275"/>
      <c r="Q7258" s="73">
        <v>0</v>
      </c>
    </row>
    <row r="7259" spans="1:17" ht="12.1" customHeight="1" x14ac:dyDescent="0.25">
      <c r="A7259" s="273" t="s">
        <v>11005</v>
      </c>
      <c r="B7259" s="273"/>
      <c r="C7259" s="274" t="s">
        <v>10912</v>
      </c>
      <c r="D7259" s="274"/>
      <c r="E7259" s="274"/>
      <c r="F7259" s="274"/>
      <c r="G7259" s="73">
        <v>0</v>
      </c>
      <c r="H7259" s="73">
        <v>0</v>
      </c>
      <c r="I7259" s="275">
        <v>437748.01</v>
      </c>
      <c r="J7259" s="275"/>
      <c r="K7259" s="275">
        <v>0</v>
      </c>
      <c r="L7259" s="275"/>
      <c r="M7259" s="275"/>
      <c r="N7259" s="275"/>
      <c r="O7259" s="275">
        <v>437748.01</v>
      </c>
      <c r="P7259" s="275"/>
      <c r="Q7259" s="73">
        <v>0</v>
      </c>
    </row>
    <row r="7260" spans="1:17" ht="12.1" customHeight="1" x14ac:dyDescent="0.25">
      <c r="A7260" s="273" t="s">
        <v>11006</v>
      </c>
      <c r="B7260" s="273"/>
      <c r="C7260" s="274" t="s">
        <v>11007</v>
      </c>
      <c r="D7260" s="274"/>
      <c r="E7260" s="274"/>
      <c r="F7260" s="274"/>
      <c r="G7260" s="73">
        <v>0</v>
      </c>
      <c r="H7260" s="73">
        <v>0</v>
      </c>
      <c r="I7260" s="275">
        <v>124242.1</v>
      </c>
      <c r="J7260" s="275"/>
      <c r="K7260" s="275">
        <v>0</v>
      </c>
      <c r="L7260" s="275"/>
      <c r="M7260" s="275"/>
      <c r="N7260" s="275"/>
      <c r="O7260" s="275">
        <v>124242.1</v>
      </c>
      <c r="P7260" s="275"/>
      <c r="Q7260" s="73">
        <v>0</v>
      </c>
    </row>
    <row r="7261" spans="1:17" ht="12.75" customHeight="1" x14ac:dyDescent="0.25">
      <c r="A7261" s="273" t="s">
        <v>11008</v>
      </c>
      <c r="B7261" s="273"/>
      <c r="C7261" s="274" t="s">
        <v>10910</v>
      </c>
      <c r="D7261" s="274"/>
      <c r="E7261" s="274"/>
      <c r="F7261" s="274"/>
      <c r="G7261" s="73">
        <v>0</v>
      </c>
      <c r="H7261" s="73">
        <v>0</v>
      </c>
      <c r="I7261" s="275">
        <v>258545.29</v>
      </c>
      <c r="J7261" s="275"/>
      <c r="K7261" s="275">
        <v>0</v>
      </c>
      <c r="L7261" s="275"/>
      <c r="M7261" s="275"/>
      <c r="N7261" s="275"/>
      <c r="O7261" s="275">
        <v>258545.29</v>
      </c>
      <c r="P7261" s="275"/>
      <c r="Q7261" s="73">
        <v>0</v>
      </c>
    </row>
    <row r="7262" spans="1:17" ht="12.1" customHeight="1" x14ac:dyDescent="0.25">
      <c r="A7262" s="273" t="s">
        <v>11009</v>
      </c>
      <c r="B7262" s="273"/>
      <c r="C7262" s="274" t="s">
        <v>10912</v>
      </c>
      <c r="D7262" s="274"/>
      <c r="E7262" s="274"/>
      <c r="F7262" s="274"/>
      <c r="G7262" s="73">
        <v>0</v>
      </c>
      <c r="H7262" s="73">
        <v>0</v>
      </c>
      <c r="I7262" s="275">
        <v>562460.43999999994</v>
      </c>
      <c r="J7262" s="275"/>
      <c r="K7262" s="275">
        <v>0</v>
      </c>
      <c r="L7262" s="275"/>
      <c r="M7262" s="275"/>
      <c r="N7262" s="275"/>
      <c r="O7262" s="275">
        <v>562460.43999999994</v>
      </c>
      <c r="P7262" s="275"/>
      <c r="Q7262" s="73">
        <v>0</v>
      </c>
    </row>
    <row r="7263" spans="1:17" ht="12.1" customHeight="1" x14ac:dyDescent="0.25">
      <c r="A7263" s="273" t="s">
        <v>11010</v>
      </c>
      <c r="B7263" s="273"/>
      <c r="C7263" s="274" t="s">
        <v>11011</v>
      </c>
      <c r="D7263" s="274"/>
      <c r="E7263" s="274"/>
      <c r="F7263" s="274"/>
      <c r="G7263" s="73">
        <v>0</v>
      </c>
      <c r="H7263" s="73">
        <v>0</v>
      </c>
      <c r="I7263" s="275">
        <v>28545.45</v>
      </c>
      <c r="J7263" s="275"/>
      <c r="K7263" s="275">
        <v>0</v>
      </c>
      <c r="L7263" s="275"/>
      <c r="M7263" s="275"/>
      <c r="N7263" s="275"/>
      <c r="O7263" s="275">
        <v>28545.45</v>
      </c>
      <c r="P7263" s="275"/>
      <c r="Q7263" s="73">
        <v>0</v>
      </c>
    </row>
    <row r="7264" spans="1:17" ht="12.75" customHeight="1" x14ac:dyDescent="0.25">
      <c r="A7264" s="273" t="s">
        <v>11012</v>
      </c>
      <c r="B7264" s="273"/>
      <c r="C7264" s="274" t="s">
        <v>11013</v>
      </c>
      <c r="D7264" s="274"/>
      <c r="E7264" s="274"/>
      <c r="F7264" s="274"/>
      <c r="G7264" s="73">
        <v>0</v>
      </c>
      <c r="H7264" s="73">
        <v>0</v>
      </c>
      <c r="I7264" s="275">
        <v>18000</v>
      </c>
      <c r="J7264" s="275"/>
      <c r="K7264" s="275">
        <v>0</v>
      </c>
      <c r="L7264" s="275"/>
      <c r="M7264" s="275"/>
      <c r="N7264" s="275"/>
      <c r="O7264" s="275">
        <v>18000</v>
      </c>
      <c r="P7264" s="275"/>
      <c r="Q7264" s="73">
        <v>0</v>
      </c>
    </row>
    <row r="7265" spans="1:17" ht="12.1" customHeight="1" x14ac:dyDescent="0.25">
      <c r="A7265" s="273" t="s">
        <v>11014</v>
      </c>
      <c r="B7265" s="273"/>
      <c r="C7265" s="274" t="s">
        <v>10910</v>
      </c>
      <c r="D7265" s="274"/>
      <c r="E7265" s="274"/>
      <c r="F7265" s="274"/>
      <c r="G7265" s="73">
        <v>0</v>
      </c>
      <c r="H7265" s="73">
        <v>0</v>
      </c>
      <c r="I7265" s="275">
        <v>503817.97</v>
      </c>
      <c r="J7265" s="275"/>
      <c r="K7265" s="275">
        <v>0</v>
      </c>
      <c r="L7265" s="275"/>
      <c r="M7265" s="275"/>
      <c r="N7265" s="275"/>
      <c r="O7265" s="275">
        <v>503817.97</v>
      </c>
      <c r="P7265" s="275"/>
      <c r="Q7265" s="73">
        <v>0</v>
      </c>
    </row>
    <row r="7266" spans="1:17" ht="12.1" customHeight="1" x14ac:dyDescent="0.25">
      <c r="A7266" s="273" t="s">
        <v>11015</v>
      </c>
      <c r="B7266" s="273"/>
      <c r="C7266" s="274" t="s">
        <v>10912</v>
      </c>
      <c r="D7266" s="274"/>
      <c r="E7266" s="274"/>
      <c r="F7266" s="274"/>
      <c r="G7266" s="73">
        <v>0</v>
      </c>
      <c r="H7266" s="73">
        <v>0</v>
      </c>
      <c r="I7266" s="275">
        <v>1934723.27</v>
      </c>
      <c r="J7266" s="275"/>
      <c r="K7266" s="275">
        <v>0</v>
      </c>
      <c r="L7266" s="275"/>
      <c r="M7266" s="275"/>
      <c r="N7266" s="275"/>
      <c r="O7266" s="275">
        <v>1934723.27</v>
      </c>
      <c r="P7266" s="275"/>
      <c r="Q7266" s="73">
        <v>0</v>
      </c>
    </row>
    <row r="7267" spans="1:17" ht="12.75" customHeight="1" x14ac:dyDescent="0.25">
      <c r="A7267" s="273" t="s">
        <v>11016</v>
      </c>
      <c r="B7267" s="273"/>
      <c r="C7267" s="274" t="s">
        <v>10910</v>
      </c>
      <c r="D7267" s="274"/>
      <c r="E7267" s="274"/>
      <c r="F7267" s="274"/>
      <c r="G7267" s="73">
        <v>0</v>
      </c>
      <c r="H7267" s="73">
        <v>0</v>
      </c>
      <c r="I7267" s="275">
        <v>179436.28</v>
      </c>
      <c r="J7267" s="275"/>
      <c r="K7267" s="275">
        <v>0</v>
      </c>
      <c r="L7267" s="275"/>
      <c r="M7267" s="275"/>
      <c r="N7267" s="275"/>
      <c r="O7267" s="275">
        <v>179436.28</v>
      </c>
      <c r="P7267" s="275"/>
      <c r="Q7267" s="73">
        <v>0</v>
      </c>
    </row>
    <row r="7268" spans="1:17" ht="12.1" customHeight="1" x14ac:dyDescent="0.25">
      <c r="A7268" s="273" t="s">
        <v>11017</v>
      </c>
      <c r="B7268" s="273"/>
      <c r="C7268" s="274" t="s">
        <v>10912</v>
      </c>
      <c r="D7268" s="274"/>
      <c r="E7268" s="274"/>
      <c r="F7268" s="274"/>
      <c r="G7268" s="73">
        <v>0</v>
      </c>
      <c r="H7268" s="73">
        <v>0</v>
      </c>
      <c r="I7268" s="275">
        <v>126599.3</v>
      </c>
      <c r="J7268" s="275"/>
      <c r="K7268" s="275">
        <v>0</v>
      </c>
      <c r="L7268" s="275"/>
      <c r="M7268" s="275"/>
      <c r="N7268" s="275"/>
      <c r="O7268" s="275">
        <v>126599.3</v>
      </c>
      <c r="P7268" s="275"/>
      <c r="Q7268" s="73">
        <v>0</v>
      </c>
    </row>
    <row r="7269" spans="1:17" ht="12.1" customHeight="1" x14ac:dyDescent="0.25">
      <c r="A7269" s="273" t="s">
        <v>11018</v>
      </c>
      <c r="B7269" s="273"/>
      <c r="C7269" s="274" t="s">
        <v>10914</v>
      </c>
      <c r="D7269" s="274"/>
      <c r="E7269" s="274"/>
      <c r="F7269" s="274"/>
      <c r="G7269" s="73">
        <v>0</v>
      </c>
      <c r="H7269" s="73">
        <v>0</v>
      </c>
      <c r="I7269" s="275">
        <v>10000</v>
      </c>
      <c r="J7269" s="275"/>
      <c r="K7269" s="275">
        <v>0</v>
      </c>
      <c r="L7269" s="275"/>
      <c r="M7269" s="275"/>
      <c r="N7269" s="275"/>
      <c r="O7269" s="275">
        <v>10000</v>
      </c>
      <c r="P7269" s="275"/>
      <c r="Q7269" s="73">
        <v>0</v>
      </c>
    </row>
    <row r="7270" spans="1:17" ht="12.1" customHeight="1" x14ac:dyDescent="0.25">
      <c r="A7270" s="273" t="s">
        <v>11019</v>
      </c>
      <c r="B7270" s="273"/>
      <c r="C7270" s="274" t="s">
        <v>10910</v>
      </c>
      <c r="D7270" s="274"/>
      <c r="E7270" s="274"/>
      <c r="F7270" s="274"/>
      <c r="G7270" s="73">
        <v>0</v>
      </c>
      <c r="H7270" s="73">
        <v>0</v>
      </c>
      <c r="I7270" s="275">
        <v>24309.09</v>
      </c>
      <c r="J7270" s="275"/>
      <c r="K7270" s="275">
        <v>0</v>
      </c>
      <c r="L7270" s="275"/>
      <c r="M7270" s="275"/>
      <c r="N7270" s="275"/>
      <c r="O7270" s="275">
        <v>24309.09</v>
      </c>
      <c r="P7270" s="275"/>
      <c r="Q7270" s="73">
        <v>0</v>
      </c>
    </row>
    <row r="7271" spans="1:17" ht="12.75" customHeight="1" x14ac:dyDescent="0.25">
      <c r="A7271" s="273" t="s">
        <v>11020</v>
      </c>
      <c r="B7271" s="273"/>
      <c r="C7271" s="274" t="s">
        <v>10912</v>
      </c>
      <c r="D7271" s="274"/>
      <c r="E7271" s="274"/>
      <c r="F7271" s="274"/>
      <c r="G7271" s="73">
        <v>0</v>
      </c>
      <c r="H7271" s="73">
        <v>0</v>
      </c>
      <c r="I7271" s="275">
        <v>528217.73</v>
      </c>
      <c r="J7271" s="275"/>
      <c r="K7271" s="275">
        <v>0</v>
      </c>
      <c r="L7271" s="275"/>
      <c r="M7271" s="275"/>
      <c r="N7271" s="275"/>
      <c r="O7271" s="275">
        <v>528217.73</v>
      </c>
      <c r="P7271" s="275"/>
      <c r="Q7271" s="73">
        <v>0</v>
      </c>
    </row>
    <row r="7272" spans="1:17" ht="12.1" customHeight="1" x14ac:dyDescent="0.25">
      <c r="A7272" s="273" t="s">
        <v>11021</v>
      </c>
      <c r="B7272" s="273"/>
      <c r="C7272" s="274" t="s">
        <v>11022</v>
      </c>
      <c r="D7272" s="274"/>
      <c r="E7272" s="274"/>
      <c r="F7272" s="274"/>
      <c r="G7272" s="73">
        <v>0</v>
      </c>
      <c r="H7272" s="73">
        <v>0</v>
      </c>
      <c r="I7272" s="275">
        <v>5909.09</v>
      </c>
      <c r="J7272" s="275"/>
      <c r="K7272" s="275">
        <v>0</v>
      </c>
      <c r="L7272" s="275"/>
      <c r="M7272" s="275"/>
      <c r="N7272" s="275"/>
      <c r="O7272" s="275">
        <v>5909.09</v>
      </c>
      <c r="P7272" s="275"/>
      <c r="Q7272" s="73">
        <v>0</v>
      </c>
    </row>
    <row r="7273" spans="1:17" ht="12.1" customHeight="1" x14ac:dyDescent="0.25">
      <c r="A7273" s="273" t="s">
        <v>11023</v>
      </c>
      <c r="B7273" s="273"/>
      <c r="C7273" s="274" t="s">
        <v>11024</v>
      </c>
      <c r="D7273" s="274"/>
      <c r="E7273" s="274"/>
      <c r="F7273" s="274"/>
      <c r="G7273" s="73">
        <v>0</v>
      </c>
      <c r="H7273" s="73">
        <v>0</v>
      </c>
      <c r="I7273" s="275">
        <v>586348.69999999995</v>
      </c>
      <c r="J7273" s="275"/>
      <c r="K7273" s="275">
        <v>0</v>
      </c>
      <c r="L7273" s="275"/>
      <c r="M7273" s="275"/>
      <c r="N7273" s="275"/>
      <c r="O7273" s="275">
        <v>586348.69999999995</v>
      </c>
      <c r="P7273" s="275"/>
      <c r="Q7273" s="73">
        <v>0</v>
      </c>
    </row>
    <row r="7274" spans="1:17" ht="12.75" customHeight="1" x14ac:dyDescent="0.25">
      <c r="A7274" s="273" t="s">
        <v>11025</v>
      </c>
      <c r="B7274" s="273"/>
      <c r="C7274" s="274" t="s">
        <v>11026</v>
      </c>
      <c r="D7274" s="274"/>
      <c r="E7274" s="274"/>
      <c r="F7274" s="274"/>
      <c r="G7274" s="73">
        <v>0</v>
      </c>
      <c r="H7274" s="73">
        <v>0</v>
      </c>
      <c r="I7274" s="275">
        <v>620745.07999999996</v>
      </c>
      <c r="J7274" s="275"/>
      <c r="K7274" s="275">
        <v>0</v>
      </c>
      <c r="L7274" s="275"/>
      <c r="M7274" s="275"/>
      <c r="N7274" s="275"/>
      <c r="O7274" s="275">
        <v>620745.07999999996</v>
      </c>
      <c r="P7274" s="275"/>
      <c r="Q7274" s="73">
        <v>0</v>
      </c>
    </row>
    <row r="7275" spans="1:17" ht="12.1" customHeight="1" x14ac:dyDescent="0.25">
      <c r="A7275" s="273" t="s">
        <v>11027</v>
      </c>
      <c r="B7275" s="273"/>
      <c r="C7275" s="274" t="s">
        <v>11028</v>
      </c>
      <c r="D7275" s="274"/>
      <c r="E7275" s="274"/>
      <c r="F7275" s="274"/>
      <c r="G7275" s="73">
        <v>0</v>
      </c>
      <c r="H7275" s="73">
        <v>0</v>
      </c>
      <c r="I7275" s="275">
        <v>4521378.54</v>
      </c>
      <c r="J7275" s="275"/>
      <c r="K7275" s="275">
        <v>0</v>
      </c>
      <c r="L7275" s="275"/>
      <c r="M7275" s="275"/>
      <c r="N7275" s="275"/>
      <c r="O7275" s="275">
        <v>4521378.54</v>
      </c>
      <c r="P7275" s="275"/>
      <c r="Q7275" s="73">
        <v>0</v>
      </c>
    </row>
    <row r="7276" spans="1:17" ht="12.1" customHeight="1" x14ac:dyDescent="0.25">
      <c r="A7276" s="273" t="s">
        <v>11029</v>
      </c>
      <c r="B7276" s="273"/>
      <c r="C7276" s="274" t="s">
        <v>11030</v>
      </c>
      <c r="D7276" s="274"/>
      <c r="E7276" s="274"/>
      <c r="F7276" s="274"/>
      <c r="G7276" s="73">
        <v>0</v>
      </c>
      <c r="H7276" s="73">
        <v>0</v>
      </c>
      <c r="I7276" s="275">
        <v>738863.56</v>
      </c>
      <c r="J7276" s="275"/>
      <c r="K7276" s="275">
        <v>0</v>
      </c>
      <c r="L7276" s="275"/>
      <c r="M7276" s="275"/>
      <c r="N7276" s="275"/>
      <c r="O7276" s="275">
        <v>738863.56</v>
      </c>
      <c r="P7276" s="275"/>
      <c r="Q7276" s="73">
        <v>0</v>
      </c>
    </row>
    <row r="7277" spans="1:17" ht="12.75" customHeight="1" x14ac:dyDescent="0.25">
      <c r="A7277" s="273" t="s">
        <v>11031</v>
      </c>
      <c r="B7277" s="273"/>
      <c r="C7277" s="274" t="s">
        <v>11032</v>
      </c>
      <c r="D7277" s="274"/>
      <c r="E7277" s="274"/>
      <c r="F7277" s="274"/>
      <c r="G7277" s="73">
        <v>0</v>
      </c>
      <c r="H7277" s="73">
        <v>0</v>
      </c>
      <c r="I7277" s="275">
        <v>2679636.27</v>
      </c>
      <c r="J7277" s="275"/>
      <c r="K7277" s="275">
        <v>0</v>
      </c>
      <c r="L7277" s="275"/>
      <c r="M7277" s="275"/>
      <c r="N7277" s="275"/>
      <c r="O7277" s="275">
        <v>2679636.27</v>
      </c>
      <c r="P7277" s="275"/>
      <c r="Q7277" s="73">
        <v>0</v>
      </c>
    </row>
    <row r="7278" spans="1:17" ht="12.1" customHeight="1" x14ac:dyDescent="0.25">
      <c r="A7278" s="273" t="s">
        <v>11033</v>
      </c>
      <c r="B7278" s="273"/>
      <c r="C7278" s="274" t="s">
        <v>11034</v>
      </c>
      <c r="D7278" s="274"/>
      <c r="E7278" s="274"/>
      <c r="F7278" s="274"/>
      <c r="G7278" s="73">
        <v>0</v>
      </c>
      <c r="H7278" s="73">
        <v>0</v>
      </c>
      <c r="I7278" s="275">
        <v>387000</v>
      </c>
      <c r="J7278" s="275"/>
      <c r="K7278" s="275">
        <v>0</v>
      </c>
      <c r="L7278" s="275"/>
      <c r="M7278" s="275"/>
      <c r="N7278" s="275"/>
      <c r="O7278" s="275">
        <v>387000</v>
      </c>
      <c r="P7278" s="275"/>
      <c r="Q7278" s="73">
        <v>0</v>
      </c>
    </row>
    <row r="7279" spans="1:17" ht="12.1" customHeight="1" x14ac:dyDescent="0.25">
      <c r="A7279" s="273" t="s">
        <v>11035</v>
      </c>
      <c r="B7279" s="273"/>
      <c r="C7279" s="274" t="s">
        <v>11036</v>
      </c>
      <c r="D7279" s="274"/>
      <c r="E7279" s="274"/>
      <c r="F7279" s="274"/>
      <c r="G7279" s="73">
        <v>0</v>
      </c>
      <c r="H7279" s="73">
        <v>0</v>
      </c>
      <c r="I7279" s="275">
        <v>2499390.54</v>
      </c>
      <c r="J7279" s="275"/>
      <c r="K7279" s="275">
        <v>0</v>
      </c>
      <c r="L7279" s="275"/>
      <c r="M7279" s="275"/>
      <c r="N7279" s="275"/>
      <c r="O7279" s="275">
        <v>2499390.54</v>
      </c>
      <c r="P7279" s="275"/>
      <c r="Q7279" s="73">
        <v>0</v>
      </c>
    </row>
    <row r="7280" spans="1:17" ht="12.75" customHeight="1" x14ac:dyDescent="0.25">
      <c r="A7280" s="273" t="s">
        <v>11037</v>
      </c>
      <c r="B7280" s="273"/>
      <c r="C7280" s="274" t="s">
        <v>11038</v>
      </c>
      <c r="D7280" s="274"/>
      <c r="E7280" s="274"/>
      <c r="F7280" s="274"/>
      <c r="G7280" s="73">
        <v>0</v>
      </c>
      <c r="H7280" s="73">
        <v>0</v>
      </c>
      <c r="I7280" s="275">
        <v>2529099.79</v>
      </c>
      <c r="J7280" s="275"/>
      <c r="K7280" s="275">
        <v>0</v>
      </c>
      <c r="L7280" s="275"/>
      <c r="M7280" s="275"/>
      <c r="N7280" s="275"/>
      <c r="O7280" s="275">
        <v>2529099.79</v>
      </c>
      <c r="P7280" s="275"/>
      <c r="Q7280" s="73">
        <v>0</v>
      </c>
    </row>
    <row r="7281" spans="1:17" ht="12.1" customHeight="1" x14ac:dyDescent="0.25">
      <c r="A7281" s="273" t="s">
        <v>11039</v>
      </c>
      <c r="B7281" s="273"/>
      <c r="C7281" s="274" t="s">
        <v>11040</v>
      </c>
      <c r="D7281" s="274"/>
      <c r="E7281" s="274"/>
      <c r="F7281" s="274"/>
      <c r="G7281" s="73">
        <v>0</v>
      </c>
      <c r="H7281" s="73">
        <v>0</v>
      </c>
      <c r="I7281" s="275">
        <v>11765443.24</v>
      </c>
      <c r="J7281" s="275"/>
      <c r="K7281" s="275">
        <v>0</v>
      </c>
      <c r="L7281" s="275"/>
      <c r="M7281" s="275"/>
      <c r="N7281" s="275"/>
      <c r="O7281" s="275">
        <v>11765443.24</v>
      </c>
      <c r="P7281" s="275"/>
      <c r="Q7281" s="73">
        <v>0</v>
      </c>
    </row>
    <row r="7282" spans="1:17" ht="12.1" customHeight="1" x14ac:dyDescent="0.25">
      <c r="A7282" s="273" t="s">
        <v>11041</v>
      </c>
      <c r="B7282" s="273"/>
      <c r="C7282" s="274" t="s">
        <v>11042</v>
      </c>
      <c r="D7282" s="274"/>
      <c r="E7282" s="274"/>
      <c r="F7282" s="274"/>
      <c r="G7282" s="73">
        <v>0</v>
      </c>
      <c r="H7282" s="73">
        <v>0</v>
      </c>
      <c r="I7282" s="275">
        <v>7330910.9299999997</v>
      </c>
      <c r="J7282" s="275"/>
      <c r="K7282" s="275">
        <v>0</v>
      </c>
      <c r="L7282" s="275"/>
      <c r="M7282" s="275"/>
      <c r="N7282" s="275"/>
      <c r="O7282" s="275">
        <v>7330910.9299999997</v>
      </c>
      <c r="P7282" s="275"/>
      <c r="Q7282" s="73">
        <v>0</v>
      </c>
    </row>
    <row r="7283" spans="1:17" ht="12.75" customHeight="1" x14ac:dyDescent="0.25">
      <c r="A7283" s="273" t="s">
        <v>11043</v>
      </c>
      <c r="B7283" s="273"/>
      <c r="C7283" s="274" t="s">
        <v>11044</v>
      </c>
      <c r="D7283" s="274"/>
      <c r="E7283" s="274"/>
      <c r="F7283" s="274"/>
      <c r="G7283" s="73">
        <v>0</v>
      </c>
      <c r="H7283" s="73">
        <v>0</v>
      </c>
      <c r="I7283" s="275">
        <v>9715223.2400000002</v>
      </c>
      <c r="J7283" s="275"/>
      <c r="K7283" s="275">
        <v>0</v>
      </c>
      <c r="L7283" s="275"/>
      <c r="M7283" s="275"/>
      <c r="N7283" s="275"/>
      <c r="O7283" s="275">
        <v>9715223.2400000002</v>
      </c>
      <c r="P7283" s="275"/>
      <c r="Q7283" s="73">
        <v>0</v>
      </c>
    </row>
    <row r="7284" spans="1:17" ht="12.1" customHeight="1" x14ac:dyDescent="0.25">
      <c r="A7284" s="273" t="s">
        <v>11045</v>
      </c>
      <c r="B7284" s="273"/>
      <c r="C7284" s="274" t="s">
        <v>11046</v>
      </c>
      <c r="D7284" s="274"/>
      <c r="E7284" s="274"/>
      <c r="F7284" s="274"/>
      <c r="G7284" s="73">
        <v>0</v>
      </c>
      <c r="H7284" s="73">
        <v>0</v>
      </c>
      <c r="I7284" s="275">
        <v>5348108.2</v>
      </c>
      <c r="J7284" s="275"/>
      <c r="K7284" s="275">
        <v>0</v>
      </c>
      <c r="L7284" s="275"/>
      <c r="M7284" s="275"/>
      <c r="N7284" s="275"/>
      <c r="O7284" s="275">
        <v>5348108.2</v>
      </c>
      <c r="P7284" s="275"/>
      <c r="Q7284" s="73">
        <v>0</v>
      </c>
    </row>
    <row r="7285" spans="1:17" ht="12.1" customHeight="1" x14ac:dyDescent="0.25">
      <c r="A7285" s="273" t="s">
        <v>11047</v>
      </c>
      <c r="B7285" s="273"/>
      <c r="C7285" s="274" t="s">
        <v>11048</v>
      </c>
      <c r="D7285" s="274"/>
      <c r="E7285" s="274"/>
      <c r="F7285" s="274"/>
      <c r="G7285" s="73">
        <v>0</v>
      </c>
      <c r="H7285" s="73">
        <v>0</v>
      </c>
      <c r="I7285" s="275">
        <v>965295.28</v>
      </c>
      <c r="J7285" s="275"/>
      <c r="K7285" s="275">
        <v>0</v>
      </c>
      <c r="L7285" s="275"/>
      <c r="M7285" s="275"/>
      <c r="N7285" s="275"/>
      <c r="O7285" s="275">
        <v>965295.28</v>
      </c>
      <c r="P7285" s="275"/>
      <c r="Q7285" s="73">
        <v>0</v>
      </c>
    </row>
    <row r="7286" spans="1:17" ht="12.75" customHeight="1" x14ac:dyDescent="0.25">
      <c r="A7286" s="273" t="s">
        <v>11049</v>
      </c>
      <c r="B7286" s="273"/>
      <c r="C7286" s="274" t="s">
        <v>11050</v>
      </c>
      <c r="D7286" s="274"/>
      <c r="E7286" s="274"/>
      <c r="F7286" s="274"/>
      <c r="G7286" s="73">
        <v>0</v>
      </c>
      <c r="H7286" s="73">
        <v>0</v>
      </c>
      <c r="I7286" s="275">
        <v>148181.79999999999</v>
      </c>
      <c r="J7286" s="275"/>
      <c r="K7286" s="275">
        <v>0</v>
      </c>
      <c r="L7286" s="275"/>
      <c r="M7286" s="275"/>
      <c r="N7286" s="275"/>
      <c r="O7286" s="275">
        <v>148181.79999999999</v>
      </c>
      <c r="P7286" s="275"/>
      <c r="Q7286" s="73">
        <v>0</v>
      </c>
    </row>
    <row r="7287" spans="1:17" ht="12.1" customHeight="1" x14ac:dyDescent="0.25">
      <c r="A7287" s="273" t="s">
        <v>11051</v>
      </c>
      <c r="B7287" s="273"/>
      <c r="C7287" s="274" t="s">
        <v>11052</v>
      </c>
      <c r="D7287" s="274"/>
      <c r="E7287" s="274"/>
      <c r="F7287" s="274"/>
      <c r="G7287" s="73">
        <v>0</v>
      </c>
      <c r="H7287" s="73">
        <v>0</v>
      </c>
      <c r="I7287" s="275">
        <v>12709.09</v>
      </c>
      <c r="J7287" s="275"/>
      <c r="K7287" s="275">
        <v>0</v>
      </c>
      <c r="L7287" s="275"/>
      <c r="M7287" s="275"/>
      <c r="N7287" s="275"/>
      <c r="O7287" s="275">
        <v>12709.09</v>
      </c>
      <c r="P7287" s="275"/>
      <c r="Q7287" s="73">
        <v>0</v>
      </c>
    </row>
    <row r="7288" spans="1:17" ht="12.1" customHeight="1" x14ac:dyDescent="0.25">
      <c r="A7288" s="273" t="s">
        <v>11053</v>
      </c>
      <c r="B7288" s="273"/>
      <c r="C7288" s="274" t="s">
        <v>11054</v>
      </c>
      <c r="D7288" s="274"/>
      <c r="E7288" s="274"/>
      <c r="F7288" s="274"/>
      <c r="G7288" s="73">
        <v>0</v>
      </c>
      <c r="H7288" s="73">
        <v>0</v>
      </c>
      <c r="I7288" s="275">
        <v>657766.66</v>
      </c>
      <c r="J7288" s="275"/>
      <c r="K7288" s="275">
        <v>0</v>
      </c>
      <c r="L7288" s="275"/>
      <c r="M7288" s="275"/>
      <c r="N7288" s="275"/>
      <c r="O7288" s="275">
        <v>657766.66</v>
      </c>
      <c r="P7288" s="275"/>
      <c r="Q7288" s="73">
        <v>0</v>
      </c>
    </row>
    <row r="7289" spans="1:17" ht="12.75" customHeight="1" x14ac:dyDescent="0.25">
      <c r="A7289" s="273" t="s">
        <v>11055</v>
      </c>
      <c r="B7289" s="273"/>
      <c r="C7289" s="274" t="s">
        <v>11056</v>
      </c>
      <c r="D7289" s="274"/>
      <c r="E7289" s="274"/>
      <c r="F7289" s="274"/>
      <c r="G7289" s="73">
        <v>0</v>
      </c>
      <c r="H7289" s="73">
        <v>0</v>
      </c>
      <c r="I7289" s="275">
        <v>439261.94</v>
      </c>
      <c r="J7289" s="275"/>
      <c r="K7289" s="275">
        <v>0</v>
      </c>
      <c r="L7289" s="275"/>
      <c r="M7289" s="275"/>
      <c r="N7289" s="275"/>
      <c r="O7289" s="275">
        <v>439261.94</v>
      </c>
      <c r="P7289" s="275"/>
      <c r="Q7289" s="73">
        <v>0</v>
      </c>
    </row>
    <row r="7290" spans="1:17" ht="12.1" customHeight="1" x14ac:dyDescent="0.25">
      <c r="A7290" s="273" t="s">
        <v>11057</v>
      </c>
      <c r="B7290" s="273"/>
      <c r="C7290" s="274" t="s">
        <v>11058</v>
      </c>
      <c r="D7290" s="274"/>
      <c r="E7290" s="274"/>
      <c r="F7290" s="274"/>
      <c r="G7290" s="73">
        <v>0</v>
      </c>
      <c r="H7290" s="73">
        <v>0</v>
      </c>
      <c r="I7290" s="275">
        <v>871895.49</v>
      </c>
      <c r="J7290" s="275"/>
      <c r="K7290" s="275">
        <v>0</v>
      </c>
      <c r="L7290" s="275"/>
      <c r="M7290" s="275"/>
      <c r="N7290" s="275"/>
      <c r="O7290" s="275">
        <v>871895.49</v>
      </c>
      <c r="P7290" s="275"/>
      <c r="Q7290" s="73">
        <v>0</v>
      </c>
    </row>
    <row r="7291" spans="1:17" ht="12.1" customHeight="1" x14ac:dyDescent="0.25">
      <c r="A7291" s="273" t="s">
        <v>11059</v>
      </c>
      <c r="B7291" s="273"/>
      <c r="C7291" s="274" t="s">
        <v>11060</v>
      </c>
      <c r="D7291" s="274"/>
      <c r="E7291" s="274"/>
      <c r="F7291" s="274"/>
      <c r="G7291" s="73">
        <v>0</v>
      </c>
      <c r="H7291" s="73">
        <v>0</v>
      </c>
      <c r="I7291" s="275">
        <v>2814408.81</v>
      </c>
      <c r="J7291" s="275"/>
      <c r="K7291" s="275">
        <v>0</v>
      </c>
      <c r="L7291" s="275"/>
      <c r="M7291" s="275"/>
      <c r="N7291" s="275"/>
      <c r="O7291" s="275">
        <v>2814408.81</v>
      </c>
      <c r="P7291" s="275"/>
      <c r="Q7291" s="73">
        <v>0</v>
      </c>
    </row>
    <row r="7292" spans="1:17" ht="12.75" customHeight="1" x14ac:dyDescent="0.25">
      <c r="A7292" s="273" t="s">
        <v>11061</v>
      </c>
      <c r="B7292" s="273"/>
      <c r="C7292" s="274" t="s">
        <v>11062</v>
      </c>
      <c r="D7292" s="274"/>
      <c r="E7292" s="274"/>
      <c r="F7292" s="274"/>
      <c r="G7292" s="73">
        <v>0</v>
      </c>
      <c r="H7292" s="73">
        <v>0</v>
      </c>
      <c r="I7292" s="275">
        <v>445354.61</v>
      </c>
      <c r="J7292" s="275"/>
      <c r="K7292" s="275">
        <v>0</v>
      </c>
      <c r="L7292" s="275"/>
      <c r="M7292" s="275"/>
      <c r="N7292" s="275"/>
      <c r="O7292" s="275">
        <v>445354.61</v>
      </c>
      <c r="P7292" s="275"/>
      <c r="Q7292" s="73">
        <v>0</v>
      </c>
    </row>
    <row r="7293" spans="1:17" ht="12.1" customHeight="1" x14ac:dyDescent="0.25">
      <c r="A7293" s="273" t="s">
        <v>11063</v>
      </c>
      <c r="B7293" s="273"/>
      <c r="C7293" s="274" t="s">
        <v>11064</v>
      </c>
      <c r="D7293" s="274"/>
      <c r="E7293" s="274"/>
      <c r="F7293" s="274"/>
      <c r="G7293" s="73">
        <v>0</v>
      </c>
      <c r="H7293" s="73">
        <v>0</v>
      </c>
      <c r="I7293" s="275">
        <v>7328706.7999999998</v>
      </c>
      <c r="J7293" s="275"/>
      <c r="K7293" s="275">
        <v>0</v>
      </c>
      <c r="L7293" s="275"/>
      <c r="M7293" s="275"/>
      <c r="N7293" s="275"/>
      <c r="O7293" s="275">
        <v>7328706.7999999998</v>
      </c>
      <c r="P7293" s="275"/>
      <c r="Q7293" s="73">
        <v>0</v>
      </c>
    </row>
    <row r="7294" spans="1:17" ht="12.1" customHeight="1" x14ac:dyDescent="0.25">
      <c r="A7294" s="273" t="s">
        <v>11065</v>
      </c>
      <c r="B7294" s="273"/>
      <c r="C7294" s="274" t="s">
        <v>11066</v>
      </c>
      <c r="D7294" s="274"/>
      <c r="E7294" s="274"/>
      <c r="F7294" s="274"/>
      <c r="G7294" s="73">
        <v>0</v>
      </c>
      <c r="H7294" s="73">
        <v>0</v>
      </c>
      <c r="I7294" s="275">
        <v>1517906.83</v>
      </c>
      <c r="J7294" s="275"/>
      <c r="K7294" s="275">
        <v>0</v>
      </c>
      <c r="L7294" s="275"/>
      <c r="M7294" s="275"/>
      <c r="N7294" s="275"/>
      <c r="O7294" s="275">
        <v>1517906.83</v>
      </c>
      <c r="P7294" s="275"/>
      <c r="Q7294" s="73">
        <v>0</v>
      </c>
    </row>
    <row r="7295" spans="1:17" ht="12.1" customHeight="1" x14ac:dyDescent="0.25">
      <c r="A7295" s="273" t="s">
        <v>11067</v>
      </c>
      <c r="B7295" s="273"/>
      <c r="C7295" s="274" t="s">
        <v>11068</v>
      </c>
      <c r="D7295" s="274"/>
      <c r="E7295" s="274"/>
      <c r="F7295" s="274"/>
      <c r="G7295" s="73">
        <v>0</v>
      </c>
      <c r="H7295" s="73">
        <v>0</v>
      </c>
      <c r="I7295" s="275">
        <v>1528908.61</v>
      </c>
      <c r="J7295" s="275"/>
      <c r="K7295" s="275">
        <v>0</v>
      </c>
      <c r="L7295" s="275"/>
      <c r="M7295" s="275"/>
      <c r="N7295" s="275"/>
      <c r="O7295" s="275">
        <v>1528908.61</v>
      </c>
      <c r="P7295" s="275"/>
      <c r="Q7295" s="73">
        <v>0</v>
      </c>
    </row>
    <row r="7296" spans="1:17" ht="12.75" customHeight="1" x14ac:dyDescent="0.25">
      <c r="A7296" s="273" t="s">
        <v>11069</v>
      </c>
      <c r="B7296" s="273"/>
      <c r="C7296" s="274" t="s">
        <v>11070</v>
      </c>
      <c r="D7296" s="274"/>
      <c r="E7296" s="274"/>
      <c r="F7296" s="274"/>
      <c r="G7296" s="73">
        <v>0</v>
      </c>
      <c r="H7296" s="73">
        <v>0</v>
      </c>
      <c r="I7296" s="275">
        <v>557747.28</v>
      </c>
      <c r="J7296" s="275"/>
      <c r="K7296" s="275">
        <v>0</v>
      </c>
      <c r="L7296" s="275"/>
      <c r="M7296" s="275"/>
      <c r="N7296" s="275"/>
      <c r="O7296" s="275">
        <v>557747.28</v>
      </c>
      <c r="P7296" s="275"/>
      <c r="Q7296" s="73">
        <v>0</v>
      </c>
    </row>
    <row r="7297" spans="1:17" ht="12.1" customHeight="1" x14ac:dyDescent="0.25">
      <c r="A7297" s="273" t="s">
        <v>11071</v>
      </c>
      <c r="B7297" s="273"/>
      <c r="C7297" s="274" t="s">
        <v>11072</v>
      </c>
      <c r="D7297" s="274"/>
      <c r="E7297" s="274"/>
      <c r="F7297" s="274"/>
      <c r="G7297" s="73">
        <v>0</v>
      </c>
      <c r="H7297" s="73">
        <v>0</v>
      </c>
      <c r="I7297" s="275">
        <v>2224786.84</v>
      </c>
      <c r="J7297" s="275"/>
      <c r="K7297" s="275">
        <v>0</v>
      </c>
      <c r="L7297" s="275"/>
      <c r="M7297" s="275"/>
      <c r="N7297" s="275"/>
      <c r="O7297" s="275">
        <v>2224786.84</v>
      </c>
      <c r="P7297" s="275"/>
      <c r="Q7297" s="73">
        <v>0</v>
      </c>
    </row>
    <row r="7298" spans="1:17" ht="12.1" customHeight="1" x14ac:dyDescent="0.25">
      <c r="A7298" s="273" t="s">
        <v>11073</v>
      </c>
      <c r="B7298" s="273"/>
      <c r="C7298" s="274" t="s">
        <v>11074</v>
      </c>
      <c r="D7298" s="274"/>
      <c r="E7298" s="274"/>
      <c r="F7298" s="274"/>
      <c r="G7298" s="73">
        <v>0</v>
      </c>
      <c r="H7298" s="73">
        <v>0</v>
      </c>
      <c r="I7298" s="275">
        <v>3098390.95</v>
      </c>
      <c r="J7298" s="275"/>
      <c r="K7298" s="275">
        <v>0</v>
      </c>
      <c r="L7298" s="275"/>
      <c r="M7298" s="275"/>
      <c r="N7298" s="275"/>
      <c r="O7298" s="275">
        <v>3098390.95</v>
      </c>
      <c r="P7298" s="275"/>
      <c r="Q7298" s="73">
        <v>0</v>
      </c>
    </row>
    <row r="7299" spans="1:17" ht="12.75" customHeight="1" x14ac:dyDescent="0.25">
      <c r="A7299" s="273" t="s">
        <v>11075</v>
      </c>
      <c r="B7299" s="273"/>
      <c r="C7299" s="274" t="s">
        <v>11076</v>
      </c>
      <c r="D7299" s="274"/>
      <c r="E7299" s="274"/>
      <c r="F7299" s="274"/>
      <c r="G7299" s="73">
        <v>0</v>
      </c>
      <c r="H7299" s="73">
        <v>0</v>
      </c>
      <c r="I7299" s="275">
        <v>207909.15</v>
      </c>
      <c r="J7299" s="275"/>
      <c r="K7299" s="275">
        <v>0</v>
      </c>
      <c r="L7299" s="275"/>
      <c r="M7299" s="275"/>
      <c r="N7299" s="275"/>
      <c r="O7299" s="275">
        <v>207909.15</v>
      </c>
      <c r="P7299" s="275"/>
      <c r="Q7299" s="73">
        <v>0</v>
      </c>
    </row>
    <row r="7300" spans="1:17" ht="12.1" customHeight="1" x14ac:dyDescent="0.25">
      <c r="A7300" s="273" t="s">
        <v>11077</v>
      </c>
      <c r="B7300" s="273"/>
      <c r="C7300" s="274" t="s">
        <v>11078</v>
      </c>
      <c r="D7300" s="274"/>
      <c r="E7300" s="274"/>
      <c r="F7300" s="274"/>
      <c r="G7300" s="73">
        <v>0</v>
      </c>
      <c r="H7300" s="73">
        <v>0</v>
      </c>
      <c r="I7300" s="275">
        <v>947307.69</v>
      </c>
      <c r="J7300" s="275"/>
      <c r="K7300" s="275">
        <v>0</v>
      </c>
      <c r="L7300" s="275"/>
      <c r="M7300" s="275"/>
      <c r="N7300" s="275"/>
      <c r="O7300" s="275">
        <v>947307.69</v>
      </c>
      <c r="P7300" s="275"/>
      <c r="Q7300" s="73">
        <v>0</v>
      </c>
    </row>
    <row r="7301" spans="1:17" ht="12.1" customHeight="1" x14ac:dyDescent="0.25">
      <c r="A7301" s="273" t="s">
        <v>11079</v>
      </c>
      <c r="B7301" s="273"/>
      <c r="C7301" s="274" t="s">
        <v>11080</v>
      </c>
      <c r="D7301" s="274"/>
      <c r="E7301" s="274"/>
      <c r="F7301" s="274"/>
      <c r="G7301" s="73">
        <v>0</v>
      </c>
      <c r="H7301" s="73">
        <v>0</v>
      </c>
      <c r="I7301" s="275">
        <v>509031.95</v>
      </c>
      <c r="J7301" s="275"/>
      <c r="K7301" s="275">
        <v>0</v>
      </c>
      <c r="L7301" s="275"/>
      <c r="M7301" s="275"/>
      <c r="N7301" s="275"/>
      <c r="O7301" s="275">
        <v>509031.95</v>
      </c>
      <c r="P7301" s="275"/>
      <c r="Q7301" s="73">
        <v>0</v>
      </c>
    </row>
    <row r="7302" spans="1:17" ht="12.75" customHeight="1" x14ac:dyDescent="0.25">
      <c r="A7302" s="273" t="s">
        <v>11081</v>
      </c>
      <c r="B7302" s="273"/>
      <c r="C7302" s="274" t="s">
        <v>11082</v>
      </c>
      <c r="D7302" s="274"/>
      <c r="E7302" s="274"/>
      <c r="F7302" s="274"/>
      <c r="G7302" s="73">
        <v>0</v>
      </c>
      <c r="H7302" s="73">
        <v>0</v>
      </c>
      <c r="I7302" s="275">
        <v>823564.08</v>
      </c>
      <c r="J7302" s="275"/>
      <c r="K7302" s="275">
        <v>0</v>
      </c>
      <c r="L7302" s="275"/>
      <c r="M7302" s="275"/>
      <c r="N7302" s="275"/>
      <c r="O7302" s="275">
        <v>823564.08</v>
      </c>
      <c r="P7302" s="275"/>
      <c r="Q7302" s="73">
        <v>0</v>
      </c>
    </row>
    <row r="7303" spans="1:17" ht="12.1" customHeight="1" x14ac:dyDescent="0.25">
      <c r="A7303" s="273" t="s">
        <v>11083</v>
      </c>
      <c r="B7303" s="273"/>
      <c r="C7303" s="274" t="s">
        <v>11084</v>
      </c>
      <c r="D7303" s="274"/>
      <c r="E7303" s="274"/>
      <c r="F7303" s="274"/>
      <c r="G7303" s="73">
        <v>0</v>
      </c>
      <c r="H7303" s="73">
        <v>0</v>
      </c>
      <c r="I7303" s="275">
        <v>1383801.05</v>
      </c>
      <c r="J7303" s="275"/>
      <c r="K7303" s="275">
        <v>0</v>
      </c>
      <c r="L7303" s="275"/>
      <c r="M7303" s="275"/>
      <c r="N7303" s="275"/>
      <c r="O7303" s="275">
        <v>1383801.05</v>
      </c>
      <c r="P7303" s="275"/>
      <c r="Q7303" s="73">
        <v>0</v>
      </c>
    </row>
    <row r="7304" spans="1:17" ht="12.1" customHeight="1" x14ac:dyDescent="0.25">
      <c r="A7304" s="273" t="s">
        <v>11085</v>
      </c>
      <c r="B7304" s="273"/>
      <c r="C7304" s="274" t="s">
        <v>11086</v>
      </c>
      <c r="D7304" s="274"/>
      <c r="E7304" s="274"/>
      <c r="F7304" s="274"/>
      <c r="G7304" s="73">
        <v>0</v>
      </c>
      <c r="H7304" s="73">
        <v>0</v>
      </c>
      <c r="I7304" s="275">
        <v>247162.78</v>
      </c>
      <c r="J7304" s="275"/>
      <c r="K7304" s="275">
        <v>0</v>
      </c>
      <c r="L7304" s="275"/>
      <c r="M7304" s="275"/>
      <c r="N7304" s="275"/>
      <c r="O7304" s="275">
        <v>247162.78</v>
      </c>
      <c r="P7304" s="275"/>
      <c r="Q7304" s="73">
        <v>0</v>
      </c>
    </row>
    <row r="7305" spans="1:17" ht="12.75" customHeight="1" x14ac:dyDescent="0.25">
      <c r="A7305" s="273" t="s">
        <v>11087</v>
      </c>
      <c r="B7305" s="273"/>
      <c r="C7305" s="274" t="s">
        <v>11088</v>
      </c>
      <c r="D7305" s="274"/>
      <c r="E7305" s="274"/>
      <c r="F7305" s="274"/>
      <c r="G7305" s="73">
        <v>0</v>
      </c>
      <c r="H7305" s="73">
        <v>0</v>
      </c>
      <c r="I7305" s="275">
        <v>380534.92</v>
      </c>
      <c r="J7305" s="275"/>
      <c r="K7305" s="275">
        <v>0</v>
      </c>
      <c r="L7305" s="275"/>
      <c r="M7305" s="275"/>
      <c r="N7305" s="275"/>
      <c r="O7305" s="275">
        <v>380534.92</v>
      </c>
      <c r="P7305" s="275"/>
      <c r="Q7305" s="73">
        <v>0</v>
      </c>
    </row>
    <row r="7306" spans="1:17" ht="12.1" customHeight="1" x14ac:dyDescent="0.25">
      <c r="A7306" s="273" t="s">
        <v>11089</v>
      </c>
      <c r="B7306" s="273"/>
      <c r="C7306" s="274" t="s">
        <v>11090</v>
      </c>
      <c r="D7306" s="274"/>
      <c r="E7306" s="274"/>
      <c r="F7306" s="274"/>
      <c r="G7306" s="73">
        <v>0</v>
      </c>
      <c r="H7306" s="73">
        <v>0</v>
      </c>
      <c r="I7306" s="275">
        <v>144136.43</v>
      </c>
      <c r="J7306" s="275"/>
      <c r="K7306" s="275">
        <v>0</v>
      </c>
      <c r="L7306" s="275"/>
      <c r="M7306" s="275"/>
      <c r="N7306" s="275"/>
      <c r="O7306" s="275">
        <v>144136.43</v>
      </c>
      <c r="P7306" s="275"/>
      <c r="Q7306" s="73">
        <v>0</v>
      </c>
    </row>
    <row r="7307" spans="1:17" ht="12.1" customHeight="1" x14ac:dyDescent="0.25">
      <c r="A7307" s="273" t="s">
        <v>11091</v>
      </c>
      <c r="B7307" s="273"/>
      <c r="C7307" s="274" t="s">
        <v>11092</v>
      </c>
      <c r="D7307" s="274"/>
      <c r="E7307" s="274"/>
      <c r="F7307" s="274"/>
      <c r="G7307" s="73">
        <v>0</v>
      </c>
      <c r="H7307" s="73">
        <v>0</v>
      </c>
      <c r="I7307" s="275">
        <v>739725.01</v>
      </c>
      <c r="J7307" s="275"/>
      <c r="K7307" s="275">
        <v>0</v>
      </c>
      <c r="L7307" s="275"/>
      <c r="M7307" s="275"/>
      <c r="N7307" s="275"/>
      <c r="O7307" s="275">
        <v>739725.01</v>
      </c>
      <c r="P7307" s="275"/>
      <c r="Q7307" s="73">
        <v>0</v>
      </c>
    </row>
    <row r="7308" spans="1:17" ht="12.75" customHeight="1" x14ac:dyDescent="0.25">
      <c r="A7308" s="273" t="s">
        <v>11093</v>
      </c>
      <c r="B7308" s="273"/>
      <c r="C7308" s="274" t="s">
        <v>11094</v>
      </c>
      <c r="D7308" s="274"/>
      <c r="E7308" s="274"/>
      <c r="F7308" s="274"/>
      <c r="G7308" s="73">
        <v>0</v>
      </c>
      <c r="H7308" s="73">
        <v>0</v>
      </c>
      <c r="I7308" s="275">
        <v>245454.54</v>
      </c>
      <c r="J7308" s="275"/>
      <c r="K7308" s="275">
        <v>0</v>
      </c>
      <c r="L7308" s="275"/>
      <c r="M7308" s="275"/>
      <c r="N7308" s="275"/>
      <c r="O7308" s="275">
        <v>245454.54</v>
      </c>
      <c r="P7308" s="275"/>
      <c r="Q7308" s="73">
        <v>0</v>
      </c>
    </row>
    <row r="7309" spans="1:17" ht="12.1" customHeight="1" x14ac:dyDescent="0.25">
      <c r="A7309" s="273" t="s">
        <v>11095</v>
      </c>
      <c r="B7309" s="273"/>
      <c r="C7309" s="274" t="s">
        <v>11096</v>
      </c>
      <c r="D7309" s="274"/>
      <c r="E7309" s="274"/>
      <c r="F7309" s="274"/>
      <c r="G7309" s="73">
        <v>0</v>
      </c>
      <c r="H7309" s="73">
        <v>0</v>
      </c>
      <c r="I7309" s="275">
        <v>1023777.45</v>
      </c>
      <c r="J7309" s="275"/>
      <c r="K7309" s="275">
        <v>0</v>
      </c>
      <c r="L7309" s="275"/>
      <c r="M7309" s="275"/>
      <c r="N7309" s="275"/>
      <c r="O7309" s="275">
        <v>1023777.45</v>
      </c>
      <c r="P7309" s="275"/>
      <c r="Q7309" s="73">
        <v>0</v>
      </c>
    </row>
    <row r="7310" spans="1:17" ht="12.1" customHeight="1" x14ac:dyDescent="0.25">
      <c r="A7310" s="273" t="s">
        <v>11097</v>
      </c>
      <c r="B7310" s="273"/>
      <c r="C7310" s="274" t="s">
        <v>11098</v>
      </c>
      <c r="D7310" s="274"/>
      <c r="E7310" s="274"/>
      <c r="F7310" s="274"/>
      <c r="G7310" s="73">
        <v>0</v>
      </c>
      <c r="H7310" s="73">
        <v>0</v>
      </c>
      <c r="I7310" s="275">
        <v>3765212.19</v>
      </c>
      <c r="J7310" s="275"/>
      <c r="K7310" s="275">
        <v>0</v>
      </c>
      <c r="L7310" s="275"/>
      <c r="M7310" s="275"/>
      <c r="N7310" s="275"/>
      <c r="O7310" s="275">
        <v>3765212.19</v>
      </c>
      <c r="P7310" s="275"/>
      <c r="Q7310" s="73">
        <v>0</v>
      </c>
    </row>
    <row r="7311" spans="1:17" ht="12.75" customHeight="1" x14ac:dyDescent="0.25">
      <c r="A7311" s="273" t="s">
        <v>11099</v>
      </c>
      <c r="B7311" s="273"/>
      <c r="C7311" s="274" t="s">
        <v>11100</v>
      </c>
      <c r="D7311" s="274"/>
      <c r="E7311" s="274"/>
      <c r="F7311" s="274"/>
      <c r="G7311" s="73">
        <v>0</v>
      </c>
      <c r="H7311" s="73">
        <v>0</v>
      </c>
      <c r="I7311" s="275">
        <v>110036.51</v>
      </c>
      <c r="J7311" s="275"/>
      <c r="K7311" s="275">
        <v>0</v>
      </c>
      <c r="L7311" s="275"/>
      <c r="M7311" s="275"/>
      <c r="N7311" s="275"/>
      <c r="O7311" s="275">
        <v>110036.51</v>
      </c>
      <c r="P7311" s="275"/>
      <c r="Q7311" s="73">
        <v>0</v>
      </c>
    </row>
    <row r="7312" spans="1:17" ht="12.1" customHeight="1" x14ac:dyDescent="0.25">
      <c r="A7312" s="273" t="s">
        <v>11101</v>
      </c>
      <c r="B7312" s="273"/>
      <c r="C7312" s="274" t="s">
        <v>11102</v>
      </c>
      <c r="D7312" s="274"/>
      <c r="E7312" s="274"/>
      <c r="F7312" s="274"/>
      <c r="G7312" s="73">
        <v>0</v>
      </c>
      <c r="H7312" s="73">
        <v>0</v>
      </c>
      <c r="I7312" s="275">
        <v>210645.06</v>
      </c>
      <c r="J7312" s="275"/>
      <c r="K7312" s="275">
        <v>0</v>
      </c>
      <c r="L7312" s="275"/>
      <c r="M7312" s="275"/>
      <c r="N7312" s="275"/>
      <c r="O7312" s="275">
        <v>210645.06</v>
      </c>
      <c r="P7312" s="275"/>
      <c r="Q7312" s="73">
        <v>0</v>
      </c>
    </row>
    <row r="7313" spans="1:17" ht="12.1" customHeight="1" x14ac:dyDescent="0.25">
      <c r="A7313" s="273" t="s">
        <v>11103</v>
      </c>
      <c r="B7313" s="273"/>
      <c r="C7313" s="274" t="s">
        <v>11104</v>
      </c>
      <c r="D7313" s="274"/>
      <c r="E7313" s="274"/>
      <c r="F7313" s="274"/>
      <c r="G7313" s="73">
        <v>0</v>
      </c>
      <c r="H7313" s="73">
        <v>0</v>
      </c>
      <c r="I7313" s="275">
        <v>165781.82</v>
      </c>
      <c r="J7313" s="275"/>
      <c r="K7313" s="275">
        <v>0</v>
      </c>
      <c r="L7313" s="275"/>
      <c r="M7313" s="275"/>
      <c r="N7313" s="275"/>
      <c r="O7313" s="275">
        <v>165781.82</v>
      </c>
      <c r="P7313" s="275"/>
      <c r="Q7313" s="73">
        <v>0</v>
      </c>
    </row>
    <row r="7314" spans="1:17" ht="12.75" customHeight="1" x14ac:dyDescent="0.25">
      <c r="A7314" s="273" t="s">
        <v>11105</v>
      </c>
      <c r="B7314" s="273"/>
      <c r="C7314" s="274" t="s">
        <v>11106</v>
      </c>
      <c r="D7314" s="274"/>
      <c r="E7314" s="274"/>
      <c r="F7314" s="274"/>
      <c r="G7314" s="73">
        <v>0</v>
      </c>
      <c r="H7314" s="73">
        <v>0</v>
      </c>
      <c r="I7314" s="275">
        <v>255072.74</v>
      </c>
      <c r="J7314" s="275"/>
      <c r="K7314" s="275">
        <v>0</v>
      </c>
      <c r="L7314" s="275"/>
      <c r="M7314" s="275"/>
      <c r="N7314" s="275"/>
      <c r="O7314" s="275">
        <v>255072.74</v>
      </c>
      <c r="P7314" s="275"/>
      <c r="Q7314" s="73">
        <v>0</v>
      </c>
    </row>
    <row r="7315" spans="1:17" ht="12.1" customHeight="1" x14ac:dyDescent="0.25">
      <c r="A7315" s="355"/>
      <c r="B7315" s="355"/>
      <c r="C7315" s="355"/>
      <c r="D7315" s="355"/>
      <c r="E7315" s="355"/>
      <c r="F7315" s="355"/>
      <c r="G7315" s="74">
        <v>0</v>
      </c>
      <c r="H7315" s="74">
        <v>0</v>
      </c>
      <c r="I7315" s="356">
        <v>113730233.38</v>
      </c>
      <c r="J7315" s="356"/>
      <c r="K7315" s="356">
        <v>0</v>
      </c>
      <c r="L7315" s="356"/>
      <c r="M7315" s="356"/>
      <c r="N7315" s="356"/>
      <c r="O7315" s="356">
        <v>113730233.38</v>
      </c>
      <c r="P7315" s="356"/>
      <c r="Q7315" s="74">
        <v>0</v>
      </c>
    </row>
    <row r="7316" spans="1:17" ht="6.8" customHeight="1" x14ac:dyDescent="0.25"/>
    <row r="7317" spans="1:17" ht="12.1" customHeight="1" x14ac:dyDescent="0.25">
      <c r="A7317" s="277" t="s">
        <v>578</v>
      </c>
      <c r="B7317" s="277"/>
      <c r="C7317" s="278" t="s">
        <v>1044</v>
      </c>
      <c r="D7317" s="278"/>
      <c r="E7317" s="278"/>
      <c r="F7317" s="278"/>
      <c r="G7317" s="278"/>
      <c r="H7317" s="278"/>
      <c r="I7317" s="278"/>
      <c r="J7317" s="278"/>
      <c r="K7317" s="278"/>
      <c r="L7317" s="278"/>
      <c r="M7317" s="278"/>
      <c r="N7317" s="278"/>
      <c r="O7317" s="278"/>
      <c r="P7317" s="278"/>
      <c r="Q7317" s="278"/>
    </row>
    <row r="7318" spans="1:17" ht="12.75" customHeight="1" x14ac:dyDescent="0.25">
      <c r="A7318" s="273" t="s">
        <v>11107</v>
      </c>
      <c r="B7318" s="273"/>
      <c r="C7318" s="274" t="s">
        <v>1044</v>
      </c>
      <c r="D7318" s="274"/>
      <c r="E7318" s="274"/>
      <c r="F7318" s="274"/>
      <c r="G7318" s="73">
        <v>0</v>
      </c>
      <c r="H7318" s="73">
        <v>0</v>
      </c>
      <c r="I7318" s="275">
        <v>19470036.629999999</v>
      </c>
      <c r="J7318" s="275"/>
      <c r="K7318" s="275">
        <v>0</v>
      </c>
      <c r="L7318" s="275"/>
      <c r="M7318" s="275"/>
      <c r="N7318" s="275"/>
      <c r="O7318" s="275">
        <v>19470036.629999999</v>
      </c>
      <c r="P7318" s="275"/>
      <c r="Q7318" s="73">
        <v>0</v>
      </c>
    </row>
    <row r="7319" spans="1:17" ht="12.1" customHeight="1" x14ac:dyDescent="0.25">
      <c r="A7319" s="355"/>
      <c r="B7319" s="355"/>
      <c r="C7319" s="355"/>
      <c r="D7319" s="355"/>
      <c r="E7319" s="355"/>
      <c r="F7319" s="355"/>
      <c r="G7319" s="74">
        <v>0</v>
      </c>
      <c r="H7319" s="74">
        <v>0</v>
      </c>
      <c r="I7319" s="356">
        <v>19470036.629999999</v>
      </c>
      <c r="J7319" s="356"/>
      <c r="K7319" s="356">
        <v>0</v>
      </c>
      <c r="L7319" s="356"/>
      <c r="M7319" s="356"/>
      <c r="N7319" s="356"/>
      <c r="O7319" s="356">
        <v>19470036.629999999</v>
      </c>
      <c r="P7319" s="356"/>
      <c r="Q7319" s="74">
        <v>0</v>
      </c>
    </row>
    <row r="7320" spans="1:17" ht="6.8" customHeight="1" x14ac:dyDescent="0.25"/>
    <row r="7321" spans="1:17" ht="12.1" customHeight="1" x14ac:dyDescent="0.25">
      <c r="A7321" s="277" t="s">
        <v>578</v>
      </c>
      <c r="B7321" s="277"/>
      <c r="C7321" s="278" t="s">
        <v>1046</v>
      </c>
      <c r="D7321" s="278"/>
      <c r="E7321" s="278"/>
      <c r="F7321" s="278"/>
      <c r="G7321" s="278"/>
      <c r="H7321" s="278"/>
      <c r="I7321" s="278"/>
      <c r="J7321" s="278"/>
      <c r="K7321" s="278"/>
      <c r="L7321" s="278"/>
      <c r="M7321" s="278"/>
      <c r="N7321" s="278"/>
      <c r="O7321" s="278"/>
      <c r="P7321" s="278"/>
      <c r="Q7321" s="278"/>
    </row>
    <row r="7322" spans="1:17" ht="12.1" customHeight="1" x14ac:dyDescent="0.25">
      <c r="A7322" s="273" t="s">
        <v>11108</v>
      </c>
      <c r="B7322" s="273"/>
      <c r="C7322" s="274" t="s">
        <v>11109</v>
      </c>
      <c r="D7322" s="274"/>
      <c r="E7322" s="274"/>
      <c r="F7322" s="274"/>
      <c r="G7322" s="73">
        <v>0</v>
      </c>
      <c r="H7322" s="73">
        <v>0</v>
      </c>
      <c r="I7322" s="275">
        <v>3225479.2</v>
      </c>
      <c r="J7322" s="275"/>
      <c r="K7322" s="275">
        <v>0</v>
      </c>
      <c r="L7322" s="275"/>
      <c r="M7322" s="275"/>
      <c r="N7322" s="275"/>
      <c r="O7322" s="275">
        <v>3225479.2</v>
      </c>
      <c r="P7322" s="275"/>
      <c r="Q7322" s="73">
        <v>0</v>
      </c>
    </row>
    <row r="7323" spans="1:17" ht="12.75" customHeight="1" x14ac:dyDescent="0.25">
      <c r="A7323" s="273" t="s">
        <v>11110</v>
      </c>
      <c r="B7323" s="273"/>
      <c r="C7323" s="274" t="s">
        <v>11109</v>
      </c>
      <c r="D7323" s="274"/>
      <c r="E7323" s="274"/>
      <c r="F7323" s="274"/>
      <c r="G7323" s="73">
        <v>0</v>
      </c>
      <c r="H7323" s="73">
        <v>0</v>
      </c>
      <c r="I7323" s="275">
        <v>33353136</v>
      </c>
      <c r="J7323" s="275"/>
      <c r="K7323" s="275">
        <v>0</v>
      </c>
      <c r="L7323" s="275"/>
      <c r="M7323" s="275"/>
      <c r="N7323" s="275"/>
      <c r="O7323" s="275">
        <v>33353136</v>
      </c>
      <c r="P7323" s="275"/>
      <c r="Q7323" s="73">
        <v>0</v>
      </c>
    </row>
    <row r="7324" spans="1:17" ht="12.1" customHeight="1" x14ac:dyDescent="0.25">
      <c r="A7324" s="273" t="s">
        <v>11111</v>
      </c>
      <c r="B7324" s="273"/>
      <c r="C7324" s="274" t="s">
        <v>11112</v>
      </c>
      <c r="D7324" s="274"/>
      <c r="E7324" s="274"/>
      <c r="F7324" s="274"/>
      <c r="G7324" s="73">
        <v>0</v>
      </c>
      <c r="H7324" s="73">
        <v>0</v>
      </c>
      <c r="I7324" s="275">
        <v>1500381.87</v>
      </c>
      <c r="J7324" s="275"/>
      <c r="K7324" s="275">
        <v>0</v>
      </c>
      <c r="L7324" s="275"/>
      <c r="M7324" s="275"/>
      <c r="N7324" s="275"/>
      <c r="O7324" s="275">
        <v>1500381.87</v>
      </c>
      <c r="P7324" s="275"/>
      <c r="Q7324" s="73">
        <v>0</v>
      </c>
    </row>
    <row r="7325" spans="1:17" ht="12.1" customHeight="1" x14ac:dyDescent="0.25">
      <c r="A7325" s="273" t="s">
        <v>11113</v>
      </c>
      <c r="B7325" s="273"/>
      <c r="C7325" s="274" t="s">
        <v>11114</v>
      </c>
      <c r="D7325" s="274"/>
      <c r="E7325" s="274"/>
      <c r="F7325" s="274"/>
      <c r="G7325" s="73">
        <v>0</v>
      </c>
      <c r="H7325" s="73">
        <v>0</v>
      </c>
      <c r="I7325" s="275">
        <v>2123181.81</v>
      </c>
      <c r="J7325" s="275"/>
      <c r="K7325" s="275">
        <v>0</v>
      </c>
      <c r="L7325" s="275"/>
      <c r="M7325" s="275"/>
      <c r="N7325" s="275"/>
      <c r="O7325" s="275">
        <v>2123181.81</v>
      </c>
      <c r="P7325" s="275"/>
      <c r="Q7325" s="73">
        <v>0</v>
      </c>
    </row>
    <row r="7326" spans="1:17" ht="12.75" customHeight="1" x14ac:dyDescent="0.25">
      <c r="A7326" s="273" t="s">
        <v>11115</v>
      </c>
      <c r="B7326" s="273"/>
      <c r="C7326" s="274" t="s">
        <v>11116</v>
      </c>
      <c r="D7326" s="274"/>
      <c r="E7326" s="274"/>
      <c r="F7326" s="274"/>
      <c r="G7326" s="73">
        <v>0</v>
      </c>
      <c r="H7326" s="73">
        <v>0</v>
      </c>
      <c r="I7326" s="275">
        <v>3066818.19</v>
      </c>
      <c r="J7326" s="275"/>
      <c r="K7326" s="275">
        <v>0</v>
      </c>
      <c r="L7326" s="275"/>
      <c r="M7326" s="275"/>
      <c r="N7326" s="275"/>
      <c r="O7326" s="275">
        <v>3066818.19</v>
      </c>
      <c r="P7326" s="275"/>
      <c r="Q7326" s="73">
        <v>0</v>
      </c>
    </row>
    <row r="7327" spans="1:17" ht="12.1" customHeight="1" x14ac:dyDescent="0.25">
      <c r="A7327" s="273" t="s">
        <v>11117</v>
      </c>
      <c r="B7327" s="273"/>
      <c r="C7327" s="274" t="s">
        <v>11118</v>
      </c>
      <c r="D7327" s="274"/>
      <c r="E7327" s="274"/>
      <c r="F7327" s="274"/>
      <c r="G7327" s="73">
        <v>0</v>
      </c>
      <c r="H7327" s="73">
        <v>0</v>
      </c>
      <c r="I7327" s="275">
        <v>3538636.35</v>
      </c>
      <c r="J7327" s="275"/>
      <c r="K7327" s="275">
        <v>0</v>
      </c>
      <c r="L7327" s="275"/>
      <c r="M7327" s="275"/>
      <c r="N7327" s="275"/>
      <c r="O7327" s="275">
        <v>3538636.35</v>
      </c>
      <c r="P7327" s="275"/>
      <c r="Q7327" s="73">
        <v>0</v>
      </c>
    </row>
    <row r="7328" spans="1:17" ht="12.1" customHeight="1" x14ac:dyDescent="0.25">
      <c r="A7328" s="273" t="s">
        <v>11119</v>
      </c>
      <c r="B7328" s="273"/>
      <c r="C7328" s="274" t="s">
        <v>11120</v>
      </c>
      <c r="D7328" s="274"/>
      <c r="E7328" s="274"/>
      <c r="F7328" s="274"/>
      <c r="G7328" s="73">
        <v>0</v>
      </c>
      <c r="H7328" s="73">
        <v>0</v>
      </c>
      <c r="I7328" s="275">
        <v>1273909.08</v>
      </c>
      <c r="J7328" s="275"/>
      <c r="K7328" s="275">
        <v>0</v>
      </c>
      <c r="L7328" s="275"/>
      <c r="M7328" s="275"/>
      <c r="N7328" s="275"/>
      <c r="O7328" s="275">
        <v>1273909.08</v>
      </c>
      <c r="P7328" s="275"/>
      <c r="Q7328" s="73">
        <v>0</v>
      </c>
    </row>
    <row r="7329" spans="1:17" ht="12.75" customHeight="1" x14ac:dyDescent="0.25">
      <c r="A7329" s="273" t="s">
        <v>11121</v>
      </c>
      <c r="B7329" s="273"/>
      <c r="C7329" s="274" t="s">
        <v>11122</v>
      </c>
      <c r="D7329" s="274"/>
      <c r="E7329" s="274"/>
      <c r="F7329" s="274"/>
      <c r="G7329" s="73">
        <v>0</v>
      </c>
      <c r="H7329" s="73">
        <v>0</v>
      </c>
      <c r="I7329" s="275">
        <v>2123181.81</v>
      </c>
      <c r="J7329" s="275"/>
      <c r="K7329" s="275">
        <v>0</v>
      </c>
      <c r="L7329" s="275"/>
      <c r="M7329" s="275"/>
      <c r="N7329" s="275"/>
      <c r="O7329" s="275">
        <v>2123181.81</v>
      </c>
      <c r="P7329" s="275"/>
      <c r="Q7329" s="73">
        <v>0</v>
      </c>
    </row>
    <row r="7330" spans="1:17" ht="12.1" customHeight="1" x14ac:dyDescent="0.25">
      <c r="A7330" s="273" t="s">
        <v>11123</v>
      </c>
      <c r="B7330" s="273"/>
      <c r="C7330" s="274" t="s">
        <v>11124</v>
      </c>
      <c r="D7330" s="274"/>
      <c r="E7330" s="274"/>
      <c r="F7330" s="274"/>
      <c r="G7330" s="73">
        <v>0</v>
      </c>
      <c r="H7330" s="73">
        <v>0</v>
      </c>
      <c r="I7330" s="275">
        <v>4692000</v>
      </c>
      <c r="J7330" s="275"/>
      <c r="K7330" s="275">
        <v>0</v>
      </c>
      <c r="L7330" s="275"/>
      <c r="M7330" s="275"/>
      <c r="N7330" s="275"/>
      <c r="O7330" s="275">
        <v>4692000</v>
      </c>
      <c r="P7330" s="275"/>
      <c r="Q7330" s="73">
        <v>0</v>
      </c>
    </row>
    <row r="7331" spans="1:17" ht="12.1" customHeight="1" x14ac:dyDescent="0.25">
      <c r="A7331" s="273" t="s">
        <v>11125</v>
      </c>
      <c r="B7331" s="273"/>
      <c r="C7331" s="274" t="s">
        <v>11126</v>
      </c>
      <c r="D7331" s="274"/>
      <c r="E7331" s="274"/>
      <c r="F7331" s="274"/>
      <c r="G7331" s="73">
        <v>0</v>
      </c>
      <c r="H7331" s="73">
        <v>0</v>
      </c>
      <c r="I7331" s="275">
        <v>3538636.35</v>
      </c>
      <c r="J7331" s="275"/>
      <c r="K7331" s="275">
        <v>0</v>
      </c>
      <c r="L7331" s="275"/>
      <c r="M7331" s="275"/>
      <c r="N7331" s="275"/>
      <c r="O7331" s="275">
        <v>3538636.35</v>
      </c>
      <c r="P7331" s="275"/>
      <c r="Q7331" s="73">
        <v>0</v>
      </c>
    </row>
    <row r="7332" spans="1:17" ht="12.75" customHeight="1" x14ac:dyDescent="0.25">
      <c r="A7332" s="273" t="s">
        <v>11127</v>
      </c>
      <c r="B7332" s="273"/>
      <c r="C7332" s="274" t="s">
        <v>11128</v>
      </c>
      <c r="D7332" s="274"/>
      <c r="E7332" s="274"/>
      <c r="F7332" s="274"/>
      <c r="G7332" s="73">
        <v>0</v>
      </c>
      <c r="H7332" s="73">
        <v>0</v>
      </c>
      <c r="I7332" s="275">
        <v>7266000</v>
      </c>
      <c r="J7332" s="275"/>
      <c r="K7332" s="275">
        <v>0</v>
      </c>
      <c r="L7332" s="275"/>
      <c r="M7332" s="275"/>
      <c r="N7332" s="275"/>
      <c r="O7332" s="275">
        <v>7266000</v>
      </c>
      <c r="P7332" s="275"/>
      <c r="Q7332" s="73">
        <v>0</v>
      </c>
    </row>
    <row r="7333" spans="1:17" ht="12.1" customHeight="1" x14ac:dyDescent="0.25">
      <c r="A7333" s="273" t="s">
        <v>11129</v>
      </c>
      <c r="B7333" s="273"/>
      <c r="C7333" s="274" t="s">
        <v>11130</v>
      </c>
      <c r="D7333" s="274"/>
      <c r="E7333" s="274"/>
      <c r="F7333" s="274"/>
      <c r="G7333" s="73">
        <v>0</v>
      </c>
      <c r="H7333" s="73">
        <v>0</v>
      </c>
      <c r="I7333" s="275">
        <v>1415454.54</v>
      </c>
      <c r="J7333" s="275"/>
      <c r="K7333" s="275">
        <v>0</v>
      </c>
      <c r="L7333" s="275"/>
      <c r="M7333" s="275"/>
      <c r="N7333" s="275"/>
      <c r="O7333" s="275">
        <v>1415454.54</v>
      </c>
      <c r="P7333" s="275"/>
      <c r="Q7333" s="73">
        <v>0</v>
      </c>
    </row>
    <row r="7334" spans="1:17" ht="12.1" customHeight="1" x14ac:dyDescent="0.25">
      <c r="A7334" s="273" t="s">
        <v>11131</v>
      </c>
      <c r="B7334" s="273"/>
      <c r="C7334" s="274" t="s">
        <v>11109</v>
      </c>
      <c r="D7334" s="274"/>
      <c r="E7334" s="274"/>
      <c r="F7334" s="274"/>
      <c r="G7334" s="73">
        <v>0</v>
      </c>
      <c r="H7334" s="73">
        <v>0</v>
      </c>
      <c r="I7334" s="275">
        <v>2090364</v>
      </c>
      <c r="J7334" s="275"/>
      <c r="K7334" s="275">
        <v>0</v>
      </c>
      <c r="L7334" s="275"/>
      <c r="M7334" s="275"/>
      <c r="N7334" s="275"/>
      <c r="O7334" s="275">
        <v>2090364</v>
      </c>
      <c r="P7334" s="275"/>
      <c r="Q7334" s="73">
        <v>0</v>
      </c>
    </row>
    <row r="7335" spans="1:17" ht="12.75" customHeight="1" x14ac:dyDescent="0.25">
      <c r="A7335" s="273" t="s">
        <v>11132</v>
      </c>
      <c r="B7335" s="273"/>
      <c r="C7335" s="274" t="s">
        <v>11109</v>
      </c>
      <c r="D7335" s="274"/>
      <c r="E7335" s="274"/>
      <c r="F7335" s="274"/>
      <c r="G7335" s="73">
        <v>0</v>
      </c>
      <c r="H7335" s="73">
        <v>0</v>
      </c>
      <c r="I7335" s="275">
        <v>4994544</v>
      </c>
      <c r="J7335" s="275"/>
      <c r="K7335" s="275">
        <v>0</v>
      </c>
      <c r="L7335" s="275"/>
      <c r="M7335" s="275"/>
      <c r="N7335" s="275"/>
      <c r="O7335" s="275">
        <v>4994544</v>
      </c>
      <c r="P7335" s="275"/>
      <c r="Q7335" s="73">
        <v>0</v>
      </c>
    </row>
    <row r="7336" spans="1:17" ht="12.1" customHeight="1" x14ac:dyDescent="0.25">
      <c r="A7336" s="273" t="s">
        <v>11133</v>
      </c>
      <c r="B7336" s="273"/>
      <c r="C7336" s="274" t="s">
        <v>11109</v>
      </c>
      <c r="D7336" s="274"/>
      <c r="E7336" s="274"/>
      <c r="F7336" s="274"/>
      <c r="G7336" s="73">
        <v>0</v>
      </c>
      <c r="H7336" s="73">
        <v>0</v>
      </c>
      <c r="I7336" s="275">
        <v>9374339.7200000007</v>
      </c>
      <c r="J7336" s="275"/>
      <c r="K7336" s="275">
        <v>0</v>
      </c>
      <c r="L7336" s="275"/>
      <c r="M7336" s="275"/>
      <c r="N7336" s="275"/>
      <c r="O7336" s="275">
        <v>9374339.7200000007</v>
      </c>
      <c r="P7336" s="275"/>
      <c r="Q7336" s="73">
        <v>0</v>
      </c>
    </row>
    <row r="7337" spans="1:17" ht="12.1" customHeight="1" x14ac:dyDescent="0.25">
      <c r="A7337" s="273" t="s">
        <v>11134</v>
      </c>
      <c r="B7337" s="273"/>
      <c r="C7337" s="274" t="s">
        <v>11109</v>
      </c>
      <c r="D7337" s="274"/>
      <c r="E7337" s="274"/>
      <c r="F7337" s="274"/>
      <c r="G7337" s="73">
        <v>0</v>
      </c>
      <c r="H7337" s="73">
        <v>0</v>
      </c>
      <c r="I7337" s="275">
        <v>1410908</v>
      </c>
      <c r="J7337" s="275"/>
      <c r="K7337" s="275">
        <v>0</v>
      </c>
      <c r="L7337" s="275"/>
      <c r="M7337" s="275"/>
      <c r="N7337" s="275"/>
      <c r="O7337" s="275">
        <v>1410908</v>
      </c>
      <c r="P7337" s="275"/>
      <c r="Q7337" s="73">
        <v>0</v>
      </c>
    </row>
    <row r="7338" spans="1:17" ht="12.75" customHeight="1" x14ac:dyDescent="0.25">
      <c r="A7338" s="273" t="s">
        <v>11135</v>
      </c>
      <c r="B7338" s="273"/>
      <c r="C7338" s="274" t="s">
        <v>11109</v>
      </c>
      <c r="D7338" s="274"/>
      <c r="E7338" s="274"/>
      <c r="F7338" s="274"/>
      <c r="G7338" s="73">
        <v>0</v>
      </c>
      <c r="H7338" s="73">
        <v>0</v>
      </c>
      <c r="I7338" s="275">
        <v>4116979.05</v>
      </c>
      <c r="J7338" s="275"/>
      <c r="K7338" s="275">
        <v>0</v>
      </c>
      <c r="L7338" s="275"/>
      <c r="M7338" s="275"/>
      <c r="N7338" s="275"/>
      <c r="O7338" s="275">
        <v>4116979.05</v>
      </c>
      <c r="P7338" s="275"/>
      <c r="Q7338" s="73">
        <v>0</v>
      </c>
    </row>
    <row r="7339" spans="1:17" ht="12.1" customHeight="1" x14ac:dyDescent="0.25">
      <c r="A7339" s="273" t="s">
        <v>11136</v>
      </c>
      <c r="B7339" s="273"/>
      <c r="C7339" s="274" t="s">
        <v>11109</v>
      </c>
      <c r="D7339" s="274"/>
      <c r="E7339" s="274"/>
      <c r="F7339" s="274"/>
      <c r="G7339" s="73">
        <v>0</v>
      </c>
      <c r="H7339" s="73">
        <v>0</v>
      </c>
      <c r="I7339" s="275">
        <v>2363635</v>
      </c>
      <c r="J7339" s="275"/>
      <c r="K7339" s="275">
        <v>0</v>
      </c>
      <c r="L7339" s="275"/>
      <c r="M7339" s="275"/>
      <c r="N7339" s="275"/>
      <c r="O7339" s="275">
        <v>2363635</v>
      </c>
      <c r="P7339" s="275"/>
      <c r="Q7339" s="73">
        <v>0</v>
      </c>
    </row>
    <row r="7340" spans="1:17" ht="12.1" customHeight="1" x14ac:dyDescent="0.25">
      <c r="A7340" s="273" t="s">
        <v>11137</v>
      </c>
      <c r="B7340" s="273"/>
      <c r="C7340" s="274" t="s">
        <v>11109</v>
      </c>
      <c r="D7340" s="274"/>
      <c r="E7340" s="274"/>
      <c r="F7340" s="274"/>
      <c r="G7340" s="73">
        <v>0</v>
      </c>
      <c r="H7340" s="73">
        <v>0</v>
      </c>
      <c r="I7340" s="275">
        <v>4780196.46</v>
      </c>
      <c r="J7340" s="275"/>
      <c r="K7340" s="275">
        <v>0</v>
      </c>
      <c r="L7340" s="275"/>
      <c r="M7340" s="275"/>
      <c r="N7340" s="275"/>
      <c r="O7340" s="275">
        <v>4780196.46</v>
      </c>
      <c r="P7340" s="275"/>
      <c r="Q7340" s="73">
        <v>0</v>
      </c>
    </row>
    <row r="7341" spans="1:17" ht="12.75" customHeight="1" x14ac:dyDescent="0.25">
      <c r="A7341" s="273" t="s">
        <v>11138</v>
      </c>
      <c r="B7341" s="273"/>
      <c r="C7341" s="274" t="s">
        <v>11109</v>
      </c>
      <c r="D7341" s="274"/>
      <c r="E7341" s="274"/>
      <c r="F7341" s="274"/>
      <c r="G7341" s="73">
        <v>0</v>
      </c>
      <c r="H7341" s="73">
        <v>0</v>
      </c>
      <c r="I7341" s="275">
        <v>2996365.9</v>
      </c>
      <c r="J7341" s="275"/>
      <c r="K7341" s="275">
        <v>0</v>
      </c>
      <c r="L7341" s="275"/>
      <c r="M7341" s="275"/>
      <c r="N7341" s="275"/>
      <c r="O7341" s="275">
        <v>2996365.9</v>
      </c>
      <c r="P7341" s="275"/>
      <c r="Q7341" s="73">
        <v>0</v>
      </c>
    </row>
    <row r="7342" spans="1:17" ht="12.1" customHeight="1" x14ac:dyDescent="0.25">
      <c r="A7342" s="273" t="s">
        <v>11139</v>
      </c>
      <c r="B7342" s="273"/>
      <c r="C7342" s="274" t="s">
        <v>11109</v>
      </c>
      <c r="D7342" s="274"/>
      <c r="E7342" s="274"/>
      <c r="F7342" s="274"/>
      <c r="G7342" s="73">
        <v>0</v>
      </c>
      <c r="H7342" s="73">
        <v>0</v>
      </c>
      <c r="I7342" s="275">
        <v>3895978.58</v>
      </c>
      <c r="J7342" s="275"/>
      <c r="K7342" s="275">
        <v>0</v>
      </c>
      <c r="L7342" s="275"/>
      <c r="M7342" s="275"/>
      <c r="N7342" s="275"/>
      <c r="O7342" s="275">
        <v>3895978.58</v>
      </c>
      <c r="P7342" s="275"/>
      <c r="Q7342" s="73">
        <v>0</v>
      </c>
    </row>
    <row r="7343" spans="1:17" ht="12.1" customHeight="1" x14ac:dyDescent="0.25">
      <c r="A7343" s="273" t="s">
        <v>11140</v>
      </c>
      <c r="B7343" s="273"/>
      <c r="C7343" s="274" t="s">
        <v>11109</v>
      </c>
      <c r="D7343" s="274"/>
      <c r="E7343" s="274"/>
      <c r="F7343" s="274"/>
      <c r="G7343" s="73">
        <v>0</v>
      </c>
      <c r="H7343" s="73">
        <v>0</v>
      </c>
      <c r="I7343" s="275">
        <v>6244919.4500000002</v>
      </c>
      <c r="J7343" s="275"/>
      <c r="K7343" s="275">
        <v>0</v>
      </c>
      <c r="L7343" s="275"/>
      <c r="M7343" s="275"/>
      <c r="N7343" s="275"/>
      <c r="O7343" s="275">
        <v>6244919.4500000002</v>
      </c>
      <c r="P7343" s="275"/>
      <c r="Q7343" s="73">
        <v>0</v>
      </c>
    </row>
    <row r="7344" spans="1:17" ht="12.75" customHeight="1" x14ac:dyDescent="0.25">
      <c r="A7344" s="273" t="s">
        <v>11141</v>
      </c>
      <c r="B7344" s="273"/>
      <c r="C7344" s="274" t="s">
        <v>1046</v>
      </c>
      <c r="D7344" s="274"/>
      <c r="E7344" s="274"/>
      <c r="F7344" s="274"/>
      <c r="G7344" s="73">
        <v>0</v>
      </c>
      <c r="H7344" s="73">
        <v>0</v>
      </c>
      <c r="I7344" s="275">
        <v>1287555</v>
      </c>
      <c r="J7344" s="275"/>
      <c r="K7344" s="275">
        <v>0</v>
      </c>
      <c r="L7344" s="275"/>
      <c r="M7344" s="275"/>
      <c r="N7344" s="275"/>
      <c r="O7344" s="275">
        <v>1287555</v>
      </c>
      <c r="P7344" s="275"/>
      <c r="Q7344" s="73">
        <v>0</v>
      </c>
    </row>
    <row r="7345" spans="1:17" ht="12.1" customHeight="1" x14ac:dyDescent="0.25">
      <c r="A7345" s="273" t="s">
        <v>11142</v>
      </c>
      <c r="B7345" s="273"/>
      <c r="C7345" s="274" t="s">
        <v>11109</v>
      </c>
      <c r="D7345" s="274"/>
      <c r="E7345" s="274"/>
      <c r="F7345" s="274"/>
      <c r="G7345" s="73">
        <v>0</v>
      </c>
      <c r="H7345" s="73">
        <v>0</v>
      </c>
      <c r="I7345" s="275">
        <v>7076364</v>
      </c>
      <c r="J7345" s="275"/>
      <c r="K7345" s="275">
        <v>0</v>
      </c>
      <c r="L7345" s="275"/>
      <c r="M7345" s="275"/>
      <c r="N7345" s="275"/>
      <c r="O7345" s="275">
        <v>7076364</v>
      </c>
      <c r="P7345" s="275"/>
      <c r="Q7345" s="73">
        <v>0</v>
      </c>
    </row>
    <row r="7346" spans="1:17" ht="12.1" customHeight="1" x14ac:dyDescent="0.25">
      <c r="A7346" s="273" t="s">
        <v>11143</v>
      </c>
      <c r="B7346" s="273"/>
      <c r="C7346" s="274" t="s">
        <v>11109</v>
      </c>
      <c r="D7346" s="274"/>
      <c r="E7346" s="274"/>
      <c r="F7346" s="274"/>
      <c r="G7346" s="73">
        <v>0</v>
      </c>
      <c r="H7346" s="73">
        <v>0</v>
      </c>
      <c r="I7346" s="275">
        <v>3317308.7</v>
      </c>
      <c r="J7346" s="275"/>
      <c r="K7346" s="275">
        <v>0</v>
      </c>
      <c r="L7346" s="275"/>
      <c r="M7346" s="275"/>
      <c r="N7346" s="275"/>
      <c r="O7346" s="275">
        <v>3317308.7</v>
      </c>
      <c r="P7346" s="275"/>
      <c r="Q7346" s="73">
        <v>0</v>
      </c>
    </row>
    <row r="7347" spans="1:17" ht="12.1" customHeight="1" x14ac:dyDescent="0.25">
      <c r="A7347" s="273" t="s">
        <v>11144</v>
      </c>
      <c r="B7347" s="273"/>
      <c r="C7347" s="274" t="s">
        <v>11145</v>
      </c>
      <c r="D7347" s="274"/>
      <c r="E7347" s="274"/>
      <c r="F7347" s="274"/>
      <c r="G7347" s="73">
        <v>0</v>
      </c>
      <c r="H7347" s="73">
        <v>0</v>
      </c>
      <c r="I7347" s="275">
        <v>26072280.399999999</v>
      </c>
      <c r="J7347" s="275"/>
      <c r="K7347" s="275">
        <v>0</v>
      </c>
      <c r="L7347" s="275"/>
      <c r="M7347" s="275"/>
      <c r="N7347" s="275"/>
      <c r="O7347" s="275">
        <v>26072280.399999999</v>
      </c>
      <c r="P7347" s="275"/>
      <c r="Q7347" s="73">
        <v>0</v>
      </c>
    </row>
    <row r="7348" spans="1:17" ht="12.75" customHeight="1" x14ac:dyDescent="0.25">
      <c r="A7348" s="273" t="s">
        <v>11146</v>
      </c>
      <c r="B7348" s="273"/>
      <c r="C7348" s="274" t="s">
        <v>11147</v>
      </c>
      <c r="D7348" s="274"/>
      <c r="E7348" s="274"/>
      <c r="F7348" s="274"/>
      <c r="G7348" s="73">
        <v>0</v>
      </c>
      <c r="H7348" s="73">
        <v>0</v>
      </c>
      <c r="I7348" s="275">
        <v>39377206.659999996</v>
      </c>
      <c r="J7348" s="275"/>
      <c r="K7348" s="275">
        <v>0</v>
      </c>
      <c r="L7348" s="275"/>
      <c r="M7348" s="275"/>
      <c r="N7348" s="275"/>
      <c r="O7348" s="275">
        <v>39377206.659999996</v>
      </c>
      <c r="P7348" s="275"/>
      <c r="Q7348" s="73">
        <v>0</v>
      </c>
    </row>
    <row r="7349" spans="1:17" ht="12.1" customHeight="1" x14ac:dyDescent="0.25">
      <c r="A7349" s="273" t="s">
        <v>11148</v>
      </c>
      <c r="B7349" s="273"/>
      <c r="C7349" s="274" t="s">
        <v>11149</v>
      </c>
      <c r="D7349" s="274"/>
      <c r="E7349" s="274"/>
      <c r="F7349" s="274"/>
      <c r="G7349" s="73">
        <v>0</v>
      </c>
      <c r="H7349" s="73">
        <v>0</v>
      </c>
      <c r="I7349" s="275">
        <v>34463049.990000002</v>
      </c>
      <c r="J7349" s="275"/>
      <c r="K7349" s="275">
        <v>0</v>
      </c>
      <c r="L7349" s="275"/>
      <c r="M7349" s="275"/>
      <c r="N7349" s="275"/>
      <c r="O7349" s="275">
        <v>34463049.990000002</v>
      </c>
      <c r="P7349" s="275"/>
      <c r="Q7349" s="73">
        <v>0</v>
      </c>
    </row>
    <row r="7350" spans="1:17" ht="12.1" customHeight="1" x14ac:dyDescent="0.25">
      <c r="A7350" s="273" t="s">
        <v>11150</v>
      </c>
      <c r="B7350" s="273"/>
      <c r="C7350" s="274" t="s">
        <v>11151</v>
      </c>
      <c r="D7350" s="274"/>
      <c r="E7350" s="274"/>
      <c r="F7350" s="274"/>
      <c r="G7350" s="73">
        <v>0</v>
      </c>
      <c r="H7350" s="73">
        <v>0</v>
      </c>
      <c r="I7350" s="275">
        <v>30525507.890000001</v>
      </c>
      <c r="J7350" s="275"/>
      <c r="K7350" s="275">
        <v>0</v>
      </c>
      <c r="L7350" s="275"/>
      <c r="M7350" s="275"/>
      <c r="N7350" s="275"/>
      <c r="O7350" s="275">
        <v>30525507.890000001</v>
      </c>
      <c r="P7350" s="275"/>
      <c r="Q7350" s="73">
        <v>0</v>
      </c>
    </row>
    <row r="7351" spans="1:17" ht="12.75" customHeight="1" x14ac:dyDescent="0.25">
      <c r="A7351" s="273" t="s">
        <v>11152</v>
      </c>
      <c r="B7351" s="273"/>
      <c r="C7351" s="274" t="s">
        <v>11153</v>
      </c>
      <c r="D7351" s="274"/>
      <c r="E7351" s="274"/>
      <c r="F7351" s="274"/>
      <c r="G7351" s="73">
        <v>0</v>
      </c>
      <c r="H7351" s="73">
        <v>0</v>
      </c>
      <c r="I7351" s="275">
        <v>79200</v>
      </c>
      <c r="J7351" s="275"/>
      <c r="K7351" s="275">
        <v>0</v>
      </c>
      <c r="L7351" s="275"/>
      <c r="M7351" s="275"/>
      <c r="N7351" s="275"/>
      <c r="O7351" s="275">
        <v>79200</v>
      </c>
      <c r="P7351" s="275"/>
      <c r="Q7351" s="73">
        <v>0</v>
      </c>
    </row>
    <row r="7352" spans="1:17" ht="12.1" customHeight="1" x14ac:dyDescent="0.25">
      <c r="A7352" s="273" t="s">
        <v>11154</v>
      </c>
      <c r="B7352" s="273"/>
      <c r="C7352" s="274" t="s">
        <v>11153</v>
      </c>
      <c r="D7352" s="274"/>
      <c r="E7352" s="274"/>
      <c r="F7352" s="274"/>
      <c r="G7352" s="73">
        <v>0</v>
      </c>
      <c r="H7352" s="73">
        <v>0</v>
      </c>
      <c r="I7352" s="275">
        <v>99733.440000000002</v>
      </c>
      <c r="J7352" s="275"/>
      <c r="K7352" s="275">
        <v>0</v>
      </c>
      <c r="L7352" s="275"/>
      <c r="M7352" s="275"/>
      <c r="N7352" s="275"/>
      <c r="O7352" s="275">
        <v>99733.440000000002</v>
      </c>
      <c r="P7352" s="275"/>
      <c r="Q7352" s="73">
        <v>0</v>
      </c>
    </row>
    <row r="7353" spans="1:17" ht="12.1" customHeight="1" x14ac:dyDescent="0.25">
      <c r="A7353" s="273" t="s">
        <v>11155</v>
      </c>
      <c r="B7353" s="273"/>
      <c r="C7353" s="274" t="s">
        <v>11153</v>
      </c>
      <c r="D7353" s="274"/>
      <c r="E7353" s="274"/>
      <c r="F7353" s="274"/>
      <c r="G7353" s="73">
        <v>0</v>
      </c>
      <c r="H7353" s="73">
        <v>0</v>
      </c>
      <c r="I7353" s="275">
        <v>79200</v>
      </c>
      <c r="J7353" s="275"/>
      <c r="K7353" s="275">
        <v>0</v>
      </c>
      <c r="L7353" s="275"/>
      <c r="M7353" s="275"/>
      <c r="N7353" s="275"/>
      <c r="O7353" s="275">
        <v>79200</v>
      </c>
      <c r="P7353" s="275"/>
      <c r="Q7353" s="73">
        <v>0</v>
      </c>
    </row>
    <row r="7354" spans="1:17" ht="12.75" customHeight="1" x14ac:dyDescent="0.25">
      <c r="A7354" s="273" t="s">
        <v>11156</v>
      </c>
      <c r="B7354" s="273"/>
      <c r="C7354" s="274" t="s">
        <v>11153</v>
      </c>
      <c r="D7354" s="274"/>
      <c r="E7354" s="274"/>
      <c r="F7354" s="274"/>
      <c r="G7354" s="73">
        <v>0</v>
      </c>
      <c r="H7354" s="73">
        <v>0</v>
      </c>
      <c r="I7354" s="275">
        <v>57407.68</v>
      </c>
      <c r="J7354" s="275"/>
      <c r="K7354" s="275">
        <v>0</v>
      </c>
      <c r="L7354" s="275"/>
      <c r="M7354" s="275"/>
      <c r="N7354" s="275"/>
      <c r="O7354" s="275">
        <v>57407.68</v>
      </c>
      <c r="P7354" s="275"/>
      <c r="Q7354" s="73">
        <v>0</v>
      </c>
    </row>
    <row r="7355" spans="1:17" ht="12.1" customHeight="1" x14ac:dyDescent="0.25">
      <c r="A7355" s="273" t="s">
        <v>11157</v>
      </c>
      <c r="B7355" s="273"/>
      <c r="C7355" s="274" t="s">
        <v>11153</v>
      </c>
      <c r="D7355" s="274"/>
      <c r="E7355" s="274"/>
      <c r="F7355" s="274"/>
      <c r="G7355" s="73">
        <v>0</v>
      </c>
      <c r="H7355" s="73">
        <v>0</v>
      </c>
      <c r="I7355" s="275">
        <v>79200</v>
      </c>
      <c r="J7355" s="275"/>
      <c r="K7355" s="275">
        <v>0</v>
      </c>
      <c r="L7355" s="275"/>
      <c r="M7355" s="275"/>
      <c r="N7355" s="275"/>
      <c r="O7355" s="275">
        <v>79200</v>
      </c>
      <c r="P7355" s="275"/>
      <c r="Q7355" s="73">
        <v>0</v>
      </c>
    </row>
    <row r="7356" spans="1:17" ht="12.1" customHeight="1" x14ac:dyDescent="0.25">
      <c r="A7356" s="273" t="s">
        <v>11158</v>
      </c>
      <c r="B7356" s="273"/>
      <c r="C7356" s="274" t="s">
        <v>11153</v>
      </c>
      <c r="D7356" s="274"/>
      <c r="E7356" s="274"/>
      <c r="F7356" s="274"/>
      <c r="G7356" s="73">
        <v>0</v>
      </c>
      <c r="H7356" s="73">
        <v>0</v>
      </c>
      <c r="I7356" s="275">
        <v>1472727</v>
      </c>
      <c r="J7356" s="275"/>
      <c r="K7356" s="275">
        <v>0</v>
      </c>
      <c r="L7356" s="275"/>
      <c r="M7356" s="275"/>
      <c r="N7356" s="275"/>
      <c r="O7356" s="275">
        <v>1472727</v>
      </c>
      <c r="P7356" s="275"/>
      <c r="Q7356" s="73">
        <v>0</v>
      </c>
    </row>
    <row r="7357" spans="1:17" ht="12.75" customHeight="1" x14ac:dyDescent="0.25">
      <c r="A7357" s="273" t="s">
        <v>11159</v>
      </c>
      <c r="B7357" s="273"/>
      <c r="C7357" s="274" t="s">
        <v>11153</v>
      </c>
      <c r="D7357" s="274"/>
      <c r="E7357" s="274"/>
      <c r="F7357" s="274"/>
      <c r="G7357" s="73">
        <v>0</v>
      </c>
      <c r="H7357" s="73">
        <v>0</v>
      </c>
      <c r="I7357" s="275">
        <v>165248.04999999999</v>
      </c>
      <c r="J7357" s="275"/>
      <c r="K7357" s="275">
        <v>0</v>
      </c>
      <c r="L7357" s="275"/>
      <c r="M7357" s="275"/>
      <c r="N7357" s="275"/>
      <c r="O7357" s="275">
        <v>165248.04999999999</v>
      </c>
      <c r="P7357" s="275"/>
      <c r="Q7357" s="73">
        <v>0</v>
      </c>
    </row>
    <row r="7358" spans="1:17" ht="12.1" customHeight="1" x14ac:dyDescent="0.25">
      <c r="A7358" s="273" t="s">
        <v>11160</v>
      </c>
      <c r="B7358" s="273"/>
      <c r="C7358" s="274" t="s">
        <v>11153</v>
      </c>
      <c r="D7358" s="274"/>
      <c r="E7358" s="274"/>
      <c r="F7358" s="274"/>
      <c r="G7358" s="73">
        <v>0</v>
      </c>
      <c r="H7358" s="73">
        <v>0</v>
      </c>
      <c r="I7358" s="275">
        <v>79200</v>
      </c>
      <c r="J7358" s="275"/>
      <c r="K7358" s="275">
        <v>0</v>
      </c>
      <c r="L7358" s="275"/>
      <c r="M7358" s="275"/>
      <c r="N7358" s="275"/>
      <c r="O7358" s="275">
        <v>79200</v>
      </c>
      <c r="P7358" s="275"/>
      <c r="Q7358" s="73">
        <v>0</v>
      </c>
    </row>
    <row r="7359" spans="1:17" ht="12.1" customHeight="1" x14ac:dyDescent="0.25">
      <c r="A7359" s="273" t="s">
        <v>11161</v>
      </c>
      <c r="B7359" s="273"/>
      <c r="C7359" s="274" t="s">
        <v>11153</v>
      </c>
      <c r="D7359" s="274"/>
      <c r="E7359" s="274"/>
      <c r="F7359" s="274"/>
      <c r="G7359" s="73">
        <v>0</v>
      </c>
      <c r="H7359" s="73">
        <v>0</v>
      </c>
      <c r="I7359" s="275">
        <v>79200</v>
      </c>
      <c r="J7359" s="275"/>
      <c r="K7359" s="275">
        <v>0</v>
      </c>
      <c r="L7359" s="275"/>
      <c r="M7359" s="275"/>
      <c r="N7359" s="275"/>
      <c r="O7359" s="275">
        <v>79200</v>
      </c>
      <c r="P7359" s="275"/>
      <c r="Q7359" s="73">
        <v>0</v>
      </c>
    </row>
    <row r="7360" spans="1:17" ht="12.75" customHeight="1" x14ac:dyDescent="0.25">
      <c r="A7360" s="273" t="s">
        <v>11162</v>
      </c>
      <c r="B7360" s="273"/>
      <c r="C7360" s="274" t="s">
        <v>11163</v>
      </c>
      <c r="D7360" s="274"/>
      <c r="E7360" s="274"/>
      <c r="F7360" s="274"/>
      <c r="G7360" s="73">
        <v>0</v>
      </c>
      <c r="H7360" s="73">
        <v>0</v>
      </c>
      <c r="I7360" s="275">
        <v>383900</v>
      </c>
      <c r="J7360" s="275"/>
      <c r="K7360" s="275">
        <v>0</v>
      </c>
      <c r="L7360" s="275"/>
      <c r="M7360" s="275"/>
      <c r="N7360" s="275"/>
      <c r="O7360" s="275">
        <v>383900</v>
      </c>
      <c r="P7360" s="275"/>
      <c r="Q7360" s="73">
        <v>0</v>
      </c>
    </row>
    <row r="7361" spans="1:17" ht="12.1" customHeight="1" x14ac:dyDescent="0.25">
      <c r="A7361" s="273" t="s">
        <v>11164</v>
      </c>
      <c r="B7361" s="273"/>
      <c r="C7361" s="274" t="s">
        <v>11165</v>
      </c>
      <c r="D7361" s="274"/>
      <c r="E7361" s="274"/>
      <c r="F7361" s="274"/>
      <c r="G7361" s="73">
        <v>0</v>
      </c>
      <c r="H7361" s="73">
        <v>0</v>
      </c>
      <c r="I7361" s="275">
        <v>16924847.989999998</v>
      </c>
      <c r="J7361" s="275"/>
      <c r="K7361" s="275">
        <v>0</v>
      </c>
      <c r="L7361" s="275"/>
      <c r="M7361" s="275"/>
      <c r="N7361" s="275"/>
      <c r="O7361" s="275">
        <v>16924847.989999998</v>
      </c>
      <c r="P7361" s="275"/>
      <c r="Q7361" s="73">
        <v>0</v>
      </c>
    </row>
    <row r="7362" spans="1:17" ht="12.1" customHeight="1" x14ac:dyDescent="0.25">
      <c r="A7362" s="273" t="s">
        <v>11166</v>
      </c>
      <c r="B7362" s="273"/>
      <c r="C7362" s="274" t="s">
        <v>11167</v>
      </c>
      <c r="D7362" s="274"/>
      <c r="E7362" s="274"/>
      <c r="F7362" s="274"/>
      <c r="G7362" s="73">
        <v>0</v>
      </c>
      <c r="H7362" s="73">
        <v>0</v>
      </c>
      <c r="I7362" s="275">
        <v>66000</v>
      </c>
      <c r="J7362" s="275"/>
      <c r="K7362" s="275">
        <v>0</v>
      </c>
      <c r="L7362" s="275"/>
      <c r="M7362" s="275"/>
      <c r="N7362" s="275"/>
      <c r="O7362" s="275">
        <v>66000</v>
      </c>
      <c r="P7362" s="275"/>
      <c r="Q7362" s="73">
        <v>0</v>
      </c>
    </row>
    <row r="7363" spans="1:17" ht="12.75" customHeight="1" x14ac:dyDescent="0.25">
      <c r="A7363" s="355"/>
      <c r="B7363" s="355"/>
      <c r="C7363" s="355"/>
      <c r="D7363" s="355"/>
      <c r="E7363" s="355"/>
      <c r="F7363" s="355"/>
      <c r="G7363" s="74">
        <v>0</v>
      </c>
      <c r="H7363" s="74">
        <v>0</v>
      </c>
      <c r="I7363" s="356">
        <v>271070182.16000003</v>
      </c>
      <c r="J7363" s="356"/>
      <c r="K7363" s="356">
        <v>0</v>
      </c>
      <c r="L7363" s="356"/>
      <c r="M7363" s="356"/>
      <c r="N7363" s="356"/>
      <c r="O7363" s="356">
        <v>271070182.16000003</v>
      </c>
      <c r="P7363" s="356"/>
      <c r="Q7363" s="74">
        <v>0</v>
      </c>
    </row>
    <row r="7364" spans="1:17" ht="6.8" customHeight="1" x14ac:dyDescent="0.25"/>
    <row r="7365" spans="1:17" ht="12.1" customHeight="1" x14ac:dyDescent="0.25">
      <c r="A7365" s="277" t="s">
        <v>578</v>
      </c>
      <c r="B7365" s="277"/>
      <c r="C7365" s="278" t="s">
        <v>1048</v>
      </c>
      <c r="D7365" s="278"/>
      <c r="E7365" s="278"/>
      <c r="F7365" s="278"/>
      <c r="G7365" s="278"/>
      <c r="H7365" s="278"/>
      <c r="I7365" s="278"/>
      <c r="J7365" s="278"/>
      <c r="K7365" s="278"/>
      <c r="L7365" s="278"/>
      <c r="M7365" s="278"/>
      <c r="N7365" s="278"/>
      <c r="O7365" s="278"/>
      <c r="P7365" s="278"/>
      <c r="Q7365" s="278"/>
    </row>
    <row r="7366" spans="1:17" ht="12.1" customHeight="1" x14ac:dyDescent="0.25">
      <c r="A7366" s="273" t="s">
        <v>11168</v>
      </c>
      <c r="B7366" s="273"/>
      <c r="C7366" s="274" t="s">
        <v>1048</v>
      </c>
      <c r="D7366" s="274"/>
      <c r="E7366" s="274"/>
      <c r="F7366" s="274"/>
      <c r="G7366" s="73">
        <v>0</v>
      </c>
      <c r="H7366" s="73">
        <v>0</v>
      </c>
      <c r="I7366" s="275">
        <v>2044350</v>
      </c>
      <c r="J7366" s="275"/>
      <c r="K7366" s="275">
        <v>0</v>
      </c>
      <c r="L7366" s="275"/>
      <c r="M7366" s="275"/>
      <c r="N7366" s="275"/>
      <c r="O7366" s="275">
        <v>2044350</v>
      </c>
      <c r="P7366" s="275"/>
      <c r="Q7366" s="73">
        <v>0</v>
      </c>
    </row>
    <row r="7367" spans="1:17" ht="12.75" customHeight="1" x14ac:dyDescent="0.25">
      <c r="A7367" s="273" t="s">
        <v>11169</v>
      </c>
      <c r="B7367" s="273"/>
      <c r="C7367" s="274" t="s">
        <v>1048</v>
      </c>
      <c r="D7367" s="274"/>
      <c r="E7367" s="274"/>
      <c r="F7367" s="274"/>
      <c r="G7367" s="73">
        <v>0</v>
      </c>
      <c r="H7367" s="73">
        <v>0</v>
      </c>
      <c r="I7367" s="275">
        <v>1672650</v>
      </c>
      <c r="J7367" s="275"/>
      <c r="K7367" s="275">
        <v>0</v>
      </c>
      <c r="L7367" s="275"/>
      <c r="M7367" s="275"/>
      <c r="N7367" s="275"/>
      <c r="O7367" s="275">
        <v>1672650</v>
      </c>
      <c r="P7367" s="275"/>
      <c r="Q7367" s="73">
        <v>0</v>
      </c>
    </row>
    <row r="7368" spans="1:17" ht="12.1" customHeight="1" x14ac:dyDescent="0.25">
      <c r="A7368" s="273" t="s">
        <v>11170</v>
      </c>
      <c r="B7368" s="273"/>
      <c r="C7368" s="274" t="s">
        <v>1048</v>
      </c>
      <c r="D7368" s="274"/>
      <c r="E7368" s="274"/>
      <c r="F7368" s="274"/>
      <c r="G7368" s="73">
        <v>0</v>
      </c>
      <c r="H7368" s="73">
        <v>0</v>
      </c>
      <c r="I7368" s="275">
        <v>2601900</v>
      </c>
      <c r="J7368" s="275"/>
      <c r="K7368" s="275">
        <v>0</v>
      </c>
      <c r="L7368" s="275"/>
      <c r="M7368" s="275"/>
      <c r="N7368" s="275"/>
      <c r="O7368" s="275">
        <v>2601900</v>
      </c>
      <c r="P7368" s="275"/>
      <c r="Q7368" s="73">
        <v>0</v>
      </c>
    </row>
    <row r="7369" spans="1:17" ht="12.1" customHeight="1" x14ac:dyDescent="0.25">
      <c r="A7369" s="273" t="s">
        <v>11171</v>
      </c>
      <c r="B7369" s="273"/>
      <c r="C7369" s="274" t="s">
        <v>1048</v>
      </c>
      <c r="D7369" s="274"/>
      <c r="E7369" s="274"/>
      <c r="F7369" s="274"/>
      <c r="G7369" s="73">
        <v>0</v>
      </c>
      <c r="H7369" s="73">
        <v>0</v>
      </c>
      <c r="I7369" s="275">
        <v>185850</v>
      </c>
      <c r="J7369" s="275"/>
      <c r="K7369" s="275">
        <v>0</v>
      </c>
      <c r="L7369" s="275"/>
      <c r="M7369" s="275"/>
      <c r="N7369" s="275"/>
      <c r="O7369" s="275">
        <v>185850</v>
      </c>
      <c r="P7369" s="275"/>
      <c r="Q7369" s="73">
        <v>0</v>
      </c>
    </row>
    <row r="7370" spans="1:17" ht="12.75" customHeight="1" x14ac:dyDescent="0.25">
      <c r="A7370" s="273" t="s">
        <v>11172</v>
      </c>
      <c r="B7370" s="273"/>
      <c r="C7370" s="274" t="s">
        <v>1048</v>
      </c>
      <c r="D7370" s="274"/>
      <c r="E7370" s="274"/>
      <c r="F7370" s="274"/>
      <c r="G7370" s="73">
        <v>0</v>
      </c>
      <c r="H7370" s="73">
        <v>0</v>
      </c>
      <c r="I7370" s="275">
        <v>185850</v>
      </c>
      <c r="J7370" s="275"/>
      <c r="K7370" s="275">
        <v>0</v>
      </c>
      <c r="L7370" s="275"/>
      <c r="M7370" s="275"/>
      <c r="N7370" s="275"/>
      <c r="O7370" s="275">
        <v>185850</v>
      </c>
      <c r="P7370" s="275"/>
      <c r="Q7370" s="73">
        <v>0</v>
      </c>
    </row>
    <row r="7371" spans="1:17" ht="12.1" customHeight="1" x14ac:dyDescent="0.25">
      <c r="A7371" s="273" t="s">
        <v>11173</v>
      </c>
      <c r="B7371" s="273"/>
      <c r="C7371" s="274" t="s">
        <v>1048</v>
      </c>
      <c r="D7371" s="274"/>
      <c r="E7371" s="274"/>
      <c r="F7371" s="274"/>
      <c r="G7371" s="73">
        <v>0</v>
      </c>
      <c r="H7371" s="73">
        <v>0</v>
      </c>
      <c r="I7371" s="275">
        <v>557550</v>
      </c>
      <c r="J7371" s="275"/>
      <c r="K7371" s="275">
        <v>0</v>
      </c>
      <c r="L7371" s="275"/>
      <c r="M7371" s="275"/>
      <c r="N7371" s="275"/>
      <c r="O7371" s="275">
        <v>557550</v>
      </c>
      <c r="P7371" s="275"/>
      <c r="Q7371" s="73">
        <v>0</v>
      </c>
    </row>
    <row r="7372" spans="1:17" ht="12.1" customHeight="1" x14ac:dyDescent="0.25">
      <c r="A7372" s="273" t="s">
        <v>11174</v>
      </c>
      <c r="B7372" s="273"/>
      <c r="C7372" s="274" t="s">
        <v>1048</v>
      </c>
      <c r="D7372" s="274"/>
      <c r="E7372" s="274"/>
      <c r="F7372" s="274"/>
      <c r="G7372" s="73">
        <v>0</v>
      </c>
      <c r="H7372" s="73">
        <v>0</v>
      </c>
      <c r="I7372" s="275">
        <v>7062300</v>
      </c>
      <c r="J7372" s="275"/>
      <c r="K7372" s="275">
        <v>0</v>
      </c>
      <c r="L7372" s="275"/>
      <c r="M7372" s="275"/>
      <c r="N7372" s="275"/>
      <c r="O7372" s="275">
        <v>7062300</v>
      </c>
      <c r="P7372" s="275"/>
      <c r="Q7372" s="73">
        <v>0</v>
      </c>
    </row>
    <row r="7373" spans="1:17" ht="12.1" customHeight="1" x14ac:dyDescent="0.25">
      <c r="A7373" s="273" t="s">
        <v>11175</v>
      </c>
      <c r="B7373" s="273"/>
      <c r="C7373" s="274" t="s">
        <v>1048</v>
      </c>
      <c r="D7373" s="274"/>
      <c r="E7373" s="274"/>
      <c r="F7373" s="274"/>
      <c r="G7373" s="73">
        <v>0</v>
      </c>
      <c r="H7373" s="73">
        <v>0</v>
      </c>
      <c r="I7373" s="275">
        <v>929250</v>
      </c>
      <c r="J7373" s="275"/>
      <c r="K7373" s="275">
        <v>0</v>
      </c>
      <c r="L7373" s="275"/>
      <c r="M7373" s="275"/>
      <c r="N7373" s="275"/>
      <c r="O7373" s="275">
        <v>929250</v>
      </c>
      <c r="P7373" s="275"/>
      <c r="Q7373" s="73">
        <v>0</v>
      </c>
    </row>
    <row r="7374" spans="1:17" ht="12.75" customHeight="1" x14ac:dyDescent="0.25">
      <c r="A7374" s="273" t="s">
        <v>11176</v>
      </c>
      <c r="B7374" s="273"/>
      <c r="C7374" s="274" t="s">
        <v>1048</v>
      </c>
      <c r="D7374" s="274"/>
      <c r="E7374" s="274"/>
      <c r="F7374" s="274"/>
      <c r="G7374" s="73">
        <v>0</v>
      </c>
      <c r="H7374" s="73">
        <v>0</v>
      </c>
      <c r="I7374" s="275">
        <v>2230200</v>
      </c>
      <c r="J7374" s="275"/>
      <c r="K7374" s="275">
        <v>0</v>
      </c>
      <c r="L7374" s="275"/>
      <c r="M7374" s="275"/>
      <c r="N7374" s="275"/>
      <c r="O7374" s="275">
        <v>2230200</v>
      </c>
      <c r="P7374" s="275"/>
      <c r="Q7374" s="73">
        <v>0</v>
      </c>
    </row>
    <row r="7375" spans="1:17" ht="12.1" customHeight="1" x14ac:dyDescent="0.25">
      <c r="A7375" s="273" t="s">
        <v>11177</v>
      </c>
      <c r="B7375" s="273"/>
      <c r="C7375" s="274" t="s">
        <v>1048</v>
      </c>
      <c r="D7375" s="274"/>
      <c r="E7375" s="274"/>
      <c r="F7375" s="274"/>
      <c r="G7375" s="73">
        <v>0</v>
      </c>
      <c r="H7375" s="73">
        <v>0</v>
      </c>
      <c r="I7375" s="275">
        <v>2416050</v>
      </c>
      <c r="J7375" s="275"/>
      <c r="K7375" s="275">
        <v>0</v>
      </c>
      <c r="L7375" s="275"/>
      <c r="M7375" s="275"/>
      <c r="N7375" s="275"/>
      <c r="O7375" s="275">
        <v>2416050</v>
      </c>
      <c r="P7375" s="275"/>
      <c r="Q7375" s="73">
        <v>0</v>
      </c>
    </row>
    <row r="7376" spans="1:17" ht="12.1" customHeight="1" x14ac:dyDescent="0.25">
      <c r="A7376" s="273" t="s">
        <v>11178</v>
      </c>
      <c r="B7376" s="273"/>
      <c r="C7376" s="274" t="s">
        <v>11179</v>
      </c>
      <c r="D7376" s="274"/>
      <c r="E7376" s="274"/>
      <c r="F7376" s="274"/>
      <c r="G7376" s="73">
        <v>0</v>
      </c>
      <c r="H7376" s="73">
        <v>0</v>
      </c>
      <c r="I7376" s="275">
        <v>185850</v>
      </c>
      <c r="J7376" s="275"/>
      <c r="K7376" s="275">
        <v>0</v>
      </c>
      <c r="L7376" s="275"/>
      <c r="M7376" s="275"/>
      <c r="N7376" s="275"/>
      <c r="O7376" s="275">
        <v>185850</v>
      </c>
      <c r="P7376" s="275"/>
      <c r="Q7376" s="73">
        <v>0</v>
      </c>
    </row>
    <row r="7377" spans="1:17" ht="12.75" customHeight="1" x14ac:dyDescent="0.25">
      <c r="A7377" s="273" t="s">
        <v>11180</v>
      </c>
      <c r="B7377" s="273"/>
      <c r="C7377" s="274" t="s">
        <v>11181</v>
      </c>
      <c r="D7377" s="274"/>
      <c r="E7377" s="274"/>
      <c r="F7377" s="274"/>
      <c r="G7377" s="73">
        <v>0</v>
      </c>
      <c r="H7377" s="73">
        <v>0</v>
      </c>
      <c r="I7377" s="275">
        <v>557550</v>
      </c>
      <c r="J7377" s="275"/>
      <c r="K7377" s="275">
        <v>0</v>
      </c>
      <c r="L7377" s="275"/>
      <c r="M7377" s="275"/>
      <c r="N7377" s="275"/>
      <c r="O7377" s="275">
        <v>557550</v>
      </c>
      <c r="P7377" s="275"/>
      <c r="Q7377" s="73">
        <v>0</v>
      </c>
    </row>
    <row r="7378" spans="1:17" ht="12.1" customHeight="1" x14ac:dyDescent="0.25">
      <c r="A7378" s="273" t="s">
        <v>11182</v>
      </c>
      <c r="B7378" s="273"/>
      <c r="C7378" s="274" t="s">
        <v>1048</v>
      </c>
      <c r="D7378" s="274"/>
      <c r="E7378" s="274"/>
      <c r="F7378" s="274"/>
      <c r="G7378" s="73">
        <v>0</v>
      </c>
      <c r="H7378" s="73">
        <v>0</v>
      </c>
      <c r="I7378" s="275">
        <v>3531150</v>
      </c>
      <c r="J7378" s="275"/>
      <c r="K7378" s="275">
        <v>0</v>
      </c>
      <c r="L7378" s="275"/>
      <c r="M7378" s="275"/>
      <c r="N7378" s="275"/>
      <c r="O7378" s="275">
        <v>3531150</v>
      </c>
      <c r="P7378" s="275"/>
      <c r="Q7378" s="73">
        <v>0</v>
      </c>
    </row>
    <row r="7379" spans="1:17" ht="12.1" customHeight="1" x14ac:dyDescent="0.25">
      <c r="A7379" s="273" t="s">
        <v>11183</v>
      </c>
      <c r="B7379" s="273"/>
      <c r="C7379" s="274" t="s">
        <v>1048</v>
      </c>
      <c r="D7379" s="274"/>
      <c r="E7379" s="274"/>
      <c r="F7379" s="274"/>
      <c r="G7379" s="73">
        <v>0</v>
      </c>
      <c r="H7379" s="73">
        <v>0</v>
      </c>
      <c r="I7379" s="275">
        <v>2044350</v>
      </c>
      <c r="J7379" s="275"/>
      <c r="K7379" s="275">
        <v>0</v>
      </c>
      <c r="L7379" s="275"/>
      <c r="M7379" s="275"/>
      <c r="N7379" s="275"/>
      <c r="O7379" s="275">
        <v>2044350</v>
      </c>
      <c r="P7379" s="275"/>
      <c r="Q7379" s="73">
        <v>0</v>
      </c>
    </row>
    <row r="7380" spans="1:17" ht="12.75" customHeight="1" x14ac:dyDescent="0.25">
      <c r="A7380" s="273" t="s">
        <v>11184</v>
      </c>
      <c r="B7380" s="273"/>
      <c r="C7380" s="274" t="s">
        <v>1048</v>
      </c>
      <c r="D7380" s="274"/>
      <c r="E7380" s="274"/>
      <c r="F7380" s="274"/>
      <c r="G7380" s="73">
        <v>0</v>
      </c>
      <c r="H7380" s="73">
        <v>0</v>
      </c>
      <c r="I7380" s="275">
        <v>185850</v>
      </c>
      <c r="J7380" s="275"/>
      <c r="K7380" s="275">
        <v>0</v>
      </c>
      <c r="L7380" s="275"/>
      <c r="M7380" s="275"/>
      <c r="N7380" s="275"/>
      <c r="O7380" s="275">
        <v>185850</v>
      </c>
      <c r="P7380" s="275"/>
      <c r="Q7380" s="73">
        <v>0</v>
      </c>
    </row>
    <row r="7381" spans="1:17" ht="12.1" customHeight="1" x14ac:dyDescent="0.25">
      <c r="A7381" s="273" t="s">
        <v>11185</v>
      </c>
      <c r="B7381" s="273"/>
      <c r="C7381" s="274" t="s">
        <v>1048</v>
      </c>
      <c r="D7381" s="274"/>
      <c r="E7381" s="274"/>
      <c r="F7381" s="274"/>
      <c r="G7381" s="73">
        <v>0</v>
      </c>
      <c r="H7381" s="73">
        <v>0</v>
      </c>
      <c r="I7381" s="275">
        <v>557550</v>
      </c>
      <c r="J7381" s="275"/>
      <c r="K7381" s="275">
        <v>0</v>
      </c>
      <c r="L7381" s="275"/>
      <c r="M7381" s="275"/>
      <c r="N7381" s="275"/>
      <c r="O7381" s="275">
        <v>557550</v>
      </c>
      <c r="P7381" s="275"/>
      <c r="Q7381" s="73">
        <v>0</v>
      </c>
    </row>
    <row r="7382" spans="1:17" ht="12.1" customHeight="1" x14ac:dyDescent="0.25">
      <c r="A7382" s="273" t="s">
        <v>11186</v>
      </c>
      <c r="B7382" s="273"/>
      <c r="C7382" s="274" t="s">
        <v>1048</v>
      </c>
      <c r="D7382" s="274"/>
      <c r="E7382" s="274"/>
      <c r="F7382" s="274"/>
      <c r="G7382" s="73">
        <v>0</v>
      </c>
      <c r="H7382" s="73">
        <v>0</v>
      </c>
      <c r="I7382" s="275">
        <v>4088700</v>
      </c>
      <c r="J7382" s="275"/>
      <c r="K7382" s="275">
        <v>0</v>
      </c>
      <c r="L7382" s="275"/>
      <c r="M7382" s="275"/>
      <c r="N7382" s="275"/>
      <c r="O7382" s="275">
        <v>4088700</v>
      </c>
      <c r="P7382" s="275"/>
      <c r="Q7382" s="73">
        <v>0</v>
      </c>
    </row>
    <row r="7383" spans="1:17" ht="12.75" customHeight="1" x14ac:dyDescent="0.25">
      <c r="A7383" s="273" t="s">
        <v>11187</v>
      </c>
      <c r="B7383" s="273"/>
      <c r="C7383" s="274" t="s">
        <v>1048</v>
      </c>
      <c r="D7383" s="274"/>
      <c r="E7383" s="274"/>
      <c r="F7383" s="274"/>
      <c r="G7383" s="73">
        <v>0</v>
      </c>
      <c r="H7383" s="73">
        <v>0</v>
      </c>
      <c r="I7383" s="275">
        <v>185850</v>
      </c>
      <c r="J7383" s="275"/>
      <c r="K7383" s="275">
        <v>0</v>
      </c>
      <c r="L7383" s="275"/>
      <c r="M7383" s="275"/>
      <c r="N7383" s="275"/>
      <c r="O7383" s="275">
        <v>185850</v>
      </c>
      <c r="P7383" s="275"/>
      <c r="Q7383" s="73">
        <v>0</v>
      </c>
    </row>
    <row r="7384" spans="1:17" ht="12.1" customHeight="1" x14ac:dyDescent="0.25">
      <c r="A7384" s="273" t="s">
        <v>11188</v>
      </c>
      <c r="B7384" s="273"/>
      <c r="C7384" s="274" t="s">
        <v>1048</v>
      </c>
      <c r="D7384" s="274"/>
      <c r="E7384" s="274"/>
      <c r="F7384" s="274"/>
      <c r="G7384" s="73">
        <v>0</v>
      </c>
      <c r="H7384" s="73">
        <v>0</v>
      </c>
      <c r="I7384" s="275">
        <v>6133050</v>
      </c>
      <c r="J7384" s="275"/>
      <c r="K7384" s="275">
        <v>0</v>
      </c>
      <c r="L7384" s="275"/>
      <c r="M7384" s="275"/>
      <c r="N7384" s="275"/>
      <c r="O7384" s="275">
        <v>6133050</v>
      </c>
      <c r="P7384" s="275"/>
      <c r="Q7384" s="73">
        <v>0</v>
      </c>
    </row>
    <row r="7385" spans="1:17" ht="12.1" customHeight="1" x14ac:dyDescent="0.25">
      <c r="A7385" s="273" t="s">
        <v>11189</v>
      </c>
      <c r="B7385" s="273"/>
      <c r="C7385" s="274" t="s">
        <v>1048</v>
      </c>
      <c r="D7385" s="274"/>
      <c r="E7385" s="274"/>
      <c r="F7385" s="274"/>
      <c r="G7385" s="73">
        <v>0</v>
      </c>
      <c r="H7385" s="73">
        <v>0</v>
      </c>
      <c r="I7385" s="275">
        <v>1486800</v>
      </c>
      <c r="J7385" s="275"/>
      <c r="K7385" s="275">
        <v>0</v>
      </c>
      <c r="L7385" s="275"/>
      <c r="M7385" s="275"/>
      <c r="N7385" s="275"/>
      <c r="O7385" s="275">
        <v>1486800</v>
      </c>
      <c r="P7385" s="275"/>
      <c r="Q7385" s="73">
        <v>0</v>
      </c>
    </row>
    <row r="7386" spans="1:17" ht="12.75" customHeight="1" x14ac:dyDescent="0.25">
      <c r="A7386" s="273" t="s">
        <v>11190</v>
      </c>
      <c r="B7386" s="273"/>
      <c r="C7386" s="274" t="s">
        <v>1048</v>
      </c>
      <c r="D7386" s="274"/>
      <c r="E7386" s="274"/>
      <c r="F7386" s="274"/>
      <c r="G7386" s="73">
        <v>0</v>
      </c>
      <c r="H7386" s="73">
        <v>0</v>
      </c>
      <c r="I7386" s="275">
        <v>743400</v>
      </c>
      <c r="J7386" s="275"/>
      <c r="K7386" s="275">
        <v>0</v>
      </c>
      <c r="L7386" s="275"/>
      <c r="M7386" s="275"/>
      <c r="N7386" s="275"/>
      <c r="O7386" s="275">
        <v>743400</v>
      </c>
      <c r="P7386" s="275"/>
      <c r="Q7386" s="73">
        <v>0</v>
      </c>
    </row>
    <row r="7387" spans="1:17" ht="12.1" customHeight="1" x14ac:dyDescent="0.25">
      <c r="A7387" s="273" t="s">
        <v>11191</v>
      </c>
      <c r="B7387" s="273"/>
      <c r="C7387" s="274" t="s">
        <v>1048</v>
      </c>
      <c r="D7387" s="274"/>
      <c r="E7387" s="274"/>
      <c r="F7387" s="274"/>
      <c r="G7387" s="73">
        <v>0</v>
      </c>
      <c r="H7387" s="73">
        <v>0</v>
      </c>
      <c r="I7387" s="275">
        <v>2044350</v>
      </c>
      <c r="J7387" s="275"/>
      <c r="K7387" s="275">
        <v>0</v>
      </c>
      <c r="L7387" s="275"/>
      <c r="M7387" s="275"/>
      <c r="N7387" s="275"/>
      <c r="O7387" s="275">
        <v>2044350</v>
      </c>
      <c r="P7387" s="275"/>
      <c r="Q7387" s="73">
        <v>0</v>
      </c>
    </row>
    <row r="7388" spans="1:17" ht="12.1" customHeight="1" x14ac:dyDescent="0.25">
      <c r="A7388" s="273" t="s">
        <v>11192</v>
      </c>
      <c r="B7388" s="273"/>
      <c r="C7388" s="274" t="s">
        <v>11193</v>
      </c>
      <c r="D7388" s="274"/>
      <c r="E7388" s="274"/>
      <c r="F7388" s="274"/>
      <c r="G7388" s="73">
        <v>0</v>
      </c>
      <c r="H7388" s="73">
        <v>0</v>
      </c>
      <c r="I7388" s="275">
        <v>185850</v>
      </c>
      <c r="J7388" s="275"/>
      <c r="K7388" s="275">
        <v>0</v>
      </c>
      <c r="L7388" s="275"/>
      <c r="M7388" s="275"/>
      <c r="N7388" s="275"/>
      <c r="O7388" s="275">
        <v>185850</v>
      </c>
      <c r="P7388" s="275"/>
      <c r="Q7388" s="73">
        <v>0</v>
      </c>
    </row>
    <row r="7389" spans="1:17" ht="12.75" customHeight="1" x14ac:dyDescent="0.25">
      <c r="A7389" s="355"/>
      <c r="B7389" s="355"/>
      <c r="C7389" s="355"/>
      <c r="D7389" s="355"/>
      <c r="E7389" s="355"/>
      <c r="F7389" s="355"/>
      <c r="G7389" s="74">
        <v>0</v>
      </c>
      <c r="H7389" s="74">
        <v>0</v>
      </c>
      <c r="I7389" s="356">
        <v>41816250</v>
      </c>
      <c r="J7389" s="356"/>
      <c r="K7389" s="356">
        <v>0</v>
      </c>
      <c r="L7389" s="356"/>
      <c r="M7389" s="356"/>
      <c r="N7389" s="356"/>
      <c r="O7389" s="356">
        <v>41816250</v>
      </c>
      <c r="P7389" s="356"/>
      <c r="Q7389" s="74">
        <v>0</v>
      </c>
    </row>
    <row r="7390" spans="1:17" ht="6.8" customHeight="1" x14ac:dyDescent="0.25"/>
    <row r="7391" spans="1:17" ht="12.1" customHeight="1" x14ac:dyDescent="0.25">
      <c r="A7391" s="277" t="s">
        <v>578</v>
      </c>
      <c r="B7391" s="277"/>
      <c r="C7391" s="278" t="s">
        <v>1050</v>
      </c>
      <c r="D7391" s="278"/>
      <c r="E7391" s="278"/>
      <c r="F7391" s="278"/>
      <c r="G7391" s="278"/>
      <c r="H7391" s="278"/>
      <c r="I7391" s="278"/>
      <c r="J7391" s="278"/>
      <c r="K7391" s="278"/>
      <c r="L7391" s="278"/>
      <c r="M7391" s="278"/>
      <c r="N7391" s="278"/>
      <c r="O7391" s="278"/>
      <c r="P7391" s="278"/>
      <c r="Q7391" s="278"/>
    </row>
    <row r="7392" spans="1:17" ht="12.1" customHeight="1" x14ac:dyDescent="0.25">
      <c r="A7392" s="273" t="s">
        <v>11194</v>
      </c>
      <c r="B7392" s="273"/>
      <c r="C7392" s="274" t="s">
        <v>11195</v>
      </c>
      <c r="D7392" s="274"/>
      <c r="E7392" s="274"/>
      <c r="F7392" s="274"/>
      <c r="G7392" s="73">
        <v>0</v>
      </c>
      <c r="H7392" s="73">
        <v>0</v>
      </c>
      <c r="I7392" s="275">
        <v>64660.91</v>
      </c>
      <c r="J7392" s="275"/>
      <c r="K7392" s="275">
        <v>0</v>
      </c>
      <c r="L7392" s="275"/>
      <c r="M7392" s="275"/>
      <c r="N7392" s="275"/>
      <c r="O7392" s="275">
        <v>64660.91</v>
      </c>
      <c r="P7392" s="275"/>
      <c r="Q7392" s="73">
        <v>0</v>
      </c>
    </row>
    <row r="7393" spans="1:17" ht="12.75" customHeight="1" x14ac:dyDescent="0.25">
      <c r="A7393" s="273" t="s">
        <v>11196</v>
      </c>
      <c r="B7393" s="273"/>
      <c r="C7393" s="274" t="s">
        <v>11195</v>
      </c>
      <c r="D7393" s="274"/>
      <c r="E7393" s="274"/>
      <c r="F7393" s="274"/>
      <c r="G7393" s="73">
        <v>0</v>
      </c>
      <c r="H7393" s="73">
        <v>0</v>
      </c>
      <c r="I7393" s="275">
        <v>4117000</v>
      </c>
      <c r="J7393" s="275"/>
      <c r="K7393" s="275">
        <v>0</v>
      </c>
      <c r="L7393" s="275"/>
      <c r="M7393" s="275"/>
      <c r="N7393" s="275"/>
      <c r="O7393" s="275">
        <v>4117000</v>
      </c>
      <c r="P7393" s="275"/>
      <c r="Q7393" s="73">
        <v>0</v>
      </c>
    </row>
    <row r="7394" spans="1:17" ht="12.1" customHeight="1" x14ac:dyDescent="0.25">
      <c r="A7394" s="273" t="s">
        <v>11197</v>
      </c>
      <c r="B7394" s="273"/>
      <c r="C7394" s="274" t="s">
        <v>11198</v>
      </c>
      <c r="D7394" s="274"/>
      <c r="E7394" s="274"/>
      <c r="F7394" s="274"/>
      <c r="G7394" s="73">
        <v>0</v>
      </c>
      <c r="H7394" s="73">
        <v>0</v>
      </c>
      <c r="I7394" s="275">
        <v>600000</v>
      </c>
      <c r="J7394" s="275"/>
      <c r="K7394" s="275">
        <v>0</v>
      </c>
      <c r="L7394" s="275"/>
      <c r="M7394" s="275"/>
      <c r="N7394" s="275"/>
      <c r="O7394" s="275">
        <v>600000</v>
      </c>
      <c r="P7394" s="275"/>
      <c r="Q7394" s="73">
        <v>0</v>
      </c>
    </row>
    <row r="7395" spans="1:17" ht="12.1" customHeight="1" x14ac:dyDescent="0.25">
      <c r="A7395" s="273" t="s">
        <v>11199</v>
      </c>
      <c r="B7395" s="273"/>
      <c r="C7395" s="274" t="s">
        <v>11200</v>
      </c>
      <c r="D7395" s="274"/>
      <c r="E7395" s="274"/>
      <c r="F7395" s="274"/>
      <c r="G7395" s="73">
        <v>0</v>
      </c>
      <c r="H7395" s="73">
        <v>0</v>
      </c>
      <c r="I7395" s="275">
        <v>99000</v>
      </c>
      <c r="J7395" s="275"/>
      <c r="K7395" s="275">
        <v>0</v>
      </c>
      <c r="L7395" s="275"/>
      <c r="M7395" s="275"/>
      <c r="N7395" s="275"/>
      <c r="O7395" s="275">
        <v>99000</v>
      </c>
      <c r="P7395" s="275"/>
      <c r="Q7395" s="73">
        <v>0</v>
      </c>
    </row>
    <row r="7396" spans="1:17" ht="12.75" customHeight="1" x14ac:dyDescent="0.25">
      <c r="A7396" s="273" t="s">
        <v>11201</v>
      </c>
      <c r="B7396" s="273"/>
      <c r="C7396" s="274" t="s">
        <v>11202</v>
      </c>
      <c r="D7396" s="274"/>
      <c r="E7396" s="274"/>
      <c r="F7396" s="274"/>
      <c r="G7396" s="73">
        <v>0</v>
      </c>
      <c r="H7396" s="73">
        <v>0</v>
      </c>
      <c r="I7396" s="275">
        <v>1862700</v>
      </c>
      <c r="J7396" s="275"/>
      <c r="K7396" s="275">
        <v>0</v>
      </c>
      <c r="L7396" s="275"/>
      <c r="M7396" s="275"/>
      <c r="N7396" s="275"/>
      <c r="O7396" s="275">
        <v>1862700</v>
      </c>
      <c r="P7396" s="275"/>
      <c r="Q7396" s="73">
        <v>0</v>
      </c>
    </row>
    <row r="7397" spans="1:17" ht="12.1" customHeight="1" x14ac:dyDescent="0.25">
      <c r="A7397" s="273" t="s">
        <v>11203</v>
      </c>
      <c r="B7397" s="273"/>
      <c r="C7397" s="274" t="s">
        <v>11204</v>
      </c>
      <c r="D7397" s="274"/>
      <c r="E7397" s="274"/>
      <c r="F7397" s="274"/>
      <c r="G7397" s="73">
        <v>0</v>
      </c>
      <c r="H7397" s="73">
        <v>0</v>
      </c>
      <c r="I7397" s="275">
        <v>1920000</v>
      </c>
      <c r="J7397" s="275"/>
      <c r="K7397" s="275">
        <v>0</v>
      </c>
      <c r="L7397" s="275"/>
      <c r="M7397" s="275"/>
      <c r="N7397" s="275"/>
      <c r="O7397" s="275">
        <v>1920000</v>
      </c>
      <c r="P7397" s="275"/>
      <c r="Q7397" s="73">
        <v>0</v>
      </c>
    </row>
    <row r="7398" spans="1:17" ht="12.1" customHeight="1" x14ac:dyDescent="0.25">
      <c r="A7398" s="273" t="s">
        <v>11205</v>
      </c>
      <c r="B7398" s="273"/>
      <c r="C7398" s="274" t="s">
        <v>11206</v>
      </c>
      <c r="D7398" s="274"/>
      <c r="E7398" s="274"/>
      <c r="F7398" s="274"/>
      <c r="G7398" s="73">
        <v>0</v>
      </c>
      <c r="H7398" s="73">
        <v>0</v>
      </c>
      <c r="I7398" s="275">
        <v>1636363.62</v>
      </c>
      <c r="J7398" s="275"/>
      <c r="K7398" s="275">
        <v>0</v>
      </c>
      <c r="L7398" s="275"/>
      <c r="M7398" s="275"/>
      <c r="N7398" s="275"/>
      <c r="O7398" s="275">
        <v>1636363.62</v>
      </c>
      <c r="P7398" s="275"/>
      <c r="Q7398" s="73">
        <v>0</v>
      </c>
    </row>
    <row r="7399" spans="1:17" ht="12.1" customHeight="1" x14ac:dyDescent="0.25">
      <c r="A7399" s="273" t="s">
        <v>11207</v>
      </c>
      <c r="B7399" s="273"/>
      <c r="C7399" s="274" t="s">
        <v>11208</v>
      </c>
      <c r="D7399" s="274"/>
      <c r="E7399" s="274"/>
      <c r="F7399" s="274"/>
      <c r="G7399" s="73">
        <v>0</v>
      </c>
      <c r="H7399" s="73">
        <v>0</v>
      </c>
      <c r="I7399" s="275">
        <v>484718.67</v>
      </c>
      <c r="J7399" s="275"/>
      <c r="K7399" s="275">
        <v>0</v>
      </c>
      <c r="L7399" s="275"/>
      <c r="M7399" s="275"/>
      <c r="N7399" s="275"/>
      <c r="O7399" s="275">
        <v>484718.67</v>
      </c>
      <c r="P7399" s="275"/>
      <c r="Q7399" s="73">
        <v>0</v>
      </c>
    </row>
    <row r="7400" spans="1:17" ht="12.75" customHeight="1" x14ac:dyDescent="0.25">
      <c r="A7400" s="273" t="s">
        <v>11209</v>
      </c>
      <c r="B7400" s="273"/>
      <c r="C7400" s="274" t="s">
        <v>11210</v>
      </c>
      <c r="D7400" s="274"/>
      <c r="E7400" s="274"/>
      <c r="F7400" s="274"/>
      <c r="G7400" s="73">
        <v>0</v>
      </c>
      <c r="H7400" s="73">
        <v>0</v>
      </c>
      <c r="I7400" s="275">
        <v>113463</v>
      </c>
      <c r="J7400" s="275"/>
      <c r="K7400" s="275">
        <v>0</v>
      </c>
      <c r="L7400" s="275"/>
      <c r="M7400" s="275"/>
      <c r="N7400" s="275"/>
      <c r="O7400" s="275">
        <v>113463</v>
      </c>
      <c r="P7400" s="275"/>
      <c r="Q7400" s="73">
        <v>0</v>
      </c>
    </row>
    <row r="7401" spans="1:17" ht="12.1" customHeight="1" x14ac:dyDescent="0.25">
      <c r="A7401" s="273" t="s">
        <v>11211</v>
      </c>
      <c r="B7401" s="273"/>
      <c r="C7401" s="274" t="s">
        <v>11212</v>
      </c>
      <c r="D7401" s="274"/>
      <c r="E7401" s="274"/>
      <c r="F7401" s="274"/>
      <c r="G7401" s="73">
        <v>0</v>
      </c>
      <c r="H7401" s="73">
        <v>0</v>
      </c>
      <c r="I7401" s="275">
        <v>1069066.1100000001</v>
      </c>
      <c r="J7401" s="275"/>
      <c r="K7401" s="275">
        <v>0</v>
      </c>
      <c r="L7401" s="275"/>
      <c r="M7401" s="275"/>
      <c r="N7401" s="275"/>
      <c r="O7401" s="275">
        <v>1069066.1100000001</v>
      </c>
      <c r="P7401" s="275"/>
      <c r="Q7401" s="73">
        <v>0</v>
      </c>
    </row>
    <row r="7402" spans="1:17" ht="12.1" customHeight="1" x14ac:dyDescent="0.25">
      <c r="A7402" s="273" t="s">
        <v>11213</v>
      </c>
      <c r="B7402" s="273"/>
      <c r="C7402" s="274" t="s">
        <v>11214</v>
      </c>
      <c r="D7402" s="274"/>
      <c r="E7402" s="274"/>
      <c r="F7402" s="274"/>
      <c r="G7402" s="73">
        <v>0</v>
      </c>
      <c r="H7402" s="73">
        <v>0</v>
      </c>
      <c r="I7402" s="275">
        <v>4386577.8</v>
      </c>
      <c r="J7402" s="275"/>
      <c r="K7402" s="275">
        <v>0</v>
      </c>
      <c r="L7402" s="275"/>
      <c r="M7402" s="275"/>
      <c r="N7402" s="275"/>
      <c r="O7402" s="275">
        <v>4386577.8</v>
      </c>
      <c r="P7402" s="275"/>
      <c r="Q7402" s="73">
        <v>0</v>
      </c>
    </row>
    <row r="7403" spans="1:17" ht="12.75" customHeight="1" x14ac:dyDescent="0.25">
      <c r="A7403" s="273" t="s">
        <v>11215</v>
      </c>
      <c r="B7403" s="273"/>
      <c r="C7403" s="274" t="s">
        <v>11216</v>
      </c>
      <c r="D7403" s="274"/>
      <c r="E7403" s="274"/>
      <c r="F7403" s="274"/>
      <c r="G7403" s="73">
        <v>0</v>
      </c>
      <c r="H7403" s="73">
        <v>0</v>
      </c>
      <c r="I7403" s="275">
        <v>3514200</v>
      </c>
      <c r="J7403" s="275"/>
      <c r="K7403" s="275">
        <v>0</v>
      </c>
      <c r="L7403" s="275"/>
      <c r="M7403" s="275"/>
      <c r="N7403" s="275"/>
      <c r="O7403" s="275">
        <v>3514200</v>
      </c>
      <c r="P7403" s="275"/>
      <c r="Q7403" s="73">
        <v>0</v>
      </c>
    </row>
    <row r="7404" spans="1:17" ht="12.1" customHeight="1" x14ac:dyDescent="0.25">
      <c r="A7404" s="273" t="s">
        <v>11217</v>
      </c>
      <c r="B7404" s="273"/>
      <c r="C7404" s="274" t="s">
        <v>11218</v>
      </c>
      <c r="D7404" s="274"/>
      <c r="E7404" s="274"/>
      <c r="F7404" s="274"/>
      <c r="G7404" s="73">
        <v>0</v>
      </c>
      <c r="H7404" s="73">
        <v>0</v>
      </c>
      <c r="I7404" s="275">
        <v>15403412.98</v>
      </c>
      <c r="J7404" s="275"/>
      <c r="K7404" s="275">
        <v>0</v>
      </c>
      <c r="L7404" s="275"/>
      <c r="M7404" s="275"/>
      <c r="N7404" s="275"/>
      <c r="O7404" s="275">
        <v>15403412.98</v>
      </c>
      <c r="P7404" s="275"/>
      <c r="Q7404" s="73">
        <v>0</v>
      </c>
    </row>
    <row r="7405" spans="1:17" ht="12.1" customHeight="1" x14ac:dyDescent="0.25">
      <c r="A7405" s="273" t="s">
        <v>11219</v>
      </c>
      <c r="B7405" s="273"/>
      <c r="C7405" s="274" t="s">
        <v>11220</v>
      </c>
      <c r="D7405" s="274"/>
      <c r="E7405" s="274"/>
      <c r="F7405" s="274"/>
      <c r="G7405" s="73">
        <v>0</v>
      </c>
      <c r="H7405" s="73">
        <v>0</v>
      </c>
      <c r="I7405" s="275">
        <v>5704731</v>
      </c>
      <c r="J7405" s="275"/>
      <c r="K7405" s="275">
        <v>0</v>
      </c>
      <c r="L7405" s="275"/>
      <c r="M7405" s="275"/>
      <c r="N7405" s="275"/>
      <c r="O7405" s="275">
        <v>5704731</v>
      </c>
      <c r="P7405" s="275"/>
      <c r="Q7405" s="73">
        <v>0</v>
      </c>
    </row>
    <row r="7406" spans="1:17" ht="12.75" customHeight="1" x14ac:dyDescent="0.25">
      <c r="A7406" s="273" t="s">
        <v>11221</v>
      </c>
      <c r="B7406" s="273"/>
      <c r="C7406" s="274" t="s">
        <v>11222</v>
      </c>
      <c r="D7406" s="274"/>
      <c r="E7406" s="274"/>
      <c r="F7406" s="274"/>
      <c r="G7406" s="73">
        <v>0</v>
      </c>
      <c r="H7406" s="73">
        <v>0</v>
      </c>
      <c r="I7406" s="275">
        <v>2121727.2599999998</v>
      </c>
      <c r="J7406" s="275"/>
      <c r="K7406" s="275">
        <v>0</v>
      </c>
      <c r="L7406" s="275"/>
      <c r="M7406" s="275"/>
      <c r="N7406" s="275"/>
      <c r="O7406" s="275">
        <v>2121727.2599999998</v>
      </c>
      <c r="P7406" s="275"/>
      <c r="Q7406" s="73">
        <v>0</v>
      </c>
    </row>
    <row r="7407" spans="1:17" ht="12.1" customHeight="1" x14ac:dyDescent="0.25">
      <c r="A7407" s="273" t="s">
        <v>11223</v>
      </c>
      <c r="B7407" s="273"/>
      <c r="C7407" s="274" t="s">
        <v>11224</v>
      </c>
      <c r="D7407" s="274"/>
      <c r="E7407" s="274"/>
      <c r="F7407" s="274"/>
      <c r="G7407" s="73">
        <v>0</v>
      </c>
      <c r="H7407" s="73">
        <v>0</v>
      </c>
      <c r="I7407" s="275">
        <v>2667801.09</v>
      </c>
      <c r="J7407" s="275"/>
      <c r="K7407" s="275">
        <v>0</v>
      </c>
      <c r="L7407" s="275"/>
      <c r="M7407" s="275"/>
      <c r="N7407" s="275"/>
      <c r="O7407" s="275">
        <v>2667801.09</v>
      </c>
      <c r="P7407" s="275"/>
      <c r="Q7407" s="73">
        <v>0</v>
      </c>
    </row>
    <row r="7408" spans="1:17" ht="12.1" customHeight="1" x14ac:dyDescent="0.25">
      <c r="A7408" s="273" t="s">
        <v>11225</v>
      </c>
      <c r="B7408" s="273"/>
      <c r="C7408" s="274" t="s">
        <v>11226</v>
      </c>
      <c r="D7408" s="274"/>
      <c r="E7408" s="274"/>
      <c r="F7408" s="274"/>
      <c r="G7408" s="73">
        <v>0</v>
      </c>
      <c r="H7408" s="73">
        <v>0</v>
      </c>
      <c r="I7408" s="275">
        <v>2153940.21</v>
      </c>
      <c r="J7408" s="275"/>
      <c r="K7408" s="275">
        <v>0</v>
      </c>
      <c r="L7408" s="275"/>
      <c r="M7408" s="275"/>
      <c r="N7408" s="275"/>
      <c r="O7408" s="275">
        <v>2153940.21</v>
      </c>
      <c r="P7408" s="275"/>
      <c r="Q7408" s="73">
        <v>0</v>
      </c>
    </row>
    <row r="7409" spans="1:17" ht="12.75" customHeight="1" x14ac:dyDescent="0.25">
      <c r="A7409" s="273" t="s">
        <v>11227</v>
      </c>
      <c r="B7409" s="273"/>
      <c r="C7409" s="274" t="s">
        <v>11228</v>
      </c>
      <c r="D7409" s="274"/>
      <c r="E7409" s="274"/>
      <c r="F7409" s="274"/>
      <c r="G7409" s="73">
        <v>0</v>
      </c>
      <c r="H7409" s="73">
        <v>0</v>
      </c>
      <c r="I7409" s="275">
        <v>226929</v>
      </c>
      <c r="J7409" s="275"/>
      <c r="K7409" s="275">
        <v>0</v>
      </c>
      <c r="L7409" s="275"/>
      <c r="M7409" s="275"/>
      <c r="N7409" s="275"/>
      <c r="O7409" s="275">
        <v>226929</v>
      </c>
      <c r="P7409" s="275"/>
      <c r="Q7409" s="73">
        <v>0</v>
      </c>
    </row>
    <row r="7410" spans="1:17" ht="12.1" customHeight="1" x14ac:dyDescent="0.25">
      <c r="A7410" s="273" t="s">
        <v>11229</v>
      </c>
      <c r="B7410" s="273"/>
      <c r="C7410" s="274" t="s">
        <v>11230</v>
      </c>
      <c r="D7410" s="274"/>
      <c r="E7410" s="274"/>
      <c r="F7410" s="274"/>
      <c r="G7410" s="73">
        <v>0</v>
      </c>
      <c r="H7410" s="73">
        <v>0</v>
      </c>
      <c r="I7410" s="275">
        <v>262856.67</v>
      </c>
      <c r="J7410" s="275"/>
      <c r="K7410" s="275">
        <v>0</v>
      </c>
      <c r="L7410" s="275"/>
      <c r="M7410" s="275"/>
      <c r="N7410" s="275"/>
      <c r="O7410" s="275">
        <v>262856.67</v>
      </c>
      <c r="P7410" s="275"/>
      <c r="Q7410" s="73">
        <v>0</v>
      </c>
    </row>
    <row r="7411" spans="1:17" ht="12.1" customHeight="1" x14ac:dyDescent="0.25">
      <c r="A7411" s="273" t="s">
        <v>11231</v>
      </c>
      <c r="B7411" s="273"/>
      <c r="C7411" s="274" t="s">
        <v>11232</v>
      </c>
      <c r="D7411" s="274"/>
      <c r="E7411" s="274"/>
      <c r="F7411" s="274"/>
      <c r="G7411" s="73">
        <v>0</v>
      </c>
      <c r="H7411" s="73">
        <v>0</v>
      </c>
      <c r="I7411" s="275">
        <v>3482183.67</v>
      </c>
      <c r="J7411" s="275"/>
      <c r="K7411" s="275">
        <v>0</v>
      </c>
      <c r="L7411" s="275"/>
      <c r="M7411" s="275"/>
      <c r="N7411" s="275"/>
      <c r="O7411" s="275">
        <v>3482183.67</v>
      </c>
      <c r="P7411" s="275"/>
      <c r="Q7411" s="73">
        <v>0</v>
      </c>
    </row>
    <row r="7412" spans="1:17" ht="12.75" customHeight="1" x14ac:dyDescent="0.25">
      <c r="A7412" s="273" t="s">
        <v>11233</v>
      </c>
      <c r="B7412" s="273"/>
      <c r="C7412" s="274" t="s">
        <v>11234</v>
      </c>
      <c r="D7412" s="274"/>
      <c r="E7412" s="274"/>
      <c r="F7412" s="274"/>
      <c r="G7412" s="73">
        <v>0</v>
      </c>
      <c r="H7412" s="73">
        <v>0</v>
      </c>
      <c r="I7412" s="275">
        <v>892225.11</v>
      </c>
      <c r="J7412" s="275"/>
      <c r="K7412" s="275">
        <v>0</v>
      </c>
      <c r="L7412" s="275"/>
      <c r="M7412" s="275"/>
      <c r="N7412" s="275"/>
      <c r="O7412" s="275">
        <v>892225.11</v>
      </c>
      <c r="P7412" s="275"/>
      <c r="Q7412" s="73">
        <v>0</v>
      </c>
    </row>
    <row r="7413" spans="1:17" ht="12.1" customHeight="1" x14ac:dyDescent="0.25">
      <c r="A7413" s="273" t="s">
        <v>11235</v>
      </c>
      <c r="B7413" s="273"/>
      <c r="C7413" s="274" t="s">
        <v>11234</v>
      </c>
      <c r="D7413" s="274"/>
      <c r="E7413" s="274"/>
      <c r="F7413" s="274"/>
      <c r="G7413" s="73">
        <v>0</v>
      </c>
      <c r="H7413" s="73">
        <v>0</v>
      </c>
      <c r="I7413" s="275">
        <v>997361.43</v>
      </c>
      <c r="J7413" s="275"/>
      <c r="K7413" s="275">
        <v>0</v>
      </c>
      <c r="L7413" s="275"/>
      <c r="M7413" s="275"/>
      <c r="N7413" s="275"/>
      <c r="O7413" s="275">
        <v>997361.43</v>
      </c>
      <c r="P7413" s="275"/>
      <c r="Q7413" s="73">
        <v>0</v>
      </c>
    </row>
    <row r="7414" spans="1:17" ht="12.1" customHeight="1" x14ac:dyDescent="0.25">
      <c r="A7414" s="273" t="s">
        <v>11236</v>
      </c>
      <c r="B7414" s="273"/>
      <c r="C7414" s="274" t="s">
        <v>11234</v>
      </c>
      <c r="D7414" s="274"/>
      <c r="E7414" s="274"/>
      <c r="F7414" s="274"/>
      <c r="G7414" s="73">
        <v>0</v>
      </c>
      <c r="H7414" s="73">
        <v>0</v>
      </c>
      <c r="I7414" s="275">
        <v>129321.82</v>
      </c>
      <c r="J7414" s="275"/>
      <c r="K7414" s="275">
        <v>0</v>
      </c>
      <c r="L7414" s="275"/>
      <c r="M7414" s="275"/>
      <c r="N7414" s="275"/>
      <c r="O7414" s="275">
        <v>129321.82</v>
      </c>
      <c r="P7414" s="275"/>
      <c r="Q7414" s="73">
        <v>0</v>
      </c>
    </row>
    <row r="7415" spans="1:17" ht="12.75" customHeight="1" x14ac:dyDescent="0.25">
      <c r="A7415" s="273" t="s">
        <v>11237</v>
      </c>
      <c r="B7415" s="273"/>
      <c r="C7415" s="274" t="s">
        <v>11234</v>
      </c>
      <c r="D7415" s="274"/>
      <c r="E7415" s="274"/>
      <c r="F7415" s="274"/>
      <c r="G7415" s="73">
        <v>0</v>
      </c>
      <c r="H7415" s="73">
        <v>0</v>
      </c>
      <c r="I7415" s="275">
        <v>1001483.94</v>
      </c>
      <c r="J7415" s="275"/>
      <c r="K7415" s="275">
        <v>0</v>
      </c>
      <c r="L7415" s="275"/>
      <c r="M7415" s="275"/>
      <c r="N7415" s="275"/>
      <c r="O7415" s="275">
        <v>1001483.94</v>
      </c>
      <c r="P7415" s="275"/>
      <c r="Q7415" s="73">
        <v>0</v>
      </c>
    </row>
    <row r="7416" spans="1:17" ht="12.1" customHeight="1" x14ac:dyDescent="0.25">
      <c r="A7416" s="273" t="s">
        <v>11238</v>
      </c>
      <c r="B7416" s="273"/>
      <c r="C7416" s="274" t="s">
        <v>11234</v>
      </c>
      <c r="D7416" s="274"/>
      <c r="E7416" s="274"/>
      <c r="F7416" s="274"/>
      <c r="G7416" s="73">
        <v>0</v>
      </c>
      <c r="H7416" s="73">
        <v>0</v>
      </c>
      <c r="I7416" s="275">
        <v>603887.06999999995</v>
      </c>
      <c r="J7416" s="275"/>
      <c r="K7416" s="275">
        <v>0</v>
      </c>
      <c r="L7416" s="275"/>
      <c r="M7416" s="275"/>
      <c r="N7416" s="275"/>
      <c r="O7416" s="275">
        <v>603887.06999999995</v>
      </c>
      <c r="P7416" s="275"/>
      <c r="Q7416" s="73">
        <v>0</v>
      </c>
    </row>
    <row r="7417" spans="1:17" ht="12.1" customHeight="1" x14ac:dyDescent="0.25">
      <c r="A7417" s="273" t="s">
        <v>11239</v>
      </c>
      <c r="B7417" s="273"/>
      <c r="C7417" s="274" t="s">
        <v>11240</v>
      </c>
      <c r="D7417" s="274"/>
      <c r="E7417" s="274"/>
      <c r="F7417" s="274"/>
      <c r="G7417" s="73">
        <v>0</v>
      </c>
      <c r="H7417" s="73">
        <v>0</v>
      </c>
      <c r="I7417" s="275">
        <v>23089.56</v>
      </c>
      <c r="J7417" s="275"/>
      <c r="K7417" s="275">
        <v>0</v>
      </c>
      <c r="L7417" s="275"/>
      <c r="M7417" s="275"/>
      <c r="N7417" s="275"/>
      <c r="O7417" s="275">
        <v>23089.56</v>
      </c>
      <c r="P7417" s="275"/>
      <c r="Q7417" s="73">
        <v>0</v>
      </c>
    </row>
    <row r="7418" spans="1:17" ht="12.75" customHeight="1" x14ac:dyDescent="0.25">
      <c r="A7418" s="273" t="s">
        <v>11241</v>
      </c>
      <c r="B7418" s="273"/>
      <c r="C7418" s="274" t="s">
        <v>11240</v>
      </c>
      <c r="D7418" s="274"/>
      <c r="E7418" s="274"/>
      <c r="F7418" s="274"/>
      <c r="G7418" s="73">
        <v>0</v>
      </c>
      <c r="H7418" s="73">
        <v>0</v>
      </c>
      <c r="I7418" s="275">
        <v>30150</v>
      </c>
      <c r="J7418" s="275"/>
      <c r="K7418" s="275">
        <v>0</v>
      </c>
      <c r="L7418" s="275"/>
      <c r="M7418" s="275"/>
      <c r="N7418" s="275"/>
      <c r="O7418" s="275">
        <v>30150</v>
      </c>
      <c r="P7418" s="275"/>
      <c r="Q7418" s="73">
        <v>0</v>
      </c>
    </row>
    <row r="7419" spans="1:17" ht="12.1" customHeight="1" x14ac:dyDescent="0.25">
      <c r="A7419" s="273" t="s">
        <v>11242</v>
      </c>
      <c r="B7419" s="273"/>
      <c r="C7419" s="274" t="s">
        <v>11240</v>
      </c>
      <c r="D7419" s="274"/>
      <c r="E7419" s="274"/>
      <c r="F7419" s="274"/>
      <c r="G7419" s="73">
        <v>0</v>
      </c>
      <c r="H7419" s="73">
        <v>0</v>
      </c>
      <c r="I7419" s="275">
        <v>26511.84</v>
      </c>
      <c r="J7419" s="275"/>
      <c r="K7419" s="275">
        <v>0</v>
      </c>
      <c r="L7419" s="275"/>
      <c r="M7419" s="275"/>
      <c r="N7419" s="275"/>
      <c r="O7419" s="275">
        <v>26511.84</v>
      </c>
      <c r="P7419" s="275"/>
      <c r="Q7419" s="73">
        <v>0</v>
      </c>
    </row>
    <row r="7420" spans="1:17" ht="12.1" customHeight="1" x14ac:dyDescent="0.25">
      <c r="A7420" s="273" t="s">
        <v>11243</v>
      </c>
      <c r="B7420" s="273"/>
      <c r="C7420" s="274" t="s">
        <v>11240</v>
      </c>
      <c r="D7420" s="274"/>
      <c r="E7420" s="274"/>
      <c r="F7420" s="274"/>
      <c r="G7420" s="73">
        <v>0</v>
      </c>
      <c r="H7420" s="73">
        <v>0</v>
      </c>
      <c r="I7420" s="275">
        <v>100177.5</v>
      </c>
      <c r="J7420" s="275"/>
      <c r="K7420" s="275">
        <v>0</v>
      </c>
      <c r="L7420" s="275"/>
      <c r="M7420" s="275"/>
      <c r="N7420" s="275"/>
      <c r="O7420" s="275">
        <v>100177.5</v>
      </c>
      <c r="P7420" s="275"/>
      <c r="Q7420" s="73">
        <v>0</v>
      </c>
    </row>
    <row r="7421" spans="1:17" ht="12.75" customHeight="1" x14ac:dyDescent="0.25">
      <c r="A7421" s="273" t="s">
        <v>11244</v>
      </c>
      <c r="B7421" s="273"/>
      <c r="C7421" s="274" t="s">
        <v>11240</v>
      </c>
      <c r="D7421" s="274"/>
      <c r="E7421" s="274"/>
      <c r="F7421" s="274"/>
      <c r="G7421" s="73">
        <v>0</v>
      </c>
      <c r="H7421" s="73">
        <v>0</v>
      </c>
      <c r="I7421" s="275">
        <v>66149.64</v>
      </c>
      <c r="J7421" s="275"/>
      <c r="K7421" s="275">
        <v>0</v>
      </c>
      <c r="L7421" s="275"/>
      <c r="M7421" s="275"/>
      <c r="N7421" s="275"/>
      <c r="O7421" s="275">
        <v>66149.64</v>
      </c>
      <c r="P7421" s="275"/>
      <c r="Q7421" s="73">
        <v>0</v>
      </c>
    </row>
    <row r="7422" spans="1:17" ht="12.1" customHeight="1" x14ac:dyDescent="0.25">
      <c r="A7422" s="273" t="s">
        <v>11245</v>
      </c>
      <c r="B7422" s="273"/>
      <c r="C7422" s="274" t="s">
        <v>11240</v>
      </c>
      <c r="D7422" s="274"/>
      <c r="E7422" s="274"/>
      <c r="F7422" s="274"/>
      <c r="G7422" s="73">
        <v>0</v>
      </c>
      <c r="H7422" s="73">
        <v>0</v>
      </c>
      <c r="I7422" s="275">
        <v>73449.06</v>
      </c>
      <c r="J7422" s="275"/>
      <c r="K7422" s="275">
        <v>0</v>
      </c>
      <c r="L7422" s="275"/>
      <c r="M7422" s="275"/>
      <c r="N7422" s="275"/>
      <c r="O7422" s="275">
        <v>73449.06</v>
      </c>
      <c r="P7422" s="275"/>
      <c r="Q7422" s="73">
        <v>0</v>
      </c>
    </row>
    <row r="7423" spans="1:17" ht="12.1" customHeight="1" x14ac:dyDescent="0.25">
      <c r="A7423" s="273" t="s">
        <v>11246</v>
      </c>
      <c r="B7423" s="273"/>
      <c r="C7423" s="274" t="s">
        <v>11234</v>
      </c>
      <c r="D7423" s="274"/>
      <c r="E7423" s="274"/>
      <c r="F7423" s="274"/>
      <c r="G7423" s="73">
        <v>0</v>
      </c>
      <c r="H7423" s="73">
        <v>0</v>
      </c>
      <c r="I7423" s="275">
        <v>1685438.13</v>
      </c>
      <c r="J7423" s="275"/>
      <c r="K7423" s="275">
        <v>0</v>
      </c>
      <c r="L7423" s="275"/>
      <c r="M7423" s="275"/>
      <c r="N7423" s="275"/>
      <c r="O7423" s="275">
        <v>1685438.13</v>
      </c>
      <c r="P7423" s="275"/>
      <c r="Q7423" s="73">
        <v>0</v>
      </c>
    </row>
    <row r="7424" spans="1:17" ht="12.1" customHeight="1" x14ac:dyDescent="0.25">
      <c r="A7424" s="273" t="s">
        <v>11247</v>
      </c>
      <c r="B7424" s="273"/>
      <c r="C7424" s="274" t="s">
        <v>11234</v>
      </c>
      <c r="D7424" s="274"/>
      <c r="E7424" s="274"/>
      <c r="F7424" s="274"/>
      <c r="G7424" s="73">
        <v>0</v>
      </c>
      <c r="H7424" s="73">
        <v>0</v>
      </c>
      <c r="I7424" s="275">
        <v>911999.1</v>
      </c>
      <c r="J7424" s="275"/>
      <c r="K7424" s="275">
        <v>0</v>
      </c>
      <c r="L7424" s="275"/>
      <c r="M7424" s="275"/>
      <c r="N7424" s="275"/>
      <c r="O7424" s="275">
        <v>911999.1</v>
      </c>
      <c r="P7424" s="275"/>
      <c r="Q7424" s="73">
        <v>0</v>
      </c>
    </row>
    <row r="7425" spans="1:17" ht="12.75" customHeight="1" x14ac:dyDescent="0.25">
      <c r="A7425" s="273" t="s">
        <v>11248</v>
      </c>
      <c r="B7425" s="273"/>
      <c r="C7425" s="274" t="s">
        <v>11234</v>
      </c>
      <c r="D7425" s="274"/>
      <c r="E7425" s="274"/>
      <c r="F7425" s="274"/>
      <c r="G7425" s="73">
        <v>0</v>
      </c>
      <c r="H7425" s="73">
        <v>0</v>
      </c>
      <c r="I7425" s="275">
        <v>787888.62</v>
      </c>
      <c r="J7425" s="275"/>
      <c r="K7425" s="275">
        <v>0</v>
      </c>
      <c r="L7425" s="275"/>
      <c r="M7425" s="275"/>
      <c r="N7425" s="275"/>
      <c r="O7425" s="275">
        <v>787888.62</v>
      </c>
      <c r="P7425" s="275"/>
      <c r="Q7425" s="73">
        <v>0</v>
      </c>
    </row>
    <row r="7426" spans="1:17" ht="12.1" customHeight="1" x14ac:dyDescent="0.25">
      <c r="A7426" s="273" t="s">
        <v>11249</v>
      </c>
      <c r="B7426" s="273"/>
      <c r="C7426" s="274" t="s">
        <v>11250</v>
      </c>
      <c r="D7426" s="274"/>
      <c r="E7426" s="274"/>
      <c r="F7426" s="274"/>
      <c r="G7426" s="73">
        <v>0</v>
      </c>
      <c r="H7426" s="73">
        <v>0</v>
      </c>
      <c r="I7426" s="275">
        <v>34656</v>
      </c>
      <c r="J7426" s="275"/>
      <c r="K7426" s="275">
        <v>0</v>
      </c>
      <c r="L7426" s="275"/>
      <c r="M7426" s="275"/>
      <c r="N7426" s="275"/>
      <c r="O7426" s="275">
        <v>34656</v>
      </c>
      <c r="P7426" s="275"/>
      <c r="Q7426" s="73">
        <v>0</v>
      </c>
    </row>
    <row r="7427" spans="1:17" ht="12.1" customHeight="1" x14ac:dyDescent="0.25">
      <c r="A7427" s="273" t="s">
        <v>11251</v>
      </c>
      <c r="B7427" s="273"/>
      <c r="C7427" s="274" t="s">
        <v>11234</v>
      </c>
      <c r="D7427" s="274"/>
      <c r="E7427" s="274"/>
      <c r="F7427" s="274"/>
      <c r="G7427" s="73">
        <v>0</v>
      </c>
      <c r="H7427" s="73">
        <v>0</v>
      </c>
      <c r="I7427" s="275">
        <v>1675335.99</v>
      </c>
      <c r="J7427" s="275"/>
      <c r="K7427" s="275">
        <v>0</v>
      </c>
      <c r="L7427" s="275"/>
      <c r="M7427" s="275"/>
      <c r="N7427" s="275"/>
      <c r="O7427" s="275">
        <v>1675335.99</v>
      </c>
      <c r="P7427" s="275"/>
      <c r="Q7427" s="73">
        <v>0</v>
      </c>
    </row>
    <row r="7428" spans="1:17" ht="12.75" customHeight="1" x14ac:dyDescent="0.25">
      <c r="A7428" s="273" t="s">
        <v>11252</v>
      </c>
      <c r="B7428" s="273"/>
      <c r="C7428" s="274" t="s">
        <v>11253</v>
      </c>
      <c r="D7428" s="274"/>
      <c r="E7428" s="274"/>
      <c r="F7428" s="274"/>
      <c r="G7428" s="73">
        <v>0</v>
      </c>
      <c r="H7428" s="73">
        <v>0</v>
      </c>
      <c r="I7428" s="275">
        <v>940371.69</v>
      </c>
      <c r="J7428" s="275"/>
      <c r="K7428" s="275">
        <v>0</v>
      </c>
      <c r="L7428" s="275"/>
      <c r="M7428" s="275"/>
      <c r="N7428" s="275"/>
      <c r="O7428" s="275">
        <v>940371.69</v>
      </c>
      <c r="P7428" s="275"/>
      <c r="Q7428" s="73">
        <v>0</v>
      </c>
    </row>
    <row r="7429" spans="1:17" ht="12.1" customHeight="1" x14ac:dyDescent="0.25">
      <c r="A7429" s="273" t="s">
        <v>11254</v>
      </c>
      <c r="B7429" s="273"/>
      <c r="C7429" s="274" t="s">
        <v>11240</v>
      </c>
      <c r="D7429" s="274"/>
      <c r="E7429" s="274"/>
      <c r="F7429" s="274"/>
      <c r="G7429" s="73">
        <v>0</v>
      </c>
      <c r="H7429" s="73">
        <v>0</v>
      </c>
      <c r="I7429" s="275">
        <v>53760</v>
      </c>
      <c r="J7429" s="275"/>
      <c r="K7429" s="275">
        <v>0</v>
      </c>
      <c r="L7429" s="275"/>
      <c r="M7429" s="275"/>
      <c r="N7429" s="275"/>
      <c r="O7429" s="275">
        <v>53760</v>
      </c>
      <c r="P7429" s="275"/>
      <c r="Q7429" s="73">
        <v>0</v>
      </c>
    </row>
    <row r="7430" spans="1:17" ht="12.1" customHeight="1" x14ac:dyDescent="0.25">
      <c r="A7430" s="273" t="s">
        <v>11255</v>
      </c>
      <c r="B7430" s="273"/>
      <c r="C7430" s="274" t="s">
        <v>11240</v>
      </c>
      <c r="D7430" s="274"/>
      <c r="E7430" s="274"/>
      <c r="F7430" s="274"/>
      <c r="G7430" s="73">
        <v>0</v>
      </c>
      <c r="H7430" s="73">
        <v>0</v>
      </c>
      <c r="I7430" s="275">
        <v>51540</v>
      </c>
      <c r="J7430" s="275"/>
      <c r="K7430" s="275">
        <v>0</v>
      </c>
      <c r="L7430" s="275"/>
      <c r="M7430" s="275"/>
      <c r="N7430" s="275"/>
      <c r="O7430" s="275">
        <v>51540</v>
      </c>
      <c r="P7430" s="275"/>
      <c r="Q7430" s="73">
        <v>0</v>
      </c>
    </row>
    <row r="7431" spans="1:17" ht="12.75" customHeight="1" x14ac:dyDescent="0.25">
      <c r="A7431" s="273" t="s">
        <v>11256</v>
      </c>
      <c r="B7431" s="273"/>
      <c r="C7431" s="274" t="s">
        <v>11234</v>
      </c>
      <c r="D7431" s="274"/>
      <c r="E7431" s="274"/>
      <c r="F7431" s="274"/>
      <c r="G7431" s="73">
        <v>0</v>
      </c>
      <c r="H7431" s="73">
        <v>0</v>
      </c>
      <c r="I7431" s="275">
        <v>880483.98</v>
      </c>
      <c r="J7431" s="275"/>
      <c r="K7431" s="275">
        <v>0</v>
      </c>
      <c r="L7431" s="275"/>
      <c r="M7431" s="275"/>
      <c r="N7431" s="275"/>
      <c r="O7431" s="275">
        <v>880483.98</v>
      </c>
      <c r="P7431" s="275"/>
      <c r="Q7431" s="73">
        <v>0</v>
      </c>
    </row>
    <row r="7432" spans="1:17" ht="12.1" customHeight="1" x14ac:dyDescent="0.25">
      <c r="A7432" s="273" t="s">
        <v>11257</v>
      </c>
      <c r="B7432" s="273"/>
      <c r="C7432" s="274" t="s">
        <v>11234</v>
      </c>
      <c r="D7432" s="274"/>
      <c r="E7432" s="274"/>
      <c r="F7432" s="274"/>
      <c r="G7432" s="73">
        <v>0</v>
      </c>
      <c r="H7432" s="73">
        <v>0</v>
      </c>
      <c r="I7432" s="275">
        <v>1069862.28</v>
      </c>
      <c r="J7432" s="275"/>
      <c r="K7432" s="275">
        <v>0</v>
      </c>
      <c r="L7432" s="275"/>
      <c r="M7432" s="275"/>
      <c r="N7432" s="275"/>
      <c r="O7432" s="275">
        <v>1069862.28</v>
      </c>
      <c r="P7432" s="275"/>
      <c r="Q7432" s="73">
        <v>0</v>
      </c>
    </row>
    <row r="7433" spans="1:17" ht="12.1" customHeight="1" x14ac:dyDescent="0.25">
      <c r="A7433" s="273" t="s">
        <v>11258</v>
      </c>
      <c r="B7433" s="273"/>
      <c r="C7433" s="274" t="s">
        <v>11240</v>
      </c>
      <c r="D7433" s="274"/>
      <c r="E7433" s="274"/>
      <c r="F7433" s="274"/>
      <c r="G7433" s="73">
        <v>0</v>
      </c>
      <c r="H7433" s="73">
        <v>0</v>
      </c>
      <c r="I7433" s="275">
        <v>44076</v>
      </c>
      <c r="J7433" s="275"/>
      <c r="K7433" s="275">
        <v>0</v>
      </c>
      <c r="L7433" s="275"/>
      <c r="M7433" s="275"/>
      <c r="N7433" s="275"/>
      <c r="O7433" s="275">
        <v>44076</v>
      </c>
      <c r="P7433" s="275"/>
      <c r="Q7433" s="73">
        <v>0</v>
      </c>
    </row>
    <row r="7434" spans="1:17" ht="12.75" customHeight="1" x14ac:dyDescent="0.25">
      <c r="A7434" s="273" t="s">
        <v>11259</v>
      </c>
      <c r="B7434" s="273"/>
      <c r="C7434" s="274" t="s">
        <v>11234</v>
      </c>
      <c r="D7434" s="274"/>
      <c r="E7434" s="274"/>
      <c r="F7434" s="274"/>
      <c r="G7434" s="73">
        <v>0</v>
      </c>
      <c r="H7434" s="73">
        <v>0</v>
      </c>
      <c r="I7434" s="275">
        <v>625513.77</v>
      </c>
      <c r="J7434" s="275"/>
      <c r="K7434" s="275">
        <v>0</v>
      </c>
      <c r="L7434" s="275"/>
      <c r="M7434" s="275"/>
      <c r="N7434" s="275"/>
      <c r="O7434" s="275">
        <v>625513.77</v>
      </c>
      <c r="P7434" s="275"/>
      <c r="Q7434" s="73">
        <v>0</v>
      </c>
    </row>
    <row r="7435" spans="1:17" ht="12.1" customHeight="1" x14ac:dyDescent="0.25">
      <c r="A7435" s="273" t="s">
        <v>11260</v>
      </c>
      <c r="B7435" s="273"/>
      <c r="C7435" s="274" t="s">
        <v>11234</v>
      </c>
      <c r="D7435" s="274"/>
      <c r="E7435" s="274"/>
      <c r="F7435" s="274"/>
      <c r="G7435" s="73">
        <v>0</v>
      </c>
      <c r="H7435" s="73">
        <v>0</v>
      </c>
      <c r="I7435" s="275">
        <v>888098.07</v>
      </c>
      <c r="J7435" s="275"/>
      <c r="K7435" s="275">
        <v>0</v>
      </c>
      <c r="L7435" s="275"/>
      <c r="M7435" s="275"/>
      <c r="N7435" s="275"/>
      <c r="O7435" s="275">
        <v>888098.07</v>
      </c>
      <c r="P7435" s="275"/>
      <c r="Q7435" s="73">
        <v>0</v>
      </c>
    </row>
    <row r="7436" spans="1:17" ht="12.1" customHeight="1" x14ac:dyDescent="0.25">
      <c r="A7436" s="273" t="s">
        <v>11261</v>
      </c>
      <c r="B7436" s="273"/>
      <c r="C7436" s="274" t="s">
        <v>11234</v>
      </c>
      <c r="D7436" s="274"/>
      <c r="E7436" s="274"/>
      <c r="F7436" s="274"/>
      <c r="G7436" s="73">
        <v>0</v>
      </c>
      <c r="H7436" s="73">
        <v>0</v>
      </c>
      <c r="I7436" s="275">
        <v>825053.73</v>
      </c>
      <c r="J7436" s="275"/>
      <c r="K7436" s="275">
        <v>0</v>
      </c>
      <c r="L7436" s="275"/>
      <c r="M7436" s="275"/>
      <c r="N7436" s="275"/>
      <c r="O7436" s="275">
        <v>825053.73</v>
      </c>
      <c r="P7436" s="275"/>
      <c r="Q7436" s="73">
        <v>0</v>
      </c>
    </row>
    <row r="7437" spans="1:17" ht="12.75" customHeight="1" x14ac:dyDescent="0.25">
      <c r="A7437" s="273" t="s">
        <v>11262</v>
      </c>
      <c r="B7437" s="273"/>
      <c r="C7437" s="274" t="s">
        <v>11234</v>
      </c>
      <c r="D7437" s="274"/>
      <c r="E7437" s="274"/>
      <c r="F7437" s="274"/>
      <c r="G7437" s="73">
        <v>0</v>
      </c>
      <c r="H7437" s="73">
        <v>0</v>
      </c>
      <c r="I7437" s="275">
        <v>1251050.8799999999</v>
      </c>
      <c r="J7437" s="275"/>
      <c r="K7437" s="275">
        <v>0</v>
      </c>
      <c r="L7437" s="275"/>
      <c r="M7437" s="275"/>
      <c r="N7437" s="275"/>
      <c r="O7437" s="275">
        <v>1251050.8799999999</v>
      </c>
      <c r="P7437" s="275"/>
      <c r="Q7437" s="73">
        <v>0</v>
      </c>
    </row>
    <row r="7438" spans="1:17" ht="12.1" customHeight="1" x14ac:dyDescent="0.25">
      <c r="A7438" s="273" t="s">
        <v>11263</v>
      </c>
      <c r="B7438" s="273"/>
      <c r="C7438" s="274" t="s">
        <v>11234</v>
      </c>
      <c r="D7438" s="274"/>
      <c r="E7438" s="274"/>
      <c r="F7438" s="274"/>
      <c r="G7438" s="73">
        <v>0</v>
      </c>
      <c r="H7438" s="73">
        <v>0</v>
      </c>
      <c r="I7438" s="275">
        <v>1041726.36</v>
      </c>
      <c r="J7438" s="275"/>
      <c r="K7438" s="275">
        <v>0</v>
      </c>
      <c r="L7438" s="275"/>
      <c r="M7438" s="275"/>
      <c r="N7438" s="275"/>
      <c r="O7438" s="275">
        <v>1041726.36</v>
      </c>
      <c r="P7438" s="275"/>
      <c r="Q7438" s="73">
        <v>0</v>
      </c>
    </row>
    <row r="7439" spans="1:17" ht="12.1" customHeight="1" x14ac:dyDescent="0.25">
      <c r="A7439" s="273" t="s">
        <v>11264</v>
      </c>
      <c r="B7439" s="273"/>
      <c r="C7439" s="274" t="s">
        <v>11265</v>
      </c>
      <c r="D7439" s="274"/>
      <c r="E7439" s="274"/>
      <c r="F7439" s="274"/>
      <c r="G7439" s="73">
        <v>0</v>
      </c>
      <c r="H7439" s="73">
        <v>0</v>
      </c>
      <c r="I7439" s="275">
        <v>57750</v>
      </c>
      <c r="J7439" s="275"/>
      <c r="K7439" s="275">
        <v>0</v>
      </c>
      <c r="L7439" s="275"/>
      <c r="M7439" s="275"/>
      <c r="N7439" s="275"/>
      <c r="O7439" s="275">
        <v>57750</v>
      </c>
      <c r="P7439" s="275"/>
      <c r="Q7439" s="73">
        <v>0</v>
      </c>
    </row>
    <row r="7440" spans="1:17" ht="12.75" customHeight="1" x14ac:dyDescent="0.25">
      <c r="A7440" s="273" t="s">
        <v>11266</v>
      </c>
      <c r="B7440" s="273"/>
      <c r="C7440" s="274" t="s">
        <v>11267</v>
      </c>
      <c r="D7440" s="274"/>
      <c r="E7440" s="274"/>
      <c r="F7440" s="274"/>
      <c r="G7440" s="73">
        <v>0</v>
      </c>
      <c r="H7440" s="73">
        <v>0</v>
      </c>
      <c r="I7440" s="275">
        <v>78000</v>
      </c>
      <c r="J7440" s="275"/>
      <c r="K7440" s="275">
        <v>0</v>
      </c>
      <c r="L7440" s="275"/>
      <c r="M7440" s="275"/>
      <c r="N7440" s="275"/>
      <c r="O7440" s="275">
        <v>78000</v>
      </c>
      <c r="P7440" s="275"/>
      <c r="Q7440" s="73">
        <v>0</v>
      </c>
    </row>
    <row r="7441" spans="1:17" ht="12.1" customHeight="1" x14ac:dyDescent="0.25">
      <c r="A7441" s="273" t="s">
        <v>11268</v>
      </c>
      <c r="B7441" s="273"/>
      <c r="C7441" s="274" t="s">
        <v>11269</v>
      </c>
      <c r="D7441" s="274"/>
      <c r="E7441" s="274"/>
      <c r="F7441" s="274"/>
      <c r="G7441" s="73">
        <v>0</v>
      </c>
      <c r="H7441" s="73">
        <v>0</v>
      </c>
      <c r="I7441" s="275">
        <v>40500</v>
      </c>
      <c r="J7441" s="275"/>
      <c r="K7441" s="275">
        <v>0</v>
      </c>
      <c r="L7441" s="275"/>
      <c r="M7441" s="275"/>
      <c r="N7441" s="275"/>
      <c r="O7441" s="275">
        <v>40500</v>
      </c>
      <c r="P7441" s="275"/>
      <c r="Q7441" s="73">
        <v>0</v>
      </c>
    </row>
    <row r="7442" spans="1:17" ht="12.1" customHeight="1" x14ac:dyDescent="0.25">
      <c r="A7442" s="273" t="s">
        <v>11270</v>
      </c>
      <c r="B7442" s="273"/>
      <c r="C7442" s="274" t="s">
        <v>11271</v>
      </c>
      <c r="D7442" s="274"/>
      <c r="E7442" s="274"/>
      <c r="F7442" s="274"/>
      <c r="G7442" s="73">
        <v>0</v>
      </c>
      <c r="H7442" s="73">
        <v>0</v>
      </c>
      <c r="I7442" s="275">
        <v>73440</v>
      </c>
      <c r="J7442" s="275"/>
      <c r="K7442" s="275">
        <v>0</v>
      </c>
      <c r="L7442" s="275"/>
      <c r="M7442" s="275"/>
      <c r="N7442" s="275"/>
      <c r="O7442" s="275">
        <v>73440</v>
      </c>
      <c r="P7442" s="275"/>
      <c r="Q7442" s="73">
        <v>0</v>
      </c>
    </row>
    <row r="7443" spans="1:17" ht="12.75" customHeight="1" x14ac:dyDescent="0.25">
      <c r="A7443" s="273" t="s">
        <v>11272</v>
      </c>
      <c r="B7443" s="273"/>
      <c r="C7443" s="274" t="s">
        <v>11273</v>
      </c>
      <c r="D7443" s="274"/>
      <c r="E7443" s="274"/>
      <c r="F7443" s="274"/>
      <c r="G7443" s="73">
        <v>0</v>
      </c>
      <c r="H7443" s="73">
        <v>0</v>
      </c>
      <c r="I7443" s="275">
        <v>94500</v>
      </c>
      <c r="J7443" s="275"/>
      <c r="K7443" s="275">
        <v>0</v>
      </c>
      <c r="L7443" s="275"/>
      <c r="M7443" s="275"/>
      <c r="N7443" s="275"/>
      <c r="O7443" s="275">
        <v>94500</v>
      </c>
      <c r="P7443" s="275"/>
      <c r="Q7443" s="73">
        <v>0</v>
      </c>
    </row>
    <row r="7444" spans="1:17" ht="12.1" customHeight="1" x14ac:dyDescent="0.25">
      <c r="A7444" s="273" t="s">
        <v>11274</v>
      </c>
      <c r="B7444" s="273"/>
      <c r="C7444" s="274" t="s">
        <v>11234</v>
      </c>
      <c r="D7444" s="274"/>
      <c r="E7444" s="274"/>
      <c r="F7444" s="274"/>
      <c r="G7444" s="73">
        <v>0</v>
      </c>
      <c r="H7444" s="73">
        <v>0</v>
      </c>
      <c r="I7444" s="275">
        <v>1278438.6399999999</v>
      </c>
      <c r="J7444" s="275"/>
      <c r="K7444" s="275">
        <v>0</v>
      </c>
      <c r="L7444" s="275"/>
      <c r="M7444" s="275"/>
      <c r="N7444" s="275"/>
      <c r="O7444" s="275">
        <v>1278438.6399999999</v>
      </c>
      <c r="P7444" s="275"/>
      <c r="Q7444" s="73">
        <v>0</v>
      </c>
    </row>
    <row r="7445" spans="1:17" ht="12.1" customHeight="1" x14ac:dyDescent="0.25">
      <c r="A7445" s="273" t="s">
        <v>11275</v>
      </c>
      <c r="B7445" s="273"/>
      <c r="C7445" s="274" t="s">
        <v>11276</v>
      </c>
      <c r="D7445" s="274"/>
      <c r="E7445" s="274"/>
      <c r="F7445" s="274"/>
      <c r="G7445" s="73">
        <v>0</v>
      </c>
      <c r="H7445" s="73">
        <v>0</v>
      </c>
      <c r="I7445" s="275">
        <v>49610.37</v>
      </c>
      <c r="J7445" s="275"/>
      <c r="K7445" s="275">
        <v>0</v>
      </c>
      <c r="L7445" s="275"/>
      <c r="M7445" s="275"/>
      <c r="N7445" s="275"/>
      <c r="O7445" s="275">
        <v>49610.37</v>
      </c>
      <c r="P7445" s="275"/>
      <c r="Q7445" s="73">
        <v>0</v>
      </c>
    </row>
    <row r="7446" spans="1:17" ht="12.75" customHeight="1" x14ac:dyDescent="0.25">
      <c r="A7446" s="273" t="s">
        <v>11277</v>
      </c>
      <c r="B7446" s="273"/>
      <c r="C7446" s="274" t="s">
        <v>11278</v>
      </c>
      <c r="D7446" s="274"/>
      <c r="E7446" s="274"/>
      <c r="F7446" s="274"/>
      <c r="G7446" s="73">
        <v>0</v>
      </c>
      <c r="H7446" s="73">
        <v>0</v>
      </c>
      <c r="I7446" s="275">
        <v>157142.70000000001</v>
      </c>
      <c r="J7446" s="275"/>
      <c r="K7446" s="275">
        <v>0</v>
      </c>
      <c r="L7446" s="275"/>
      <c r="M7446" s="275"/>
      <c r="N7446" s="275"/>
      <c r="O7446" s="275">
        <v>157142.70000000001</v>
      </c>
      <c r="P7446" s="275"/>
      <c r="Q7446" s="73">
        <v>0</v>
      </c>
    </row>
    <row r="7447" spans="1:17" ht="12.1" customHeight="1" x14ac:dyDescent="0.25">
      <c r="A7447" s="273" t="s">
        <v>11279</v>
      </c>
      <c r="B7447" s="273"/>
      <c r="C7447" s="274" t="s">
        <v>11280</v>
      </c>
      <c r="D7447" s="274"/>
      <c r="E7447" s="274"/>
      <c r="F7447" s="274"/>
      <c r="G7447" s="73">
        <v>0</v>
      </c>
      <c r="H7447" s="73">
        <v>0</v>
      </c>
      <c r="I7447" s="275">
        <v>37207.75</v>
      </c>
      <c r="J7447" s="275"/>
      <c r="K7447" s="275">
        <v>0</v>
      </c>
      <c r="L7447" s="275"/>
      <c r="M7447" s="275"/>
      <c r="N7447" s="275"/>
      <c r="O7447" s="275">
        <v>37207.75</v>
      </c>
      <c r="P7447" s="275"/>
      <c r="Q7447" s="73">
        <v>0</v>
      </c>
    </row>
    <row r="7448" spans="1:17" ht="12.1" customHeight="1" x14ac:dyDescent="0.25">
      <c r="A7448" s="273" t="s">
        <v>11281</v>
      </c>
      <c r="B7448" s="273"/>
      <c r="C7448" s="274" t="s">
        <v>11282</v>
      </c>
      <c r="D7448" s="274"/>
      <c r="E7448" s="274"/>
      <c r="F7448" s="274"/>
      <c r="G7448" s="73">
        <v>0</v>
      </c>
      <c r="H7448" s="73">
        <v>0</v>
      </c>
      <c r="I7448" s="275">
        <v>28528.11</v>
      </c>
      <c r="J7448" s="275"/>
      <c r="K7448" s="275">
        <v>0</v>
      </c>
      <c r="L7448" s="275"/>
      <c r="M7448" s="275"/>
      <c r="N7448" s="275"/>
      <c r="O7448" s="275">
        <v>28528.11</v>
      </c>
      <c r="P7448" s="275"/>
      <c r="Q7448" s="73">
        <v>0</v>
      </c>
    </row>
    <row r="7449" spans="1:17" ht="12.1" customHeight="1" x14ac:dyDescent="0.25">
      <c r="A7449" s="273" t="s">
        <v>11283</v>
      </c>
      <c r="B7449" s="273"/>
      <c r="C7449" s="274" t="s">
        <v>11234</v>
      </c>
      <c r="D7449" s="274"/>
      <c r="E7449" s="274"/>
      <c r="F7449" s="274"/>
      <c r="G7449" s="73">
        <v>0</v>
      </c>
      <c r="H7449" s="73">
        <v>0</v>
      </c>
      <c r="I7449" s="275">
        <v>392760</v>
      </c>
      <c r="J7449" s="275"/>
      <c r="K7449" s="275">
        <v>0</v>
      </c>
      <c r="L7449" s="275"/>
      <c r="M7449" s="275"/>
      <c r="N7449" s="275"/>
      <c r="O7449" s="275">
        <v>392760</v>
      </c>
      <c r="P7449" s="275"/>
      <c r="Q7449" s="73">
        <v>0</v>
      </c>
    </row>
    <row r="7450" spans="1:17" ht="12.75" customHeight="1" x14ac:dyDescent="0.25">
      <c r="A7450" s="273" t="s">
        <v>11284</v>
      </c>
      <c r="B7450" s="273"/>
      <c r="C7450" s="274" t="s">
        <v>11234</v>
      </c>
      <c r="D7450" s="274"/>
      <c r="E7450" s="274"/>
      <c r="F7450" s="274"/>
      <c r="G7450" s="73">
        <v>0</v>
      </c>
      <c r="H7450" s="73">
        <v>0</v>
      </c>
      <c r="I7450" s="275">
        <v>1445031.27</v>
      </c>
      <c r="J7450" s="275"/>
      <c r="K7450" s="275">
        <v>0</v>
      </c>
      <c r="L7450" s="275"/>
      <c r="M7450" s="275"/>
      <c r="N7450" s="275"/>
      <c r="O7450" s="275">
        <v>1445031.27</v>
      </c>
      <c r="P7450" s="275"/>
      <c r="Q7450" s="73">
        <v>0</v>
      </c>
    </row>
    <row r="7451" spans="1:17" ht="12.1" customHeight="1" x14ac:dyDescent="0.25">
      <c r="A7451" s="273" t="s">
        <v>11285</v>
      </c>
      <c r="B7451" s="273"/>
      <c r="C7451" s="274" t="s">
        <v>11234</v>
      </c>
      <c r="D7451" s="274"/>
      <c r="E7451" s="274"/>
      <c r="F7451" s="274"/>
      <c r="G7451" s="73">
        <v>0</v>
      </c>
      <c r="H7451" s="73">
        <v>0</v>
      </c>
      <c r="I7451" s="275">
        <v>1664551.26</v>
      </c>
      <c r="J7451" s="275"/>
      <c r="K7451" s="275">
        <v>0</v>
      </c>
      <c r="L7451" s="275"/>
      <c r="M7451" s="275"/>
      <c r="N7451" s="275"/>
      <c r="O7451" s="275">
        <v>1664551.26</v>
      </c>
      <c r="P7451" s="275"/>
      <c r="Q7451" s="73">
        <v>0</v>
      </c>
    </row>
    <row r="7452" spans="1:17" ht="12.1" customHeight="1" x14ac:dyDescent="0.25">
      <c r="A7452" s="273" t="s">
        <v>11286</v>
      </c>
      <c r="B7452" s="273"/>
      <c r="C7452" s="274" t="s">
        <v>11287</v>
      </c>
      <c r="D7452" s="274"/>
      <c r="E7452" s="274"/>
      <c r="F7452" s="274"/>
      <c r="G7452" s="73">
        <v>0</v>
      </c>
      <c r="H7452" s="73">
        <v>0</v>
      </c>
      <c r="I7452" s="275">
        <v>600000</v>
      </c>
      <c r="J7452" s="275"/>
      <c r="K7452" s="275">
        <v>0</v>
      </c>
      <c r="L7452" s="275"/>
      <c r="M7452" s="275"/>
      <c r="N7452" s="275"/>
      <c r="O7452" s="275">
        <v>600000</v>
      </c>
      <c r="P7452" s="275"/>
      <c r="Q7452" s="73">
        <v>0</v>
      </c>
    </row>
    <row r="7453" spans="1:17" ht="12.75" customHeight="1" x14ac:dyDescent="0.25">
      <c r="A7453" s="273" t="s">
        <v>11288</v>
      </c>
      <c r="B7453" s="273"/>
      <c r="C7453" s="274" t="s">
        <v>11289</v>
      </c>
      <c r="D7453" s="274"/>
      <c r="E7453" s="274"/>
      <c r="F7453" s="274"/>
      <c r="G7453" s="73">
        <v>0</v>
      </c>
      <c r="H7453" s="73">
        <v>0</v>
      </c>
      <c r="I7453" s="275">
        <v>211047.27</v>
      </c>
      <c r="J7453" s="275"/>
      <c r="K7453" s="275">
        <v>0</v>
      </c>
      <c r="L7453" s="275"/>
      <c r="M7453" s="275"/>
      <c r="N7453" s="275"/>
      <c r="O7453" s="275">
        <v>211047.27</v>
      </c>
      <c r="P7453" s="275"/>
      <c r="Q7453" s="73">
        <v>0</v>
      </c>
    </row>
    <row r="7454" spans="1:17" ht="12.1" customHeight="1" x14ac:dyDescent="0.25">
      <c r="A7454" s="273" t="s">
        <v>11290</v>
      </c>
      <c r="B7454" s="273"/>
      <c r="C7454" s="274" t="s">
        <v>11291</v>
      </c>
      <c r="D7454" s="274"/>
      <c r="E7454" s="274"/>
      <c r="F7454" s="274"/>
      <c r="G7454" s="73">
        <v>0</v>
      </c>
      <c r="H7454" s="73">
        <v>0</v>
      </c>
      <c r="I7454" s="275">
        <v>529503.12</v>
      </c>
      <c r="J7454" s="275"/>
      <c r="K7454" s="275">
        <v>0</v>
      </c>
      <c r="L7454" s="275"/>
      <c r="M7454" s="275"/>
      <c r="N7454" s="275"/>
      <c r="O7454" s="275">
        <v>529503.12</v>
      </c>
      <c r="P7454" s="275"/>
      <c r="Q7454" s="73">
        <v>0</v>
      </c>
    </row>
    <row r="7455" spans="1:17" ht="12.1" customHeight="1" x14ac:dyDescent="0.25">
      <c r="A7455" s="273" t="s">
        <v>11292</v>
      </c>
      <c r="B7455" s="273"/>
      <c r="C7455" s="274" t="s">
        <v>11293</v>
      </c>
      <c r="D7455" s="274"/>
      <c r="E7455" s="274"/>
      <c r="F7455" s="274"/>
      <c r="G7455" s="73">
        <v>0</v>
      </c>
      <c r="H7455" s="73">
        <v>0</v>
      </c>
      <c r="I7455" s="275">
        <v>189108.27</v>
      </c>
      <c r="J7455" s="275"/>
      <c r="K7455" s="275">
        <v>0</v>
      </c>
      <c r="L7455" s="275"/>
      <c r="M7455" s="275"/>
      <c r="N7455" s="275"/>
      <c r="O7455" s="275">
        <v>189108.27</v>
      </c>
      <c r="P7455" s="275"/>
      <c r="Q7455" s="73">
        <v>0</v>
      </c>
    </row>
    <row r="7456" spans="1:17" ht="12.75" customHeight="1" x14ac:dyDescent="0.25">
      <c r="A7456" s="273" t="s">
        <v>11294</v>
      </c>
      <c r="B7456" s="273"/>
      <c r="C7456" s="274" t="s">
        <v>11295</v>
      </c>
      <c r="D7456" s="274"/>
      <c r="E7456" s="274"/>
      <c r="F7456" s="274"/>
      <c r="G7456" s="73">
        <v>0</v>
      </c>
      <c r="H7456" s="73">
        <v>0</v>
      </c>
      <c r="I7456" s="275">
        <v>217441.65</v>
      </c>
      <c r="J7456" s="275"/>
      <c r="K7456" s="275">
        <v>0</v>
      </c>
      <c r="L7456" s="275"/>
      <c r="M7456" s="275"/>
      <c r="N7456" s="275"/>
      <c r="O7456" s="275">
        <v>217441.65</v>
      </c>
      <c r="P7456" s="275"/>
      <c r="Q7456" s="73">
        <v>0</v>
      </c>
    </row>
    <row r="7457" spans="1:17" ht="12.1" customHeight="1" x14ac:dyDescent="0.25">
      <c r="A7457" s="273" t="s">
        <v>11296</v>
      </c>
      <c r="B7457" s="273"/>
      <c r="C7457" s="274" t="s">
        <v>11297</v>
      </c>
      <c r="D7457" s="274"/>
      <c r="E7457" s="274"/>
      <c r="F7457" s="274"/>
      <c r="G7457" s="73">
        <v>0</v>
      </c>
      <c r="H7457" s="73">
        <v>0</v>
      </c>
      <c r="I7457" s="275">
        <v>113464.95</v>
      </c>
      <c r="J7457" s="275"/>
      <c r="K7457" s="275">
        <v>0</v>
      </c>
      <c r="L7457" s="275"/>
      <c r="M7457" s="275"/>
      <c r="N7457" s="275"/>
      <c r="O7457" s="275">
        <v>113464.95</v>
      </c>
      <c r="P7457" s="275"/>
      <c r="Q7457" s="73">
        <v>0</v>
      </c>
    </row>
    <row r="7458" spans="1:17" ht="12.1" customHeight="1" x14ac:dyDescent="0.25">
      <c r="A7458" s="273" t="s">
        <v>11298</v>
      </c>
      <c r="B7458" s="273"/>
      <c r="C7458" s="274" t="s">
        <v>11299</v>
      </c>
      <c r="D7458" s="274"/>
      <c r="E7458" s="274"/>
      <c r="F7458" s="274"/>
      <c r="G7458" s="73">
        <v>0</v>
      </c>
      <c r="H7458" s="73">
        <v>0</v>
      </c>
      <c r="I7458" s="275">
        <v>167929.2</v>
      </c>
      <c r="J7458" s="275"/>
      <c r="K7458" s="275">
        <v>0</v>
      </c>
      <c r="L7458" s="275"/>
      <c r="M7458" s="275"/>
      <c r="N7458" s="275"/>
      <c r="O7458" s="275">
        <v>167929.2</v>
      </c>
      <c r="P7458" s="275"/>
      <c r="Q7458" s="73">
        <v>0</v>
      </c>
    </row>
    <row r="7459" spans="1:17" ht="12.75" customHeight="1" x14ac:dyDescent="0.25">
      <c r="A7459" s="273" t="s">
        <v>11300</v>
      </c>
      <c r="B7459" s="273"/>
      <c r="C7459" s="274" t="s">
        <v>11301</v>
      </c>
      <c r="D7459" s="274"/>
      <c r="E7459" s="274"/>
      <c r="F7459" s="274"/>
      <c r="G7459" s="73">
        <v>0</v>
      </c>
      <c r="H7459" s="73">
        <v>0</v>
      </c>
      <c r="I7459" s="275">
        <v>551394.44999999995</v>
      </c>
      <c r="J7459" s="275"/>
      <c r="K7459" s="275">
        <v>0</v>
      </c>
      <c r="L7459" s="275"/>
      <c r="M7459" s="275"/>
      <c r="N7459" s="275"/>
      <c r="O7459" s="275">
        <v>551394.44999999995</v>
      </c>
      <c r="P7459" s="275"/>
      <c r="Q7459" s="73">
        <v>0</v>
      </c>
    </row>
    <row r="7460" spans="1:17" ht="12.1" customHeight="1" x14ac:dyDescent="0.25">
      <c r="A7460" s="273" t="s">
        <v>11302</v>
      </c>
      <c r="B7460" s="273"/>
      <c r="C7460" s="274" t="s">
        <v>11303</v>
      </c>
      <c r="D7460" s="274"/>
      <c r="E7460" s="274"/>
      <c r="F7460" s="274"/>
      <c r="G7460" s="73">
        <v>0</v>
      </c>
      <c r="H7460" s="73">
        <v>0</v>
      </c>
      <c r="I7460" s="275">
        <v>237504.45</v>
      </c>
      <c r="J7460" s="275"/>
      <c r="K7460" s="275">
        <v>0</v>
      </c>
      <c r="L7460" s="275"/>
      <c r="M7460" s="275"/>
      <c r="N7460" s="275"/>
      <c r="O7460" s="275">
        <v>237504.45</v>
      </c>
      <c r="P7460" s="275"/>
      <c r="Q7460" s="73">
        <v>0</v>
      </c>
    </row>
    <row r="7461" spans="1:17" ht="12.1" customHeight="1" x14ac:dyDescent="0.25">
      <c r="A7461" s="273" t="s">
        <v>11304</v>
      </c>
      <c r="B7461" s="273"/>
      <c r="C7461" s="274" t="s">
        <v>11305</v>
      </c>
      <c r="D7461" s="274"/>
      <c r="E7461" s="274"/>
      <c r="F7461" s="274"/>
      <c r="G7461" s="73">
        <v>0</v>
      </c>
      <c r="H7461" s="73">
        <v>0</v>
      </c>
      <c r="I7461" s="275">
        <v>100224.54</v>
      </c>
      <c r="J7461" s="275"/>
      <c r="K7461" s="275">
        <v>0</v>
      </c>
      <c r="L7461" s="275"/>
      <c r="M7461" s="275"/>
      <c r="N7461" s="275"/>
      <c r="O7461" s="275">
        <v>100224.54</v>
      </c>
      <c r="P7461" s="275"/>
      <c r="Q7461" s="73">
        <v>0</v>
      </c>
    </row>
    <row r="7462" spans="1:17" ht="12.75" customHeight="1" x14ac:dyDescent="0.25">
      <c r="A7462" s="273" t="s">
        <v>11306</v>
      </c>
      <c r="B7462" s="273"/>
      <c r="C7462" s="274" t="s">
        <v>11307</v>
      </c>
      <c r="D7462" s="274"/>
      <c r="E7462" s="274"/>
      <c r="F7462" s="274"/>
      <c r="G7462" s="73">
        <v>0</v>
      </c>
      <c r="H7462" s="73">
        <v>0</v>
      </c>
      <c r="I7462" s="275">
        <v>257547.72</v>
      </c>
      <c r="J7462" s="275"/>
      <c r="K7462" s="275">
        <v>0</v>
      </c>
      <c r="L7462" s="275"/>
      <c r="M7462" s="275"/>
      <c r="N7462" s="275"/>
      <c r="O7462" s="275">
        <v>257547.72</v>
      </c>
      <c r="P7462" s="275"/>
      <c r="Q7462" s="73">
        <v>0</v>
      </c>
    </row>
    <row r="7463" spans="1:17" ht="12.1" customHeight="1" x14ac:dyDescent="0.25">
      <c r="A7463" s="273" t="s">
        <v>11308</v>
      </c>
      <c r="B7463" s="273"/>
      <c r="C7463" s="274" t="s">
        <v>11309</v>
      </c>
      <c r="D7463" s="274"/>
      <c r="E7463" s="274"/>
      <c r="F7463" s="274"/>
      <c r="G7463" s="73">
        <v>0</v>
      </c>
      <c r="H7463" s="73">
        <v>0</v>
      </c>
      <c r="I7463" s="275">
        <v>167975.85</v>
      </c>
      <c r="J7463" s="275"/>
      <c r="K7463" s="275">
        <v>0</v>
      </c>
      <c r="L7463" s="275"/>
      <c r="M7463" s="275"/>
      <c r="N7463" s="275"/>
      <c r="O7463" s="275">
        <v>167975.85</v>
      </c>
      <c r="P7463" s="275"/>
      <c r="Q7463" s="73">
        <v>0</v>
      </c>
    </row>
    <row r="7464" spans="1:17" ht="12.1" customHeight="1" x14ac:dyDescent="0.25">
      <c r="A7464" s="273" t="s">
        <v>11310</v>
      </c>
      <c r="B7464" s="273"/>
      <c r="C7464" s="274" t="s">
        <v>11311</v>
      </c>
      <c r="D7464" s="274"/>
      <c r="E7464" s="274"/>
      <c r="F7464" s="274"/>
      <c r="G7464" s="73">
        <v>0</v>
      </c>
      <c r="H7464" s="73">
        <v>0</v>
      </c>
      <c r="I7464" s="275">
        <v>248466</v>
      </c>
      <c r="J7464" s="275"/>
      <c r="K7464" s="275">
        <v>0</v>
      </c>
      <c r="L7464" s="275"/>
      <c r="M7464" s="275"/>
      <c r="N7464" s="275"/>
      <c r="O7464" s="275">
        <v>248466</v>
      </c>
      <c r="P7464" s="275"/>
      <c r="Q7464" s="73">
        <v>0</v>
      </c>
    </row>
    <row r="7465" spans="1:17" ht="12.75" customHeight="1" x14ac:dyDescent="0.25">
      <c r="A7465" s="273" t="s">
        <v>11312</v>
      </c>
      <c r="B7465" s="273"/>
      <c r="C7465" s="274" t="s">
        <v>11313</v>
      </c>
      <c r="D7465" s="274"/>
      <c r="E7465" s="274"/>
      <c r="F7465" s="274"/>
      <c r="G7465" s="73">
        <v>0</v>
      </c>
      <c r="H7465" s="73">
        <v>0</v>
      </c>
      <c r="I7465" s="275">
        <v>168156</v>
      </c>
      <c r="J7465" s="275"/>
      <c r="K7465" s="275">
        <v>0</v>
      </c>
      <c r="L7465" s="275"/>
      <c r="M7465" s="275"/>
      <c r="N7465" s="275"/>
      <c r="O7465" s="275">
        <v>168156</v>
      </c>
      <c r="P7465" s="275"/>
      <c r="Q7465" s="73">
        <v>0</v>
      </c>
    </row>
    <row r="7466" spans="1:17" ht="12.1" customHeight="1" x14ac:dyDescent="0.25">
      <c r="A7466" s="273" t="s">
        <v>11314</v>
      </c>
      <c r="B7466" s="273"/>
      <c r="C7466" s="274" t="s">
        <v>11315</v>
      </c>
      <c r="D7466" s="274"/>
      <c r="E7466" s="274"/>
      <c r="F7466" s="274"/>
      <c r="G7466" s="73">
        <v>0</v>
      </c>
      <c r="H7466" s="73">
        <v>0</v>
      </c>
      <c r="I7466" s="275">
        <v>135813</v>
      </c>
      <c r="J7466" s="275"/>
      <c r="K7466" s="275">
        <v>0</v>
      </c>
      <c r="L7466" s="275"/>
      <c r="M7466" s="275"/>
      <c r="N7466" s="275"/>
      <c r="O7466" s="275">
        <v>135813</v>
      </c>
      <c r="P7466" s="275"/>
      <c r="Q7466" s="73">
        <v>0</v>
      </c>
    </row>
    <row r="7467" spans="1:17" ht="12.1" customHeight="1" x14ac:dyDescent="0.25">
      <c r="A7467" s="273" t="s">
        <v>11316</v>
      </c>
      <c r="B7467" s="273"/>
      <c r="C7467" s="274" t="s">
        <v>11313</v>
      </c>
      <c r="D7467" s="274"/>
      <c r="E7467" s="274"/>
      <c r="F7467" s="274"/>
      <c r="G7467" s="73">
        <v>0</v>
      </c>
      <c r="H7467" s="73">
        <v>0</v>
      </c>
      <c r="I7467" s="275">
        <v>163320</v>
      </c>
      <c r="J7467" s="275"/>
      <c r="K7467" s="275">
        <v>0</v>
      </c>
      <c r="L7467" s="275"/>
      <c r="M7467" s="275"/>
      <c r="N7467" s="275"/>
      <c r="O7467" s="275">
        <v>163320</v>
      </c>
      <c r="P7467" s="275"/>
      <c r="Q7467" s="73">
        <v>0</v>
      </c>
    </row>
    <row r="7468" spans="1:17" ht="12.75" customHeight="1" x14ac:dyDescent="0.25">
      <c r="A7468" s="273" t="s">
        <v>11317</v>
      </c>
      <c r="B7468" s="273"/>
      <c r="C7468" s="274" t="s">
        <v>11315</v>
      </c>
      <c r="D7468" s="274"/>
      <c r="E7468" s="274"/>
      <c r="F7468" s="274"/>
      <c r="G7468" s="73">
        <v>0</v>
      </c>
      <c r="H7468" s="73">
        <v>0</v>
      </c>
      <c r="I7468" s="275">
        <v>197310</v>
      </c>
      <c r="J7468" s="275"/>
      <c r="K7468" s="275">
        <v>0</v>
      </c>
      <c r="L7468" s="275"/>
      <c r="M7468" s="275"/>
      <c r="N7468" s="275"/>
      <c r="O7468" s="275">
        <v>197310</v>
      </c>
      <c r="P7468" s="275"/>
      <c r="Q7468" s="73">
        <v>0</v>
      </c>
    </row>
    <row r="7469" spans="1:17" ht="12.1" customHeight="1" x14ac:dyDescent="0.25">
      <c r="A7469" s="273" t="s">
        <v>11318</v>
      </c>
      <c r="B7469" s="273"/>
      <c r="C7469" s="274" t="s">
        <v>11319</v>
      </c>
      <c r="D7469" s="274"/>
      <c r="E7469" s="274"/>
      <c r="F7469" s="274"/>
      <c r="G7469" s="73">
        <v>0</v>
      </c>
      <c r="H7469" s="73">
        <v>0</v>
      </c>
      <c r="I7469" s="275">
        <v>2847057.6</v>
      </c>
      <c r="J7469" s="275"/>
      <c r="K7469" s="275">
        <v>0</v>
      </c>
      <c r="L7469" s="275"/>
      <c r="M7469" s="275"/>
      <c r="N7469" s="275"/>
      <c r="O7469" s="275">
        <v>2847057.6</v>
      </c>
      <c r="P7469" s="275"/>
      <c r="Q7469" s="73">
        <v>0</v>
      </c>
    </row>
    <row r="7470" spans="1:17" ht="12.1" customHeight="1" x14ac:dyDescent="0.25">
      <c r="A7470" s="273" t="s">
        <v>11320</v>
      </c>
      <c r="B7470" s="273"/>
      <c r="C7470" s="274" t="s">
        <v>11321</v>
      </c>
      <c r="D7470" s="274"/>
      <c r="E7470" s="274"/>
      <c r="F7470" s="274"/>
      <c r="G7470" s="73">
        <v>0</v>
      </c>
      <c r="H7470" s="73">
        <v>0</v>
      </c>
      <c r="I7470" s="275">
        <v>262915.98</v>
      </c>
      <c r="J7470" s="275"/>
      <c r="K7470" s="275">
        <v>0</v>
      </c>
      <c r="L7470" s="275"/>
      <c r="M7470" s="275"/>
      <c r="N7470" s="275"/>
      <c r="O7470" s="275">
        <v>262915.98</v>
      </c>
      <c r="P7470" s="275"/>
      <c r="Q7470" s="73">
        <v>0</v>
      </c>
    </row>
    <row r="7471" spans="1:17" ht="12.75" customHeight="1" x14ac:dyDescent="0.25">
      <c r="A7471" s="273" t="s">
        <v>11322</v>
      </c>
      <c r="B7471" s="273"/>
      <c r="C7471" s="274" t="s">
        <v>11323</v>
      </c>
      <c r="D7471" s="274"/>
      <c r="E7471" s="274"/>
      <c r="F7471" s="274"/>
      <c r="G7471" s="73">
        <v>0</v>
      </c>
      <c r="H7471" s="73">
        <v>0</v>
      </c>
      <c r="I7471" s="275">
        <v>3791742.69</v>
      </c>
      <c r="J7471" s="275"/>
      <c r="K7471" s="275">
        <v>0</v>
      </c>
      <c r="L7471" s="275"/>
      <c r="M7471" s="275"/>
      <c r="N7471" s="275"/>
      <c r="O7471" s="275">
        <v>3791742.69</v>
      </c>
      <c r="P7471" s="275"/>
      <c r="Q7471" s="73">
        <v>0</v>
      </c>
    </row>
    <row r="7472" spans="1:17" ht="12.1" customHeight="1" x14ac:dyDescent="0.25">
      <c r="A7472" s="273" t="s">
        <v>11324</v>
      </c>
      <c r="B7472" s="273"/>
      <c r="C7472" s="274" t="s">
        <v>11325</v>
      </c>
      <c r="D7472" s="274"/>
      <c r="E7472" s="274"/>
      <c r="F7472" s="274"/>
      <c r="G7472" s="73">
        <v>0</v>
      </c>
      <c r="H7472" s="73">
        <v>0</v>
      </c>
      <c r="I7472" s="275">
        <v>988150.53</v>
      </c>
      <c r="J7472" s="275"/>
      <c r="K7472" s="275">
        <v>0</v>
      </c>
      <c r="L7472" s="275"/>
      <c r="M7472" s="275"/>
      <c r="N7472" s="275"/>
      <c r="O7472" s="275">
        <v>988150.53</v>
      </c>
      <c r="P7472" s="275"/>
      <c r="Q7472" s="73">
        <v>0</v>
      </c>
    </row>
    <row r="7473" spans="1:17" ht="12.1" customHeight="1" x14ac:dyDescent="0.25">
      <c r="A7473" s="273" t="s">
        <v>11326</v>
      </c>
      <c r="B7473" s="273"/>
      <c r="C7473" s="274" t="s">
        <v>11325</v>
      </c>
      <c r="D7473" s="274"/>
      <c r="E7473" s="274"/>
      <c r="F7473" s="274"/>
      <c r="G7473" s="73">
        <v>0</v>
      </c>
      <c r="H7473" s="73">
        <v>0</v>
      </c>
      <c r="I7473" s="275">
        <v>460317</v>
      </c>
      <c r="J7473" s="275"/>
      <c r="K7473" s="275">
        <v>0</v>
      </c>
      <c r="L7473" s="275"/>
      <c r="M7473" s="275"/>
      <c r="N7473" s="275"/>
      <c r="O7473" s="275">
        <v>460317</v>
      </c>
      <c r="P7473" s="275"/>
      <c r="Q7473" s="73">
        <v>0</v>
      </c>
    </row>
    <row r="7474" spans="1:17" ht="12.1" customHeight="1" x14ac:dyDescent="0.25">
      <c r="A7474" s="273" t="s">
        <v>11327</v>
      </c>
      <c r="B7474" s="273"/>
      <c r="C7474" s="274" t="s">
        <v>11325</v>
      </c>
      <c r="D7474" s="274"/>
      <c r="E7474" s="274"/>
      <c r="F7474" s="274"/>
      <c r="G7474" s="73">
        <v>0</v>
      </c>
      <c r="H7474" s="73">
        <v>0</v>
      </c>
      <c r="I7474" s="275">
        <v>629778</v>
      </c>
      <c r="J7474" s="275"/>
      <c r="K7474" s="275">
        <v>0</v>
      </c>
      <c r="L7474" s="275"/>
      <c r="M7474" s="275"/>
      <c r="N7474" s="275"/>
      <c r="O7474" s="275">
        <v>629778</v>
      </c>
      <c r="P7474" s="275"/>
      <c r="Q7474" s="73">
        <v>0</v>
      </c>
    </row>
    <row r="7475" spans="1:17" ht="12.75" customHeight="1" x14ac:dyDescent="0.25">
      <c r="A7475" s="355"/>
      <c r="B7475" s="355"/>
      <c r="C7475" s="355"/>
      <c r="D7475" s="355"/>
      <c r="E7475" s="355"/>
      <c r="F7475" s="355"/>
      <c r="G7475" s="74">
        <v>0</v>
      </c>
      <c r="H7475" s="74">
        <v>0</v>
      </c>
      <c r="I7475" s="356">
        <v>87235621.930000007</v>
      </c>
      <c r="J7475" s="356"/>
      <c r="K7475" s="356">
        <v>0</v>
      </c>
      <c r="L7475" s="356"/>
      <c r="M7475" s="356"/>
      <c r="N7475" s="356"/>
      <c r="O7475" s="356">
        <v>87235621.930000007</v>
      </c>
      <c r="P7475" s="356"/>
      <c r="Q7475" s="74">
        <v>0</v>
      </c>
    </row>
    <row r="7476" spans="1:17" ht="6.8" customHeight="1" x14ac:dyDescent="0.25"/>
    <row r="7477" spans="1:17" ht="12.1" customHeight="1" x14ac:dyDescent="0.25">
      <c r="A7477" s="277" t="s">
        <v>578</v>
      </c>
      <c r="B7477" s="277"/>
      <c r="C7477" s="278" t="s">
        <v>1052</v>
      </c>
      <c r="D7477" s="278"/>
      <c r="E7477" s="278"/>
      <c r="F7477" s="278"/>
      <c r="G7477" s="278"/>
      <c r="H7477" s="278"/>
      <c r="I7477" s="278"/>
      <c r="J7477" s="278"/>
      <c r="K7477" s="278"/>
      <c r="L7477" s="278"/>
      <c r="M7477" s="278"/>
      <c r="N7477" s="278"/>
      <c r="O7477" s="278"/>
      <c r="P7477" s="278"/>
      <c r="Q7477" s="278"/>
    </row>
    <row r="7478" spans="1:17" ht="12.1" customHeight="1" x14ac:dyDescent="0.25">
      <c r="A7478" s="273" t="s">
        <v>11328</v>
      </c>
      <c r="B7478" s="273"/>
      <c r="C7478" s="274" t="s">
        <v>11329</v>
      </c>
      <c r="D7478" s="274"/>
      <c r="E7478" s="274"/>
      <c r="F7478" s="274"/>
      <c r="G7478" s="73">
        <v>0</v>
      </c>
      <c r="H7478" s="73">
        <v>0</v>
      </c>
      <c r="I7478" s="275">
        <v>1284300</v>
      </c>
      <c r="J7478" s="275"/>
      <c r="K7478" s="275">
        <v>0</v>
      </c>
      <c r="L7478" s="275"/>
      <c r="M7478" s="275"/>
      <c r="N7478" s="275"/>
      <c r="O7478" s="275">
        <v>1284300</v>
      </c>
      <c r="P7478" s="275"/>
      <c r="Q7478" s="73">
        <v>0</v>
      </c>
    </row>
    <row r="7479" spans="1:17" ht="12.75" customHeight="1" x14ac:dyDescent="0.25">
      <c r="A7479" s="273" t="s">
        <v>11330</v>
      </c>
      <c r="B7479" s="273"/>
      <c r="C7479" s="274" t="s">
        <v>11329</v>
      </c>
      <c r="D7479" s="274"/>
      <c r="E7479" s="274"/>
      <c r="F7479" s="274"/>
      <c r="G7479" s="73">
        <v>0</v>
      </c>
      <c r="H7479" s="73">
        <v>0</v>
      </c>
      <c r="I7479" s="275">
        <v>102000</v>
      </c>
      <c r="J7479" s="275"/>
      <c r="K7479" s="275">
        <v>0</v>
      </c>
      <c r="L7479" s="275"/>
      <c r="M7479" s="275"/>
      <c r="N7479" s="275"/>
      <c r="O7479" s="275">
        <v>102000</v>
      </c>
      <c r="P7479" s="275"/>
      <c r="Q7479" s="73">
        <v>0</v>
      </c>
    </row>
    <row r="7480" spans="1:17" ht="12.1" customHeight="1" x14ac:dyDescent="0.25">
      <c r="A7480" s="273" t="s">
        <v>11331</v>
      </c>
      <c r="B7480" s="273"/>
      <c r="C7480" s="274" t="s">
        <v>11329</v>
      </c>
      <c r="D7480" s="274"/>
      <c r="E7480" s="274"/>
      <c r="F7480" s="274"/>
      <c r="G7480" s="73">
        <v>0</v>
      </c>
      <c r="H7480" s="73">
        <v>0</v>
      </c>
      <c r="I7480" s="275">
        <v>138000</v>
      </c>
      <c r="J7480" s="275"/>
      <c r="K7480" s="275">
        <v>0</v>
      </c>
      <c r="L7480" s="275"/>
      <c r="M7480" s="275"/>
      <c r="N7480" s="275"/>
      <c r="O7480" s="275">
        <v>138000</v>
      </c>
      <c r="P7480" s="275"/>
      <c r="Q7480" s="73">
        <v>0</v>
      </c>
    </row>
    <row r="7481" spans="1:17" ht="12.1" customHeight="1" x14ac:dyDescent="0.25">
      <c r="A7481" s="273" t="s">
        <v>11332</v>
      </c>
      <c r="B7481" s="273"/>
      <c r="C7481" s="274" t="s">
        <v>11329</v>
      </c>
      <c r="D7481" s="274"/>
      <c r="E7481" s="274"/>
      <c r="F7481" s="274"/>
      <c r="G7481" s="73">
        <v>0</v>
      </c>
      <c r="H7481" s="73">
        <v>0</v>
      </c>
      <c r="I7481" s="275">
        <v>648000</v>
      </c>
      <c r="J7481" s="275"/>
      <c r="K7481" s="275">
        <v>0</v>
      </c>
      <c r="L7481" s="275"/>
      <c r="M7481" s="275"/>
      <c r="N7481" s="275"/>
      <c r="O7481" s="275">
        <v>648000</v>
      </c>
      <c r="P7481" s="275"/>
      <c r="Q7481" s="73">
        <v>0</v>
      </c>
    </row>
    <row r="7482" spans="1:17" ht="12.75" customHeight="1" x14ac:dyDescent="0.25">
      <c r="A7482" s="273" t="s">
        <v>11333</v>
      </c>
      <c r="B7482" s="273"/>
      <c r="C7482" s="274" t="s">
        <v>11334</v>
      </c>
      <c r="D7482" s="274"/>
      <c r="E7482" s="274"/>
      <c r="F7482" s="274"/>
      <c r="G7482" s="73">
        <v>0</v>
      </c>
      <c r="H7482" s="73">
        <v>0</v>
      </c>
      <c r="I7482" s="275">
        <v>315000</v>
      </c>
      <c r="J7482" s="275"/>
      <c r="K7482" s="275">
        <v>0</v>
      </c>
      <c r="L7482" s="275"/>
      <c r="M7482" s="275"/>
      <c r="N7482" s="275"/>
      <c r="O7482" s="275">
        <v>315000</v>
      </c>
      <c r="P7482" s="275"/>
      <c r="Q7482" s="73">
        <v>0</v>
      </c>
    </row>
    <row r="7483" spans="1:17" ht="12.1" customHeight="1" x14ac:dyDescent="0.25">
      <c r="A7483" s="273" t="s">
        <v>11335</v>
      </c>
      <c r="B7483" s="273"/>
      <c r="C7483" s="274" t="s">
        <v>11329</v>
      </c>
      <c r="D7483" s="274"/>
      <c r="E7483" s="274"/>
      <c r="F7483" s="274"/>
      <c r="G7483" s="73">
        <v>0</v>
      </c>
      <c r="H7483" s="73">
        <v>0</v>
      </c>
      <c r="I7483" s="275">
        <v>312000</v>
      </c>
      <c r="J7483" s="275"/>
      <c r="K7483" s="275">
        <v>0</v>
      </c>
      <c r="L7483" s="275"/>
      <c r="M7483" s="275"/>
      <c r="N7483" s="275"/>
      <c r="O7483" s="275">
        <v>312000</v>
      </c>
      <c r="P7483" s="275"/>
      <c r="Q7483" s="73">
        <v>0</v>
      </c>
    </row>
    <row r="7484" spans="1:17" ht="12.1" customHeight="1" x14ac:dyDescent="0.25">
      <c r="A7484" s="273" t="s">
        <v>11336</v>
      </c>
      <c r="B7484" s="273"/>
      <c r="C7484" s="274" t="s">
        <v>11337</v>
      </c>
      <c r="D7484" s="274"/>
      <c r="E7484" s="274"/>
      <c r="F7484" s="274"/>
      <c r="G7484" s="73">
        <v>0</v>
      </c>
      <c r="H7484" s="73">
        <v>0</v>
      </c>
      <c r="I7484" s="275">
        <v>951000</v>
      </c>
      <c r="J7484" s="275"/>
      <c r="K7484" s="275">
        <v>0</v>
      </c>
      <c r="L7484" s="275"/>
      <c r="M7484" s="275"/>
      <c r="N7484" s="275"/>
      <c r="O7484" s="275">
        <v>951000</v>
      </c>
      <c r="P7484" s="275"/>
      <c r="Q7484" s="73">
        <v>0</v>
      </c>
    </row>
    <row r="7485" spans="1:17" ht="12.75" customHeight="1" x14ac:dyDescent="0.25">
      <c r="A7485" s="273" t="s">
        <v>11338</v>
      </c>
      <c r="B7485" s="273"/>
      <c r="C7485" s="274" t="s">
        <v>11329</v>
      </c>
      <c r="D7485" s="274"/>
      <c r="E7485" s="274"/>
      <c r="F7485" s="274"/>
      <c r="G7485" s="73">
        <v>0</v>
      </c>
      <c r="H7485" s="73">
        <v>0</v>
      </c>
      <c r="I7485" s="275">
        <v>72000</v>
      </c>
      <c r="J7485" s="275"/>
      <c r="K7485" s="275">
        <v>0</v>
      </c>
      <c r="L7485" s="275"/>
      <c r="M7485" s="275"/>
      <c r="N7485" s="275"/>
      <c r="O7485" s="275">
        <v>72000</v>
      </c>
      <c r="P7485" s="275"/>
      <c r="Q7485" s="73">
        <v>0</v>
      </c>
    </row>
    <row r="7486" spans="1:17" ht="12.1" customHeight="1" x14ac:dyDescent="0.25">
      <c r="A7486" s="273" t="s">
        <v>11339</v>
      </c>
      <c r="B7486" s="273"/>
      <c r="C7486" s="274" t="s">
        <v>11329</v>
      </c>
      <c r="D7486" s="274"/>
      <c r="E7486" s="274"/>
      <c r="F7486" s="274"/>
      <c r="G7486" s="73">
        <v>0</v>
      </c>
      <c r="H7486" s="73">
        <v>0</v>
      </c>
      <c r="I7486" s="275">
        <v>907800</v>
      </c>
      <c r="J7486" s="275"/>
      <c r="K7486" s="275">
        <v>0</v>
      </c>
      <c r="L7486" s="275"/>
      <c r="M7486" s="275"/>
      <c r="N7486" s="275"/>
      <c r="O7486" s="275">
        <v>907800</v>
      </c>
      <c r="P7486" s="275"/>
      <c r="Q7486" s="73">
        <v>0</v>
      </c>
    </row>
    <row r="7487" spans="1:17" ht="12.1" customHeight="1" x14ac:dyDescent="0.25">
      <c r="A7487" s="273" t="s">
        <v>11340</v>
      </c>
      <c r="B7487" s="273"/>
      <c r="C7487" s="274" t="s">
        <v>11329</v>
      </c>
      <c r="D7487" s="274"/>
      <c r="E7487" s="274"/>
      <c r="F7487" s="274"/>
      <c r="G7487" s="73">
        <v>0</v>
      </c>
      <c r="H7487" s="73">
        <v>0</v>
      </c>
      <c r="I7487" s="275">
        <v>388920</v>
      </c>
      <c r="J7487" s="275"/>
      <c r="K7487" s="275">
        <v>0</v>
      </c>
      <c r="L7487" s="275"/>
      <c r="M7487" s="275"/>
      <c r="N7487" s="275"/>
      <c r="O7487" s="275">
        <v>388920</v>
      </c>
      <c r="P7487" s="275"/>
      <c r="Q7487" s="73">
        <v>0</v>
      </c>
    </row>
    <row r="7488" spans="1:17" ht="12.75" customHeight="1" x14ac:dyDescent="0.25">
      <c r="A7488" s="273" t="s">
        <v>11341</v>
      </c>
      <c r="B7488" s="273"/>
      <c r="C7488" s="274" t="s">
        <v>11329</v>
      </c>
      <c r="D7488" s="274"/>
      <c r="E7488" s="274"/>
      <c r="F7488" s="274"/>
      <c r="G7488" s="73">
        <v>0</v>
      </c>
      <c r="H7488" s="73">
        <v>0</v>
      </c>
      <c r="I7488" s="275">
        <v>679440</v>
      </c>
      <c r="J7488" s="275"/>
      <c r="K7488" s="275">
        <v>0</v>
      </c>
      <c r="L7488" s="275"/>
      <c r="M7488" s="275"/>
      <c r="N7488" s="275"/>
      <c r="O7488" s="275">
        <v>679440</v>
      </c>
      <c r="P7488" s="275"/>
      <c r="Q7488" s="73">
        <v>0</v>
      </c>
    </row>
    <row r="7489" spans="1:17" ht="12.1" customHeight="1" x14ac:dyDescent="0.25">
      <c r="A7489" s="273" t="s">
        <v>11342</v>
      </c>
      <c r="B7489" s="273"/>
      <c r="C7489" s="274" t="s">
        <v>11329</v>
      </c>
      <c r="D7489" s="274"/>
      <c r="E7489" s="274"/>
      <c r="F7489" s="274"/>
      <c r="G7489" s="73">
        <v>0</v>
      </c>
      <c r="H7489" s="73">
        <v>0</v>
      </c>
      <c r="I7489" s="275">
        <v>1327320</v>
      </c>
      <c r="J7489" s="275"/>
      <c r="K7489" s="275">
        <v>0</v>
      </c>
      <c r="L7489" s="275"/>
      <c r="M7489" s="275"/>
      <c r="N7489" s="275"/>
      <c r="O7489" s="275">
        <v>1327320</v>
      </c>
      <c r="P7489" s="275"/>
      <c r="Q7489" s="73">
        <v>0</v>
      </c>
    </row>
    <row r="7490" spans="1:17" ht="12.1" customHeight="1" x14ac:dyDescent="0.25">
      <c r="A7490" s="273" t="s">
        <v>11343</v>
      </c>
      <c r="B7490" s="273"/>
      <c r="C7490" s="274" t="s">
        <v>11344</v>
      </c>
      <c r="D7490" s="274"/>
      <c r="E7490" s="274"/>
      <c r="F7490" s="274"/>
      <c r="G7490" s="73">
        <v>0</v>
      </c>
      <c r="H7490" s="73">
        <v>0</v>
      </c>
      <c r="I7490" s="275">
        <v>988200</v>
      </c>
      <c r="J7490" s="275"/>
      <c r="K7490" s="275">
        <v>0</v>
      </c>
      <c r="L7490" s="275"/>
      <c r="M7490" s="275"/>
      <c r="N7490" s="275"/>
      <c r="O7490" s="275">
        <v>988200</v>
      </c>
      <c r="P7490" s="275"/>
      <c r="Q7490" s="73">
        <v>0</v>
      </c>
    </row>
    <row r="7491" spans="1:17" ht="12.75" customHeight="1" x14ac:dyDescent="0.25">
      <c r="A7491" s="273" t="s">
        <v>11345</v>
      </c>
      <c r="B7491" s="273"/>
      <c r="C7491" s="274" t="s">
        <v>11346</v>
      </c>
      <c r="D7491" s="274"/>
      <c r="E7491" s="274"/>
      <c r="F7491" s="274"/>
      <c r="G7491" s="73">
        <v>0</v>
      </c>
      <c r="H7491" s="73">
        <v>0</v>
      </c>
      <c r="I7491" s="275">
        <v>2058000</v>
      </c>
      <c r="J7491" s="275"/>
      <c r="K7491" s="275">
        <v>0</v>
      </c>
      <c r="L7491" s="275"/>
      <c r="M7491" s="275"/>
      <c r="N7491" s="275"/>
      <c r="O7491" s="275">
        <v>2058000</v>
      </c>
      <c r="P7491" s="275"/>
      <c r="Q7491" s="73">
        <v>0</v>
      </c>
    </row>
    <row r="7492" spans="1:17" ht="12.1" customHeight="1" x14ac:dyDescent="0.25">
      <c r="A7492" s="273" t="s">
        <v>11347</v>
      </c>
      <c r="B7492" s="273"/>
      <c r="C7492" s="274" t="s">
        <v>11329</v>
      </c>
      <c r="D7492" s="274"/>
      <c r="E7492" s="274"/>
      <c r="F7492" s="274"/>
      <c r="G7492" s="73">
        <v>0</v>
      </c>
      <c r="H7492" s="73">
        <v>0</v>
      </c>
      <c r="I7492" s="275">
        <v>3192690</v>
      </c>
      <c r="J7492" s="275"/>
      <c r="K7492" s="275">
        <v>0</v>
      </c>
      <c r="L7492" s="275"/>
      <c r="M7492" s="275"/>
      <c r="N7492" s="275"/>
      <c r="O7492" s="275">
        <v>3192690</v>
      </c>
      <c r="P7492" s="275"/>
      <c r="Q7492" s="73">
        <v>0</v>
      </c>
    </row>
    <row r="7493" spans="1:17" ht="12.1" customHeight="1" x14ac:dyDescent="0.25">
      <c r="A7493" s="273" t="s">
        <v>11348</v>
      </c>
      <c r="B7493" s="273"/>
      <c r="C7493" s="274" t="s">
        <v>11329</v>
      </c>
      <c r="D7493" s="274"/>
      <c r="E7493" s="274"/>
      <c r="F7493" s="274"/>
      <c r="G7493" s="73">
        <v>0</v>
      </c>
      <c r="H7493" s="73">
        <v>0</v>
      </c>
      <c r="I7493" s="275">
        <v>1476090</v>
      </c>
      <c r="J7493" s="275"/>
      <c r="K7493" s="275">
        <v>0</v>
      </c>
      <c r="L7493" s="275"/>
      <c r="M7493" s="275"/>
      <c r="N7493" s="275"/>
      <c r="O7493" s="275">
        <v>1476090</v>
      </c>
      <c r="P7493" s="275"/>
      <c r="Q7493" s="73">
        <v>0</v>
      </c>
    </row>
    <row r="7494" spans="1:17" ht="12.75" customHeight="1" x14ac:dyDescent="0.25">
      <c r="A7494" s="273" t="s">
        <v>11349</v>
      </c>
      <c r="B7494" s="273"/>
      <c r="C7494" s="274" t="s">
        <v>11350</v>
      </c>
      <c r="D7494" s="274"/>
      <c r="E7494" s="274"/>
      <c r="F7494" s="274"/>
      <c r="G7494" s="73">
        <v>0</v>
      </c>
      <c r="H7494" s="73">
        <v>0</v>
      </c>
      <c r="I7494" s="275">
        <v>25224630</v>
      </c>
      <c r="J7494" s="275"/>
      <c r="K7494" s="275">
        <v>0</v>
      </c>
      <c r="L7494" s="275"/>
      <c r="M7494" s="275"/>
      <c r="N7494" s="275"/>
      <c r="O7494" s="275">
        <v>25224630</v>
      </c>
      <c r="P7494" s="275"/>
      <c r="Q7494" s="73">
        <v>0</v>
      </c>
    </row>
    <row r="7495" spans="1:17" ht="12.1" customHeight="1" x14ac:dyDescent="0.25">
      <c r="A7495" s="355"/>
      <c r="B7495" s="355"/>
      <c r="C7495" s="355"/>
      <c r="D7495" s="355"/>
      <c r="E7495" s="355"/>
      <c r="F7495" s="355"/>
      <c r="G7495" s="74">
        <v>0</v>
      </c>
      <c r="H7495" s="74">
        <v>0</v>
      </c>
      <c r="I7495" s="356">
        <v>40065390</v>
      </c>
      <c r="J7495" s="356"/>
      <c r="K7495" s="356">
        <v>0</v>
      </c>
      <c r="L7495" s="356"/>
      <c r="M7495" s="356"/>
      <c r="N7495" s="356"/>
      <c r="O7495" s="356">
        <v>40065390</v>
      </c>
      <c r="P7495" s="356"/>
      <c r="Q7495" s="74">
        <v>0</v>
      </c>
    </row>
    <row r="7496" spans="1:17" ht="6.8" customHeight="1" x14ac:dyDescent="0.25"/>
    <row r="7497" spans="1:17" ht="12.1" customHeight="1" x14ac:dyDescent="0.25">
      <c r="A7497" s="277" t="s">
        <v>578</v>
      </c>
      <c r="B7497" s="277"/>
      <c r="C7497" s="278" t="s">
        <v>1054</v>
      </c>
      <c r="D7497" s="278"/>
      <c r="E7497" s="278"/>
      <c r="F7497" s="278"/>
      <c r="G7497" s="278"/>
      <c r="H7497" s="278"/>
      <c r="I7497" s="278"/>
      <c r="J7497" s="278"/>
      <c r="K7497" s="278"/>
      <c r="L7497" s="278"/>
      <c r="M7497" s="278"/>
      <c r="N7497" s="278"/>
      <c r="O7497" s="278"/>
      <c r="P7497" s="278"/>
      <c r="Q7497" s="278"/>
    </row>
    <row r="7498" spans="1:17" ht="12.75" customHeight="1" x14ac:dyDescent="0.25">
      <c r="A7498" s="273" t="s">
        <v>11351</v>
      </c>
      <c r="B7498" s="273"/>
      <c r="C7498" s="274" t="s">
        <v>11352</v>
      </c>
      <c r="D7498" s="274"/>
      <c r="E7498" s="274"/>
      <c r="F7498" s="274"/>
      <c r="G7498" s="73">
        <v>0</v>
      </c>
      <c r="H7498" s="73">
        <v>0</v>
      </c>
      <c r="I7498" s="275">
        <v>60337464</v>
      </c>
      <c r="J7498" s="275"/>
      <c r="K7498" s="275">
        <v>0</v>
      </c>
      <c r="L7498" s="275"/>
      <c r="M7498" s="275"/>
      <c r="N7498" s="275"/>
      <c r="O7498" s="275">
        <v>60337464</v>
      </c>
      <c r="P7498" s="275"/>
      <c r="Q7498" s="73">
        <v>0</v>
      </c>
    </row>
    <row r="7499" spans="1:17" ht="12.1" customHeight="1" x14ac:dyDescent="0.25">
      <c r="A7499" s="273" t="s">
        <v>11353</v>
      </c>
      <c r="B7499" s="273"/>
      <c r="C7499" s="274" t="s">
        <v>11354</v>
      </c>
      <c r="D7499" s="274"/>
      <c r="E7499" s="274"/>
      <c r="F7499" s="274"/>
      <c r="G7499" s="73">
        <v>0</v>
      </c>
      <c r="H7499" s="73">
        <v>0</v>
      </c>
      <c r="I7499" s="275">
        <v>5220</v>
      </c>
      <c r="J7499" s="275"/>
      <c r="K7499" s="275">
        <v>0</v>
      </c>
      <c r="L7499" s="275"/>
      <c r="M7499" s="275"/>
      <c r="N7499" s="275"/>
      <c r="O7499" s="275">
        <v>5220</v>
      </c>
      <c r="P7499" s="275"/>
      <c r="Q7499" s="73">
        <v>0</v>
      </c>
    </row>
    <row r="7500" spans="1:17" ht="12.1" customHeight="1" x14ac:dyDescent="0.25">
      <c r="A7500" s="273" t="s">
        <v>11355</v>
      </c>
      <c r="B7500" s="273"/>
      <c r="C7500" s="274" t="s">
        <v>11354</v>
      </c>
      <c r="D7500" s="274"/>
      <c r="E7500" s="274"/>
      <c r="F7500" s="274"/>
      <c r="G7500" s="73">
        <v>0</v>
      </c>
      <c r="H7500" s="73">
        <v>0</v>
      </c>
      <c r="I7500" s="275">
        <v>1650</v>
      </c>
      <c r="J7500" s="275"/>
      <c r="K7500" s="275">
        <v>0</v>
      </c>
      <c r="L7500" s="275"/>
      <c r="M7500" s="275"/>
      <c r="N7500" s="275"/>
      <c r="O7500" s="275">
        <v>1650</v>
      </c>
      <c r="P7500" s="275"/>
      <c r="Q7500" s="73">
        <v>0</v>
      </c>
    </row>
    <row r="7501" spans="1:17" ht="12.1" customHeight="1" x14ac:dyDescent="0.25">
      <c r="A7501" s="273" t="s">
        <v>11356</v>
      </c>
      <c r="B7501" s="273"/>
      <c r="C7501" s="274" t="s">
        <v>11354</v>
      </c>
      <c r="D7501" s="274"/>
      <c r="E7501" s="274"/>
      <c r="F7501" s="274"/>
      <c r="G7501" s="73">
        <v>0</v>
      </c>
      <c r="H7501" s="73">
        <v>0</v>
      </c>
      <c r="I7501" s="275">
        <v>53236</v>
      </c>
      <c r="J7501" s="275"/>
      <c r="K7501" s="275">
        <v>0</v>
      </c>
      <c r="L7501" s="275"/>
      <c r="M7501" s="275"/>
      <c r="N7501" s="275"/>
      <c r="O7501" s="275">
        <v>53236</v>
      </c>
      <c r="P7501" s="275"/>
      <c r="Q7501" s="73">
        <v>0</v>
      </c>
    </row>
    <row r="7502" spans="1:17" ht="12.75" customHeight="1" x14ac:dyDescent="0.25">
      <c r="A7502" s="273" t="s">
        <v>11357</v>
      </c>
      <c r="B7502" s="273"/>
      <c r="C7502" s="274" t="s">
        <v>11358</v>
      </c>
      <c r="D7502" s="274"/>
      <c r="E7502" s="274"/>
      <c r="F7502" s="274"/>
      <c r="G7502" s="73">
        <v>0</v>
      </c>
      <c r="H7502" s="73">
        <v>0</v>
      </c>
      <c r="I7502" s="275">
        <v>952</v>
      </c>
      <c r="J7502" s="275"/>
      <c r="K7502" s="275">
        <v>0</v>
      </c>
      <c r="L7502" s="275"/>
      <c r="M7502" s="275"/>
      <c r="N7502" s="275"/>
      <c r="O7502" s="275">
        <v>952</v>
      </c>
      <c r="P7502" s="275"/>
      <c r="Q7502" s="73">
        <v>0</v>
      </c>
    </row>
    <row r="7503" spans="1:17" ht="12.1" customHeight="1" x14ac:dyDescent="0.25">
      <c r="A7503" s="273" t="s">
        <v>11359</v>
      </c>
      <c r="B7503" s="273"/>
      <c r="C7503" s="274" t="s">
        <v>11360</v>
      </c>
      <c r="D7503" s="274"/>
      <c r="E7503" s="274"/>
      <c r="F7503" s="274"/>
      <c r="G7503" s="73">
        <v>0</v>
      </c>
      <c r="H7503" s="73">
        <v>0</v>
      </c>
      <c r="I7503" s="275">
        <v>1225</v>
      </c>
      <c r="J7503" s="275"/>
      <c r="K7503" s="275">
        <v>0</v>
      </c>
      <c r="L7503" s="275"/>
      <c r="M7503" s="275"/>
      <c r="N7503" s="275"/>
      <c r="O7503" s="275">
        <v>1225</v>
      </c>
      <c r="P7503" s="275"/>
      <c r="Q7503" s="73">
        <v>0</v>
      </c>
    </row>
    <row r="7504" spans="1:17" ht="12.1" customHeight="1" x14ac:dyDescent="0.25">
      <c r="A7504" s="273" t="s">
        <v>11361</v>
      </c>
      <c r="B7504" s="273"/>
      <c r="C7504" s="274" t="s">
        <v>11362</v>
      </c>
      <c r="D7504" s="274"/>
      <c r="E7504" s="274"/>
      <c r="F7504" s="274"/>
      <c r="G7504" s="73">
        <v>0</v>
      </c>
      <c r="H7504" s="73">
        <v>0</v>
      </c>
      <c r="I7504" s="275">
        <v>600</v>
      </c>
      <c r="J7504" s="275"/>
      <c r="K7504" s="275">
        <v>0</v>
      </c>
      <c r="L7504" s="275"/>
      <c r="M7504" s="275"/>
      <c r="N7504" s="275"/>
      <c r="O7504" s="275">
        <v>600</v>
      </c>
      <c r="P7504" s="275"/>
      <c r="Q7504" s="73">
        <v>0</v>
      </c>
    </row>
    <row r="7505" spans="1:17" ht="12.75" customHeight="1" x14ac:dyDescent="0.25">
      <c r="A7505" s="273" t="s">
        <v>11363</v>
      </c>
      <c r="B7505" s="273"/>
      <c r="C7505" s="274" t="s">
        <v>11364</v>
      </c>
      <c r="D7505" s="274"/>
      <c r="E7505" s="274"/>
      <c r="F7505" s="274"/>
      <c r="G7505" s="73">
        <v>0</v>
      </c>
      <c r="H7505" s="73">
        <v>0</v>
      </c>
      <c r="I7505" s="275">
        <v>2214</v>
      </c>
      <c r="J7505" s="275"/>
      <c r="K7505" s="275">
        <v>0</v>
      </c>
      <c r="L7505" s="275"/>
      <c r="M7505" s="275"/>
      <c r="N7505" s="275"/>
      <c r="O7505" s="275">
        <v>2214</v>
      </c>
      <c r="P7505" s="275"/>
      <c r="Q7505" s="73">
        <v>0</v>
      </c>
    </row>
    <row r="7506" spans="1:17" ht="12.1" customHeight="1" x14ac:dyDescent="0.25">
      <c r="A7506" s="273" t="s">
        <v>11365</v>
      </c>
      <c r="B7506" s="273"/>
      <c r="C7506" s="274" t="s">
        <v>11354</v>
      </c>
      <c r="D7506" s="274"/>
      <c r="E7506" s="274"/>
      <c r="F7506" s="274"/>
      <c r="G7506" s="73">
        <v>0</v>
      </c>
      <c r="H7506" s="73">
        <v>0</v>
      </c>
      <c r="I7506" s="275">
        <v>84620</v>
      </c>
      <c r="J7506" s="275"/>
      <c r="K7506" s="275">
        <v>0</v>
      </c>
      <c r="L7506" s="275"/>
      <c r="M7506" s="275"/>
      <c r="N7506" s="275"/>
      <c r="O7506" s="275">
        <v>84620</v>
      </c>
      <c r="P7506" s="275"/>
      <c r="Q7506" s="73">
        <v>0</v>
      </c>
    </row>
    <row r="7507" spans="1:17" ht="12.1" customHeight="1" x14ac:dyDescent="0.25">
      <c r="A7507" s="273" t="s">
        <v>11366</v>
      </c>
      <c r="B7507" s="273"/>
      <c r="C7507" s="274" t="s">
        <v>11354</v>
      </c>
      <c r="D7507" s="274"/>
      <c r="E7507" s="274"/>
      <c r="F7507" s="274"/>
      <c r="G7507" s="73">
        <v>0</v>
      </c>
      <c r="H7507" s="73">
        <v>0</v>
      </c>
      <c r="I7507" s="275">
        <v>224875</v>
      </c>
      <c r="J7507" s="275"/>
      <c r="K7507" s="275">
        <v>0</v>
      </c>
      <c r="L7507" s="275"/>
      <c r="M7507" s="275"/>
      <c r="N7507" s="275"/>
      <c r="O7507" s="275">
        <v>224875</v>
      </c>
      <c r="P7507" s="275"/>
      <c r="Q7507" s="73">
        <v>0</v>
      </c>
    </row>
    <row r="7508" spans="1:17" ht="12.75" customHeight="1" x14ac:dyDescent="0.25">
      <c r="A7508" s="273" t="s">
        <v>11367</v>
      </c>
      <c r="B7508" s="273"/>
      <c r="C7508" s="274" t="s">
        <v>11354</v>
      </c>
      <c r="D7508" s="274"/>
      <c r="E7508" s="274"/>
      <c r="F7508" s="274"/>
      <c r="G7508" s="73">
        <v>0</v>
      </c>
      <c r="H7508" s="73">
        <v>0</v>
      </c>
      <c r="I7508" s="275">
        <v>17080</v>
      </c>
      <c r="J7508" s="275"/>
      <c r="K7508" s="275">
        <v>0</v>
      </c>
      <c r="L7508" s="275"/>
      <c r="M7508" s="275"/>
      <c r="N7508" s="275"/>
      <c r="O7508" s="275">
        <v>17080</v>
      </c>
      <c r="P7508" s="275"/>
      <c r="Q7508" s="73">
        <v>0</v>
      </c>
    </row>
    <row r="7509" spans="1:17" ht="12.1" customHeight="1" x14ac:dyDescent="0.25">
      <c r="A7509" s="273" t="s">
        <v>11368</v>
      </c>
      <c r="B7509" s="273"/>
      <c r="C7509" s="274" t="s">
        <v>11369</v>
      </c>
      <c r="D7509" s="274"/>
      <c r="E7509" s="274"/>
      <c r="F7509" s="274"/>
      <c r="G7509" s="73">
        <v>0</v>
      </c>
      <c r="H7509" s="73">
        <v>0</v>
      </c>
      <c r="I7509" s="275">
        <v>220533</v>
      </c>
      <c r="J7509" s="275"/>
      <c r="K7509" s="275">
        <v>0</v>
      </c>
      <c r="L7509" s="275"/>
      <c r="M7509" s="275"/>
      <c r="N7509" s="275"/>
      <c r="O7509" s="275">
        <v>220533</v>
      </c>
      <c r="P7509" s="275"/>
      <c r="Q7509" s="73">
        <v>0</v>
      </c>
    </row>
    <row r="7510" spans="1:17" ht="12.1" customHeight="1" x14ac:dyDescent="0.25">
      <c r="A7510" s="273" t="s">
        <v>11370</v>
      </c>
      <c r="B7510" s="273"/>
      <c r="C7510" s="274" t="s">
        <v>11354</v>
      </c>
      <c r="D7510" s="274"/>
      <c r="E7510" s="274"/>
      <c r="F7510" s="274"/>
      <c r="G7510" s="73">
        <v>0</v>
      </c>
      <c r="H7510" s="73">
        <v>0</v>
      </c>
      <c r="I7510" s="275">
        <v>8112</v>
      </c>
      <c r="J7510" s="275"/>
      <c r="K7510" s="275">
        <v>0</v>
      </c>
      <c r="L7510" s="275"/>
      <c r="M7510" s="275"/>
      <c r="N7510" s="275"/>
      <c r="O7510" s="275">
        <v>8112</v>
      </c>
      <c r="P7510" s="275"/>
      <c r="Q7510" s="73">
        <v>0</v>
      </c>
    </row>
    <row r="7511" spans="1:17" ht="12.75" customHeight="1" x14ac:dyDescent="0.25">
      <c r="A7511" s="273" t="s">
        <v>11371</v>
      </c>
      <c r="B7511" s="273"/>
      <c r="C7511" s="274" t="s">
        <v>11354</v>
      </c>
      <c r="D7511" s="274"/>
      <c r="E7511" s="274"/>
      <c r="F7511" s="274"/>
      <c r="G7511" s="73">
        <v>0</v>
      </c>
      <c r="H7511" s="73">
        <v>0</v>
      </c>
      <c r="I7511" s="275">
        <v>53300</v>
      </c>
      <c r="J7511" s="275"/>
      <c r="K7511" s="275">
        <v>0</v>
      </c>
      <c r="L7511" s="275"/>
      <c r="M7511" s="275"/>
      <c r="N7511" s="275"/>
      <c r="O7511" s="275">
        <v>53300</v>
      </c>
      <c r="P7511" s="275"/>
      <c r="Q7511" s="73">
        <v>0</v>
      </c>
    </row>
    <row r="7512" spans="1:17" ht="12.1" customHeight="1" x14ac:dyDescent="0.25">
      <c r="A7512" s="273" t="s">
        <v>11372</v>
      </c>
      <c r="B7512" s="273"/>
      <c r="C7512" s="274" t="s">
        <v>11373</v>
      </c>
      <c r="D7512" s="274"/>
      <c r="E7512" s="274"/>
      <c r="F7512" s="274"/>
      <c r="G7512" s="73">
        <v>0</v>
      </c>
      <c r="H7512" s="73">
        <v>0</v>
      </c>
      <c r="I7512" s="275">
        <v>36980</v>
      </c>
      <c r="J7512" s="275"/>
      <c r="K7512" s="275">
        <v>0</v>
      </c>
      <c r="L7512" s="275"/>
      <c r="M7512" s="275"/>
      <c r="N7512" s="275"/>
      <c r="O7512" s="275">
        <v>36980</v>
      </c>
      <c r="P7512" s="275"/>
      <c r="Q7512" s="73">
        <v>0</v>
      </c>
    </row>
    <row r="7513" spans="1:17" ht="12.1" customHeight="1" x14ac:dyDescent="0.25">
      <c r="A7513" s="273" t="s">
        <v>11374</v>
      </c>
      <c r="B7513" s="273"/>
      <c r="C7513" s="274" t="s">
        <v>11354</v>
      </c>
      <c r="D7513" s="274"/>
      <c r="E7513" s="274"/>
      <c r="F7513" s="274"/>
      <c r="G7513" s="73">
        <v>0</v>
      </c>
      <c r="H7513" s="73">
        <v>0</v>
      </c>
      <c r="I7513" s="275">
        <v>18540</v>
      </c>
      <c r="J7513" s="275"/>
      <c r="K7513" s="275">
        <v>0</v>
      </c>
      <c r="L7513" s="275"/>
      <c r="M7513" s="275"/>
      <c r="N7513" s="275"/>
      <c r="O7513" s="275">
        <v>18540</v>
      </c>
      <c r="P7513" s="275"/>
      <c r="Q7513" s="73">
        <v>0</v>
      </c>
    </row>
    <row r="7514" spans="1:17" ht="12.75" customHeight="1" x14ac:dyDescent="0.25">
      <c r="A7514" s="273" t="s">
        <v>11375</v>
      </c>
      <c r="B7514" s="273"/>
      <c r="C7514" s="274" t="s">
        <v>11354</v>
      </c>
      <c r="D7514" s="274"/>
      <c r="E7514" s="274"/>
      <c r="F7514" s="274"/>
      <c r="G7514" s="73">
        <v>0</v>
      </c>
      <c r="H7514" s="73">
        <v>0</v>
      </c>
      <c r="I7514" s="275">
        <v>504000</v>
      </c>
      <c r="J7514" s="275"/>
      <c r="K7514" s="275">
        <v>0</v>
      </c>
      <c r="L7514" s="275"/>
      <c r="M7514" s="275"/>
      <c r="N7514" s="275"/>
      <c r="O7514" s="275">
        <v>504000</v>
      </c>
      <c r="P7514" s="275"/>
      <c r="Q7514" s="73">
        <v>0</v>
      </c>
    </row>
    <row r="7515" spans="1:17" ht="12.1" customHeight="1" x14ac:dyDescent="0.25">
      <c r="A7515" s="273" t="s">
        <v>11376</v>
      </c>
      <c r="B7515" s="273"/>
      <c r="C7515" s="274" t="s">
        <v>11354</v>
      </c>
      <c r="D7515" s="274"/>
      <c r="E7515" s="274"/>
      <c r="F7515" s="274"/>
      <c r="G7515" s="73">
        <v>0</v>
      </c>
      <c r="H7515" s="73">
        <v>0</v>
      </c>
      <c r="I7515" s="275">
        <v>110969.09</v>
      </c>
      <c r="J7515" s="275"/>
      <c r="K7515" s="275">
        <v>0</v>
      </c>
      <c r="L7515" s="275"/>
      <c r="M7515" s="275"/>
      <c r="N7515" s="275"/>
      <c r="O7515" s="275">
        <v>110969.09</v>
      </c>
      <c r="P7515" s="275"/>
      <c r="Q7515" s="73">
        <v>0</v>
      </c>
    </row>
    <row r="7516" spans="1:17" ht="12.1" customHeight="1" x14ac:dyDescent="0.25">
      <c r="A7516" s="273" t="s">
        <v>11377</v>
      </c>
      <c r="B7516" s="273"/>
      <c r="C7516" s="274" t="s">
        <v>11354</v>
      </c>
      <c r="D7516" s="274"/>
      <c r="E7516" s="274"/>
      <c r="F7516" s="274"/>
      <c r="G7516" s="73">
        <v>0</v>
      </c>
      <c r="H7516" s="73">
        <v>0</v>
      </c>
      <c r="I7516" s="275">
        <v>16945</v>
      </c>
      <c r="J7516" s="275"/>
      <c r="K7516" s="275">
        <v>0</v>
      </c>
      <c r="L7516" s="275"/>
      <c r="M7516" s="275"/>
      <c r="N7516" s="275"/>
      <c r="O7516" s="275">
        <v>16945</v>
      </c>
      <c r="P7516" s="275"/>
      <c r="Q7516" s="73">
        <v>0</v>
      </c>
    </row>
    <row r="7517" spans="1:17" ht="12.75" customHeight="1" x14ac:dyDescent="0.25">
      <c r="A7517" s="273" t="s">
        <v>11378</v>
      </c>
      <c r="B7517" s="273"/>
      <c r="C7517" s="274" t="s">
        <v>11379</v>
      </c>
      <c r="D7517" s="274"/>
      <c r="E7517" s="274"/>
      <c r="F7517" s="274"/>
      <c r="G7517" s="73">
        <v>0</v>
      </c>
      <c r="H7517" s="73">
        <v>0</v>
      </c>
      <c r="I7517" s="275">
        <v>1218728</v>
      </c>
      <c r="J7517" s="275"/>
      <c r="K7517" s="275">
        <v>0</v>
      </c>
      <c r="L7517" s="275"/>
      <c r="M7517" s="275"/>
      <c r="N7517" s="275"/>
      <c r="O7517" s="275">
        <v>1218728</v>
      </c>
      <c r="P7517" s="275"/>
      <c r="Q7517" s="73">
        <v>0</v>
      </c>
    </row>
    <row r="7518" spans="1:17" ht="12.1" customHeight="1" x14ac:dyDescent="0.25">
      <c r="A7518" s="273" t="s">
        <v>11380</v>
      </c>
      <c r="B7518" s="273"/>
      <c r="C7518" s="274" t="s">
        <v>11381</v>
      </c>
      <c r="D7518" s="274"/>
      <c r="E7518" s="274"/>
      <c r="F7518" s="274"/>
      <c r="G7518" s="73">
        <v>0</v>
      </c>
      <c r="H7518" s="73">
        <v>0</v>
      </c>
      <c r="I7518" s="275">
        <v>1667193</v>
      </c>
      <c r="J7518" s="275"/>
      <c r="K7518" s="275">
        <v>0</v>
      </c>
      <c r="L7518" s="275"/>
      <c r="M7518" s="275"/>
      <c r="N7518" s="275"/>
      <c r="O7518" s="275">
        <v>1667193</v>
      </c>
      <c r="P7518" s="275"/>
      <c r="Q7518" s="73">
        <v>0</v>
      </c>
    </row>
    <row r="7519" spans="1:17" ht="12.1" customHeight="1" x14ac:dyDescent="0.25">
      <c r="A7519" s="273" t="s">
        <v>11382</v>
      </c>
      <c r="B7519" s="273"/>
      <c r="C7519" s="274" t="s">
        <v>11383</v>
      </c>
      <c r="D7519" s="274"/>
      <c r="E7519" s="274"/>
      <c r="F7519" s="274"/>
      <c r="G7519" s="73">
        <v>0</v>
      </c>
      <c r="H7519" s="73">
        <v>0</v>
      </c>
      <c r="I7519" s="275">
        <v>276556</v>
      </c>
      <c r="J7519" s="275"/>
      <c r="K7519" s="275">
        <v>0</v>
      </c>
      <c r="L7519" s="275"/>
      <c r="M7519" s="275"/>
      <c r="N7519" s="275"/>
      <c r="O7519" s="275">
        <v>276556</v>
      </c>
      <c r="P7519" s="275"/>
      <c r="Q7519" s="73">
        <v>0</v>
      </c>
    </row>
    <row r="7520" spans="1:17" ht="12.75" customHeight="1" x14ac:dyDescent="0.25">
      <c r="A7520" s="355"/>
      <c r="B7520" s="355"/>
      <c r="C7520" s="355"/>
      <c r="D7520" s="355"/>
      <c r="E7520" s="355"/>
      <c r="F7520" s="355"/>
      <c r="G7520" s="74">
        <v>0</v>
      </c>
      <c r="H7520" s="74">
        <v>0</v>
      </c>
      <c r="I7520" s="356">
        <v>64860992.090000004</v>
      </c>
      <c r="J7520" s="356"/>
      <c r="K7520" s="356">
        <v>0</v>
      </c>
      <c r="L7520" s="356"/>
      <c r="M7520" s="356"/>
      <c r="N7520" s="356"/>
      <c r="O7520" s="356">
        <v>64860992.090000004</v>
      </c>
      <c r="P7520" s="356"/>
      <c r="Q7520" s="74">
        <v>0</v>
      </c>
    </row>
    <row r="7521" spans="1:17" ht="6.8" customHeight="1" x14ac:dyDescent="0.25"/>
    <row r="7522" spans="1:17" ht="12.1" customHeight="1" x14ac:dyDescent="0.25">
      <c r="A7522" s="277" t="s">
        <v>578</v>
      </c>
      <c r="B7522" s="277"/>
      <c r="C7522" s="278" t="s">
        <v>1056</v>
      </c>
      <c r="D7522" s="278"/>
      <c r="E7522" s="278"/>
      <c r="F7522" s="278"/>
      <c r="G7522" s="278"/>
      <c r="H7522" s="278"/>
      <c r="I7522" s="278"/>
      <c r="J7522" s="278"/>
      <c r="K7522" s="278"/>
      <c r="L7522" s="278"/>
      <c r="M7522" s="278"/>
      <c r="N7522" s="278"/>
      <c r="O7522" s="278"/>
      <c r="P7522" s="278"/>
      <c r="Q7522" s="278"/>
    </row>
    <row r="7523" spans="1:17" ht="12.1" customHeight="1" x14ac:dyDescent="0.25">
      <c r="A7523" s="273" t="s">
        <v>11384</v>
      </c>
      <c r="B7523" s="273"/>
      <c r="C7523" s="274" t="s">
        <v>11385</v>
      </c>
      <c r="D7523" s="274"/>
      <c r="E7523" s="274"/>
      <c r="F7523" s="274"/>
      <c r="G7523" s="73">
        <v>0</v>
      </c>
      <c r="H7523" s="73">
        <v>0</v>
      </c>
      <c r="I7523" s="275">
        <v>36742896</v>
      </c>
      <c r="J7523" s="275"/>
      <c r="K7523" s="275">
        <v>0</v>
      </c>
      <c r="L7523" s="275"/>
      <c r="M7523" s="275"/>
      <c r="N7523" s="275"/>
      <c r="O7523" s="275">
        <v>36742896</v>
      </c>
      <c r="P7523" s="275"/>
      <c r="Q7523" s="73">
        <v>0</v>
      </c>
    </row>
    <row r="7524" spans="1:17" ht="12.75" customHeight="1" x14ac:dyDescent="0.25">
      <c r="A7524" s="273" t="s">
        <v>11386</v>
      </c>
      <c r="B7524" s="273"/>
      <c r="C7524" s="274" t="s">
        <v>11387</v>
      </c>
      <c r="D7524" s="274"/>
      <c r="E7524" s="274"/>
      <c r="F7524" s="274"/>
      <c r="G7524" s="73">
        <v>0</v>
      </c>
      <c r="H7524" s="73">
        <v>0</v>
      </c>
      <c r="I7524" s="275">
        <v>18091237</v>
      </c>
      <c r="J7524" s="275"/>
      <c r="K7524" s="275">
        <v>0</v>
      </c>
      <c r="L7524" s="275"/>
      <c r="M7524" s="275"/>
      <c r="N7524" s="275"/>
      <c r="O7524" s="275">
        <v>18091237</v>
      </c>
      <c r="P7524" s="275"/>
      <c r="Q7524" s="73">
        <v>0</v>
      </c>
    </row>
    <row r="7525" spans="1:17" ht="12.1" customHeight="1" x14ac:dyDescent="0.25">
      <c r="A7525" s="273" t="s">
        <v>11388</v>
      </c>
      <c r="B7525" s="273"/>
      <c r="C7525" s="274" t="s">
        <v>11389</v>
      </c>
      <c r="D7525" s="274"/>
      <c r="E7525" s="274"/>
      <c r="F7525" s="274"/>
      <c r="G7525" s="73">
        <v>0</v>
      </c>
      <c r="H7525" s="73">
        <v>0</v>
      </c>
      <c r="I7525" s="275">
        <v>15196272</v>
      </c>
      <c r="J7525" s="275"/>
      <c r="K7525" s="275">
        <v>0</v>
      </c>
      <c r="L7525" s="275"/>
      <c r="M7525" s="275"/>
      <c r="N7525" s="275"/>
      <c r="O7525" s="275">
        <v>15196272</v>
      </c>
      <c r="P7525" s="275"/>
      <c r="Q7525" s="73">
        <v>0</v>
      </c>
    </row>
    <row r="7526" spans="1:17" ht="12.1" customHeight="1" x14ac:dyDescent="0.25">
      <c r="A7526" s="273" t="s">
        <v>11390</v>
      </c>
      <c r="B7526" s="273"/>
      <c r="C7526" s="274" t="s">
        <v>11391</v>
      </c>
      <c r="D7526" s="274"/>
      <c r="E7526" s="274"/>
      <c r="F7526" s="274"/>
      <c r="G7526" s="73">
        <v>0</v>
      </c>
      <c r="H7526" s="73">
        <v>0</v>
      </c>
      <c r="I7526" s="275">
        <v>7969595</v>
      </c>
      <c r="J7526" s="275"/>
      <c r="K7526" s="275">
        <v>0</v>
      </c>
      <c r="L7526" s="275"/>
      <c r="M7526" s="275"/>
      <c r="N7526" s="275"/>
      <c r="O7526" s="275">
        <v>7969595</v>
      </c>
      <c r="P7526" s="275"/>
      <c r="Q7526" s="73">
        <v>0</v>
      </c>
    </row>
    <row r="7527" spans="1:17" ht="12.1" customHeight="1" x14ac:dyDescent="0.25">
      <c r="A7527" s="355"/>
      <c r="B7527" s="355"/>
      <c r="C7527" s="355"/>
      <c r="D7527" s="355"/>
      <c r="E7527" s="355"/>
      <c r="F7527" s="355"/>
      <c r="G7527" s="74">
        <v>0</v>
      </c>
      <c r="H7527" s="74">
        <v>0</v>
      </c>
      <c r="I7527" s="356">
        <v>78000000</v>
      </c>
      <c r="J7527" s="356"/>
      <c r="K7527" s="356">
        <v>0</v>
      </c>
      <c r="L7527" s="356"/>
      <c r="M7527" s="356"/>
      <c r="N7527" s="356"/>
      <c r="O7527" s="356">
        <v>78000000</v>
      </c>
      <c r="P7527" s="356"/>
      <c r="Q7527" s="74">
        <v>0</v>
      </c>
    </row>
    <row r="7528" spans="1:17" ht="6.8" customHeight="1" x14ac:dyDescent="0.25"/>
    <row r="7529" spans="1:17" ht="12.75" customHeight="1" x14ac:dyDescent="0.25">
      <c r="A7529" s="277" t="s">
        <v>578</v>
      </c>
      <c r="B7529" s="277"/>
      <c r="C7529" s="278" t="s">
        <v>1058</v>
      </c>
      <c r="D7529" s="278"/>
      <c r="E7529" s="278"/>
      <c r="F7529" s="278"/>
      <c r="G7529" s="278"/>
      <c r="H7529" s="278"/>
      <c r="I7529" s="278"/>
      <c r="J7529" s="278"/>
      <c r="K7529" s="278"/>
      <c r="L7529" s="278"/>
      <c r="M7529" s="278"/>
      <c r="N7529" s="278"/>
      <c r="O7529" s="278"/>
      <c r="P7529" s="278"/>
      <c r="Q7529" s="278"/>
    </row>
    <row r="7530" spans="1:17" ht="12.1" customHeight="1" x14ac:dyDescent="0.25">
      <c r="A7530" s="273" t="s">
        <v>11392</v>
      </c>
      <c r="B7530" s="273"/>
      <c r="C7530" s="274" t="s">
        <v>11393</v>
      </c>
      <c r="D7530" s="274"/>
      <c r="E7530" s="274"/>
      <c r="F7530" s="274"/>
      <c r="G7530" s="73">
        <v>0</v>
      </c>
      <c r="H7530" s="73">
        <v>0</v>
      </c>
      <c r="I7530" s="275">
        <v>4847449.5199999996</v>
      </c>
      <c r="J7530" s="275"/>
      <c r="K7530" s="275">
        <v>0</v>
      </c>
      <c r="L7530" s="275"/>
      <c r="M7530" s="275"/>
      <c r="N7530" s="275"/>
      <c r="O7530" s="275">
        <v>4847449.5199999996</v>
      </c>
      <c r="P7530" s="275"/>
      <c r="Q7530" s="73">
        <v>0</v>
      </c>
    </row>
    <row r="7531" spans="1:17" ht="12.1" customHeight="1" x14ac:dyDescent="0.25">
      <c r="A7531" s="273" t="s">
        <v>11394</v>
      </c>
      <c r="B7531" s="273"/>
      <c r="C7531" s="274" t="s">
        <v>11395</v>
      </c>
      <c r="D7531" s="274"/>
      <c r="E7531" s="274"/>
      <c r="F7531" s="274"/>
      <c r="G7531" s="73">
        <v>0</v>
      </c>
      <c r="H7531" s="73">
        <v>0</v>
      </c>
      <c r="I7531" s="275">
        <v>42457</v>
      </c>
      <c r="J7531" s="275"/>
      <c r="K7531" s="275">
        <v>0</v>
      </c>
      <c r="L7531" s="275"/>
      <c r="M7531" s="275"/>
      <c r="N7531" s="275"/>
      <c r="O7531" s="275">
        <v>42457</v>
      </c>
      <c r="P7531" s="275"/>
      <c r="Q7531" s="73">
        <v>0</v>
      </c>
    </row>
    <row r="7532" spans="1:17" ht="12.75" customHeight="1" x14ac:dyDescent="0.25">
      <c r="A7532" s="273" t="s">
        <v>11396</v>
      </c>
      <c r="B7532" s="273"/>
      <c r="C7532" s="274" t="s">
        <v>11397</v>
      </c>
      <c r="D7532" s="274"/>
      <c r="E7532" s="274"/>
      <c r="F7532" s="274"/>
      <c r="G7532" s="73">
        <v>0</v>
      </c>
      <c r="H7532" s="73">
        <v>0</v>
      </c>
      <c r="I7532" s="275">
        <v>30265.93</v>
      </c>
      <c r="J7532" s="275"/>
      <c r="K7532" s="275">
        <v>0</v>
      </c>
      <c r="L7532" s="275"/>
      <c r="M7532" s="275"/>
      <c r="N7532" s="275"/>
      <c r="O7532" s="275">
        <v>30265.93</v>
      </c>
      <c r="P7532" s="275"/>
      <c r="Q7532" s="73">
        <v>0</v>
      </c>
    </row>
    <row r="7533" spans="1:17" ht="12.1" customHeight="1" x14ac:dyDescent="0.25">
      <c r="A7533" s="273" t="s">
        <v>11398</v>
      </c>
      <c r="B7533" s="273"/>
      <c r="C7533" s="274" t="s">
        <v>11399</v>
      </c>
      <c r="D7533" s="274"/>
      <c r="E7533" s="274"/>
      <c r="F7533" s="274"/>
      <c r="G7533" s="73">
        <v>0</v>
      </c>
      <c r="H7533" s="73">
        <v>0</v>
      </c>
      <c r="I7533" s="275">
        <v>11769.19</v>
      </c>
      <c r="J7533" s="275"/>
      <c r="K7533" s="275">
        <v>0</v>
      </c>
      <c r="L7533" s="275"/>
      <c r="M7533" s="275"/>
      <c r="N7533" s="275"/>
      <c r="O7533" s="275">
        <v>11769.19</v>
      </c>
      <c r="P7533" s="275"/>
      <c r="Q7533" s="73">
        <v>0</v>
      </c>
    </row>
    <row r="7534" spans="1:17" ht="12.1" customHeight="1" x14ac:dyDescent="0.25">
      <c r="A7534" s="273" t="s">
        <v>11400</v>
      </c>
      <c r="B7534" s="273"/>
      <c r="C7534" s="274" t="s">
        <v>11401</v>
      </c>
      <c r="D7534" s="274"/>
      <c r="E7534" s="274"/>
      <c r="F7534" s="274"/>
      <c r="G7534" s="73">
        <v>0</v>
      </c>
      <c r="H7534" s="73">
        <v>0</v>
      </c>
      <c r="I7534" s="275">
        <v>50232.25</v>
      </c>
      <c r="J7534" s="275"/>
      <c r="K7534" s="275">
        <v>0</v>
      </c>
      <c r="L7534" s="275"/>
      <c r="M7534" s="275"/>
      <c r="N7534" s="275"/>
      <c r="O7534" s="275">
        <v>50232.25</v>
      </c>
      <c r="P7534" s="275"/>
      <c r="Q7534" s="73">
        <v>0</v>
      </c>
    </row>
    <row r="7535" spans="1:17" ht="12.75" customHeight="1" x14ac:dyDescent="0.25">
      <c r="A7535" s="273" t="s">
        <v>11402</v>
      </c>
      <c r="B7535" s="273"/>
      <c r="C7535" s="274" t="s">
        <v>11403</v>
      </c>
      <c r="D7535" s="274"/>
      <c r="E7535" s="274"/>
      <c r="F7535" s="274"/>
      <c r="G7535" s="73">
        <v>0</v>
      </c>
      <c r="H7535" s="73">
        <v>0</v>
      </c>
      <c r="I7535" s="275">
        <v>48550.37</v>
      </c>
      <c r="J7535" s="275"/>
      <c r="K7535" s="275">
        <v>0</v>
      </c>
      <c r="L7535" s="275"/>
      <c r="M7535" s="275"/>
      <c r="N7535" s="275"/>
      <c r="O7535" s="275">
        <v>48550.37</v>
      </c>
      <c r="P7535" s="275"/>
      <c r="Q7535" s="73">
        <v>0</v>
      </c>
    </row>
    <row r="7536" spans="1:17" ht="12.1" customHeight="1" x14ac:dyDescent="0.25">
      <c r="A7536" s="273" t="s">
        <v>11404</v>
      </c>
      <c r="B7536" s="273"/>
      <c r="C7536" s="274" t="s">
        <v>11405</v>
      </c>
      <c r="D7536" s="274"/>
      <c r="E7536" s="274"/>
      <c r="F7536" s="274"/>
      <c r="G7536" s="73">
        <v>0</v>
      </c>
      <c r="H7536" s="73">
        <v>0</v>
      </c>
      <c r="I7536" s="275">
        <v>51495.49</v>
      </c>
      <c r="J7536" s="275"/>
      <c r="K7536" s="275">
        <v>0</v>
      </c>
      <c r="L7536" s="275"/>
      <c r="M7536" s="275"/>
      <c r="N7536" s="275"/>
      <c r="O7536" s="275">
        <v>51495.49</v>
      </c>
      <c r="P7536" s="275"/>
      <c r="Q7536" s="73">
        <v>0</v>
      </c>
    </row>
    <row r="7537" spans="1:17" ht="12.1" customHeight="1" x14ac:dyDescent="0.25">
      <c r="A7537" s="273" t="s">
        <v>11406</v>
      </c>
      <c r="B7537" s="273"/>
      <c r="C7537" s="274" t="s">
        <v>11407</v>
      </c>
      <c r="D7537" s="274"/>
      <c r="E7537" s="274"/>
      <c r="F7537" s="274"/>
      <c r="G7537" s="73">
        <v>0</v>
      </c>
      <c r="H7537" s="73">
        <v>0</v>
      </c>
      <c r="I7537" s="275">
        <v>66206.570000000007</v>
      </c>
      <c r="J7537" s="275"/>
      <c r="K7537" s="275">
        <v>0</v>
      </c>
      <c r="L7537" s="275"/>
      <c r="M7537" s="275"/>
      <c r="N7537" s="275"/>
      <c r="O7537" s="275">
        <v>66206.570000000007</v>
      </c>
      <c r="P7537" s="275"/>
      <c r="Q7537" s="73">
        <v>0</v>
      </c>
    </row>
    <row r="7538" spans="1:17" ht="12.75" customHeight="1" x14ac:dyDescent="0.25">
      <c r="A7538" s="273" t="s">
        <v>11408</v>
      </c>
      <c r="B7538" s="273"/>
      <c r="C7538" s="274" t="s">
        <v>11409</v>
      </c>
      <c r="D7538" s="274"/>
      <c r="E7538" s="274"/>
      <c r="F7538" s="274"/>
      <c r="G7538" s="73">
        <v>0</v>
      </c>
      <c r="H7538" s="73">
        <v>0</v>
      </c>
      <c r="I7538" s="275">
        <v>28374.16</v>
      </c>
      <c r="J7538" s="275"/>
      <c r="K7538" s="275">
        <v>0</v>
      </c>
      <c r="L7538" s="275"/>
      <c r="M7538" s="275"/>
      <c r="N7538" s="275"/>
      <c r="O7538" s="275">
        <v>28374.16</v>
      </c>
      <c r="P7538" s="275"/>
      <c r="Q7538" s="73">
        <v>0</v>
      </c>
    </row>
    <row r="7539" spans="1:17" ht="12.1" customHeight="1" x14ac:dyDescent="0.25">
      <c r="A7539" s="273" t="s">
        <v>11410</v>
      </c>
      <c r="B7539" s="273"/>
      <c r="C7539" s="274" t="s">
        <v>11411</v>
      </c>
      <c r="D7539" s="274"/>
      <c r="E7539" s="274"/>
      <c r="F7539" s="274"/>
      <c r="G7539" s="73">
        <v>0</v>
      </c>
      <c r="H7539" s="73">
        <v>0</v>
      </c>
      <c r="I7539" s="275">
        <v>51914.95</v>
      </c>
      <c r="J7539" s="275"/>
      <c r="K7539" s="275">
        <v>0</v>
      </c>
      <c r="L7539" s="275"/>
      <c r="M7539" s="275"/>
      <c r="N7539" s="275"/>
      <c r="O7539" s="275">
        <v>51914.95</v>
      </c>
      <c r="P7539" s="275"/>
      <c r="Q7539" s="73">
        <v>0</v>
      </c>
    </row>
    <row r="7540" spans="1:17" ht="12.1" customHeight="1" x14ac:dyDescent="0.25">
      <c r="A7540" s="273" t="s">
        <v>11412</v>
      </c>
      <c r="B7540" s="273"/>
      <c r="C7540" s="274" t="s">
        <v>11413</v>
      </c>
      <c r="D7540" s="274"/>
      <c r="E7540" s="274"/>
      <c r="F7540" s="274"/>
      <c r="G7540" s="73">
        <v>0</v>
      </c>
      <c r="H7540" s="73">
        <v>0</v>
      </c>
      <c r="I7540" s="275">
        <v>54227.5</v>
      </c>
      <c r="J7540" s="275"/>
      <c r="K7540" s="275">
        <v>0</v>
      </c>
      <c r="L7540" s="275"/>
      <c r="M7540" s="275"/>
      <c r="N7540" s="275"/>
      <c r="O7540" s="275">
        <v>54227.5</v>
      </c>
      <c r="P7540" s="275"/>
      <c r="Q7540" s="73">
        <v>0</v>
      </c>
    </row>
    <row r="7541" spans="1:17" ht="12.75" customHeight="1" x14ac:dyDescent="0.25">
      <c r="A7541" s="273" t="s">
        <v>11414</v>
      </c>
      <c r="B7541" s="273"/>
      <c r="C7541" s="274" t="s">
        <v>11415</v>
      </c>
      <c r="D7541" s="274"/>
      <c r="E7541" s="274"/>
      <c r="F7541" s="274"/>
      <c r="G7541" s="73">
        <v>0</v>
      </c>
      <c r="H7541" s="73">
        <v>0</v>
      </c>
      <c r="I7541" s="275">
        <v>6094.17</v>
      </c>
      <c r="J7541" s="275"/>
      <c r="K7541" s="275">
        <v>0</v>
      </c>
      <c r="L7541" s="275"/>
      <c r="M7541" s="275"/>
      <c r="N7541" s="275"/>
      <c r="O7541" s="275">
        <v>6094.17</v>
      </c>
      <c r="P7541" s="275"/>
      <c r="Q7541" s="73">
        <v>0</v>
      </c>
    </row>
    <row r="7542" spans="1:17" ht="12.1" customHeight="1" x14ac:dyDescent="0.25">
      <c r="A7542" s="273" t="s">
        <v>11416</v>
      </c>
      <c r="B7542" s="273"/>
      <c r="C7542" s="274" t="s">
        <v>11417</v>
      </c>
      <c r="D7542" s="274"/>
      <c r="E7542" s="274"/>
      <c r="F7542" s="274"/>
      <c r="G7542" s="73">
        <v>0</v>
      </c>
      <c r="H7542" s="73">
        <v>0</v>
      </c>
      <c r="I7542" s="275">
        <v>75245.05</v>
      </c>
      <c r="J7542" s="275"/>
      <c r="K7542" s="275">
        <v>0</v>
      </c>
      <c r="L7542" s="275"/>
      <c r="M7542" s="275"/>
      <c r="N7542" s="275"/>
      <c r="O7542" s="275">
        <v>75245.05</v>
      </c>
      <c r="P7542" s="275"/>
      <c r="Q7542" s="73">
        <v>0</v>
      </c>
    </row>
    <row r="7543" spans="1:17" ht="12.1" customHeight="1" x14ac:dyDescent="0.25">
      <c r="A7543" s="273" t="s">
        <v>11418</v>
      </c>
      <c r="B7543" s="273"/>
      <c r="C7543" s="274" t="s">
        <v>11419</v>
      </c>
      <c r="D7543" s="274"/>
      <c r="E7543" s="274"/>
      <c r="F7543" s="274"/>
      <c r="G7543" s="73">
        <v>0</v>
      </c>
      <c r="H7543" s="73">
        <v>0</v>
      </c>
      <c r="I7543" s="275">
        <v>37832.410000000003</v>
      </c>
      <c r="J7543" s="275"/>
      <c r="K7543" s="275">
        <v>0</v>
      </c>
      <c r="L7543" s="275"/>
      <c r="M7543" s="275"/>
      <c r="N7543" s="275"/>
      <c r="O7543" s="275">
        <v>37832.410000000003</v>
      </c>
      <c r="P7543" s="275"/>
      <c r="Q7543" s="73">
        <v>0</v>
      </c>
    </row>
    <row r="7544" spans="1:17" ht="12.75" customHeight="1" x14ac:dyDescent="0.25">
      <c r="A7544" s="273" t="s">
        <v>11420</v>
      </c>
      <c r="B7544" s="273"/>
      <c r="C7544" s="274" t="s">
        <v>11421</v>
      </c>
      <c r="D7544" s="274"/>
      <c r="E7544" s="274"/>
      <c r="F7544" s="274"/>
      <c r="G7544" s="73">
        <v>0</v>
      </c>
      <c r="H7544" s="73">
        <v>0</v>
      </c>
      <c r="I7544" s="275">
        <v>1891.47</v>
      </c>
      <c r="J7544" s="275"/>
      <c r="K7544" s="275">
        <v>0</v>
      </c>
      <c r="L7544" s="275"/>
      <c r="M7544" s="275"/>
      <c r="N7544" s="275"/>
      <c r="O7544" s="275">
        <v>1891.47</v>
      </c>
      <c r="P7544" s="275"/>
      <c r="Q7544" s="73">
        <v>0</v>
      </c>
    </row>
    <row r="7545" spans="1:17" ht="12.1" customHeight="1" x14ac:dyDescent="0.25">
      <c r="A7545" s="273" t="s">
        <v>11422</v>
      </c>
      <c r="B7545" s="273"/>
      <c r="C7545" s="274" t="s">
        <v>11423</v>
      </c>
      <c r="D7545" s="274"/>
      <c r="E7545" s="274"/>
      <c r="F7545" s="274"/>
      <c r="G7545" s="73">
        <v>0</v>
      </c>
      <c r="H7545" s="73">
        <v>0</v>
      </c>
      <c r="I7545" s="275">
        <v>34468.629999999997</v>
      </c>
      <c r="J7545" s="275"/>
      <c r="K7545" s="275">
        <v>0</v>
      </c>
      <c r="L7545" s="275"/>
      <c r="M7545" s="275"/>
      <c r="N7545" s="275"/>
      <c r="O7545" s="275">
        <v>34468.629999999997</v>
      </c>
      <c r="P7545" s="275"/>
      <c r="Q7545" s="73">
        <v>0</v>
      </c>
    </row>
    <row r="7546" spans="1:17" ht="12.1" customHeight="1" x14ac:dyDescent="0.25">
      <c r="A7546" s="273" t="s">
        <v>11424</v>
      </c>
      <c r="B7546" s="273"/>
      <c r="C7546" s="274" t="s">
        <v>11425</v>
      </c>
      <c r="D7546" s="274"/>
      <c r="E7546" s="274"/>
      <c r="F7546" s="274"/>
      <c r="G7546" s="73">
        <v>0</v>
      </c>
      <c r="H7546" s="73">
        <v>0</v>
      </c>
      <c r="I7546" s="275">
        <v>91428.12</v>
      </c>
      <c r="J7546" s="275"/>
      <c r="K7546" s="275">
        <v>0</v>
      </c>
      <c r="L7546" s="275"/>
      <c r="M7546" s="275"/>
      <c r="N7546" s="275"/>
      <c r="O7546" s="275">
        <v>91428.12</v>
      </c>
      <c r="P7546" s="275"/>
      <c r="Q7546" s="73">
        <v>0</v>
      </c>
    </row>
    <row r="7547" spans="1:17" ht="12.75" customHeight="1" x14ac:dyDescent="0.25">
      <c r="A7547" s="273" t="s">
        <v>11426</v>
      </c>
      <c r="B7547" s="273"/>
      <c r="C7547" s="274" t="s">
        <v>11427</v>
      </c>
      <c r="D7547" s="274"/>
      <c r="E7547" s="274"/>
      <c r="F7547" s="274"/>
      <c r="G7547" s="73">
        <v>0</v>
      </c>
      <c r="H7547" s="73">
        <v>0</v>
      </c>
      <c r="I7547" s="275">
        <v>748718.49</v>
      </c>
      <c r="J7547" s="275"/>
      <c r="K7547" s="275">
        <v>0</v>
      </c>
      <c r="L7547" s="275"/>
      <c r="M7547" s="275"/>
      <c r="N7547" s="275"/>
      <c r="O7547" s="275">
        <v>748718.49</v>
      </c>
      <c r="P7547" s="275"/>
      <c r="Q7547" s="73">
        <v>0</v>
      </c>
    </row>
    <row r="7548" spans="1:17" ht="12.1" customHeight="1" x14ac:dyDescent="0.25">
      <c r="A7548" s="273" t="s">
        <v>11428</v>
      </c>
      <c r="B7548" s="273"/>
      <c r="C7548" s="274" t="s">
        <v>11393</v>
      </c>
      <c r="D7548" s="274"/>
      <c r="E7548" s="274"/>
      <c r="F7548" s="274"/>
      <c r="G7548" s="73">
        <v>0</v>
      </c>
      <c r="H7548" s="73">
        <v>0</v>
      </c>
      <c r="I7548" s="275">
        <v>9847087.9700000007</v>
      </c>
      <c r="J7548" s="275"/>
      <c r="K7548" s="275">
        <v>0</v>
      </c>
      <c r="L7548" s="275"/>
      <c r="M7548" s="275"/>
      <c r="N7548" s="275"/>
      <c r="O7548" s="275">
        <v>9847087.9700000007</v>
      </c>
      <c r="P7548" s="275"/>
      <c r="Q7548" s="73">
        <v>0</v>
      </c>
    </row>
    <row r="7549" spans="1:17" ht="12.1" customHeight="1" x14ac:dyDescent="0.25">
      <c r="A7549" s="273" t="s">
        <v>11429</v>
      </c>
      <c r="B7549" s="273"/>
      <c r="C7549" s="274" t="s">
        <v>11393</v>
      </c>
      <c r="D7549" s="274"/>
      <c r="E7549" s="274"/>
      <c r="F7549" s="274"/>
      <c r="G7549" s="73">
        <v>0</v>
      </c>
      <c r="H7549" s="73">
        <v>0</v>
      </c>
      <c r="I7549" s="275">
        <v>3042641.34</v>
      </c>
      <c r="J7549" s="275"/>
      <c r="K7549" s="275">
        <v>0</v>
      </c>
      <c r="L7549" s="275"/>
      <c r="M7549" s="275"/>
      <c r="N7549" s="275"/>
      <c r="O7549" s="275">
        <v>3042641.34</v>
      </c>
      <c r="P7549" s="275"/>
      <c r="Q7549" s="73">
        <v>0</v>
      </c>
    </row>
    <row r="7550" spans="1:17" ht="12.75" customHeight="1" x14ac:dyDescent="0.25">
      <c r="A7550" s="273" t="s">
        <v>11430</v>
      </c>
      <c r="B7550" s="273"/>
      <c r="C7550" s="274" t="s">
        <v>11431</v>
      </c>
      <c r="D7550" s="274"/>
      <c r="E7550" s="274"/>
      <c r="F7550" s="274"/>
      <c r="G7550" s="73">
        <v>0</v>
      </c>
      <c r="H7550" s="73">
        <v>0</v>
      </c>
      <c r="I7550" s="275">
        <v>1666181.02</v>
      </c>
      <c r="J7550" s="275"/>
      <c r="K7550" s="275">
        <v>0</v>
      </c>
      <c r="L7550" s="275"/>
      <c r="M7550" s="275"/>
      <c r="N7550" s="275"/>
      <c r="O7550" s="275">
        <v>1666181.02</v>
      </c>
      <c r="P7550" s="275"/>
      <c r="Q7550" s="73">
        <v>0</v>
      </c>
    </row>
    <row r="7551" spans="1:17" ht="12.1" customHeight="1" x14ac:dyDescent="0.25">
      <c r="A7551" s="273" t="s">
        <v>11432</v>
      </c>
      <c r="B7551" s="273"/>
      <c r="C7551" s="274" t="s">
        <v>11433</v>
      </c>
      <c r="D7551" s="274"/>
      <c r="E7551" s="274"/>
      <c r="F7551" s="274"/>
      <c r="G7551" s="73">
        <v>0</v>
      </c>
      <c r="H7551" s="73">
        <v>0</v>
      </c>
      <c r="I7551" s="275">
        <v>97441.57</v>
      </c>
      <c r="J7551" s="275"/>
      <c r="K7551" s="275">
        <v>0</v>
      </c>
      <c r="L7551" s="275"/>
      <c r="M7551" s="275"/>
      <c r="N7551" s="275"/>
      <c r="O7551" s="275">
        <v>97441.57</v>
      </c>
      <c r="P7551" s="275"/>
      <c r="Q7551" s="73">
        <v>0</v>
      </c>
    </row>
    <row r="7552" spans="1:17" ht="12.1" customHeight="1" x14ac:dyDescent="0.25">
      <c r="A7552" s="273" t="s">
        <v>11434</v>
      </c>
      <c r="B7552" s="273"/>
      <c r="C7552" s="274" t="s">
        <v>11435</v>
      </c>
      <c r="D7552" s="274"/>
      <c r="E7552" s="274"/>
      <c r="F7552" s="274"/>
      <c r="G7552" s="73">
        <v>0</v>
      </c>
      <c r="H7552" s="73">
        <v>0</v>
      </c>
      <c r="I7552" s="275">
        <v>97441.57</v>
      </c>
      <c r="J7552" s="275"/>
      <c r="K7552" s="275">
        <v>0</v>
      </c>
      <c r="L7552" s="275"/>
      <c r="M7552" s="275"/>
      <c r="N7552" s="275"/>
      <c r="O7552" s="275">
        <v>97441.57</v>
      </c>
      <c r="P7552" s="275"/>
      <c r="Q7552" s="73">
        <v>0</v>
      </c>
    </row>
    <row r="7553" spans="1:17" ht="12.1" customHeight="1" x14ac:dyDescent="0.25">
      <c r="A7553" s="273" t="s">
        <v>11436</v>
      </c>
      <c r="B7553" s="273"/>
      <c r="C7553" s="274" t="s">
        <v>11437</v>
      </c>
      <c r="D7553" s="274"/>
      <c r="E7553" s="274"/>
      <c r="F7553" s="274"/>
      <c r="G7553" s="73">
        <v>0</v>
      </c>
      <c r="H7553" s="73">
        <v>0</v>
      </c>
      <c r="I7553" s="275">
        <v>97441.57</v>
      </c>
      <c r="J7553" s="275"/>
      <c r="K7553" s="275">
        <v>0</v>
      </c>
      <c r="L7553" s="275"/>
      <c r="M7553" s="275"/>
      <c r="N7553" s="275"/>
      <c r="O7553" s="275">
        <v>97441.57</v>
      </c>
      <c r="P7553" s="275"/>
      <c r="Q7553" s="73">
        <v>0</v>
      </c>
    </row>
    <row r="7554" spans="1:17" ht="12.75" customHeight="1" x14ac:dyDescent="0.25">
      <c r="A7554" s="273" t="s">
        <v>11438</v>
      </c>
      <c r="B7554" s="273"/>
      <c r="C7554" s="274" t="s">
        <v>11439</v>
      </c>
      <c r="D7554" s="274"/>
      <c r="E7554" s="274"/>
      <c r="F7554" s="274"/>
      <c r="G7554" s="73">
        <v>0</v>
      </c>
      <c r="H7554" s="73">
        <v>0</v>
      </c>
      <c r="I7554" s="275">
        <v>97441.57</v>
      </c>
      <c r="J7554" s="275"/>
      <c r="K7554" s="275">
        <v>0</v>
      </c>
      <c r="L7554" s="275"/>
      <c r="M7554" s="275"/>
      <c r="N7554" s="275"/>
      <c r="O7554" s="275">
        <v>97441.57</v>
      </c>
      <c r="P7554" s="275"/>
      <c r="Q7554" s="73">
        <v>0</v>
      </c>
    </row>
    <row r="7555" spans="1:17" ht="12.1" customHeight="1" x14ac:dyDescent="0.25">
      <c r="A7555" s="273" t="s">
        <v>11440</v>
      </c>
      <c r="B7555" s="273"/>
      <c r="C7555" s="274" t="s">
        <v>11441</v>
      </c>
      <c r="D7555" s="274"/>
      <c r="E7555" s="274"/>
      <c r="F7555" s="274"/>
      <c r="G7555" s="73">
        <v>0</v>
      </c>
      <c r="H7555" s="73">
        <v>0</v>
      </c>
      <c r="I7555" s="275">
        <v>94565.84</v>
      </c>
      <c r="J7555" s="275"/>
      <c r="K7555" s="275">
        <v>0</v>
      </c>
      <c r="L7555" s="275"/>
      <c r="M7555" s="275"/>
      <c r="N7555" s="275"/>
      <c r="O7555" s="275">
        <v>94565.84</v>
      </c>
      <c r="P7555" s="275"/>
      <c r="Q7555" s="73">
        <v>0</v>
      </c>
    </row>
    <row r="7556" spans="1:17" ht="12.1" customHeight="1" x14ac:dyDescent="0.25">
      <c r="A7556" s="273" t="s">
        <v>11442</v>
      </c>
      <c r="B7556" s="273"/>
      <c r="C7556" s="274" t="s">
        <v>11443</v>
      </c>
      <c r="D7556" s="274"/>
      <c r="E7556" s="274"/>
      <c r="F7556" s="274"/>
      <c r="G7556" s="73">
        <v>0</v>
      </c>
      <c r="H7556" s="73">
        <v>0</v>
      </c>
      <c r="I7556" s="275">
        <v>91689.919999999998</v>
      </c>
      <c r="J7556" s="275"/>
      <c r="K7556" s="275">
        <v>0</v>
      </c>
      <c r="L7556" s="275"/>
      <c r="M7556" s="275"/>
      <c r="N7556" s="275"/>
      <c r="O7556" s="275">
        <v>91689.919999999998</v>
      </c>
      <c r="P7556" s="275"/>
      <c r="Q7556" s="73">
        <v>0</v>
      </c>
    </row>
    <row r="7557" spans="1:17" ht="12.75" customHeight="1" x14ac:dyDescent="0.25">
      <c r="A7557" s="273" t="s">
        <v>11444</v>
      </c>
      <c r="B7557" s="273"/>
      <c r="C7557" s="274" t="s">
        <v>11445</v>
      </c>
      <c r="D7557" s="274"/>
      <c r="E7557" s="274"/>
      <c r="F7557" s="274"/>
      <c r="G7557" s="73">
        <v>0</v>
      </c>
      <c r="H7557" s="73">
        <v>0</v>
      </c>
      <c r="I7557" s="275">
        <v>100317.37</v>
      </c>
      <c r="J7557" s="275"/>
      <c r="K7557" s="275">
        <v>0</v>
      </c>
      <c r="L7557" s="275"/>
      <c r="M7557" s="275"/>
      <c r="N7557" s="275"/>
      <c r="O7557" s="275">
        <v>100317.37</v>
      </c>
      <c r="P7557" s="275"/>
      <c r="Q7557" s="73">
        <v>0</v>
      </c>
    </row>
    <row r="7558" spans="1:17" ht="12.1" customHeight="1" x14ac:dyDescent="0.25">
      <c r="A7558" s="273" t="s">
        <v>11446</v>
      </c>
      <c r="B7558" s="273"/>
      <c r="C7558" s="274" t="s">
        <v>11447</v>
      </c>
      <c r="D7558" s="274"/>
      <c r="E7558" s="274"/>
      <c r="F7558" s="274"/>
      <c r="G7558" s="73">
        <v>0</v>
      </c>
      <c r="H7558" s="73">
        <v>0</v>
      </c>
      <c r="I7558" s="275">
        <v>97441.57</v>
      </c>
      <c r="J7558" s="275"/>
      <c r="K7558" s="275">
        <v>0</v>
      </c>
      <c r="L7558" s="275"/>
      <c r="M7558" s="275"/>
      <c r="N7558" s="275"/>
      <c r="O7558" s="275">
        <v>97441.57</v>
      </c>
      <c r="P7558" s="275"/>
      <c r="Q7558" s="73">
        <v>0</v>
      </c>
    </row>
    <row r="7559" spans="1:17" ht="12.1" customHeight="1" x14ac:dyDescent="0.25">
      <c r="A7559" s="273" t="s">
        <v>11448</v>
      </c>
      <c r="B7559" s="273"/>
      <c r="C7559" s="274" t="s">
        <v>11449</v>
      </c>
      <c r="D7559" s="274"/>
      <c r="E7559" s="274"/>
      <c r="F7559" s="274"/>
      <c r="G7559" s="73">
        <v>0</v>
      </c>
      <c r="H7559" s="73">
        <v>0</v>
      </c>
      <c r="I7559" s="275">
        <v>97441.57</v>
      </c>
      <c r="J7559" s="275"/>
      <c r="K7559" s="275">
        <v>0</v>
      </c>
      <c r="L7559" s="275"/>
      <c r="M7559" s="275"/>
      <c r="N7559" s="275"/>
      <c r="O7559" s="275">
        <v>97441.57</v>
      </c>
      <c r="P7559" s="275"/>
      <c r="Q7559" s="73">
        <v>0</v>
      </c>
    </row>
    <row r="7560" spans="1:17" ht="12.75" customHeight="1" x14ac:dyDescent="0.25">
      <c r="A7560" s="273" t="s">
        <v>11450</v>
      </c>
      <c r="B7560" s="273"/>
      <c r="C7560" s="274" t="s">
        <v>11451</v>
      </c>
      <c r="D7560" s="274"/>
      <c r="E7560" s="274"/>
      <c r="F7560" s="274"/>
      <c r="G7560" s="73">
        <v>0</v>
      </c>
      <c r="H7560" s="73">
        <v>0</v>
      </c>
      <c r="I7560" s="275">
        <v>100317.37</v>
      </c>
      <c r="J7560" s="275"/>
      <c r="K7560" s="275">
        <v>0</v>
      </c>
      <c r="L7560" s="275"/>
      <c r="M7560" s="275"/>
      <c r="N7560" s="275"/>
      <c r="O7560" s="275">
        <v>100317.37</v>
      </c>
      <c r="P7560" s="275"/>
      <c r="Q7560" s="73">
        <v>0</v>
      </c>
    </row>
    <row r="7561" spans="1:17" ht="12.1" customHeight="1" x14ac:dyDescent="0.25">
      <c r="A7561" s="273" t="s">
        <v>11452</v>
      </c>
      <c r="B7561" s="273"/>
      <c r="C7561" s="274" t="s">
        <v>11453</v>
      </c>
      <c r="D7561" s="274"/>
      <c r="E7561" s="274"/>
      <c r="F7561" s="274"/>
      <c r="G7561" s="73">
        <v>0</v>
      </c>
      <c r="H7561" s="73">
        <v>0</v>
      </c>
      <c r="I7561" s="275">
        <v>145348.82999999999</v>
      </c>
      <c r="J7561" s="275"/>
      <c r="K7561" s="275">
        <v>0</v>
      </c>
      <c r="L7561" s="275"/>
      <c r="M7561" s="275"/>
      <c r="N7561" s="275"/>
      <c r="O7561" s="275">
        <v>145348.82999999999</v>
      </c>
      <c r="P7561" s="275"/>
      <c r="Q7561" s="73">
        <v>0</v>
      </c>
    </row>
    <row r="7562" spans="1:17" ht="12.1" customHeight="1" x14ac:dyDescent="0.25">
      <c r="A7562" s="273" t="s">
        <v>11454</v>
      </c>
      <c r="B7562" s="273"/>
      <c r="C7562" s="274" t="s">
        <v>11455</v>
      </c>
      <c r="D7562" s="274"/>
      <c r="E7562" s="274"/>
      <c r="F7562" s="274"/>
      <c r="G7562" s="73">
        <v>0</v>
      </c>
      <c r="H7562" s="73">
        <v>0</v>
      </c>
      <c r="I7562" s="275">
        <v>140087.67000000001</v>
      </c>
      <c r="J7562" s="275"/>
      <c r="K7562" s="275">
        <v>0</v>
      </c>
      <c r="L7562" s="275"/>
      <c r="M7562" s="275"/>
      <c r="N7562" s="275"/>
      <c r="O7562" s="275">
        <v>140087.67000000001</v>
      </c>
      <c r="P7562" s="275"/>
      <c r="Q7562" s="73">
        <v>0</v>
      </c>
    </row>
    <row r="7563" spans="1:17" ht="12.75" customHeight="1" x14ac:dyDescent="0.25">
      <c r="A7563" s="273" t="s">
        <v>11456</v>
      </c>
      <c r="B7563" s="273"/>
      <c r="C7563" s="274" t="s">
        <v>11457</v>
      </c>
      <c r="D7563" s="274"/>
      <c r="E7563" s="274"/>
      <c r="F7563" s="274"/>
      <c r="G7563" s="73">
        <v>0</v>
      </c>
      <c r="H7563" s="73">
        <v>0</v>
      </c>
      <c r="I7563" s="275">
        <v>100317.37</v>
      </c>
      <c r="J7563" s="275"/>
      <c r="K7563" s="275">
        <v>0</v>
      </c>
      <c r="L7563" s="275"/>
      <c r="M7563" s="275"/>
      <c r="N7563" s="275"/>
      <c r="O7563" s="275">
        <v>100317.37</v>
      </c>
      <c r="P7563" s="275"/>
      <c r="Q7563" s="73">
        <v>0</v>
      </c>
    </row>
    <row r="7564" spans="1:17" ht="12.1" customHeight="1" x14ac:dyDescent="0.25">
      <c r="A7564" s="273" t="s">
        <v>11458</v>
      </c>
      <c r="B7564" s="273"/>
      <c r="C7564" s="274" t="s">
        <v>11459</v>
      </c>
      <c r="D7564" s="274"/>
      <c r="E7564" s="274"/>
      <c r="F7564" s="274"/>
      <c r="G7564" s="73">
        <v>0</v>
      </c>
      <c r="H7564" s="73">
        <v>0</v>
      </c>
      <c r="I7564" s="275">
        <v>91690.01</v>
      </c>
      <c r="J7564" s="275"/>
      <c r="K7564" s="275">
        <v>0</v>
      </c>
      <c r="L7564" s="275"/>
      <c r="M7564" s="275"/>
      <c r="N7564" s="275"/>
      <c r="O7564" s="275">
        <v>91690.01</v>
      </c>
      <c r="P7564" s="275"/>
      <c r="Q7564" s="73">
        <v>0</v>
      </c>
    </row>
    <row r="7565" spans="1:17" ht="12.1" customHeight="1" x14ac:dyDescent="0.25">
      <c r="A7565" s="273" t="s">
        <v>11460</v>
      </c>
      <c r="B7565" s="273"/>
      <c r="C7565" s="274" t="s">
        <v>11461</v>
      </c>
      <c r="D7565" s="274"/>
      <c r="E7565" s="274"/>
      <c r="F7565" s="274"/>
      <c r="G7565" s="73">
        <v>0</v>
      </c>
      <c r="H7565" s="73">
        <v>0</v>
      </c>
      <c r="I7565" s="275">
        <v>94565.84</v>
      </c>
      <c r="J7565" s="275"/>
      <c r="K7565" s="275">
        <v>0</v>
      </c>
      <c r="L7565" s="275"/>
      <c r="M7565" s="275"/>
      <c r="N7565" s="275"/>
      <c r="O7565" s="275">
        <v>94565.84</v>
      </c>
      <c r="P7565" s="275"/>
      <c r="Q7565" s="73">
        <v>0</v>
      </c>
    </row>
    <row r="7566" spans="1:17" ht="12.75" customHeight="1" x14ac:dyDescent="0.25">
      <c r="A7566" s="273" t="s">
        <v>11462</v>
      </c>
      <c r="B7566" s="273"/>
      <c r="C7566" s="274" t="s">
        <v>11463</v>
      </c>
      <c r="D7566" s="274"/>
      <c r="E7566" s="274"/>
      <c r="F7566" s="274"/>
      <c r="G7566" s="73">
        <v>0</v>
      </c>
      <c r="H7566" s="73">
        <v>0</v>
      </c>
      <c r="I7566" s="275">
        <v>218157.03</v>
      </c>
      <c r="J7566" s="275"/>
      <c r="K7566" s="275">
        <v>0</v>
      </c>
      <c r="L7566" s="275"/>
      <c r="M7566" s="275"/>
      <c r="N7566" s="275"/>
      <c r="O7566" s="275">
        <v>218157.03</v>
      </c>
      <c r="P7566" s="275"/>
      <c r="Q7566" s="73">
        <v>0</v>
      </c>
    </row>
    <row r="7567" spans="1:17" ht="12.1" customHeight="1" x14ac:dyDescent="0.25">
      <c r="A7567" s="273" t="s">
        <v>11464</v>
      </c>
      <c r="B7567" s="273"/>
      <c r="C7567" s="274" t="s">
        <v>11465</v>
      </c>
      <c r="D7567" s="274"/>
      <c r="E7567" s="274"/>
      <c r="F7567" s="274"/>
      <c r="G7567" s="73">
        <v>0</v>
      </c>
      <c r="H7567" s="73">
        <v>0</v>
      </c>
      <c r="I7567" s="275">
        <v>91690.01</v>
      </c>
      <c r="J7567" s="275"/>
      <c r="K7567" s="275">
        <v>0</v>
      </c>
      <c r="L7567" s="275"/>
      <c r="M7567" s="275"/>
      <c r="N7567" s="275"/>
      <c r="O7567" s="275">
        <v>91690.01</v>
      </c>
      <c r="P7567" s="275"/>
      <c r="Q7567" s="73">
        <v>0</v>
      </c>
    </row>
    <row r="7568" spans="1:17" ht="12.1" customHeight="1" x14ac:dyDescent="0.25">
      <c r="A7568" s="273" t="s">
        <v>11466</v>
      </c>
      <c r="B7568" s="273"/>
      <c r="C7568" s="274" t="s">
        <v>11467</v>
      </c>
      <c r="D7568" s="274"/>
      <c r="E7568" s="274"/>
      <c r="F7568" s="274"/>
      <c r="G7568" s="73">
        <v>0</v>
      </c>
      <c r="H7568" s="73">
        <v>0</v>
      </c>
      <c r="I7568" s="275">
        <v>108944.85</v>
      </c>
      <c r="J7568" s="275"/>
      <c r="K7568" s="275">
        <v>0</v>
      </c>
      <c r="L7568" s="275"/>
      <c r="M7568" s="275"/>
      <c r="N7568" s="275"/>
      <c r="O7568" s="275">
        <v>108944.85</v>
      </c>
      <c r="P7568" s="275"/>
      <c r="Q7568" s="73">
        <v>0</v>
      </c>
    </row>
    <row r="7569" spans="1:17" ht="12.75" customHeight="1" x14ac:dyDescent="0.25">
      <c r="A7569" s="273" t="s">
        <v>11468</v>
      </c>
      <c r="B7569" s="273"/>
      <c r="C7569" s="274" t="s">
        <v>11393</v>
      </c>
      <c r="D7569" s="274"/>
      <c r="E7569" s="274"/>
      <c r="F7569" s="274"/>
      <c r="G7569" s="73">
        <v>0</v>
      </c>
      <c r="H7569" s="73">
        <v>0</v>
      </c>
      <c r="I7569" s="275">
        <v>17773692.899999999</v>
      </c>
      <c r="J7569" s="275"/>
      <c r="K7569" s="275">
        <v>0</v>
      </c>
      <c r="L7569" s="275"/>
      <c r="M7569" s="275"/>
      <c r="N7569" s="275"/>
      <c r="O7569" s="275">
        <v>17773692.899999999</v>
      </c>
      <c r="P7569" s="275"/>
      <c r="Q7569" s="73">
        <v>0</v>
      </c>
    </row>
    <row r="7570" spans="1:17" ht="12.1" customHeight="1" x14ac:dyDescent="0.25">
      <c r="A7570" s="273" t="s">
        <v>11469</v>
      </c>
      <c r="B7570" s="273"/>
      <c r="C7570" s="274" t="s">
        <v>11393</v>
      </c>
      <c r="D7570" s="274"/>
      <c r="E7570" s="274"/>
      <c r="F7570" s="274"/>
      <c r="G7570" s="73">
        <v>0</v>
      </c>
      <c r="H7570" s="73">
        <v>0</v>
      </c>
      <c r="I7570" s="275">
        <v>12225420.83</v>
      </c>
      <c r="J7570" s="275"/>
      <c r="K7570" s="275">
        <v>0</v>
      </c>
      <c r="L7570" s="275"/>
      <c r="M7570" s="275"/>
      <c r="N7570" s="275"/>
      <c r="O7570" s="275">
        <v>12225420.83</v>
      </c>
      <c r="P7570" s="275"/>
      <c r="Q7570" s="73">
        <v>0</v>
      </c>
    </row>
    <row r="7571" spans="1:17" ht="12.1" customHeight="1" x14ac:dyDescent="0.25">
      <c r="A7571" s="273" t="s">
        <v>11470</v>
      </c>
      <c r="B7571" s="273"/>
      <c r="C7571" s="274" t="s">
        <v>11393</v>
      </c>
      <c r="D7571" s="274"/>
      <c r="E7571" s="274"/>
      <c r="F7571" s="274"/>
      <c r="G7571" s="73">
        <v>0</v>
      </c>
      <c r="H7571" s="73">
        <v>0</v>
      </c>
      <c r="I7571" s="275">
        <v>3198996.19</v>
      </c>
      <c r="J7571" s="275"/>
      <c r="K7571" s="275">
        <v>0</v>
      </c>
      <c r="L7571" s="275"/>
      <c r="M7571" s="275"/>
      <c r="N7571" s="275"/>
      <c r="O7571" s="275">
        <v>3198996.19</v>
      </c>
      <c r="P7571" s="275"/>
      <c r="Q7571" s="73">
        <v>0</v>
      </c>
    </row>
    <row r="7572" spans="1:17" ht="12.75" customHeight="1" x14ac:dyDescent="0.25">
      <c r="A7572" s="273" t="s">
        <v>11471</v>
      </c>
      <c r="B7572" s="273"/>
      <c r="C7572" s="274" t="s">
        <v>11472</v>
      </c>
      <c r="D7572" s="274"/>
      <c r="E7572" s="274"/>
      <c r="F7572" s="274"/>
      <c r="G7572" s="73">
        <v>0</v>
      </c>
      <c r="H7572" s="73">
        <v>0</v>
      </c>
      <c r="I7572" s="275">
        <v>100183.26</v>
      </c>
      <c r="J7572" s="275"/>
      <c r="K7572" s="275">
        <v>0</v>
      </c>
      <c r="L7572" s="275"/>
      <c r="M7572" s="275"/>
      <c r="N7572" s="275"/>
      <c r="O7572" s="275">
        <v>100183.26</v>
      </c>
      <c r="P7572" s="275"/>
      <c r="Q7572" s="73">
        <v>0</v>
      </c>
    </row>
    <row r="7573" spans="1:17" ht="12.1" customHeight="1" x14ac:dyDescent="0.25">
      <c r="A7573" s="273" t="s">
        <v>11473</v>
      </c>
      <c r="B7573" s="273"/>
      <c r="C7573" s="274" t="s">
        <v>11474</v>
      </c>
      <c r="D7573" s="274"/>
      <c r="E7573" s="274"/>
      <c r="F7573" s="274"/>
      <c r="G7573" s="73">
        <v>0</v>
      </c>
      <c r="H7573" s="73">
        <v>0</v>
      </c>
      <c r="I7573" s="275">
        <v>76330.289999999994</v>
      </c>
      <c r="J7573" s="275"/>
      <c r="K7573" s="275">
        <v>0</v>
      </c>
      <c r="L7573" s="275"/>
      <c r="M7573" s="275"/>
      <c r="N7573" s="275"/>
      <c r="O7573" s="275">
        <v>76330.289999999994</v>
      </c>
      <c r="P7573" s="275"/>
      <c r="Q7573" s="73">
        <v>0</v>
      </c>
    </row>
    <row r="7574" spans="1:17" ht="12.1" customHeight="1" x14ac:dyDescent="0.25">
      <c r="A7574" s="273" t="s">
        <v>11475</v>
      </c>
      <c r="B7574" s="273"/>
      <c r="C7574" s="274" t="s">
        <v>11476</v>
      </c>
      <c r="D7574" s="274"/>
      <c r="E7574" s="274"/>
      <c r="F7574" s="274"/>
      <c r="G7574" s="73">
        <v>0</v>
      </c>
      <c r="H7574" s="73">
        <v>0</v>
      </c>
      <c r="I7574" s="275">
        <v>181284.33</v>
      </c>
      <c r="J7574" s="275"/>
      <c r="K7574" s="275">
        <v>0</v>
      </c>
      <c r="L7574" s="275"/>
      <c r="M7574" s="275"/>
      <c r="N7574" s="275"/>
      <c r="O7574" s="275">
        <v>181284.33</v>
      </c>
      <c r="P7574" s="275"/>
      <c r="Q7574" s="73">
        <v>0</v>
      </c>
    </row>
    <row r="7575" spans="1:17" ht="12.75" customHeight="1" x14ac:dyDescent="0.25">
      <c r="A7575" s="273" t="s">
        <v>11477</v>
      </c>
      <c r="B7575" s="273"/>
      <c r="C7575" s="274" t="s">
        <v>11478</v>
      </c>
      <c r="D7575" s="274"/>
      <c r="E7575" s="274"/>
      <c r="F7575" s="274"/>
      <c r="G7575" s="73">
        <v>0</v>
      </c>
      <c r="H7575" s="73">
        <v>0</v>
      </c>
      <c r="I7575" s="275">
        <v>143119.32</v>
      </c>
      <c r="J7575" s="275"/>
      <c r="K7575" s="275">
        <v>0</v>
      </c>
      <c r="L7575" s="275"/>
      <c r="M7575" s="275"/>
      <c r="N7575" s="275"/>
      <c r="O7575" s="275">
        <v>143119.32</v>
      </c>
      <c r="P7575" s="275"/>
      <c r="Q7575" s="73">
        <v>0</v>
      </c>
    </row>
    <row r="7576" spans="1:17" ht="12.1" customHeight="1" x14ac:dyDescent="0.25">
      <c r="A7576" s="273" t="s">
        <v>11479</v>
      </c>
      <c r="B7576" s="273"/>
      <c r="C7576" s="274" t="s">
        <v>11480</v>
      </c>
      <c r="D7576" s="274"/>
      <c r="E7576" s="274"/>
      <c r="F7576" s="274"/>
      <c r="G7576" s="73">
        <v>0</v>
      </c>
      <c r="H7576" s="73">
        <v>0</v>
      </c>
      <c r="I7576" s="275">
        <v>95412.87</v>
      </c>
      <c r="J7576" s="275"/>
      <c r="K7576" s="275">
        <v>0</v>
      </c>
      <c r="L7576" s="275"/>
      <c r="M7576" s="275"/>
      <c r="N7576" s="275"/>
      <c r="O7576" s="275">
        <v>95412.87</v>
      </c>
      <c r="P7576" s="275"/>
      <c r="Q7576" s="73">
        <v>0</v>
      </c>
    </row>
    <row r="7577" spans="1:17" ht="12.1" customHeight="1" x14ac:dyDescent="0.25">
      <c r="A7577" s="273" t="s">
        <v>11481</v>
      </c>
      <c r="B7577" s="273"/>
      <c r="C7577" s="274" t="s">
        <v>11482</v>
      </c>
      <c r="D7577" s="274"/>
      <c r="E7577" s="274"/>
      <c r="F7577" s="274"/>
      <c r="G7577" s="73">
        <v>0</v>
      </c>
      <c r="H7577" s="73">
        <v>0</v>
      </c>
      <c r="I7577" s="275">
        <v>97798.2</v>
      </c>
      <c r="J7577" s="275"/>
      <c r="K7577" s="275">
        <v>0</v>
      </c>
      <c r="L7577" s="275"/>
      <c r="M7577" s="275"/>
      <c r="N7577" s="275"/>
      <c r="O7577" s="275">
        <v>97798.2</v>
      </c>
      <c r="P7577" s="275"/>
      <c r="Q7577" s="73">
        <v>0</v>
      </c>
    </row>
    <row r="7578" spans="1:17" ht="12.1" customHeight="1" x14ac:dyDescent="0.25">
      <c r="A7578" s="273" t="s">
        <v>11483</v>
      </c>
      <c r="B7578" s="273"/>
      <c r="C7578" s="274" t="s">
        <v>11484</v>
      </c>
      <c r="D7578" s="274"/>
      <c r="E7578" s="274"/>
      <c r="F7578" s="274"/>
      <c r="G7578" s="73">
        <v>0</v>
      </c>
      <c r="H7578" s="73">
        <v>0</v>
      </c>
      <c r="I7578" s="275">
        <v>200311.14</v>
      </c>
      <c r="J7578" s="275"/>
      <c r="K7578" s="275">
        <v>0</v>
      </c>
      <c r="L7578" s="275"/>
      <c r="M7578" s="275"/>
      <c r="N7578" s="275"/>
      <c r="O7578" s="275">
        <v>200311.14</v>
      </c>
      <c r="P7578" s="275"/>
      <c r="Q7578" s="73">
        <v>0</v>
      </c>
    </row>
    <row r="7579" spans="1:17" ht="12.75" customHeight="1" x14ac:dyDescent="0.25">
      <c r="A7579" s="273" t="s">
        <v>11485</v>
      </c>
      <c r="B7579" s="273"/>
      <c r="C7579" s="274" t="s">
        <v>11393</v>
      </c>
      <c r="D7579" s="274"/>
      <c r="E7579" s="274"/>
      <c r="F7579" s="274"/>
      <c r="G7579" s="73">
        <v>0</v>
      </c>
      <c r="H7579" s="73">
        <v>0</v>
      </c>
      <c r="I7579" s="275">
        <v>17950693.379999999</v>
      </c>
      <c r="J7579" s="275"/>
      <c r="K7579" s="275">
        <v>0</v>
      </c>
      <c r="L7579" s="275"/>
      <c r="M7579" s="275"/>
      <c r="N7579" s="275"/>
      <c r="O7579" s="275">
        <v>17950693.379999999</v>
      </c>
      <c r="P7579" s="275"/>
      <c r="Q7579" s="73">
        <v>0</v>
      </c>
    </row>
    <row r="7580" spans="1:17" ht="12.1" customHeight="1" x14ac:dyDescent="0.25">
      <c r="A7580" s="273" t="s">
        <v>11486</v>
      </c>
      <c r="B7580" s="273"/>
      <c r="C7580" s="274" t="s">
        <v>11487</v>
      </c>
      <c r="D7580" s="274"/>
      <c r="E7580" s="274"/>
      <c r="F7580" s="274"/>
      <c r="G7580" s="73">
        <v>0</v>
      </c>
      <c r="H7580" s="73">
        <v>0</v>
      </c>
      <c r="I7580" s="275">
        <v>240382.98</v>
      </c>
      <c r="J7580" s="275"/>
      <c r="K7580" s="275">
        <v>0</v>
      </c>
      <c r="L7580" s="275"/>
      <c r="M7580" s="275"/>
      <c r="N7580" s="275"/>
      <c r="O7580" s="275">
        <v>240382.98</v>
      </c>
      <c r="P7580" s="275"/>
      <c r="Q7580" s="73">
        <v>0</v>
      </c>
    </row>
    <row r="7581" spans="1:17" ht="12.1" customHeight="1" x14ac:dyDescent="0.25">
      <c r="A7581" s="273" t="s">
        <v>11488</v>
      </c>
      <c r="B7581" s="273"/>
      <c r="C7581" s="274" t="s">
        <v>11489</v>
      </c>
      <c r="D7581" s="274"/>
      <c r="E7581" s="274"/>
      <c r="F7581" s="274"/>
      <c r="G7581" s="73">
        <v>0</v>
      </c>
      <c r="H7581" s="73">
        <v>0</v>
      </c>
      <c r="I7581" s="275">
        <v>878291.55</v>
      </c>
      <c r="J7581" s="275"/>
      <c r="K7581" s="275">
        <v>0</v>
      </c>
      <c r="L7581" s="275"/>
      <c r="M7581" s="275"/>
      <c r="N7581" s="275"/>
      <c r="O7581" s="275">
        <v>878291.55</v>
      </c>
      <c r="P7581" s="275"/>
      <c r="Q7581" s="73">
        <v>0</v>
      </c>
    </row>
    <row r="7582" spans="1:17" ht="12.75" customHeight="1" x14ac:dyDescent="0.25">
      <c r="A7582" s="273" t="s">
        <v>11490</v>
      </c>
      <c r="B7582" s="273"/>
      <c r="C7582" s="274" t="s">
        <v>11491</v>
      </c>
      <c r="D7582" s="274"/>
      <c r="E7582" s="274"/>
      <c r="F7582" s="274"/>
      <c r="G7582" s="73">
        <v>0</v>
      </c>
      <c r="H7582" s="73">
        <v>0</v>
      </c>
      <c r="I7582" s="275">
        <v>241516.34</v>
      </c>
      <c r="J7582" s="275"/>
      <c r="K7582" s="275">
        <v>0</v>
      </c>
      <c r="L7582" s="275"/>
      <c r="M7582" s="275"/>
      <c r="N7582" s="275"/>
      <c r="O7582" s="275">
        <v>241516.34</v>
      </c>
      <c r="P7582" s="275"/>
      <c r="Q7582" s="73">
        <v>0</v>
      </c>
    </row>
    <row r="7583" spans="1:17" ht="12.1" customHeight="1" x14ac:dyDescent="0.25">
      <c r="A7583" s="273" t="s">
        <v>11492</v>
      </c>
      <c r="B7583" s="273"/>
      <c r="C7583" s="274" t="s">
        <v>11493</v>
      </c>
      <c r="D7583" s="274"/>
      <c r="E7583" s="274"/>
      <c r="F7583" s="274"/>
      <c r="G7583" s="73">
        <v>0</v>
      </c>
      <c r="H7583" s="73">
        <v>0</v>
      </c>
      <c r="I7583" s="275">
        <v>117360.21</v>
      </c>
      <c r="J7583" s="275"/>
      <c r="K7583" s="275">
        <v>0</v>
      </c>
      <c r="L7583" s="275"/>
      <c r="M7583" s="275"/>
      <c r="N7583" s="275"/>
      <c r="O7583" s="275">
        <v>117360.21</v>
      </c>
      <c r="P7583" s="275"/>
      <c r="Q7583" s="73">
        <v>0</v>
      </c>
    </row>
    <row r="7584" spans="1:17" ht="12.1" customHeight="1" x14ac:dyDescent="0.25">
      <c r="A7584" s="273" t="s">
        <v>11494</v>
      </c>
      <c r="B7584" s="273"/>
      <c r="C7584" s="274" t="s">
        <v>11495</v>
      </c>
      <c r="D7584" s="274"/>
      <c r="E7584" s="274"/>
      <c r="F7584" s="274"/>
      <c r="G7584" s="73">
        <v>0</v>
      </c>
      <c r="H7584" s="73">
        <v>0</v>
      </c>
      <c r="I7584" s="275">
        <v>575810.46</v>
      </c>
      <c r="J7584" s="275"/>
      <c r="K7584" s="275">
        <v>0</v>
      </c>
      <c r="L7584" s="275"/>
      <c r="M7584" s="275"/>
      <c r="N7584" s="275"/>
      <c r="O7584" s="275">
        <v>575810.46</v>
      </c>
      <c r="P7584" s="275"/>
      <c r="Q7584" s="73">
        <v>0</v>
      </c>
    </row>
    <row r="7585" spans="1:17" ht="12.75" customHeight="1" x14ac:dyDescent="0.25">
      <c r="A7585" s="273" t="s">
        <v>11496</v>
      </c>
      <c r="B7585" s="273"/>
      <c r="C7585" s="274" t="s">
        <v>11497</v>
      </c>
      <c r="D7585" s="274"/>
      <c r="E7585" s="274"/>
      <c r="F7585" s="274"/>
      <c r="G7585" s="73">
        <v>0</v>
      </c>
      <c r="H7585" s="73">
        <v>0</v>
      </c>
      <c r="I7585" s="275">
        <v>134191.28</v>
      </c>
      <c r="J7585" s="275"/>
      <c r="K7585" s="275">
        <v>0</v>
      </c>
      <c r="L7585" s="275"/>
      <c r="M7585" s="275"/>
      <c r="N7585" s="275"/>
      <c r="O7585" s="275">
        <v>134191.28</v>
      </c>
      <c r="P7585" s="275"/>
      <c r="Q7585" s="73">
        <v>0</v>
      </c>
    </row>
    <row r="7586" spans="1:17" ht="12.1" customHeight="1" x14ac:dyDescent="0.25">
      <c r="A7586" s="273" t="s">
        <v>11498</v>
      </c>
      <c r="B7586" s="273"/>
      <c r="C7586" s="274" t="s">
        <v>11499</v>
      </c>
      <c r="D7586" s="274"/>
      <c r="E7586" s="274"/>
      <c r="F7586" s="274"/>
      <c r="G7586" s="73">
        <v>0</v>
      </c>
      <c r="H7586" s="73">
        <v>0</v>
      </c>
      <c r="I7586" s="275">
        <v>225580.68</v>
      </c>
      <c r="J7586" s="275"/>
      <c r="K7586" s="275">
        <v>0</v>
      </c>
      <c r="L7586" s="275"/>
      <c r="M7586" s="275"/>
      <c r="N7586" s="275"/>
      <c r="O7586" s="275">
        <v>225580.68</v>
      </c>
      <c r="P7586" s="275"/>
      <c r="Q7586" s="73">
        <v>0</v>
      </c>
    </row>
    <row r="7587" spans="1:17" ht="12.1" customHeight="1" x14ac:dyDescent="0.25">
      <c r="A7587" s="273" t="s">
        <v>11500</v>
      </c>
      <c r="B7587" s="273"/>
      <c r="C7587" s="274" t="s">
        <v>11501</v>
      </c>
      <c r="D7587" s="274"/>
      <c r="E7587" s="274"/>
      <c r="F7587" s="274"/>
      <c r="G7587" s="73">
        <v>0</v>
      </c>
      <c r="H7587" s="73">
        <v>0</v>
      </c>
      <c r="I7587" s="275">
        <v>71559.72</v>
      </c>
      <c r="J7587" s="275"/>
      <c r="K7587" s="275">
        <v>0</v>
      </c>
      <c r="L7587" s="275"/>
      <c r="M7587" s="275"/>
      <c r="N7587" s="275"/>
      <c r="O7587" s="275">
        <v>71559.72</v>
      </c>
      <c r="P7587" s="275"/>
      <c r="Q7587" s="73">
        <v>0</v>
      </c>
    </row>
    <row r="7588" spans="1:17" ht="12.75" customHeight="1" x14ac:dyDescent="0.25">
      <c r="A7588" s="273" t="s">
        <v>11502</v>
      </c>
      <c r="B7588" s="273"/>
      <c r="C7588" s="274" t="s">
        <v>11503</v>
      </c>
      <c r="D7588" s="274"/>
      <c r="E7588" s="274"/>
      <c r="F7588" s="274"/>
      <c r="G7588" s="73">
        <v>0</v>
      </c>
      <c r="H7588" s="73">
        <v>0</v>
      </c>
      <c r="I7588" s="275">
        <v>293226.98</v>
      </c>
      <c r="J7588" s="275"/>
      <c r="K7588" s="275">
        <v>0</v>
      </c>
      <c r="L7588" s="275"/>
      <c r="M7588" s="275"/>
      <c r="N7588" s="275"/>
      <c r="O7588" s="275">
        <v>293226.98</v>
      </c>
      <c r="P7588" s="275"/>
      <c r="Q7588" s="73">
        <v>0</v>
      </c>
    </row>
    <row r="7589" spans="1:17" ht="12.1" customHeight="1" x14ac:dyDescent="0.25">
      <c r="A7589" s="273" t="s">
        <v>11504</v>
      </c>
      <c r="B7589" s="273"/>
      <c r="C7589" s="274" t="s">
        <v>11505</v>
      </c>
      <c r="D7589" s="274"/>
      <c r="E7589" s="274"/>
      <c r="F7589" s="274"/>
      <c r="G7589" s="73">
        <v>0</v>
      </c>
      <c r="H7589" s="73">
        <v>0</v>
      </c>
      <c r="I7589" s="275">
        <v>174240.27</v>
      </c>
      <c r="J7589" s="275"/>
      <c r="K7589" s="275">
        <v>0</v>
      </c>
      <c r="L7589" s="275"/>
      <c r="M7589" s="275"/>
      <c r="N7589" s="275"/>
      <c r="O7589" s="275">
        <v>174240.27</v>
      </c>
      <c r="P7589" s="275"/>
      <c r="Q7589" s="73">
        <v>0</v>
      </c>
    </row>
    <row r="7590" spans="1:17" ht="12.1" customHeight="1" x14ac:dyDescent="0.25">
      <c r="A7590" s="273" t="s">
        <v>11506</v>
      </c>
      <c r="B7590" s="273"/>
      <c r="C7590" s="274" t="s">
        <v>11507</v>
      </c>
      <c r="D7590" s="274"/>
      <c r="E7590" s="274"/>
      <c r="F7590" s="274"/>
      <c r="G7590" s="73">
        <v>0</v>
      </c>
      <c r="H7590" s="73">
        <v>0</v>
      </c>
      <c r="I7590" s="275">
        <v>1309233.44</v>
      </c>
      <c r="J7590" s="275"/>
      <c r="K7590" s="275">
        <v>0</v>
      </c>
      <c r="L7590" s="275"/>
      <c r="M7590" s="275"/>
      <c r="N7590" s="275"/>
      <c r="O7590" s="275">
        <v>1309233.44</v>
      </c>
      <c r="P7590" s="275"/>
      <c r="Q7590" s="73">
        <v>0</v>
      </c>
    </row>
    <row r="7591" spans="1:17" ht="12.75" customHeight="1" x14ac:dyDescent="0.25">
      <c r="A7591" s="273" t="s">
        <v>11508</v>
      </c>
      <c r="B7591" s="273"/>
      <c r="C7591" s="274" t="s">
        <v>11509</v>
      </c>
      <c r="D7591" s="274"/>
      <c r="E7591" s="274"/>
      <c r="F7591" s="274"/>
      <c r="G7591" s="73">
        <v>0</v>
      </c>
      <c r="H7591" s="73">
        <v>0</v>
      </c>
      <c r="I7591" s="275">
        <v>160496.81</v>
      </c>
      <c r="J7591" s="275"/>
      <c r="K7591" s="275">
        <v>0</v>
      </c>
      <c r="L7591" s="275"/>
      <c r="M7591" s="275"/>
      <c r="N7591" s="275"/>
      <c r="O7591" s="275">
        <v>160496.81</v>
      </c>
      <c r="P7591" s="275"/>
      <c r="Q7591" s="73">
        <v>0</v>
      </c>
    </row>
    <row r="7592" spans="1:17" ht="12.1" customHeight="1" x14ac:dyDescent="0.25">
      <c r="A7592" s="273" t="s">
        <v>11510</v>
      </c>
      <c r="B7592" s="273"/>
      <c r="C7592" s="274" t="s">
        <v>11393</v>
      </c>
      <c r="D7592" s="274"/>
      <c r="E7592" s="274"/>
      <c r="F7592" s="274"/>
      <c r="G7592" s="73">
        <v>0</v>
      </c>
      <c r="H7592" s="73">
        <v>0</v>
      </c>
      <c r="I7592" s="275">
        <v>4293998.0999999996</v>
      </c>
      <c r="J7592" s="275"/>
      <c r="K7592" s="275">
        <v>0</v>
      </c>
      <c r="L7592" s="275"/>
      <c r="M7592" s="275"/>
      <c r="N7592" s="275"/>
      <c r="O7592" s="275">
        <v>4293998.0999999996</v>
      </c>
      <c r="P7592" s="275"/>
      <c r="Q7592" s="73">
        <v>0</v>
      </c>
    </row>
    <row r="7593" spans="1:17" ht="12.1" customHeight="1" x14ac:dyDescent="0.25">
      <c r="A7593" s="273" t="s">
        <v>11511</v>
      </c>
      <c r="B7593" s="273"/>
      <c r="C7593" s="274" t="s">
        <v>11512</v>
      </c>
      <c r="D7593" s="274"/>
      <c r="E7593" s="274"/>
      <c r="F7593" s="274"/>
      <c r="G7593" s="73">
        <v>0</v>
      </c>
      <c r="H7593" s="73">
        <v>0</v>
      </c>
      <c r="I7593" s="275">
        <v>161313.24</v>
      </c>
      <c r="J7593" s="275"/>
      <c r="K7593" s="275">
        <v>0</v>
      </c>
      <c r="L7593" s="275"/>
      <c r="M7593" s="275"/>
      <c r="N7593" s="275"/>
      <c r="O7593" s="275">
        <v>161313.24</v>
      </c>
      <c r="P7593" s="275"/>
      <c r="Q7593" s="73">
        <v>0</v>
      </c>
    </row>
    <row r="7594" spans="1:17" ht="12.75" customHeight="1" x14ac:dyDescent="0.25">
      <c r="A7594" s="273" t="s">
        <v>11513</v>
      </c>
      <c r="B7594" s="273"/>
      <c r="C7594" s="274" t="s">
        <v>11514</v>
      </c>
      <c r="D7594" s="274"/>
      <c r="E7594" s="274"/>
      <c r="F7594" s="274"/>
      <c r="G7594" s="73">
        <v>0</v>
      </c>
      <c r="H7594" s="73">
        <v>0</v>
      </c>
      <c r="I7594" s="275">
        <v>95230.06</v>
      </c>
      <c r="J7594" s="275"/>
      <c r="K7594" s="275">
        <v>0</v>
      </c>
      <c r="L7594" s="275"/>
      <c r="M7594" s="275"/>
      <c r="N7594" s="275"/>
      <c r="O7594" s="275">
        <v>95230.06</v>
      </c>
      <c r="P7594" s="275"/>
      <c r="Q7594" s="73">
        <v>0</v>
      </c>
    </row>
    <row r="7595" spans="1:17" ht="12.1" customHeight="1" x14ac:dyDescent="0.25">
      <c r="A7595" s="273" t="s">
        <v>11515</v>
      </c>
      <c r="B7595" s="273"/>
      <c r="C7595" s="274" t="s">
        <v>11516</v>
      </c>
      <c r="D7595" s="274"/>
      <c r="E7595" s="274"/>
      <c r="F7595" s="274"/>
      <c r="G7595" s="73">
        <v>0</v>
      </c>
      <c r="H7595" s="73">
        <v>0</v>
      </c>
      <c r="I7595" s="275">
        <v>177600</v>
      </c>
      <c r="J7595" s="275"/>
      <c r="K7595" s="275">
        <v>0</v>
      </c>
      <c r="L7595" s="275"/>
      <c r="M7595" s="275"/>
      <c r="N7595" s="275"/>
      <c r="O7595" s="275">
        <v>177600</v>
      </c>
      <c r="P7595" s="275"/>
      <c r="Q7595" s="73">
        <v>0</v>
      </c>
    </row>
    <row r="7596" spans="1:17" ht="12.1" customHeight="1" x14ac:dyDescent="0.25">
      <c r="A7596" s="273" t="s">
        <v>11517</v>
      </c>
      <c r="B7596" s="273"/>
      <c r="C7596" s="274" t="s">
        <v>11518</v>
      </c>
      <c r="D7596" s="274"/>
      <c r="E7596" s="274"/>
      <c r="F7596" s="274"/>
      <c r="G7596" s="73">
        <v>0</v>
      </c>
      <c r="H7596" s="73">
        <v>0</v>
      </c>
      <c r="I7596" s="275">
        <v>119752.46</v>
      </c>
      <c r="J7596" s="275"/>
      <c r="K7596" s="275">
        <v>0</v>
      </c>
      <c r="L7596" s="275"/>
      <c r="M7596" s="275"/>
      <c r="N7596" s="275"/>
      <c r="O7596" s="275">
        <v>119752.46</v>
      </c>
      <c r="P7596" s="275"/>
      <c r="Q7596" s="73">
        <v>0</v>
      </c>
    </row>
    <row r="7597" spans="1:17" ht="12.75" customHeight="1" x14ac:dyDescent="0.25">
      <c r="A7597" s="273" t="s">
        <v>11519</v>
      </c>
      <c r="B7597" s="273"/>
      <c r="C7597" s="274" t="s">
        <v>11520</v>
      </c>
      <c r="D7597" s="274"/>
      <c r="E7597" s="274"/>
      <c r="F7597" s="274"/>
      <c r="G7597" s="73">
        <v>0</v>
      </c>
      <c r="H7597" s="73">
        <v>0</v>
      </c>
      <c r="I7597" s="275">
        <v>87386.09</v>
      </c>
      <c r="J7597" s="275"/>
      <c r="K7597" s="275">
        <v>0</v>
      </c>
      <c r="L7597" s="275"/>
      <c r="M7597" s="275"/>
      <c r="N7597" s="275"/>
      <c r="O7597" s="275">
        <v>87386.09</v>
      </c>
      <c r="P7597" s="275"/>
      <c r="Q7597" s="73">
        <v>0</v>
      </c>
    </row>
    <row r="7598" spans="1:17" ht="12.1" customHeight="1" x14ac:dyDescent="0.25">
      <c r="A7598" s="273" t="s">
        <v>11521</v>
      </c>
      <c r="B7598" s="273"/>
      <c r="C7598" s="274" t="s">
        <v>11522</v>
      </c>
      <c r="D7598" s="274"/>
      <c r="E7598" s="274"/>
      <c r="F7598" s="274"/>
      <c r="G7598" s="73">
        <v>0</v>
      </c>
      <c r="H7598" s="73">
        <v>0</v>
      </c>
      <c r="I7598" s="275">
        <v>145082.91</v>
      </c>
      <c r="J7598" s="275"/>
      <c r="K7598" s="275">
        <v>0</v>
      </c>
      <c r="L7598" s="275"/>
      <c r="M7598" s="275"/>
      <c r="N7598" s="275"/>
      <c r="O7598" s="275">
        <v>145082.91</v>
      </c>
      <c r="P7598" s="275"/>
      <c r="Q7598" s="73">
        <v>0</v>
      </c>
    </row>
    <row r="7599" spans="1:17" ht="12.1" customHeight="1" x14ac:dyDescent="0.25">
      <c r="A7599" s="273" t="s">
        <v>11523</v>
      </c>
      <c r="B7599" s="273"/>
      <c r="C7599" s="274" t="s">
        <v>11524</v>
      </c>
      <c r="D7599" s="274"/>
      <c r="E7599" s="274"/>
      <c r="F7599" s="274"/>
      <c r="G7599" s="73">
        <v>0</v>
      </c>
      <c r="H7599" s="73">
        <v>0</v>
      </c>
      <c r="I7599" s="275">
        <v>154725.37</v>
      </c>
      <c r="J7599" s="275"/>
      <c r="K7599" s="275">
        <v>0</v>
      </c>
      <c r="L7599" s="275"/>
      <c r="M7599" s="275"/>
      <c r="N7599" s="275"/>
      <c r="O7599" s="275">
        <v>154725.37</v>
      </c>
      <c r="P7599" s="275"/>
      <c r="Q7599" s="73">
        <v>0</v>
      </c>
    </row>
    <row r="7600" spans="1:17" ht="12.75" customHeight="1" x14ac:dyDescent="0.25">
      <c r="A7600" s="273" t="s">
        <v>11525</v>
      </c>
      <c r="B7600" s="273"/>
      <c r="C7600" s="274" t="s">
        <v>11526</v>
      </c>
      <c r="D7600" s="274"/>
      <c r="E7600" s="274"/>
      <c r="F7600" s="274"/>
      <c r="G7600" s="73">
        <v>0</v>
      </c>
      <c r="H7600" s="73">
        <v>0</v>
      </c>
      <c r="I7600" s="275">
        <v>206829.03</v>
      </c>
      <c r="J7600" s="275"/>
      <c r="K7600" s="275">
        <v>0</v>
      </c>
      <c r="L7600" s="275"/>
      <c r="M7600" s="275"/>
      <c r="N7600" s="275"/>
      <c r="O7600" s="275">
        <v>206829.03</v>
      </c>
      <c r="P7600" s="275"/>
      <c r="Q7600" s="73">
        <v>0</v>
      </c>
    </row>
    <row r="7601" spans="1:17" ht="12.1" customHeight="1" x14ac:dyDescent="0.25">
      <c r="A7601" s="273" t="s">
        <v>11527</v>
      </c>
      <c r="B7601" s="273"/>
      <c r="C7601" s="274" t="s">
        <v>11403</v>
      </c>
      <c r="D7601" s="274"/>
      <c r="E7601" s="274"/>
      <c r="F7601" s="274"/>
      <c r="G7601" s="73">
        <v>0</v>
      </c>
      <c r="H7601" s="73">
        <v>0</v>
      </c>
      <c r="I7601" s="275">
        <v>119538.21</v>
      </c>
      <c r="J7601" s="275"/>
      <c r="K7601" s="275">
        <v>0</v>
      </c>
      <c r="L7601" s="275"/>
      <c r="M7601" s="275"/>
      <c r="N7601" s="275"/>
      <c r="O7601" s="275">
        <v>119538.21</v>
      </c>
      <c r="P7601" s="275"/>
      <c r="Q7601" s="73">
        <v>0</v>
      </c>
    </row>
    <row r="7602" spans="1:17" ht="12.1" customHeight="1" x14ac:dyDescent="0.25">
      <c r="A7602" s="273" t="s">
        <v>11528</v>
      </c>
      <c r="B7602" s="273"/>
      <c r="C7602" s="274" t="s">
        <v>11529</v>
      </c>
      <c r="D7602" s="274"/>
      <c r="E7602" s="274"/>
      <c r="F7602" s="274"/>
      <c r="G7602" s="73">
        <v>0</v>
      </c>
      <c r="H7602" s="73">
        <v>0</v>
      </c>
      <c r="I7602" s="275">
        <v>732432.38</v>
      </c>
      <c r="J7602" s="275"/>
      <c r="K7602" s="275">
        <v>0</v>
      </c>
      <c r="L7602" s="275"/>
      <c r="M7602" s="275"/>
      <c r="N7602" s="275"/>
      <c r="O7602" s="275">
        <v>732432.38</v>
      </c>
      <c r="P7602" s="275"/>
      <c r="Q7602" s="73">
        <v>0</v>
      </c>
    </row>
    <row r="7603" spans="1:17" ht="12.1" customHeight="1" x14ac:dyDescent="0.25">
      <c r="A7603" s="273" t="s">
        <v>11530</v>
      </c>
      <c r="B7603" s="273"/>
      <c r="C7603" s="274" t="s">
        <v>11531</v>
      </c>
      <c r="D7603" s="274"/>
      <c r="E7603" s="274"/>
      <c r="F7603" s="274"/>
      <c r="G7603" s="73">
        <v>0</v>
      </c>
      <c r="H7603" s="73">
        <v>0</v>
      </c>
      <c r="I7603" s="275">
        <v>794138.77</v>
      </c>
      <c r="J7603" s="275"/>
      <c r="K7603" s="275">
        <v>0</v>
      </c>
      <c r="L7603" s="275"/>
      <c r="M7603" s="275"/>
      <c r="N7603" s="275"/>
      <c r="O7603" s="275">
        <v>794138.77</v>
      </c>
      <c r="P7603" s="275"/>
      <c r="Q7603" s="73">
        <v>0</v>
      </c>
    </row>
    <row r="7604" spans="1:17" ht="12.75" customHeight="1" x14ac:dyDescent="0.25">
      <c r="A7604" s="273" t="s">
        <v>11532</v>
      </c>
      <c r="B7604" s="273"/>
      <c r="C7604" s="274" t="s">
        <v>11533</v>
      </c>
      <c r="D7604" s="274"/>
      <c r="E7604" s="274"/>
      <c r="F7604" s="274"/>
      <c r="G7604" s="73">
        <v>0</v>
      </c>
      <c r="H7604" s="73">
        <v>0</v>
      </c>
      <c r="I7604" s="275">
        <v>130750.1</v>
      </c>
      <c r="J7604" s="275"/>
      <c r="K7604" s="275">
        <v>0</v>
      </c>
      <c r="L7604" s="275"/>
      <c r="M7604" s="275"/>
      <c r="N7604" s="275"/>
      <c r="O7604" s="275">
        <v>130750.1</v>
      </c>
      <c r="P7604" s="275"/>
      <c r="Q7604" s="73">
        <v>0</v>
      </c>
    </row>
    <row r="7605" spans="1:17" ht="12.1" customHeight="1" x14ac:dyDescent="0.25">
      <c r="A7605" s="273" t="s">
        <v>11534</v>
      </c>
      <c r="B7605" s="273"/>
      <c r="C7605" s="274" t="s">
        <v>11535</v>
      </c>
      <c r="D7605" s="274"/>
      <c r="E7605" s="274"/>
      <c r="F7605" s="274"/>
      <c r="G7605" s="73">
        <v>0</v>
      </c>
      <c r="H7605" s="73">
        <v>0</v>
      </c>
      <c r="I7605" s="275">
        <v>124276.27</v>
      </c>
      <c r="J7605" s="275"/>
      <c r="K7605" s="275">
        <v>0</v>
      </c>
      <c r="L7605" s="275"/>
      <c r="M7605" s="275"/>
      <c r="N7605" s="275"/>
      <c r="O7605" s="275">
        <v>124276.27</v>
      </c>
      <c r="P7605" s="275"/>
      <c r="Q7605" s="73">
        <v>0</v>
      </c>
    </row>
    <row r="7606" spans="1:17" ht="12.1" customHeight="1" x14ac:dyDescent="0.25">
      <c r="A7606" s="273" t="s">
        <v>11536</v>
      </c>
      <c r="B7606" s="273"/>
      <c r="C7606" s="274" t="s">
        <v>11537</v>
      </c>
      <c r="D7606" s="274"/>
      <c r="E7606" s="274"/>
      <c r="F7606" s="274"/>
      <c r="G7606" s="73">
        <v>0</v>
      </c>
      <c r="H7606" s="73">
        <v>0</v>
      </c>
      <c r="I7606" s="275">
        <v>121138.9</v>
      </c>
      <c r="J7606" s="275"/>
      <c r="K7606" s="275">
        <v>0</v>
      </c>
      <c r="L7606" s="275"/>
      <c r="M7606" s="275"/>
      <c r="N7606" s="275"/>
      <c r="O7606" s="275">
        <v>121138.9</v>
      </c>
      <c r="P7606" s="275"/>
      <c r="Q7606" s="73">
        <v>0</v>
      </c>
    </row>
    <row r="7607" spans="1:17" ht="12.75" customHeight="1" x14ac:dyDescent="0.25">
      <c r="A7607" s="273" t="s">
        <v>11538</v>
      </c>
      <c r="B7607" s="273"/>
      <c r="C7607" s="274" t="s">
        <v>11393</v>
      </c>
      <c r="D7607" s="274"/>
      <c r="E7607" s="274"/>
      <c r="F7607" s="274"/>
      <c r="G7607" s="73">
        <v>0</v>
      </c>
      <c r="H7607" s="73">
        <v>0</v>
      </c>
      <c r="I7607" s="275">
        <v>4711730.97</v>
      </c>
      <c r="J7607" s="275"/>
      <c r="K7607" s="275">
        <v>0</v>
      </c>
      <c r="L7607" s="275"/>
      <c r="M7607" s="275"/>
      <c r="N7607" s="275"/>
      <c r="O7607" s="275">
        <v>4711730.97</v>
      </c>
      <c r="P7607" s="275"/>
      <c r="Q7607" s="73">
        <v>0</v>
      </c>
    </row>
    <row r="7608" spans="1:17" ht="12.1" customHeight="1" x14ac:dyDescent="0.25">
      <c r="A7608" s="273" t="s">
        <v>11539</v>
      </c>
      <c r="B7608" s="273"/>
      <c r="C7608" s="274" t="s">
        <v>11393</v>
      </c>
      <c r="D7608" s="274"/>
      <c r="E7608" s="274"/>
      <c r="F7608" s="274"/>
      <c r="G7608" s="73">
        <v>0</v>
      </c>
      <c r="H7608" s="73">
        <v>0</v>
      </c>
      <c r="I7608" s="275">
        <v>14252395.91</v>
      </c>
      <c r="J7608" s="275"/>
      <c r="K7608" s="275">
        <v>0</v>
      </c>
      <c r="L7608" s="275"/>
      <c r="M7608" s="275"/>
      <c r="N7608" s="275"/>
      <c r="O7608" s="275">
        <v>14252395.91</v>
      </c>
      <c r="P7608" s="275"/>
      <c r="Q7608" s="73">
        <v>0</v>
      </c>
    </row>
    <row r="7609" spans="1:17" ht="12.1" customHeight="1" x14ac:dyDescent="0.25">
      <c r="A7609" s="273" t="s">
        <v>11540</v>
      </c>
      <c r="B7609" s="273"/>
      <c r="C7609" s="274" t="s">
        <v>11393</v>
      </c>
      <c r="D7609" s="274"/>
      <c r="E7609" s="274"/>
      <c r="F7609" s="274"/>
      <c r="G7609" s="73">
        <v>0</v>
      </c>
      <c r="H7609" s="73">
        <v>0</v>
      </c>
      <c r="I7609" s="275">
        <v>6900117.3399999999</v>
      </c>
      <c r="J7609" s="275"/>
      <c r="K7609" s="275">
        <v>0</v>
      </c>
      <c r="L7609" s="275"/>
      <c r="M7609" s="275"/>
      <c r="N7609" s="275"/>
      <c r="O7609" s="275">
        <v>6900117.3399999999</v>
      </c>
      <c r="P7609" s="275"/>
      <c r="Q7609" s="73">
        <v>0</v>
      </c>
    </row>
    <row r="7610" spans="1:17" ht="12.75" customHeight="1" x14ac:dyDescent="0.25">
      <c r="A7610" s="273" t="s">
        <v>11541</v>
      </c>
      <c r="B7610" s="273"/>
      <c r="C7610" s="274" t="s">
        <v>11542</v>
      </c>
      <c r="D7610" s="274"/>
      <c r="E7610" s="274"/>
      <c r="F7610" s="274"/>
      <c r="G7610" s="73">
        <v>0</v>
      </c>
      <c r="H7610" s="73">
        <v>0</v>
      </c>
      <c r="I7610" s="275">
        <v>65173.73</v>
      </c>
      <c r="J7610" s="275"/>
      <c r="K7610" s="275">
        <v>0</v>
      </c>
      <c r="L7610" s="275"/>
      <c r="M7610" s="275"/>
      <c r="N7610" s="275"/>
      <c r="O7610" s="275">
        <v>65173.73</v>
      </c>
      <c r="P7610" s="275"/>
      <c r="Q7610" s="73">
        <v>0</v>
      </c>
    </row>
    <row r="7611" spans="1:17" ht="12.1" customHeight="1" x14ac:dyDescent="0.25">
      <c r="A7611" s="273" t="s">
        <v>11543</v>
      </c>
      <c r="B7611" s="273"/>
      <c r="C7611" s="274" t="s">
        <v>11544</v>
      </c>
      <c r="D7611" s="274"/>
      <c r="E7611" s="274"/>
      <c r="F7611" s="274"/>
      <c r="G7611" s="73">
        <v>0</v>
      </c>
      <c r="H7611" s="73">
        <v>0</v>
      </c>
      <c r="I7611" s="275">
        <v>70086.559999999998</v>
      </c>
      <c r="J7611" s="275"/>
      <c r="K7611" s="275">
        <v>0</v>
      </c>
      <c r="L7611" s="275"/>
      <c r="M7611" s="275"/>
      <c r="N7611" s="275"/>
      <c r="O7611" s="275">
        <v>70086.559999999998</v>
      </c>
      <c r="P7611" s="275"/>
      <c r="Q7611" s="73">
        <v>0</v>
      </c>
    </row>
    <row r="7612" spans="1:17" ht="12.1" customHeight="1" x14ac:dyDescent="0.25">
      <c r="A7612" s="273" t="s">
        <v>11545</v>
      </c>
      <c r="B7612" s="273"/>
      <c r="C7612" s="274" t="s">
        <v>11546</v>
      </c>
      <c r="D7612" s="274"/>
      <c r="E7612" s="274"/>
      <c r="F7612" s="274"/>
      <c r="G7612" s="73">
        <v>0</v>
      </c>
      <c r="H7612" s="73">
        <v>0</v>
      </c>
      <c r="I7612" s="275">
        <v>280610.94</v>
      </c>
      <c r="J7612" s="275"/>
      <c r="K7612" s="275">
        <v>0</v>
      </c>
      <c r="L7612" s="275"/>
      <c r="M7612" s="275"/>
      <c r="N7612" s="275"/>
      <c r="O7612" s="275">
        <v>280610.94</v>
      </c>
      <c r="P7612" s="275"/>
      <c r="Q7612" s="73">
        <v>0</v>
      </c>
    </row>
    <row r="7613" spans="1:17" ht="12.75" customHeight="1" x14ac:dyDescent="0.25">
      <c r="A7613" s="273" t="s">
        <v>11547</v>
      </c>
      <c r="B7613" s="273"/>
      <c r="C7613" s="274" t="s">
        <v>11548</v>
      </c>
      <c r="D7613" s="274"/>
      <c r="E7613" s="274"/>
      <c r="F7613" s="274"/>
      <c r="G7613" s="73">
        <v>0</v>
      </c>
      <c r="H7613" s="73">
        <v>0</v>
      </c>
      <c r="I7613" s="275">
        <v>5597675.0700000003</v>
      </c>
      <c r="J7613" s="275"/>
      <c r="K7613" s="275">
        <v>0</v>
      </c>
      <c r="L7613" s="275"/>
      <c r="M7613" s="275"/>
      <c r="N7613" s="275"/>
      <c r="O7613" s="275">
        <v>5597675.0700000003</v>
      </c>
      <c r="P7613" s="275"/>
      <c r="Q7613" s="73">
        <v>0</v>
      </c>
    </row>
    <row r="7614" spans="1:17" ht="12.1" customHeight="1" x14ac:dyDescent="0.25">
      <c r="A7614" s="273" t="s">
        <v>11549</v>
      </c>
      <c r="B7614" s="273"/>
      <c r="C7614" s="274" t="s">
        <v>11550</v>
      </c>
      <c r="D7614" s="274"/>
      <c r="E7614" s="274"/>
      <c r="F7614" s="274"/>
      <c r="G7614" s="73">
        <v>0</v>
      </c>
      <c r="H7614" s="73">
        <v>0</v>
      </c>
      <c r="I7614" s="275">
        <v>115021.57</v>
      </c>
      <c r="J7614" s="275"/>
      <c r="K7614" s="275">
        <v>0</v>
      </c>
      <c r="L7614" s="275"/>
      <c r="M7614" s="275"/>
      <c r="N7614" s="275"/>
      <c r="O7614" s="275">
        <v>115021.57</v>
      </c>
      <c r="P7614" s="275"/>
      <c r="Q7614" s="73">
        <v>0</v>
      </c>
    </row>
    <row r="7615" spans="1:17" ht="12.1" customHeight="1" x14ac:dyDescent="0.25">
      <c r="A7615" s="273" t="s">
        <v>11551</v>
      </c>
      <c r="B7615" s="273"/>
      <c r="C7615" s="274" t="s">
        <v>11552</v>
      </c>
      <c r="D7615" s="274"/>
      <c r="E7615" s="274"/>
      <c r="F7615" s="274"/>
      <c r="G7615" s="73">
        <v>0</v>
      </c>
      <c r="H7615" s="73">
        <v>0</v>
      </c>
      <c r="I7615" s="275">
        <v>194722.45</v>
      </c>
      <c r="J7615" s="275"/>
      <c r="K7615" s="275">
        <v>0</v>
      </c>
      <c r="L7615" s="275"/>
      <c r="M7615" s="275"/>
      <c r="N7615" s="275"/>
      <c r="O7615" s="275">
        <v>194722.45</v>
      </c>
      <c r="P7615" s="275"/>
      <c r="Q7615" s="73">
        <v>0</v>
      </c>
    </row>
    <row r="7616" spans="1:17" ht="12.75" customHeight="1" x14ac:dyDescent="0.25">
      <c r="A7616" s="273" t="s">
        <v>11553</v>
      </c>
      <c r="B7616" s="273"/>
      <c r="C7616" s="274" t="s">
        <v>11554</v>
      </c>
      <c r="D7616" s="274"/>
      <c r="E7616" s="274"/>
      <c r="F7616" s="274"/>
      <c r="G7616" s="73">
        <v>0</v>
      </c>
      <c r="H7616" s="73">
        <v>0</v>
      </c>
      <c r="I7616" s="275">
        <v>242244.67</v>
      </c>
      <c r="J7616" s="275"/>
      <c r="K7616" s="275">
        <v>0</v>
      </c>
      <c r="L7616" s="275"/>
      <c r="M7616" s="275"/>
      <c r="N7616" s="275"/>
      <c r="O7616" s="275">
        <v>242244.67</v>
      </c>
      <c r="P7616" s="275"/>
      <c r="Q7616" s="73">
        <v>0</v>
      </c>
    </row>
    <row r="7617" spans="1:17" ht="12.1" customHeight="1" x14ac:dyDescent="0.25">
      <c r="A7617" s="273" t="s">
        <v>11555</v>
      </c>
      <c r="B7617" s="273"/>
      <c r="C7617" s="274" t="s">
        <v>11556</v>
      </c>
      <c r="D7617" s="274"/>
      <c r="E7617" s="274"/>
      <c r="F7617" s="274"/>
      <c r="G7617" s="73">
        <v>0</v>
      </c>
      <c r="H7617" s="73">
        <v>0</v>
      </c>
      <c r="I7617" s="275">
        <v>706729.54</v>
      </c>
      <c r="J7617" s="275"/>
      <c r="K7617" s="275">
        <v>0</v>
      </c>
      <c r="L7617" s="275"/>
      <c r="M7617" s="275"/>
      <c r="N7617" s="275"/>
      <c r="O7617" s="275">
        <v>706729.54</v>
      </c>
      <c r="P7617" s="275"/>
      <c r="Q7617" s="73">
        <v>0</v>
      </c>
    </row>
    <row r="7618" spans="1:17" ht="12.1" customHeight="1" x14ac:dyDescent="0.25">
      <c r="A7618" s="273" t="s">
        <v>11557</v>
      </c>
      <c r="B7618" s="273"/>
      <c r="C7618" s="274" t="s">
        <v>11558</v>
      </c>
      <c r="D7618" s="274"/>
      <c r="E7618" s="274"/>
      <c r="F7618" s="274"/>
      <c r="G7618" s="73">
        <v>0</v>
      </c>
      <c r="H7618" s="73">
        <v>0</v>
      </c>
      <c r="I7618" s="275">
        <v>144104.85999999999</v>
      </c>
      <c r="J7618" s="275"/>
      <c r="K7618" s="275">
        <v>0</v>
      </c>
      <c r="L7618" s="275"/>
      <c r="M7618" s="275"/>
      <c r="N7618" s="275"/>
      <c r="O7618" s="275">
        <v>144104.85999999999</v>
      </c>
      <c r="P7618" s="275"/>
      <c r="Q7618" s="73">
        <v>0</v>
      </c>
    </row>
    <row r="7619" spans="1:17" ht="12.75" customHeight="1" x14ac:dyDescent="0.25">
      <c r="A7619" s="273" t="s">
        <v>11559</v>
      </c>
      <c r="B7619" s="273"/>
      <c r="C7619" s="274" t="s">
        <v>11558</v>
      </c>
      <c r="D7619" s="274"/>
      <c r="E7619" s="274"/>
      <c r="F7619" s="274"/>
      <c r="G7619" s="73">
        <v>0</v>
      </c>
      <c r="H7619" s="73">
        <v>0</v>
      </c>
      <c r="I7619" s="275">
        <v>72482.86</v>
      </c>
      <c r="J7619" s="275"/>
      <c r="K7619" s="275">
        <v>0</v>
      </c>
      <c r="L7619" s="275"/>
      <c r="M7619" s="275"/>
      <c r="N7619" s="275"/>
      <c r="O7619" s="275">
        <v>72482.86</v>
      </c>
      <c r="P7619" s="275"/>
      <c r="Q7619" s="73">
        <v>0</v>
      </c>
    </row>
    <row r="7620" spans="1:17" ht="12.1" customHeight="1" x14ac:dyDescent="0.25">
      <c r="A7620" s="273" t="s">
        <v>11560</v>
      </c>
      <c r="B7620" s="273"/>
      <c r="C7620" s="274" t="s">
        <v>11561</v>
      </c>
      <c r="D7620" s="274"/>
      <c r="E7620" s="274"/>
      <c r="F7620" s="274"/>
      <c r="G7620" s="73">
        <v>0</v>
      </c>
      <c r="H7620" s="73">
        <v>0</v>
      </c>
      <c r="I7620" s="275">
        <v>1667785.93</v>
      </c>
      <c r="J7620" s="275"/>
      <c r="K7620" s="275">
        <v>0</v>
      </c>
      <c r="L7620" s="275"/>
      <c r="M7620" s="275"/>
      <c r="N7620" s="275"/>
      <c r="O7620" s="275">
        <v>1667785.93</v>
      </c>
      <c r="P7620" s="275"/>
      <c r="Q7620" s="73">
        <v>0</v>
      </c>
    </row>
    <row r="7621" spans="1:17" ht="12.1" customHeight="1" x14ac:dyDescent="0.25">
      <c r="A7621" s="273" t="s">
        <v>11562</v>
      </c>
      <c r="B7621" s="273"/>
      <c r="C7621" s="274" t="s">
        <v>11563</v>
      </c>
      <c r="D7621" s="274"/>
      <c r="E7621" s="274"/>
      <c r="F7621" s="274"/>
      <c r="G7621" s="73">
        <v>0</v>
      </c>
      <c r="H7621" s="73">
        <v>0</v>
      </c>
      <c r="I7621" s="275">
        <v>1200000</v>
      </c>
      <c r="J7621" s="275"/>
      <c r="K7621" s="275">
        <v>0</v>
      </c>
      <c r="L7621" s="275"/>
      <c r="M7621" s="275"/>
      <c r="N7621" s="275"/>
      <c r="O7621" s="275">
        <v>1200000</v>
      </c>
      <c r="P7621" s="275"/>
      <c r="Q7621" s="73">
        <v>0</v>
      </c>
    </row>
    <row r="7622" spans="1:17" ht="12.75" customHeight="1" x14ac:dyDescent="0.25">
      <c r="A7622" s="273" t="s">
        <v>11564</v>
      </c>
      <c r="B7622" s="273"/>
      <c r="C7622" s="274" t="s">
        <v>11565</v>
      </c>
      <c r="D7622" s="274"/>
      <c r="E7622" s="274"/>
      <c r="F7622" s="274"/>
      <c r="G7622" s="73">
        <v>0</v>
      </c>
      <c r="H7622" s="73">
        <v>0</v>
      </c>
      <c r="I7622" s="275">
        <v>3600000</v>
      </c>
      <c r="J7622" s="275"/>
      <c r="K7622" s="275">
        <v>0</v>
      </c>
      <c r="L7622" s="275"/>
      <c r="M7622" s="275"/>
      <c r="N7622" s="275"/>
      <c r="O7622" s="275">
        <v>3600000</v>
      </c>
      <c r="P7622" s="275"/>
      <c r="Q7622" s="73">
        <v>0</v>
      </c>
    </row>
    <row r="7623" spans="1:17" ht="12.1" customHeight="1" x14ac:dyDescent="0.25">
      <c r="A7623" s="273" t="s">
        <v>11566</v>
      </c>
      <c r="B7623" s="273"/>
      <c r="C7623" s="274" t="s">
        <v>11393</v>
      </c>
      <c r="D7623" s="274"/>
      <c r="E7623" s="274"/>
      <c r="F7623" s="274"/>
      <c r="G7623" s="73">
        <v>0</v>
      </c>
      <c r="H7623" s="73">
        <v>0</v>
      </c>
      <c r="I7623" s="275">
        <v>8207610.4900000002</v>
      </c>
      <c r="J7623" s="275"/>
      <c r="K7623" s="275">
        <v>0</v>
      </c>
      <c r="L7623" s="275"/>
      <c r="M7623" s="275"/>
      <c r="N7623" s="275"/>
      <c r="O7623" s="275">
        <v>8207610.4900000002</v>
      </c>
      <c r="P7623" s="275"/>
      <c r="Q7623" s="73">
        <v>0</v>
      </c>
    </row>
    <row r="7624" spans="1:17" ht="12.1" customHeight="1" x14ac:dyDescent="0.25">
      <c r="A7624" s="273" t="s">
        <v>11567</v>
      </c>
      <c r="B7624" s="273"/>
      <c r="C7624" s="274" t="s">
        <v>11568</v>
      </c>
      <c r="D7624" s="274"/>
      <c r="E7624" s="274"/>
      <c r="F7624" s="274"/>
      <c r="G7624" s="73">
        <v>0</v>
      </c>
      <c r="H7624" s="73">
        <v>0</v>
      </c>
      <c r="I7624" s="275">
        <v>62126.71</v>
      </c>
      <c r="J7624" s="275"/>
      <c r="K7624" s="275">
        <v>0</v>
      </c>
      <c r="L7624" s="275"/>
      <c r="M7624" s="275"/>
      <c r="N7624" s="275"/>
      <c r="O7624" s="275">
        <v>62126.71</v>
      </c>
      <c r="P7624" s="275"/>
      <c r="Q7624" s="73">
        <v>0</v>
      </c>
    </row>
    <row r="7625" spans="1:17" ht="12.75" customHeight="1" x14ac:dyDescent="0.25">
      <c r="A7625" s="273" t="s">
        <v>11569</v>
      </c>
      <c r="B7625" s="273"/>
      <c r="C7625" s="274" t="s">
        <v>11570</v>
      </c>
      <c r="D7625" s="274"/>
      <c r="E7625" s="274"/>
      <c r="F7625" s="274"/>
      <c r="G7625" s="73">
        <v>0</v>
      </c>
      <c r="H7625" s="73">
        <v>0</v>
      </c>
      <c r="I7625" s="275">
        <v>62126.71</v>
      </c>
      <c r="J7625" s="275"/>
      <c r="K7625" s="275">
        <v>0</v>
      </c>
      <c r="L7625" s="275"/>
      <c r="M7625" s="275"/>
      <c r="N7625" s="275"/>
      <c r="O7625" s="275">
        <v>62126.71</v>
      </c>
      <c r="P7625" s="275"/>
      <c r="Q7625" s="73">
        <v>0</v>
      </c>
    </row>
    <row r="7626" spans="1:17" ht="12.1" customHeight="1" x14ac:dyDescent="0.25">
      <c r="A7626" s="273" t="s">
        <v>11571</v>
      </c>
      <c r="B7626" s="273"/>
      <c r="C7626" s="274" t="s">
        <v>11572</v>
      </c>
      <c r="D7626" s="274"/>
      <c r="E7626" s="274"/>
      <c r="F7626" s="274"/>
      <c r="G7626" s="73">
        <v>0</v>
      </c>
      <c r="H7626" s="73">
        <v>0</v>
      </c>
      <c r="I7626" s="275">
        <v>72965.75</v>
      </c>
      <c r="J7626" s="275"/>
      <c r="K7626" s="275">
        <v>0</v>
      </c>
      <c r="L7626" s="275"/>
      <c r="M7626" s="275"/>
      <c r="N7626" s="275"/>
      <c r="O7626" s="275">
        <v>72965.75</v>
      </c>
      <c r="P7626" s="275"/>
      <c r="Q7626" s="73">
        <v>0</v>
      </c>
    </row>
    <row r="7627" spans="1:17" ht="12.1" customHeight="1" x14ac:dyDescent="0.25">
      <c r="A7627" s="273" t="s">
        <v>11573</v>
      </c>
      <c r="B7627" s="273"/>
      <c r="C7627" s="274" t="s">
        <v>11574</v>
      </c>
      <c r="D7627" s="274"/>
      <c r="E7627" s="274"/>
      <c r="F7627" s="274"/>
      <c r="G7627" s="73">
        <v>0</v>
      </c>
      <c r="H7627" s="73">
        <v>0</v>
      </c>
      <c r="I7627" s="275">
        <v>67546.429999999993</v>
      </c>
      <c r="J7627" s="275"/>
      <c r="K7627" s="275">
        <v>0</v>
      </c>
      <c r="L7627" s="275"/>
      <c r="M7627" s="275"/>
      <c r="N7627" s="275"/>
      <c r="O7627" s="275">
        <v>67546.429999999993</v>
      </c>
      <c r="P7627" s="275"/>
      <c r="Q7627" s="73">
        <v>0</v>
      </c>
    </row>
    <row r="7628" spans="1:17" ht="12.1" customHeight="1" x14ac:dyDescent="0.25">
      <c r="A7628" s="273" t="s">
        <v>11575</v>
      </c>
      <c r="B7628" s="273"/>
      <c r="C7628" s="274" t="s">
        <v>11576</v>
      </c>
      <c r="D7628" s="274"/>
      <c r="E7628" s="274"/>
      <c r="F7628" s="274"/>
      <c r="G7628" s="73">
        <v>0</v>
      </c>
      <c r="H7628" s="73">
        <v>0</v>
      </c>
      <c r="I7628" s="275">
        <v>80223.61</v>
      </c>
      <c r="J7628" s="275"/>
      <c r="K7628" s="275">
        <v>0</v>
      </c>
      <c r="L7628" s="275"/>
      <c r="M7628" s="275"/>
      <c r="N7628" s="275"/>
      <c r="O7628" s="275">
        <v>80223.61</v>
      </c>
      <c r="P7628" s="275"/>
      <c r="Q7628" s="73">
        <v>0</v>
      </c>
    </row>
    <row r="7629" spans="1:17" ht="12.75" customHeight="1" x14ac:dyDescent="0.25">
      <c r="A7629" s="273" t="s">
        <v>11577</v>
      </c>
      <c r="B7629" s="273"/>
      <c r="C7629" s="274" t="s">
        <v>11578</v>
      </c>
      <c r="D7629" s="274"/>
      <c r="E7629" s="274"/>
      <c r="F7629" s="274"/>
      <c r="G7629" s="73">
        <v>0</v>
      </c>
      <c r="H7629" s="73">
        <v>0</v>
      </c>
      <c r="I7629" s="275">
        <v>64836.51</v>
      </c>
      <c r="J7629" s="275"/>
      <c r="K7629" s="275">
        <v>0</v>
      </c>
      <c r="L7629" s="275"/>
      <c r="M7629" s="275"/>
      <c r="N7629" s="275"/>
      <c r="O7629" s="275">
        <v>64836.51</v>
      </c>
      <c r="P7629" s="275"/>
      <c r="Q7629" s="73">
        <v>0</v>
      </c>
    </row>
    <row r="7630" spans="1:17" ht="12.1" customHeight="1" x14ac:dyDescent="0.25">
      <c r="A7630" s="273" t="s">
        <v>11579</v>
      </c>
      <c r="B7630" s="273"/>
      <c r="C7630" s="274" t="s">
        <v>11580</v>
      </c>
      <c r="D7630" s="274"/>
      <c r="E7630" s="274"/>
      <c r="F7630" s="274"/>
      <c r="G7630" s="73">
        <v>0</v>
      </c>
      <c r="H7630" s="73">
        <v>0</v>
      </c>
      <c r="I7630" s="275">
        <v>1536816.99</v>
      </c>
      <c r="J7630" s="275"/>
      <c r="K7630" s="275">
        <v>0</v>
      </c>
      <c r="L7630" s="275"/>
      <c r="M7630" s="275"/>
      <c r="N7630" s="275"/>
      <c r="O7630" s="275">
        <v>1536816.99</v>
      </c>
      <c r="P7630" s="275"/>
      <c r="Q7630" s="73">
        <v>0</v>
      </c>
    </row>
    <row r="7631" spans="1:17" ht="12.1" customHeight="1" x14ac:dyDescent="0.25">
      <c r="A7631" s="273" t="s">
        <v>11581</v>
      </c>
      <c r="B7631" s="273"/>
      <c r="C7631" s="274" t="s">
        <v>11582</v>
      </c>
      <c r="D7631" s="274"/>
      <c r="E7631" s="274"/>
      <c r="F7631" s="274"/>
      <c r="G7631" s="73">
        <v>0</v>
      </c>
      <c r="H7631" s="73">
        <v>0</v>
      </c>
      <c r="I7631" s="275">
        <v>171854.55</v>
      </c>
      <c r="J7631" s="275"/>
      <c r="K7631" s="275">
        <v>0</v>
      </c>
      <c r="L7631" s="275"/>
      <c r="M7631" s="275"/>
      <c r="N7631" s="275"/>
      <c r="O7631" s="275">
        <v>171854.55</v>
      </c>
      <c r="P7631" s="275"/>
      <c r="Q7631" s="73">
        <v>0</v>
      </c>
    </row>
    <row r="7632" spans="1:17" ht="12.75" customHeight="1" x14ac:dyDescent="0.25">
      <c r="A7632" s="273" t="s">
        <v>11583</v>
      </c>
      <c r="B7632" s="273"/>
      <c r="C7632" s="274" t="s">
        <v>11584</v>
      </c>
      <c r="D7632" s="274"/>
      <c r="E7632" s="274"/>
      <c r="F7632" s="274"/>
      <c r="G7632" s="73">
        <v>0</v>
      </c>
      <c r="H7632" s="73">
        <v>0</v>
      </c>
      <c r="I7632" s="275">
        <v>88352.87</v>
      </c>
      <c r="J7632" s="275"/>
      <c r="K7632" s="275">
        <v>0</v>
      </c>
      <c r="L7632" s="275"/>
      <c r="M7632" s="275"/>
      <c r="N7632" s="275"/>
      <c r="O7632" s="275">
        <v>88352.87</v>
      </c>
      <c r="P7632" s="275"/>
      <c r="Q7632" s="73">
        <v>0</v>
      </c>
    </row>
    <row r="7633" spans="1:17" ht="12.1" customHeight="1" x14ac:dyDescent="0.25">
      <c r="A7633" s="273" t="s">
        <v>11585</v>
      </c>
      <c r="B7633" s="273"/>
      <c r="C7633" s="274" t="s">
        <v>11586</v>
      </c>
      <c r="D7633" s="274"/>
      <c r="E7633" s="274"/>
      <c r="F7633" s="274"/>
      <c r="G7633" s="73">
        <v>0</v>
      </c>
      <c r="H7633" s="73">
        <v>0</v>
      </c>
      <c r="I7633" s="275">
        <v>85643.15</v>
      </c>
      <c r="J7633" s="275"/>
      <c r="K7633" s="275">
        <v>0</v>
      </c>
      <c r="L7633" s="275"/>
      <c r="M7633" s="275"/>
      <c r="N7633" s="275"/>
      <c r="O7633" s="275">
        <v>85643.15</v>
      </c>
      <c r="P7633" s="275"/>
      <c r="Q7633" s="73">
        <v>0</v>
      </c>
    </row>
    <row r="7634" spans="1:17" ht="12.1" customHeight="1" x14ac:dyDescent="0.25">
      <c r="A7634" s="273" t="s">
        <v>11587</v>
      </c>
      <c r="B7634" s="273"/>
      <c r="C7634" s="274" t="s">
        <v>11588</v>
      </c>
      <c r="D7634" s="274"/>
      <c r="E7634" s="274"/>
      <c r="F7634" s="274"/>
      <c r="G7634" s="73">
        <v>0</v>
      </c>
      <c r="H7634" s="73">
        <v>0</v>
      </c>
      <c r="I7634" s="275">
        <v>77870.25</v>
      </c>
      <c r="J7634" s="275"/>
      <c r="K7634" s="275">
        <v>0</v>
      </c>
      <c r="L7634" s="275"/>
      <c r="M7634" s="275"/>
      <c r="N7634" s="275"/>
      <c r="O7634" s="275">
        <v>77870.25</v>
      </c>
      <c r="P7634" s="275"/>
      <c r="Q7634" s="73">
        <v>0</v>
      </c>
    </row>
    <row r="7635" spans="1:17" ht="12.75" customHeight="1" x14ac:dyDescent="0.25">
      <c r="A7635" s="273" t="s">
        <v>11589</v>
      </c>
      <c r="B7635" s="273"/>
      <c r="C7635" s="274" t="s">
        <v>11590</v>
      </c>
      <c r="D7635" s="274"/>
      <c r="E7635" s="274"/>
      <c r="F7635" s="274"/>
      <c r="G7635" s="73">
        <v>0</v>
      </c>
      <c r="H7635" s="73">
        <v>0</v>
      </c>
      <c r="I7635" s="275">
        <v>88352.87</v>
      </c>
      <c r="J7635" s="275"/>
      <c r="K7635" s="275">
        <v>0</v>
      </c>
      <c r="L7635" s="275"/>
      <c r="M7635" s="275"/>
      <c r="N7635" s="275"/>
      <c r="O7635" s="275">
        <v>88352.87</v>
      </c>
      <c r="P7635" s="275"/>
      <c r="Q7635" s="73">
        <v>0</v>
      </c>
    </row>
    <row r="7636" spans="1:17" ht="12.1" customHeight="1" x14ac:dyDescent="0.25">
      <c r="A7636" s="273" t="s">
        <v>11591</v>
      </c>
      <c r="B7636" s="273"/>
      <c r="C7636" s="274" t="s">
        <v>11393</v>
      </c>
      <c r="D7636" s="274"/>
      <c r="E7636" s="274"/>
      <c r="F7636" s="274"/>
      <c r="G7636" s="73">
        <v>0</v>
      </c>
      <c r="H7636" s="73">
        <v>0</v>
      </c>
      <c r="I7636" s="275">
        <v>2197874.1</v>
      </c>
      <c r="J7636" s="275"/>
      <c r="K7636" s="275">
        <v>0</v>
      </c>
      <c r="L7636" s="275"/>
      <c r="M7636" s="275"/>
      <c r="N7636" s="275"/>
      <c r="O7636" s="275">
        <v>2197874.1</v>
      </c>
      <c r="P7636" s="275"/>
      <c r="Q7636" s="73">
        <v>0</v>
      </c>
    </row>
    <row r="7637" spans="1:17" ht="12.1" customHeight="1" x14ac:dyDescent="0.25">
      <c r="A7637" s="273" t="s">
        <v>11592</v>
      </c>
      <c r="B7637" s="273"/>
      <c r="C7637" s="274" t="s">
        <v>11593</v>
      </c>
      <c r="D7637" s="274"/>
      <c r="E7637" s="274"/>
      <c r="F7637" s="274"/>
      <c r="G7637" s="73">
        <v>0</v>
      </c>
      <c r="H7637" s="73">
        <v>0</v>
      </c>
      <c r="I7637" s="275">
        <v>288757.06</v>
      </c>
      <c r="J7637" s="275"/>
      <c r="K7637" s="275">
        <v>0</v>
      </c>
      <c r="L7637" s="275"/>
      <c r="M7637" s="275"/>
      <c r="N7637" s="275"/>
      <c r="O7637" s="275">
        <v>288757.06</v>
      </c>
      <c r="P7637" s="275"/>
      <c r="Q7637" s="73">
        <v>0</v>
      </c>
    </row>
    <row r="7638" spans="1:17" ht="12.75" customHeight="1" x14ac:dyDescent="0.25">
      <c r="A7638" s="273" t="s">
        <v>11594</v>
      </c>
      <c r="B7638" s="273"/>
      <c r="C7638" s="274" t="s">
        <v>11595</v>
      </c>
      <c r="D7638" s="274"/>
      <c r="E7638" s="274"/>
      <c r="F7638" s="274"/>
      <c r="G7638" s="73">
        <v>0</v>
      </c>
      <c r="H7638" s="73">
        <v>0</v>
      </c>
      <c r="I7638" s="275">
        <v>194851.64</v>
      </c>
      <c r="J7638" s="275"/>
      <c r="K7638" s="275">
        <v>0</v>
      </c>
      <c r="L7638" s="275"/>
      <c r="M7638" s="275"/>
      <c r="N7638" s="275"/>
      <c r="O7638" s="275">
        <v>194851.64</v>
      </c>
      <c r="P7638" s="275"/>
      <c r="Q7638" s="73">
        <v>0</v>
      </c>
    </row>
    <row r="7639" spans="1:17" ht="12.1" customHeight="1" x14ac:dyDescent="0.25">
      <c r="A7639" s="273" t="s">
        <v>11596</v>
      </c>
      <c r="B7639" s="273"/>
      <c r="C7639" s="274" t="s">
        <v>11597</v>
      </c>
      <c r="D7639" s="274"/>
      <c r="E7639" s="274"/>
      <c r="F7639" s="274"/>
      <c r="G7639" s="73">
        <v>0</v>
      </c>
      <c r="H7639" s="73">
        <v>0</v>
      </c>
      <c r="I7639" s="275">
        <v>209857.47</v>
      </c>
      <c r="J7639" s="275"/>
      <c r="K7639" s="275">
        <v>0</v>
      </c>
      <c r="L7639" s="275"/>
      <c r="M7639" s="275"/>
      <c r="N7639" s="275"/>
      <c r="O7639" s="275">
        <v>209857.47</v>
      </c>
      <c r="P7639" s="275"/>
      <c r="Q7639" s="73">
        <v>0</v>
      </c>
    </row>
    <row r="7640" spans="1:17" ht="12.1" customHeight="1" x14ac:dyDescent="0.25">
      <c r="A7640" s="273" t="s">
        <v>11598</v>
      </c>
      <c r="B7640" s="273"/>
      <c r="C7640" s="274" t="s">
        <v>11599</v>
      </c>
      <c r="D7640" s="274"/>
      <c r="E7640" s="274"/>
      <c r="F7640" s="274"/>
      <c r="G7640" s="73">
        <v>0</v>
      </c>
      <c r="H7640" s="73">
        <v>0</v>
      </c>
      <c r="I7640" s="275">
        <v>30461.360000000001</v>
      </c>
      <c r="J7640" s="275"/>
      <c r="K7640" s="275">
        <v>0</v>
      </c>
      <c r="L7640" s="275"/>
      <c r="M7640" s="275"/>
      <c r="N7640" s="275"/>
      <c r="O7640" s="275">
        <v>30461.360000000001</v>
      </c>
      <c r="P7640" s="275"/>
      <c r="Q7640" s="73">
        <v>0</v>
      </c>
    </row>
    <row r="7641" spans="1:17" ht="12.75" customHeight="1" x14ac:dyDescent="0.25">
      <c r="A7641" s="273" t="s">
        <v>11600</v>
      </c>
      <c r="B7641" s="273"/>
      <c r="C7641" s="274" t="s">
        <v>11601</v>
      </c>
      <c r="D7641" s="274"/>
      <c r="E7641" s="274"/>
      <c r="F7641" s="274"/>
      <c r="G7641" s="73">
        <v>0</v>
      </c>
      <c r="H7641" s="73">
        <v>0</v>
      </c>
      <c r="I7641" s="275">
        <v>169934.44</v>
      </c>
      <c r="J7641" s="275"/>
      <c r="K7641" s="275">
        <v>0</v>
      </c>
      <c r="L7641" s="275"/>
      <c r="M7641" s="275"/>
      <c r="N7641" s="275"/>
      <c r="O7641" s="275">
        <v>169934.44</v>
      </c>
      <c r="P7641" s="275"/>
      <c r="Q7641" s="73">
        <v>0</v>
      </c>
    </row>
    <row r="7642" spans="1:17" ht="12.1" customHeight="1" x14ac:dyDescent="0.25">
      <c r="A7642" s="273" t="s">
        <v>11602</v>
      </c>
      <c r="B7642" s="273"/>
      <c r="C7642" s="274" t="s">
        <v>11603</v>
      </c>
      <c r="D7642" s="274"/>
      <c r="E7642" s="274"/>
      <c r="F7642" s="274"/>
      <c r="G7642" s="73">
        <v>0</v>
      </c>
      <c r="H7642" s="73">
        <v>0</v>
      </c>
      <c r="I7642" s="275">
        <v>54888.47</v>
      </c>
      <c r="J7642" s="275"/>
      <c r="K7642" s="275">
        <v>0</v>
      </c>
      <c r="L7642" s="275"/>
      <c r="M7642" s="275"/>
      <c r="N7642" s="275"/>
      <c r="O7642" s="275">
        <v>54888.47</v>
      </c>
      <c r="P7642" s="275"/>
      <c r="Q7642" s="73">
        <v>0</v>
      </c>
    </row>
    <row r="7643" spans="1:17" ht="12.1" customHeight="1" x14ac:dyDescent="0.25">
      <c r="A7643" s="273" t="s">
        <v>11604</v>
      </c>
      <c r="B7643" s="273"/>
      <c r="C7643" s="274" t="s">
        <v>11605</v>
      </c>
      <c r="D7643" s="274"/>
      <c r="E7643" s="274"/>
      <c r="F7643" s="274"/>
      <c r="G7643" s="73">
        <v>0</v>
      </c>
      <c r="H7643" s="73">
        <v>0</v>
      </c>
      <c r="I7643" s="275">
        <v>53707.07</v>
      </c>
      <c r="J7643" s="275"/>
      <c r="K7643" s="275">
        <v>0</v>
      </c>
      <c r="L7643" s="275"/>
      <c r="M7643" s="275"/>
      <c r="N7643" s="275"/>
      <c r="O7643" s="275">
        <v>53707.07</v>
      </c>
      <c r="P7643" s="275"/>
      <c r="Q7643" s="73">
        <v>0</v>
      </c>
    </row>
    <row r="7644" spans="1:17" ht="12.75" customHeight="1" x14ac:dyDescent="0.25">
      <c r="A7644" s="273" t="s">
        <v>11606</v>
      </c>
      <c r="B7644" s="273"/>
      <c r="C7644" s="274" t="s">
        <v>11607</v>
      </c>
      <c r="D7644" s="274"/>
      <c r="E7644" s="274"/>
      <c r="F7644" s="274"/>
      <c r="G7644" s="73">
        <v>0</v>
      </c>
      <c r="H7644" s="73">
        <v>0</v>
      </c>
      <c r="I7644" s="275">
        <v>187448.39</v>
      </c>
      <c r="J7644" s="275"/>
      <c r="K7644" s="275">
        <v>0</v>
      </c>
      <c r="L7644" s="275"/>
      <c r="M7644" s="275"/>
      <c r="N7644" s="275"/>
      <c r="O7644" s="275">
        <v>187448.39</v>
      </c>
      <c r="P7644" s="275"/>
      <c r="Q7644" s="73">
        <v>0</v>
      </c>
    </row>
    <row r="7645" spans="1:17" ht="12.1" customHeight="1" x14ac:dyDescent="0.25">
      <c r="A7645" s="273" t="s">
        <v>11608</v>
      </c>
      <c r="B7645" s="273"/>
      <c r="C7645" s="274" t="s">
        <v>11609</v>
      </c>
      <c r="D7645" s="274"/>
      <c r="E7645" s="274"/>
      <c r="F7645" s="274"/>
      <c r="G7645" s="73">
        <v>0</v>
      </c>
      <c r="H7645" s="73">
        <v>0</v>
      </c>
      <c r="I7645" s="275">
        <v>16568.7</v>
      </c>
      <c r="J7645" s="275"/>
      <c r="K7645" s="275">
        <v>0</v>
      </c>
      <c r="L7645" s="275"/>
      <c r="M7645" s="275"/>
      <c r="N7645" s="275"/>
      <c r="O7645" s="275">
        <v>16568.7</v>
      </c>
      <c r="P7645" s="275"/>
      <c r="Q7645" s="73">
        <v>0</v>
      </c>
    </row>
    <row r="7646" spans="1:17" ht="12.1" customHeight="1" x14ac:dyDescent="0.25">
      <c r="A7646" s="273" t="s">
        <v>11610</v>
      </c>
      <c r="B7646" s="273"/>
      <c r="C7646" s="274" t="s">
        <v>11393</v>
      </c>
      <c r="D7646" s="274"/>
      <c r="E7646" s="274"/>
      <c r="F7646" s="274"/>
      <c r="G7646" s="73">
        <v>0</v>
      </c>
      <c r="H7646" s="73">
        <v>0</v>
      </c>
      <c r="I7646" s="275">
        <v>1934552.56</v>
      </c>
      <c r="J7646" s="275"/>
      <c r="K7646" s="275">
        <v>0</v>
      </c>
      <c r="L7646" s="275"/>
      <c r="M7646" s="275"/>
      <c r="N7646" s="275"/>
      <c r="O7646" s="275">
        <v>1934552.56</v>
      </c>
      <c r="P7646" s="275"/>
      <c r="Q7646" s="73">
        <v>0</v>
      </c>
    </row>
    <row r="7647" spans="1:17" ht="12.75" customHeight="1" x14ac:dyDescent="0.25">
      <c r="A7647" s="273" t="s">
        <v>11611</v>
      </c>
      <c r="B7647" s="273"/>
      <c r="C7647" s="274" t="s">
        <v>11612</v>
      </c>
      <c r="D7647" s="274"/>
      <c r="E7647" s="274"/>
      <c r="F7647" s="274"/>
      <c r="G7647" s="73">
        <v>0</v>
      </c>
      <c r="H7647" s="73">
        <v>0</v>
      </c>
      <c r="I7647" s="275">
        <v>630000</v>
      </c>
      <c r="J7647" s="275"/>
      <c r="K7647" s="275">
        <v>0</v>
      </c>
      <c r="L7647" s="275"/>
      <c r="M7647" s="275"/>
      <c r="N7647" s="275"/>
      <c r="O7647" s="275">
        <v>630000</v>
      </c>
      <c r="P7647" s="275"/>
      <c r="Q7647" s="73">
        <v>0</v>
      </c>
    </row>
    <row r="7648" spans="1:17" ht="12.1" customHeight="1" x14ac:dyDescent="0.25">
      <c r="A7648" s="273" t="s">
        <v>11613</v>
      </c>
      <c r="B7648" s="273"/>
      <c r="C7648" s="274" t="s">
        <v>11614</v>
      </c>
      <c r="D7648" s="274"/>
      <c r="E7648" s="274"/>
      <c r="F7648" s="274"/>
      <c r="G7648" s="73">
        <v>0</v>
      </c>
      <c r="H7648" s="73">
        <v>0</v>
      </c>
      <c r="I7648" s="275">
        <v>630000</v>
      </c>
      <c r="J7648" s="275"/>
      <c r="K7648" s="275">
        <v>0</v>
      </c>
      <c r="L7648" s="275"/>
      <c r="M7648" s="275"/>
      <c r="N7648" s="275"/>
      <c r="O7648" s="275">
        <v>630000</v>
      </c>
      <c r="P7648" s="275"/>
      <c r="Q7648" s="73">
        <v>0</v>
      </c>
    </row>
    <row r="7649" spans="1:17" ht="12.1" customHeight="1" x14ac:dyDescent="0.25">
      <c r="A7649" s="273" t="s">
        <v>11615</v>
      </c>
      <c r="B7649" s="273"/>
      <c r="C7649" s="274" t="s">
        <v>11399</v>
      </c>
      <c r="D7649" s="274"/>
      <c r="E7649" s="274"/>
      <c r="F7649" s="274"/>
      <c r="G7649" s="73">
        <v>0</v>
      </c>
      <c r="H7649" s="73">
        <v>0</v>
      </c>
      <c r="I7649" s="275">
        <v>2930211.89</v>
      </c>
      <c r="J7649" s="275"/>
      <c r="K7649" s="275">
        <v>0</v>
      </c>
      <c r="L7649" s="275"/>
      <c r="M7649" s="275"/>
      <c r="N7649" s="275"/>
      <c r="O7649" s="275">
        <v>2930211.89</v>
      </c>
      <c r="P7649" s="275"/>
      <c r="Q7649" s="73">
        <v>0</v>
      </c>
    </row>
    <row r="7650" spans="1:17" ht="12.75" customHeight="1" x14ac:dyDescent="0.25">
      <c r="A7650" s="273" t="s">
        <v>11616</v>
      </c>
      <c r="B7650" s="273"/>
      <c r="C7650" s="274" t="s">
        <v>11617</v>
      </c>
      <c r="D7650" s="274"/>
      <c r="E7650" s="274"/>
      <c r="F7650" s="274"/>
      <c r="G7650" s="73">
        <v>0</v>
      </c>
      <c r="H7650" s="73">
        <v>0</v>
      </c>
      <c r="I7650" s="275">
        <v>2310000</v>
      </c>
      <c r="J7650" s="275"/>
      <c r="K7650" s="275">
        <v>0</v>
      </c>
      <c r="L7650" s="275"/>
      <c r="M7650" s="275"/>
      <c r="N7650" s="275"/>
      <c r="O7650" s="275">
        <v>2310000</v>
      </c>
      <c r="P7650" s="275"/>
      <c r="Q7650" s="73">
        <v>0</v>
      </c>
    </row>
    <row r="7651" spans="1:17" ht="12.1" customHeight="1" x14ac:dyDescent="0.25">
      <c r="A7651" s="273" t="s">
        <v>11618</v>
      </c>
      <c r="B7651" s="273"/>
      <c r="C7651" s="274" t="s">
        <v>11393</v>
      </c>
      <c r="D7651" s="274"/>
      <c r="E7651" s="274"/>
      <c r="F7651" s="274"/>
      <c r="G7651" s="73">
        <v>0</v>
      </c>
      <c r="H7651" s="73">
        <v>0</v>
      </c>
      <c r="I7651" s="275">
        <v>2919801.41</v>
      </c>
      <c r="J7651" s="275"/>
      <c r="K7651" s="275">
        <v>0</v>
      </c>
      <c r="L7651" s="275"/>
      <c r="M7651" s="275"/>
      <c r="N7651" s="275"/>
      <c r="O7651" s="275">
        <v>2919801.41</v>
      </c>
      <c r="P7651" s="275"/>
      <c r="Q7651" s="73">
        <v>0</v>
      </c>
    </row>
    <row r="7652" spans="1:17" ht="12.1" customHeight="1" x14ac:dyDescent="0.25">
      <c r="A7652" s="273" t="s">
        <v>11619</v>
      </c>
      <c r="B7652" s="273"/>
      <c r="C7652" s="274" t="s">
        <v>11620</v>
      </c>
      <c r="D7652" s="274"/>
      <c r="E7652" s="274"/>
      <c r="F7652" s="274"/>
      <c r="G7652" s="73">
        <v>0</v>
      </c>
      <c r="H7652" s="73">
        <v>0</v>
      </c>
      <c r="I7652" s="275">
        <v>578296.28</v>
      </c>
      <c r="J7652" s="275"/>
      <c r="K7652" s="275">
        <v>0</v>
      </c>
      <c r="L7652" s="275"/>
      <c r="M7652" s="275"/>
      <c r="N7652" s="275"/>
      <c r="O7652" s="275">
        <v>578296.28</v>
      </c>
      <c r="P7652" s="275"/>
      <c r="Q7652" s="73">
        <v>0</v>
      </c>
    </row>
    <row r="7653" spans="1:17" ht="12.1" customHeight="1" x14ac:dyDescent="0.25">
      <c r="A7653" s="273" t="s">
        <v>11621</v>
      </c>
      <c r="B7653" s="273"/>
      <c r="C7653" s="274" t="s">
        <v>11622</v>
      </c>
      <c r="D7653" s="274"/>
      <c r="E7653" s="274"/>
      <c r="F7653" s="274"/>
      <c r="G7653" s="73">
        <v>0</v>
      </c>
      <c r="H7653" s="73">
        <v>0</v>
      </c>
      <c r="I7653" s="275">
        <v>136479.04000000001</v>
      </c>
      <c r="J7653" s="275"/>
      <c r="K7653" s="275">
        <v>0</v>
      </c>
      <c r="L7653" s="275"/>
      <c r="M7653" s="275"/>
      <c r="N7653" s="275"/>
      <c r="O7653" s="275">
        <v>136479.04000000001</v>
      </c>
      <c r="P7653" s="275"/>
      <c r="Q7653" s="73">
        <v>0</v>
      </c>
    </row>
    <row r="7654" spans="1:17" ht="12.75" customHeight="1" x14ac:dyDescent="0.25">
      <c r="A7654" s="273" t="s">
        <v>11623</v>
      </c>
      <c r="B7654" s="273"/>
      <c r="C7654" s="274" t="s">
        <v>11624</v>
      </c>
      <c r="D7654" s="274"/>
      <c r="E7654" s="274"/>
      <c r="F7654" s="274"/>
      <c r="G7654" s="73">
        <v>0</v>
      </c>
      <c r="H7654" s="73">
        <v>0</v>
      </c>
      <c r="I7654" s="275">
        <v>94849.37</v>
      </c>
      <c r="J7654" s="275"/>
      <c r="K7654" s="275">
        <v>0</v>
      </c>
      <c r="L7654" s="275"/>
      <c r="M7654" s="275"/>
      <c r="N7654" s="275"/>
      <c r="O7654" s="275">
        <v>94849.37</v>
      </c>
      <c r="P7654" s="275"/>
      <c r="Q7654" s="73">
        <v>0</v>
      </c>
    </row>
    <row r="7655" spans="1:17" ht="12.1" customHeight="1" x14ac:dyDescent="0.25">
      <c r="A7655" s="273" t="s">
        <v>11625</v>
      </c>
      <c r="B7655" s="273"/>
      <c r="C7655" s="274" t="s">
        <v>11626</v>
      </c>
      <c r="D7655" s="274"/>
      <c r="E7655" s="274"/>
      <c r="F7655" s="274"/>
      <c r="G7655" s="73">
        <v>0</v>
      </c>
      <c r="H7655" s="73">
        <v>0</v>
      </c>
      <c r="I7655" s="275">
        <v>92544.86</v>
      </c>
      <c r="J7655" s="275"/>
      <c r="K7655" s="275">
        <v>0</v>
      </c>
      <c r="L7655" s="275"/>
      <c r="M7655" s="275"/>
      <c r="N7655" s="275"/>
      <c r="O7655" s="275">
        <v>92544.86</v>
      </c>
      <c r="P7655" s="275"/>
      <c r="Q7655" s="73">
        <v>0</v>
      </c>
    </row>
    <row r="7656" spans="1:17" ht="12.1" customHeight="1" x14ac:dyDescent="0.25">
      <c r="A7656" s="273" t="s">
        <v>11627</v>
      </c>
      <c r="B7656" s="273"/>
      <c r="C7656" s="274" t="s">
        <v>11628</v>
      </c>
      <c r="D7656" s="274"/>
      <c r="E7656" s="274"/>
      <c r="F7656" s="274"/>
      <c r="G7656" s="73">
        <v>0</v>
      </c>
      <c r="H7656" s="73">
        <v>0</v>
      </c>
      <c r="I7656" s="275">
        <v>106227.7</v>
      </c>
      <c r="J7656" s="275"/>
      <c r="K7656" s="275">
        <v>0</v>
      </c>
      <c r="L7656" s="275"/>
      <c r="M7656" s="275"/>
      <c r="N7656" s="275"/>
      <c r="O7656" s="275">
        <v>106227.7</v>
      </c>
      <c r="P7656" s="275"/>
      <c r="Q7656" s="73">
        <v>0</v>
      </c>
    </row>
    <row r="7657" spans="1:17" ht="12.75" customHeight="1" x14ac:dyDescent="0.25">
      <c r="A7657" s="273" t="s">
        <v>11629</v>
      </c>
      <c r="B7657" s="273"/>
      <c r="C7657" s="274" t="s">
        <v>11630</v>
      </c>
      <c r="D7657" s="274"/>
      <c r="E7657" s="274"/>
      <c r="F7657" s="274"/>
      <c r="G7657" s="73">
        <v>0</v>
      </c>
      <c r="H7657" s="73">
        <v>0</v>
      </c>
      <c r="I7657" s="275">
        <v>88772.6</v>
      </c>
      <c r="J7657" s="275"/>
      <c r="K7657" s="275">
        <v>0</v>
      </c>
      <c r="L7657" s="275"/>
      <c r="M7657" s="275"/>
      <c r="N7657" s="275"/>
      <c r="O7657" s="275">
        <v>88772.6</v>
      </c>
      <c r="P7657" s="275"/>
      <c r="Q7657" s="73">
        <v>0</v>
      </c>
    </row>
    <row r="7658" spans="1:17" ht="12.1" customHeight="1" x14ac:dyDescent="0.25">
      <c r="A7658" s="273" t="s">
        <v>11631</v>
      </c>
      <c r="B7658" s="273"/>
      <c r="C7658" s="274" t="s">
        <v>11632</v>
      </c>
      <c r="D7658" s="274"/>
      <c r="E7658" s="274"/>
      <c r="F7658" s="274"/>
      <c r="G7658" s="73">
        <v>0</v>
      </c>
      <c r="H7658" s="73">
        <v>0</v>
      </c>
      <c r="I7658" s="275">
        <v>114285.89</v>
      </c>
      <c r="J7658" s="275"/>
      <c r="K7658" s="275">
        <v>0</v>
      </c>
      <c r="L7658" s="275"/>
      <c r="M7658" s="275"/>
      <c r="N7658" s="275"/>
      <c r="O7658" s="275">
        <v>114285.89</v>
      </c>
      <c r="P7658" s="275"/>
      <c r="Q7658" s="73">
        <v>0</v>
      </c>
    </row>
    <row r="7659" spans="1:17" ht="12.1" customHeight="1" x14ac:dyDescent="0.25">
      <c r="A7659" s="273" t="s">
        <v>11633</v>
      </c>
      <c r="B7659" s="273"/>
      <c r="C7659" s="274" t="s">
        <v>11634</v>
      </c>
      <c r="D7659" s="274"/>
      <c r="E7659" s="274"/>
      <c r="F7659" s="274"/>
      <c r="G7659" s="73">
        <v>0</v>
      </c>
      <c r="H7659" s="73">
        <v>0</v>
      </c>
      <c r="I7659" s="275">
        <v>95183.71</v>
      </c>
      <c r="J7659" s="275"/>
      <c r="K7659" s="275">
        <v>0</v>
      </c>
      <c r="L7659" s="275"/>
      <c r="M7659" s="275"/>
      <c r="N7659" s="275"/>
      <c r="O7659" s="275">
        <v>95183.71</v>
      </c>
      <c r="P7659" s="275"/>
      <c r="Q7659" s="73">
        <v>0</v>
      </c>
    </row>
    <row r="7660" spans="1:17" ht="12.75" customHeight="1" x14ac:dyDescent="0.25">
      <c r="A7660" s="273" t="s">
        <v>11635</v>
      </c>
      <c r="B7660" s="273"/>
      <c r="C7660" s="274" t="s">
        <v>11636</v>
      </c>
      <c r="D7660" s="274"/>
      <c r="E7660" s="274"/>
      <c r="F7660" s="274"/>
      <c r="G7660" s="73">
        <v>0</v>
      </c>
      <c r="H7660" s="73">
        <v>0</v>
      </c>
      <c r="I7660" s="275">
        <v>134711.87</v>
      </c>
      <c r="J7660" s="275"/>
      <c r="K7660" s="275">
        <v>0</v>
      </c>
      <c r="L7660" s="275"/>
      <c r="M7660" s="275"/>
      <c r="N7660" s="275"/>
      <c r="O7660" s="275">
        <v>134711.87</v>
      </c>
      <c r="P7660" s="275"/>
      <c r="Q7660" s="73">
        <v>0</v>
      </c>
    </row>
    <row r="7661" spans="1:17" ht="12.1" customHeight="1" x14ac:dyDescent="0.25">
      <c r="A7661" s="273" t="s">
        <v>11637</v>
      </c>
      <c r="B7661" s="273"/>
      <c r="C7661" s="274" t="s">
        <v>11638</v>
      </c>
      <c r="D7661" s="274"/>
      <c r="E7661" s="274"/>
      <c r="F7661" s="274"/>
      <c r="G7661" s="73">
        <v>0</v>
      </c>
      <c r="H7661" s="73">
        <v>0</v>
      </c>
      <c r="I7661" s="275">
        <v>132944.66</v>
      </c>
      <c r="J7661" s="275"/>
      <c r="K7661" s="275">
        <v>0</v>
      </c>
      <c r="L7661" s="275"/>
      <c r="M7661" s="275"/>
      <c r="N7661" s="275"/>
      <c r="O7661" s="275">
        <v>132944.66</v>
      </c>
      <c r="P7661" s="275"/>
      <c r="Q7661" s="73">
        <v>0</v>
      </c>
    </row>
    <row r="7662" spans="1:17" ht="12.1" customHeight="1" x14ac:dyDescent="0.25">
      <c r="A7662" s="273" t="s">
        <v>11639</v>
      </c>
      <c r="B7662" s="273"/>
      <c r="C7662" s="274" t="s">
        <v>11640</v>
      </c>
      <c r="D7662" s="274"/>
      <c r="E7662" s="274"/>
      <c r="F7662" s="274"/>
      <c r="G7662" s="73">
        <v>0</v>
      </c>
      <c r="H7662" s="73">
        <v>0</v>
      </c>
      <c r="I7662" s="275">
        <v>132016.81</v>
      </c>
      <c r="J7662" s="275"/>
      <c r="K7662" s="275">
        <v>0</v>
      </c>
      <c r="L7662" s="275"/>
      <c r="M7662" s="275"/>
      <c r="N7662" s="275"/>
      <c r="O7662" s="275">
        <v>132016.81</v>
      </c>
      <c r="P7662" s="275"/>
      <c r="Q7662" s="73">
        <v>0</v>
      </c>
    </row>
    <row r="7663" spans="1:17" ht="12.75" customHeight="1" x14ac:dyDescent="0.25">
      <c r="A7663" s="273" t="s">
        <v>11641</v>
      </c>
      <c r="B7663" s="273"/>
      <c r="C7663" s="274" t="s">
        <v>11642</v>
      </c>
      <c r="D7663" s="274"/>
      <c r="E7663" s="274"/>
      <c r="F7663" s="274"/>
      <c r="G7663" s="73">
        <v>0</v>
      </c>
      <c r="H7663" s="73">
        <v>0</v>
      </c>
      <c r="I7663" s="275">
        <v>162981.74</v>
      </c>
      <c r="J7663" s="275"/>
      <c r="K7663" s="275">
        <v>0</v>
      </c>
      <c r="L7663" s="275"/>
      <c r="M7663" s="275"/>
      <c r="N7663" s="275"/>
      <c r="O7663" s="275">
        <v>162981.74</v>
      </c>
      <c r="P7663" s="275"/>
      <c r="Q7663" s="73">
        <v>0</v>
      </c>
    </row>
    <row r="7664" spans="1:17" ht="12.1" customHeight="1" x14ac:dyDescent="0.25">
      <c r="A7664" s="273" t="s">
        <v>11643</v>
      </c>
      <c r="B7664" s="273"/>
      <c r="C7664" s="274" t="s">
        <v>11644</v>
      </c>
      <c r="D7664" s="274"/>
      <c r="E7664" s="274"/>
      <c r="F7664" s="274"/>
      <c r="G7664" s="73">
        <v>0</v>
      </c>
      <c r="H7664" s="73">
        <v>0</v>
      </c>
      <c r="I7664" s="275">
        <v>74338.23</v>
      </c>
      <c r="J7664" s="275"/>
      <c r="K7664" s="275">
        <v>0</v>
      </c>
      <c r="L7664" s="275"/>
      <c r="M7664" s="275"/>
      <c r="N7664" s="275"/>
      <c r="O7664" s="275">
        <v>74338.23</v>
      </c>
      <c r="P7664" s="275"/>
      <c r="Q7664" s="73">
        <v>0</v>
      </c>
    </row>
    <row r="7665" spans="1:17" ht="12.1" customHeight="1" x14ac:dyDescent="0.25">
      <c r="A7665" s="273" t="s">
        <v>11645</v>
      </c>
      <c r="B7665" s="273"/>
      <c r="C7665" s="274" t="s">
        <v>11646</v>
      </c>
      <c r="D7665" s="274"/>
      <c r="E7665" s="274"/>
      <c r="F7665" s="274"/>
      <c r="G7665" s="73">
        <v>0</v>
      </c>
      <c r="H7665" s="73">
        <v>0</v>
      </c>
      <c r="I7665" s="275">
        <v>90325.56</v>
      </c>
      <c r="J7665" s="275"/>
      <c r="K7665" s="275">
        <v>0</v>
      </c>
      <c r="L7665" s="275"/>
      <c r="M7665" s="275"/>
      <c r="N7665" s="275"/>
      <c r="O7665" s="275">
        <v>90325.56</v>
      </c>
      <c r="P7665" s="275"/>
      <c r="Q7665" s="73">
        <v>0</v>
      </c>
    </row>
    <row r="7666" spans="1:17" ht="12.75" customHeight="1" x14ac:dyDescent="0.25">
      <c r="A7666" s="273" t="s">
        <v>11647</v>
      </c>
      <c r="B7666" s="273"/>
      <c r="C7666" s="274" t="s">
        <v>11648</v>
      </c>
      <c r="D7666" s="274"/>
      <c r="E7666" s="274"/>
      <c r="F7666" s="274"/>
      <c r="G7666" s="73">
        <v>0</v>
      </c>
      <c r="H7666" s="73">
        <v>0</v>
      </c>
      <c r="I7666" s="275">
        <v>101422.12</v>
      </c>
      <c r="J7666" s="275"/>
      <c r="K7666" s="275">
        <v>0</v>
      </c>
      <c r="L7666" s="275"/>
      <c r="M7666" s="275"/>
      <c r="N7666" s="275"/>
      <c r="O7666" s="275">
        <v>101422.12</v>
      </c>
      <c r="P7666" s="275"/>
      <c r="Q7666" s="73">
        <v>0</v>
      </c>
    </row>
    <row r="7667" spans="1:17" ht="12.1" customHeight="1" x14ac:dyDescent="0.25">
      <c r="A7667" s="273" t="s">
        <v>11649</v>
      </c>
      <c r="B7667" s="273"/>
      <c r="C7667" s="274" t="s">
        <v>11650</v>
      </c>
      <c r="D7667" s="274"/>
      <c r="E7667" s="274"/>
      <c r="F7667" s="274"/>
      <c r="G7667" s="73">
        <v>0</v>
      </c>
      <c r="H7667" s="73">
        <v>0</v>
      </c>
      <c r="I7667" s="275">
        <v>99151.9</v>
      </c>
      <c r="J7667" s="275"/>
      <c r="K7667" s="275">
        <v>0</v>
      </c>
      <c r="L7667" s="275"/>
      <c r="M7667" s="275"/>
      <c r="N7667" s="275"/>
      <c r="O7667" s="275">
        <v>99151.9</v>
      </c>
      <c r="P7667" s="275"/>
      <c r="Q7667" s="73">
        <v>0</v>
      </c>
    </row>
    <row r="7668" spans="1:17" ht="12.1" customHeight="1" x14ac:dyDescent="0.25">
      <c r="A7668" s="273" t="s">
        <v>11651</v>
      </c>
      <c r="B7668" s="273"/>
      <c r="C7668" s="274" t="s">
        <v>11652</v>
      </c>
      <c r="D7668" s="274"/>
      <c r="E7668" s="274"/>
      <c r="F7668" s="274"/>
      <c r="G7668" s="73">
        <v>0</v>
      </c>
      <c r="H7668" s="73">
        <v>0</v>
      </c>
      <c r="I7668" s="275">
        <v>66789.02</v>
      </c>
      <c r="J7668" s="275"/>
      <c r="K7668" s="275">
        <v>0</v>
      </c>
      <c r="L7668" s="275"/>
      <c r="M7668" s="275"/>
      <c r="N7668" s="275"/>
      <c r="O7668" s="275">
        <v>66789.02</v>
      </c>
      <c r="P7668" s="275"/>
      <c r="Q7668" s="73">
        <v>0</v>
      </c>
    </row>
    <row r="7669" spans="1:17" ht="12.75" customHeight="1" x14ac:dyDescent="0.25">
      <c r="A7669" s="273" t="s">
        <v>11653</v>
      </c>
      <c r="B7669" s="273"/>
      <c r="C7669" s="274" t="s">
        <v>11654</v>
      </c>
      <c r="D7669" s="274"/>
      <c r="E7669" s="274"/>
      <c r="F7669" s="274"/>
      <c r="G7669" s="73">
        <v>0</v>
      </c>
      <c r="H7669" s="73">
        <v>0</v>
      </c>
      <c r="I7669" s="275">
        <v>3998823.55</v>
      </c>
      <c r="J7669" s="275"/>
      <c r="K7669" s="275">
        <v>0</v>
      </c>
      <c r="L7669" s="275"/>
      <c r="M7669" s="275"/>
      <c r="N7669" s="275"/>
      <c r="O7669" s="275">
        <v>3998823.55</v>
      </c>
      <c r="P7669" s="275"/>
      <c r="Q7669" s="73">
        <v>0</v>
      </c>
    </row>
    <row r="7670" spans="1:17" ht="12.1" customHeight="1" x14ac:dyDescent="0.25">
      <c r="A7670" s="273" t="s">
        <v>11655</v>
      </c>
      <c r="B7670" s="273"/>
      <c r="C7670" s="274" t="s">
        <v>11656</v>
      </c>
      <c r="D7670" s="274"/>
      <c r="E7670" s="274"/>
      <c r="F7670" s="274"/>
      <c r="G7670" s="73">
        <v>0</v>
      </c>
      <c r="H7670" s="73">
        <v>0</v>
      </c>
      <c r="I7670" s="275">
        <v>6291.01</v>
      </c>
      <c r="J7670" s="275"/>
      <c r="K7670" s="275">
        <v>0</v>
      </c>
      <c r="L7670" s="275"/>
      <c r="M7670" s="275"/>
      <c r="N7670" s="275"/>
      <c r="O7670" s="275">
        <v>6291.01</v>
      </c>
      <c r="P7670" s="275"/>
      <c r="Q7670" s="73">
        <v>0</v>
      </c>
    </row>
    <row r="7671" spans="1:17" ht="12.1" customHeight="1" x14ac:dyDescent="0.25">
      <c r="A7671" s="273" t="s">
        <v>11657</v>
      </c>
      <c r="B7671" s="273"/>
      <c r="C7671" s="274" t="s">
        <v>11658</v>
      </c>
      <c r="D7671" s="274"/>
      <c r="E7671" s="274"/>
      <c r="F7671" s="274"/>
      <c r="G7671" s="73">
        <v>0</v>
      </c>
      <c r="H7671" s="73">
        <v>0</v>
      </c>
      <c r="I7671" s="275">
        <v>6291.01</v>
      </c>
      <c r="J7671" s="275"/>
      <c r="K7671" s="275">
        <v>0</v>
      </c>
      <c r="L7671" s="275"/>
      <c r="M7671" s="275"/>
      <c r="N7671" s="275"/>
      <c r="O7671" s="275">
        <v>6291.01</v>
      </c>
      <c r="P7671" s="275"/>
      <c r="Q7671" s="73">
        <v>0</v>
      </c>
    </row>
    <row r="7672" spans="1:17" ht="12.75" customHeight="1" x14ac:dyDescent="0.25">
      <c r="A7672" s="273" t="s">
        <v>11659</v>
      </c>
      <c r="B7672" s="273"/>
      <c r="C7672" s="274" t="s">
        <v>11660</v>
      </c>
      <c r="D7672" s="274"/>
      <c r="E7672" s="274"/>
      <c r="F7672" s="274"/>
      <c r="G7672" s="73">
        <v>0</v>
      </c>
      <c r="H7672" s="73">
        <v>0</v>
      </c>
      <c r="I7672" s="275">
        <v>6291.01</v>
      </c>
      <c r="J7672" s="275"/>
      <c r="K7672" s="275">
        <v>0</v>
      </c>
      <c r="L7672" s="275"/>
      <c r="M7672" s="275"/>
      <c r="N7672" s="275"/>
      <c r="O7672" s="275">
        <v>6291.01</v>
      </c>
      <c r="P7672" s="275"/>
      <c r="Q7672" s="73">
        <v>0</v>
      </c>
    </row>
    <row r="7673" spans="1:17" ht="12.1" customHeight="1" x14ac:dyDescent="0.25">
      <c r="A7673" s="273" t="s">
        <v>11661</v>
      </c>
      <c r="B7673" s="273"/>
      <c r="C7673" s="274" t="s">
        <v>11662</v>
      </c>
      <c r="D7673" s="274"/>
      <c r="E7673" s="274"/>
      <c r="F7673" s="274"/>
      <c r="G7673" s="73">
        <v>0</v>
      </c>
      <c r="H7673" s="73">
        <v>0</v>
      </c>
      <c r="I7673" s="275">
        <v>6291</v>
      </c>
      <c r="J7673" s="275"/>
      <c r="K7673" s="275">
        <v>0</v>
      </c>
      <c r="L7673" s="275"/>
      <c r="M7673" s="275"/>
      <c r="N7673" s="275"/>
      <c r="O7673" s="275">
        <v>6291</v>
      </c>
      <c r="P7673" s="275"/>
      <c r="Q7673" s="73">
        <v>0</v>
      </c>
    </row>
    <row r="7674" spans="1:17" ht="12.1" customHeight="1" x14ac:dyDescent="0.25">
      <c r="A7674" s="273" t="s">
        <v>11663</v>
      </c>
      <c r="B7674" s="273"/>
      <c r="C7674" s="274" t="s">
        <v>11664</v>
      </c>
      <c r="D7674" s="274"/>
      <c r="E7674" s="274"/>
      <c r="F7674" s="274"/>
      <c r="G7674" s="73">
        <v>0</v>
      </c>
      <c r="H7674" s="73">
        <v>0</v>
      </c>
      <c r="I7674" s="275">
        <v>6291</v>
      </c>
      <c r="J7674" s="275"/>
      <c r="K7674" s="275">
        <v>0</v>
      </c>
      <c r="L7674" s="275"/>
      <c r="M7674" s="275"/>
      <c r="N7674" s="275"/>
      <c r="O7674" s="275">
        <v>6291</v>
      </c>
      <c r="P7674" s="275"/>
      <c r="Q7674" s="73">
        <v>0</v>
      </c>
    </row>
    <row r="7675" spans="1:17" ht="12.75" customHeight="1" x14ac:dyDescent="0.25">
      <c r="A7675" s="273" t="s">
        <v>11665</v>
      </c>
      <c r="B7675" s="273"/>
      <c r="C7675" s="274" t="s">
        <v>11666</v>
      </c>
      <c r="D7675" s="274"/>
      <c r="E7675" s="274"/>
      <c r="F7675" s="274"/>
      <c r="G7675" s="73">
        <v>0</v>
      </c>
      <c r="H7675" s="73">
        <v>0</v>
      </c>
      <c r="I7675" s="275">
        <v>6291</v>
      </c>
      <c r="J7675" s="275"/>
      <c r="K7675" s="275">
        <v>0</v>
      </c>
      <c r="L7675" s="275"/>
      <c r="M7675" s="275"/>
      <c r="N7675" s="275"/>
      <c r="O7675" s="275">
        <v>6291</v>
      </c>
      <c r="P7675" s="275"/>
      <c r="Q7675" s="73">
        <v>0</v>
      </c>
    </row>
    <row r="7676" spans="1:17" ht="12.1" customHeight="1" x14ac:dyDescent="0.25">
      <c r="A7676" s="273" t="s">
        <v>11667</v>
      </c>
      <c r="B7676" s="273"/>
      <c r="C7676" s="274" t="s">
        <v>11668</v>
      </c>
      <c r="D7676" s="274"/>
      <c r="E7676" s="274"/>
      <c r="F7676" s="274"/>
      <c r="G7676" s="73">
        <v>0</v>
      </c>
      <c r="H7676" s="73">
        <v>0</v>
      </c>
      <c r="I7676" s="275">
        <v>6291.01</v>
      </c>
      <c r="J7676" s="275"/>
      <c r="K7676" s="275">
        <v>0</v>
      </c>
      <c r="L7676" s="275"/>
      <c r="M7676" s="275"/>
      <c r="N7676" s="275"/>
      <c r="O7676" s="275">
        <v>6291.01</v>
      </c>
      <c r="P7676" s="275"/>
      <c r="Q7676" s="73">
        <v>0</v>
      </c>
    </row>
    <row r="7677" spans="1:17" ht="12.1" customHeight="1" x14ac:dyDescent="0.25">
      <c r="A7677" s="273" t="s">
        <v>11669</v>
      </c>
      <c r="B7677" s="273"/>
      <c r="C7677" s="274" t="s">
        <v>11670</v>
      </c>
      <c r="D7677" s="274"/>
      <c r="E7677" s="274"/>
      <c r="F7677" s="274"/>
      <c r="G7677" s="73">
        <v>0</v>
      </c>
      <c r="H7677" s="73">
        <v>0</v>
      </c>
      <c r="I7677" s="275">
        <v>6920.1</v>
      </c>
      <c r="J7677" s="275"/>
      <c r="K7677" s="275">
        <v>0</v>
      </c>
      <c r="L7677" s="275"/>
      <c r="M7677" s="275"/>
      <c r="N7677" s="275"/>
      <c r="O7677" s="275">
        <v>6920.1</v>
      </c>
      <c r="P7677" s="275"/>
      <c r="Q7677" s="73">
        <v>0</v>
      </c>
    </row>
    <row r="7678" spans="1:17" ht="12.1" customHeight="1" x14ac:dyDescent="0.25">
      <c r="A7678" s="273" t="s">
        <v>11671</v>
      </c>
      <c r="B7678" s="273"/>
      <c r="C7678" s="274" t="s">
        <v>11672</v>
      </c>
      <c r="D7678" s="274"/>
      <c r="E7678" s="274"/>
      <c r="F7678" s="274"/>
      <c r="G7678" s="73">
        <v>0</v>
      </c>
      <c r="H7678" s="73">
        <v>0</v>
      </c>
      <c r="I7678" s="275">
        <v>629.1</v>
      </c>
      <c r="J7678" s="275"/>
      <c r="K7678" s="275">
        <v>0</v>
      </c>
      <c r="L7678" s="275"/>
      <c r="M7678" s="275"/>
      <c r="N7678" s="275"/>
      <c r="O7678" s="275">
        <v>629.1</v>
      </c>
      <c r="P7678" s="275"/>
      <c r="Q7678" s="73">
        <v>0</v>
      </c>
    </row>
    <row r="7679" spans="1:17" ht="12.75" customHeight="1" x14ac:dyDescent="0.25">
      <c r="A7679" s="273" t="s">
        <v>11673</v>
      </c>
      <c r="B7679" s="273"/>
      <c r="C7679" s="274" t="s">
        <v>11674</v>
      </c>
      <c r="D7679" s="274"/>
      <c r="E7679" s="274"/>
      <c r="F7679" s="274"/>
      <c r="G7679" s="73">
        <v>0</v>
      </c>
      <c r="H7679" s="73">
        <v>0</v>
      </c>
      <c r="I7679" s="275">
        <v>12582.01</v>
      </c>
      <c r="J7679" s="275"/>
      <c r="K7679" s="275">
        <v>0</v>
      </c>
      <c r="L7679" s="275"/>
      <c r="M7679" s="275"/>
      <c r="N7679" s="275"/>
      <c r="O7679" s="275">
        <v>12582.01</v>
      </c>
      <c r="P7679" s="275"/>
      <c r="Q7679" s="73">
        <v>0</v>
      </c>
    </row>
    <row r="7680" spans="1:17" ht="12.1" customHeight="1" x14ac:dyDescent="0.25">
      <c r="A7680" s="273" t="s">
        <v>11675</v>
      </c>
      <c r="B7680" s="273"/>
      <c r="C7680" s="274" t="s">
        <v>11676</v>
      </c>
      <c r="D7680" s="274"/>
      <c r="E7680" s="274"/>
      <c r="F7680" s="274"/>
      <c r="G7680" s="73">
        <v>0</v>
      </c>
      <c r="H7680" s="73">
        <v>0</v>
      </c>
      <c r="I7680" s="275">
        <v>6291.01</v>
      </c>
      <c r="J7680" s="275"/>
      <c r="K7680" s="275">
        <v>0</v>
      </c>
      <c r="L7680" s="275"/>
      <c r="M7680" s="275"/>
      <c r="N7680" s="275"/>
      <c r="O7680" s="275">
        <v>6291.01</v>
      </c>
      <c r="P7680" s="275"/>
      <c r="Q7680" s="73">
        <v>0</v>
      </c>
    </row>
    <row r="7681" spans="1:17" ht="12.1" customHeight="1" x14ac:dyDescent="0.25">
      <c r="A7681" s="273" t="s">
        <v>11677</v>
      </c>
      <c r="B7681" s="273"/>
      <c r="C7681" s="274" t="s">
        <v>11678</v>
      </c>
      <c r="D7681" s="274"/>
      <c r="E7681" s="274"/>
      <c r="F7681" s="274"/>
      <c r="G7681" s="73">
        <v>0</v>
      </c>
      <c r="H7681" s="73">
        <v>0</v>
      </c>
      <c r="I7681" s="275">
        <v>6291</v>
      </c>
      <c r="J7681" s="275"/>
      <c r="K7681" s="275">
        <v>0</v>
      </c>
      <c r="L7681" s="275"/>
      <c r="M7681" s="275"/>
      <c r="N7681" s="275"/>
      <c r="O7681" s="275">
        <v>6291</v>
      </c>
      <c r="P7681" s="275"/>
      <c r="Q7681" s="73">
        <v>0</v>
      </c>
    </row>
    <row r="7682" spans="1:17" ht="12.75" customHeight="1" x14ac:dyDescent="0.25">
      <c r="A7682" s="273" t="s">
        <v>11679</v>
      </c>
      <c r="B7682" s="273"/>
      <c r="C7682" s="274" t="s">
        <v>11680</v>
      </c>
      <c r="D7682" s="274"/>
      <c r="E7682" s="274"/>
      <c r="F7682" s="274"/>
      <c r="G7682" s="73">
        <v>0</v>
      </c>
      <c r="H7682" s="73">
        <v>0</v>
      </c>
      <c r="I7682" s="275">
        <v>6291.01</v>
      </c>
      <c r="J7682" s="275"/>
      <c r="K7682" s="275">
        <v>0</v>
      </c>
      <c r="L7682" s="275"/>
      <c r="M7682" s="275"/>
      <c r="N7682" s="275"/>
      <c r="O7682" s="275">
        <v>6291.01</v>
      </c>
      <c r="P7682" s="275"/>
      <c r="Q7682" s="73">
        <v>0</v>
      </c>
    </row>
    <row r="7683" spans="1:17" ht="12.1" customHeight="1" x14ac:dyDescent="0.25">
      <c r="A7683" s="273" t="s">
        <v>11681</v>
      </c>
      <c r="B7683" s="273"/>
      <c r="C7683" s="274" t="s">
        <v>11682</v>
      </c>
      <c r="D7683" s="274"/>
      <c r="E7683" s="274"/>
      <c r="F7683" s="274"/>
      <c r="G7683" s="73">
        <v>0</v>
      </c>
      <c r="H7683" s="73">
        <v>0</v>
      </c>
      <c r="I7683" s="275">
        <v>6291</v>
      </c>
      <c r="J7683" s="275"/>
      <c r="K7683" s="275">
        <v>0</v>
      </c>
      <c r="L7683" s="275"/>
      <c r="M7683" s="275"/>
      <c r="N7683" s="275"/>
      <c r="O7683" s="275">
        <v>6291</v>
      </c>
      <c r="P7683" s="275"/>
      <c r="Q7683" s="73">
        <v>0</v>
      </c>
    </row>
    <row r="7684" spans="1:17" ht="12.1" customHeight="1" x14ac:dyDescent="0.25">
      <c r="A7684" s="273" t="s">
        <v>11683</v>
      </c>
      <c r="B7684" s="273"/>
      <c r="C7684" s="274" t="s">
        <v>11684</v>
      </c>
      <c r="D7684" s="274"/>
      <c r="E7684" s="274"/>
      <c r="F7684" s="274"/>
      <c r="G7684" s="73">
        <v>0</v>
      </c>
      <c r="H7684" s="73">
        <v>0</v>
      </c>
      <c r="I7684" s="275">
        <v>6920.1</v>
      </c>
      <c r="J7684" s="275"/>
      <c r="K7684" s="275">
        <v>0</v>
      </c>
      <c r="L7684" s="275"/>
      <c r="M7684" s="275"/>
      <c r="N7684" s="275"/>
      <c r="O7684" s="275">
        <v>6920.1</v>
      </c>
      <c r="P7684" s="275"/>
      <c r="Q7684" s="73">
        <v>0</v>
      </c>
    </row>
    <row r="7685" spans="1:17" ht="12.75" customHeight="1" x14ac:dyDescent="0.25">
      <c r="A7685" s="273" t="s">
        <v>11685</v>
      </c>
      <c r="B7685" s="273"/>
      <c r="C7685" s="274" t="s">
        <v>11393</v>
      </c>
      <c r="D7685" s="274"/>
      <c r="E7685" s="274"/>
      <c r="F7685" s="274"/>
      <c r="G7685" s="73">
        <v>0</v>
      </c>
      <c r="H7685" s="73">
        <v>0</v>
      </c>
      <c r="I7685" s="275">
        <v>5817470.5800000001</v>
      </c>
      <c r="J7685" s="275"/>
      <c r="K7685" s="275">
        <v>0</v>
      </c>
      <c r="L7685" s="275"/>
      <c r="M7685" s="275"/>
      <c r="N7685" s="275"/>
      <c r="O7685" s="275">
        <v>5817470.5800000001</v>
      </c>
      <c r="P7685" s="275"/>
      <c r="Q7685" s="73">
        <v>0</v>
      </c>
    </row>
    <row r="7686" spans="1:17" ht="12.1" customHeight="1" x14ac:dyDescent="0.25">
      <c r="A7686" s="273" t="s">
        <v>11686</v>
      </c>
      <c r="B7686" s="273"/>
      <c r="C7686" s="274" t="s">
        <v>11687</v>
      </c>
      <c r="D7686" s="274"/>
      <c r="E7686" s="274"/>
      <c r="F7686" s="274"/>
      <c r="G7686" s="73">
        <v>0</v>
      </c>
      <c r="H7686" s="73">
        <v>0</v>
      </c>
      <c r="I7686" s="275">
        <v>124036.74</v>
      </c>
      <c r="J7686" s="275"/>
      <c r="K7686" s="275">
        <v>0</v>
      </c>
      <c r="L7686" s="275"/>
      <c r="M7686" s="275"/>
      <c r="N7686" s="275"/>
      <c r="O7686" s="275">
        <v>124036.74</v>
      </c>
      <c r="P7686" s="275"/>
      <c r="Q7686" s="73">
        <v>0</v>
      </c>
    </row>
    <row r="7687" spans="1:17" ht="12.1" customHeight="1" x14ac:dyDescent="0.25">
      <c r="A7687" s="273" t="s">
        <v>11688</v>
      </c>
      <c r="B7687" s="273"/>
      <c r="C7687" s="274" t="s">
        <v>11689</v>
      </c>
      <c r="D7687" s="274"/>
      <c r="E7687" s="274"/>
      <c r="F7687" s="274"/>
      <c r="G7687" s="73">
        <v>0</v>
      </c>
      <c r="H7687" s="73">
        <v>0</v>
      </c>
      <c r="I7687" s="275">
        <v>97798.2</v>
      </c>
      <c r="J7687" s="275"/>
      <c r="K7687" s="275">
        <v>0</v>
      </c>
      <c r="L7687" s="275"/>
      <c r="M7687" s="275"/>
      <c r="N7687" s="275"/>
      <c r="O7687" s="275">
        <v>97798.2</v>
      </c>
      <c r="P7687" s="275"/>
      <c r="Q7687" s="73">
        <v>0</v>
      </c>
    </row>
    <row r="7688" spans="1:17" ht="12.75" customHeight="1" x14ac:dyDescent="0.25">
      <c r="A7688" s="273" t="s">
        <v>11690</v>
      </c>
      <c r="B7688" s="273"/>
      <c r="C7688" s="274" t="s">
        <v>11691</v>
      </c>
      <c r="D7688" s="274"/>
      <c r="E7688" s="274"/>
      <c r="F7688" s="274"/>
      <c r="G7688" s="73">
        <v>0</v>
      </c>
      <c r="H7688" s="73">
        <v>0</v>
      </c>
      <c r="I7688" s="275">
        <v>71559.66</v>
      </c>
      <c r="J7688" s="275"/>
      <c r="K7688" s="275">
        <v>0</v>
      </c>
      <c r="L7688" s="275"/>
      <c r="M7688" s="275"/>
      <c r="N7688" s="275"/>
      <c r="O7688" s="275">
        <v>71559.66</v>
      </c>
      <c r="P7688" s="275"/>
      <c r="Q7688" s="73">
        <v>0</v>
      </c>
    </row>
    <row r="7689" spans="1:17" ht="12.1" customHeight="1" x14ac:dyDescent="0.25">
      <c r="A7689" s="273" t="s">
        <v>11692</v>
      </c>
      <c r="B7689" s="273"/>
      <c r="C7689" s="274" t="s">
        <v>11693</v>
      </c>
      <c r="D7689" s="274"/>
      <c r="E7689" s="274"/>
      <c r="F7689" s="274"/>
      <c r="G7689" s="73">
        <v>0</v>
      </c>
      <c r="H7689" s="73">
        <v>0</v>
      </c>
      <c r="I7689" s="275">
        <v>83486.28</v>
      </c>
      <c r="J7689" s="275"/>
      <c r="K7689" s="275">
        <v>0</v>
      </c>
      <c r="L7689" s="275"/>
      <c r="M7689" s="275"/>
      <c r="N7689" s="275"/>
      <c r="O7689" s="275">
        <v>83486.28</v>
      </c>
      <c r="P7689" s="275"/>
      <c r="Q7689" s="73">
        <v>0</v>
      </c>
    </row>
    <row r="7690" spans="1:17" ht="12.1" customHeight="1" x14ac:dyDescent="0.25">
      <c r="A7690" s="273" t="s">
        <v>11694</v>
      </c>
      <c r="B7690" s="273"/>
      <c r="C7690" s="274" t="s">
        <v>11695</v>
      </c>
      <c r="D7690" s="274"/>
      <c r="E7690" s="274"/>
      <c r="F7690" s="274"/>
      <c r="G7690" s="73">
        <v>0</v>
      </c>
      <c r="H7690" s="73">
        <v>0</v>
      </c>
      <c r="I7690" s="275">
        <v>121651.44</v>
      </c>
      <c r="J7690" s="275"/>
      <c r="K7690" s="275">
        <v>0</v>
      </c>
      <c r="L7690" s="275"/>
      <c r="M7690" s="275"/>
      <c r="N7690" s="275"/>
      <c r="O7690" s="275">
        <v>121651.44</v>
      </c>
      <c r="P7690" s="275"/>
      <c r="Q7690" s="73">
        <v>0</v>
      </c>
    </row>
    <row r="7691" spans="1:17" ht="12.75" customHeight="1" x14ac:dyDescent="0.25">
      <c r="A7691" s="273" t="s">
        <v>11696</v>
      </c>
      <c r="B7691" s="273"/>
      <c r="C7691" s="274" t="s">
        <v>11697</v>
      </c>
      <c r="D7691" s="274"/>
      <c r="E7691" s="274"/>
      <c r="F7691" s="274"/>
      <c r="G7691" s="73">
        <v>0</v>
      </c>
      <c r="H7691" s="73">
        <v>0</v>
      </c>
      <c r="I7691" s="275">
        <v>71559.66</v>
      </c>
      <c r="J7691" s="275"/>
      <c r="K7691" s="275">
        <v>0</v>
      </c>
      <c r="L7691" s="275"/>
      <c r="M7691" s="275"/>
      <c r="N7691" s="275"/>
      <c r="O7691" s="275">
        <v>71559.66</v>
      </c>
      <c r="P7691" s="275"/>
      <c r="Q7691" s="73">
        <v>0</v>
      </c>
    </row>
    <row r="7692" spans="1:17" ht="12.1" customHeight="1" x14ac:dyDescent="0.25">
      <c r="A7692" s="273" t="s">
        <v>11698</v>
      </c>
      <c r="B7692" s="273"/>
      <c r="C7692" s="274" t="s">
        <v>11699</v>
      </c>
      <c r="D7692" s="274"/>
      <c r="E7692" s="274"/>
      <c r="F7692" s="274"/>
      <c r="G7692" s="73">
        <v>0</v>
      </c>
      <c r="H7692" s="73">
        <v>0</v>
      </c>
      <c r="I7692" s="275">
        <v>104954.16</v>
      </c>
      <c r="J7692" s="275"/>
      <c r="K7692" s="275">
        <v>0</v>
      </c>
      <c r="L7692" s="275"/>
      <c r="M7692" s="275"/>
      <c r="N7692" s="275"/>
      <c r="O7692" s="275">
        <v>104954.16</v>
      </c>
      <c r="P7692" s="275"/>
      <c r="Q7692" s="73">
        <v>0</v>
      </c>
    </row>
    <row r="7693" spans="1:17" ht="12.1" customHeight="1" x14ac:dyDescent="0.25">
      <c r="A7693" s="273" t="s">
        <v>11700</v>
      </c>
      <c r="B7693" s="273"/>
      <c r="C7693" s="274" t="s">
        <v>11701</v>
      </c>
      <c r="D7693" s="274"/>
      <c r="E7693" s="274"/>
      <c r="F7693" s="274"/>
      <c r="G7693" s="73">
        <v>0</v>
      </c>
      <c r="H7693" s="73">
        <v>0</v>
      </c>
      <c r="I7693" s="275">
        <v>119266.08</v>
      </c>
      <c r="J7693" s="275"/>
      <c r="K7693" s="275">
        <v>0</v>
      </c>
      <c r="L7693" s="275"/>
      <c r="M7693" s="275"/>
      <c r="N7693" s="275"/>
      <c r="O7693" s="275">
        <v>119266.08</v>
      </c>
      <c r="P7693" s="275"/>
      <c r="Q7693" s="73">
        <v>0</v>
      </c>
    </row>
    <row r="7694" spans="1:17" ht="12.75" customHeight="1" x14ac:dyDescent="0.25">
      <c r="A7694" s="273" t="s">
        <v>11702</v>
      </c>
      <c r="B7694" s="273"/>
      <c r="C7694" s="274" t="s">
        <v>11703</v>
      </c>
      <c r="D7694" s="274"/>
      <c r="E7694" s="274"/>
      <c r="F7694" s="274"/>
      <c r="G7694" s="73">
        <v>0</v>
      </c>
      <c r="H7694" s="73">
        <v>0</v>
      </c>
      <c r="I7694" s="275">
        <v>3673395.99</v>
      </c>
      <c r="J7694" s="275"/>
      <c r="K7694" s="275">
        <v>0</v>
      </c>
      <c r="L7694" s="275"/>
      <c r="M7694" s="275"/>
      <c r="N7694" s="275"/>
      <c r="O7694" s="275">
        <v>3673395.99</v>
      </c>
      <c r="P7694" s="275"/>
      <c r="Q7694" s="73">
        <v>0</v>
      </c>
    </row>
    <row r="7695" spans="1:17" ht="12.1" customHeight="1" x14ac:dyDescent="0.25">
      <c r="A7695" s="273" t="s">
        <v>11704</v>
      </c>
      <c r="B7695" s="273"/>
      <c r="C7695" s="274" t="s">
        <v>11705</v>
      </c>
      <c r="D7695" s="274"/>
      <c r="E7695" s="274"/>
      <c r="F7695" s="274"/>
      <c r="G7695" s="73">
        <v>0</v>
      </c>
      <c r="H7695" s="73">
        <v>0</v>
      </c>
      <c r="I7695" s="275">
        <v>159816.57</v>
      </c>
      <c r="J7695" s="275"/>
      <c r="K7695" s="275">
        <v>0</v>
      </c>
      <c r="L7695" s="275"/>
      <c r="M7695" s="275"/>
      <c r="N7695" s="275"/>
      <c r="O7695" s="275">
        <v>159816.57</v>
      </c>
      <c r="P7695" s="275"/>
      <c r="Q7695" s="73">
        <v>0</v>
      </c>
    </row>
    <row r="7696" spans="1:17" ht="12.1" customHeight="1" x14ac:dyDescent="0.25">
      <c r="A7696" s="273" t="s">
        <v>11706</v>
      </c>
      <c r="B7696" s="273"/>
      <c r="C7696" s="274" t="s">
        <v>11707</v>
      </c>
      <c r="D7696" s="274"/>
      <c r="E7696" s="274"/>
      <c r="F7696" s="274"/>
      <c r="G7696" s="73">
        <v>0</v>
      </c>
      <c r="H7696" s="73">
        <v>0</v>
      </c>
      <c r="I7696" s="275">
        <v>135963.35999999999</v>
      </c>
      <c r="J7696" s="275"/>
      <c r="K7696" s="275">
        <v>0</v>
      </c>
      <c r="L7696" s="275"/>
      <c r="M7696" s="275"/>
      <c r="N7696" s="275"/>
      <c r="O7696" s="275">
        <v>135963.35999999999</v>
      </c>
      <c r="P7696" s="275"/>
      <c r="Q7696" s="73">
        <v>0</v>
      </c>
    </row>
    <row r="7697" spans="1:17" ht="12.75" customHeight="1" x14ac:dyDescent="0.25">
      <c r="A7697" s="273" t="s">
        <v>11708</v>
      </c>
      <c r="B7697" s="273"/>
      <c r="C7697" s="274" t="s">
        <v>11709</v>
      </c>
      <c r="D7697" s="274"/>
      <c r="E7697" s="274"/>
      <c r="F7697" s="274"/>
      <c r="G7697" s="73">
        <v>0</v>
      </c>
      <c r="H7697" s="73">
        <v>0</v>
      </c>
      <c r="I7697" s="275">
        <v>128807.37</v>
      </c>
      <c r="J7697" s="275"/>
      <c r="K7697" s="275">
        <v>0</v>
      </c>
      <c r="L7697" s="275"/>
      <c r="M7697" s="275"/>
      <c r="N7697" s="275"/>
      <c r="O7697" s="275">
        <v>128807.37</v>
      </c>
      <c r="P7697" s="275"/>
      <c r="Q7697" s="73">
        <v>0</v>
      </c>
    </row>
    <row r="7698" spans="1:17" ht="12.1" customHeight="1" x14ac:dyDescent="0.25">
      <c r="A7698" s="273" t="s">
        <v>11710</v>
      </c>
      <c r="B7698" s="273"/>
      <c r="C7698" s="274" t="s">
        <v>11711</v>
      </c>
      <c r="D7698" s="274"/>
      <c r="E7698" s="274"/>
      <c r="F7698" s="274"/>
      <c r="G7698" s="73">
        <v>0</v>
      </c>
      <c r="H7698" s="73">
        <v>0</v>
      </c>
      <c r="I7698" s="275">
        <v>109724.02</v>
      </c>
      <c r="J7698" s="275"/>
      <c r="K7698" s="275">
        <v>0</v>
      </c>
      <c r="L7698" s="275"/>
      <c r="M7698" s="275"/>
      <c r="N7698" s="275"/>
      <c r="O7698" s="275">
        <v>109724.02</v>
      </c>
      <c r="P7698" s="275"/>
      <c r="Q7698" s="73">
        <v>0</v>
      </c>
    </row>
    <row r="7699" spans="1:17" ht="12.1" customHeight="1" x14ac:dyDescent="0.25">
      <c r="A7699" s="273" t="s">
        <v>11712</v>
      </c>
      <c r="B7699" s="273"/>
      <c r="C7699" s="274" t="s">
        <v>11713</v>
      </c>
      <c r="D7699" s="274"/>
      <c r="E7699" s="274"/>
      <c r="F7699" s="274"/>
      <c r="G7699" s="73">
        <v>0</v>
      </c>
      <c r="H7699" s="73">
        <v>0</v>
      </c>
      <c r="I7699" s="275">
        <v>4267341.18</v>
      </c>
      <c r="J7699" s="275"/>
      <c r="K7699" s="275">
        <v>0</v>
      </c>
      <c r="L7699" s="275"/>
      <c r="M7699" s="275"/>
      <c r="N7699" s="275"/>
      <c r="O7699" s="275">
        <v>4267341.18</v>
      </c>
      <c r="P7699" s="275"/>
      <c r="Q7699" s="73">
        <v>0</v>
      </c>
    </row>
    <row r="7700" spans="1:17" ht="12.75" customHeight="1" x14ac:dyDescent="0.25">
      <c r="A7700" s="273" t="s">
        <v>11714</v>
      </c>
      <c r="B7700" s="273"/>
      <c r="C7700" s="274" t="s">
        <v>11715</v>
      </c>
      <c r="D7700" s="274"/>
      <c r="E7700" s="274"/>
      <c r="F7700" s="274"/>
      <c r="G7700" s="73">
        <v>0</v>
      </c>
      <c r="H7700" s="73">
        <v>0</v>
      </c>
      <c r="I7700" s="275">
        <v>119266.08</v>
      </c>
      <c r="J7700" s="275"/>
      <c r="K7700" s="275">
        <v>0</v>
      </c>
      <c r="L7700" s="275"/>
      <c r="M7700" s="275"/>
      <c r="N7700" s="275"/>
      <c r="O7700" s="275">
        <v>119266.08</v>
      </c>
      <c r="P7700" s="275"/>
      <c r="Q7700" s="73">
        <v>0</v>
      </c>
    </row>
    <row r="7701" spans="1:17" ht="12.1" customHeight="1" x14ac:dyDescent="0.25">
      <c r="A7701" s="273" t="s">
        <v>11716</v>
      </c>
      <c r="B7701" s="273"/>
      <c r="C7701" s="274" t="s">
        <v>11717</v>
      </c>
      <c r="D7701" s="274"/>
      <c r="E7701" s="274"/>
      <c r="F7701" s="274"/>
      <c r="G7701" s="73">
        <v>0</v>
      </c>
      <c r="H7701" s="73">
        <v>0</v>
      </c>
      <c r="I7701" s="275">
        <v>95412.87</v>
      </c>
      <c r="J7701" s="275"/>
      <c r="K7701" s="275">
        <v>0</v>
      </c>
      <c r="L7701" s="275"/>
      <c r="M7701" s="275"/>
      <c r="N7701" s="275"/>
      <c r="O7701" s="275">
        <v>95412.87</v>
      </c>
      <c r="P7701" s="275"/>
      <c r="Q7701" s="73">
        <v>0</v>
      </c>
    </row>
    <row r="7702" spans="1:17" ht="12.1" customHeight="1" x14ac:dyDescent="0.25">
      <c r="A7702" s="273" t="s">
        <v>11718</v>
      </c>
      <c r="B7702" s="273"/>
      <c r="C7702" s="274" t="s">
        <v>11719</v>
      </c>
      <c r="D7702" s="274"/>
      <c r="E7702" s="274"/>
      <c r="F7702" s="274"/>
      <c r="G7702" s="73">
        <v>0</v>
      </c>
      <c r="H7702" s="73">
        <v>0</v>
      </c>
      <c r="I7702" s="275">
        <v>119266.08</v>
      </c>
      <c r="J7702" s="275"/>
      <c r="K7702" s="275">
        <v>0</v>
      </c>
      <c r="L7702" s="275"/>
      <c r="M7702" s="275"/>
      <c r="N7702" s="275"/>
      <c r="O7702" s="275">
        <v>119266.08</v>
      </c>
      <c r="P7702" s="275"/>
      <c r="Q7702" s="73">
        <v>0</v>
      </c>
    </row>
    <row r="7703" spans="1:17" ht="12.1" customHeight="1" x14ac:dyDescent="0.25">
      <c r="A7703" s="273" t="s">
        <v>11720</v>
      </c>
      <c r="B7703" s="273"/>
      <c r="C7703" s="274" t="s">
        <v>11721</v>
      </c>
      <c r="D7703" s="274"/>
      <c r="E7703" s="274"/>
      <c r="F7703" s="274"/>
      <c r="G7703" s="73">
        <v>0</v>
      </c>
      <c r="H7703" s="73">
        <v>0</v>
      </c>
      <c r="I7703" s="275">
        <v>217064.31</v>
      </c>
      <c r="J7703" s="275"/>
      <c r="K7703" s="275">
        <v>0</v>
      </c>
      <c r="L7703" s="275"/>
      <c r="M7703" s="275"/>
      <c r="N7703" s="275"/>
      <c r="O7703" s="275">
        <v>217064.31</v>
      </c>
      <c r="P7703" s="275"/>
      <c r="Q7703" s="73">
        <v>0</v>
      </c>
    </row>
    <row r="7704" spans="1:17" ht="12.75" customHeight="1" x14ac:dyDescent="0.25">
      <c r="A7704" s="273" t="s">
        <v>11722</v>
      </c>
      <c r="B7704" s="273"/>
      <c r="C7704" s="274" t="s">
        <v>11393</v>
      </c>
      <c r="D7704" s="274"/>
      <c r="E7704" s="274"/>
      <c r="F7704" s="274"/>
      <c r="G7704" s="73">
        <v>0</v>
      </c>
      <c r="H7704" s="73">
        <v>0</v>
      </c>
      <c r="I7704" s="275">
        <v>5510386.9000000004</v>
      </c>
      <c r="J7704" s="275"/>
      <c r="K7704" s="275">
        <v>0</v>
      </c>
      <c r="L7704" s="275"/>
      <c r="M7704" s="275"/>
      <c r="N7704" s="275"/>
      <c r="O7704" s="275">
        <v>5510386.9000000004</v>
      </c>
      <c r="P7704" s="275"/>
      <c r="Q7704" s="73">
        <v>0</v>
      </c>
    </row>
    <row r="7705" spans="1:17" ht="12.1" customHeight="1" x14ac:dyDescent="0.25">
      <c r="A7705" s="273" t="s">
        <v>11723</v>
      </c>
      <c r="B7705" s="273"/>
      <c r="C7705" s="274" t="s">
        <v>11393</v>
      </c>
      <c r="D7705" s="274"/>
      <c r="E7705" s="274"/>
      <c r="F7705" s="274"/>
      <c r="G7705" s="73">
        <v>0</v>
      </c>
      <c r="H7705" s="73">
        <v>0</v>
      </c>
      <c r="I7705" s="275">
        <v>5822765.25</v>
      </c>
      <c r="J7705" s="275"/>
      <c r="K7705" s="275">
        <v>0</v>
      </c>
      <c r="L7705" s="275"/>
      <c r="M7705" s="275"/>
      <c r="N7705" s="275"/>
      <c r="O7705" s="275">
        <v>5822765.25</v>
      </c>
      <c r="P7705" s="275"/>
      <c r="Q7705" s="73">
        <v>0</v>
      </c>
    </row>
    <row r="7706" spans="1:17" ht="12.1" customHeight="1" x14ac:dyDescent="0.25">
      <c r="A7706" s="273" t="s">
        <v>11724</v>
      </c>
      <c r="B7706" s="273"/>
      <c r="C7706" s="274" t="s">
        <v>11725</v>
      </c>
      <c r="D7706" s="274"/>
      <c r="E7706" s="274"/>
      <c r="F7706" s="274"/>
      <c r="G7706" s="73">
        <v>0</v>
      </c>
      <c r="H7706" s="73">
        <v>0</v>
      </c>
      <c r="I7706" s="275">
        <v>2082685.67</v>
      </c>
      <c r="J7706" s="275"/>
      <c r="K7706" s="275">
        <v>0</v>
      </c>
      <c r="L7706" s="275"/>
      <c r="M7706" s="275"/>
      <c r="N7706" s="275"/>
      <c r="O7706" s="275">
        <v>2082685.67</v>
      </c>
      <c r="P7706" s="275"/>
      <c r="Q7706" s="73">
        <v>0</v>
      </c>
    </row>
    <row r="7707" spans="1:17" ht="12.75" customHeight="1" x14ac:dyDescent="0.25">
      <c r="A7707" s="273" t="s">
        <v>11726</v>
      </c>
      <c r="B7707" s="273"/>
      <c r="C7707" s="274" t="s">
        <v>11727</v>
      </c>
      <c r="D7707" s="274"/>
      <c r="E7707" s="274"/>
      <c r="F7707" s="274"/>
      <c r="G7707" s="73">
        <v>0</v>
      </c>
      <c r="H7707" s="73">
        <v>0</v>
      </c>
      <c r="I7707" s="275">
        <v>800221.12</v>
      </c>
      <c r="J7707" s="275"/>
      <c r="K7707" s="275">
        <v>0</v>
      </c>
      <c r="L7707" s="275"/>
      <c r="M7707" s="275"/>
      <c r="N7707" s="275"/>
      <c r="O7707" s="275">
        <v>800221.12</v>
      </c>
      <c r="P7707" s="275"/>
      <c r="Q7707" s="73">
        <v>0</v>
      </c>
    </row>
    <row r="7708" spans="1:17" ht="12.1" customHeight="1" x14ac:dyDescent="0.25">
      <c r="A7708" s="273" t="s">
        <v>11728</v>
      </c>
      <c r="B7708" s="273"/>
      <c r="C7708" s="274" t="s">
        <v>11729</v>
      </c>
      <c r="D7708" s="274"/>
      <c r="E7708" s="274"/>
      <c r="F7708" s="274"/>
      <c r="G7708" s="73">
        <v>0</v>
      </c>
      <c r="H7708" s="73">
        <v>0</v>
      </c>
      <c r="I7708" s="275">
        <v>2039435.76</v>
      </c>
      <c r="J7708" s="275"/>
      <c r="K7708" s="275">
        <v>0</v>
      </c>
      <c r="L7708" s="275"/>
      <c r="M7708" s="275"/>
      <c r="N7708" s="275"/>
      <c r="O7708" s="275">
        <v>2039435.76</v>
      </c>
      <c r="P7708" s="275"/>
      <c r="Q7708" s="73">
        <v>0</v>
      </c>
    </row>
    <row r="7709" spans="1:17" ht="12.1" customHeight="1" x14ac:dyDescent="0.25">
      <c r="A7709" s="273" t="s">
        <v>11730</v>
      </c>
      <c r="B7709" s="273"/>
      <c r="C7709" s="274" t="s">
        <v>11731</v>
      </c>
      <c r="D7709" s="274"/>
      <c r="E7709" s="274"/>
      <c r="F7709" s="274"/>
      <c r="G7709" s="73">
        <v>0</v>
      </c>
      <c r="H7709" s="73">
        <v>0</v>
      </c>
      <c r="I7709" s="275">
        <v>570889.63</v>
      </c>
      <c r="J7709" s="275"/>
      <c r="K7709" s="275">
        <v>0</v>
      </c>
      <c r="L7709" s="275"/>
      <c r="M7709" s="275"/>
      <c r="N7709" s="275"/>
      <c r="O7709" s="275">
        <v>570889.63</v>
      </c>
      <c r="P7709" s="275"/>
      <c r="Q7709" s="73">
        <v>0</v>
      </c>
    </row>
    <row r="7710" spans="1:17" ht="12.75" customHeight="1" x14ac:dyDescent="0.25">
      <c r="A7710" s="273" t="s">
        <v>11732</v>
      </c>
      <c r="B7710" s="273"/>
      <c r="C7710" s="274" t="s">
        <v>11733</v>
      </c>
      <c r="D7710" s="274"/>
      <c r="E7710" s="274"/>
      <c r="F7710" s="274"/>
      <c r="G7710" s="73">
        <v>0</v>
      </c>
      <c r="H7710" s="73">
        <v>0</v>
      </c>
      <c r="I7710" s="275">
        <v>371239.06</v>
      </c>
      <c r="J7710" s="275"/>
      <c r="K7710" s="275">
        <v>0</v>
      </c>
      <c r="L7710" s="275"/>
      <c r="M7710" s="275"/>
      <c r="N7710" s="275"/>
      <c r="O7710" s="275">
        <v>371239.06</v>
      </c>
      <c r="P7710" s="275"/>
      <c r="Q7710" s="73">
        <v>0</v>
      </c>
    </row>
    <row r="7711" spans="1:17" ht="12.1" customHeight="1" x14ac:dyDescent="0.25">
      <c r="A7711" s="273" t="s">
        <v>11734</v>
      </c>
      <c r="B7711" s="273"/>
      <c r="C7711" s="274" t="s">
        <v>11735</v>
      </c>
      <c r="D7711" s="274"/>
      <c r="E7711" s="274"/>
      <c r="F7711" s="274"/>
      <c r="G7711" s="73">
        <v>0</v>
      </c>
      <c r="H7711" s="73">
        <v>0</v>
      </c>
      <c r="I7711" s="275">
        <v>55990.79</v>
      </c>
      <c r="J7711" s="275"/>
      <c r="K7711" s="275">
        <v>0</v>
      </c>
      <c r="L7711" s="275"/>
      <c r="M7711" s="275"/>
      <c r="N7711" s="275"/>
      <c r="O7711" s="275">
        <v>55990.79</v>
      </c>
      <c r="P7711" s="275"/>
      <c r="Q7711" s="73">
        <v>0</v>
      </c>
    </row>
    <row r="7712" spans="1:17" ht="12.1" customHeight="1" x14ac:dyDescent="0.25">
      <c r="A7712" s="273" t="s">
        <v>11736</v>
      </c>
      <c r="B7712" s="273"/>
      <c r="C7712" s="274" t="s">
        <v>11737</v>
      </c>
      <c r="D7712" s="274"/>
      <c r="E7712" s="274"/>
      <c r="F7712" s="274"/>
      <c r="G7712" s="73">
        <v>0</v>
      </c>
      <c r="H7712" s="73">
        <v>0</v>
      </c>
      <c r="I7712" s="275">
        <v>55990.79</v>
      </c>
      <c r="J7712" s="275"/>
      <c r="K7712" s="275">
        <v>0</v>
      </c>
      <c r="L7712" s="275"/>
      <c r="M7712" s="275"/>
      <c r="N7712" s="275"/>
      <c r="O7712" s="275">
        <v>55990.79</v>
      </c>
      <c r="P7712" s="275"/>
      <c r="Q7712" s="73">
        <v>0</v>
      </c>
    </row>
    <row r="7713" spans="1:17" ht="12.75" customHeight="1" x14ac:dyDescent="0.25">
      <c r="A7713" s="273" t="s">
        <v>11738</v>
      </c>
      <c r="B7713" s="273"/>
      <c r="C7713" s="274" t="s">
        <v>11739</v>
      </c>
      <c r="D7713" s="274"/>
      <c r="E7713" s="274"/>
      <c r="F7713" s="274"/>
      <c r="G7713" s="73">
        <v>0</v>
      </c>
      <c r="H7713" s="73">
        <v>0</v>
      </c>
      <c r="I7713" s="275">
        <v>55990.79</v>
      </c>
      <c r="J7713" s="275"/>
      <c r="K7713" s="275">
        <v>0</v>
      </c>
      <c r="L7713" s="275"/>
      <c r="M7713" s="275"/>
      <c r="N7713" s="275"/>
      <c r="O7713" s="275">
        <v>55990.79</v>
      </c>
      <c r="P7713" s="275"/>
      <c r="Q7713" s="73">
        <v>0</v>
      </c>
    </row>
    <row r="7714" spans="1:17" ht="12.1" customHeight="1" x14ac:dyDescent="0.25">
      <c r="A7714" s="273" t="s">
        <v>11740</v>
      </c>
      <c r="B7714" s="273"/>
      <c r="C7714" s="274" t="s">
        <v>11741</v>
      </c>
      <c r="D7714" s="274"/>
      <c r="E7714" s="274"/>
      <c r="F7714" s="274"/>
      <c r="G7714" s="73">
        <v>0</v>
      </c>
      <c r="H7714" s="73">
        <v>0</v>
      </c>
      <c r="I7714" s="275">
        <v>475990.79</v>
      </c>
      <c r="J7714" s="275"/>
      <c r="K7714" s="275">
        <v>0</v>
      </c>
      <c r="L7714" s="275"/>
      <c r="M7714" s="275"/>
      <c r="N7714" s="275"/>
      <c r="O7714" s="275">
        <v>475990.79</v>
      </c>
      <c r="P7714" s="275"/>
      <c r="Q7714" s="73">
        <v>0</v>
      </c>
    </row>
    <row r="7715" spans="1:17" ht="12.1" customHeight="1" x14ac:dyDescent="0.25">
      <c r="A7715" s="273" t="s">
        <v>11742</v>
      </c>
      <c r="B7715" s="273"/>
      <c r="C7715" s="274" t="s">
        <v>11393</v>
      </c>
      <c r="D7715" s="274"/>
      <c r="E7715" s="274"/>
      <c r="F7715" s="274"/>
      <c r="G7715" s="73">
        <v>0</v>
      </c>
      <c r="H7715" s="73">
        <v>0</v>
      </c>
      <c r="I7715" s="275">
        <v>14500064.33</v>
      </c>
      <c r="J7715" s="275"/>
      <c r="K7715" s="275">
        <v>0</v>
      </c>
      <c r="L7715" s="275"/>
      <c r="M7715" s="275"/>
      <c r="N7715" s="275"/>
      <c r="O7715" s="275">
        <v>14500064.33</v>
      </c>
      <c r="P7715" s="275"/>
      <c r="Q7715" s="73">
        <v>0</v>
      </c>
    </row>
    <row r="7716" spans="1:17" ht="12.75" customHeight="1" x14ac:dyDescent="0.25">
      <c r="A7716" s="273" t="s">
        <v>11743</v>
      </c>
      <c r="B7716" s="273"/>
      <c r="C7716" s="274" t="s">
        <v>11744</v>
      </c>
      <c r="D7716" s="274"/>
      <c r="E7716" s="274"/>
      <c r="F7716" s="274"/>
      <c r="G7716" s="73">
        <v>0</v>
      </c>
      <c r="H7716" s="73">
        <v>0</v>
      </c>
      <c r="I7716" s="275">
        <v>633280.68000000005</v>
      </c>
      <c r="J7716" s="275"/>
      <c r="K7716" s="275">
        <v>0</v>
      </c>
      <c r="L7716" s="275"/>
      <c r="M7716" s="275"/>
      <c r="N7716" s="275"/>
      <c r="O7716" s="275">
        <v>633280.68000000005</v>
      </c>
      <c r="P7716" s="275"/>
      <c r="Q7716" s="73">
        <v>0</v>
      </c>
    </row>
    <row r="7717" spans="1:17" ht="12.1" customHeight="1" x14ac:dyDescent="0.25">
      <c r="A7717" s="273" t="s">
        <v>11745</v>
      </c>
      <c r="B7717" s="273"/>
      <c r="C7717" s="274" t="s">
        <v>11746</v>
      </c>
      <c r="D7717" s="274"/>
      <c r="E7717" s="274"/>
      <c r="F7717" s="274"/>
      <c r="G7717" s="73">
        <v>0</v>
      </c>
      <c r="H7717" s="73">
        <v>0</v>
      </c>
      <c r="I7717" s="275">
        <v>4213151.91</v>
      </c>
      <c r="J7717" s="275"/>
      <c r="K7717" s="275">
        <v>0</v>
      </c>
      <c r="L7717" s="275"/>
      <c r="M7717" s="275"/>
      <c r="N7717" s="275"/>
      <c r="O7717" s="275">
        <v>4213151.91</v>
      </c>
      <c r="P7717" s="275"/>
      <c r="Q7717" s="73">
        <v>0</v>
      </c>
    </row>
    <row r="7718" spans="1:17" ht="12.1" customHeight="1" x14ac:dyDescent="0.25">
      <c r="A7718" s="273" t="s">
        <v>11747</v>
      </c>
      <c r="B7718" s="273"/>
      <c r="C7718" s="274" t="s">
        <v>11393</v>
      </c>
      <c r="D7718" s="274"/>
      <c r="E7718" s="274"/>
      <c r="F7718" s="274"/>
      <c r="G7718" s="73">
        <v>0</v>
      </c>
      <c r="H7718" s="73">
        <v>0</v>
      </c>
      <c r="I7718" s="275">
        <v>3355488.69</v>
      </c>
      <c r="J7718" s="275"/>
      <c r="K7718" s="275">
        <v>0</v>
      </c>
      <c r="L7718" s="275"/>
      <c r="M7718" s="275"/>
      <c r="N7718" s="275"/>
      <c r="O7718" s="275">
        <v>3355488.69</v>
      </c>
      <c r="P7718" s="275"/>
      <c r="Q7718" s="73">
        <v>0</v>
      </c>
    </row>
    <row r="7719" spans="1:17" ht="12.75" customHeight="1" x14ac:dyDescent="0.25">
      <c r="A7719" s="273" t="s">
        <v>11748</v>
      </c>
      <c r="B7719" s="273"/>
      <c r="C7719" s="274" t="s">
        <v>11749</v>
      </c>
      <c r="D7719" s="274"/>
      <c r="E7719" s="274"/>
      <c r="F7719" s="274"/>
      <c r="G7719" s="73">
        <v>0</v>
      </c>
      <c r="H7719" s="73">
        <v>0</v>
      </c>
      <c r="I7719" s="275">
        <v>8918700.3599999994</v>
      </c>
      <c r="J7719" s="275"/>
      <c r="K7719" s="275">
        <v>0</v>
      </c>
      <c r="L7719" s="275"/>
      <c r="M7719" s="275"/>
      <c r="N7719" s="275"/>
      <c r="O7719" s="275">
        <v>8918700.3599999994</v>
      </c>
      <c r="P7719" s="275"/>
      <c r="Q7719" s="73">
        <v>0</v>
      </c>
    </row>
    <row r="7720" spans="1:17" ht="12.1" customHeight="1" x14ac:dyDescent="0.25">
      <c r="A7720" s="273" t="s">
        <v>11750</v>
      </c>
      <c r="B7720" s="273"/>
      <c r="C7720" s="274" t="s">
        <v>11393</v>
      </c>
      <c r="D7720" s="274"/>
      <c r="E7720" s="274"/>
      <c r="F7720" s="274"/>
      <c r="G7720" s="73">
        <v>0</v>
      </c>
      <c r="H7720" s="73">
        <v>0</v>
      </c>
      <c r="I7720" s="275">
        <v>4903950.21</v>
      </c>
      <c r="J7720" s="275"/>
      <c r="K7720" s="275">
        <v>0</v>
      </c>
      <c r="L7720" s="275"/>
      <c r="M7720" s="275"/>
      <c r="N7720" s="275"/>
      <c r="O7720" s="275">
        <v>4903950.21</v>
      </c>
      <c r="P7720" s="275"/>
      <c r="Q7720" s="73">
        <v>0</v>
      </c>
    </row>
    <row r="7721" spans="1:17" ht="12.1" customHeight="1" x14ac:dyDescent="0.25">
      <c r="A7721" s="273" t="s">
        <v>11751</v>
      </c>
      <c r="B7721" s="273"/>
      <c r="C7721" s="274" t="s">
        <v>11752</v>
      </c>
      <c r="D7721" s="274"/>
      <c r="E7721" s="274"/>
      <c r="F7721" s="274"/>
      <c r="G7721" s="73">
        <v>0</v>
      </c>
      <c r="H7721" s="73">
        <v>0</v>
      </c>
      <c r="I7721" s="275">
        <v>432210.48</v>
      </c>
      <c r="J7721" s="275"/>
      <c r="K7721" s="275">
        <v>0</v>
      </c>
      <c r="L7721" s="275"/>
      <c r="M7721" s="275"/>
      <c r="N7721" s="275"/>
      <c r="O7721" s="275">
        <v>432210.48</v>
      </c>
      <c r="P7721" s="275"/>
      <c r="Q7721" s="73">
        <v>0</v>
      </c>
    </row>
    <row r="7722" spans="1:17" ht="12.75" customHeight="1" x14ac:dyDescent="0.25">
      <c r="A7722" s="273" t="s">
        <v>11753</v>
      </c>
      <c r="B7722" s="273"/>
      <c r="C7722" s="274" t="s">
        <v>11393</v>
      </c>
      <c r="D7722" s="274"/>
      <c r="E7722" s="274"/>
      <c r="F7722" s="274"/>
      <c r="G7722" s="73">
        <v>0</v>
      </c>
      <c r="H7722" s="73">
        <v>0</v>
      </c>
      <c r="I7722" s="275">
        <v>7107213.5899999999</v>
      </c>
      <c r="J7722" s="275"/>
      <c r="K7722" s="275">
        <v>0</v>
      </c>
      <c r="L7722" s="275"/>
      <c r="M7722" s="275"/>
      <c r="N7722" s="275"/>
      <c r="O7722" s="275">
        <v>7107213.5899999999</v>
      </c>
      <c r="P7722" s="275"/>
      <c r="Q7722" s="73">
        <v>0</v>
      </c>
    </row>
    <row r="7723" spans="1:17" ht="12.1" customHeight="1" x14ac:dyDescent="0.25">
      <c r="A7723" s="273" t="s">
        <v>11754</v>
      </c>
      <c r="B7723" s="273"/>
      <c r="C7723" s="274" t="s">
        <v>11755</v>
      </c>
      <c r="D7723" s="274"/>
      <c r="E7723" s="274"/>
      <c r="F7723" s="274"/>
      <c r="G7723" s="73">
        <v>0</v>
      </c>
      <c r="H7723" s="73">
        <v>0</v>
      </c>
      <c r="I7723" s="275">
        <v>62979714.700000003</v>
      </c>
      <c r="J7723" s="275"/>
      <c r="K7723" s="275">
        <v>0</v>
      </c>
      <c r="L7723" s="275"/>
      <c r="M7723" s="275"/>
      <c r="N7723" s="275"/>
      <c r="O7723" s="275">
        <v>62979714.700000003</v>
      </c>
      <c r="P7723" s="275"/>
      <c r="Q7723" s="73">
        <v>0</v>
      </c>
    </row>
    <row r="7724" spans="1:17" ht="12.1" customHeight="1" x14ac:dyDescent="0.25">
      <c r="A7724" s="273" t="s">
        <v>11756</v>
      </c>
      <c r="B7724" s="273"/>
      <c r="C7724" s="274" t="s">
        <v>11757</v>
      </c>
      <c r="D7724" s="274"/>
      <c r="E7724" s="274"/>
      <c r="F7724" s="274"/>
      <c r="G7724" s="73">
        <v>0</v>
      </c>
      <c r="H7724" s="73">
        <v>0</v>
      </c>
      <c r="I7724" s="275">
        <v>6719185.9800000004</v>
      </c>
      <c r="J7724" s="275"/>
      <c r="K7724" s="275">
        <v>0</v>
      </c>
      <c r="L7724" s="275"/>
      <c r="M7724" s="275"/>
      <c r="N7724" s="275"/>
      <c r="O7724" s="275">
        <v>6719185.9800000004</v>
      </c>
      <c r="P7724" s="275"/>
      <c r="Q7724" s="73">
        <v>0</v>
      </c>
    </row>
    <row r="7725" spans="1:17" ht="12.75" customHeight="1" x14ac:dyDescent="0.25">
      <c r="A7725" s="273" t="s">
        <v>11758</v>
      </c>
      <c r="B7725" s="273"/>
      <c r="C7725" s="274" t="s">
        <v>11759</v>
      </c>
      <c r="D7725" s="274"/>
      <c r="E7725" s="274"/>
      <c r="F7725" s="274"/>
      <c r="G7725" s="73">
        <v>0</v>
      </c>
      <c r="H7725" s="73">
        <v>0</v>
      </c>
      <c r="I7725" s="275">
        <v>50027.39</v>
      </c>
      <c r="J7725" s="275"/>
      <c r="K7725" s="275">
        <v>0</v>
      </c>
      <c r="L7725" s="275"/>
      <c r="M7725" s="275"/>
      <c r="N7725" s="275"/>
      <c r="O7725" s="275">
        <v>50027.39</v>
      </c>
      <c r="P7725" s="275"/>
      <c r="Q7725" s="73">
        <v>0</v>
      </c>
    </row>
    <row r="7726" spans="1:17" ht="12.1" customHeight="1" x14ac:dyDescent="0.25">
      <c r="A7726" s="273" t="s">
        <v>11760</v>
      </c>
      <c r="B7726" s="273"/>
      <c r="C7726" s="274" t="s">
        <v>11761</v>
      </c>
      <c r="D7726" s="274"/>
      <c r="E7726" s="274"/>
      <c r="F7726" s="274"/>
      <c r="G7726" s="73">
        <v>0</v>
      </c>
      <c r="H7726" s="73">
        <v>0</v>
      </c>
      <c r="I7726" s="275">
        <v>53103.71</v>
      </c>
      <c r="J7726" s="275"/>
      <c r="K7726" s="275">
        <v>0</v>
      </c>
      <c r="L7726" s="275"/>
      <c r="M7726" s="275"/>
      <c r="N7726" s="275"/>
      <c r="O7726" s="275">
        <v>53103.71</v>
      </c>
      <c r="P7726" s="275"/>
      <c r="Q7726" s="73">
        <v>0</v>
      </c>
    </row>
    <row r="7727" spans="1:17" ht="12.1" customHeight="1" x14ac:dyDescent="0.25">
      <c r="A7727" s="273" t="s">
        <v>11762</v>
      </c>
      <c r="B7727" s="273"/>
      <c r="C7727" s="274" t="s">
        <v>11763</v>
      </c>
      <c r="D7727" s="274"/>
      <c r="E7727" s="274"/>
      <c r="F7727" s="274"/>
      <c r="G7727" s="73">
        <v>0</v>
      </c>
      <c r="H7727" s="73">
        <v>0</v>
      </c>
      <c r="I7727" s="275">
        <v>35378.29</v>
      </c>
      <c r="J7727" s="275"/>
      <c r="K7727" s="275">
        <v>0</v>
      </c>
      <c r="L7727" s="275"/>
      <c r="M7727" s="275"/>
      <c r="N7727" s="275"/>
      <c r="O7727" s="275">
        <v>35378.29</v>
      </c>
      <c r="P7727" s="275"/>
      <c r="Q7727" s="73">
        <v>0</v>
      </c>
    </row>
    <row r="7728" spans="1:17" ht="12.1" customHeight="1" x14ac:dyDescent="0.25">
      <c r="A7728" s="273" t="s">
        <v>11764</v>
      </c>
      <c r="B7728" s="273"/>
      <c r="C7728" s="274" t="s">
        <v>11765</v>
      </c>
      <c r="D7728" s="274"/>
      <c r="E7728" s="274"/>
      <c r="F7728" s="274"/>
      <c r="G7728" s="73">
        <v>0</v>
      </c>
      <c r="H7728" s="73">
        <v>0</v>
      </c>
      <c r="I7728" s="275">
        <v>37429.17</v>
      </c>
      <c r="J7728" s="275"/>
      <c r="K7728" s="275">
        <v>0</v>
      </c>
      <c r="L7728" s="275"/>
      <c r="M7728" s="275"/>
      <c r="N7728" s="275"/>
      <c r="O7728" s="275">
        <v>37429.17</v>
      </c>
      <c r="P7728" s="275"/>
      <c r="Q7728" s="73">
        <v>0</v>
      </c>
    </row>
    <row r="7729" spans="1:17" ht="12.75" customHeight="1" x14ac:dyDescent="0.25">
      <c r="A7729" s="273" t="s">
        <v>11766</v>
      </c>
      <c r="B7729" s="273"/>
      <c r="C7729" s="274" t="s">
        <v>11767</v>
      </c>
      <c r="D7729" s="274"/>
      <c r="E7729" s="274"/>
      <c r="F7729" s="274"/>
      <c r="G7729" s="73">
        <v>0</v>
      </c>
      <c r="H7729" s="73">
        <v>0</v>
      </c>
      <c r="I7729" s="275">
        <v>51410.97</v>
      </c>
      <c r="J7729" s="275"/>
      <c r="K7729" s="275">
        <v>0</v>
      </c>
      <c r="L7729" s="275"/>
      <c r="M7729" s="275"/>
      <c r="N7729" s="275"/>
      <c r="O7729" s="275">
        <v>51410.97</v>
      </c>
      <c r="P7729" s="275"/>
      <c r="Q7729" s="73">
        <v>0</v>
      </c>
    </row>
    <row r="7730" spans="1:17" ht="12.1" customHeight="1" x14ac:dyDescent="0.25">
      <c r="A7730" s="273" t="s">
        <v>11768</v>
      </c>
      <c r="B7730" s="273"/>
      <c r="C7730" s="274" t="s">
        <v>11769</v>
      </c>
      <c r="D7730" s="274"/>
      <c r="E7730" s="274"/>
      <c r="F7730" s="274"/>
      <c r="G7730" s="73">
        <v>0</v>
      </c>
      <c r="H7730" s="73">
        <v>0</v>
      </c>
      <c r="I7730" s="275">
        <v>75179.67</v>
      </c>
      <c r="J7730" s="275"/>
      <c r="K7730" s="275">
        <v>0</v>
      </c>
      <c r="L7730" s="275"/>
      <c r="M7730" s="275"/>
      <c r="N7730" s="275"/>
      <c r="O7730" s="275">
        <v>75179.67</v>
      </c>
      <c r="P7730" s="275"/>
      <c r="Q7730" s="73">
        <v>0</v>
      </c>
    </row>
    <row r="7731" spans="1:17" ht="12.1" customHeight="1" x14ac:dyDescent="0.25">
      <c r="A7731" s="273" t="s">
        <v>11770</v>
      </c>
      <c r="B7731" s="273"/>
      <c r="C7731" s="274" t="s">
        <v>11771</v>
      </c>
      <c r="D7731" s="274"/>
      <c r="E7731" s="274"/>
      <c r="F7731" s="274"/>
      <c r="G7731" s="73">
        <v>0</v>
      </c>
      <c r="H7731" s="73">
        <v>0</v>
      </c>
      <c r="I7731" s="275">
        <v>56322.96</v>
      </c>
      <c r="J7731" s="275"/>
      <c r="K7731" s="275">
        <v>0</v>
      </c>
      <c r="L7731" s="275"/>
      <c r="M7731" s="275"/>
      <c r="N7731" s="275"/>
      <c r="O7731" s="275">
        <v>56322.96</v>
      </c>
      <c r="P7731" s="275"/>
      <c r="Q7731" s="73">
        <v>0</v>
      </c>
    </row>
    <row r="7732" spans="1:17" ht="12.75" customHeight="1" x14ac:dyDescent="0.25">
      <c r="A7732" s="273" t="s">
        <v>11772</v>
      </c>
      <c r="B7732" s="273"/>
      <c r="C7732" s="274" t="s">
        <v>11773</v>
      </c>
      <c r="D7732" s="274"/>
      <c r="E7732" s="274"/>
      <c r="F7732" s="274"/>
      <c r="G7732" s="73">
        <v>0</v>
      </c>
      <c r="H7732" s="73">
        <v>0</v>
      </c>
      <c r="I7732" s="275">
        <v>45689.3</v>
      </c>
      <c r="J7732" s="275"/>
      <c r="K7732" s="275">
        <v>0</v>
      </c>
      <c r="L7732" s="275"/>
      <c r="M7732" s="275"/>
      <c r="N7732" s="275"/>
      <c r="O7732" s="275">
        <v>45689.3</v>
      </c>
      <c r="P7732" s="275"/>
      <c r="Q7732" s="73">
        <v>0</v>
      </c>
    </row>
    <row r="7733" spans="1:17" ht="12.1" customHeight="1" x14ac:dyDescent="0.25">
      <c r="A7733" s="273" t="s">
        <v>11774</v>
      </c>
      <c r="B7733" s="273"/>
      <c r="C7733" s="274" t="s">
        <v>11775</v>
      </c>
      <c r="D7733" s="274"/>
      <c r="E7733" s="274"/>
      <c r="F7733" s="274"/>
      <c r="G7733" s="73">
        <v>0</v>
      </c>
      <c r="H7733" s="73">
        <v>0</v>
      </c>
      <c r="I7733" s="275">
        <v>132805.79</v>
      </c>
      <c r="J7733" s="275"/>
      <c r="K7733" s="275">
        <v>0</v>
      </c>
      <c r="L7733" s="275"/>
      <c r="M7733" s="275"/>
      <c r="N7733" s="275"/>
      <c r="O7733" s="275">
        <v>132805.79</v>
      </c>
      <c r="P7733" s="275"/>
      <c r="Q7733" s="73">
        <v>0</v>
      </c>
    </row>
    <row r="7734" spans="1:17" ht="12.1" customHeight="1" x14ac:dyDescent="0.25">
      <c r="A7734" s="273" t="s">
        <v>11776</v>
      </c>
      <c r="B7734" s="273"/>
      <c r="C7734" s="274" t="s">
        <v>11777</v>
      </c>
      <c r="D7734" s="274"/>
      <c r="E7734" s="274"/>
      <c r="F7734" s="274"/>
      <c r="G7734" s="73">
        <v>0</v>
      </c>
      <c r="H7734" s="73">
        <v>0</v>
      </c>
      <c r="I7734" s="275">
        <v>15945.9</v>
      </c>
      <c r="J7734" s="275"/>
      <c r="K7734" s="275">
        <v>0</v>
      </c>
      <c r="L7734" s="275"/>
      <c r="M7734" s="275"/>
      <c r="N7734" s="275"/>
      <c r="O7734" s="275">
        <v>15945.9</v>
      </c>
      <c r="P7734" s="275"/>
      <c r="Q7734" s="73">
        <v>0</v>
      </c>
    </row>
    <row r="7735" spans="1:17" ht="12.75" customHeight="1" x14ac:dyDescent="0.25">
      <c r="A7735" s="273" t="s">
        <v>11778</v>
      </c>
      <c r="B7735" s="273"/>
      <c r="C7735" s="274" t="s">
        <v>11779</v>
      </c>
      <c r="D7735" s="274"/>
      <c r="E7735" s="274"/>
      <c r="F7735" s="274"/>
      <c r="G7735" s="73">
        <v>0</v>
      </c>
      <c r="H7735" s="73">
        <v>0</v>
      </c>
      <c r="I7735" s="275">
        <v>3554.4</v>
      </c>
      <c r="J7735" s="275"/>
      <c r="K7735" s="275">
        <v>0</v>
      </c>
      <c r="L7735" s="275"/>
      <c r="M7735" s="275"/>
      <c r="N7735" s="275"/>
      <c r="O7735" s="275">
        <v>3554.4</v>
      </c>
      <c r="P7735" s="275"/>
      <c r="Q7735" s="73">
        <v>0</v>
      </c>
    </row>
    <row r="7736" spans="1:17" ht="12.1" customHeight="1" x14ac:dyDescent="0.25">
      <c r="A7736" s="273" t="s">
        <v>11780</v>
      </c>
      <c r="B7736" s="273"/>
      <c r="C7736" s="274" t="s">
        <v>11781</v>
      </c>
      <c r="D7736" s="274"/>
      <c r="E7736" s="274"/>
      <c r="F7736" s="274"/>
      <c r="G7736" s="73">
        <v>0</v>
      </c>
      <c r="H7736" s="73">
        <v>0</v>
      </c>
      <c r="I7736" s="275">
        <v>112489.53</v>
      </c>
      <c r="J7736" s="275"/>
      <c r="K7736" s="275">
        <v>0</v>
      </c>
      <c r="L7736" s="275"/>
      <c r="M7736" s="275"/>
      <c r="N7736" s="275"/>
      <c r="O7736" s="275">
        <v>112489.53</v>
      </c>
      <c r="P7736" s="275"/>
      <c r="Q7736" s="73">
        <v>0</v>
      </c>
    </row>
    <row r="7737" spans="1:17" ht="12.1" customHeight="1" x14ac:dyDescent="0.25">
      <c r="A7737" s="273" t="s">
        <v>11782</v>
      </c>
      <c r="B7737" s="273"/>
      <c r="C7737" s="274" t="s">
        <v>11783</v>
      </c>
      <c r="D7737" s="274"/>
      <c r="E7737" s="274"/>
      <c r="F7737" s="274"/>
      <c r="G7737" s="73">
        <v>0</v>
      </c>
      <c r="H7737" s="73">
        <v>0</v>
      </c>
      <c r="I7737" s="275">
        <v>39299.35</v>
      </c>
      <c r="J7737" s="275"/>
      <c r="K7737" s="275">
        <v>0</v>
      </c>
      <c r="L7737" s="275"/>
      <c r="M7737" s="275"/>
      <c r="N7737" s="275"/>
      <c r="O7737" s="275">
        <v>39299.35</v>
      </c>
      <c r="P7737" s="275"/>
      <c r="Q7737" s="73">
        <v>0</v>
      </c>
    </row>
    <row r="7738" spans="1:17" ht="12.75" customHeight="1" x14ac:dyDescent="0.25">
      <c r="A7738" s="273" t="s">
        <v>11784</v>
      </c>
      <c r="B7738" s="273"/>
      <c r="C7738" s="274" t="s">
        <v>11785</v>
      </c>
      <c r="D7738" s="274"/>
      <c r="E7738" s="274"/>
      <c r="F7738" s="274"/>
      <c r="G7738" s="73">
        <v>0</v>
      </c>
      <c r="H7738" s="73">
        <v>0</v>
      </c>
      <c r="I7738" s="275">
        <v>19909.689999999999</v>
      </c>
      <c r="J7738" s="275"/>
      <c r="K7738" s="275">
        <v>0</v>
      </c>
      <c r="L7738" s="275"/>
      <c r="M7738" s="275"/>
      <c r="N7738" s="275"/>
      <c r="O7738" s="275">
        <v>19909.689999999999</v>
      </c>
      <c r="P7738" s="275"/>
      <c r="Q7738" s="73">
        <v>0</v>
      </c>
    </row>
    <row r="7739" spans="1:17" ht="12.1" customHeight="1" x14ac:dyDescent="0.25">
      <c r="A7739" s="273" t="s">
        <v>11786</v>
      </c>
      <c r="B7739" s="273"/>
      <c r="C7739" s="274" t="s">
        <v>11787</v>
      </c>
      <c r="D7739" s="274"/>
      <c r="E7739" s="274"/>
      <c r="F7739" s="274"/>
      <c r="G7739" s="73">
        <v>0</v>
      </c>
      <c r="H7739" s="73">
        <v>0</v>
      </c>
      <c r="I7739" s="275">
        <v>13031.3</v>
      </c>
      <c r="J7739" s="275"/>
      <c r="K7739" s="275">
        <v>0</v>
      </c>
      <c r="L7739" s="275"/>
      <c r="M7739" s="275"/>
      <c r="N7739" s="275"/>
      <c r="O7739" s="275">
        <v>13031.3</v>
      </c>
      <c r="P7739" s="275"/>
      <c r="Q7739" s="73">
        <v>0</v>
      </c>
    </row>
    <row r="7740" spans="1:17" ht="12.1" customHeight="1" x14ac:dyDescent="0.25">
      <c r="A7740" s="273" t="s">
        <v>11788</v>
      </c>
      <c r="B7740" s="273"/>
      <c r="C7740" s="274" t="s">
        <v>11789</v>
      </c>
      <c r="D7740" s="274"/>
      <c r="E7740" s="274"/>
      <c r="F7740" s="274"/>
      <c r="G7740" s="73">
        <v>0</v>
      </c>
      <c r="H7740" s="73">
        <v>0</v>
      </c>
      <c r="I7740" s="275">
        <v>90223.17</v>
      </c>
      <c r="J7740" s="275"/>
      <c r="K7740" s="275">
        <v>0</v>
      </c>
      <c r="L7740" s="275"/>
      <c r="M7740" s="275"/>
      <c r="N7740" s="275"/>
      <c r="O7740" s="275">
        <v>90223.17</v>
      </c>
      <c r="P7740" s="275"/>
      <c r="Q7740" s="73">
        <v>0</v>
      </c>
    </row>
    <row r="7741" spans="1:17" ht="12.75" customHeight="1" x14ac:dyDescent="0.25">
      <c r="A7741" s="273" t="s">
        <v>11790</v>
      </c>
      <c r="B7741" s="273"/>
      <c r="C7741" s="274" t="s">
        <v>11791</v>
      </c>
      <c r="D7741" s="274"/>
      <c r="E7741" s="274"/>
      <c r="F7741" s="274"/>
      <c r="G7741" s="73">
        <v>0</v>
      </c>
      <c r="H7741" s="73">
        <v>0</v>
      </c>
      <c r="I7741" s="275">
        <v>9841.2000000000007</v>
      </c>
      <c r="J7741" s="275"/>
      <c r="K7741" s="275">
        <v>0</v>
      </c>
      <c r="L7741" s="275"/>
      <c r="M7741" s="275"/>
      <c r="N7741" s="275"/>
      <c r="O7741" s="275">
        <v>9841.2000000000007</v>
      </c>
      <c r="P7741" s="275"/>
      <c r="Q7741" s="73">
        <v>0</v>
      </c>
    </row>
    <row r="7742" spans="1:17" ht="12.1" customHeight="1" x14ac:dyDescent="0.25">
      <c r="A7742" s="273" t="s">
        <v>11792</v>
      </c>
      <c r="B7742" s="273"/>
      <c r="C7742" s="274" t="s">
        <v>11757</v>
      </c>
      <c r="D7742" s="274"/>
      <c r="E7742" s="274"/>
      <c r="F7742" s="274"/>
      <c r="G7742" s="73">
        <v>0</v>
      </c>
      <c r="H7742" s="73">
        <v>0</v>
      </c>
      <c r="I7742" s="275">
        <v>14077308.6</v>
      </c>
      <c r="J7742" s="275"/>
      <c r="K7742" s="275">
        <v>0</v>
      </c>
      <c r="L7742" s="275"/>
      <c r="M7742" s="275"/>
      <c r="N7742" s="275"/>
      <c r="O7742" s="275">
        <v>14077308.6</v>
      </c>
      <c r="P7742" s="275"/>
      <c r="Q7742" s="73">
        <v>0</v>
      </c>
    </row>
    <row r="7743" spans="1:17" ht="12.1" customHeight="1" x14ac:dyDescent="0.25">
      <c r="A7743" s="273" t="s">
        <v>11793</v>
      </c>
      <c r="B7743" s="273"/>
      <c r="C7743" s="274" t="s">
        <v>11794</v>
      </c>
      <c r="D7743" s="274"/>
      <c r="E7743" s="274"/>
      <c r="F7743" s="274"/>
      <c r="G7743" s="73">
        <v>0</v>
      </c>
      <c r="H7743" s="73">
        <v>0</v>
      </c>
      <c r="I7743" s="275">
        <v>39539.4</v>
      </c>
      <c r="J7743" s="275"/>
      <c r="K7743" s="275">
        <v>0</v>
      </c>
      <c r="L7743" s="275"/>
      <c r="M7743" s="275"/>
      <c r="N7743" s="275"/>
      <c r="O7743" s="275">
        <v>39539.4</v>
      </c>
      <c r="P7743" s="275"/>
      <c r="Q7743" s="73">
        <v>0</v>
      </c>
    </row>
    <row r="7744" spans="1:17" ht="12.75" customHeight="1" x14ac:dyDescent="0.25">
      <c r="A7744" s="273" t="s">
        <v>11795</v>
      </c>
      <c r="B7744" s="273"/>
      <c r="C7744" s="274" t="s">
        <v>11796</v>
      </c>
      <c r="D7744" s="274"/>
      <c r="E7744" s="274"/>
      <c r="F7744" s="274"/>
      <c r="G7744" s="73">
        <v>0</v>
      </c>
      <c r="H7744" s="73">
        <v>0</v>
      </c>
      <c r="I7744" s="275">
        <v>289628</v>
      </c>
      <c r="J7744" s="275"/>
      <c r="K7744" s="275">
        <v>0</v>
      </c>
      <c r="L7744" s="275"/>
      <c r="M7744" s="275"/>
      <c r="N7744" s="275"/>
      <c r="O7744" s="275">
        <v>289628</v>
      </c>
      <c r="P7744" s="275"/>
      <c r="Q7744" s="73">
        <v>0</v>
      </c>
    </row>
    <row r="7745" spans="1:17" ht="12.1" customHeight="1" x14ac:dyDescent="0.25">
      <c r="A7745" s="273" t="s">
        <v>11797</v>
      </c>
      <c r="B7745" s="273"/>
      <c r="C7745" s="274" t="s">
        <v>11798</v>
      </c>
      <c r="D7745" s="274"/>
      <c r="E7745" s="274"/>
      <c r="F7745" s="274"/>
      <c r="G7745" s="73">
        <v>0</v>
      </c>
      <c r="H7745" s="73">
        <v>0</v>
      </c>
      <c r="I7745" s="275">
        <v>29159.3</v>
      </c>
      <c r="J7745" s="275"/>
      <c r="K7745" s="275">
        <v>0</v>
      </c>
      <c r="L7745" s="275"/>
      <c r="M7745" s="275"/>
      <c r="N7745" s="275"/>
      <c r="O7745" s="275">
        <v>29159.3</v>
      </c>
      <c r="P7745" s="275"/>
      <c r="Q7745" s="73">
        <v>0</v>
      </c>
    </row>
    <row r="7746" spans="1:17" ht="12.1" customHeight="1" x14ac:dyDescent="0.25">
      <c r="A7746" s="273" t="s">
        <v>11799</v>
      </c>
      <c r="B7746" s="273"/>
      <c r="C7746" s="274" t="s">
        <v>11800</v>
      </c>
      <c r="D7746" s="274"/>
      <c r="E7746" s="274"/>
      <c r="F7746" s="274"/>
      <c r="G7746" s="73">
        <v>0</v>
      </c>
      <c r="H7746" s="73">
        <v>0</v>
      </c>
      <c r="I7746" s="275">
        <v>593477.69999999995</v>
      </c>
      <c r="J7746" s="275"/>
      <c r="K7746" s="275">
        <v>0</v>
      </c>
      <c r="L7746" s="275"/>
      <c r="M7746" s="275"/>
      <c r="N7746" s="275"/>
      <c r="O7746" s="275">
        <v>593477.69999999995</v>
      </c>
      <c r="P7746" s="275"/>
      <c r="Q7746" s="73">
        <v>0</v>
      </c>
    </row>
    <row r="7747" spans="1:17" ht="12.75" customHeight="1" x14ac:dyDescent="0.25">
      <c r="A7747" s="273" t="s">
        <v>11801</v>
      </c>
      <c r="B7747" s="273"/>
      <c r="C7747" s="274" t="s">
        <v>11802</v>
      </c>
      <c r="D7747" s="274"/>
      <c r="E7747" s="274"/>
      <c r="F7747" s="274"/>
      <c r="G7747" s="73">
        <v>0</v>
      </c>
      <c r="H7747" s="73">
        <v>0</v>
      </c>
      <c r="I7747" s="275">
        <v>7290.1</v>
      </c>
      <c r="J7747" s="275"/>
      <c r="K7747" s="275">
        <v>0</v>
      </c>
      <c r="L7747" s="275"/>
      <c r="M7747" s="275"/>
      <c r="N7747" s="275"/>
      <c r="O7747" s="275">
        <v>7290.1</v>
      </c>
      <c r="P7747" s="275"/>
      <c r="Q7747" s="73">
        <v>0</v>
      </c>
    </row>
    <row r="7748" spans="1:17" ht="12.1" customHeight="1" x14ac:dyDescent="0.25">
      <c r="A7748" s="273" t="s">
        <v>11803</v>
      </c>
      <c r="B7748" s="273"/>
      <c r="C7748" s="274" t="s">
        <v>11804</v>
      </c>
      <c r="D7748" s="274"/>
      <c r="E7748" s="274"/>
      <c r="F7748" s="274"/>
      <c r="G7748" s="73">
        <v>0</v>
      </c>
      <c r="H7748" s="73">
        <v>0</v>
      </c>
      <c r="I7748" s="275">
        <v>149794.4</v>
      </c>
      <c r="J7748" s="275"/>
      <c r="K7748" s="275">
        <v>0</v>
      </c>
      <c r="L7748" s="275"/>
      <c r="M7748" s="275"/>
      <c r="N7748" s="275"/>
      <c r="O7748" s="275">
        <v>149794.4</v>
      </c>
      <c r="P7748" s="275"/>
      <c r="Q7748" s="73">
        <v>0</v>
      </c>
    </row>
    <row r="7749" spans="1:17" ht="12.1" customHeight="1" x14ac:dyDescent="0.25">
      <c r="A7749" s="273" t="s">
        <v>11805</v>
      </c>
      <c r="B7749" s="273"/>
      <c r="C7749" s="274" t="s">
        <v>11806</v>
      </c>
      <c r="D7749" s="274"/>
      <c r="E7749" s="274"/>
      <c r="F7749" s="274"/>
      <c r="G7749" s="73">
        <v>0</v>
      </c>
      <c r="H7749" s="73">
        <v>0</v>
      </c>
      <c r="I7749" s="275">
        <v>233037.7</v>
      </c>
      <c r="J7749" s="275"/>
      <c r="K7749" s="275">
        <v>0</v>
      </c>
      <c r="L7749" s="275"/>
      <c r="M7749" s="275"/>
      <c r="N7749" s="275"/>
      <c r="O7749" s="275">
        <v>233037.7</v>
      </c>
      <c r="P7749" s="275"/>
      <c r="Q7749" s="73">
        <v>0</v>
      </c>
    </row>
    <row r="7750" spans="1:17" ht="12.75" customHeight="1" x14ac:dyDescent="0.25">
      <c r="A7750" s="273" t="s">
        <v>11807</v>
      </c>
      <c r="B7750" s="273"/>
      <c r="C7750" s="274" t="s">
        <v>11808</v>
      </c>
      <c r="D7750" s="274"/>
      <c r="E7750" s="274"/>
      <c r="F7750" s="274"/>
      <c r="G7750" s="73">
        <v>0</v>
      </c>
      <c r="H7750" s="73">
        <v>0</v>
      </c>
      <c r="I7750" s="275">
        <v>184302</v>
      </c>
      <c r="J7750" s="275"/>
      <c r="K7750" s="275">
        <v>0</v>
      </c>
      <c r="L7750" s="275"/>
      <c r="M7750" s="275"/>
      <c r="N7750" s="275"/>
      <c r="O7750" s="275">
        <v>184302</v>
      </c>
      <c r="P7750" s="275"/>
      <c r="Q7750" s="73">
        <v>0</v>
      </c>
    </row>
    <row r="7751" spans="1:17" ht="12.1" customHeight="1" x14ac:dyDescent="0.25">
      <c r="A7751" s="273" t="s">
        <v>11809</v>
      </c>
      <c r="B7751" s="273"/>
      <c r="C7751" s="274" t="s">
        <v>11810</v>
      </c>
      <c r="D7751" s="274"/>
      <c r="E7751" s="274"/>
      <c r="F7751" s="274"/>
      <c r="G7751" s="73">
        <v>0</v>
      </c>
      <c r="H7751" s="73">
        <v>0</v>
      </c>
      <c r="I7751" s="275">
        <v>54139.4</v>
      </c>
      <c r="J7751" s="275"/>
      <c r="K7751" s="275">
        <v>0</v>
      </c>
      <c r="L7751" s="275"/>
      <c r="M7751" s="275"/>
      <c r="N7751" s="275"/>
      <c r="O7751" s="275">
        <v>54139.4</v>
      </c>
      <c r="P7751" s="275"/>
      <c r="Q7751" s="73">
        <v>0</v>
      </c>
    </row>
    <row r="7752" spans="1:17" ht="12.1" customHeight="1" x14ac:dyDescent="0.25">
      <c r="A7752" s="273" t="s">
        <v>11811</v>
      </c>
      <c r="B7752" s="273"/>
      <c r="C7752" s="274" t="s">
        <v>11812</v>
      </c>
      <c r="D7752" s="274"/>
      <c r="E7752" s="274"/>
      <c r="F7752" s="274"/>
      <c r="G7752" s="73">
        <v>0</v>
      </c>
      <c r="H7752" s="73">
        <v>0</v>
      </c>
      <c r="I7752" s="275">
        <v>62174.400000000001</v>
      </c>
      <c r="J7752" s="275"/>
      <c r="K7752" s="275">
        <v>0</v>
      </c>
      <c r="L7752" s="275"/>
      <c r="M7752" s="275"/>
      <c r="N7752" s="275"/>
      <c r="O7752" s="275">
        <v>62174.400000000001</v>
      </c>
      <c r="P7752" s="275"/>
      <c r="Q7752" s="73">
        <v>0</v>
      </c>
    </row>
    <row r="7753" spans="1:17" ht="12.1" customHeight="1" x14ac:dyDescent="0.25">
      <c r="A7753" s="273" t="s">
        <v>11813</v>
      </c>
      <c r="B7753" s="273"/>
      <c r="C7753" s="274" t="s">
        <v>11814</v>
      </c>
      <c r="D7753" s="274"/>
      <c r="E7753" s="274"/>
      <c r="F7753" s="274"/>
      <c r="G7753" s="73">
        <v>0</v>
      </c>
      <c r="H7753" s="73">
        <v>0</v>
      </c>
      <c r="I7753" s="275">
        <v>53793.3</v>
      </c>
      <c r="J7753" s="275"/>
      <c r="K7753" s="275">
        <v>0</v>
      </c>
      <c r="L7753" s="275"/>
      <c r="M7753" s="275"/>
      <c r="N7753" s="275"/>
      <c r="O7753" s="275">
        <v>53793.3</v>
      </c>
      <c r="P7753" s="275"/>
      <c r="Q7753" s="73">
        <v>0</v>
      </c>
    </row>
    <row r="7754" spans="1:17" ht="12.75" customHeight="1" x14ac:dyDescent="0.25">
      <c r="A7754" s="273" t="s">
        <v>11815</v>
      </c>
      <c r="B7754" s="273"/>
      <c r="C7754" s="274" t="s">
        <v>11816</v>
      </c>
      <c r="D7754" s="274"/>
      <c r="E7754" s="274"/>
      <c r="F7754" s="274"/>
      <c r="G7754" s="73">
        <v>0</v>
      </c>
      <c r="H7754" s="73">
        <v>0</v>
      </c>
      <c r="I7754" s="275">
        <v>25355.3</v>
      </c>
      <c r="J7754" s="275"/>
      <c r="K7754" s="275">
        <v>0</v>
      </c>
      <c r="L7754" s="275"/>
      <c r="M7754" s="275"/>
      <c r="N7754" s="275"/>
      <c r="O7754" s="275">
        <v>25355.3</v>
      </c>
      <c r="P7754" s="275"/>
      <c r="Q7754" s="73">
        <v>0</v>
      </c>
    </row>
    <row r="7755" spans="1:17" ht="12.1" customHeight="1" x14ac:dyDescent="0.25">
      <c r="A7755" s="273" t="s">
        <v>11817</v>
      </c>
      <c r="B7755" s="273"/>
      <c r="C7755" s="274" t="s">
        <v>11757</v>
      </c>
      <c r="D7755" s="274"/>
      <c r="E7755" s="274"/>
      <c r="F7755" s="274"/>
      <c r="G7755" s="73">
        <v>0</v>
      </c>
      <c r="H7755" s="73">
        <v>0</v>
      </c>
      <c r="I7755" s="275">
        <v>6383919.2999999998</v>
      </c>
      <c r="J7755" s="275"/>
      <c r="K7755" s="275">
        <v>0</v>
      </c>
      <c r="L7755" s="275"/>
      <c r="M7755" s="275"/>
      <c r="N7755" s="275"/>
      <c r="O7755" s="275">
        <v>6383919.2999999998</v>
      </c>
      <c r="P7755" s="275"/>
      <c r="Q7755" s="73">
        <v>0</v>
      </c>
    </row>
    <row r="7756" spans="1:17" ht="12.1" customHeight="1" x14ac:dyDescent="0.25">
      <c r="A7756" s="273" t="s">
        <v>11818</v>
      </c>
      <c r="B7756" s="273"/>
      <c r="C7756" s="274" t="s">
        <v>11819</v>
      </c>
      <c r="D7756" s="274"/>
      <c r="E7756" s="274"/>
      <c r="F7756" s="274"/>
      <c r="G7756" s="73">
        <v>0</v>
      </c>
      <c r="H7756" s="73">
        <v>0</v>
      </c>
      <c r="I7756" s="275">
        <v>3279</v>
      </c>
      <c r="J7756" s="275"/>
      <c r="K7756" s="275">
        <v>0</v>
      </c>
      <c r="L7756" s="275"/>
      <c r="M7756" s="275"/>
      <c r="N7756" s="275"/>
      <c r="O7756" s="275">
        <v>3279</v>
      </c>
      <c r="P7756" s="275"/>
      <c r="Q7756" s="73">
        <v>0</v>
      </c>
    </row>
    <row r="7757" spans="1:17" ht="12.75" customHeight="1" x14ac:dyDescent="0.25">
      <c r="A7757" s="273" t="s">
        <v>11820</v>
      </c>
      <c r="B7757" s="273"/>
      <c r="C7757" s="274" t="s">
        <v>11821</v>
      </c>
      <c r="D7757" s="274"/>
      <c r="E7757" s="274"/>
      <c r="F7757" s="274"/>
      <c r="G7757" s="73">
        <v>0</v>
      </c>
      <c r="H7757" s="73">
        <v>0</v>
      </c>
      <c r="I7757" s="275">
        <v>49782.7</v>
      </c>
      <c r="J7757" s="275"/>
      <c r="K7757" s="275">
        <v>0</v>
      </c>
      <c r="L7757" s="275"/>
      <c r="M7757" s="275"/>
      <c r="N7757" s="275"/>
      <c r="O7757" s="275">
        <v>49782.7</v>
      </c>
      <c r="P7757" s="275"/>
      <c r="Q7757" s="73">
        <v>0</v>
      </c>
    </row>
    <row r="7758" spans="1:17" ht="12.1" customHeight="1" x14ac:dyDescent="0.25">
      <c r="A7758" s="273" t="s">
        <v>11822</v>
      </c>
      <c r="B7758" s="273"/>
      <c r="C7758" s="274" t="s">
        <v>11823</v>
      </c>
      <c r="D7758" s="274"/>
      <c r="E7758" s="274"/>
      <c r="F7758" s="274"/>
      <c r="G7758" s="73">
        <v>0</v>
      </c>
      <c r="H7758" s="73">
        <v>0</v>
      </c>
      <c r="I7758" s="275">
        <v>42073.3</v>
      </c>
      <c r="J7758" s="275"/>
      <c r="K7758" s="275">
        <v>0</v>
      </c>
      <c r="L7758" s="275"/>
      <c r="M7758" s="275"/>
      <c r="N7758" s="275"/>
      <c r="O7758" s="275">
        <v>42073.3</v>
      </c>
      <c r="P7758" s="275"/>
      <c r="Q7758" s="73">
        <v>0</v>
      </c>
    </row>
    <row r="7759" spans="1:17" ht="12.1" customHeight="1" x14ac:dyDescent="0.25">
      <c r="A7759" s="273" t="s">
        <v>11824</v>
      </c>
      <c r="B7759" s="273"/>
      <c r="C7759" s="274" t="s">
        <v>11825</v>
      </c>
      <c r="D7759" s="274"/>
      <c r="E7759" s="274"/>
      <c r="F7759" s="274"/>
      <c r="G7759" s="73">
        <v>0</v>
      </c>
      <c r="H7759" s="73">
        <v>0</v>
      </c>
      <c r="I7759" s="275">
        <v>49782.7</v>
      </c>
      <c r="J7759" s="275"/>
      <c r="K7759" s="275">
        <v>0</v>
      </c>
      <c r="L7759" s="275"/>
      <c r="M7759" s="275"/>
      <c r="N7759" s="275"/>
      <c r="O7759" s="275">
        <v>49782.7</v>
      </c>
      <c r="P7759" s="275"/>
      <c r="Q7759" s="73">
        <v>0</v>
      </c>
    </row>
    <row r="7760" spans="1:17" ht="12.75" customHeight="1" x14ac:dyDescent="0.25">
      <c r="A7760" s="273" t="s">
        <v>11826</v>
      </c>
      <c r="B7760" s="273"/>
      <c r="C7760" s="274" t="s">
        <v>11827</v>
      </c>
      <c r="D7760" s="274"/>
      <c r="E7760" s="274"/>
      <c r="F7760" s="274"/>
      <c r="G7760" s="73">
        <v>0</v>
      </c>
      <c r="H7760" s="73">
        <v>0</v>
      </c>
      <c r="I7760" s="275">
        <v>49782.7</v>
      </c>
      <c r="J7760" s="275"/>
      <c r="K7760" s="275">
        <v>0</v>
      </c>
      <c r="L7760" s="275"/>
      <c r="M7760" s="275"/>
      <c r="N7760" s="275"/>
      <c r="O7760" s="275">
        <v>49782.7</v>
      </c>
      <c r="P7760" s="275"/>
      <c r="Q7760" s="73">
        <v>0</v>
      </c>
    </row>
    <row r="7761" spans="1:17" ht="12.1" customHeight="1" x14ac:dyDescent="0.25">
      <c r="A7761" s="273" t="s">
        <v>11828</v>
      </c>
      <c r="B7761" s="273"/>
      <c r="C7761" s="274" t="s">
        <v>11829</v>
      </c>
      <c r="D7761" s="274"/>
      <c r="E7761" s="274"/>
      <c r="F7761" s="274"/>
      <c r="G7761" s="73">
        <v>0</v>
      </c>
      <c r="H7761" s="73">
        <v>0</v>
      </c>
      <c r="I7761" s="275">
        <v>48837.1</v>
      </c>
      <c r="J7761" s="275"/>
      <c r="K7761" s="275">
        <v>0</v>
      </c>
      <c r="L7761" s="275"/>
      <c r="M7761" s="275"/>
      <c r="N7761" s="275"/>
      <c r="O7761" s="275">
        <v>48837.1</v>
      </c>
      <c r="P7761" s="275"/>
      <c r="Q7761" s="73">
        <v>0</v>
      </c>
    </row>
    <row r="7762" spans="1:17" ht="12.1" customHeight="1" x14ac:dyDescent="0.25">
      <c r="A7762" s="273" t="s">
        <v>11830</v>
      </c>
      <c r="B7762" s="273"/>
      <c r="C7762" s="274" t="s">
        <v>11831</v>
      </c>
      <c r="D7762" s="274"/>
      <c r="E7762" s="274"/>
      <c r="F7762" s="274"/>
      <c r="G7762" s="73">
        <v>0</v>
      </c>
      <c r="H7762" s="73">
        <v>0</v>
      </c>
      <c r="I7762" s="275">
        <v>38336.800000000003</v>
      </c>
      <c r="J7762" s="275"/>
      <c r="K7762" s="275">
        <v>0</v>
      </c>
      <c r="L7762" s="275"/>
      <c r="M7762" s="275"/>
      <c r="N7762" s="275"/>
      <c r="O7762" s="275">
        <v>38336.800000000003</v>
      </c>
      <c r="P7762" s="275"/>
      <c r="Q7762" s="73">
        <v>0</v>
      </c>
    </row>
    <row r="7763" spans="1:17" ht="12.75" customHeight="1" x14ac:dyDescent="0.25">
      <c r="A7763" s="273" t="s">
        <v>11832</v>
      </c>
      <c r="B7763" s="273"/>
      <c r="C7763" s="274" t="s">
        <v>11833</v>
      </c>
      <c r="D7763" s="274"/>
      <c r="E7763" s="274"/>
      <c r="F7763" s="274"/>
      <c r="G7763" s="73">
        <v>0</v>
      </c>
      <c r="H7763" s="73">
        <v>0</v>
      </c>
      <c r="I7763" s="275">
        <v>61046.5</v>
      </c>
      <c r="J7763" s="275"/>
      <c r="K7763" s="275">
        <v>0</v>
      </c>
      <c r="L7763" s="275"/>
      <c r="M7763" s="275"/>
      <c r="N7763" s="275"/>
      <c r="O7763" s="275">
        <v>61046.5</v>
      </c>
      <c r="P7763" s="275"/>
      <c r="Q7763" s="73">
        <v>0</v>
      </c>
    </row>
    <row r="7764" spans="1:17" ht="12.1" customHeight="1" x14ac:dyDescent="0.25">
      <c r="A7764" s="273" t="s">
        <v>11834</v>
      </c>
      <c r="B7764" s="273"/>
      <c r="C7764" s="274" t="s">
        <v>11835</v>
      </c>
      <c r="D7764" s="274"/>
      <c r="E7764" s="274"/>
      <c r="F7764" s="274"/>
      <c r="G7764" s="73">
        <v>0</v>
      </c>
      <c r="H7764" s="73">
        <v>0</v>
      </c>
      <c r="I7764" s="275">
        <v>42073.3</v>
      </c>
      <c r="J7764" s="275"/>
      <c r="K7764" s="275">
        <v>0</v>
      </c>
      <c r="L7764" s="275"/>
      <c r="M7764" s="275"/>
      <c r="N7764" s="275"/>
      <c r="O7764" s="275">
        <v>42073.3</v>
      </c>
      <c r="P7764" s="275"/>
      <c r="Q7764" s="73">
        <v>0</v>
      </c>
    </row>
    <row r="7765" spans="1:17" ht="12.1" customHeight="1" x14ac:dyDescent="0.25">
      <c r="A7765" s="273" t="s">
        <v>11836</v>
      </c>
      <c r="B7765" s="273"/>
      <c r="C7765" s="274" t="s">
        <v>11837</v>
      </c>
      <c r="D7765" s="274"/>
      <c r="E7765" s="274"/>
      <c r="F7765" s="274"/>
      <c r="G7765" s="73">
        <v>0</v>
      </c>
      <c r="H7765" s="73">
        <v>0</v>
      </c>
      <c r="I7765" s="275">
        <v>60100.9</v>
      </c>
      <c r="J7765" s="275"/>
      <c r="K7765" s="275">
        <v>0</v>
      </c>
      <c r="L7765" s="275"/>
      <c r="M7765" s="275"/>
      <c r="N7765" s="275"/>
      <c r="O7765" s="275">
        <v>60100.9</v>
      </c>
      <c r="P7765" s="275"/>
      <c r="Q7765" s="73">
        <v>0</v>
      </c>
    </row>
    <row r="7766" spans="1:17" ht="12.75" customHeight="1" x14ac:dyDescent="0.25">
      <c r="A7766" s="273" t="s">
        <v>11838</v>
      </c>
      <c r="B7766" s="273"/>
      <c r="C7766" s="274" t="s">
        <v>11839</v>
      </c>
      <c r="D7766" s="274"/>
      <c r="E7766" s="274"/>
      <c r="F7766" s="274"/>
      <c r="G7766" s="73">
        <v>0</v>
      </c>
      <c r="H7766" s="73">
        <v>0</v>
      </c>
      <c r="I7766" s="275">
        <v>61046.5</v>
      </c>
      <c r="J7766" s="275"/>
      <c r="K7766" s="275">
        <v>0</v>
      </c>
      <c r="L7766" s="275"/>
      <c r="M7766" s="275"/>
      <c r="N7766" s="275"/>
      <c r="O7766" s="275">
        <v>61046.5</v>
      </c>
      <c r="P7766" s="275"/>
      <c r="Q7766" s="73">
        <v>0</v>
      </c>
    </row>
    <row r="7767" spans="1:17" ht="12.1" customHeight="1" x14ac:dyDescent="0.25">
      <c r="A7767" s="273" t="s">
        <v>11840</v>
      </c>
      <c r="B7767" s="273"/>
      <c r="C7767" s="274" t="s">
        <v>11841</v>
      </c>
      <c r="D7767" s="274"/>
      <c r="E7767" s="274"/>
      <c r="F7767" s="274"/>
      <c r="G7767" s="73">
        <v>0</v>
      </c>
      <c r="H7767" s="73">
        <v>0</v>
      </c>
      <c r="I7767" s="275">
        <v>156902.6</v>
      </c>
      <c r="J7767" s="275"/>
      <c r="K7767" s="275">
        <v>0</v>
      </c>
      <c r="L7767" s="275"/>
      <c r="M7767" s="275"/>
      <c r="N7767" s="275"/>
      <c r="O7767" s="275">
        <v>156902.6</v>
      </c>
      <c r="P7767" s="275"/>
      <c r="Q7767" s="73">
        <v>0</v>
      </c>
    </row>
    <row r="7768" spans="1:17" ht="12.1" customHeight="1" x14ac:dyDescent="0.25">
      <c r="A7768" s="273" t="s">
        <v>11842</v>
      </c>
      <c r="B7768" s="273"/>
      <c r="C7768" s="274" t="s">
        <v>11843</v>
      </c>
      <c r="D7768" s="274"/>
      <c r="E7768" s="274"/>
      <c r="F7768" s="274"/>
      <c r="G7768" s="73">
        <v>0</v>
      </c>
      <c r="H7768" s="73">
        <v>0</v>
      </c>
      <c r="I7768" s="275">
        <v>64544.800000000003</v>
      </c>
      <c r="J7768" s="275"/>
      <c r="K7768" s="275">
        <v>0</v>
      </c>
      <c r="L7768" s="275"/>
      <c r="M7768" s="275"/>
      <c r="N7768" s="275"/>
      <c r="O7768" s="275">
        <v>64544.800000000003</v>
      </c>
      <c r="P7768" s="275"/>
      <c r="Q7768" s="73">
        <v>0</v>
      </c>
    </row>
    <row r="7769" spans="1:17" ht="12.75" customHeight="1" x14ac:dyDescent="0.25">
      <c r="A7769" s="273" t="s">
        <v>11844</v>
      </c>
      <c r="B7769" s="273"/>
      <c r="C7769" s="274" t="s">
        <v>11845</v>
      </c>
      <c r="D7769" s="274"/>
      <c r="E7769" s="274"/>
      <c r="F7769" s="274"/>
      <c r="G7769" s="73">
        <v>0</v>
      </c>
      <c r="H7769" s="73">
        <v>0</v>
      </c>
      <c r="I7769" s="275">
        <v>61046.5</v>
      </c>
      <c r="J7769" s="275"/>
      <c r="K7769" s="275">
        <v>0</v>
      </c>
      <c r="L7769" s="275"/>
      <c r="M7769" s="275"/>
      <c r="N7769" s="275"/>
      <c r="O7769" s="275">
        <v>61046.5</v>
      </c>
      <c r="P7769" s="275"/>
      <c r="Q7769" s="73">
        <v>0</v>
      </c>
    </row>
    <row r="7770" spans="1:17" ht="12.1" customHeight="1" x14ac:dyDescent="0.25">
      <c r="A7770" s="273" t="s">
        <v>11846</v>
      </c>
      <c r="B7770" s="273"/>
      <c r="C7770" s="274" t="s">
        <v>11847</v>
      </c>
      <c r="D7770" s="274"/>
      <c r="E7770" s="274"/>
      <c r="F7770" s="274"/>
      <c r="G7770" s="73">
        <v>0</v>
      </c>
      <c r="H7770" s="73">
        <v>0</v>
      </c>
      <c r="I7770" s="275">
        <v>37573.4</v>
      </c>
      <c r="J7770" s="275"/>
      <c r="K7770" s="275">
        <v>0</v>
      </c>
      <c r="L7770" s="275"/>
      <c r="M7770" s="275"/>
      <c r="N7770" s="275"/>
      <c r="O7770" s="275">
        <v>37573.4</v>
      </c>
      <c r="P7770" s="275"/>
      <c r="Q7770" s="73">
        <v>0</v>
      </c>
    </row>
    <row r="7771" spans="1:17" ht="12.1" customHeight="1" x14ac:dyDescent="0.25">
      <c r="A7771" s="273" t="s">
        <v>11848</v>
      </c>
      <c r="B7771" s="273"/>
      <c r="C7771" s="274" t="s">
        <v>11849</v>
      </c>
      <c r="D7771" s="274"/>
      <c r="E7771" s="274"/>
      <c r="F7771" s="274"/>
      <c r="G7771" s="73">
        <v>0</v>
      </c>
      <c r="H7771" s="73">
        <v>0</v>
      </c>
      <c r="I7771" s="275">
        <v>48837.1</v>
      </c>
      <c r="J7771" s="275"/>
      <c r="K7771" s="275">
        <v>0</v>
      </c>
      <c r="L7771" s="275"/>
      <c r="M7771" s="275"/>
      <c r="N7771" s="275"/>
      <c r="O7771" s="275">
        <v>48837.1</v>
      </c>
      <c r="P7771" s="275"/>
      <c r="Q7771" s="73">
        <v>0</v>
      </c>
    </row>
    <row r="7772" spans="1:17" ht="12.75" customHeight="1" x14ac:dyDescent="0.25">
      <c r="A7772" s="273" t="s">
        <v>11850</v>
      </c>
      <c r="B7772" s="273"/>
      <c r="C7772" s="274" t="s">
        <v>11851</v>
      </c>
      <c r="D7772" s="274"/>
      <c r="E7772" s="274"/>
      <c r="F7772" s="274"/>
      <c r="G7772" s="73">
        <v>0</v>
      </c>
      <c r="H7772" s="73">
        <v>0</v>
      </c>
      <c r="I7772" s="275">
        <v>208908.4</v>
      </c>
      <c r="J7772" s="275"/>
      <c r="K7772" s="275">
        <v>0</v>
      </c>
      <c r="L7772" s="275"/>
      <c r="M7772" s="275"/>
      <c r="N7772" s="275"/>
      <c r="O7772" s="275">
        <v>208908.4</v>
      </c>
      <c r="P7772" s="275"/>
      <c r="Q7772" s="73">
        <v>0</v>
      </c>
    </row>
    <row r="7773" spans="1:17" ht="12.1" customHeight="1" x14ac:dyDescent="0.25">
      <c r="A7773" s="273" t="s">
        <v>11852</v>
      </c>
      <c r="B7773" s="273"/>
      <c r="C7773" s="274" t="s">
        <v>11853</v>
      </c>
      <c r="D7773" s="274"/>
      <c r="E7773" s="274"/>
      <c r="F7773" s="274"/>
      <c r="G7773" s="73">
        <v>0</v>
      </c>
      <c r="H7773" s="73">
        <v>0</v>
      </c>
      <c r="I7773" s="275">
        <v>29864.1</v>
      </c>
      <c r="J7773" s="275"/>
      <c r="K7773" s="275">
        <v>0</v>
      </c>
      <c r="L7773" s="275"/>
      <c r="M7773" s="275"/>
      <c r="N7773" s="275"/>
      <c r="O7773" s="275">
        <v>29864.1</v>
      </c>
      <c r="P7773" s="275"/>
      <c r="Q7773" s="73">
        <v>0</v>
      </c>
    </row>
    <row r="7774" spans="1:17" ht="12.1" customHeight="1" x14ac:dyDescent="0.25">
      <c r="A7774" s="273" t="s">
        <v>11854</v>
      </c>
      <c r="B7774" s="273"/>
      <c r="C7774" s="274" t="s">
        <v>11855</v>
      </c>
      <c r="D7774" s="274"/>
      <c r="E7774" s="274"/>
      <c r="F7774" s="274"/>
      <c r="G7774" s="73">
        <v>0</v>
      </c>
      <c r="H7774" s="73">
        <v>0</v>
      </c>
      <c r="I7774" s="275">
        <v>63881.7</v>
      </c>
      <c r="J7774" s="275"/>
      <c r="K7774" s="275">
        <v>0</v>
      </c>
      <c r="L7774" s="275"/>
      <c r="M7774" s="275"/>
      <c r="N7774" s="275"/>
      <c r="O7774" s="275">
        <v>63881.7</v>
      </c>
      <c r="P7774" s="275"/>
      <c r="Q7774" s="73">
        <v>0</v>
      </c>
    </row>
    <row r="7775" spans="1:17" ht="12.75" customHeight="1" x14ac:dyDescent="0.25">
      <c r="A7775" s="273" t="s">
        <v>11856</v>
      </c>
      <c r="B7775" s="273"/>
      <c r="C7775" s="274" t="s">
        <v>11757</v>
      </c>
      <c r="D7775" s="274"/>
      <c r="E7775" s="274"/>
      <c r="F7775" s="274"/>
      <c r="G7775" s="73">
        <v>0</v>
      </c>
      <c r="H7775" s="73">
        <v>0</v>
      </c>
      <c r="I7775" s="275">
        <v>11199121.1</v>
      </c>
      <c r="J7775" s="275"/>
      <c r="K7775" s="275">
        <v>0</v>
      </c>
      <c r="L7775" s="275"/>
      <c r="M7775" s="275"/>
      <c r="N7775" s="275"/>
      <c r="O7775" s="275">
        <v>11199121.1</v>
      </c>
      <c r="P7775" s="275"/>
      <c r="Q7775" s="73">
        <v>0</v>
      </c>
    </row>
    <row r="7776" spans="1:17" ht="12.1" customHeight="1" x14ac:dyDescent="0.25">
      <c r="A7776" s="273" t="s">
        <v>11857</v>
      </c>
      <c r="B7776" s="273"/>
      <c r="C7776" s="274" t="s">
        <v>11858</v>
      </c>
      <c r="D7776" s="274"/>
      <c r="E7776" s="274"/>
      <c r="F7776" s="274"/>
      <c r="G7776" s="73">
        <v>0</v>
      </c>
      <c r="H7776" s="73">
        <v>0</v>
      </c>
      <c r="I7776" s="275">
        <v>22708.9</v>
      </c>
      <c r="J7776" s="275"/>
      <c r="K7776" s="275">
        <v>0</v>
      </c>
      <c r="L7776" s="275"/>
      <c r="M7776" s="275"/>
      <c r="N7776" s="275"/>
      <c r="O7776" s="275">
        <v>22708.9</v>
      </c>
      <c r="P7776" s="275"/>
      <c r="Q7776" s="73">
        <v>0</v>
      </c>
    </row>
    <row r="7777" spans="1:17" ht="12.1" customHeight="1" x14ac:dyDescent="0.25">
      <c r="A7777" s="273" t="s">
        <v>11859</v>
      </c>
      <c r="B7777" s="273"/>
      <c r="C7777" s="274" t="s">
        <v>11860</v>
      </c>
      <c r="D7777" s="274"/>
      <c r="E7777" s="274"/>
      <c r="F7777" s="274"/>
      <c r="G7777" s="73">
        <v>0</v>
      </c>
      <c r="H7777" s="73">
        <v>0</v>
      </c>
      <c r="I7777" s="275">
        <v>61106</v>
      </c>
      <c r="J7777" s="275"/>
      <c r="K7777" s="275">
        <v>0</v>
      </c>
      <c r="L7777" s="275"/>
      <c r="M7777" s="275"/>
      <c r="N7777" s="275"/>
      <c r="O7777" s="275">
        <v>61106</v>
      </c>
      <c r="P7777" s="275"/>
      <c r="Q7777" s="73">
        <v>0</v>
      </c>
    </row>
    <row r="7778" spans="1:17" ht="12.1" customHeight="1" x14ac:dyDescent="0.25">
      <c r="A7778" s="273" t="s">
        <v>11861</v>
      </c>
      <c r="B7778" s="273"/>
      <c r="C7778" s="274" t="s">
        <v>11862</v>
      </c>
      <c r="D7778" s="274"/>
      <c r="E7778" s="274"/>
      <c r="F7778" s="274"/>
      <c r="G7778" s="73">
        <v>0</v>
      </c>
      <c r="H7778" s="73">
        <v>0</v>
      </c>
      <c r="I7778" s="275">
        <v>56867.6</v>
      </c>
      <c r="J7778" s="275"/>
      <c r="K7778" s="275">
        <v>0</v>
      </c>
      <c r="L7778" s="275"/>
      <c r="M7778" s="275"/>
      <c r="N7778" s="275"/>
      <c r="O7778" s="275">
        <v>56867.6</v>
      </c>
      <c r="P7778" s="275"/>
      <c r="Q7778" s="73">
        <v>0</v>
      </c>
    </row>
    <row r="7779" spans="1:17" ht="12.75" customHeight="1" x14ac:dyDescent="0.25">
      <c r="A7779" s="273" t="s">
        <v>11863</v>
      </c>
      <c r="B7779" s="273"/>
      <c r="C7779" s="274" t="s">
        <v>11864</v>
      </c>
      <c r="D7779" s="274"/>
      <c r="E7779" s="274"/>
      <c r="F7779" s="274"/>
      <c r="G7779" s="73">
        <v>0</v>
      </c>
      <c r="H7779" s="73">
        <v>0</v>
      </c>
      <c r="I7779" s="275">
        <v>111066.1</v>
      </c>
      <c r="J7779" s="275"/>
      <c r="K7779" s="275">
        <v>0</v>
      </c>
      <c r="L7779" s="275"/>
      <c r="M7779" s="275"/>
      <c r="N7779" s="275"/>
      <c r="O7779" s="275">
        <v>111066.1</v>
      </c>
      <c r="P7779" s="275"/>
      <c r="Q7779" s="73">
        <v>0</v>
      </c>
    </row>
    <row r="7780" spans="1:17" ht="12.1" customHeight="1" x14ac:dyDescent="0.25">
      <c r="A7780" s="273" t="s">
        <v>11865</v>
      </c>
      <c r="B7780" s="273"/>
      <c r="C7780" s="274" t="s">
        <v>11866</v>
      </c>
      <c r="D7780" s="274"/>
      <c r="E7780" s="274"/>
      <c r="F7780" s="274"/>
      <c r="G7780" s="73">
        <v>0</v>
      </c>
      <c r="H7780" s="73">
        <v>0</v>
      </c>
      <c r="I7780" s="275">
        <v>88926.9</v>
      </c>
      <c r="J7780" s="275"/>
      <c r="K7780" s="275">
        <v>0</v>
      </c>
      <c r="L7780" s="275"/>
      <c r="M7780" s="275"/>
      <c r="N7780" s="275"/>
      <c r="O7780" s="275">
        <v>88926.9</v>
      </c>
      <c r="P7780" s="275"/>
      <c r="Q7780" s="73">
        <v>0</v>
      </c>
    </row>
    <row r="7781" spans="1:17" ht="12.1" customHeight="1" x14ac:dyDescent="0.25">
      <c r="A7781" s="273" t="s">
        <v>11867</v>
      </c>
      <c r="B7781" s="273"/>
      <c r="C7781" s="274" t="s">
        <v>11868</v>
      </c>
      <c r="D7781" s="274"/>
      <c r="E7781" s="274"/>
      <c r="F7781" s="274"/>
      <c r="G7781" s="73">
        <v>0</v>
      </c>
      <c r="H7781" s="73">
        <v>0</v>
      </c>
      <c r="I7781" s="275">
        <v>2940104.3</v>
      </c>
      <c r="J7781" s="275"/>
      <c r="K7781" s="275">
        <v>0</v>
      </c>
      <c r="L7781" s="275"/>
      <c r="M7781" s="275"/>
      <c r="N7781" s="275"/>
      <c r="O7781" s="275">
        <v>2940104.3</v>
      </c>
      <c r="P7781" s="275"/>
      <c r="Q7781" s="73">
        <v>0</v>
      </c>
    </row>
    <row r="7782" spans="1:17" ht="12.75" customHeight="1" x14ac:dyDescent="0.25">
      <c r="A7782" s="273" t="s">
        <v>11869</v>
      </c>
      <c r="B7782" s="273"/>
      <c r="C7782" s="274" t="s">
        <v>11870</v>
      </c>
      <c r="D7782" s="274"/>
      <c r="E7782" s="274"/>
      <c r="F7782" s="274"/>
      <c r="G7782" s="73">
        <v>0</v>
      </c>
      <c r="H7782" s="73">
        <v>0</v>
      </c>
      <c r="I7782" s="275">
        <v>24235.599999999999</v>
      </c>
      <c r="J7782" s="275"/>
      <c r="K7782" s="275">
        <v>0</v>
      </c>
      <c r="L7782" s="275"/>
      <c r="M7782" s="275"/>
      <c r="N7782" s="275"/>
      <c r="O7782" s="275">
        <v>24235.599999999999</v>
      </c>
      <c r="P7782" s="275"/>
      <c r="Q7782" s="73">
        <v>0</v>
      </c>
    </row>
    <row r="7783" spans="1:17" ht="12.1" customHeight="1" x14ac:dyDescent="0.25">
      <c r="A7783" s="273" t="s">
        <v>11871</v>
      </c>
      <c r="B7783" s="273"/>
      <c r="C7783" s="274" t="s">
        <v>11872</v>
      </c>
      <c r="D7783" s="274"/>
      <c r="E7783" s="274"/>
      <c r="F7783" s="274"/>
      <c r="G7783" s="73">
        <v>0</v>
      </c>
      <c r="H7783" s="73">
        <v>0</v>
      </c>
      <c r="I7783" s="275">
        <v>109211.5</v>
      </c>
      <c r="J7783" s="275"/>
      <c r="K7783" s="275">
        <v>0</v>
      </c>
      <c r="L7783" s="275"/>
      <c r="M7783" s="275"/>
      <c r="N7783" s="275"/>
      <c r="O7783" s="275">
        <v>109211.5</v>
      </c>
      <c r="P7783" s="275"/>
      <c r="Q7783" s="73">
        <v>0</v>
      </c>
    </row>
    <row r="7784" spans="1:17" ht="12.1" customHeight="1" x14ac:dyDescent="0.25">
      <c r="A7784" s="273" t="s">
        <v>11873</v>
      </c>
      <c r="B7784" s="273"/>
      <c r="C7784" s="274" t="s">
        <v>11874</v>
      </c>
      <c r="D7784" s="274"/>
      <c r="E7784" s="274"/>
      <c r="F7784" s="274"/>
      <c r="G7784" s="73">
        <v>0</v>
      </c>
      <c r="H7784" s="73">
        <v>0</v>
      </c>
      <c r="I7784" s="275">
        <v>144287.6</v>
      </c>
      <c r="J7784" s="275"/>
      <c r="K7784" s="275">
        <v>0</v>
      </c>
      <c r="L7784" s="275"/>
      <c r="M7784" s="275"/>
      <c r="N7784" s="275"/>
      <c r="O7784" s="275">
        <v>144287.6</v>
      </c>
      <c r="P7784" s="275"/>
      <c r="Q7784" s="73">
        <v>0</v>
      </c>
    </row>
    <row r="7785" spans="1:17" ht="12.75" customHeight="1" x14ac:dyDescent="0.25">
      <c r="A7785" s="273" t="s">
        <v>11875</v>
      </c>
      <c r="B7785" s="273"/>
      <c r="C7785" s="274" t="s">
        <v>11876</v>
      </c>
      <c r="D7785" s="274"/>
      <c r="E7785" s="274"/>
      <c r="F7785" s="274"/>
      <c r="G7785" s="73">
        <v>0</v>
      </c>
      <c r="H7785" s="73">
        <v>0</v>
      </c>
      <c r="I7785" s="275">
        <v>66983.3</v>
      </c>
      <c r="J7785" s="275"/>
      <c r="K7785" s="275">
        <v>0</v>
      </c>
      <c r="L7785" s="275"/>
      <c r="M7785" s="275"/>
      <c r="N7785" s="275"/>
      <c r="O7785" s="275">
        <v>66983.3</v>
      </c>
      <c r="P7785" s="275"/>
      <c r="Q7785" s="73">
        <v>0</v>
      </c>
    </row>
    <row r="7786" spans="1:17" ht="12.1" customHeight="1" x14ac:dyDescent="0.25">
      <c r="A7786" s="273" t="s">
        <v>11877</v>
      </c>
      <c r="B7786" s="273"/>
      <c r="C7786" s="274" t="s">
        <v>11878</v>
      </c>
      <c r="D7786" s="274"/>
      <c r="E7786" s="274"/>
      <c r="F7786" s="274"/>
      <c r="G7786" s="73">
        <v>0</v>
      </c>
      <c r="H7786" s="73">
        <v>0</v>
      </c>
      <c r="I7786" s="275">
        <v>162817.5</v>
      </c>
      <c r="J7786" s="275"/>
      <c r="K7786" s="275">
        <v>0</v>
      </c>
      <c r="L7786" s="275"/>
      <c r="M7786" s="275"/>
      <c r="N7786" s="275"/>
      <c r="O7786" s="275">
        <v>162817.5</v>
      </c>
      <c r="P7786" s="275"/>
      <c r="Q7786" s="73">
        <v>0</v>
      </c>
    </row>
    <row r="7787" spans="1:17" ht="12.1" customHeight="1" x14ac:dyDescent="0.25">
      <c r="A7787" s="273" t="s">
        <v>11879</v>
      </c>
      <c r="B7787" s="273"/>
      <c r="C7787" s="274" t="s">
        <v>11880</v>
      </c>
      <c r="D7787" s="274"/>
      <c r="E7787" s="274"/>
      <c r="F7787" s="274"/>
      <c r="G7787" s="73">
        <v>0</v>
      </c>
      <c r="H7787" s="73">
        <v>0</v>
      </c>
      <c r="I7787" s="275">
        <v>263557</v>
      </c>
      <c r="J7787" s="275"/>
      <c r="K7787" s="275">
        <v>0</v>
      </c>
      <c r="L7787" s="275"/>
      <c r="M7787" s="275"/>
      <c r="N7787" s="275"/>
      <c r="O7787" s="275">
        <v>263557</v>
      </c>
      <c r="P7787" s="275"/>
      <c r="Q7787" s="73">
        <v>0</v>
      </c>
    </row>
    <row r="7788" spans="1:17" ht="12.75" customHeight="1" x14ac:dyDescent="0.25">
      <c r="A7788" s="273" t="s">
        <v>11881</v>
      </c>
      <c r="B7788" s="273"/>
      <c r="C7788" s="274" t="s">
        <v>11882</v>
      </c>
      <c r="D7788" s="274"/>
      <c r="E7788" s="274"/>
      <c r="F7788" s="274"/>
      <c r="G7788" s="73">
        <v>0</v>
      </c>
      <c r="H7788" s="73">
        <v>0</v>
      </c>
      <c r="I7788" s="275">
        <v>44595.9</v>
      </c>
      <c r="J7788" s="275"/>
      <c r="K7788" s="275">
        <v>0</v>
      </c>
      <c r="L7788" s="275"/>
      <c r="M7788" s="275"/>
      <c r="N7788" s="275"/>
      <c r="O7788" s="275">
        <v>44595.9</v>
      </c>
      <c r="P7788" s="275"/>
      <c r="Q7788" s="73">
        <v>0</v>
      </c>
    </row>
    <row r="7789" spans="1:17" ht="12.1" customHeight="1" x14ac:dyDescent="0.25">
      <c r="A7789" s="273" t="s">
        <v>11883</v>
      </c>
      <c r="B7789" s="273"/>
      <c r="C7789" s="274" t="s">
        <v>11884</v>
      </c>
      <c r="D7789" s="274"/>
      <c r="E7789" s="274"/>
      <c r="F7789" s="274"/>
      <c r="G7789" s="73">
        <v>0</v>
      </c>
      <c r="H7789" s="73">
        <v>0</v>
      </c>
      <c r="I7789" s="275">
        <v>74938.600000000006</v>
      </c>
      <c r="J7789" s="275"/>
      <c r="K7789" s="275">
        <v>0</v>
      </c>
      <c r="L7789" s="275"/>
      <c r="M7789" s="275"/>
      <c r="N7789" s="275"/>
      <c r="O7789" s="275">
        <v>74938.600000000006</v>
      </c>
      <c r="P7789" s="275"/>
      <c r="Q7789" s="73">
        <v>0</v>
      </c>
    </row>
    <row r="7790" spans="1:17" ht="12.1" customHeight="1" x14ac:dyDescent="0.25">
      <c r="A7790" s="273" t="s">
        <v>11885</v>
      </c>
      <c r="B7790" s="273"/>
      <c r="C7790" s="274" t="s">
        <v>11886</v>
      </c>
      <c r="D7790" s="274"/>
      <c r="E7790" s="274"/>
      <c r="F7790" s="274"/>
      <c r="G7790" s="73">
        <v>0</v>
      </c>
      <c r="H7790" s="73">
        <v>0</v>
      </c>
      <c r="I7790" s="275">
        <v>2328961.7000000002</v>
      </c>
      <c r="J7790" s="275"/>
      <c r="K7790" s="275">
        <v>0</v>
      </c>
      <c r="L7790" s="275"/>
      <c r="M7790" s="275"/>
      <c r="N7790" s="275"/>
      <c r="O7790" s="275">
        <v>2328961.7000000002</v>
      </c>
      <c r="P7790" s="275"/>
      <c r="Q7790" s="73">
        <v>0</v>
      </c>
    </row>
    <row r="7791" spans="1:17" ht="12.75" customHeight="1" x14ac:dyDescent="0.25">
      <c r="A7791" s="273" t="s">
        <v>11887</v>
      </c>
      <c r="B7791" s="273"/>
      <c r="C7791" s="274" t="s">
        <v>11757</v>
      </c>
      <c r="D7791" s="274"/>
      <c r="E7791" s="274"/>
      <c r="F7791" s="274"/>
      <c r="G7791" s="73">
        <v>0</v>
      </c>
      <c r="H7791" s="73">
        <v>0</v>
      </c>
      <c r="I7791" s="275">
        <v>4996960.5</v>
      </c>
      <c r="J7791" s="275"/>
      <c r="K7791" s="275">
        <v>0</v>
      </c>
      <c r="L7791" s="275"/>
      <c r="M7791" s="275"/>
      <c r="N7791" s="275"/>
      <c r="O7791" s="275">
        <v>4996960.5</v>
      </c>
      <c r="P7791" s="275"/>
      <c r="Q7791" s="73">
        <v>0</v>
      </c>
    </row>
    <row r="7792" spans="1:17" ht="12.1" customHeight="1" x14ac:dyDescent="0.25">
      <c r="A7792" s="273" t="s">
        <v>11888</v>
      </c>
      <c r="B7792" s="273"/>
      <c r="C7792" s="274" t="s">
        <v>11889</v>
      </c>
      <c r="D7792" s="274"/>
      <c r="E7792" s="274"/>
      <c r="F7792" s="274"/>
      <c r="G7792" s="73">
        <v>0</v>
      </c>
      <c r="H7792" s="73">
        <v>0</v>
      </c>
      <c r="I7792" s="275">
        <v>244568</v>
      </c>
      <c r="J7792" s="275"/>
      <c r="K7792" s="275">
        <v>0</v>
      </c>
      <c r="L7792" s="275"/>
      <c r="M7792" s="275"/>
      <c r="N7792" s="275"/>
      <c r="O7792" s="275">
        <v>244568</v>
      </c>
      <c r="P7792" s="275"/>
      <c r="Q7792" s="73">
        <v>0</v>
      </c>
    </row>
    <row r="7793" spans="1:17" ht="12.1" customHeight="1" x14ac:dyDescent="0.25">
      <c r="A7793" s="273" t="s">
        <v>11890</v>
      </c>
      <c r="B7793" s="273"/>
      <c r="C7793" s="274" t="s">
        <v>11889</v>
      </c>
      <c r="D7793" s="274"/>
      <c r="E7793" s="274"/>
      <c r="F7793" s="274"/>
      <c r="G7793" s="73">
        <v>0</v>
      </c>
      <c r="H7793" s="73">
        <v>0</v>
      </c>
      <c r="I7793" s="275">
        <v>270173</v>
      </c>
      <c r="J7793" s="275"/>
      <c r="K7793" s="275">
        <v>0</v>
      </c>
      <c r="L7793" s="275"/>
      <c r="M7793" s="275"/>
      <c r="N7793" s="275"/>
      <c r="O7793" s="275">
        <v>270173</v>
      </c>
      <c r="P7793" s="275"/>
      <c r="Q7793" s="73">
        <v>0</v>
      </c>
    </row>
    <row r="7794" spans="1:17" ht="12.75" customHeight="1" x14ac:dyDescent="0.25">
      <c r="A7794" s="273" t="s">
        <v>11891</v>
      </c>
      <c r="B7794" s="273"/>
      <c r="C7794" s="274" t="s">
        <v>11889</v>
      </c>
      <c r="D7794" s="274"/>
      <c r="E7794" s="274"/>
      <c r="F7794" s="274"/>
      <c r="G7794" s="73">
        <v>0</v>
      </c>
      <c r="H7794" s="73">
        <v>0</v>
      </c>
      <c r="I7794" s="275">
        <v>262335.59999999998</v>
      </c>
      <c r="J7794" s="275"/>
      <c r="K7794" s="275">
        <v>0</v>
      </c>
      <c r="L7794" s="275"/>
      <c r="M7794" s="275"/>
      <c r="N7794" s="275"/>
      <c r="O7794" s="275">
        <v>262335.59999999998</v>
      </c>
      <c r="P7794" s="275"/>
      <c r="Q7794" s="73">
        <v>0</v>
      </c>
    </row>
    <row r="7795" spans="1:17" ht="12.1" customHeight="1" x14ac:dyDescent="0.25">
      <c r="A7795" s="273" t="s">
        <v>11892</v>
      </c>
      <c r="B7795" s="273"/>
      <c r="C7795" s="274" t="s">
        <v>11889</v>
      </c>
      <c r="D7795" s="274"/>
      <c r="E7795" s="274"/>
      <c r="F7795" s="274"/>
      <c r="G7795" s="73">
        <v>0</v>
      </c>
      <c r="H7795" s="73">
        <v>0</v>
      </c>
      <c r="I7795" s="275">
        <v>278828</v>
      </c>
      <c r="J7795" s="275"/>
      <c r="K7795" s="275">
        <v>0</v>
      </c>
      <c r="L7795" s="275"/>
      <c r="M7795" s="275"/>
      <c r="N7795" s="275"/>
      <c r="O7795" s="275">
        <v>278828</v>
      </c>
      <c r="P7795" s="275"/>
      <c r="Q7795" s="73">
        <v>0</v>
      </c>
    </row>
    <row r="7796" spans="1:17" ht="12.1" customHeight="1" x14ac:dyDescent="0.25">
      <c r="A7796" s="273" t="s">
        <v>11893</v>
      </c>
      <c r="B7796" s="273"/>
      <c r="C7796" s="274" t="s">
        <v>11889</v>
      </c>
      <c r="D7796" s="274"/>
      <c r="E7796" s="274"/>
      <c r="F7796" s="274"/>
      <c r="G7796" s="73">
        <v>0</v>
      </c>
      <c r="H7796" s="73">
        <v>0</v>
      </c>
      <c r="I7796" s="275">
        <v>1194666.8</v>
      </c>
      <c r="J7796" s="275"/>
      <c r="K7796" s="275">
        <v>0</v>
      </c>
      <c r="L7796" s="275"/>
      <c r="M7796" s="275"/>
      <c r="N7796" s="275"/>
      <c r="O7796" s="275">
        <v>1194666.8</v>
      </c>
      <c r="P7796" s="275"/>
      <c r="Q7796" s="73">
        <v>0</v>
      </c>
    </row>
    <row r="7797" spans="1:17" ht="12.75" customHeight="1" x14ac:dyDescent="0.25">
      <c r="A7797" s="273" t="s">
        <v>11894</v>
      </c>
      <c r="B7797" s="273"/>
      <c r="C7797" s="274" t="s">
        <v>11889</v>
      </c>
      <c r="D7797" s="274"/>
      <c r="E7797" s="274"/>
      <c r="F7797" s="274"/>
      <c r="G7797" s="73">
        <v>0</v>
      </c>
      <c r="H7797" s="73">
        <v>0</v>
      </c>
      <c r="I7797" s="275">
        <v>248304.5</v>
      </c>
      <c r="J7797" s="275"/>
      <c r="K7797" s="275">
        <v>0</v>
      </c>
      <c r="L7797" s="275"/>
      <c r="M7797" s="275"/>
      <c r="N7797" s="275"/>
      <c r="O7797" s="275">
        <v>248304.5</v>
      </c>
      <c r="P7797" s="275"/>
      <c r="Q7797" s="73">
        <v>0</v>
      </c>
    </row>
    <row r="7798" spans="1:17" ht="12.1" customHeight="1" x14ac:dyDescent="0.25">
      <c r="A7798" s="273" t="s">
        <v>11895</v>
      </c>
      <c r="B7798" s="273"/>
      <c r="C7798" s="274" t="s">
        <v>11889</v>
      </c>
      <c r="D7798" s="274"/>
      <c r="E7798" s="274"/>
      <c r="F7798" s="274"/>
      <c r="G7798" s="73">
        <v>0</v>
      </c>
      <c r="H7798" s="73">
        <v>0</v>
      </c>
      <c r="I7798" s="275">
        <v>721703.8</v>
      </c>
      <c r="J7798" s="275"/>
      <c r="K7798" s="275">
        <v>0</v>
      </c>
      <c r="L7798" s="275"/>
      <c r="M7798" s="275"/>
      <c r="N7798" s="275"/>
      <c r="O7798" s="275">
        <v>721703.8</v>
      </c>
      <c r="P7798" s="275"/>
      <c r="Q7798" s="73">
        <v>0</v>
      </c>
    </row>
    <row r="7799" spans="1:17" ht="12.1" customHeight="1" x14ac:dyDescent="0.25">
      <c r="A7799" s="273" t="s">
        <v>11896</v>
      </c>
      <c r="B7799" s="273"/>
      <c r="C7799" s="274" t="s">
        <v>11889</v>
      </c>
      <c r="D7799" s="274"/>
      <c r="E7799" s="274"/>
      <c r="F7799" s="274"/>
      <c r="G7799" s="73">
        <v>0</v>
      </c>
      <c r="H7799" s="73">
        <v>0</v>
      </c>
      <c r="I7799" s="275">
        <v>291494.8</v>
      </c>
      <c r="J7799" s="275"/>
      <c r="K7799" s="275">
        <v>0</v>
      </c>
      <c r="L7799" s="275"/>
      <c r="M7799" s="275"/>
      <c r="N7799" s="275"/>
      <c r="O7799" s="275">
        <v>291494.8</v>
      </c>
      <c r="P7799" s="275"/>
      <c r="Q7799" s="73">
        <v>0</v>
      </c>
    </row>
    <row r="7800" spans="1:17" ht="12.75" customHeight="1" x14ac:dyDescent="0.25">
      <c r="A7800" s="273" t="s">
        <v>11897</v>
      </c>
      <c r="B7800" s="273"/>
      <c r="C7800" s="274" t="s">
        <v>11889</v>
      </c>
      <c r="D7800" s="274"/>
      <c r="E7800" s="274"/>
      <c r="F7800" s="274"/>
      <c r="G7800" s="73">
        <v>0</v>
      </c>
      <c r="H7800" s="73">
        <v>0</v>
      </c>
      <c r="I7800" s="275">
        <v>244568</v>
      </c>
      <c r="J7800" s="275"/>
      <c r="K7800" s="275">
        <v>0</v>
      </c>
      <c r="L7800" s="275"/>
      <c r="M7800" s="275"/>
      <c r="N7800" s="275"/>
      <c r="O7800" s="275">
        <v>244568</v>
      </c>
      <c r="P7800" s="275"/>
      <c r="Q7800" s="73">
        <v>0</v>
      </c>
    </row>
    <row r="7801" spans="1:17" ht="12.1" customHeight="1" x14ac:dyDescent="0.25">
      <c r="A7801" s="273" t="s">
        <v>11898</v>
      </c>
      <c r="B7801" s="273"/>
      <c r="C7801" s="274" t="s">
        <v>11889</v>
      </c>
      <c r="D7801" s="274"/>
      <c r="E7801" s="274"/>
      <c r="F7801" s="274"/>
      <c r="G7801" s="73">
        <v>0</v>
      </c>
      <c r="H7801" s="73">
        <v>0</v>
      </c>
      <c r="I7801" s="275">
        <v>253498.4</v>
      </c>
      <c r="J7801" s="275"/>
      <c r="K7801" s="275">
        <v>0</v>
      </c>
      <c r="L7801" s="275"/>
      <c r="M7801" s="275"/>
      <c r="N7801" s="275"/>
      <c r="O7801" s="275">
        <v>253498.4</v>
      </c>
      <c r="P7801" s="275"/>
      <c r="Q7801" s="73">
        <v>0</v>
      </c>
    </row>
    <row r="7802" spans="1:17" ht="12.1" customHeight="1" x14ac:dyDescent="0.25">
      <c r="A7802" s="273" t="s">
        <v>11899</v>
      </c>
      <c r="B7802" s="273"/>
      <c r="C7802" s="274" t="s">
        <v>11889</v>
      </c>
      <c r="D7802" s="274"/>
      <c r="E7802" s="274"/>
      <c r="F7802" s="274"/>
      <c r="G7802" s="73">
        <v>0</v>
      </c>
      <c r="H7802" s="73">
        <v>0</v>
      </c>
      <c r="I7802" s="275">
        <v>262246.59999999998</v>
      </c>
      <c r="J7802" s="275"/>
      <c r="K7802" s="275">
        <v>0</v>
      </c>
      <c r="L7802" s="275"/>
      <c r="M7802" s="275"/>
      <c r="N7802" s="275"/>
      <c r="O7802" s="275">
        <v>262246.59999999998</v>
      </c>
      <c r="P7802" s="275"/>
      <c r="Q7802" s="73">
        <v>0</v>
      </c>
    </row>
    <row r="7803" spans="1:17" ht="12.1" customHeight="1" x14ac:dyDescent="0.25">
      <c r="A7803" s="273" t="s">
        <v>11900</v>
      </c>
      <c r="B7803" s="273"/>
      <c r="C7803" s="274" t="s">
        <v>11889</v>
      </c>
      <c r="D7803" s="274"/>
      <c r="E7803" s="274"/>
      <c r="F7803" s="274"/>
      <c r="G7803" s="73">
        <v>0</v>
      </c>
      <c r="H7803" s="73">
        <v>0</v>
      </c>
      <c r="I7803" s="275">
        <v>253862.7</v>
      </c>
      <c r="J7803" s="275"/>
      <c r="K7803" s="275">
        <v>0</v>
      </c>
      <c r="L7803" s="275"/>
      <c r="M7803" s="275"/>
      <c r="N7803" s="275"/>
      <c r="O7803" s="275">
        <v>253862.7</v>
      </c>
      <c r="P7803" s="275"/>
      <c r="Q7803" s="73">
        <v>0</v>
      </c>
    </row>
    <row r="7804" spans="1:17" ht="12.75" customHeight="1" x14ac:dyDescent="0.25">
      <c r="A7804" s="273" t="s">
        <v>11901</v>
      </c>
      <c r="B7804" s="273"/>
      <c r="C7804" s="274" t="s">
        <v>11889</v>
      </c>
      <c r="D7804" s="274"/>
      <c r="E7804" s="274"/>
      <c r="F7804" s="274"/>
      <c r="G7804" s="73">
        <v>0</v>
      </c>
      <c r="H7804" s="73">
        <v>0</v>
      </c>
      <c r="I7804" s="275">
        <v>251312.4</v>
      </c>
      <c r="J7804" s="275"/>
      <c r="K7804" s="275">
        <v>0</v>
      </c>
      <c r="L7804" s="275"/>
      <c r="M7804" s="275"/>
      <c r="N7804" s="275"/>
      <c r="O7804" s="275">
        <v>251312.4</v>
      </c>
      <c r="P7804" s="275"/>
      <c r="Q7804" s="73">
        <v>0</v>
      </c>
    </row>
    <row r="7805" spans="1:17" ht="12.1" customHeight="1" x14ac:dyDescent="0.25">
      <c r="A7805" s="273" t="s">
        <v>11902</v>
      </c>
      <c r="B7805" s="273"/>
      <c r="C7805" s="274" t="s">
        <v>11889</v>
      </c>
      <c r="D7805" s="274"/>
      <c r="E7805" s="274"/>
      <c r="F7805" s="274"/>
      <c r="G7805" s="73">
        <v>0</v>
      </c>
      <c r="H7805" s="73">
        <v>0</v>
      </c>
      <c r="I7805" s="275">
        <v>266072.09999999998</v>
      </c>
      <c r="J7805" s="275"/>
      <c r="K7805" s="275">
        <v>0</v>
      </c>
      <c r="L7805" s="275"/>
      <c r="M7805" s="275"/>
      <c r="N7805" s="275"/>
      <c r="O7805" s="275">
        <v>266072.09999999998</v>
      </c>
      <c r="P7805" s="275"/>
      <c r="Q7805" s="73">
        <v>0</v>
      </c>
    </row>
    <row r="7806" spans="1:17" ht="12.1" customHeight="1" x14ac:dyDescent="0.25">
      <c r="A7806" s="273" t="s">
        <v>11903</v>
      </c>
      <c r="B7806" s="273"/>
      <c r="C7806" s="274" t="s">
        <v>11889</v>
      </c>
      <c r="D7806" s="274"/>
      <c r="E7806" s="274"/>
      <c r="F7806" s="274"/>
      <c r="G7806" s="73">
        <v>0</v>
      </c>
      <c r="H7806" s="73">
        <v>0</v>
      </c>
      <c r="I7806" s="275">
        <v>253680.6</v>
      </c>
      <c r="J7806" s="275"/>
      <c r="K7806" s="275">
        <v>0</v>
      </c>
      <c r="L7806" s="275"/>
      <c r="M7806" s="275"/>
      <c r="N7806" s="275"/>
      <c r="O7806" s="275">
        <v>253680.6</v>
      </c>
      <c r="P7806" s="275"/>
      <c r="Q7806" s="73">
        <v>0</v>
      </c>
    </row>
    <row r="7807" spans="1:17" ht="12.75" customHeight="1" x14ac:dyDescent="0.25">
      <c r="A7807" s="273" t="s">
        <v>11904</v>
      </c>
      <c r="B7807" s="273"/>
      <c r="C7807" s="274" t="s">
        <v>11889</v>
      </c>
      <c r="D7807" s="274"/>
      <c r="E7807" s="274"/>
      <c r="F7807" s="274"/>
      <c r="G7807" s="73">
        <v>0</v>
      </c>
      <c r="H7807" s="73">
        <v>0</v>
      </c>
      <c r="I7807" s="275">
        <v>244568</v>
      </c>
      <c r="J7807" s="275"/>
      <c r="K7807" s="275">
        <v>0</v>
      </c>
      <c r="L7807" s="275"/>
      <c r="M7807" s="275"/>
      <c r="N7807" s="275"/>
      <c r="O7807" s="275">
        <v>244568</v>
      </c>
      <c r="P7807" s="275"/>
      <c r="Q7807" s="73">
        <v>0</v>
      </c>
    </row>
    <row r="7808" spans="1:17" ht="12.1" customHeight="1" x14ac:dyDescent="0.25">
      <c r="A7808" s="273" t="s">
        <v>11905</v>
      </c>
      <c r="B7808" s="273"/>
      <c r="C7808" s="274" t="s">
        <v>11889</v>
      </c>
      <c r="D7808" s="274"/>
      <c r="E7808" s="274"/>
      <c r="F7808" s="274"/>
      <c r="G7808" s="73">
        <v>0</v>
      </c>
      <c r="H7808" s="73">
        <v>0</v>
      </c>
      <c r="I7808" s="275">
        <v>355786.3</v>
      </c>
      <c r="J7808" s="275"/>
      <c r="K7808" s="275">
        <v>0</v>
      </c>
      <c r="L7808" s="275"/>
      <c r="M7808" s="275"/>
      <c r="N7808" s="275"/>
      <c r="O7808" s="275">
        <v>355786.3</v>
      </c>
      <c r="P7808" s="275"/>
      <c r="Q7808" s="73">
        <v>0</v>
      </c>
    </row>
    <row r="7809" spans="1:17" ht="12.1" customHeight="1" x14ac:dyDescent="0.25">
      <c r="A7809" s="273" t="s">
        <v>11906</v>
      </c>
      <c r="B7809" s="273"/>
      <c r="C7809" s="274" t="s">
        <v>11757</v>
      </c>
      <c r="D7809" s="274"/>
      <c r="E7809" s="274"/>
      <c r="F7809" s="274"/>
      <c r="G7809" s="73">
        <v>0</v>
      </c>
      <c r="H7809" s="73">
        <v>0</v>
      </c>
      <c r="I7809" s="275">
        <v>3713744.3</v>
      </c>
      <c r="J7809" s="275"/>
      <c r="K7809" s="275">
        <v>0</v>
      </c>
      <c r="L7809" s="275"/>
      <c r="M7809" s="275"/>
      <c r="N7809" s="275"/>
      <c r="O7809" s="275">
        <v>3713744.3</v>
      </c>
      <c r="P7809" s="275"/>
      <c r="Q7809" s="73">
        <v>0</v>
      </c>
    </row>
    <row r="7810" spans="1:17" ht="12.75" customHeight="1" x14ac:dyDescent="0.25">
      <c r="A7810" s="273" t="s">
        <v>11907</v>
      </c>
      <c r="B7810" s="273"/>
      <c r="C7810" s="274" t="s">
        <v>11757</v>
      </c>
      <c r="D7810" s="274"/>
      <c r="E7810" s="274"/>
      <c r="F7810" s="274"/>
      <c r="G7810" s="73">
        <v>0</v>
      </c>
      <c r="H7810" s="73">
        <v>0</v>
      </c>
      <c r="I7810" s="275">
        <v>19937770</v>
      </c>
      <c r="J7810" s="275"/>
      <c r="K7810" s="275">
        <v>0</v>
      </c>
      <c r="L7810" s="275"/>
      <c r="M7810" s="275"/>
      <c r="N7810" s="275"/>
      <c r="O7810" s="275">
        <v>19937770</v>
      </c>
      <c r="P7810" s="275"/>
      <c r="Q7810" s="73">
        <v>0</v>
      </c>
    </row>
    <row r="7811" spans="1:17" ht="12.1" customHeight="1" x14ac:dyDescent="0.25">
      <c r="A7811" s="273" t="s">
        <v>11908</v>
      </c>
      <c r="B7811" s="273"/>
      <c r="C7811" s="274" t="s">
        <v>11909</v>
      </c>
      <c r="D7811" s="274"/>
      <c r="E7811" s="274"/>
      <c r="F7811" s="274"/>
      <c r="G7811" s="73">
        <v>0</v>
      </c>
      <c r="H7811" s="73">
        <v>0</v>
      </c>
      <c r="I7811" s="275">
        <v>147727.4</v>
      </c>
      <c r="J7811" s="275"/>
      <c r="K7811" s="275">
        <v>0</v>
      </c>
      <c r="L7811" s="275"/>
      <c r="M7811" s="275"/>
      <c r="N7811" s="275"/>
      <c r="O7811" s="275">
        <v>147727.4</v>
      </c>
      <c r="P7811" s="275"/>
      <c r="Q7811" s="73">
        <v>0</v>
      </c>
    </row>
    <row r="7812" spans="1:17" ht="12.1" customHeight="1" x14ac:dyDescent="0.25">
      <c r="A7812" s="273" t="s">
        <v>11910</v>
      </c>
      <c r="B7812" s="273"/>
      <c r="C7812" s="274" t="s">
        <v>11911</v>
      </c>
      <c r="D7812" s="274"/>
      <c r="E7812" s="274"/>
      <c r="F7812" s="274"/>
      <c r="G7812" s="73">
        <v>0</v>
      </c>
      <c r="H7812" s="73">
        <v>0</v>
      </c>
      <c r="I7812" s="275">
        <v>1033125.5</v>
      </c>
      <c r="J7812" s="275"/>
      <c r="K7812" s="275">
        <v>0</v>
      </c>
      <c r="L7812" s="275"/>
      <c r="M7812" s="275"/>
      <c r="N7812" s="275"/>
      <c r="O7812" s="275">
        <v>1033125.5</v>
      </c>
      <c r="P7812" s="275"/>
      <c r="Q7812" s="73">
        <v>0</v>
      </c>
    </row>
    <row r="7813" spans="1:17" ht="12.75" customHeight="1" x14ac:dyDescent="0.25">
      <c r="A7813" s="273" t="s">
        <v>11912</v>
      </c>
      <c r="B7813" s="273"/>
      <c r="C7813" s="274" t="s">
        <v>11913</v>
      </c>
      <c r="D7813" s="274"/>
      <c r="E7813" s="274"/>
      <c r="F7813" s="274"/>
      <c r="G7813" s="73">
        <v>0</v>
      </c>
      <c r="H7813" s="73">
        <v>0</v>
      </c>
      <c r="I7813" s="275">
        <v>214435.3</v>
      </c>
      <c r="J7813" s="275"/>
      <c r="K7813" s="275">
        <v>0</v>
      </c>
      <c r="L7813" s="275"/>
      <c r="M7813" s="275"/>
      <c r="N7813" s="275"/>
      <c r="O7813" s="275">
        <v>214435.3</v>
      </c>
      <c r="P7813" s="275"/>
      <c r="Q7813" s="73">
        <v>0</v>
      </c>
    </row>
    <row r="7814" spans="1:17" ht="12.1" customHeight="1" x14ac:dyDescent="0.25">
      <c r="A7814" s="273" t="s">
        <v>11914</v>
      </c>
      <c r="B7814" s="273"/>
      <c r="C7814" s="274" t="s">
        <v>11915</v>
      </c>
      <c r="D7814" s="274"/>
      <c r="E7814" s="274"/>
      <c r="F7814" s="274"/>
      <c r="G7814" s="73">
        <v>0</v>
      </c>
      <c r="H7814" s="73">
        <v>0</v>
      </c>
      <c r="I7814" s="275">
        <v>43612.1</v>
      </c>
      <c r="J7814" s="275"/>
      <c r="K7814" s="275">
        <v>0</v>
      </c>
      <c r="L7814" s="275"/>
      <c r="M7814" s="275"/>
      <c r="N7814" s="275"/>
      <c r="O7814" s="275">
        <v>43612.1</v>
      </c>
      <c r="P7814" s="275"/>
      <c r="Q7814" s="73">
        <v>0</v>
      </c>
    </row>
    <row r="7815" spans="1:17" ht="12.1" customHeight="1" x14ac:dyDescent="0.25">
      <c r="A7815" s="273" t="s">
        <v>11916</v>
      </c>
      <c r="B7815" s="273"/>
      <c r="C7815" s="274" t="s">
        <v>11917</v>
      </c>
      <c r="D7815" s="274"/>
      <c r="E7815" s="274"/>
      <c r="F7815" s="274"/>
      <c r="G7815" s="73">
        <v>0</v>
      </c>
      <c r="H7815" s="73">
        <v>0</v>
      </c>
      <c r="I7815" s="275">
        <v>89617.3</v>
      </c>
      <c r="J7815" s="275"/>
      <c r="K7815" s="275">
        <v>0</v>
      </c>
      <c r="L7815" s="275"/>
      <c r="M7815" s="275"/>
      <c r="N7815" s="275"/>
      <c r="O7815" s="275">
        <v>89617.3</v>
      </c>
      <c r="P7815" s="275"/>
      <c r="Q7815" s="73">
        <v>0</v>
      </c>
    </row>
    <row r="7816" spans="1:17" ht="12.75" customHeight="1" x14ac:dyDescent="0.25">
      <c r="A7816" s="273" t="s">
        <v>11918</v>
      </c>
      <c r="B7816" s="273"/>
      <c r="C7816" s="274" t="s">
        <v>11919</v>
      </c>
      <c r="D7816" s="274"/>
      <c r="E7816" s="274"/>
      <c r="F7816" s="274"/>
      <c r="G7816" s="73">
        <v>0</v>
      </c>
      <c r="H7816" s="73">
        <v>0</v>
      </c>
      <c r="I7816" s="275">
        <v>125129</v>
      </c>
      <c r="J7816" s="275"/>
      <c r="K7816" s="275">
        <v>0</v>
      </c>
      <c r="L7816" s="275"/>
      <c r="M7816" s="275"/>
      <c r="N7816" s="275"/>
      <c r="O7816" s="275">
        <v>125129</v>
      </c>
      <c r="P7816" s="275"/>
      <c r="Q7816" s="73">
        <v>0</v>
      </c>
    </row>
    <row r="7817" spans="1:17" ht="12.1" customHeight="1" x14ac:dyDescent="0.25">
      <c r="A7817" s="273" t="s">
        <v>11920</v>
      </c>
      <c r="B7817" s="273"/>
      <c r="C7817" s="274" t="s">
        <v>11921</v>
      </c>
      <c r="D7817" s="274"/>
      <c r="E7817" s="274"/>
      <c r="F7817" s="274"/>
      <c r="G7817" s="73">
        <v>0</v>
      </c>
      <c r="H7817" s="73">
        <v>0</v>
      </c>
      <c r="I7817" s="275">
        <v>146060.79999999999</v>
      </c>
      <c r="J7817" s="275"/>
      <c r="K7817" s="275">
        <v>0</v>
      </c>
      <c r="L7817" s="275"/>
      <c r="M7817" s="275"/>
      <c r="N7817" s="275"/>
      <c r="O7817" s="275">
        <v>146060.79999999999</v>
      </c>
      <c r="P7817" s="275"/>
      <c r="Q7817" s="73">
        <v>0</v>
      </c>
    </row>
    <row r="7818" spans="1:17" ht="12.1" customHeight="1" x14ac:dyDescent="0.25">
      <c r="A7818" s="273" t="s">
        <v>11922</v>
      </c>
      <c r="B7818" s="273"/>
      <c r="C7818" s="274" t="s">
        <v>11923</v>
      </c>
      <c r="D7818" s="274"/>
      <c r="E7818" s="274"/>
      <c r="F7818" s="274"/>
      <c r="G7818" s="73">
        <v>0</v>
      </c>
      <c r="H7818" s="73">
        <v>0</v>
      </c>
      <c r="I7818" s="275">
        <v>184667.6</v>
      </c>
      <c r="J7818" s="275"/>
      <c r="K7818" s="275">
        <v>0</v>
      </c>
      <c r="L7818" s="275"/>
      <c r="M7818" s="275"/>
      <c r="N7818" s="275"/>
      <c r="O7818" s="275">
        <v>184667.6</v>
      </c>
      <c r="P7818" s="275"/>
      <c r="Q7818" s="73">
        <v>0</v>
      </c>
    </row>
    <row r="7819" spans="1:17" ht="12.75" customHeight="1" x14ac:dyDescent="0.25">
      <c r="A7819" s="273" t="s">
        <v>11924</v>
      </c>
      <c r="B7819" s="273"/>
      <c r="C7819" s="274" t="s">
        <v>11925</v>
      </c>
      <c r="D7819" s="274"/>
      <c r="E7819" s="274"/>
      <c r="F7819" s="274"/>
      <c r="G7819" s="73">
        <v>0</v>
      </c>
      <c r="H7819" s="73">
        <v>0</v>
      </c>
      <c r="I7819" s="275">
        <v>186718.9</v>
      </c>
      <c r="J7819" s="275"/>
      <c r="K7819" s="275">
        <v>0</v>
      </c>
      <c r="L7819" s="275"/>
      <c r="M7819" s="275"/>
      <c r="N7819" s="275"/>
      <c r="O7819" s="275">
        <v>186718.9</v>
      </c>
      <c r="P7819" s="275"/>
      <c r="Q7819" s="73">
        <v>0</v>
      </c>
    </row>
    <row r="7820" spans="1:17" ht="12.1" customHeight="1" x14ac:dyDescent="0.25">
      <c r="A7820" s="273" t="s">
        <v>11926</v>
      </c>
      <c r="B7820" s="273"/>
      <c r="C7820" s="274" t="s">
        <v>11927</v>
      </c>
      <c r="D7820" s="274"/>
      <c r="E7820" s="274"/>
      <c r="F7820" s="274"/>
      <c r="G7820" s="73">
        <v>0</v>
      </c>
      <c r="H7820" s="73">
        <v>0</v>
      </c>
      <c r="I7820" s="275">
        <v>1386071</v>
      </c>
      <c r="J7820" s="275"/>
      <c r="K7820" s="275">
        <v>0</v>
      </c>
      <c r="L7820" s="275"/>
      <c r="M7820" s="275"/>
      <c r="N7820" s="275"/>
      <c r="O7820" s="275">
        <v>1386071</v>
      </c>
      <c r="P7820" s="275"/>
      <c r="Q7820" s="73">
        <v>0</v>
      </c>
    </row>
    <row r="7821" spans="1:17" ht="12.1" customHeight="1" x14ac:dyDescent="0.25">
      <c r="A7821" s="273" t="s">
        <v>11928</v>
      </c>
      <c r="B7821" s="273"/>
      <c r="C7821" s="274" t="s">
        <v>11929</v>
      </c>
      <c r="D7821" s="274"/>
      <c r="E7821" s="274"/>
      <c r="F7821" s="274"/>
      <c r="G7821" s="73">
        <v>0</v>
      </c>
      <c r="H7821" s="73">
        <v>0</v>
      </c>
      <c r="I7821" s="275">
        <v>58973.1</v>
      </c>
      <c r="J7821" s="275"/>
      <c r="K7821" s="275">
        <v>0</v>
      </c>
      <c r="L7821" s="275"/>
      <c r="M7821" s="275"/>
      <c r="N7821" s="275"/>
      <c r="O7821" s="275">
        <v>58973.1</v>
      </c>
      <c r="P7821" s="275"/>
      <c r="Q7821" s="73">
        <v>0</v>
      </c>
    </row>
    <row r="7822" spans="1:17" ht="12.75" customHeight="1" x14ac:dyDescent="0.25">
      <c r="A7822" s="273" t="s">
        <v>11930</v>
      </c>
      <c r="B7822" s="273"/>
      <c r="C7822" s="274" t="s">
        <v>11757</v>
      </c>
      <c r="D7822" s="274"/>
      <c r="E7822" s="274"/>
      <c r="F7822" s="274"/>
      <c r="G7822" s="73">
        <v>0</v>
      </c>
      <c r="H7822" s="73">
        <v>0</v>
      </c>
      <c r="I7822" s="275">
        <v>4221298.8</v>
      </c>
      <c r="J7822" s="275"/>
      <c r="K7822" s="275">
        <v>0</v>
      </c>
      <c r="L7822" s="275"/>
      <c r="M7822" s="275"/>
      <c r="N7822" s="275"/>
      <c r="O7822" s="275">
        <v>4221298.8</v>
      </c>
      <c r="P7822" s="275"/>
      <c r="Q7822" s="73">
        <v>0</v>
      </c>
    </row>
    <row r="7823" spans="1:17" ht="12.1" customHeight="1" x14ac:dyDescent="0.25">
      <c r="A7823" s="273" t="s">
        <v>11931</v>
      </c>
      <c r="B7823" s="273"/>
      <c r="C7823" s="274" t="s">
        <v>11512</v>
      </c>
      <c r="D7823" s="274"/>
      <c r="E7823" s="274"/>
      <c r="F7823" s="274"/>
      <c r="G7823" s="73">
        <v>0</v>
      </c>
      <c r="H7823" s="73">
        <v>0</v>
      </c>
      <c r="I7823" s="275">
        <v>209291.4</v>
      </c>
      <c r="J7823" s="275"/>
      <c r="K7823" s="275">
        <v>0</v>
      </c>
      <c r="L7823" s="275"/>
      <c r="M7823" s="275"/>
      <c r="N7823" s="275"/>
      <c r="O7823" s="275">
        <v>209291.4</v>
      </c>
      <c r="P7823" s="275"/>
      <c r="Q7823" s="73">
        <v>0</v>
      </c>
    </row>
    <row r="7824" spans="1:17" ht="12.1" customHeight="1" x14ac:dyDescent="0.25">
      <c r="A7824" s="273" t="s">
        <v>11932</v>
      </c>
      <c r="B7824" s="273"/>
      <c r="C7824" s="274" t="s">
        <v>11514</v>
      </c>
      <c r="D7824" s="274"/>
      <c r="E7824" s="274"/>
      <c r="F7824" s="274"/>
      <c r="G7824" s="73">
        <v>0</v>
      </c>
      <c r="H7824" s="73">
        <v>0</v>
      </c>
      <c r="I7824" s="275">
        <v>147780.79999999999</v>
      </c>
      <c r="J7824" s="275"/>
      <c r="K7824" s="275">
        <v>0</v>
      </c>
      <c r="L7824" s="275"/>
      <c r="M7824" s="275"/>
      <c r="N7824" s="275"/>
      <c r="O7824" s="275">
        <v>147780.79999999999</v>
      </c>
      <c r="P7824" s="275"/>
      <c r="Q7824" s="73">
        <v>0</v>
      </c>
    </row>
    <row r="7825" spans="1:17" ht="12.75" customHeight="1" x14ac:dyDescent="0.25">
      <c r="A7825" s="273" t="s">
        <v>11933</v>
      </c>
      <c r="B7825" s="273"/>
      <c r="C7825" s="274" t="s">
        <v>11516</v>
      </c>
      <c r="D7825" s="274"/>
      <c r="E7825" s="274"/>
      <c r="F7825" s="274"/>
      <c r="G7825" s="73">
        <v>0</v>
      </c>
      <c r="H7825" s="73">
        <v>0</v>
      </c>
      <c r="I7825" s="275">
        <v>200881.2</v>
      </c>
      <c r="J7825" s="275"/>
      <c r="K7825" s="275">
        <v>0</v>
      </c>
      <c r="L7825" s="275"/>
      <c r="M7825" s="275"/>
      <c r="N7825" s="275"/>
      <c r="O7825" s="275">
        <v>200881.2</v>
      </c>
      <c r="P7825" s="275"/>
      <c r="Q7825" s="73">
        <v>0</v>
      </c>
    </row>
    <row r="7826" spans="1:17" ht="12.1" customHeight="1" x14ac:dyDescent="0.25">
      <c r="A7826" s="273" t="s">
        <v>11934</v>
      </c>
      <c r="B7826" s="273"/>
      <c r="C7826" s="274" t="s">
        <v>11518</v>
      </c>
      <c r="D7826" s="274"/>
      <c r="E7826" s="274"/>
      <c r="F7826" s="274"/>
      <c r="G7826" s="73">
        <v>0</v>
      </c>
      <c r="H7826" s="73">
        <v>0</v>
      </c>
      <c r="I7826" s="275">
        <v>175262.6</v>
      </c>
      <c r="J7826" s="275"/>
      <c r="K7826" s="275">
        <v>0</v>
      </c>
      <c r="L7826" s="275"/>
      <c r="M7826" s="275"/>
      <c r="N7826" s="275"/>
      <c r="O7826" s="275">
        <v>175262.6</v>
      </c>
      <c r="P7826" s="275"/>
      <c r="Q7826" s="73">
        <v>0</v>
      </c>
    </row>
    <row r="7827" spans="1:17" ht="12.1" customHeight="1" x14ac:dyDescent="0.25">
      <c r="A7827" s="273" t="s">
        <v>11935</v>
      </c>
      <c r="B7827" s="273"/>
      <c r="C7827" s="274" t="s">
        <v>11520</v>
      </c>
      <c r="D7827" s="274"/>
      <c r="E7827" s="274"/>
      <c r="F7827" s="274"/>
      <c r="G7827" s="73">
        <v>0</v>
      </c>
      <c r="H7827" s="73">
        <v>0</v>
      </c>
      <c r="I7827" s="275">
        <v>125489.9</v>
      </c>
      <c r="J7827" s="275"/>
      <c r="K7827" s="275">
        <v>0</v>
      </c>
      <c r="L7827" s="275"/>
      <c r="M7827" s="275"/>
      <c r="N7827" s="275"/>
      <c r="O7827" s="275">
        <v>125489.9</v>
      </c>
      <c r="P7827" s="275"/>
      <c r="Q7827" s="73">
        <v>0</v>
      </c>
    </row>
    <row r="7828" spans="1:17" ht="12.1" customHeight="1" x14ac:dyDescent="0.25">
      <c r="A7828" s="273" t="s">
        <v>11936</v>
      </c>
      <c r="B7828" s="273"/>
      <c r="C7828" s="274" t="s">
        <v>11522</v>
      </c>
      <c r="D7828" s="274"/>
      <c r="E7828" s="274"/>
      <c r="F7828" s="274"/>
      <c r="G7828" s="73">
        <v>0</v>
      </c>
      <c r="H7828" s="73">
        <v>0</v>
      </c>
      <c r="I7828" s="275">
        <v>165455.1</v>
      </c>
      <c r="J7828" s="275"/>
      <c r="K7828" s="275">
        <v>0</v>
      </c>
      <c r="L7828" s="275"/>
      <c r="M7828" s="275"/>
      <c r="N7828" s="275"/>
      <c r="O7828" s="275">
        <v>165455.1</v>
      </c>
      <c r="P7828" s="275"/>
      <c r="Q7828" s="73">
        <v>0</v>
      </c>
    </row>
    <row r="7829" spans="1:17" ht="12.75" customHeight="1" x14ac:dyDescent="0.25">
      <c r="A7829" s="273" t="s">
        <v>11937</v>
      </c>
      <c r="B7829" s="273"/>
      <c r="C7829" s="274" t="s">
        <v>11524</v>
      </c>
      <c r="D7829" s="274"/>
      <c r="E7829" s="274"/>
      <c r="F7829" s="274"/>
      <c r="G7829" s="73">
        <v>0</v>
      </c>
      <c r="H7829" s="73">
        <v>0</v>
      </c>
      <c r="I7829" s="275">
        <v>192939.8</v>
      </c>
      <c r="J7829" s="275"/>
      <c r="K7829" s="275">
        <v>0</v>
      </c>
      <c r="L7829" s="275"/>
      <c r="M7829" s="275"/>
      <c r="N7829" s="275"/>
      <c r="O7829" s="275">
        <v>192939.8</v>
      </c>
      <c r="P7829" s="275"/>
      <c r="Q7829" s="73">
        <v>0</v>
      </c>
    </row>
    <row r="7830" spans="1:17" ht="12.1" customHeight="1" x14ac:dyDescent="0.25">
      <c r="A7830" s="273" t="s">
        <v>11938</v>
      </c>
      <c r="B7830" s="273"/>
      <c r="C7830" s="274" t="s">
        <v>11526</v>
      </c>
      <c r="D7830" s="274"/>
      <c r="E7830" s="274"/>
      <c r="F7830" s="274"/>
      <c r="G7830" s="73">
        <v>0</v>
      </c>
      <c r="H7830" s="73">
        <v>0</v>
      </c>
      <c r="I7830" s="275">
        <v>235752</v>
      </c>
      <c r="J7830" s="275"/>
      <c r="K7830" s="275">
        <v>0</v>
      </c>
      <c r="L7830" s="275"/>
      <c r="M7830" s="275"/>
      <c r="N7830" s="275"/>
      <c r="O7830" s="275">
        <v>235752</v>
      </c>
      <c r="P7830" s="275"/>
      <c r="Q7830" s="73">
        <v>0</v>
      </c>
    </row>
    <row r="7831" spans="1:17" ht="12.1" customHeight="1" x14ac:dyDescent="0.25">
      <c r="A7831" s="273" t="s">
        <v>11939</v>
      </c>
      <c r="B7831" s="273"/>
      <c r="C7831" s="274" t="s">
        <v>11403</v>
      </c>
      <c r="D7831" s="274"/>
      <c r="E7831" s="274"/>
      <c r="F7831" s="274"/>
      <c r="G7831" s="73">
        <v>0</v>
      </c>
      <c r="H7831" s="73">
        <v>0</v>
      </c>
      <c r="I7831" s="275">
        <v>167973.1</v>
      </c>
      <c r="J7831" s="275"/>
      <c r="K7831" s="275">
        <v>0</v>
      </c>
      <c r="L7831" s="275"/>
      <c r="M7831" s="275"/>
      <c r="N7831" s="275"/>
      <c r="O7831" s="275">
        <v>167973.1</v>
      </c>
      <c r="P7831" s="275"/>
      <c r="Q7831" s="73">
        <v>0</v>
      </c>
    </row>
    <row r="7832" spans="1:17" ht="12.75" customHeight="1" x14ac:dyDescent="0.25">
      <c r="A7832" s="273" t="s">
        <v>11940</v>
      </c>
      <c r="B7832" s="273"/>
      <c r="C7832" s="274" t="s">
        <v>11533</v>
      </c>
      <c r="D7832" s="274"/>
      <c r="E7832" s="274"/>
      <c r="F7832" s="274"/>
      <c r="G7832" s="73">
        <v>0</v>
      </c>
      <c r="H7832" s="73">
        <v>0</v>
      </c>
      <c r="I7832" s="275">
        <v>169101.4</v>
      </c>
      <c r="J7832" s="275"/>
      <c r="K7832" s="275">
        <v>0</v>
      </c>
      <c r="L7832" s="275"/>
      <c r="M7832" s="275"/>
      <c r="N7832" s="275"/>
      <c r="O7832" s="275">
        <v>169101.4</v>
      </c>
      <c r="P7832" s="275"/>
      <c r="Q7832" s="73">
        <v>0</v>
      </c>
    </row>
    <row r="7833" spans="1:17" ht="12.1" customHeight="1" x14ac:dyDescent="0.25">
      <c r="A7833" s="273" t="s">
        <v>11941</v>
      </c>
      <c r="B7833" s="273"/>
      <c r="C7833" s="274" t="s">
        <v>11535</v>
      </c>
      <c r="D7833" s="274"/>
      <c r="E7833" s="274"/>
      <c r="F7833" s="274"/>
      <c r="G7833" s="73">
        <v>0</v>
      </c>
      <c r="H7833" s="73">
        <v>0</v>
      </c>
      <c r="I7833" s="275">
        <v>152971.70000000001</v>
      </c>
      <c r="J7833" s="275"/>
      <c r="K7833" s="275">
        <v>0</v>
      </c>
      <c r="L7833" s="275"/>
      <c r="M7833" s="275"/>
      <c r="N7833" s="275"/>
      <c r="O7833" s="275">
        <v>152971.70000000001</v>
      </c>
      <c r="P7833" s="275"/>
      <c r="Q7833" s="73">
        <v>0</v>
      </c>
    </row>
    <row r="7834" spans="1:17" ht="12.1" customHeight="1" x14ac:dyDescent="0.25">
      <c r="A7834" s="273" t="s">
        <v>11942</v>
      </c>
      <c r="B7834" s="273"/>
      <c r="C7834" s="274" t="s">
        <v>11537</v>
      </c>
      <c r="D7834" s="274"/>
      <c r="E7834" s="274"/>
      <c r="F7834" s="274"/>
      <c r="G7834" s="73">
        <v>0</v>
      </c>
      <c r="H7834" s="73">
        <v>0</v>
      </c>
      <c r="I7834" s="275">
        <v>169101.2</v>
      </c>
      <c r="J7834" s="275"/>
      <c r="K7834" s="275">
        <v>0</v>
      </c>
      <c r="L7834" s="275"/>
      <c r="M7834" s="275"/>
      <c r="N7834" s="275"/>
      <c r="O7834" s="275">
        <v>169101.2</v>
      </c>
      <c r="P7834" s="275"/>
      <c r="Q7834" s="73">
        <v>0</v>
      </c>
    </row>
    <row r="7835" spans="1:17" ht="12.75" customHeight="1" x14ac:dyDescent="0.25">
      <c r="A7835" s="273" t="s">
        <v>11943</v>
      </c>
      <c r="B7835" s="273"/>
      <c r="C7835" s="274" t="s">
        <v>11757</v>
      </c>
      <c r="D7835" s="274"/>
      <c r="E7835" s="274"/>
      <c r="F7835" s="274"/>
      <c r="G7835" s="73">
        <v>0</v>
      </c>
      <c r="H7835" s="73">
        <v>0</v>
      </c>
      <c r="I7835" s="275">
        <v>3803703.59</v>
      </c>
      <c r="J7835" s="275"/>
      <c r="K7835" s="275">
        <v>0</v>
      </c>
      <c r="L7835" s="275"/>
      <c r="M7835" s="275"/>
      <c r="N7835" s="275"/>
      <c r="O7835" s="275">
        <v>3803703.59</v>
      </c>
      <c r="P7835" s="275"/>
      <c r="Q7835" s="73">
        <v>0</v>
      </c>
    </row>
    <row r="7836" spans="1:17" ht="12.1" customHeight="1" x14ac:dyDescent="0.25">
      <c r="A7836" s="273" t="s">
        <v>11944</v>
      </c>
      <c r="B7836" s="273"/>
      <c r="C7836" s="274" t="s">
        <v>11945</v>
      </c>
      <c r="D7836" s="274"/>
      <c r="E7836" s="274"/>
      <c r="F7836" s="274"/>
      <c r="G7836" s="73">
        <v>0</v>
      </c>
      <c r="H7836" s="73">
        <v>0</v>
      </c>
      <c r="I7836" s="275">
        <v>89278.5</v>
      </c>
      <c r="J7836" s="275"/>
      <c r="K7836" s="275">
        <v>0</v>
      </c>
      <c r="L7836" s="275"/>
      <c r="M7836" s="275"/>
      <c r="N7836" s="275"/>
      <c r="O7836" s="275">
        <v>89278.5</v>
      </c>
      <c r="P7836" s="275"/>
      <c r="Q7836" s="73">
        <v>0</v>
      </c>
    </row>
    <row r="7837" spans="1:17" ht="12.1" customHeight="1" x14ac:dyDescent="0.25">
      <c r="A7837" s="273" t="s">
        <v>11946</v>
      </c>
      <c r="B7837" s="273"/>
      <c r="C7837" s="274" t="s">
        <v>11947</v>
      </c>
      <c r="D7837" s="274"/>
      <c r="E7837" s="274"/>
      <c r="F7837" s="274"/>
      <c r="G7837" s="73">
        <v>0</v>
      </c>
      <c r="H7837" s="73">
        <v>0</v>
      </c>
      <c r="I7837" s="275">
        <v>178955.8</v>
      </c>
      <c r="J7837" s="275"/>
      <c r="K7837" s="275">
        <v>0</v>
      </c>
      <c r="L7837" s="275"/>
      <c r="M7837" s="275"/>
      <c r="N7837" s="275"/>
      <c r="O7837" s="275">
        <v>178955.8</v>
      </c>
      <c r="P7837" s="275"/>
      <c r="Q7837" s="73">
        <v>0</v>
      </c>
    </row>
    <row r="7838" spans="1:17" ht="12.75" customHeight="1" x14ac:dyDescent="0.25">
      <c r="A7838" s="273" t="s">
        <v>11948</v>
      </c>
      <c r="B7838" s="273"/>
      <c r="C7838" s="274" t="s">
        <v>11949</v>
      </c>
      <c r="D7838" s="274"/>
      <c r="E7838" s="274"/>
      <c r="F7838" s="274"/>
      <c r="G7838" s="73">
        <v>0</v>
      </c>
      <c r="H7838" s="73">
        <v>0</v>
      </c>
      <c r="I7838" s="275">
        <v>46711.1</v>
      </c>
      <c r="J7838" s="275"/>
      <c r="K7838" s="275">
        <v>0</v>
      </c>
      <c r="L7838" s="275"/>
      <c r="M7838" s="275"/>
      <c r="N7838" s="275"/>
      <c r="O7838" s="275">
        <v>46711.1</v>
      </c>
      <c r="P7838" s="275"/>
      <c r="Q7838" s="73">
        <v>0</v>
      </c>
    </row>
    <row r="7839" spans="1:17" ht="12.1" customHeight="1" x14ac:dyDescent="0.25">
      <c r="A7839" s="273" t="s">
        <v>11950</v>
      </c>
      <c r="B7839" s="273"/>
      <c r="C7839" s="274" t="s">
        <v>11951</v>
      </c>
      <c r="D7839" s="274"/>
      <c r="E7839" s="274"/>
      <c r="F7839" s="274"/>
      <c r="G7839" s="73">
        <v>0</v>
      </c>
      <c r="H7839" s="73">
        <v>0</v>
      </c>
      <c r="I7839" s="275">
        <v>93001.4</v>
      </c>
      <c r="J7839" s="275"/>
      <c r="K7839" s="275">
        <v>0</v>
      </c>
      <c r="L7839" s="275"/>
      <c r="M7839" s="275"/>
      <c r="N7839" s="275"/>
      <c r="O7839" s="275">
        <v>93001.4</v>
      </c>
      <c r="P7839" s="275"/>
      <c r="Q7839" s="73">
        <v>0</v>
      </c>
    </row>
    <row r="7840" spans="1:17" ht="12.1" customHeight="1" x14ac:dyDescent="0.25">
      <c r="A7840" s="273" t="s">
        <v>11952</v>
      </c>
      <c r="B7840" s="273"/>
      <c r="C7840" s="274" t="s">
        <v>11953</v>
      </c>
      <c r="D7840" s="274"/>
      <c r="E7840" s="274"/>
      <c r="F7840" s="274"/>
      <c r="G7840" s="73">
        <v>0</v>
      </c>
      <c r="H7840" s="73">
        <v>0</v>
      </c>
      <c r="I7840" s="275">
        <v>9618.9</v>
      </c>
      <c r="J7840" s="275"/>
      <c r="K7840" s="275">
        <v>0</v>
      </c>
      <c r="L7840" s="275"/>
      <c r="M7840" s="275"/>
      <c r="N7840" s="275"/>
      <c r="O7840" s="275">
        <v>9618.9</v>
      </c>
      <c r="P7840" s="275"/>
      <c r="Q7840" s="73">
        <v>0</v>
      </c>
    </row>
    <row r="7841" spans="1:17" ht="12.75" customHeight="1" x14ac:dyDescent="0.25">
      <c r="A7841" s="273" t="s">
        <v>11954</v>
      </c>
      <c r="B7841" s="273"/>
      <c r="C7841" s="274" t="s">
        <v>11955</v>
      </c>
      <c r="D7841" s="274"/>
      <c r="E7841" s="274"/>
      <c r="F7841" s="274"/>
      <c r="G7841" s="73">
        <v>0</v>
      </c>
      <c r="H7841" s="73">
        <v>0</v>
      </c>
      <c r="I7841" s="275">
        <v>61849.8</v>
      </c>
      <c r="J7841" s="275"/>
      <c r="K7841" s="275">
        <v>0</v>
      </c>
      <c r="L7841" s="275"/>
      <c r="M7841" s="275"/>
      <c r="N7841" s="275"/>
      <c r="O7841" s="275">
        <v>61849.8</v>
      </c>
      <c r="P7841" s="275"/>
      <c r="Q7841" s="73">
        <v>0</v>
      </c>
    </row>
    <row r="7842" spans="1:17" ht="12.1" customHeight="1" x14ac:dyDescent="0.25">
      <c r="A7842" s="273" t="s">
        <v>11956</v>
      </c>
      <c r="B7842" s="273"/>
      <c r="C7842" s="274" t="s">
        <v>11957</v>
      </c>
      <c r="D7842" s="274"/>
      <c r="E7842" s="274"/>
      <c r="F7842" s="274"/>
      <c r="G7842" s="73">
        <v>0</v>
      </c>
      <c r="H7842" s="73">
        <v>0</v>
      </c>
      <c r="I7842" s="275">
        <v>80150.399999999994</v>
      </c>
      <c r="J7842" s="275"/>
      <c r="K7842" s="275">
        <v>0</v>
      </c>
      <c r="L7842" s="275"/>
      <c r="M7842" s="275"/>
      <c r="N7842" s="275"/>
      <c r="O7842" s="275">
        <v>80150.399999999994</v>
      </c>
      <c r="P7842" s="275"/>
      <c r="Q7842" s="73">
        <v>0</v>
      </c>
    </row>
    <row r="7843" spans="1:17" ht="12.1" customHeight="1" x14ac:dyDescent="0.25">
      <c r="A7843" s="273" t="s">
        <v>11958</v>
      </c>
      <c r="B7843" s="273"/>
      <c r="C7843" s="274" t="s">
        <v>11959</v>
      </c>
      <c r="D7843" s="274"/>
      <c r="E7843" s="274"/>
      <c r="F7843" s="274"/>
      <c r="G7843" s="73">
        <v>0</v>
      </c>
      <c r="H7843" s="73">
        <v>0</v>
      </c>
      <c r="I7843" s="275">
        <v>72839.199999999997</v>
      </c>
      <c r="J7843" s="275"/>
      <c r="K7843" s="275">
        <v>0</v>
      </c>
      <c r="L7843" s="275"/>
      <c r="M7843" s="275"/>
      <c r="N7843" s="275"/>
      <c r="O7843" s="275">
        <v>72839.199999999997</v>
      </c>
      <c r="P7843" s="275"/>
      <c r="Q7843" s="73">
        <v>0</v>
      </c>
    </row>
    <row r="7844" spans="1:17" ht="12.75" customHeight="1" x14ac:dyDescent="0.25">
      <c r="A7844" s="273" t="s">
        <v>11960</v>
      </c>
      <c r="B7844" s="273"/>
      <c r="C7844" s="274" t="s">
        <v>11961</v>
      </c>
      <c r="D7844" s="274"/>
      <c r="E7844" s="274"/>
      <c r="F7844" s="274"/>
      <c r="G7844" s="73">
        <v>0</v>
      </c>
      <c r="H7844" s="73">
        <v>0</v>
      </c>
      <c r="I7844" s="275">
        <v>72839.199999999997</v>
      </c>
      <c r="J7844" s="275"/>
      <c r="K7844" s="275">
        <v>0</v>
      </c>
      <c r="L7844" s="275"/>
      <c r="M7844" s="275"/>
      <c r="N7844" s="275"/>
      <c r="O7844" s="275">
        <v>72839.199999999997</v>
      </c>
      <c r="P7844" s="275"/>
      <c r="Q7844" s="73">
        <v>0</v>
      </c>
    </row>
    <row r="7845" spans="1:17" ht="12.1" customHeight="1" x14ac:dyDescent="0.25">
      <c r="A7845" s="273" t="s">
        <v>11962</v>
      </c>
      <c r="B7845" s="273"/>
      <c r="C7845" s="274" t="s">
        <v>11963</v>
      </c>
      <c r="D7845" s="274"/>
      <c r="E7845" s="274"/>
      <c r="F7845" s="274"/>
      <c r="G7845" s="73">
        <v>0</v>
      </c>
      <c r="H7845" s="73">
        <v>0</v>
      </c>
      <c r="I7845" s="275">
        <v>144953.79999999999</v>
      </c>
      <c r="J7845" s="275"/>
      <c r="K7845" s="275">
        <v>0</v>
      </c>
      <c r="L7845" s="275"/>
      <c r="M7845" s="275"/>
      <c r="N7845" s="275"/>
      <c r="O7845" s="275">
        <v>144953.79999999999</v>
      </c>
      <c r="P7845" s="275"/>
      <c r="Q7845" s="73">
        <v>0</v>
      </c>
    </row>
    <row r="7846" spans="1:17" ht="12.1" customHeight="1" x14ac:dyDescent="0.25">
      <c r="A7846" s="273" t="s">
        <v>11964</v>
      </c>
      <c r="B7846" s="273"/>
      <c r="C7846" s="274" t="s">
        <v>11965</v>
      </c>
      <c r="D7846" s="274"/>
      <c r="E7846" s="274"/>
      <c r="F7846" s="274"/>
      <c r="G7846" s="73">
        <v>0</v>
      </c>
      <c r="H7846" s="73">
        <v>0</v>
      </c>
      <c r="I7846" s="275">
        <v>359423.6</v>
      </c>
      <c r="J7846" s="275"/>
      <c r="K7846" s="275">
        <v>0</v>
      </c>
      <c r="L7846" s="275"/>
      <c r="M7846" s="275"/>
      <c r="N7846" s="275"/>
      <c r="O7846" s="275">
        <v>359423.6</v>
      </c>
      <c r="P7846" s="275"/>
      <c r="Q7846" s="73">
        <v>0</v>
      </c>
    </row>
    <row r="7847" spans="1:17" ht="12.75" customHeight="1" x14ac:dyDescent="0.25">
      <c r="A7847" s="273" t="s">
        <v>11966</v>
      </c>
      <c r="B7847" s="273"/>
      <c r="C7847" s="274" t="s">
        <v>11967</v>
      </c>
      <c r="D7847" s="274"/>
      <c r="E7847" s="274"/>
      <c r="F7847" s="274"/>
      <c r="G7847" s="73">
        <v>0</v>
      </c>
      <c r="H7847" s="73">
        <v>0</v>
      </c>
      <c r="I7847" s="275">
        <v>56656</v>
      </c>
      <c r="J7847" s="275"/>
      <c r="K7847" s="275">
        <v>0</v>
      </c>
      <c r="L7847" s="275"/>
      <c r="M7847" s="275"/>
      <c r="N7847" s="275"/>
      <c r="O7847" s="275">
        <v>56656</v>
      </c>
      <c r="P7847" s="275"/>
      <c r="Q7847" s="73">
        <v>0</v>
      </c>
    </row>
    <row r="7848" spans="1:17" ht="12.1" customHeight="1" x14ac:dyDescent="0.25">
      <c r="A7848" s="273" t="s">
        <v>11968</v>
      </c>
      <c r="B7848" s="273"/>
      <c r="C7848" s="274" t="s">
        <v>11969</v>
      </c>
      <c r="D7848" s="274"/>
      <c r="E7848" s="274"/>
      <c r="F7848" s="274"/>
      <c r="G7848" s="73">
        <v>0</v>
      </c>
      <c r="H7848" s="73">
        <v>0</v>
      </c>
      <c r="I7848" s="275">
        <v>99579</v>
      </c>
      <c r="J7848" s="275"/>
      <c r="K7848" s="275">
        <v>0</v>
      </c>
      <c r="L7848" s="275"/>
      <c r="M7848" s="275"/>
      <c r="N7848" s="275"/>
      <c r="O7848" s="275">
        <v>99579</v>
      </c>
      <c r="P7848" s="275"/>
      <c r="Q7848" s="73">
        <v>0</v>
      </c>
    </row>
    <row r="7849" spans="1:17" ht="12.1" customHeight="1" x14ac:dyDescent="0.25">
      <c r="A7849" s="273" t="s">
        <v>11970</v>
      </c>
      <c r="B7849" s="273"/>
      <c r="C7849" s="274" t="s">
        <v>11971</v>
      </c>
      <c r="D7849" s="274"/>
      <c r="E7849" s="274"/>
      <c r="F7849" s="274"/>
      <c r="G7849" s="73">
        <v>0</v>
      </c>
      <c r="H7849" s="73">
        <v>0</v>
      </c>
      <c r="I7849" s="275">
        <v>73081</v>
      </c>
      <c r="J7849" s="275"/>
      <c r="K7849" s="275">
        <v>0</v>
      </c>
      <c r="L7849" s="275"/>
      <c r="M7849" s="275"/>
      <c r="N7849" s="275"/>
      <c r="O7849" s="275">
        <v>73081</v>
      </c>
      <c r="P7849" s="275"/>
      <c r="Q7849" s="73">
        <v>0</v>
      </c>
    </row>
    <row r="7850" spans="1:17" ht="12.75" customHeight="1" x14ac:dyDescent="0.25">
      <c r="A7850" s="273" t="s">
        <v>11972</v>
      </c>
      <c r="B7850" s="273"/>
      <c r="C7850" s="274" t="s">
        <v>11973</v>
      </c>
      <c r="D7850" s="274"/>
      <c r="E7850" s="274"/>
      <c r="F7850" s="274"/>
      <c r="G7850" s="73">
        <v>0</v>
      </c>
      <c r="H7850" s="73">
        <v>0</v>
      </c>
      <c r="I7850" s="275">
        <v>90201.9</v>
      </c>
      <c r="J7850" s="275"/>
      <c r="K7850" s="275">
        <v>0</v>
      </c>
      <c r="L7850" s="275"/>
      <c r="M7850" s="275"/>
      <c r="N7850" s="275"/>
      <c r="O7850" s="275">
        <v>90201.9</v>
      </c>
      <c r="P7850" s="275"/>
      <c r="Q7850" s="73">
        <v>0</v>
      </c>
    </row>
    <row r="7851" spans="1:17" ht="12.1" customHeight="1" x14ac:dyDescent="0.25">
      <c r="A7851" s="273" t="s">
        <v>11974</v>
      </c>
      <c r="B7851" s="273"/>
      <c r="C7851" s="274" t="s">
        <v>11975</v>
      </c>
      <c r="D7851" s="274"/>
      <c r="E7851" s="274"/>
      <c r="F7851" s="274"/>
      <c r="G7851" s="73">
        <v>0</v>
      </c>
      <c r="H7851" s="73">
        <v>0</v>
      </c>
      <c r="I7851" s="275">
        <v>77181.899999999994</v>
      </c>
      <c r="J7851" s="275"/>
      <c r="K7851" s="275">
        <v>0</v>
      </c>
      <c r="L7851" s="275"/>
      <c r="M7851" s="275"/>
      <c r="N7851" s="275"/>
      <c r="O7851" s="275">
        <v>77181.899999999994</v>
      </c>
      <c r="P7851" s="275"/>
      <c r="Q7851" s="73">
        <v>0</v>
      </c>
    </row>
    <row r="7852" spans="1:17" ht="12.1" customHeight="1" x14ac:dyDescent="0.25">
      <c r="A7852" s="273" t="s">
        <v>11976</v>
      </c>
      <c r="B7852" s="273"/>
      <c r="C7852" s="274" t="s">
        <v>11977</v>
      </c>
      <c r="D7852" s="274"/>
      <c r="E7852" s="274"/>
      <c r="F7852" s="274"/>
      <c r="G7852" s="73">
        <v>0</v>
      </c>
      <c r="H7852" s="73">
        <v>0</v>
      </c>
      <c r="I7852" s="275">
        <v>97945.3</v>
      </c>
      <c r="J7852" s="275"/>
      <c r="K7852" s="275">
        <v>0</v>
      </c>
      <c r="L7852" s="275"/>
      <c r="M7852" s="275"/>
      <c r="N7852" s="275"/>
      <c r="O7852" s="275">
        <v>97945.3</v>
      </c>
      <c r="P7852" s="275"/>
      <c r="Q7852" s="73">
        <v>0</v>
      </c>
    </row>
    <row r="7853" spans="1:17" ht="12.1" customHeight="1" x14ac:dyDescent="0.25">
      <c r="A7853" s="273" t="s">
        <v>11978</v>
      </c>
      <c r="B7853" s="273"/>
      <c r="C7853" s="274" t="s">
        <v>11979</v>
      </c>
      <c r="D7853" s="274"/>
      <c r="E7853" s="274"/>
      <c r="F7853" s="274"/>
      <c r="G7853" s="73">
        <v>0</v>
      </c>
      <c r="H7853" s="73">
        <v>0</v>
      </c>
      <c r="I7853" s="275">
        <v>242694.3</v>
      </c>
      <c r="J7853" s="275"/>
      <c r="K7853" s="275">
        <v>0</v>
      </c>
      <c r="L7853" s="275"/>
      <c r="M7853" s="275"/>
      <c r="N7853" s="275"/>
      <c r="O7853" s="275">
        <v>242694.3</v>
      </c>
      <c r="P7853" s="275"/>
      <c r="Q7853" s="73">
        <v>0</v>
      </c>
    </row>
    <row r="7854" spans="1:17" ht="12.75" customHeight="1" x14ac:dyDescent="0.25">
      <c r="A7854" s="273" t="s">
        <v>11980</v>
      </c>
      <c r="B7854" s="273"/>
      <c r="C7854" s="274" t="s">
        <v>11757</v>
      </c>
      <c r="D7854" s="274"/>
      <c r="E7854" s="274"/>
      <c r="F7854" s="274"/>
      <c r="G7854" s="73">
        <v>0</v>
      </c>
      <c r="H7854" s="73">
        <v>0</v>
      </c>
      <c r="I7854" s="275">
        <v>4804632.5999999996</v>
      </c>
      <c r="J7854" s="275"/>
      <c r="K7854" s="275">
        <v>0</v>
      </c>
      <c r="L7854" s="275"/>
      <c r="M7854" s="275"/>
      <c r="N7854" s="275"/>
      <c r="O7854" s="275">
        <v>4804632.5999999996</v>
      </c>
      <c r="P7854" s="275"/>
      <c r="Q7854" s="73">
        <v>0</v>
      </c>
    </row>
    <row r="7855" spans="1:17" ht="12.1" customHeight="1" x14ac:dyDescent="0.25">
      <c r="A7855" s="273" t="s">
        <v>11981</v>
      </c>
      <c r="B7855" s="273"/>
      <c r="C7855" s="274" t="s">
        <v>11982</v>
      </c>
      <c r="D7855" s="274"/>
      <c r="E7855" s="274"/>
      <c r="F7855" s="274"/>
      <c r="G7855" s="73">
        <v>0</v>
      </c>
      <c r="H7855" s="73">
        <v>0</v>
      </c>
      <c r="I7855" s="275">
        <v>412775.4</v>
      </c>
      <c r="J7855" s="275"/>
      <c r="K7855" s="275">
        <v>0</v>
      </c>
      <c r="L7855" s="275"/>
      <c r="M7855" s="275"/>
      <c r="N7855" s="275"/>
      <c r="O7855" s="275">
        <v>412775.4</v>
      </c>
      <c r="P7855" s="275"/>
      <c r="Q7855" s="73">
        <v>0</v>
      </c>
    </row>
    <row r="7856" spans="1:17" ht="12.1" customHeight="1" x14ac:dyDescent="0.25">
      <c r="A7856" s="273" t="s">
        <v>11983</v>
      </c>
      <c r="B7856" s="273"/>
      <c r="C7856" s="274" t="s">
        <v>11984</v>
      </c>
      <c r="D7856" s="274"/>
      <c r="E7856" s="274"/>
      <c r="F7856" s="274"/>
      <c r="G7856" s="73">
        <v>0</v>
      </c>
      <c r="H7856" s="73">
        <v>0</v>
      </c>
      <c r="I7856" s="275">
        <v>396851.5</v>
      </c>
      <c r="J7856" s="275"/>
      <c r="K7856" s="275">
        <v>0</v>
      </c>
      <c r="L7856" s="275"/>
      <c r="M7856" s="275"/>
      <c r="N7856" s="275"/>
      <c r="O7856" s="275">
        <v>396851.5</v>
      </c>
      <c r="P7856" s="275"/>
      <c r="Q7856" s="73">
        <v>0</v>
      </c>
    </row>
    <row r="7857" spans="1:17" ht="12.75" customHeight="1" x14ac:dyDescent="0.25">
      <c r="A7857" s="273" t="s">
        <v>11985</v>
      </c>
      <c r="B7857" s="273"/>
      <c r="C7857" s="274" t="s">
        <v>11986</v>
      </c>
      <c r="D7857" s="274"/>
      <c r="E7857" s="274"/>
      <c r="F7857" s="274"/>
      <c r="G7857" s="73">
        <v>0</v>
      </c>
      <c r="H7857" s="73">
        <v>0</v>
      </c>
      <c r="I7857" s="275">
        <v>397319.1</v>
      </c>
      <c r="J7857" s="275"/>
      <c r="K7857" s="275">
        <v>0</v>
      </c>
      <c r="L7857" s="275"/>
      <c r="M7857" s="275"/>
      <c r="N7857" s="275"/>
      <c r="O7857" s="275">
        <v>397319.1</v>
      </c>
      <c r="P7857" s="275"/>
      <c r="Q7857" s="73">
        <v>0</v>
      </c>
    </row>
    <row r="7858" spans="1:17" ht="12.1" customHeight="1" x14ac:dyDescent="0.25">
      <c r="A7858" s="273" t="s">
        <v>11987</v>
      </c>
      <c r="B7858" s="273"/>
      <c r="C7858" s="274" t="s">
        <v>11988</v>
      </c>
      <c r="D7858" s="274"/>
      <c r="E7858" s="274"/>
      <c r="F7858" s="274"/>
      <c r="G7858" s="73">
        <v>0</v>
      </c>
      <c r="H7858" s="73">
        <v>0</v>
      </c>
      <c r="I7858" s="275">
        <v>387882.6</v>
      </c>
      <c r="J7858" s="275"/>
      <c r="K7858" s="275">
        <v>0</v>
      </c>
      <c r="L7858" s="275"/>
      <c r="M7858" s="275"/>
      <c r="N7858" s="275"/>
      <c r="O7858" s="275">
        <v>387882.6</v>
      </c>
      <c r="P7858" s="275"/>
      <c r="Q7858" s="73">
        <v>0</v>
      </c>
    </row>
    <row r="7859" spans="1:17" ht="12.1" customHeight="1" x14ac:dyDescent="0.25">
      <c r="A7859" s="273" t="s">
        <v>11989</v>
      </c>
      <c r="B7859" s="273"/>
      <c r="C7859" s="274" t="s">
        <v>11990</v>
      </c>
      <c r="D7859" s="274"/>
      <c r="E7859" s="274"/>
      <c r="F7859" s="274"/>
      <c r="G7859" s="73">
        <v>0</v>
      </c>
      <c r="H7859" s="73">
        <v>0</v>
      </c>
      <c r="I7859" s="275">
        <v>408331.8</v>
      </c>
      <c r="J7859" s="275"/>
      <c r="K7859" s="275">
        <v>0</v>
      </c>
      <c r="L7859" s="275"/>
      <c r="M7859" s="275"/>
      <c r="N7859" s="275"/>
      <c r="O7859" s="275">
        <v>408331.8</v>
      </c>
      <c r="P7859" s="275"/>
      <c r="Q7859" s="73">
        <v>0</v>
      </c>
    </row>
    <row r="7860" spans="1:17" ht="12.75" customHeight="1" x14ac:dyDescent="0.25">
      <c r="A7860" s="273" t="s">
        <v>11991</v>
      </c>
      <c r="B7860" s="273"/>
      <c r="C7860" s="274" t="s">
        <v>11992</v>
      </c>
      <c r="D7860" s="274"/>
      <c r="E7860" s="274"/>
      <c r="F7860" s="274"/>
      <c r="G7860" s="73">
        <v>0</v>
      </c>
      <c r="H7860" s="73">
        <v>0</v>
      </c>
      <c r="I7860" s="275">
        <v>380473.59999999998</v>
      </c>
      <c r="J7860" s="275"/>
      <c r="K7860" s="275">
        <v>0</v>
      </c>
      <c r="L7860" s="275"/>
      <c r="M7860" s="275"/>
      <c r="N7860" s="275"/>
      <c r="O7860" s="275">
        <v>380473.59999999998</v>
      </c>
      <c r="P7860" s="275"/>
      <c r="Q7860" s="73">
        <v>0</v>
      </c>
    </row>
    <row r="7861" spans="1:17" ht="12.1" customHeight="1" x14ac:dyDescent="0.25">
      <c r="A7861" s="273" t="s">
        <v>11993</v>
      </c>
      <c r="B7861" s="273"/>
      <c r="C7861" s="274" t="s">
        <v>11994</v>
      </c>
      <c r="D7861" s="274"/>
      <c r="E7861" s="274"/>
      <c r="F7861" s="274"/>
      <c r="G7861" s="73">
        <v>0</v>
      </c>
      <c r="H7861" s="73">
        <v>0</v>
      </c>
      <c r="I7861" s="275">
        <v>394719.4</v>
      </c>
      <c r="J7861" s="275"/>
      <c r="K7861" s="275">
        <v>0</v>
      </c>
      <c r="L7861" s="275"/>
      <c r="M7861" s="275"/>
      <c r="N7861" s="275"/>
      <c r="O7861" s="275">
        <v>394719.4</v>
      </c>
      <c r="P7861" s="275"/>
      <c r="Q7861" s="73">
        <v>0</v>
      </c>
    </row>
    <row r="7862" spans="1:17" ht="12.1" customHeight="1" x14ac:dyDescent="0.25">
      <c r="A7862" s="273" t="s">
        <v>11995</v>
      </c>
      <c r="B7862" s="273"/>
      <c r="C7862" s="274" t="s">
        <v>11403</v>
      </c>
      <c r="D7862" s="274"/>
      <c r="E7862" s="274"/>
      <c r="F7862" s="274"/>
      <c r="G7862" s="73">
        <v>0</v>
      </c>
      <c r="H7862" s="73">
        <v>0</v>
      </c>
      <c r="I7862" s="275">
        <v>382802.7</v>
      </c>
      <c r="J7862" s="275"/>
      <c r="K7862" s="275">
        <v>0</v>
      </c>
      <c r="L7862" s="275"/>
      <c r="M7862" s="275"/>
      <c r="N7862" s="275"/>
      <c r="O7862" s="275">
        <v>382802.7</v>
      </c>
      <c r="P7862" s="275"/>
      <c r="Q7862" s="73">
        <v>0</v>
      </c>
    </row>
    <row r="7863" spans="1:17" ht="12.75" customHeight="1" x14ac:dyDescent="0.25">
      <c r="A7863" s="273" t="s">
        <v>11996</v>
      </c>
      <c r="B7863" s="273"/>
      <c r="C7863" s="274" t="s">
        <v>11997</v>
      </c>
      <c r="D7863" s="274"/>
      <c r="E7863" s="274"/>
      <c r="F7863" s="274"/>
      <c r="G7863" s="73">
        <v>0</v>
      </c>
      <c r="H7863" s="73">
        <v>0</v>
      </c>
      <c r="I7863" s="275">
        <v>381655.9</v>
      </c>
      <c r="J7863" s="275"/>
      <c r="K7863" s="275">
        <v>0</v>
      </c>
      <c r="L7863" s="275"/>
      <c r="M7863" s="275"/>
      <c r="N7863" s="275"/>
      <c r="O7863" s="275">
        <v>381655.9</v>
      </c>
      <c r="P7863" s="275"/>
      <c r="Q7863" s="73">
        <v>0</v>
      </c>
    </row>
    <row r="7864" spans="1:17" ht="12.1" customHeight="1" x14ac:dyDescent="0.25">
      <c r="A7864" s="273" t="s">
        <v>11998</v>
      </c>
      <c r="B7864" s="273"/>
      <c r="C7864" s="274" t="s">
        <v>11999</v>
      </c>
      <c r="D7864" s="274"/>
      <c r="E7864" s="274"/>
      <c r="F7864" s="274"/>
      <c r="G7864" s="73">
        <v>0</v>
      </c>
      <c r="H7864" s="73">
        <v>0</v>
      </c>
      <c r="I7864" s="275">
        <v>414730.8</v>
      </c>
      <c r="J7864" s="275"/>
      <c r="K7864" s="275">
        <v>0</v>
      </c>
      <c r="L7864" s="275"/>
      <c r="M7864" s="275"/>
      <c r="N7864" s="275"/>
      <c r="O7864" s="275">
        <v>414730.8</v>
      </c>
      <c r="P7864" s="275"/>
      <c r="Q7864" s="73">
        <v>0</v>
      </c>
    </row>
    <row r="7865" spans="1:17" ht="12.1" customHeight="1" x14ac:dyDescent="0.25">
      <c r="A7865" s="273" t="s">
        <v>12000</v>
      </c>
      <c r="B7865" s="273"/>
      <c r="C7865" s="274" t="s">
        <v>12001</v>
      </c>
      <c r="D7865" s="274"/>
      <c r="E7865" s="274"/>
      <c r="F7865" s="274"/>
      <c r="G7865" s="73">
        <v>0</v>
      </c>
      <c r="H7865" s="73">
        <v>0</v>
      </c>
      <c r="I7865" s="275">
        <v>424696</v>
      </c>
      <c r="J7865" s="275"/>
      <c r="K7865" s="275">
        <v>0</v>
      </c>
      <c r="L7865" s="275"/>
      <c r="M7865" s="275"/>
      <c r="N7865" s="275"/>
      <c r="O7865" s="275">
        <v>424696</v>
      </c>
      <c r="P7865" s="275"/>
      <c r="Q7865" s="73">
        <v>0</v>
      </c>
    </row>
    <row r="7866" spans="1:17" ht="12.75" customHeight="1" x14ac:dyDescent="0.25">
      <c r="A7866" s="273" t="s">
        <v>12002</v>
      </c>
      <c r="B7866" s="273"/>
      <c r="C7866" s="274" t="s">
        <v>12003</v>
      </c>
      <c r="D7866" s="274"/>
      <c r="E7866" s="274"/>
      <c r="F7866" s="274"/>
      <c r="G7866" s="73">
        <v>0</v>
      </c>
      <c r="H7866" s="73">
        <v>0</v>
      </c>
      <c r="I7866" s="275">
        <v>909851.8</v>
      </c>
      <c r="J7866" s="275"/>
      <c r="K7866" s="275">
        <v>0</v>
      </c>
      <c r="L7866" s="275"/>
      <c r="M7866" s="275"/>
      <c r="N7866" s="275"/>
      <c r="O7866" s="275">
        <v>909851.8</v>
      </c>
      <c r="P7866" s="275"/>
      <c r="Q7866" s="73">
        <v>0</v>
      </c>
    </row>
    <row r="7867" spans="1:17" ht="12.1" customHeight="1" x14ac:dyDescent="0.25">
      <c r="A7867" s="273" t="s">
        <v>12004</v>
      </c>
      <c r="B7867" s="273"/>
      <c r="C7867" s="274" t="s">
        <v>12005</v>
      </c>
      <c r="D7867" s="274"/>
      <c r="E7867" s="274"/>
      <c r="F7867" s="274"/>
      <c r="G7867" s="73">
        <v>0</v>
      </c>
      <c r="H7867" s="73">
        <v>0</v>
      </c>
      <c r="I7867" s="275">
        <v>983904.3</v>
      </c>
      <c r="J7867" s="275"/>
      <c r="K7867" s="275">
        <v>0</v>
      </c>
      <c r="L7867" s="275"/>
      <c r="M7867" s="275"/>
      <c r="N7867" s="275"/>
      <c r="O7867" s="275">
        <v>983904.3</v>
      </c>
      <c r="P7867" s="275"/>
      <c r="Q7867" s="73">
        <v>0</v>
      </c>
    </row>
    <row r="7868" spans="1:17" ht="12.1" customHeight="1" x14ac:dyDescent="0.25">
      <c r="A7868" s="273" t="s">
        <v>12006</v>
      </c>
      <c r="B7868" s="273"/>
      <c r="C7868" s="274" t="s">
        <v>12007</v>
      </c>
      <c r="D7868" s="274"/>
      <c r="E7868" s="274"/>
      <c r="F7868" s="274"/>
      <c r="G7868" s="73">
        <v>0</v>
      </c>
      <c r="H7868" s="73">
        <v>0</v>
      </c>
      <c r="I7868" s="275">
        <v>2073513.3</v>
      </c>
      <c r="J7868" s="275"/>
      <c r="K7868" s="275">
        <v>0</v>
      </c>
      <c r="L7868" s="275"/>
      <c r="M7868" s="275"/>
      <c r="N7868" s="275"/>
      <c r="O7868" s="275">
        <v>2073513.3</v>
      </c>
      <c r="P7868" s="275"/>
      <c r="Q7868" s="73">
        <v>0</v>
      </c>
    </row>
    <row r="7869" spans="1:17" ht="12.75" customHeight="1" x14ac:dyDescent="0.25">
      <c r="A7869" s="273" t="s">
        <v>12008</v>
      </c>
      <c r="B7869" s="273"/>
      <c r="C7869" s="274" t="s">
        <v>12009</v>
      </c>
      <c r="D7869" s="274"/>
      <c r="E7869" s="274"/>
      <c r="F7869" s="274"/>
      <c r="G7869" s="73">
        <v>0</v>
      </c>
      <c r="H7869" s="73">
        <v>0</v>
      </c>
      <c r="I7869" s="275">
        <v>396381</v>
      </c>
      <c r="J7869" s="275"/>
      <c r="K7869" s="275">
        <v>0</v>
      </c>
      <c r="L7869" s="275"/>
      <c r="M7869" s="275"/>
      <c r="N7869" s="275"/>
      <c r="O7869" s="275">
        <v>396381</v>
      </c>
      <c r="P7869" s="275"/>
      <c r="Q7869" s="73">
        <v>0</v>
      </c>
    </row>
    <row r="7870" spans="1:17" ht="12.1" customHeight="1" x14ac:dyDescent="0.25">
      <c r="A7870" s="273" t="s">
        <v>12010</v>
      </c>
      <c r="B7870" s="273"/>
      <c r="C7870" s="274" t="s">
        <v>12011</v>
      </c>
      <c r="D7870" s="274"/>
      <c r="E7870" s="274"/>
      <c r="F7870" s="274"/>
      <c r="G7870" s="73">
        <v>0</v>
      </c>
      <c r="H7870" s="73">
        <v>0</v>
      </c>
      <c r="I7870" s="275">
        <v>231639.5</v>
      </c>
      <c r="J7870" s="275"/>
      <c r="K7870" s="275">
        <v>0</v>
      </c>
      <c r="L7870" s="275"/>
      <c r="M7870" s="275"/>
      <c r="N7870" s="275"/>
      <c r="O7870" s="275">
        <v>231639.5</v>
      </c>
      <c r="P7870" s="275"/>
      <c r="Q7870" s="73">
        <v>0</v>
      </c>
    </row>
    <row r="7871" spans="1:17" ht="12.1" customHeight="1" x14ac:dyDescent="0.25">
      <c r="A7871" s="273" t="s">
        <v>12012</v>
      </c>
      <c r="B7871" s="273"/>
      <c r="C7871" s="274" t="s">
        <v>12013</v>
      </c>
      <c r="D7871" s="274"/>
      <c r="E7871" s="274"/>
      <c r="F7871" s="274"/>
      <c r="G7871" s="73">
        <v>0</v>
      </c>
      <c r="H7871" s="73">
        <v>0</v>
      </c>
      <c r="I7871" s="275">
        <v>3825.5</v>
      </c>
      <c r="J7871" s="275"/>
      <c r="K7871" s="275">
        <v>0</v>
      </c>
      <c r="L7871" s="275"/>
      <c r="M7871" s="275"/>
      <c r="N7871" s="275"/>
      <c r="O7871" s="275">
        <v>3825.5</v>
      </c>
      <c r="P7871" s="275"/>
      <c r="Q7871" s="73">
        <v>0</v>
      </c>
    </row>
    <row r="7872" spans="1:17" ht="12.75" customHeight="1" x14ac:dyDescent="0.25">
      <c r="A7872" s="273" t="s">
        <v>12014</v>
      </c>
      <c r="B7872" s="273"/>
      <c r="C7872" s="274" t="s">
        <v>11757</v>
      </c>
      <c r="D7872" s="274"/>
      <c r="E7872" s="274"/>
      <c r="F7872" s="274"/>
      <c r="G7872" s="73">
        <v>0</v>
      </c>
      <c r="H7872" s="73">
        <v>0</v>
      </c>
      <c r="I7872" s="275">
        <v>12062204.83</v>
      </c>
      <c r="J7872" s="275"/>
      <c r="K7872" s="275">
        <v>0</v>
      </c>
      <c r="L7872" s="275"/>
      <c r="M7872" s="275"/>
      <c r="N7872" s="275"/>
      <c r="O7872" s="275">
        <v>12062204.83</v>
      </c>
      <c r="P7872" s="275"/>
      <c r="Q7872" s="73">
        <v>0</v>
      </c>
    </row>
    <row r="7873" spans="1:17" ht="12.1" customHeight="1" x14ac:dyDescent="0.25">
      <c r="A7873" s="273" t="s">
        <v>12015</v>
      </c>
      <c r="B7873" s="273"/>
      <c r="C7873" s="274" t="s">
        <v>12016</v>
      </c>
      <c r="D7873" s="274"/>
      <c r="E7873" s="274"/>
      <c r="F7873" s="274"/>
      <c r="G7873" s="73">
        <v>0</v>
      </c>
      <c r="H7873" s="73">
        <v>0</v>
      </c>
      <c r="I7873" s="275">
        <v>95617.36</v>
      </c>
      <c r="J7873" s="275"/>
      <c r="K7873" s="275">
        <v>0</v>
      </c>
      <c r="L7873" s="275"/>
      <c r="M7873" s="275"/>
      <c r="N7873" s="275"/>
      <c r="O7873" s="275">
        <v>95617.36</v>
      </c>
      <c r="P7873" s="275"/>
      <c r="Q7873" s="73">
        <v>0</v>
      </c>
    </row>
    <row r="7874" spans="1:17" ht="12.1" customHeight="1" x14ac:dyDescent="0.25">
      <c r="A7874" s="273" t="s">
        <v>12017</v>
      </c>
      <c r="B7874" s="273"/>
      <c r="C7874" s="274" t="s">
        <v>12018</v>
      </c>
      <c r="D7874" s="274"/>
      <c r="E7874" s="274"/>
      <c r="F7874" s="274"/>
      <c r="G7874" s="73">
        <v>0</v>
      </c>
      <c r="H7874" s="73">
        <v>0</v>
      </c>
      <c r="I7874" s="275">
        <v>51452.51</v>
      </c>
      <c r="J7874" s="275"/>
      <c r="K7874" s="275">
        <v>0</v>
      </c>
      <c r="L7874" s="275"/>
      <c r="M7874" s="275"/>
      <c r="N7874" s="275"/>
      <c r="O7874" s="275">
        <v>51452.51</v>
      </c>
      <c r="P7874" s="275"/>
      <c r="Q7874" s="73">
        <v>0</v>
      </c>
    </row>
    <row r="7875" spans="1:17" ht="12.75" customHeight="1" x14ac:dyDescent="0.25">
      <c r="A7875" s="273" t="s">
        <v>12019</v>
      </c>
      <c r="B7875" s="273"/>
      <c r="C7875" s="274" t="s">
        <v>12020</v>
      </c>
      <c r="D7875" s="274"/>
      <c r="E7875" s="274"/>
      <c r="F7875" s="274"/>
      <c r="G7875" s="73">
        <v>0</v>
      </c>
      <c r="H7875" s="73">
        <v>0</v>
      </c>
      <c r="I7875" s="275">
        <v>361256.98</v>
      </c>
      <c r="J7875" s="275"/>
      <c r="K7875" s="275">
        <v>0</v>
      </c>
      <c r="L7875" s="275"/>
      <c r="M7875" s="275"/>
      <c r="N7875" s="275"/>
      <c r="O7875" s="275">
        <v>361256.98</v>
      </c>
      <c r="P7875" s="275"/>
      <c r="Q7875" s="73">
        <v>0</v>
      </c>
    </row>
    <row r="7876" spans="1:17" ht="12.1" customHeight="1" x14ac:dyDescent="0.25">
      <c r="A7876" s="273" t="s">
        <v>12021</v>
      </c>
      <c r="B7876" s="273"/>
      <c r="C7876" s="274" t="s">
        <v>12022</v>
      </c>
      <c r="D7876" s="274"/>
      <c r="E7876" s="274"/>
      <c r="F7876" s="274"/>
      <c r="G7876" s="73">
        <v>0</v>
      </c>
      <c r="H7876" s="73">
        <v>0</v>
      </c>
      <c r="I7876" s="275">
        <v>129059.28</v>
      </c>
      <c r="J7876" s="275"/>
      <c r="K7876" s="275">
        <v>0</v>
      </c>
      <c r="L7876" s="275"/>
      <c r="M7876" s="275"/>
      <c r="N7876" s="275"/>
      <c r="O7876" s="275">
        <v>129059.28</v>
      </c>
      <c r="P7876" s="275"/>
      <c r="Q7876" s="73">
        <v>0</v>
      </c>
    </row>
    <row r="7877" spans="1:17" ht="12.1" customHeight="1" x14ac:dyDescent="0.25">
      <c r="A7877" s="273" t="s">
        <v>12023</v>
      </c>
      <c r="B7877" s="273"/>
      <c r="C7877" s="274" t="s">
        <v>12024</v>
      </c>
      <c r="D7877" s="274"/>
      <c r="E7877" s="274"/>
      <c r="F7877" s="274"/>
      <c r="G7877" s="73">
        <v>0</v>
      </c>
      <c r="H7877" s="73">
        <v>0</v>
      </c>
      <c r="I7877" s="275">
        <v>176334.95</v>
      </c>
      <c r="J7877" s="275"/>
      <c r="K7877" s="275">
        <v>0</v>
      </c>
      <c r="L7877" s="275"/>
      <c r="M7877" s="275"/>
      <c r="N7877" s="275"/>
      <c r="O7877" s="275">
        <v>176334.95</v>
      </c>
      <c r="P7877" s="275"/>
      <c r="Q7877" s="73">
        <v>0</v>
      </c>
    </row>
    <row r="7878" spans="1:17" ht="12.1" customHeight="1" x14ac:dyDescent="0.25">
      <c r="A7878" s="273" t="s">
        <v>12025</v>
      </c>
      <c r="B7878" s="273"/>
      <c r="C7878" s="274" t="s">
        <v>12026</v>
      </c>
      <c r="D7878" s="274"/>
      <c r="E7878" s="274"/>
      <c r="F7878" s="274"/>
      <c r="G7878" s="73">
        <v>0</v>
      </c>
      <c r="H7878" s="73">
        <v>0</v>
      </c>
      <c r="I7878" s="275">
        <v>106977.03</v>
      </c>
      <c r="J7878" s="275"/>
      <c r="K7878" s="275">
        <v>0</v>
      </c>
      <c r="L7878" s="275"/>
      <c r="M7878" s="275"/>
      <c r="N7878" s="275"/>
      <c r="O7878" s="275">
        <v>106977.03</v>
      </c>
      <c r="P7878" s="275"/>
      <c r="Q7878" s="73">
        <v>0</v>
      </c>
    </row>
    <row r="7879" spans="1:17" ht="12.75" customHeight="1" x14ac:dyDescent="0.25">
      <c r="A7879" s="273" t="s">
        <v>12027</v>
      </c>
      <c r="B7879" s="273"/>
      <c r="C7879" s="274" t="s">
        <v>12028</v>
      </c>
      <c r="D7879" s="274"/>
      <c r="E7879" s="274"/>
      <c r="F7879" s="274"/>
      <c r="G7879" s="73">
        <v>0</v>
      </c>
      <c r="H7879" s="73">
        <v>0</v>
      </c>
      <c r="I7879" s="275">
        <v>126197.3</v>
      </c>
      <c r="J7879" s="275"/>
      <c r="K7879" s="275">
        <v>0</v>
      </c>
      <c r="L7879" s="275"/>
      <c r="M7879" s="275"/>
      <c r="N7879" s="275"/>
      <c r="O7879" s="275">
        <v>126197.3</v>
      </c>
      <c r="P7879" s="275"/>
      <c r="Q7879" s="73">
        <v>0</v>
      </c>
    </row>
    <row r="7880" spans="1:17" ht="12.1" customHeight="1" x14ac:dyDescent="0.25">
      <c r="A7880" s="273" t="s">
        <v>12029</v>
      </c>
      <c r="B7880" s="273"/>
      <c r="C7880" s="274" t="s">
        <v>12030</v>
      </c>
      <c r="D7880" s="274"/>
      <c r="E7880" s="274"/>
      <c r="F7880" s="274"/>
      <c r="G7880" s="73">
        <v>0</v>
      </c>
      <c r="H7880" s="73">
        <v>0</v>
      </c>
      <c r="I7880" s="275">
        <v>35237.15</v>
      </c>
      <c r="J7880" s="275"/>
      <c r="K7880" s="275">
        <v>0</v>
      </c>
      <c r="L7880" s="275"/>
      <c r="M7880" s="275"/>
      <c r="N7880" s="275"/>
      <c r="O7880" s="275">
        <v>35237.15</v>
      </c>
      <c r="P7880" s="275"/>
      <c r="Q7880" s="73">
        <v>0</v>
      </c>
    </row>
    <row r="7881" spans="1:17" ht="12.1" customHeight="1" x14ac:dyDescent="0.25">
      <c r="A7881" s="273" t="s">
        <v>12031</v>
      </c>
      <c r="B7881" s="273"/>
      <c r="C7881" s="274" t="s">
        <v>12032</v>
      </c>
      <c r="D7881" s="274"/>
      <c r="E7881" s="274"/>
      <c r="F7881" s="274"/>
      <c r="G7881" s="73">
        <v>0</v>
      </c>
      <c r="H7881" s="73">
        <v>0</v>
      </c>
      <c r="I7881" s="275">
        <v>2012016.06</v>
      </c>
      <c r="J7881" s="275"/>
      <c r="K7881" s="275">
        <v>0</v>
      </c>
      <c r="L7881" s="275"/>
      <c r="M7881" s="275"/>
      <c r="N7881" s="275"/>
      <c r="O7881" s="275">
        <v>2012016.06</v>
      </c>
      <c r="P7881" s="275"/>
      <c r="Q7881" s="73">
        <v>0</v>
      </c>
    </row>
    <row r="7882" spans="1:17" ht="12.75" customHeight="1" x14ac:dyDescent="0.25">
      <c r="A7882" s="273" t="s">
        <v>12033</v>
      </c>
      <c r="B7882" s="273"/>
      <c r="C7882" s="274" t="s">
        <v>11757</v>
      </c>
      <c r="D7882" s="274"/>
      <c r="E7882" s="274"/>
      <c r="F7882" s="274"/>
      <c r="G7882" s="73">
        <v>0</v>
      </c>
      <c r="H7882" s="73">
        <v>0</v>
      </c>
      <c r="I7882" s="275">
        <v>9874118.4000000004</v>
      </c>
      <c r="J7882" s="275"/>
      <c r="K7882" s="275">
        <v>0</v>
      </c>
      <c r="L7882" s="275"/>
      <c r="M7882" s="275"/>
      <c r="N7882" s="275"/>
      <c r="O7882" s="275">
        <v>9874118.4000000004</v>
      </c>
      <c r="P7882" s="275"/>
      <c r="Q7882" s="73">
        <v>0</v>
      </c>
    </row>
    <row r="7883" spans="1:17" ht="12.1" customHeight="1" x14ac:dyDescent="0.25">
      <c r="A7883" s="273" t="s">
        <v>12034</v>
      </c>
      <c r="B7883" s="273"/>
      <c r="C7883" s="274" t="s">
        <v>12035</v>
      </c>
      <c r="D7883" s="274"/>
      <c r="E7883" s="274"/>
      <c r="F7883" s="274"/>
      <c r="G7883" s="73">
        <v>0</v>
      </c>
      <c r="H7883" s="73">
        <v>0</v>
      </c>
      <c r="I7883" s="275">
        <v>10864.7</v>
      </c>
      <c r="J7883" s="275"/>
      <c r="K7883" s="275">
        <v>0</v>
      </c>
      <c r="L7883" s="275"/>
      <c r="M7883" s="275"/>
      <c r="N7883" s="275"/>
      <c r="O7883" s="275">
        <v>10864.7</v>
      </c>
      <c r="P7883" s="275"/>
      <c r="Q7883" s="73">
        <v>0</v>
      </c>
    </row>
    <row r="7884" spans="1:17" ht="12.1" customHeight="1" x14ac:dyDescent="0.25">
      <c r="A7884" s="273" t="s">
        <v>12036</v>
      </c>
      <c r="B7884" s="273"/>
      <c r="C7884" s="274" t="s">
        <v>12037</v>
      </c>
      <c r="D7884" s="274"/>
      <c r="E7884" s="274"/>
      <c r="F7884" s="274"/>
      <c r="G7884" s="73">
        <v>0</v>
      </c>
      <c r="H7884" s="73">
        <v>0</v>
      </c>
      <c r="I7884" s="275">
        <v>10864.7</v>
      </c>
      <c r="J7884" s="275"/>
      <c r="K7884" s="275">
        <v>0</v>
      </c>
      <c r="L7884" s="275"/>
      <c r="M7884" s="275"/>
      <c r="N7884" s="275"/>
      <c r="O7884" s="275">
        <v>10864.7</v>
      </c>
      <c r="P7884" s="275"/>
      <c r="Q7884" s="73">
        <v>0</v>
      </c>
    </row>
    <row r="7885" spans="1:17" ht="12.75" customHeight="1" x14ac:dyDescent="0.25">
      <c r="A7885" s="273" t="s">
        <v>12038</v>
      </c>
      <c r="B7885" s="273"/>
      <c r="C7885" s="274" t="s">
        <v>12039</v>
      </c>
      <c r="D7885" s="274"/>
      <c r="E7885" s="274"/>
      <c r="F7885" s="274"/>
      <c r="G7885" s="73">
        <v>0</v>
      </c>
      <c r="H7885" s="73">
        <v>0</v>
      </c>
      <c r="I7885" s="275">
        <v>21911.7</v>
      </c>
      <c r="J7885" s="275"/>
      <c r="K7885" s="275">
        <v>0</v>
      </c>
      <c r="L7885" s="275"/>
      <c r="M7885" s="275"/>
      <c r="N7885" s="275"/>
      <c r="O7885" s="275">
        <v>21911.7</v>
      </c>
      <c r="P7885" s="275"/>
      <c r="Q7885" s="73">
        <v>0</v>
      </c>
    </row>
    <row r="7886" spans="1:17" ht="12.1" customHeight="1" x14ac:dyDescent="0.25">
      <c r="A7886" s="273" t="s">
        <v>12040</v>
      </c>
      <c r="B7886" s="273"/>
      <c r="C7886" s="274" t="s">
        <v>12041</v>
      </c>
      <c r="D7886" s="274"/>
      <c r="E7886" s="274"/>
      <c r="F7886" s="274"/>
      <c r="G7886" s="73">
        <v>0</v>
      </c>
      <c r="H7886" s="73">
        <v>0</v>
      </c>
      <c r="I7886" s="275">
        <v>21546.1</v>
      </c>
      <c r="J7886" s="275"/>
      <c r="K7886" s="275">
        <v>0</v>
      </c>
      <c r="L7886" s="275"/>
      <c r="M7886" s="275"/>
      <c r="N7886" s="275"/>
      <c r="O7886" s="275">
        <v>21546.1</v>
      </c>
      <c r="P7886" s="275"/>
      <c r="Q7886" s="73">
        <v>0</v>
      </c>
    </row>
    <row r="7887" spans="1:17" ht="12.1" customHeight="1" x14ac:dyDescent="0.25">
      <c r="A7887" s="273" t="s">
        <v>12042</v>
      </c>
      <c r="B7887" s="273"/>
      <c r="C7887" s="274" t="s">
        <v>12043</v>
      </c>
      <c r="D7887" s="274"/>
      <c r="E7887" s="274"/>
      <c r="F7887" s="274"/>
      <c r="G7887" s="73">
        <v>0</v>
      </c>
      <c r="H7887" s="73">
        <v>0</v>
      </c>
      <c r="I7887" s="275">
        <v>15876.4</v>
      </c>
      <c r="J7887" s="275"/>
      <c r="K7887" s="275">
        <v>0</v>
      </c>
      <c r="L7887" s="275"/>
      <c r="M7887" s="275"/>
      <c r="N7887" s="275"/>
      <c r="O7887" s="275">
        <v>15876.4</v>
      </c>
      <c r="P7887" s="275"/>
      <c r="Q7887" s="73">
        <v>0</v>
      </c>
    </row>
    <row r="7888" spans="1:17" ht="12.75" customHeight="1" x14ac:dyDescent="0.25">
      <c r="A7888" s="273" t="s">
        <v>12044</v>
      </c>
      <c r="B7888" s="273"/>
      <c r="C7888" s="274" t="s">
        <v>12045</v>
      </c>
      <c r="D7888" s="274"/>
      <c r="E7888" s="274"/>
      <c r="F7888" s="274"/>
      <c r="G7888" s="73">
        <v>0</v>
      </c>
      <c r="H7888" s="73">
        <v>0</v>
      </c>
      <c r="I7888" s="275">
        <v>24877.5</v>
      </c>
      <c r="J7888" s="275"/>
      <c r="K7888" s="275">
        <v>0</v>
      </c>
      <c r="L7888" s="275"/>
      <c r="M7888" s="275"/>
      <c r="N7888" s="275"/>
      <c r="O7888" s="275">
        <v>24877.5</v>
      </c>
      <c r="P7888" s="275"/>
      <c r="Q7888" s="73">
        <v>0</v>
      </c>
    </row>
    <row r="7889" spans="1:17" ht="12.1" customHeight="1" x14ac:dyDescent="0.25">
      <c r="A7889" s="273" t="s">
        <v>12046</v>
      </c>
      <c r="B7889" s="273"/>
      <c r="C7889" s="274" t="s">
        <v>12047</v>
      </c>
      <c r="D7889" s="274"/>
      <c r="E7889" s="274"/>
      <c r="F7889" s="274"/>
      <c r="G7889" s="73">
        <v>0</v>
      </c>
      <c r="H7889" s="73">
        <v>0</v>
      </c>
      <c r="I7889" s="275">
        <v>783740.2</v>
      </c>
      <c r="J7889" s="275"/>
      <c r="K7889" s="275">
        <v>0</v>
      </c>
      <c r="L7889" s="275"/>
      <c r="M7889" s="275"/>
      <c r="N7889" s="275"/>
      <c r="O7889" s="275">
        <v>783740.2</v>
      </c>
      <c r="P7889" s="275"/>
      <c r="Q7889" s="73">
        <v>0</v>
      </c>
    </row>
    <row r="7890" spans="1:17" ht="12.1" customHeight="1" x14ac:dyDescent="0.25">
      <c r="A7890" s="273" t="s">
        <v>12048</v>
      </c>
      <c r="B7890" s="273"/>
      <c r="C7890" s="274" t="s">
        <v>12049</v>
      </c>
      <c r="D7890" s="274"/>
      <c r="E7890" s="274"/>
      <c r="F7890" s="274"/>
      <c r="G7890" s="73">
        <v>0</v>
      </c>
      <c r="H7890" s="73">
        <v>0</v>
      </c>
      <c r="I7890" s="275">
        <v>129535.1</v>
      </c>
      <c r="J7890" s="275"/>
      <c r="K7890" s="275">
        <v>0</v>
      </c>
      <c r="L7890" s="275"/>
      <c r="M7890" s="275"/>
      <c r="N7890" s="275"/>
      <c r="O7890" s="275">
        <v>129535.1</v>
      </c>
      <c r="P7890" s="275"/>
      <c r="Q7890" s="73">
        <v>0</v>
      </c>
    </row>
    <row r="7891" spans="1:17" ht="12.75" customHeight="1" x14ac:dyDescent="0.25">
      <c r="A7891" s="273" t="s">
        <v>12050</v>
      </c>
      <c r="B7891" s="273"/>
      <c r="C7891" s="274" t="s">
        <v>12051</v>
      </c>
      <c r="D7891" s="274"/>
      <c r="E7891" s="274"/>
      <c r="F7891" s="274"/>
      <c r="G7891" s="73">
        <v>0</v>
      </c>
      <c r="H7891" s="73">
        <v>0</v>
      </c>
      <c r="I7891" s="275">
        <v>26741.200000000001</v>
      </c>
      <c r="J7891" s="275"/>
      <c r="K7891" s="275">
        <v>0</v>
      </c>
      <c r="L7891" s="275"/>
      <c r="M7891" s="275"/>
      <c r="N7891" s="275"/>
      <c r="O7891" s="275">
        <v>26741.200000000001</v>
      </c>
      <c r="P7891" s="275"/>
      <c r="Q7891" s="73">
        <v>0</v>
      </c>
    </row>
    <row r="7892" spans="1:17" ht="12.1" customHeight="1" x14ac:dyDescent="0.25">
      <c r="A7892" s="273" t="s">
        <v>12052</v>
      </c>
      <c r="B7892" s="273"/>
      <c r="C7892" s="274" t="s">
        <v>12053</v>
      </c>
      <c r="D7892" s="274"/>
      <c r="E7892" s="274"/>
      <c r="F7892" s="274"/>
      <c r="G7892" s="73">
        <v>0</v>
      </c>
      <c r="H7892" s="73">
        <v>0</v>
      </c>
      <c r="I7892" s="275">
        <v>33505</v>
      </c>
      <c r="J7892" s="275"/>
      <c r="K7892" s="275">
        <v>0</v>
      </c>
      <c r="L7892" s="275"/>
      <c r="M7892" s="275"/>
      <c r="N7892" s="275"/>
      <c r="O7892" s="275">
        <v>33505</v>
      </c>
      <c r="P7892" s="275"/>
      <c r="Q7892" s="73">
        <v>0</v>
      </c>
    </row>
    <row r="7893" spans="1:17" ht="12.1" customHeight="1" x14ac:dyDescent="0.25">
      <c r="A7893" s="273" t="s">
        <v>12054</v>
      </c>
      <c r="B7893" s="273"/>
      <c r="C7893" s="274" t="s">
        <v>12055</v>
      </c>
      <c r="D7893" s="274"/>
      <c r="E7893" s="274"/>
      <c r="F7893" s="274"/>
      <c r="G7893" s="73">
        <v>0</v>
      </c>
      <c r="H7893" s="73">
        <v>0</v>
      </c>
      <c r="I7893" s="275">
        <v>27105.5</v>
      </c>
      <c r="J7893" s="275"/>
      <c r="K7893" s="275">
        <v>0</v>
      </c>
      <c r="L7893" s="275"/>
      <c r="M7893" s="275"/>
      <c r="N7893" s="275"/>
      <c r="O7893" s="275">
        <v>27105.5</v>
      </c>
      <c r="P7893" s="275"/>
      <c r="Q7893" s="73">
        <v>0</v>
      </c>
    </row>
    <row r="7894" spans="1:17" ht="12.75" customHeight="1" x14ac:dyDescent="0.25">
      <c r="A7894" s="273" t="s">
        <v>12056</v>
      </c>
      <c r="B7894" s="273"/>
      <c r="C7894" s="274" t="s">
        <v>12057</v>
      </c>
      <c r="D7894" s="274"/>
      <c r="E7894" s="274"/>
      <c r="F7894" s="274"/>
      <c r="G7894" s="73">
        <v>0</v>
      </c>
      <c r="H7894" s="73">
        <v>0</v>
      </c>
      <c r="I7894" s="275">
        <v>26742.2</v>
      </c>
      <c r="J7894" s="275"/>
      <c r="K7894" s="275">
        <v>0</v>
      </c>
      <c r="L7894" s="275"/>
      <c r="M7894" s="275"/>
      <c r="N7894" s="275"/>
      <c r="O7894" s="275">
        <v>26742.2</v>
      </c>
      <c r="P7894" s="275"/>
      <c r="Q7894" s="73">
        <v>0</v>
      </c>
    </row>
    <row r="7895" spans="1:17" ht="12.1" customHeight="1" x14ac:dyDescent="0.25">
      <c r="A7895" s="273" t="s">
        <v>12058</v>
      </c>
      <c r="B7895" s="273"/>
      <c r="C7895" s="274" t="s">
        <v>11757</v>
      </c>
      <c r="D7895" s="274"/>
      <c r="E7895" s="274"/>
      <c r="F7895" s="274"/>
      <c r="G7895" s="73">
        <v>0</v>
      </c>
      <c r="H7895" s="73">
        <v>0</v>
      </c>
      <c r="I7895" s="275">
        <v>2298183.1</v>
      </c>
      <c r="J7895" s="275"/>
      <c r="K7895" s="275">
        <v>0</v>
      </c>
      <c r="L7895" s="275"/>
      <c r="M7895" s="275"/>
      <c r="N7895" s="275"/>
      <c r="O7895" s="275">
        <v>2298183.1</v>
      </c>
      <c r="P7895" s="275"/>
      <c r="Q7895" s="73">
        <v>0</v>
      </c>
    </row>
    <row r="7896" spans="1:17" ht="12.1" customHeight="1" x14ac:dyDescent="0.25">
      <c r="A7896" s="273" t="s">
        <v>12059</v>
      </c>
      <c r="B7896" s="273"/>
      <c r="C7896" s="274" t="s">
        <v>12060</v>
      </c>
      <c r="D7896" s="274"/>
      <c r="E7896" s="274"/>
      <c r="F7896" s="274"/>
      <c r="G7896" s="73">
        <v>0</v>
      </c>
      <c r="H7896" s="73">
        <v>0</v>
      </c>
      <c r="I7896" s="275">
        <v>70753</v>
      </c>
      <c r="J7896" s="275"/>
      <c r="K7896" s="275">
        <v>0</v>
      </c>
      <c r="L7896" s="275"/>
      <c r="M7896" s="275"/>
      <c r="N7896" s="275"/>
      <c r="O7896" s="275">
        <v>70753</v>
      </c>
      <c r="P7896" s="275"/>
      <c r="Q7896" s="73">
        <v>0</v>
      </c>
    </row>
    <row r="7897" spans="1:17" ht="12.75" customHeight="1" x14ac:dyDescent="0.25">
      <c r="A7897" s="273" t="s">
        <v>12061</v>
      </c>
      <c r="B7897" s="273"/>
      <c r="C7897" s="274" t="s">
        <v>12062</v>
      </c>
      <c r="D7897" s="274"/>
      <c r="E7897" s="274"/>
      <c r="F7897" s="274"/>
      <c r="G7897" s="73">
        <v>0</v>
      </c>
      <c r="H7897" s="73">
        <v>0</v>
      </c>
      <c r="I7897" s="275">
        <v>356026.2</v>
      </c>
      <c r="J7897" s="275"/>
      <c r="K7897" s="275">
        <v>0</v>
      </c>
      <c r="L7897" s="275"/>
      <c r="M7897" s="275"/>
      <c r="N7897" s="275"/>
      <c r="O7897" s="275">
        <v>356026.2</v>
      </c>
      <c r="P7897" s="275"/>
      <c r="Q7897" s="73">
        <v>0</v>
      </c>
    </row>
    <row r="7898" spans="1:17" ht="12.1" customHeight="1" x14ac:dyDescent="0.25">
      <c r="A7898" s="273" t="s">
        <v>12063</v>
      </c>
      <c r="B7898" s="273"/>
      <c r="C7898" s="274" t="s">
        <v>12064</v>
      </c>
      <c r="D7898" s="274"/>
      <c r="E7898" s="274"/>
      <c r="F7898" s="274"/>
      <c r="G7898" s="73">
        <v>0</v>
      </c>
      <c r="H7898" s="73">
        <v>0</v>
      </c>
      <c r="I7898" s="275">
        <v>22942</v>
      </c>
      <c r="J7898" s="275"/>
      <c r="K7898" s="275">
        <v>0</v>
      </c>
      <c r="L7898" s="275"/>
      <c r="M7898" s="275"/>
      <c r="N7898" s="275"/>
      <c r="O7898" s="275">
        <v>22942</v>
      </c>
      <c r="P7898" s="275"/>
      <c r="Q7898" s="73">
        <v>0</v>
      </c>
    </row>
    <row r="7899" spans="1:17" ht="12.1" customHeight="1" x14ac:dyDescent="0.25">
      <c r="A7899" s="273" t="s">
        <v>12065</v>
      </c>
      <c r="B7899" s="273"/>
      <c r="C7899" s="274" t="s">
        <v>12066</v>
      </c>
      <c r="D7899" s="274"/>
      <c r="E7899" s="274"/>
      <c r="F7899" s="274"/>
      <c r="G7899" s="73">
        <v>0</v>
      </c>
      <c r="H7899" s="73">
        <v>0</v>
      </c>
      <c r="I7899" s="275">
        <v>147699.6</v>
      </c>
      <c r="J7899" s="275"/>
      <c r="K7899" s="275">
        <v>0</v>
      </c>
      <c r="L7899" s="275"/>
      <c r="M7899" s="275"/>
      <c r="N7899" s="275"/>
      <c r="O7899" s="275">
        <v>147699.6</v>
      </c>
      <c r="P7899" s="275"/>
      <c r="Q7899" s="73">
        <v>0</v>
      </c>
    </row>
    <row r="7900" spans="1:17" ht="12.75" customHeight="1" x14ac:dyDescent="0.25">
      <c r="A7900" s="273" t="s">
        <v>12067</v>
      </c>
      <c r="B7900" s="273"/>
      <c r="C7900" s="274" t="s">
        <v>12068</v>
      </c>
      <c r="D7900" s="274"/>
      <c r="E7900" s="274"/>
      <c r="F7900" s="274"/>
      <c r="G7900" s="73">
        <v>0</v>
      </c>
      <c r="H7900" s="73">
        <v>0</v>
      </c>
      <c r="I7900" s="275">
        <v>37732.300000000003</v>
      </c>
      <c r="J7900" s="275"/>
      <c r="K7900" s="275">
        <v>0</v>
      </c>
      <c r="L7900" s="275"/>
      <c r="M7900" s="275"/>
      <c r="N7900" s="275"/>
      <c r="O7900" s="275">
        <v>37732.300000000003</v>
      </c>
      <c r="P7900" s="275"/>
      <c r="Q7900" s="73">
        <v>0</v>
      </c>
    </row>
    <row r="7901" spans="1:17" ht="12.1" customHeight="1" x14ac:dyDescent="0.25">
      <c r="A7901" s="273" t="s">
        <v>12069</v>
      </c>
      <c r="B7901" s="273"/>
      <c r="C7901" s="274" t="s">
        <v>12070</v>
      </c>
      <c r="D7901" s="274"/>
      <c r="E7901" s="274"/>
      <c r="F7901" s="274"/>
      <c r="G7901" s="73">
        <v>0</v>
      </c>
      <c r="H7901" s="73">
        <v>0</v>
      </c>
      <c r="I7901" s="275">
        <v>40348.9</v>
      </c>
      <c r="J7901" s="275"/>
      <c r="K7901" s="275">
        <v>0</v>
      </c>
      <c r="L7901" s="275"/>
      <c r="M7901" s="275"/>
      <c r="N7901" s="275"/>
      <c r="O7901" s="275">
        <v>40348.9</v>
      </c>
      <c r="P7901" s="275"/>
      <c r="Q7901" s="73">
        <v>0</v>
      </c>
    </row>
    <row r="7902" spans="1:17" ht="12.1" customHeight="1" x14ac:dyDescent="0.25">
      <c r="A7902" s="273" t="s">
        <v>12071</v>
      </c>
      <c r="B7902" s="273"/>
      <c r="C7902" s="274" t="s">
        <v>12072</v>
      </c>
      <c r="D7902" s="274"/>
      <c r="E7902" s="274"/>
      <c r="F7902" s="274"/>
      <c r="G7902" s="73">
        <v>0</v>
      </c>
      <c r="H7902" s="73">
        <v>0</v>
      </c>
      <c r="I7902" s="275">
        <v>56474.5</v>
      </c>
      <c r="J7902" s="275"/>
      <c r="K7902" s="275">
        <v>0</v>
      </c>
      <c r="L7902" s="275"/>
      <c r="M7902" s="275"/>
      <c r="N7902" s="275"/>
      <c r="O7902" s="275">
        <v>56474.5</v>
      </c>
      <c r="P7902" s="275"/>
      <c r="Q7902" s="73">
        <v>0</v>
      </c>
    </row>
    <row r="7903" spans="1:17" ht="12.1" customHeight="1" x14ac:dyDescent="0.25">
      <c r="A7903" s="273" t="s">
        <v>12073</v>
      </c>
      <c r="B7903" s="273"/>
      <c r="C7903" s="274" t="s">
        <v>11757</v>
      </c>
      <c r="D7903" s="274"/>
      <c r="E7903" s="274"/>
      <c r="F7903" s="274"/>
      <c r="G7903" s="73">
        <v>0</v>
      </c>
      <c r="H7903" s="73">
        <v>0</v>
      </c>
      <c r="I7903" s="275">
        <v>3990719.2</v>
      </c>
      <c r="J7903" s="275"/>
      <c r="K7903" s="275">
        <v>0</v>
      </c>
      <c r="L7903" s="275"/>
      <c r="M7903" s="275"/>
      <c r="N7903" s="275"/>
      <c r="O7903" s="275">
        <v>3990719.2</v>
      </c>
      <c r="P7903" s="275"/>
      <c r="Q7903" s="73">
        <v>0</v>
      </c>
    </row>
    <row r="7904" spans="1:17" ht="12.75" customHeight="1" x14ac:dyDescent="0.25">
      <c r="A7904" s="273" t="s">
        <v>12074</v>
      </c>
      <c r="B7904" s="273"/>
      <c r="C7904" s="274" t="s">
        <v>12075</v>
      </c>
      <c r="D7904" s="274"/>
      <c r="E7904" s="274"/>
      <c r="F7904" s="274"/>
      <c r="G7904" s="73">
        <v>0</v>
      </c>
      <c r="H7904" s="73">
        <v>0</v>
      </c>
      <c r="I7904" s="275">
        <v>31866.400000000001</v>
      </c>
      <c r="J7904" s="275"/>
      <c r="K7904" s="275">
        <v>0</v>
      </c>
      <c r="L7904" s="275"/>
      <c r="M7904" s="275"/>
      <c r="N7904" s="275"/>
      <c r="O7904" s="275">
        <v>31866.400000000001</v>
      </c>
      <c r="P7904" s="275"/>
      <c r="Q7904" s="73">
        <v>0</v>
      </c>
    </row>
    <row r="7905" spans="1:17" ht="12.1" customHeight="1" x14ac:dyDescent="0.25">
      <c r="A7905" s="273" t="s">
        <v>12076</v>
      </c>
      <c r="B7905" s="273"/>
      <c r="C7905" s="274" t="s">
        <v>12077</v>
      </c>
      <c r="D7905" s="274"/>
      <c r="E7905" s="274"/>
      <c r="F7905" s="274"/>
      <c r="G7905" s="73">
        <v>0</v>
      </c>
      <c r="H7905" s="73">
        <v>0</v>
      </c>
      <c r="I7905" s="275">
        <v>28393.3</v>
      </c>
      <c r="J7905" s="275"/>
      <c r="K7905" s="275">
        <v>0</v>
      </c>
      <c r="L7905" s="275"/>
      <c r="M7905" s="275"/>
      <c r="N7905" s="275"/>
      <c r="O7905" s="275">
        <v>28393.3</v>
      </c>
      <c r="P7905" s="275"/>
      <c r="Q7905" s="73">
        <v>0</v>
      </c>
    </row>
    <row r="7906" spans="1:17" ht="12.1" customHeight="1" x14ac:dyDescent="0.25">
      <c r="A7906" s="273" t="s">
        <v>12078</v>
      </c>
      <c r="B7906" s="273"/>
      <c r="C7906" s="274" t="s">
        <v>12079</v>
      </c>
      <c r="D7906" s="274"/>
      <c r="E7906" s="274"/>
      <c r="F7906" s="274"/>
      <c r="G7906" s="73">
        <v>0</v>
      </c>
      <c r="H7906" s="73">
        <v>0</v>
      </c>
      <c r="I7906" s="275">
        <v>17307.599999999999</v>
      </c>
      <c r="J7906" s="275"/>
      <c r="K7906" s="275">
        <v>0</v>
      </c>
      <c r="L7906" s="275"/>
      <c r="M7906" s="275"/>
      <c r="N7906" s="275"/>
      <c r="O7906" s="275">
        <v>17307.599999999999</v>
      </c>
      <c r="P7906" s="275"/>
      <c r="Q7906" s="73">
        <v>0</v>
      </c>
    </row>
    <row r="7907" spans="1:17" ht="12.75" customHeight="1" x14ac:dyDescent="0.25">
      <c r="A7907" s="273" t="s">
        <v>12080</v>
      </c>
      <c r="B7907" s="273"/>
      <c r="C7907" s="274" t="s">
        <v>12081</v>
      </c>
      <c r="D7907" s="274"/>
      <c r="E7907" s="274"/>
      <c r="F7907" s="274"/>
      <c r="G7907" s="73">
        <v>0</v>
      </c>
      <c r="H7907" s="73">
        <v>0</v>
      </c>
      <c r="I7907" s="275">
        <v>156479.29999999999</v>
      </c>
      <c r="J7907" s="275"/>
      <c r="K7907" s="275">
        <v>0</v>
      </c>
      <c r="L7907" s="275"/>
      <c r="M7907" s="275"/>
      <c r="N7907" s="275"/>
      <c r="O7907" s="275">
        <v>156479.29999999999</v>
      </c>
      <c r="P7907" s="275"/>
      <c r="Q7907" s="73">
        <v>0</v>
      </c>
    </row>
    <row r="7908" spans="1:17" ht="12.1" customHeight="1" x14ac:dyDescent="0.25">
      <c r="A7908" s="273" t="s">
        <v>12082</v>
      </c>
      <c r="B7908" s="273"/>
      <c r="C7908" s="274" t="s">
        <v>12083</v>
      </c>
      <c r="D7908" s="274"/>
      <c r="E7908" s="274"/>
      <c r="F7908" s="274"/>
      <c r="G7908" s="73">
        <v>0</v>
      </c>
      <c r="H7908" s="73">
        <v>0</v>
      </c>
      <c r="I7908" s="275">
        <v>26103.1</v>
      </c>
      <c r="J7908" s="275"/>
      <c r="K7908" s="275">
        <v>0</v>
      </c>
      <c r="L7908" s="275"/>
      <c r="M7908" s="275"/>
      <c r="N7908" s="275"/>
      <c r="O7908" s="275">
        <v>26103.1</v>
      </c>
      <c r="P7908" s="275"/>
      <c r="Q7908" s="73">
        <v>0</v>
      </c>
    </row>
    <row r="7909" spans="1:17" ht="12.1" customHeight="1" x14ac:dyDescent="0.25">
      <c r="A7909" s="273" t="s">
        <v>12084</v>
      </c>
      <c r="B7909" s="273"/>
      <c r="C7909" s="274" t="s">
        <v>12085</v>
      </c>
      <c r="D7909" s="274"/>
      <c r="E7909" s="274"/>
      <c r="F7909" s="274"/>
      <c r="G7909" s="73">
        <v>0</v>
      </c>
      <c r="H7909" s="73">
        <v>0</v>
      </c>
      <c r="I7909" s="275">
        <v>159707.9</v>
      </c>
      <c r="J7909" s="275"/>
      <c r="K7909" s="275">
        <v>0</v>
      </c>
      <c r="L7909" s="275"/>
      <c r="M7909" s="275"/>
      <c r="N7909" s="275"/>
      <c r="O7909" s="275">
        <v>159707.9</v>
      </c>
      <c r="P7909" s="275"/>
      <c r="Q7909" s="73">
        <v>0</v>
      </c>
    </row>
    <row r="7910" spans="1:17" ht="12.75" customHeight="1" x14ac:dyDescent="0.25">
      <c r="A7910" s="273" t="s">
        <v>12086</v>
      </c>
      <c r="B7910" s="273"/>
      <c r="C7910" s="274" t="s">
        <v>12087</v>
      </c>
      <c r="D7910" s="274"/>
      <c r="E7910" s="274"/>
      <c r="F7910" s="274"/>
      <c r="G7910" s="73">
        <v>0</v>
      </c>
      <c r="H7910" s="73">
        <v>0</v>
      </c>
      <c r="I7910" s="275">
        <v>16544.3</v>
      </c>
      <c r="J7910" s="275"/>
      <c r="K7910" s="275">
        <v>0</v>
      </c>
      <c r="L7910" s="275"/>
      <c r="M7910" s="275"/>
      <c r="N7910" s="275"/>
      <c r="O7910" s="275">
        <v>16544.3</v>
      </c>
      <c r="P7910" s="275"/>
      <c r="Q7910" s="73">
        <v>0</v>
      </c>
    </row>
    <row r="7911" spans="1:17" ht="12.1" customHeight="1" x14ac:dyDescent="0.25">
      <c r="A7911" s="273" t="s">
        <v>12088</v>
      </c>
      <c r="B7911" s="273"/>
      <c r="C7911" s="274" t="s">
        <v>11617</v>
      </c>
      <c r="D7911" s="274"/>
      <c r="E7911" s="274"/>
      <c r="F7911" s="274"/>
      <c r="G7911" s="73">
        <v>0</v>
      </c>
      <c r="H7911" s="73">
        <v>0</v>
      </c>
      <c r="I7911" s="275">
        <v>479657.1</v>
      </c>
      <c r="J7911" s="275"/>
      <c r="K7911" s="275">
        <v>0</v>
      </c>
      <c r="L7911" s="275"/>
      <c r="M7911" s="275"/>
      <c r="N7911" s="275"/>
      <c r="O7911" s="275">
        <v>479657.1</v>
      </c>
      <c r="P7911" s="275"/>
      <c r="Q7911" s="73">
        <v>0</v>
      </c>
    </row>
    <row r="7912" spans="1:17" ht="12.1" customHeight="1" x14ac:dyDescent="0.25">
      <c r="A7912" s="273" t="s">
        <v>12089</v>
      </c>
      <c r="B7912" s="273"/>
      <c r="C7912" s="274" t="s">
        <v>12090</v>
      </c>
      <c r="D7912" s="274"/>
      <c r="E7912" s="274"/>
      <c r="F7912" s="274"/>
      <c r="G7912" s="73">
        <v>0</v>
      </c>
      <c r="H7912" s="73">
        <v>0</v>
      </c>
      <c r="I7912" s="275">
        <v>116174.8</v>
      </c>
      <c r="J7912" s="275"/>
      <c r="K7912" s="275">
        <v>0</v>
      </c>
      <c r="L7912" s="275"/>
      <c r="M7912" s="275"/>
      <c r="N7912" s="275"/>
      <c r="O7912" s="275">
        <v>116174.8</v>
      </c>
      <c r="P7912" s="275"/>
      <c r="Q7912" s="73">
        <v>0</v>
      </c>
    </row>
    <row r="7913" spans="1:17" ht="12.75" customHeight="1" x14ac:dyDescent="0.25">
      <c r="A7913" s="273" t="s">
        <v>12091</v>
      </c>
      <c r="B7913" s="273"/>
      <c r="C7913" s="274" t="s">
        <v>12092</v>
      </c>
      <c r="D7913" s="274"/>
      <c r="E7913" s="274"/>
      <c r="F7913" s="274"/>
      <c r="G7913" s="73">
        <v>0</v>
      </c>
      <c r="H7913" s="73">
        <v>0</v>
      </c>
      <c r="I7913" s="275">
        <v>52969.4</v>
      </c>
      <c r="J7913" s="275"/>
      <c r="K7913" s="275">
        <v>0</v>
      </c>
      <c r="L7913" s="275"/>
      <c r="M7913" s="275"/>
      <c r="N7913" s="275"/>
      <c r="O7913" s="275">
        <v>52969.4</v>
      </c>
      <c r="P7913" s="275"/>
      <c r="Q7913" s="73">
        <v>0</v>
      </c>
    </row>
    <row r="7914" spans="1:17" ht="12.1" customHeight="1" x14ac:dyDescent="0.25">
      <c r="A7914" s="273" t="s">
        <v>12093</v>
      </c>
      <c r="B7914" s="273"/>
      <c r="C7914" s="274" t="s">
        <v>12094</v>
      </c>
      <c r="D7914" s="274"/>
      <c r="E7914" s="274"/>
      <c r="F7914" s="274"/>
      <c r="G7914" s="73">
        <v>0</v>
      </c>
      <c r="H7914" s="73">
        <v>0</v>
      </c>
      <c r="I7914" s="275">
        <v>9291.2999999999993</v>
      </c>
      <c r="J7914" s="275"/>
      <c r="K7914" s="275">
        <v>0</v>
      </c>
      <c r="L7914" s="275"/>
      <c r="M7914" s="275"/>
      <c r="N7914" s="275"/>
      <c r="O7914" s="275">
        <v>9291.2999999999993</v>
      </c>
      <c r="P7914" s="275"/>
      <c r="Q7914" s="73">
        <v>0</v>
      </c>
    </row>
    <row r="7915" spans="1:17" ht="12.1" customHeight="1" x14ac:dyDescent="0.25">
      <c r="A7915" s="273" t="s">
        <v>12095</v>
      </c>
      <c r="B7915" s="273"/>
      <c r="C7915" s="274" t="s">
        <v>12096</v>
      </c>
      <c r="D7915" s="274"/>
      <c r="E7915" s="274"/>
      <c r="F7915" s="274"/>
      <c r="G7915" s="73">
        <v>0</v>
      </c>
      <c r="H7915" s="73">
        <v>0</v>
      </c>
      <c r="I7915" s="275">
        <v>35321.1</v>
      </c>
      <c r="J7915" s="275"/>
      <c r="K7915" s="275">
        <v>0</v>
      </c>
      <c r="L7915" s="275"/>
      <c r="M7915" s="275"/>
      <c r="N7915" s="275"/>
      <c r="O7915" s="275">
        <v>35321.1</v>
      </c>
      <c r="P7915" s="275"/>
      <c r="Q7915" s="73">
        <v>0</v>
      </c>
    </row>
    <row r="7916" spans="1:17" ht="12.75" customHeight="1" x14ac:dyDescent="0.25">
      <c r="A7916" s="273" t="s">
        <v>12097</v>
      </c>
      <c r="B7916" s="273"/>
      <c r="C7916" s="274" t="s">
        <v>12098</v>
      </c>
      <c r="D7916" s="274"/>
      <c r="E7916" s="274"/>
      <c r="F7916" s="274"/>
      <c r="G7916" s="73">
        <v>0</v>
      </c>
      <c r="H7916" s="73">
        <v>0</v>
      </c>
      <c r="I7916" s="275">
        <v>26866.5</v>
      </c>
      <c r="J7916" s="275"/>
      <c r="K7916" s="275">
        <v>0</v>
      </c>
      <c r="L7916" s="275"/>
      <c r="M7916" s="275"/>
      <c r="N7916" s="275"/>
      <c r="O7916" s="275">
        <v>26866.5</v>
      </c>
      <c r="P7916" s="275"/>
      <c r="Q7916" s="73">
        <v>0</v>
      </c>
    </row>
    <row r="7917" spans="1:17" ht="12.1" customHeight="1" x14ac:dyDescent="0.25">
      <c r="A7917" s="273" t="s">
        <v>12099</v>
      </c>
      <c r="B7917" s="273"/>
      <c r="C7917" s="274" t="s">
        <v>12100</v>
      </c>
      <c r="D7917" s="274"/>
      <c r="E7917" s="274"/>
      <c r="F7917" s="274"/>
      <c r="G7917" s="73">
        <v>0</v>
      </c>
      <c r="H7917" s="73">
        <v>0</v>
      </c>
      <c r="I7917" s="275">
        <v>7299978.2599999998</v>
      </c>
      <c r="J7917" s="275"/>
      <c r="K7917" s="275">
        <v>0</v>
      </c>
      <c r="L7917" s="275"/>
      <c r="M7917" s="275"/>
      <c r="N7917" s="275"/>
      <c r="O7917" s="275">
        <v>7299978.2599999998</v>
      </c>
      <c r="P7917" s="275"/>
      <c r="Q7917" s="73">
        <v>0</v>
      </c>
    </row>
    <row r="7918" spans="1:17" ht="12.1" customHeight="1" x14ac:dyDescent="0.25">
      <c r="A7918" s="273" t="s">
        <v>12101</v>
      </c>
      <c r="B7918" s="273"/>
      <c r="C7918" s="274" t="s">
        <v>12102</v>
      </c>
      <c r="D7918" s="274"/>
      <c r="E7918" s="274"/>
      <c r="F7918" s="274"/>
      <c r="G7918" s="73">
        <v>0</v>
      </c>
      <c r="H7918" s="73">
        <v>0</v>
      </c>
      <c r="I7918" s="275">
        <v>361169.5</v>
      </c>
      <c r="J7918" s="275"/>
      <c r="K7918" s="275">
        <v>0</v>
      </c>
      <c r="L7918" s="275"/>
      <c r="M7918" s="275"/>
      <c r="N7918" s="275"/>
      <c r="O7918" s="275">
        <v>361169.5</v>
      </c>
      <c r="P7918" s="275"/>
      <c r="Q7918" s="73">
        <v>0</v>
      </c>
    </row>
    <row r="7919" spans="1:17" ht="12.75" customHeight="1" x14ac:dyDescent="0.25">
      <c r="A7919" s="273" t="s">
        <v>12103</v>
      </c>
      <c r="B7919" s="273"/>
      <c r="C7919" s="274" t="s">
        <v>12102</v>
      </c>
      <c r="D7919" s="274"/>
      <c r="E7919" s="274"/>
      <c r="F7919" s="274"/>
      <c r="G7919" s="73">
        <v>0</v>
      </c>
      <c r="H7919" s="73">
        <v>0</v>
      </c>
      <c r="I7919" s="275">
        <v>78072.009999999995</v>
      </c>
      <c r="J7919" s="275"/>
      <c r="K7919" s="275">
        <v>0</v>
      </c>
      <c r="L7919" s="275"/>
      <c r="M7919" s="275"/>
      <c r="N7919" s="275"/>
      <c r="O7919" s="275">
        <v>78072.009999999995</v>
      </c>
      <c r="P7919" s="275"/>
      <c r="Q7919" s="73">
        <v>0</v>
      </c>
    </row>
    <row r="7920" spans="1:17" ht="12.1" customHeight="1" x14ac:dyDescent="0.25">
      <c r="A7920" s="273" t="s">
        <v>12104</v>
      </c>
      <c r="B7920" s="273"/>
      <c r="C7920" s="274" t="s">
        <v>12102</v>
      </c>
      <c r="D7920" s="274"/>
      <c r="E7920" s="274"/>
      <c r="F7920" s="274"/>
      <c r="G7920" s="73">
        <v>0</v>
      </c>
      <c r="H7920" s="73">
        <v>0</v>
      </c>
      <c r="I7920" s="275">
        <v>88610.9</v>
      </c>
      <c r="J7920" s="275"/>
      <c r="K7920" s="275">
        <v>0</v>
      </c>
      <c r="L7920" s="275"/>
      <c r="M7920" s="275"/>
      <c r="N7920" s="275"/>
      <c r="O7920" s="275">
        <v>88610.9</v>
      </c>
      <c r="P7920" s="275"/>
      <c r="Q7920" s="73">
        <v>0</v>
      </c>
    </row>
    <row r="7921" spans="1:17" ht="12.1" customHeight="1" x14ac:dyDescent="0.25">
      <c r="A7921" s="273" t="s">
        <v>12105</v>
      </c>
      <c r="B7921" s="273"/>
      <c r="C7921" s="274" t="s">
        <v>12102</v>
      </c>
      <c r="D7921" s="274"/>
      <c r="E7921" s="274"/>
      <c r="F7921" s="274"/>
      <c r="G7921" s="73">
        <v>0</v>
      </c>
      <c r="H7921" s="73">
        <v>0</v>
      </c>
      <c r="I7921" s="275">
        <v>28510.9</v>
      </c>
      <c r="J7921" s="275"/>
      <c r="K7921" s="275">
        <v>0</v>
      </c>
      <c r="L7921" s="275"/>
      <c r="M7921" s="275"/>
      <c r="N7921" s="275"/>
      <c r="O7921" s="275">
        <v>28510.9</v>
      </c>
      <c r="P7921" s="275"/>
      <c r="Q7921" s="73">
        <v>0</v>
      </c>
    </row>
    <row r="7922" spans="1:17" ht="12.75" customHeight="1" x14ac:dyDescent="0.25">
      <c r="A7922" s="273" t="s">
        <v>12106</v>
      </c>
      <c r="B7922" s="273"/>
      <c r="C7922" s="274" t="s">
        <v>12102</v>
      </c>
      <c r="D7922" s="274"/>
      <c r="E7922" s="274"/>
      <c r="F7922" s="274"/>
      <c r="G7922" s="73">
        <v>0</v>
      </c>
      <c r="H7922" s="73">
        <v>0</v>
      </c>
      <c r="I7922" s="275">
        <v>41967.21</v>
      </c>
      <c r="J7922" s="275"/>
      <c r="K7922" s="275">
        <v>0</v>
      </c>
      <c r="L7922" s="275"/>
      <c r="M7922" s="275"/>
      <c r="N7922" s="275"/>
      <c r="O7922" s="275">
        <v>41967.21</v>
      </c>
      <c r="P7922" s="275"/>
      <c r="Q7922" s="73">
        <v>0</v>
      </c>
    </row>
    <row r="7923" spans="1:17" ht="12.1" customHeight="1" x14ac:dyDescent="0.25">
      <c r="A7923" s="273" t="s">
        <v>12107</v>
      </c>
      <c r="B7923" s="273"/>
      <c r="C7923" s="274" t="s">
        <v>12102</v>
      </c>
      <c r="D7923" s="274"/>
      <c r="E7923" s="274"/>
      <c r="F7923" s="274"/>
      <c r="G7923" s="73">
        <v>0</v>
      </c>
      <c r="H7923" s="73">
        <v>0</v>
      </c>
      <c r="I7923" s="275">
        <v>34546.160000000003</v>
      </c>
      <c r="J7923" s="275"/>
      <c r="K7923" s="275">
        <v>0</v>
      </c>
      <c r="L7923" s="275"/>
      <c r="M7923" s="275"/>
      <c r="N7923" s="275"/>
      <c r="O7923" s="275">
        <v>34546.160000000003</v>
      </c>
      <c r="P7923" s="275"/>
      <c r="Q7923" s="73">
        <v>0</v>
      </c>
    </row>
    <row r="7924" spans="1:17" ht="12.1" customHeight="1" x14ac:dyDescent="0.25">
      <c r="A7924" s="273" t="s">
        <v>12108</v>
      </c>
      <c r="B7924" s="273"/>
      <c r="C7924" s="274" t="s">
        <v>12102</v>
      </c>
      <c r="D7924" s="274"/>
      <c r="E7924" s="274"/>
      <c r="F7924" s="274"/>
      <c r="G7924" s="73">
        <v>0</v>
      </c>
      <c r="H7924" s="73">
        <v>0</v>
      </c>
      <c r="I7924" s="275">
        <v>97096.9</v>
      </c>
      <c r="J7924" s="275"/>
      <c r="K7924" s="275">
        <v>0</v>
      </c>
      <c r="L7924" s="275"/>
      <c r="M7924" s="275"/>
      <c r="N7924" s="275"/>
      <c r="O7924" s="275">
        <v>97096.9</v>
      </c>
      <c r="P7924" s="275"/>
      <c r="Q7924" s="73">
        <v>0</v>
      </c>
    </row>
    <row r="7925" spans="1:17" ht="12.75" customHeight="1" x14ac:dyDescent="0.25">
      <c r="A7925" s="273" t="s">
        <v>12109</v>
      </c>
      <c r="B7925" s="273"/>
      <c r="C7925" s="274" t="s">
        <v>12102</v>
      </c>
      <c r="D7925" s="274"/>
      <c r="E7925" s="274"/>
      <c r="F7925" s="274"/>
      <c r="G7925" s="73">
        <v>0</v>
      </c>
      <c r="H7925" s="73">
        <v>0</v>
      </c>
      <c r="I7925" s="275">
        <v>53242.69</v>
      </c>
      <c r="J7925" s="275"/>
      <c r="K7925" s="275">
        <v>0</v>
      </c>
      <c r="L7925" s="275"/>
      <c r="M7925" s="275"/>
      <c r="N7925" s="275"/>
      <c r="O7925" s="275">
        <v>53242.69</v>
      </c>
      <c r="P7925" s="275"/>
      <c r="Q7925" s="73">
        <v>0</v>
      </c>
    </row>
    <row r="7926" spans="1:17" ht="12.1" customHeight="1" x14ac:dyDescent="0.25">
      <c r="A7926" s="273" t="s">
        <v>12110</v>
      </c>
      <c r="B7926" s="273"/>
      <c r="C7926" s="274" t="s">
        <v>12102</v>
      </c>
      <c r="D7926" s="274"/>
      <c r="E7926" s="274"/>
      <c r="F7926" s="274"/>
      <c r="G7926" s="73">
        <v>0</v>
      </c>
      <c r="H7926" s="73">
        <v>0</v>
      </c>
      <c r="I7926" s="275">
        <v>104980.51</v>
      </c>
      <c r="J7926" s="275"/>
      <c r="K7926" s="275">
        <v>0</v>
      </c>
      <c r="L7926" s="275"/>
      <c r="M7926" s="275"/>
      <c r="N7926" s="275"/>
      <c r="O7926" s="275">
        <v>104980.51</v>
      </c>
      <c r="P7926" s="275"/>
      <c r="Q7926" s="73">
        <v>0</v>
      </c>
    </row>
    <row r="7927" spans="1:17" ht="12.1" customHeight="1" x14ac:dyDescent="0.25">
      <c r="A7927" s="273" t="s">
        <v>12111</v>
      </c>
      <c r="B7927" s="273"/>
      <c r="C7927" s="274" t="s">
        <v>12102</v>
      </c>
      <c r="D7927" s="274"/>
      <c r="E7927" s="274"/>
      <c r="F7927" s="274"/>
      <c r="G7927" s="73">
        <v>0</v>
      </c>
      <c r="H7927" s="73">
        <v>0</v>
      </c>
      <c r="I7927" s="275">
        <v>91861.17</v>
      </c>
      <c r="J7927" s="275"/>
      <c r="K7927" s="275">
        <v>0</v>
      </c>
      <c r="L7927" s="275"/>
      <c r="M7927" s="275"/>
      <c r="N7927" s="275"/>
      <c r="O7927" s="275">
        <v>91861.17</v>
      </c>
      <c r="P7927" s="275"/>
      <c r="Q7927" s="73">
        <v>0</v>
      </c>
    </row>
    <row r="7928" spans="1:17" ht="12.1" customHeight="1" x14ac:dyDescent="0.25">
      <c r="A7928" s="273" t="s">
        <v>12112</v>
      </c>
      <c r="B7928" s="273"/>
      <c r="C7928" s="274" t="s">
        <v>12102</v>
      </c>
      <c r="D7928" s="274"/>
      <c r="E7928" s="274"/>
      <c r="F7928" s="274"/>
      <c r="G7928" s="73">
        <v>0</v>
      </c>
      <c r="H7928" s="73">
        <v>0</v>
      </c>
      <c r="I7928" s="275">
        <v>116077.55</v>
      </c>
      <c r="J7928" s="275"/>
      <c r="K7928" s="275">
        <v>0</v>
      </c>
      <c r="L7928" s="275"/>
      <c r="M7928" s="275"/>
      <c r="N7928" s="275"/>
      <c r="O7928" s="275">
        <v>116077.55</v>
      </c>
      <c r="P7928" s="275"/>
      <c r="Q7928" s="73">
        <v>0</v>
      </c>
    </row>
    <row r="7929" spans="1:17" ht="12.75" customHeight="1" x14ac:dyDescent="0.25">
      <c r="A7929" s="273" t="s">
        <v>12113</v>
      </c>
      <c r="B7929" s="273"/>
      <c r="C7929" s="274" t="s">
        <v>12102</v>
      </c>
      <c r="D7929" s="274"/>
      <c r="E7929" s="274"/>
      <c r="F7929" s="274"/>
      <c r="G7929" s="73">
        <v>0</v>
      </c>
      <c r="H7929" s="73">
        <v>0</v>
      </c>
      <c r="I7929" s="275">
        <v>84218.96</v>
      </c>
      <c r="J7929" s="275"/>
      <c r="K7929" s="275">
        <v>0</v>
      </c>
      <c r="L7929" s="275"/>
      <c r="M7929" s="275"/>
      <c r="N7929" s="275"/>
      <c r="O7929" s="275">
        <v>84218.96</v>
      </c>
      <c r="P7929" s="275"/>
      <c r="Q7929" s="73">
        <v>0</v>
      </c>
    </row>
    <row r="7930" spans="1:17" ht="12.1" customHeight="1" x14ac:dyDescent="0.25">
      <c r="A7930" s="273" t="s">
        <v>12114</v>
      </c>
      <c r="B7930" s="273"/>
      <c r="C7930" s="274" t="s">
        <v>12102</v>
      </c>
      <c r="D7930" s="274"/>
      <c r="E7930" s="274"/>
      <c r="F7930" s="274"/>
      <c r="G7930" s="73">
        <v>0</v>
      </c>
      <c r="H7930" s="73">
        <v>0</v>
      </c>
      <c r="I7930" s="275">
        <v>42598.44</v>
      </c>
      <c r="J7930" s="275"/>
      <c r="K7930" s="275">
        <v>0</v>
      </c>
      <c r="L7930" s="275"/>
      <c r="M7930" s="275"/>
      <c r="N7930" s="275"/>
      <c r="O7930" s="275">
        <v>42598.44</v>
      </c>
      <c r="P7930" s="275"/>
      <c r="Q7930" s="73">
        <v>0</v>
      </c>
    </row>
    <row r="7931" spans="1:17" ht="12.1" customHeight="1" x14ac:dyDescent="0.25">
      <c r="A7931" s="273" t="s">
        <v>12115</v>
      </c>
      <c r="B7931" s="273"/>
      <c r="C7931" s="274" t="s">
        <v>12102</v>
      </c>
      <c r="D7931" s="274"/>
      <c r="E7931" s="274"/>
      <c r="F7931" s="274"/>
      <c r="G7931" s="73">
        <v>0</v>
      </c>
      <c r="H7931" s="73">
        <v>0</v>
      </c>
      <c r="I7931" s="275">
        <v>68943.199999999997</v>
      </c>
      <c r="J7931" s="275"/>
      <c r="K7931" s="275">
        <v>0</v>
      </c>
      <c r="L7931" s="275"/>
      <c r="M7931" s="275"/>
      <c r="N7931" s="275"/>
      <c r="O7931" s="275">
        <v>68943.199999999997</v>
      </c>
      <c r="P7931" s="275"/>
      <c r="Q7931" s="73">
        <v>0</v>
      </c>
    </row>
    <row r="7932" spans="1:17" ht="12.75" customHeight="1" x14ac:dyDescent="0.25">
      <c r="A7932" s="273" t="s">
        <v>12116</v>
      </c>
      <c r="B7932" s="273"/>
      <c r="C7932" s="274" t="s">
        <v>12102</v>
      </c>
      <c r="D7932" s="274"/>
      <c r="E7932" s="274"/>
      <c r="F7932" s="274"/>
      <c r="G7932" s="73">
        <v>0</v>
      </c>
      <c r="H7932" s="73">
        <v>0</v>
      </c>
      <c r="I7932" s="275">
        <v>47469.86</v>
      </c>
      <c r="J7932" s="275"/>
      <c r="K7932" s="275">
        <v>0</v>
      </c>
      <c r="L7932" s="275"/>
      <c r="M7932" s="275"/>
      <c r="N7932" s="275"/>
      <c r="O7932" s="275">
        <v>47469.86</v>
      </c>
      <c r="P7932" s="275"/>
      <c r="Q7932" s="73">
        <v>0</v>
      </c>
    </row>
    <row r="7933" spans="1:17" ht="12.1" customHeight="1" x14ac:dyDescent="0.25">
      <c r="A7933" s="273" t="s">
        <v>12117</v>
      </c>
      <c r="B7933" s="273"/>
      <c r="C7933" s="274" t="s">
        <v>12102</v>
      </c>
      <c r="D7933" s="274"/>
      <c r="E7933" s="274"/>
      <c r="F7933" s="274"/>
      <c r="G7933" s="73">
        <v>0</v>
      </c>
      <c r="H7933" s="73">
        <v>0</v>
      </c>
      <c r="I7933" s="275">
        <v>28137.98</v>
      </c>
      <c r="J7933" s="275"/>
      <c r="K7933" s="275">
        <v>0</v>
      </c>
      <c r="L7933" s="275"/>
      <c r="M7933" s="275"/>
      <c r="N7933" s="275"/>
      <c r="O7933" s="275">
        <v>28137.98</v>
      </c>
      <c r="P7933" s="275"/>
      <c r="Q7933" s="73">
        <v>0</v>
      </c>
    </row>
    <row r="7934" spans="1:17" ht="12.1" customHeight="1" x14ac:dyDescent="0.25">
      <c r="A7934" s="273" t="s">
        <v>12118</v>
      </c>
      <c r="B7934" s="273"/>
      <c r="C7934" s="274" t="s">
        <v>12100</v>
      </c>
      <c r="D7934" s="274"/>
      <c r="E7934" s="274"/>
      <c r="F7934" s="274"/>
      <c r="G7934" s="73">
        <v>0</v>
      </c>
      <c r="H7934" s="73">
        <v>0</v>
      </c>
      <c r="I7934" s="275">
        <v>3126985.62</v>
      </c>
      <c r="J7934" s="275"/>
      <c r="K7934" s="275">
        <v>0</v>
      </c>
      <c r="L7934" s="275"/>
      <c r="M7934" s="275"/>
      <c r="N7934" s="275"/>
      <c r="O7934" s="275">
        <v>3126985.62</v>
      </c>
      <c r="P7934" s="275"/>
      <c r="Q7934" s="73">
        <v>0</v>
      </c>
    </row>
    <row r="7935" spans="1:17" ht="12.75" customHeight="1" x14ac:dyDescent="0.25">
      <c r="A7935" s="273" t="s">
        <v>12119</v>
      </c>
      <c r="B7935" s="273"/>
      <c r="C7935" s="274" t="s">
        <v>12120</v>
      </c>
      <c r="D7935" s="274"/>
      <c r="E7935" s="274"/>
      <c r="F7935" s="274"/>
      <c r="G7935" s="73">
        <v>0</v>
      </c>
      <c r="H7935" s="73">
        <v>0</v>
      </c>
      <c r="I7935" s="275">
        <v>63071.66</v>
      </c>
      <c r="J7935" s="275"/>
      <c r="K7935" s="275">
        <v>0</v>
      </c>
      <c r="L7935" s="275"/>
      <c r="M7935" s="275"/>
      <c r="N7935" s="275"/>
      <c r="O7935" s="275">
        <v>63071.66</v>
      </c>
      <c r="P7935" s="275"/>
      <c r="Q7935" s="73">
        <v>0</v>
      </c>
    </row>
    <row r="7936" spans="1:17" ht="12.1" customHeight="1" x14ac:dyDescent="0.25">
      <c r="A7936" s="273" t="s">
        <v>12121</v>
      </c>
      <c r="B7936" s="273"/>
      <c r="C7936" s="274" t="s">
        <v>12122</v>
      </c>
      <c r="D7936" s="274"/>
      <c r="E7936" s="274"/>
      <c r="F7936" s="274"/>
      <c r="G7936" s="73">
        <v>0</v>
      </c>
      <c r="H7936" s="73">
        <v>0</v>
      </c>
      <c r="I7936" s="275">
        <v>14999.44</v>
      </c>
      <c r="J7936" s="275"/>
      <c r="K7936" s="275">
        <v>0</v>
      </c>
      <c r="L7936" s="275"/>
      <c r="M7936" s="275"/>
      <c r="N7936" s="275"/>
      <c r="O7936" s="275">
        <v>14999.44</v>
      </c>
      <c r="P7936" s="275"/>
      <c r="Q7936" s="73">
        <v>0</v>
      </c>
    </row>
    <row r="7937" spans="1:17" ht="12.1" customHeight="1" x14ac:dyDescent="0.25">
      <c r="A7937" s="273" t="s">
        <v>12123</v>
      </c>
      <c r="B7937" s="273"/>
      <c r="C7937" s="274" t="s">
        <v>12124</v>
      </c>
      <c r="D7937" s="274"/>
      <c r="E7937" s="274"/>
      <c r="F7937" s="274"/>
      <c r="G7937" s="73">
        <v>0</v>
      </c>
      <c r="H7937" s="73">
        <v>0</v>
      </c>
      <c r="I7937" s="275">
        <v>26449.94</v>
      </c>
      <c r="J7937" s="275"/>
      <c r="K7937" s="275">
        <v>0</v>
      </c>
      <c r="L7937" s="275"/>
      <c r="M7937" s="275"/>
      <c r="N7937" s="275"/>
      <c r="O7937" s="275">
        <v>26449.94</v>
      </c>
      <c r="P7937" s="275"/>
      <c r="Q7937" s="73">
        <v>0</v>
      </c>
    </row>
    <row r="7938" spans="1:17" ht="12.75" customHeight="1" x14ac:dyDescent="0.25">
      <c r="A7938" s="273" t="s">
        <v>12125</v>
      </c>
      <c r="B7938" s="273"/>
      <c r="C7938" s="274" t="s">
        <v>12126</v>
      </c>
      <c r="D7938" s="274"/>
      <c r="E7938" s="274"/>
      <c r="F7938" s="274"/>
      <c r="G7938" s="73">
        <v>0</v>
      </c>
      <c r="H7938" s="73">
        <v>0</v>
      </c>
      <c r="I7938" s="275">
        <v>14999.44</v>
      </c>
      <c r="J7938" s="275"/>
      <c r="K7938" s="275">
        <v>0</v>
      </c>
      <c r="L7938" s="275"/>
      <c r="M7938" s="275"/>
      <c r="N7938" s="275"/>
      <c r="O7938" s="275">
        <v>14999.44</v>
      </c>
      <c r="P7938" s="275"/>
      <c r="Q7938" s="73">
        <v>0</v>
      </c>
    </row>
    <row r="7939" spans="1:17" ht="12.1" customHeight="1" x14ac:dyDescent="0.25">
      <c r="A7939" s="273" t="s">
        <v>12127</v>
      </c>
      <c r="B7939" s="273"/>
      <c r="C7939" s="274" t="s">
        <v>12100</v>
      </c>
      <c r="D7939" s="274"/>
      <c r="E7939" s="274"/>
      <c r="F7939" s="274"/>
      <c r="G7939" s="73">
        <v>0</v>
      </c>
      <c r="H7939" s="73">
        <v>0</v>
      </c>
      <c r="I7939" s="275">
        <v>7274732.2000000002</v>
      </c>
      <c r="J7939" s="275"/>
      <c r="K7939" s="275">
        <v>0</v>
      </c>
      <c r="L7939" s="275"/>
      <c r="M7939" s="275"/>
      <c r="N7939" s="275"/>
      <c r="O7939" s="275">
        <v>7274732.2000000002</v>
      </c>
      <c r="P7939" s="275"/>
      <c r="Q7939" s="73">
        <v>0</v>
      </c>
    </row>
    <row r="7940" spans="1:17" ht="12.1" customHeight="1" x14ac:dyDescent="0.25">
      <c r="A7940" s="273" t="s">
        <v>12128</v>
      </c>
      <c r="B7940" s="273"/>
      <c r="C7940" s="274" t="s">
        <v>12129</v>
      </c>
      <c r="D7940" s="274"/>
      <c r="E7940" s="274"/>
      <c r="F7940" s="274"/>
      <c r="G7940" s="73">
        <v>0</v>
      </c>
      <c r="H7940" s="73">
        <v>0</v>
      </c>
      <c r="I7940" s="275">
        <v>51028.6</v>
      </c>
      <c r="J7940" s="275"/>
      <c r="K7940" s="275">
        <v>0</v>
      </c>
      <c r="L7940" s="275"/>
      <c r="M7940" s="275"/>
      <c r="N7940" s="275"/>
      <c r="O7940" s="275">
        <v>51028.6</v>
      </c>
      <c r="P7940" s="275"/>
      <c r="Q7940" s="73">
        <v>0</v>
      </c>
    </row>
    <row r="7941" spans="1:17" ht="12.75" customHeight="1" x14ac:dyDescent="0.25">
      <c r="A7941" s="273" t="s">
        <v>12130</v>
      </c>
      <c r="B7941" s="273"/>
      <c r="C7941" s="274" t="s">
        <v>12131</v>
      </c>
      <c r="D7941" s="274"/>
      <c r="E7941" s="274"/>
      <c r="F7941" s="274"/>
      <c r="G7941" s="73">
        <v>0</v>
      </c>
      <c r="H7941" s="73">
        <v>0</v>
      </c>
      <c r="I7941" s="275">
        <v>33397.9</v>
      </c>
      <c r="J7941" s="275"/>
      <c r="K7941" s="275">
        <v>0</v>
      </c>
      <c r="L7941" s="275"/>
      <c r="M7941" s="275"/>
      <c r="N7941" s="275"/>
      <c r="O7941" s="275">
        <v>33397.9</v>
      </c>
      <c r="P7941" s="275"/>
      <c r="Q7941" s="73">
        <v>0</v>
      </c>
    </row>
    <row r="7942" spans="1:17" ht="12.1" customHeight="1" x14ac:dyDescent="0.25">
      <c r="A7942" s="273" t="s">
        <v>12132</v>
      </c>
      <c r="B7942" s="273"/>
      <c r="C7942" s="274" t="s">
        <v>12133</v>
      </c>
      <c r="D7942" s="274"/>
      <c r="E7942" s="274"/>
      <c r="F7942" s="274"/>
      <c r="G7942" s="73">
        <v>0</v>
      </c>
      <c r="H7942" s="73">
        <v>0</v>
      </c>
      <c r="I7942" s="275">
        <v>33015.1</v>
      </c>
      <c r="J7942" s="275"/>
      <c r="K7942" s="275">
        <v>0</v>
      </c>
      <c r="L7942" s="275"/>
      <c r="M7942" s="275"/>
      <c r="N7942" s="275"/>
      <c r="O7942" s="275">
        <v>33015.1</v>
      </c>
      <c r="P7942" s="275"/>
      <c r="Q7942" s="73">
        <v>0</v>
      </c>
    </row>
    <row r="7943" spans="1:17" ht="12.1" customHeight="1" x14ac:dyDescent="0.25">
      <c r="A7943" s="273" t="s">
        <v>12134</v>
      </c>
      <c r="B7943" s="273"/>
      <c r="C7943" s="274" t="s">
        <v>12135</v>
      </c>
      <c r="D7943" s="274"/>
      <c r="E7943" s="274"/>
      <c r="F7943" s="274"/>
      <c r="G7943" s="73">
        <v>0</v>
      </c>
      <c r="H7943" s="73">
        <v>0</v>
      </c>
      <c r="I7943" s="275">
        <v>64562.400000000001</v>
      </c>
      <c r="J7943" s="275"/>
      <c r="K7943" s="275">
        <v>0</v>
      </c>
      <c r="L7943" s="275"/>
      <c r="M7943" s="275"/>
      <c r="N7943" s="275"/>
      <c r="O7943" s="275">
        <v>64562.400000000001</v>
      </c>
      <c r="P7943" s="275"/>
      <c r="Q7943" s="73">
        <v>0</v>
      </c>
    </row>
    <row r="7944" spans="1:17" ht="12.75" customHeight="1" x14ac:dyDescent="0.25">
      <c r="A7944" s="273" t="s">
        <v>12136</v>
      </c>
      <c r="B7944" s="273"/>
      <c r="C7944" s="274" t="s">
        <v>12137</v>
      </c>
      <c r="D7944" s="274"/>
      <c r="E7944" s="274"/>
      <c r="F7944" s="274"/>
      <c r="G7944" s="73">
        <v>0</v>
      </c>
      <c r="H7944" s="73">
        <v>0</v>
      </c>
      <c r="I7944" s="275">
        <v>66756.5</v>
      </c>
      <c r="J7944" s="275"/>
      <c r="K7944" s="275">
        <v>0</v>
      </c>
      <c r="L7944" s="275"/>
      <c r="M7944" s="275"/>
      <c r="N7944" s="275"/>
      <c r="O7944" s="275">
        <v>66756.5</v>
      </c>
      <c r="P7944" s="275"/>
      <c r="Q7944" s="73">
        <v>0</v>
      </c>
    </row>
    <row r="7945" spans="1:17" ht="12.1" customHeight="1" x14ac:dyDescent="0.25">
      <c r="A7945" s="273" t="s">
        <v>12138</v>
      </c>
      <c r="B7945" s="273"/>
      <c r="C7945" s="274" t="s">
        <v>12139</v>
      </c>
      <c r="D7945" s="274"/>
      <c r="E7945" s="274"/>
      <c r="F7945" s="274"/>
      <c r="G7945" s="73">
        <v>0</v>
      </c>
      <c r="H7945" s="73">
        <v>0</v>
      </c>
      <c r="I7945" s="275">
        <v>94527.5</v>
      </c>
      <c r="J7945" s="275"/>
      <c r="K7945" s="275">
        <v>0</v>
      </c>
      <c r="L7945" s="275"/>
      <c r="M7945" s="275"/>
      <c r="N7945" s="275"/>
      <c r="O7945" s="275">
        <v>94527.5</v>
      </c>
      <c r="P7945" s="275"/>
      <c r="Q7945" s="73">
        <v>0</v>
      </c>
    </row>
    <row r="7946" spans="1:17" ht="12.1" customHeight="1" x14ac:dyDescent="0.25">
      <c r="A7946" s="273" t="s">
        <v>12140</v>
      </c>
      <c r="B7946" s="273"/>
      <c r="C7946" s="274" t="s">
        <v>12141</v>
      </c>
      <c r="D7946" s="274"/>
      <c r="E7946" s="274"/>
      <c r="F7946" s="274"/>
      <c r="G7946" s="73">
        <v>0</v>
      </c>
      <c r="H7946" s="73">
        <v>0</v>
      </c>
      <c r="I7946" s="275">
        <v>48373.5</v>
      </c>
      <c r="J7946" s="275"/>
      <c r="K7946" s="275">
        <v>0</v>
      </c>
      <c r="L7946" s="275"/>
      <c r="M7946" s="275"/>
      <c r="N7946" s="275"/>
      <c r="O7946" s="275">
        <v>48373.5</v>
      </c>
      <c r="P7946" s="275"/>
      <c r="Q7946" s="73">
        <v>0</v>
      </c>
    </row>
    <row r="7947" spans="1:17" ht="12.75" customHeight="1" x14ac:dyDescent="0.25">
      <c r="A7947" s="273" t="s">
        <v>12142</v>
      </c>
      <c r="B7947" s="273"/>
      <c r="C7947" s="274" t="s">
        <v>11874</v>
      </c>
      <c r="D7947" s="274"/>
      <c r="E7947" s="274"/>
      <c r="F7947" s="274"/>
      <c r="G7947" s="73">
        <v>0</v>
      </c>
      <c r="H7947" s="73">
        <v>0</v>
      </c>
      <c r="I7947" s="275">
        <v>21869.3</v>
      </c>
      <c r="J7947" s="275"/>
      <c r="K7947" s="275">
        <v>0</v>
      </c>
      <c r="L7947" s="275"/>
      <c r="M7947" s="275"/>
      <c r="N7947" s="275"/>
      <c r="O7947" s="275">
        <v>21869.3</v>
      </c>
      <c r="P7947" s="275"/>
      <c r="Q7947" s="73">
        <v>0</v>
      </c>
    </row>
    <row r="7948" spans="1:17" ht="12.1" customHeight="1" x14ac:dyDescent="0.25">
      <c r="A7948" s="273" t="s">
        <v>12143</v>
      </c>
      <c r="B7948" s="273"/>
      <c r="C7948" s="274" t="s">
        <v>12144</v>
      </c>
      <c r="D7948" s="274"/>
      <c r="E7948" s="274"/>
      <c r="F7948" s="274"/>
      <c r="G7948" s="73">
        <v>0</v>
      </c>
      <c r="H7948" s="73">
        <v>0</v>
      </c>
      <c r="I7948" s="275">
        <v>4106736.3</v>
      </c>
      <c r="J7948" s="275"/>
      <c r="K7948" s="275">
        <v>0</v>
      </c>
      <c r="L7948" s="275"/>
      <c r="M7948" s="275"/>
      <c r="N7948" s="275"/>
      <c r="O7948" s="275">
        <v>4106736.3</v>
      </c>
      <c r="P7948" s="275"/>
      <c r="Q7948" s="73">
        <v>0</v>
      </c>
    </row>
    <row r="7949" spans="1:17" ht="12.1" customHeight="1" x14ac:dyDescent="0.25">
      <c r="A7949" s="273" t="s">
        <v>12145</v>
      </c>
      <c r="B7949" s="273"/>
      <c r="C7949" s="274" t="s">
        <v>12146</v>
      </c>
      <c r="D7949" s="274"/>
      <c r="E7949" s="274"/>
      <c r="F7949" s="274"/>
      <c r="G7949" s="73">
        <v>0</v>
      </c>
      <c r="H7949" s="73">
        <v>0</v>
      </c>
      <c r="I7949" s="275">
        <v>248818.2</v>
      </c>
      <c r="J7949" s="275"/>
      <c r="K7949" s="275">
        <v>0</v>
      </c>
      <c r="L7949" s="275"/>
      <c r="M7949" s="275"/>
      <c r="N7949" s="275"/>
      <c r="O7949" s="275">
        <v>248818.2</v>
      </c>
      <c r="P7949" s="275"/>
      <c r="Q7949" s="73">
        <v>0</v>
      </c>
    </row>
    <row r="7950" spans="1:17" ht="12.75" customHeight="1" x14ac:dyDescent="0.25">
      <c r="A7950" s="273" t="s">
        <v>12147</v>
      </c>
      <c r="B7950" s="273"/>
      <c r="C7950" s="274" t="s">
        <v>12148</v>
      </c>
      <c r="D7950" s="274"/>
      <c r="E7950" s="274"/>
      <c r="F7950" s="274"/>
      <c r="G7950" s="73">
        <v>0</v>
      </c>
      <c r="H7950" s="73">
        <v>0</v>
      </c>
      <c r="I7950" s="275">
        <v>109424.5</v>
      </c>
      <c r="J7950" s="275"/>
      <c r="K7950" s="275">
        <v>0</v>
      </c>
      <c r="L7950" s="275"/>
      <c r="M7950" s="275"/>
      <c r="N7950" s="275"/>
      <c r="O7950" s="275">
        <v>109424.5</v>
      </c>
      <c r="P7950" s="275"/>
      <c r="Q7950" s="73">
        <v>0</v>
      </c>
    </row>
    <row r="7951" spans="1:17" ht="12.1" customHeight="1" x14ac:dyDescent="0.25">
      <c r="A7951" s="273" t="s">
        <v>12149</v>
      </c>
      <c r="B7951" s="273"/>
      <c r="C7951" s="274" t="s">
        <v>12150</v>
      </c>
      <c r="D7951" s="274"/>
      <c r="E7951" s="274"/>
      <c r="F7951" s="274"/>
      <c r="G7951" s="73">
        <v>0</v>
      </c>
      <c r="H7951" s="73">
        <v>0</v>
      </c>
      <c r="I7951" s="275">
        <v>58713.9</v>
      </c>
      <c r="J7951" s="275"/>
      <c r="K7951" s="275">
        <v>0</v>
      </c>
      <c r="L7951" s="275"/>
      <c r="M7951" s="275"/>
      <c r="N7951" s="275"/>
      <c r="O7951" s="275">
        <v>58713.9</v>
      </c>
      <c r="P7951" s="275"/>
      <c r="Q7951" s="73">
        <v>0</v>
      </c>
    </row>
    <row r="7952" spans="1:17" ht="12.1" customHeight="1" x14ac:dyDescent="0.25">
      <c r="A7952" s="273" t="s">
        <v>12151</v>
      </c>
      <c r="B7952" s="273"/>
      <c r="C7952" s="274" t="s">
        <v>12152</v>
      </c>
      <c r="D7952" s="274"/>
      <c r="E7952" s="274"/>
      <c r="F7952" s="274"/>
      <c r="G7952" s="73">
        <v>0</v>
      </c>
      <c r="H7952" s="73">
        <v>0</v>
      </c>
      <c r="I7952" s="275">
        <v>50632.2</v>
      </c>
      <c r="J7952" s="275"/>
      <c r="K7952" s="275">
        <v>0</v>
      </c>
      <c r="L7952" s="275"/>
      <c r="M7952" s="275"/>
      <c r="N7952" s="275"/>
      <c r="O7952" s="275">
        <v>50632.2</v>
      </c>
      <c r="P7952" s="275"/>
      <c r="Q7952" s="73">
        <v>0</v>
      </c>
    </row>
    <row r="7953" spans="1:17" ht="12.1" customHeight="1" x14ac:dyDescent="0.25">
      <c r="A7953" s="273" t="s">
        <v>12153</v>
      </c>
      <c r="B7953" s="273"/>
      <c r="C7953" s="274" t="s">
        <v>12154</v>
      </c>
      <c r="D7953" s="274"/>
      <c r="E7953" s="274"/>
      <c r="F7953" s="274"/>
      <c r="G7953" s="73">
        <v>0</v>
      </c>
      <c r="H7953" s="73">
        <v>0</v>
      </c>
      <c r="I7953" s="275">
        <v>5442309.5</v>
      </c>
      <c r="J7953" s="275"/>
      <c r="K7953" s="275">
        <v>0</v>
      </c>
      <c r="L7953" s="275"/>
      <c r="M7953" s="275"/>
      <c r="N7953" s="275"/>
      <c r="O7953" s="275">
        <v>5442309.5</v>
      </c>
      <c r="P7953" s="275"/>
      <c r="Q7953" s="73">
        <v>0</v>
      </c>
    </row>
    <row r="7954" spans="1:17" ht="12.75" customHeight="1" x14ac:dyDescent="0.25">
      <c r="A7954" s="273" t="s">
        <v>12155</v>
      </c>
      <c r="B7954" s="273"/>
      <c r="C7954" s="274" t="s">
        <v>12156</v>
      </c>
      <c r="D7954" s="274"/>
      <c r="E7954" s="274"/>
      <c r="F7954" s="274"/>
      <c r="G7954" s="73">
        <v>0</v>
      </c>
      <c r="H7954" s="73">
        <v>0</v>
      </c>
      <c r="I7954" s="275">
        <v>43738.5</v>
      </c>
      <c r="J7954" s="275"/>
      <c r="K7954" s="275">
        <v>0</v>
      </c>
      <c r="L7954" s="275"/>
      <c r="M7954" s="275"/>
      <c r="N7954" s="275"/>
      <c r="O7954" s="275">
        <v>43738.5</v>
      </c>
      <c r="P7954" s="275"/>
      <c r="Q7954" s="73">
        <v>0</v>
      </c>
    </row>
    <row r="7955" spans="1:17" ht="12.1" customHeight="1" x14ac:dyDescent="0.25">
      <c r="A7955" s="273" t="s">
        <v>12157</v>
      </c>
      <c r="B7955" s="273"/>
      <c r="C7955" s="274" t="s">
        <v>12158</v>
      </c>
      <c r="D7955" s="274"/>
      <c r="E7955" s="274"/>
      <c r="F7955" s="274"/>
      <c r="G7955" s="73">
        <v>0</v>
      </c>
      <c r="H7955" s="73">
        <v>0</v>
      </c>
      <c r="I7955" s="275">
        <v>21869.200000000001</v>
      </c>
      <c r="J7955" s="275"/>
      <c r="K7955" s="275">
        <v>0</v>
      </c>
      <c r="L7955" s="275"/>
      <c r="M7955" s="275"/>
      <c r="N7955" s="275"/>
      <c r="O7955" s="275">
        <v>21869.200000000001</v>
      </c>
      <c r="P7955" s="275"/>
      <c r="Q7955" s="73">
        <v>0</v>
      </c>
    </row>
    <row r="7956" spans="1:17" ht="12.1" customHeight="1" x14ac:dyDescent="0.25">
      <c r="A7956" s="273" t="s">
        <v>12159</v>
      </c>
      <c r="B7956" s="273"/>
      <c r="C7956" s="274" t="s">
        <v>12160</v>
      </c>
      <c r="D7956" s="274"/>
      <c r="E7956" s="274"/>
      <c r="F7956" s="274"/>
      <c r="G7956" s="73">
        <v>0</v>
      </c>
      <c r="H7956" s="73">
        <v>0</v>
      </c>
      <c r="I7956" s="275">
        <v>55267.199999999997</v>
      </c>
      <c r="J7956" s="275"/>
      <c r="K7956" s="275">
        <v>0</v>
      </c>
      <c r="L7956" s="275"/>
      <c r="M7956" s="275"/>
      <c r="N7956" s="275"/>
      <c r="O7956" s="275">
        <v>55267.199999999997</v>
      </c>
      <c r="P7956" s="275"/>
      <c r="Q7956" s="73">
        <v>0</v>
      </c>
    </row>
    <row r="7957" spans="1:17" ht="12.75" customHeight="1" x14ac:dyDescent="0.25">
      <c r="A7957" s="273" t="s">
        <v>12161</v>
      </c>
      <c r="B7957" s="273"/>
      <c r="C7957" s="274" t="s">
        <v>12162</v>
      </c>
      <c r="D7957" s="274"/>
      <c r="E7957" s="274"/>
      <c r="F7957" s="274"/>
      <c r="G7957" s="73">
        <v>0</v>
      </c>
      <c r="H7957" s="73">
        <v>0</v>
      </c>
      <c r="I7957" s="275">
        <v>114005.8</v>
      </c>
      <c r="J7957" s="275"/>
      <c r="K7957" s="275">
        <v>0</v>
      </c>
      <c r="L7957" s="275"/>
      <c r="M7957" s="275"/>
      <c r="N7957" s="275"/>
      <c r="O7957" s="275">
        <v>114005.8</v>
      </c>
      <c r="P7957" s="275"/>
      <c r="Q7957" s="73">
        <v>0</v>
      </c>
    </row>
    <row r="7958" spans="1:17" ht="12.1" customHeight="1" x14ac:dyDescent="0.25">
      <c r="A7958" s="273" t="s">
        <v>12163</v>
      </c>
      <c r="B7958" s="273"/>
      <c r="C7958" s="274" t="s">
        <v>12100</v>
      </c>
      <c r="D7958" s="274"/>
      <c r="E7958" s="274"/>
      <c r="F7958" s="274"/>
      <c r="G7958" s="73">
        <v>0</v>
      </c>
      <c r="H7958" s="73">
        <v>0</v>
      </c>
      <c r="I7958" s="275">
        <v>12670466.23</v>
      </c>
      <c r="J7958" s="275"/>
      <c r="K7958" s="275">
        <v>0</v>
      </c>
      <c r="L7958" s="275"/>
      <c r="M7958" s="275"/>
      <c r="N7958" s="275"/>
      <c r="O7958" s="275">
        <v>12670466.23</v>
      </c>
      <c r="P7958" s="275"/>
      <c r="Q7958" s="73">
        <v>0</v>
      </c>
    </row>
    <row r="7959" spans="1:17" ht="12.1" customHeight="1" x14ac:dyDescent="0.25">
      <c r="A7959" s="273" t="s">
        <v>12164</v>
      </c>
      <c r="B7959" s="273"/>
      <c r="C7959" s="274" t="s">
        <v>12165</v>
      </c>
      <c r="D7959" s="274"/>
      <c r="E7959" s="274"/>
      <c r="F7959" s="274"/>
      <c r="G7959" s="73">
        <v>0</v>
      </c>
      <c r="H7959" s="73">
        <v>0</v>
      </c>
      <c r="I7959" s="275">
        <v>43575.5</v>
      </c>
      <c r="J7959" s="275"/>
      <c r="K7959" s="275">
        <v>0</v>
      </c>
      <c r="L7959" s="275"/>
      <c r="M7959" s="275"/>
      <c r="N7959" s="275"/>
      <c r="O7959" s="275">
        <v>43575.5</v>
      </c>
      <c r="P7959" s="275"/>
      <c r="Q7959" s="73">
        <v>0</v>
      </c>
    </row>
    <row r="7960" spans="1:17" ht="12.75" customHeight="1" x14ac:dyDescent="0.25">
      <c r="A7960" s="273" t="s">
        <v>12166</v>
      </c>
      <c r="B7960" s="273"/>
      <c r="C7960" s="274" t="s">
        <v>12167</v>
      </c>
      <c r="D7960" s="274"/>
      <c r="E7960" s="274"/>
      <c r="F7960" s="274"/>
      <c r="G7960" s="73">
        <v>0</v>
      </c>
      <c r="H7960" s="73">
        <v>0</v>
      </c>
      <c r="I7960" s="275">
        <v>52701.8</v>
      </c>
      <c r="J7960" s="275"/>
      <c r="K7960" s="275">
        <v>0</v>
      </c>
      <c r="L7960" s="275"/>
      <c r="M7960" s="275"/>
      <c r="N7960" s="275"/>
      <c r="O7960" s="275">
        <v>52701.8</v>
      </c>
      <c r="P7960" s="275"/>
      <c r="Q7960" s="73">
        <v>0</v>
      </c>
    </row>
    <row r="7961" spans="1:17" ht="12.1" customHeight="1" x14ac:dyDescent="0.25">
      <c r="A7961" s="273" t="s">
        <v>12168</v>
      </c>
      <c r="B7961" s="273"/>
      <c r="C7961" s="274" t="s">
        <v>12169</v>
      </c>
      <c r="D7961" s="274"/>
      <c r="E7961" s="274"/>
      <c r="F7961" s="274"/>
      <c r="G7961" s="73">
        <v>0</v>
      </c>
      <c r="H7961" s="73">
        <v>0</v>
      </c>
      <c r="I7961" s="275">
        <v>64911.1</v>
      </c>
      <c r="J7961" s="275"/>
      <c r="K7961" s="275">
        <v>0</v>
      </c>
      <c r="L7961" s="275"/>
      <c r="M7961" s="275"/>
      <c r="N7961" s="275"/>
      <c r="O7961" s="275">
        <v>64911.1</v>
      </c>
      <c r="P7961" s="275"/>
      <c r="Q7961" s="73">
        <v>0</v>
      </c>
    </row>
    <row r="7962" spans="1:17" ht="12.1" customHeight="1" x14ac:dyDescent="0.25">
      <c r="A7962" s="273" t="s">
        <v>12170</v>
      </c>
      <c r="B7962" s="273"/>
      <c r="C7962" s="274" t="s">
        <v>12171</v>
      </c>
      <c r="D7962" s="274"/>
      <c r="E7962" s="274"/>
      <c r="F7962" s="274"/>
      <c r="G7962" s="73">
        <v>0</v>
      </c>
      <c r="H7962" s="73">
        <v>0</v>
      </c>
      <c r="I7962" s="275">
        <v>31002.7</v>
      </c>
      <c r="J7962" s="275"/>
      <c r="K7962" s="275">
        <v>0</v>
      </c>
      <c r="L7962" s="275"/>
      <c r="M7962" s="275"/>
      <c r="N7962" s="275"/>
      <c r="O7962" s="275">
        <v>31002.7</v>
      </c>
      <c r="P7962" s="275"/>
      <c r="Q7962" s="73">
        <v>0</v>
      </c>
    </row>
    <row r="7963" spans="1:17" ht="12.75" customHeight="1" x14ac:dyDescent="0.25">
      <c r="A7963" s="273" t="s">
        <v>12172</v>
      </c>
      <c r="B7963" s="273"/>
      <c r="C7963" s="274" t="s">
        <v>12173</v>
      </c>
      <c r="D7963" s="274"/>
      <c r="E7963" s="274"/>
      <c r="F7963" s="274"/>
      <c r="G7963" s="73">
        <v>0</v>
      </c>
      <c r="H7963" s="73">
        <v>0</v>
      </c>
      <c r="I7963" s="275">
        <v>36522.1</v>
      </c>
      <c r="J7963" s="275"/>
      <c r="K7963" s="275">
        <v>0</v>
      </c>
      <c r="L7963" s="275"/>
      <c r="M7963" s="275"/>
      <c r="N7963" s="275"/>
      <c r="O7963" s="275">
        <v>36522.1</v>
      </c>
      <c r="P7963" s="275"/>
      <c r="Q7963" s="73">
        <v>0</v>
      </c>
    </row>
    <row r="7964" spans="1:17" ht="12.1" customHeight="1" x14ac:dyDescent="0.25">
      <c r="A7964" s="273" t="s">
        <v>12174</v>
      </c>
      <c r="B7964" s="273"/>
      <c r="C7964" s="274" t="s">
        <v>12175</v>
      </c>
      <c r="D7964" s="274"/>
      <c r="E7964" s="274"/>
      <c r="F7964" s="274"/>
      <c r="G7964" s="73">
        <v>0</v>
      </c>
      <c r="H7964" s="73">
        <v>0</v>
      </c>
      <c r="I7964" s="275">
        <v>79203.5</v>
      </c>
      <c r="J7964" s="275"/>
      <c r="K7964" s="275">
        <v>0</v>
      </c>
      <c r="L7964" s="275"/>
      <c r="M7964" s="275"/>
      <c r="N7964" s="275"/>
      <c r="O7964" s="275">
        <v>79203.5</v>
      </c>
      <c r="P7964" s="275"/>
      <c r="Q7964" s="73">
        <v>0</v>
      </c>
    </row>
    <row r="7965" spans="1:17" ht="12.1" customHeight="1" x14ac:dyDescent="0.25">
      <c r="A7965" s="273" t="s">
        <v>12176</v>
      </c>
      <c r="B7965" s="273"/>
      <c r="C7965" s="274" t="s">
        <v>12177</v>
      </c>
      <c r="D7965" s="274"/>
      <c r="E7965" s="274"/>
      <c r="F7965" s="274"/>
      <c r="G7965" s="73">
        <v>0</v>
      </c>
      <c r="H7965" s="73">
        <v>0</v>
      </c>
      <c r="I7965" s="275">
        <v>45137.3</v>
      </c>
      <c r="J7965" s="275"/>
      <c r="K7965" s="275">
        <v>0</v>
      </c>
      <c r="L7965" s="275"/>
      <c r="M7965" s="275"/>
      <c r="N7965" s="275"/>
      <c r="O7965" s="275">
        <v>45137.3</v>
      </c>
      <c r="P7965" s="275"/>
      <c r="Q7965" s="73">
        <v>0</v>
      </c>
    </row>
    <row r="7966" spans="1:17" ht="12.75" customHeight="1" x14ac:dyDescent="0.25">
      <c r="A7966" s="273" t="s">
        <v>12178</v>
      </c>
      <c r="B7966" s="273"/>
      <c r="C7966" s="274" t="s">
        <v>12179</v>
      </c>
      <c r="D7966" s="274"/>
      <c r="E7966" s="274"/>
      <c r="F7966" s="274"/>
      <c r="G7966" s="73">
        <v>0</v>
      </c>
      <c r="H7966" s="73">
        <v>0</v>
      </c>
      <c r="I7966" s="275">
        <v>52030.5</v>
      </c>
      <c r="J7966" s="275"/>
      <c r="K7966" s="275">
        <v>0</v>
      </c>
      <c r="L7966" s="275"/>
      <c r="M7966" s="275"/>
      <c r="N7966" s="275"/>
      <c r="O7966" s="275">
        <v>52030.5</v>
      </c>
      <c r="P7966" s="275"/>
      <c r="Q7966" s="73">
        <v>0</v>
      </c>
    </row>
    <row r="7967" spans="1:17" ht="12.1" customHeight="1" x14ac:dyDescent="0.25">
      <c r="A7967" s="273" t="s">
        <v>12180</v>
      </c>
      <c r="B7967" s="273"/>
      <c r="C7967" s="274" t="s">
        <v>12181</v>
      </c>
      <c r="D7967" s="274"/>
      <c r="E7967" s="274"/>
      <c r="F7967" s="274"/>
      <c r="G7967" s="73">
        <v>0</v>
      </c>
      <c r="H7967" s="73">
        <v>0</v>
      </c>
      <c r="I7967" s="275">
        <v>101639</v>
      </c>
      <c r="J7967" s="275"/>
      <c r="K7967" s="275">
        <v>0</v>
      </c>
      <c r="L7967" s="275"/>
      <c r="M7967" s="275"/>
      <c r="N7967" s="275"/>
      <c r="O7967" s="275">
        <v>101639</v>
      </c>
      <c r="P7967" s="275"/>
      <c r="Q7967" s="73">
        <v>0</v>
      </c>
    </row>
    <row r="7968" spans="1:17" ht="12.1" customHeight="1" x14ac:dyDescent="0.25">
      <c r="A7968" s="273" t="s">
        <v>12182</v>
      </c>
      <c r="B7968" s="273"/>
      <c r="C7968" s="274" t="s">
        <v>12183</v>
      </c>
      <c r="D7968" s="274"/>
      <c r="E7968" s="274"/>
      <c r="F7968" s="274"/>
      <c r="G7968" s="73">
        <v>0</v>
      </c>
      <c r="H7968" s="73">
        <v>0</v>
      </c>
      <c r="I7968" s="275">
        <v>34819.4</v>
      </c>
      <c r="J7968" s="275"/>
      <c r="K7968" s="275">
        <v>0</v>
      </c>
      <c r="L7968" s="275"/>
      <c r="M7968" s="275"/>
      <c r="N7968" s="275"/>
      <c r="O7968" s="275">
        <v>34819.4</v>
      </c>
      <c r="P7968" s="275"/>
      <c r="Q7968" s="73">
        <v>0</v>
      </c>
    </row>
    <row r="7969" spans="1:17" ht="12.75" customHeight="1" x14ac:dyDescent="0.25">
      <c r="A7969" s="273" t="s">
        <v>12184</v>
      </c>
      <c r="B7969" s="273"/>
      <c r="C7969" s="274" t="s">
        <v>12185</v>
      </c>
      <c r="D7969" s="274"/>
      <c r="E7969" s="274"/>
      <c r="F7969" s="274"/>
      <c r="G7969" s="73">
        <v>0</v>
      </c>
      <c r="H7969" s="73">
        <v>0</v>
      </c>
      <c r="I7969" s="275">
        <v>47028.6</v>
      </c>
      <c r="J7969" s="275"/>
      <c r="K7969" s="275">
        <v>0</v>
      </c>
      <c r="L7969" s="275"/>
      <c r="M7969" s="275"/>
      <c r="N7969" s="275"/>
      <c r="O7969" s="275">
        <v>47028.6</v>
      </c>
      <c r="P7969" s="275"/>
      <c r="Q7969" s="73">
        <v>0</v>
      </c>
    </row>
    <row r="7970" spans="1:17" ht="12.1" customHeight="1" x14ac:dyDescent="0.25">
      <c r="A7970" s="273" t="s">
        <v>12186</v>
      </c>
      <c r="B7970" s="273"/>
      <c r="C7970" s="274" t="s">
        <v>12187</v>
      </c>
      <c r="D7970" s="274"/>
      <c r="E7970" s="274"/>
      <c r="F7970" s="274"/>
      <c r="G7970" s="73">
        <v>0</v>
      </c>
      <c r="H7970" s="73">
        <v>0</v>
      </c>
      <c r="I7970" s="275">
        <v>44948.2</v>
      </c>
      <c r="J7970" s="275"/>
      <c r="K7970" s="275">
        <v>0</v>
      </c>
      <c r="L7970" s="275"/>
      <c r="M7970" s="275"/>
      <c r="N7970" s="275"/>
      <c r="O7970" s="275">
        <v>44948.2</v>
      </c>
      <c r="P7970" s="275"/>
      <c r="Q7970" s="73">
        <v>0</v>
      </c>
    </row>
    <row r="7971" spans="1:17" ht="12.1" customHeight="1" x14ac:dyDescent="0.25">
      <c r="A7971" s="273" t="s">
        <v>12188</v>
      </c>
      <c r="B7971" s="273"/>
      <c r="C7971" s="274" t="s">
        <v>12189</v>
      </c>
      <c r="D7971" s="274"/>
      <c r="E7971" s="274"/>
      <c r="F7971" s="274"/>
      <c r="G7971" s="73">
        <v>0</v>
      </c>
      <c r="H7971" s="73">
        <v>0</v>
      </c>
      <c r="I7971" s="275">
        <v>34145.800000000003</v>
      </c>
      <c r="J7971" s="275"/>
      <c r="K7971" s="275">
        <v>0</v>
      </c>
      <c r="L7971" s="275"/>
      <c r="M7971" s="275"/>
      <c r="N7971" s="275"/>
      <c r="O7971" s="275">
        <v>34145.800000000003</v>
      </c>
      <c r="P7971" s="275"/>
      <c r="Q7971" s="73">
        <v>0</v>
      </c>
    </row>
    <row r="7972" spans="1:17" ht="12.75" customHeight="1" x14ac:dyDescent="0.25">
      <c r="A7972" s="273" t="s">
        <v>12190</v>
      </c>
      <c r="B7972" s="273"/>
      <c r="C7972" s="274" t="s">
        <v>12191</v>
      </c>
      <c r="D7972" s="274"/>
      <c r="E7972" s="274"/>
      <c r="F7972" s="274"/>
      <c r="G7972" s="73">
        <v>0</v>
      </c>
      <c r="H7972" s="73">
        <v>0</v>
      </c>
      <c r="I7972" s="275">
        <v>65185.2</v>
      </c>
      <c r="J7972" s="275"/>
      <c r="K7972" s="275">
        <v>0</v>
      </c>
      <c r="L7972" s="275"/>
      <c r="M7972" s="275"/>
      <c r="N7972" s="275"/>
      <c r="O7972" s="275">
        <v>65185.2</v>
      </c>
      <c r="P7972" s="275"/>
      <c r="Q7972" s="73">
        <v>0</v>
      </c>
    </row>
    <row r="7973" spans="1:17" ht="12.1" customHeight="1" x14ac:dyDescent="0.25">
      <c r="A7973" s="273" t="s">
        <v>12192</v>
      </c>
      <c r="B7973" s="273"/>
      <c r="C7973" s="274" t="s">
        <v>12193</v>
      </c>
      <c r="D7973" s="274"/>
      <c r="E7973" s="274"/>
      <c r="F7973" s="274"/>
      <c r="G7973" s="73">
        <v>0</v>
      </c>
      <c r="H7973" s="73">
        <v>0</v>
      </c>
      <c r="I7973" s="275">
        <v>41630.199999999997</v>
      </c>
      <c r="J7973" s="275"/>
      <c r="K7973" s="275">
        <v>0</v>
      </c>
      <c r="L7973" s="275"/>
      <c r="M7973" s="275"/>
      <c r="N7973" s="275"/>
      <c r="O7973" s="275">
        <v>41630.199999999997</v>
      </c>
      <c r="P7973" s="275"/>
      <c r="Q7973" s="73">
        <v>0</v>
      </c>
    </row>
    <row r="7974" spans="1:17" ht="12.1" customHeight="1" x14ac:dyDescent="0.25">
      <c r="A7974" s="273" t="s">
        <v>12194</v>
      </c>
      <c r="B7974" s="273"/>
      <c r="C7974" s="274" t="s">
        <v>12195</v>
      </c>
      <c r="D7974" s="274"/>
      <c r="E7974" s="274"/>
      <c r="F7974" s="274"/>
      <c r="G7974" s="73">
        <v>0</v>
      </c>
      <c r="H7974" s="73">
        <v>0</v>
      </c>
      <c r="I7974" s="275">
        <v>63260</v>
      </c>
      <c r="J7974" s="275"/>
      <c r="K7974" s="275">
        <v>0</v>
      </c>
      <c r="L7974" s="275"/>
      <c r="M7974" s="275"/>
      <c r="N7974" s="275"/>
      <c r="O7974" s="275">
        <v>63260</v>
      </c>
      <c r="P7974" s="275"/>
      <c r="Q7974" s="73">
        <v>0</v>
      </c>
    </row>
    <row r="7975" spans="1:17" ht="12.75" customHeight="1" x14ac:dyDescent="0.25">
      <c r="A7975" s="273" t="s">
        <v>12196</v>
      </c>
      <c r="B7975" s="273"/>
      <c r="C7975" s="274" t="s">
        <v>12197</v>
      </c>
      <c r="D7975" s="274"/>
      <c r="E7975" s="274"/>
      <c r="F7975" s="274"/>
      <c r="G7975" s="73">
        <v>0</v>
      </c>
      <c r="H7975" s="73">
        <v>0</v>
      </c>
      <c r="I7975" s="275">
        <v>22128.6</v>
      </c>
      <c r="J7975" s="275"/>
      <c r="K7975" s="275">
        <v>0</v>
      </c>
      <c r="L7975" s="275"/>
      <c r="M7975" s="275"/>
      <c r="N7975" s="275"/>
      <c r="O7975" s="275">
        <v>22128.6</v>
      </c>
      <c r="P7975" s="275"/>
      <c r="Q7975" s="73">
        <v>0</v>
      </c>
    </row>
    <row r="7976" spans="1:17" ht="12.1" customHeight="1" x14ac:dyDescent="0.25">
      <c r="A7976" s="273" t="s">
        <v>12198</v>
      </c>
      <c r="B7976" s="273"/>
      <c r="C7976" s="274" t="s">
        <v>12199</v>
      </c>
      <c r="D7976" s="274"/>
      <c r="E7976" s="274"/>
      <c r="F7976" s="274"/>
      <c r="G7976" s="73">
        <v>0</v>
      </c>
      <c r="H7976" s="73">
        <v>0</v>
      </c>
      <c r="I7976" s="275">
        <v>1725955.8</v>
      </c>
      <c r="J7976" s="275"/>
      <c r="K7976" s="275">
        <v>0</v>
      </c>
      <c r="L7976" s="275"/>
      <c r="M7976" s="275"/>
      <c r="N7976" s="275"/>
      <c r="O7976" s="275">
        <v>1725955.8</v>
      </c>
      <c r="P7976" s="275"/>
      <c r="Q7976" s="73">
        <v>0</v>
      </c>
    </row>
    <row r="7977" spans="1:17" ht="12.1" customHeight="1" x14ac:dyDescent="0.25">
      <c r="A7977" s="273" t="s">
        <v>12200</v>
      </c>
      <c r="B7977" s="273"/>
      <c r="C7977" s="274" t="s">
        <v>12100</v>
      </c>
      <c r="D7977" s="274"/>
      <c r="E7977" s="274"/>
      <c r="F7977" s="274"/>
      <c r="G7977" s="73">
        <v>0</v>
      </c>
      <c r="H7977" s="73">
        <v>0</v>
      </c>
      <c r="I7977" s="275">
        <v>6280879.9199999999</v>
      </c>
      <c r="J7977" s="275"/>
      <c r="K7977" s="275">
        <v>0</v>
      </c>
      <c r="L7977" s="275"/>
      <c r="M7977" s="275"/>
      <c r="N7977" s="275"/>
      <c r="O7977" s="275">
        <v>6280879.9199999999</v>
      </c>
      <c r="P7977" s="275"/>
      <c r="Q7977" s="73">
        <v>0</v>
      </c>
    </row>
    <row r="7978" spans="1:17" ht="12.1" customHeight="1" x14ac:dyDescent="0.25">
      <c r="A7978" s="273" t="s">
        <v>12201</v>
      </c>
      <c r="B7978" s="273"/>
      <c r="C7978" s="274" t="s">
        <v>12202</v>
      </c>
      <c r="D7978" s="274"/>
      <c r="E7978" s="274"/>
      <c r="F7978" s="274"/>
      <c r="G7978" s="73">
        <v>0</v>
      </c>
      <c r="H7978" s="73">
        <v>0</v>
      </c>
      <c r="I7978" s="275">
        <v>25636.5</v>
      </c>
      <c r="J7978" s="275"/>
      <c r="K7978" s="275">
        <v>0</v>
      </c>
      <c r="L7978" s="275"/>
      <c r="M7978" s="275"/>
      <c r="N7978" s="275"/>
      <c r="O7978" s="275">
        <v>25636.5</v>
      </c>
      <c r="P7978" s="275"/>
      <c r="Q7978" s="73">
        <v>0</v>
      </c>
    </row>
    <row r="7979" spans="1:17" ht="12.75" customHeight="1" x14ac:dyDescent="0.25">
      <c r="A7979" s="273" t="s">
        <v>12203</v>
      </c>
      <c r="B7979" s="273"/>
      <c r="C7979" s="274" t="s">
        <v>12100</v>
      </c>
      <c r="D7979" s="274"/>
      <c r="E7979" s="274"/>
      <c r="F7979" s="274"/>
      <c r="G7979" s="73">
        <v>0</v>
      </c>
      <c r="H7979" s="73">
        <v>0</v>
      </c>
      <c r="I7979" s="275">
        <v>209565.93</v>
      </c>
      <c r="J7979" s="275"/>
      <c r="K7979" s="275">
        <v>0</v>
      </c>
      <c r="L7979" s="275"/>
      <c r="M7979" s="275"/>
      <c r="N7979" s="275"/>
      <c r="O7979" s="275">
        <v>209565.93</v>
      </c>
      <c r="P7979" s="275"/>
      <c r="Q7979" s="73">
        <v>0</v>
      </c>
    </row>
    <row r="7980" spans="1:17" ht="12.1" customHeight="1" x14ac:dyDescent="0.25">
      <c r="A7980" s="273" t="s">
        <v>12204</v>
      </c>
      <c r="B7980" s="273"/>
      <c r="C7980" s="274" t="s">
        <v>12205</v>
      </c>
      <c r="D7980" s="274"/>
      <c r="E7980" s="274"/>
      <c r="F7980" s="274"/>
      <c r="G7980" s="73">
        <v>0</v>
      </c>
      <c r="H7980" s="73">
        <v>0</v>
      </c>
      <c r="I7980" s="275">
        <v>16810.830000000002</v>
      </c>
      <c r="J7980" s="275"/>
      <c r="K7980" s="275">
        <v>0</v>
      </c>
      <c r="L7980" s="275"/>
      <c r="M7980" s="275"/>
      <c r="N7980" s="275"/>
      <c r="O7980" s="275">
        <v>16810.830000000002</v>
      </c>
      <c r="P7980" s="275"/>
      <c r="Q7980" s="73">
        <v>0</v>
      </c>
    </row>
    <row r="7981" spans="1:17" ht="12.1" customHeight="1" x14ac:dyDescent="0.25">
      <c r="A7981" s="273" t="s">
        <v>12206</v>
      </c>
      <c r="B7981" s="273"/>
      <c r="C7981" s="274" t="s">
        <v>12207</v>
      </c>
      <c r="D7981" s="274"/>
      <c r="E7981" s="274"/>
      <c r="F7981" s="274"/>
      <c r="G7981" s="73">
        <v>0</v>
      </c>
      <c r="H7981" s="73">
        <v>0</v>
      </c>
      <c r="I7981" s="275">
        <v>258209</v>
      </c>
      <c r="J7981" s="275"/>
      <c r="K7981" s="275">
        <v>0</v>
      </c>
      <c r="L7981" s="275"/>
      <c r="M7981" s="275"/>
      <c r="N7981" s="275"/>
      <c r="O7981" s="275">
        <v>258209</v>
      </c>
      <c r="P7981" s="275"/>
      <c r="Q7981" s="73">
        <v>0</v>
      </c>
    </row>
    <row r="7982" spans="1:17" ht="12.75" customHeight="1" x14ac:dyDescent="0.25">
      <c r="A7982" s="273" t="s">
        <v>12208</v>
      </c>
      <c r="B7982" s="273"/>
      <c r="C7982" s="274" t="s">
        <v>11872</v>
      </c>
      <c r="D7982" s="274"/>
      <c r="E7982" s="274"/>
      <c r="F7982" s="274"/>
      <c r="G7982" s="73">
        <v>0</v>
      </c>
      <c r="H7982" s="73">
        <v>0</v>
      </c>
      <c r="I7982" s="275">
        <v>185682.76</v>
      </c>
      <c r="J7982" s="275"/>
      <c r="K7982" s="275">
        <v>0</v>
      </c>
      <c r="L7982" s="275"/>
      <c r="M7982" s="275"/>
      <c r="N7982" s="275"/>
      <c r="O7982" s="275">
        <v>185682.76</v>
      </c>
      <c r="P7982" s="275"/>
      <c r="Q7982" s="73">
        <v>0</v>
      </c>
    </row>
    <row r="7983" spans="1:17" ht="12.1" customHeight="1" x14ac:dyDescent="0.25">
      <c r="A7983" s="273" t="s">
        <v>12209</v>
      </c>
      <c r="B7983" s="273"/>
      <c r="C7983" s="274" t="s">
        <v>12210</v>
      </c>
      <c r="D7983" s="274"/>
      <c r="E7983" s="274"/>
      <c r="F7983" s="274"/>
      <c r="G7983" s="73">
        <v>0</v>
      </c>
      <c r="H7983" s="73">
        <v>0</v>
      </c>
      <c r="I7983" s="275">
        <v>56197.95</v>
      </c>
      <c r="J7983" s="275"/>
      <c r="K7983" s="275">
        <v>0</v>
      </c>
      <c r="L7983" s="275"/>
      <c r="M7983" s="275"/>
      <c r="N7983" s="275"/>
      <c r="O7983" s="275">
        <v>56197.95</v>
      </c>
      <c r="P7983" s="275"/>
      <c r="Q7983" s="73">
        <v>0</v>
      </c>
    </row>
    <row r="7984" spans="1:17" ht="12.1" customHeight="1" x14ac:dyDescent="0.25">
      <c r="A7984" s="273" t="s">
        <v>12211</v>
      </c>
      <c r="B7984" s="273"/>
      <c r="C7984" s="274" t="s">
        <v>12212</v>
      </c>
      <c r="D7984" s="274"/>
      <c r="E7984" s="274"/>
      <c r="F7984" s="274"/>
      <c r="G7984" s="73">
        <v>0</v>
      </c>
      <c r="H7984" s="73">
        <v>0</v>
      </c>
      <c r="I7984" s="275">
        <v>58719.55</v>
      </c>
      <c r="J7984" s="275"/>
      <c r="K7984" s="275">
        <v>0</v>
      </c>
      <c r="L7984" s="275"/>
      <c r="M7984" s="275"/>
      <c r="N7984" s="275"/>
      <c r="O7984" s="275">
        <v>58719.55</v>
      </c>
      <c r="P7984" s="275"/>
      <c r="Q7984" s="73">
        <v>0</v>
      </c>
    </row>
    <row r="7985" spans="1:17" ht="12.75" customHeight="1" x14ac:dyDescent="0.25">
      <c r="A7985" s="273" t="s">
        <v>12213</v>
      </c>
      <c r="B7985" s="273"/>
      <c r="C7985" s="274" t="s">
        <v>12214</v>
      </c>
      <c r="D7985" s="274"/>
      <c r="E7985" s="274"/>
      <c r="F7985" s="274"/>
      <c r="G7985" s="73">
        <v>0</v>
      </c>
      <c r="H7985" s="73">
        <v>0</v>
      </c>
      <c r="I7985" s="275">
        <v>56618.22</v>
      </c>
      <c r="J7985" s="275"/>
      <c r="K7985" s="275">
        <v>0</v>
      </c>
      <c r="L7985" s="275"/>
      <c r="M7985" s="275"/>
      <c r="N7985" s="275"/>
      <c r="O7985" s="275">
        <v>56618.22</v>
      </c>
      <c r="P7985" s="275"/>
      <c r="Q7985" s="73">
        <v>0</v>
      </c>
    </row>
    <row r="7986" spans="1:17" ht="12.1" customHeight="1" x14ac:dyDescent="0.25">
      <c r="A7986" s="273" t="s">
        <v>12215</v>
      </c>
      <c r="B7986" s="273"/>
      <c r="C7986" s="274" t="s">
        <v>12100</v>
      </c>
      <c r="D7986" s="274"/>
      <c r="E7986" s="274"/>
      <c r="F7986" s="274"/>
      <c r="G7986" s="73">
        <v>0</v>
      </c>
      <c r="H7986" s="73">
        <v>0</v>
      </c>
      <c r="I7986" s="275">
        <v>11065132.48</v>
      </c>
      <c r="J7986" s="275"/>
      <c r="K7986" s="275">
        <v>0</v>
      </c>
      <c r="L7986" s="275"/>
      <c r="M7986" s="275"/>
      <c r="N7986" s="275"/>
      <c r="O7986" s="275">
        <v>11065132.48</v>
      </c>
      <c r="P7986" s="275"/>
      <c r="Q7986" s="73">
        <v>0</v>
      </c>
    </row>
    <row r="7987" spans="1:17" ht="12.1" customHeight="1" x14ac:dyDescent="0.25">
      <c r="A7987" s="273" t="s">
        <v>12216</v>
      </c>
      <c r="B7987" s="273"/>
      <c r="C7987" s="274" t="s">
        <v>12100</v>
      </c>
      <c r="D7987" s="274"/>
      <c r="E7987" s="274"/>
      <c r="F7987" s="274"/>
      <c r="G7987" s="73">
        <v>0</v>
      </c>
      <c r="H7987" s="73">
        <v>0</v>
      </c>
      <c r="I7987" s="275">
        <v>659596.46</v>
      </c>
      <c r="J7987" s="275"/>
      <c r="K7987" s="275">
        <v>0</v>
      </c>
      <c r="L7987" s="275"/>
      <c r="M7987" s="275"/>
      <c r="N7987" s="275"/>
      <c r="O7987" s="275">
        <v>659596.46</v>
      </c>
      <c r="P7987" s="275"/>
      <c r="Q7987" s="73">
        <v>0</v>
      </c>
    </row>
    <row r="7988" spans="1:17" ht="12.75" customHeight="1" x14ac:dyDescent="0.25">
      <c r="A7988" s="273" t="s">
        <v>12217</v>
      </c>
      <c r="B7988" s="273"/>
      <c r="C7988" s="274" t="s">
        <v>12218</v>
      </c>
      <c r="D7988" s="274"/>
      <c r="E7988" s="274"/>
      <c r="F7988" s="274"/>
      <c r="G7988" s="73">
        <v>0</v>
      </c>
      <c r="H7988" s="73">
        <v>0</v>
      </c>
      <c r="I7988" s="275">
        <v>3268690.06</v>
      </c>
      <c r="J7988" s="275"/>
      <c r="K7988" s="275">
        <v>0</v>
      </c>
      <c r="L7988" s="275"/>
      <c r="M7988" s="275"/>
      <c r="N7988" s="275"/>
      <c r="O7988" s="275">
        <v>3268690.06</v>
      </c>
      <c r="P7988" s="275"/>
      <c r="Q7988" s="73">
        <v>0</v>
      </c>
    </row>
    <row r="7989" spans="1:17" ht="12.1" customHeight="1" x14ac:dyDescent="0.25">
      <c r="A7989" s="273" t="s">
        <v>12219</v>
      </c>
      <c r="B7989" s="273"/>
      <c r="C7989" s="274" t="s">
        <v>12100</v>
      </c>
      <c r="D7989" s="274"/>
      <c r="E7989" s="274"/>
      <c r="F7989" s="274"/>
      <c r="G7989" s="73">
        <v>0</v>
      </c>
      <c r="H7989" s="73">
        <v>0</v>
      </c>
      <c r="I7989" s="275">
        <v>6596730.9000000004</v>
      </c>
      <c r="J7989" s="275"/>
      <c r="K7989" s="275">
        <v>0</v>
      </c>
      <c r="L7989" s="275"/>
      <c r="M7989" s="275"/>
      <c r="N7989" s="275"/>
      <c r="O7989" s="275">
        <v>6596730.9000000004</v>
      </c>
      <c r="P7989" s="275"/>
      <c r="Q7989" s="73">
        <v>0</v>
      </c>
    </row>
    <row r="7990" spans="1:17" ht="12.1" customHeight="1" x14ac:dyDescent="0.25">
      <c r="A7990" s="273" t="s">
        <v>12220</v>
      </c>
      <c r="B7990" s="273"/>
      <c r="C7990" s="274" t="s">
        <v>12100</v>
      </c>
      <c r="D7990" s="274"/>
      <c r="E7990" s="274"/>
      <c r="F7990" s="274"/>
      <c r="G7990" s="73">
        <v>0</v>
      </c>
      <c r="H7990" s="73">
        <v>0</v>
      </c>
      <c r="I7990" s="275">
        <v>12744843.82</v>
      </c>
      <c r="J7990" s="275"/>
      <c r="K7990" s="275">
        <v>0</v>
      </c>
      <c r="L7990" s="275"/>
      <c r="M7990" s="275"/>
      <c r="N7990" s="275"/>
      <c r="O7990" s="275">
        <v>12744843.82</v>
      </c>
      <c r="P7990" s="275"/>
      <c r="Q7990" s="73">
        <v>0</v>
      </c>
    </row>
    <row r="7991" spans="1:17" ht="12.75" customHeight="1" x14ac:dyDescent="0.25">
      <c r="A7991" s="273" t="s">
        <v>12221</v>
      </c>
      <c r="B7991" s="273"/>
      <c r="C7991" s="274" t="s">
        <v>12222</v>
      </c>
      <c r="D7991" s="274"/>
      <c r="E7991" s="274"/>
      <c r="F7991" s="274"/>
      <c r="G7991" s="73">
        <v>0</v>
      </c>
      <c r="H7991" s="73">
        <v>0</v>
      </c>
      <c r="I7991" s="275">
        <v>709298.2</v>
      </c>
      <c r="J7991" s="275"/>
      <c r="K7991" s="275">
        <v>0</v>
      </c>
      <c r="L7991" s="275"/>
      <c r="M7991" s="275"/>
      <c r="N7991" s="275"/>
      <c r="O7991" s="275">
        <v>709298.2</v>
      </c>
      <c r="P7991" s="275"/>
      <c r="Q7991" s="73">
        <v>0</v>
      </c>
    </row>
    <row r="7992" spans="1:17" ht="12.1" customHeight="1" x14ac:dyDescent="0.25">
      <c r="A7992" s="273" t="s">
        <v>12223</v>
      </c>
      <c r="B7992" s="273"/>
      <c r="C7992" s="274" t="s">
        <v>12224</v>
      </c>
      <c r="D7992" s="274"/>
      <c r="E7992" s="274"/>
      <c r="F7992" s="274"/>
      <c r="G7992" s="73">
        <v>0</v>
      </c>
      <c r="H7992" s="73">
        <v>0</v>
      </c>
      <c r="I7992" s="275">
        <v>34853.360000000001</v>
      </c>
      <c r="J7992" s="275"/>
      <c r="K7992" s="275">
        <v>0</v>
      </c>
      <c r="L7992" s="275"/>
      <c r="M7992" s="275"/>
      <c r="N7992" s="275"/>
      <c r="O7992" s="275">
        <v>34853.360000000001</v>
      </c>
      <c r="P7992" s="275"/>
      <c r="Q7992" s="73">
        <v>0</v>
      </c>
    </row>
    <row r="7993" spans="1:17" ht="12.1" customHeight="1" x14ac:dyDescent="0.25">
      <c r="A7993" s="273" t="s">
        <v>12225</v>
      </c>
      <c r="B7993" s="273"/>
      <c r="C7993" s="274" t="s">
        <v>12226</v>
      </c>
      <c r="D7993" s="274"/>
      <c r="E7993" s="274"/>
      <c r="F7993" s="274"/>
      <c r="G7993" s="73">
        <v>0</v>
      </c>
      <c r="H7993" s="73">
        <v>0</v>
      </c>
      <c r="I7993" s="275">
        <v>42053.26</v>
      </c>
      <c r="J7993" s="275"/>
      <c r="K7993" s="275">
        <v>0</v>
      </c>
      <c r="L7993" s="275"/>
      <c r="M7993" s="275"/>
      <c r="N7993" s="275"/>
      <c r="O7993" s="275">
        <v>42053.26</v>
      </c>
      <c r="P7993" s="275"/>
      <c r="Q7993" s="73">
        <v>0</v>
      </c>
    </row>
    <row r="7994" spans="1:17" ht="12.75" customHeight="1" x14ac:dyDescent="0.25">
      <c r="A7994" s="273" t="s">
        <v>12227</v>
      </c>
      <c r="B7994" s="273"/>
      <c r="C7994" s="274" t="s">
        <v>12100</v>
      </c>
      <c r="D7994" s="274"/>
      <c r="E7994" s="274"/>
      <c r="F7994" s="274"/>
      <c r="G7994" s="73">
        <v>0</v>
      </c>
      <c r="H7994" s="73">
        <v>0</v>
      </c>
      <c r="I7994" s="275">
        <v>7397028.8600000003</v>
      </c>
      <c r="J7994" s="275"/>
      <c r="K7994" s="275">
        <v>0</v>
      </c>
      <c r="L7994" s="275"/>
      <c r="M7994" s="275"/>
      <c r="N7994" s="275"/>
      <c r="O7994" s="275">
        <v>7397028.8600000003</v>
      </c>
      <c r="P7994" s="275"/>
      <c r="Q7994" s="73">
        <v>0</v>
      </c>
    </row>
    <row r="7995" spans="1:17" ht="12.1" customHeight="1" x14ac:dyDescent="0.25">
      <c r="A7995" s="273" t="s">
        <v>12228</v>
      </c>
      <c r="B7995" s="273"/>
      <c r="C7995" s="274" t="s">
        <v>12229</v>
      </c>
      <c r="D7995" s="274"/>
      <c r="E7995" s="274"/>
      <c r="F7995" s="274"/>
      <c r="G7995" s="73">
        <v>0</v>
      </c>
      <c r="H7995" s="73">
        <v>0</v>
      </c>
      <c r="I7995" s="275">
        <v>124556.9</v>
      </c>
      <c r="J7995" s="275"/>
      <c r="K7995" s="275">
        <v>0</v>
      </c>
      <c r="L7995" s="275"/>
      <c r="M7995" s="275"/>
      <c r="N7995" s="275"/>
      <c r="O7995" s="275">
        <v>124556.9</v>
      </c>
      <c r="P7995" s="275"/>
      <c r="Q7995" s="73">
        <v>0</v>
      </c>
    </row>
    <row r="7996" spans="1:17" ht="12.1" customHeight="1" x14ac:dyDescent="0.25">
      <c r="A7996" s="355"/>
      <c r="B7996" s="355"/>
      <c r="C7996" s="355"/>
      <c r="D7996" s="355"/>
      <c r="E7996" s="355"/>
      <c r="F7996" s="355"/>
      <c r="G7996" s="74">
        <v>0</v>
      </c>
      <c r="H7996" s="74">
        <v>0</v>
      </c>
      <c r="I7996" s="356">
        <v>540787597.11000001</v>
      </c>
      <c r="J7996" s="356"/>
      <c r="K7996" s="356">
        <v>0</v>
      </c>
      <c r="L7996" s="356"/>
      <c r="M7996" s="356"/>
      <c r="N7996" s="356"/>
      <c r="O7996" s="356">
        <v>540787597.11000001</v>
      </c>
      <c r="P7996" s="356"/>
      <c r="Q7996" s="74">
        <v>0</v>
      </c>
    </row>
    <row r="7997" spans="1:17" ht="6.8" customHeight="1" x14ac:dyDescent="0.25"/>
    <row r="7998" spans="1:17" ht="12.75" customHeight="1" x14ac:dyDescent="0.25">
      <c r="A7998" s="277" t="s">
        <v>578</v>
      </c>
      <c r="B7998" s="277"/>
      <c r="C7998" s="278" t="s">
        <v>1060</v>
      </c>
      <c r="D7998" s="278"/>
      <c r="E7998" s="278"/>
      <c r="F7998" s="278"/>
      <c r="G7998" s="278"/>
      <c r="H7998" s="278"/>
      <c r="I7998" s="278"/>
      <c r="J7998" s="278"/>
      <c r="K7998" s="278"/>
      <c r="L7998" s="278"/>
      <c r="M7998" s="278"/>
      <c r="N7998" s="278"/>
      <c r="O7998" s="278"/>
      <c r="P7998" s="278"/>
      <c r="Q7998" s="278"/>
    </row>
    <row r="7999" spans="1:17" ht="12.1" customHeight="1" x14ac:dyDescent="0.25">
      <c r="A7999" s="273" t="s">
        <v>12230</v>
      </c>
      <c r="B7999" s="273"/>
      <c r="C7999" s="274" t="s">
        <v>12231</v>
      </c>
      <c r="D7999" s="274"/>
      <c r="E7999" s="274"/>
      <c r="F7999" s="274"/>
      <c r="G7999" s="73">
        <v>0</v>
      </c>
      <c r="H7999" s="73">
        <v>0</v>
      </c>
      <c r="I7999" s="275">
        <v>90454.54</v>
      </c>
      <c r="J7999" s="275"/>
      <c r="K7999" s="275">
        <v>0</v>
      </c>
      <c r="L7999" s="275"/>
      <c r="M7999" s="275"/>
      <c r="N7999" s="275"/>
      <c r="O7999" s="275">
        <v>90454.54</v>
      </c>
      <c r="P7999" s="275"/>
      <c r="Q7999" s="73">
        <v>0</v>
      </c>
    </row>
    <row r="8000" spans="1:17" ht="12.1" customHeight="1" x14ac:dyDescent="0.25">
      <c r="A8000" s="273" t="s">
        <v>12232</v>
      </c>
      <c r="B8000" s="273"/>
      <c r="C8000" s="274" t="s">
        <v>12233</v>
      </c>
      <c r="D8000" s="274"/>
      <c r="E8000" s="274"/>
      <c r="F8000" s="274"/>
      <c r="G8000" s="73">
        <v>0</v>
      </c>
      <c r="H8000" s="73">
        <v>0</v>
      </c>
      <c r="I8000" s="275">
        <v>127272.8</v>
      </c>
      <c r="J8000" s="275"/>
      <c r="K8000" s="275">
        <v>0</v>
      </c>
      <c r="L8000" s="275"/>
      <c r="M8000" s="275"/>
      <c r="N8000" s="275"/>
      <c r="O8000" s="275">
        <v>127272.8</v>
      </c>
      <c r="P8000" s="275"/>
      <c r="Q8000" s="73">
        <v>0</v>
      </c>
    </row>
    <row r="8001" spans="1:17" ht="12.75" customHeight="1" x14ac:dyDescent="0.25">
      <c r="A8001" s="273" t="s">
        <v>12234</v>
      </c>
      <c r="B8001" s="273"/>
      <c r="C8001" s="274" t="s">
        <v>12235</v>
      </c>
      <c r="D8001" s="274"/>
      <c r="E8001" s="274"/>
      <c r="F8001" s="274"/>
      <c r="G8001" s="73">
        <v>0</v>
      </c>
      <c r="H8001" s="73">
        <v>0</v>
      </c>
      <c r="I8001" s="275">
        <v>100000</v>
      </c>
      <c r="J8001" s="275"/>
      <c r="K8001" s="275">
        <v>0</v>
      </c>
      <c r="L8001" s="275"/>
      <c r="M8001" s="275"/>
      <c r="N8001" s="275"/>
      <c r="O8001" s="275">
        <v>100000</v>
      </c>
      <c r="P8001" s="275"/>
      <c r="Q8001" s="73">
        <v>0</v>
      </c>
    </row>
    <row r="8002" spans="1:17" ht="12.1" customHeight="1" x14ac:dyDescent="0.25">
      <c r="A8002" s="273" t="s">
        <v>12236</v>
      </c>
      <c r="B8002" s="273"/>
      <c r="C8002" s="274" t="s">
        <v>12237</v>
      </c>
      <c r="D8002" s="274"/>
      <c r="E8002" s="274"/>
      <c r="F8002" s="274"/>
      <c r="G8002" s="73">
        <v>0</v>
      </c>
      <c r="H8002" s="73">
        <v>0</v>
      </c>
      <c r="I8002" s="275">
        <v>2160993.4900000002</v>
      </c>
      <c r="J8002" s="275"/>
      <c r="K8002" s="275">
        <v>0</v>
      </c>
      <c r="L8002" s="275"/>
      <c r="M8002" s="275"/>
      <c r="N8002" s="275"/>
      <c r="O8002" s="275">
        <v>2160993.4900000002</v>
      </c>
      <c r="P8002" s="275"/>
      <c r="Q8002" s="73">
        <v>0</v>
      </c>
    </row>
    <row r="8003" spans="1:17" ht="12.1" customHeight="1" x14ac:dyDescent="0.25">
      <c r="A8003" s="273" t="s">
        <v>12238</v>
      </c>
      <c r="B8003" s="273"/>
      <c r="C8003" s="274" t="s">
        <v>12239</v>
      </c>
      <c r="D8003" s="274"/>
      <c r="E8003" s="274"/>
      <c r="F8003" s="274"/>
      <c r="G8003" s="73">
        <v>0</v>
      </c>
      <c r="H8003" s="73">
        <v>0</v>
      </c>
      <c r="I8003" s="275">
        <v>165454.79999999999</v>
      </c>
      <c r="J8003" s="275"/>
      <c r="K8003" s="275">
        <v>0</v>
      </c>
      <c r="L8003" s="275"/>
      <c r="M8003" s="275"/>
      <c r="N8003" s="275"/>
      <c r="O8003" s="275">
        <v>165454.79999999999</v>
      </c>
      <c r="P8003" s="275"/>
      <c r="Q8003" s="73">
        <v>0</v>
      </c>
    </row>
    <row r="8004" spans="1:17" ht="12.1" customHeight="1" x14ac:dyDescent="0.25">
      <c r="A8004" s="273" t="s">
        <v>12240</v>
      </c>
      <c r="B8004" s="273"/>
      <c r="C8004" s="274" t="s">
        <v>12239</v>
      </c>
      <c r="D8004" s="274"/>
      <c r="E8004" s="274"/>
      <c r="F8004" s="274"/>
      <c r="G8004" s="73">
        <v>0</v>
      </c>
      <c r="H8004" s="73">
        <v>0</v>
      </c>
      <c r="I8004" s="275">
        <v>3600</v>
      </c>
      <c r="J8004" s="275"/>
      <c r="K8004" s="275">
        <v>0</v>
      </c>
      <c r="L8004" s="275"/>
      <c r="M8004" s="275"/>
      <c r="N8004" s="275"/>
      <c r="O8004" s="275">
        <v>3600</v>
      </c>
      <c r="P8004" s="275"/>
      <c r="Q8004" s="73">
        <v>0</v>
      </c>
    </row>
    <row r="8005" spans="1:17" ht="12.75" customHeight="1" x14ac:dyDescent="0.25">
      <c r="A8005" s="273" t="s">
        <v>12241</v>
      </c>
      <c r="B8005" s="273"/>
      <c r="C8005" s="274" t="s">
        <v>12242</v>
      </c>
      <c r="D8005" s="274"/>
      <c r="E8005" s="274"/>
      <c r="F8005" s="274"/>
      <c r="G8005" s="73">
        <v>0</v>
      </c>
      <c r="H8005" s="73">
        <v>0</v>
      </c>
      <c r="I8005" s="275">
        <v>94545.54</v>
      </c>
      <c r="J8005" s="275"/>
      <c r="K8005" s="275">
        <v>0</v>
      </c>
      <c r="L8005" s="275"/>
      <c r="M8005" s="275"/>
      <c r="N8005" s="275"/>
      <c r="O8005" s="275">
        <v>94545.54</v>
      </c>
      <c r="P8005" s="275"/>
      <c r="Q8005" s="73">
        <v>0</v>
      </c>
    </row>
    <row r="8006" spans="1:17" ht="12.1" customHeight="1" x14ac:dyDescent="0.25">
      <c r="A8006" s="273" t="s">
        <v>12243</v>
      </c>
      <c r="B8006" s="273"/>
      <c r="C8006" s="274" t="s">
        <v>12237</v>
      </c>
      <c r="D8006" s="274"/>
      <c r="E8006" s="274"/>
      <c r="F8006" s="274"/>
      <c r="G8006" s="73">
        <v>0</v>
      </c>
      <c r="H8006" s="73">
        <v>0</v>
      </c>
      <c r="I8006" s="275">
        <v>1078343.78</v>
      </c>
      <c r="J8006" s="275"/>
      <c r="K8006" s="275">
        <v>0</v>
      </c>
      <c r="L8006" s="275"/>
      <c r="M8006" s="275"/>
      <c r="N8006" s="275"/>
      <c r="O8006" s="275">
        <v>1078343.78</v>
      </c>
      <c r="P8006" s="275"/>
      <c r="Q8006" s="73">
        <v>0</v>
      </c>
    </row>
    <row r="8007" spans="1:17" ht="12.1" customHeight="1" x14ac:dyDescent="0.25">
      <c r="A8007" s="273" t="s">
        <v>12244</v>
      </c>
      <c r="B8007" s="273"/>
      <c r="C8007" s="274" t="s">
        <v>12239</v>
      </c>
      <c r="D8007" s="274"/>
      <c r="E8007" s="274"/>
      <c r="F8007" s="274"/>
      <c r="G8007" s="73">
        <v>0</v>
      </c>
      <c r="H8007" s="73">
        <v>0</v>
      </c>
      <c r="I8007" s="275">
        <v>160650</v>
      </c>
      <c r="J8007" s="275"/>
      <c r="K8007" s="275">
        <v>0</v>
      </c>
      <c r="L8007" s="275"/>
      <c r="M8007" s="275"/>
      <c r="N8007" s="275"/>
      <c r="O8007" s="275">
        <v>160650</v>
      </c>
      <c r="P8007" s="275"/>
      <c r="Q8007" s="73">
        <v>0</v>
      </c>
    </row>
    <row r="8008" spans="1:17" ht="12.75" customHeight="1" x14ac:dyDescent="0.25">
      <c r="A8008" s="273" t="s">
        <v>12245</v>
      </c>
      <c r="B8008" s="273"/>
      <c r="C8008" s="274" t="s">
        <v>12246</v>
      </c>
      <c r="D8008" s="274"/>
      <c r="E8008" s="274"/>
      <c r="F8008" s="274"/>
      <c r="G8008" s="73">
        <v>0</v>
      </c>
      <c r="H8008" s="73">
        <v>0</v>
      </c>
      <c r="I8008" s="275">
        <v>84600</v>
      </c>
      <c r="J8008" s="275"/>
      <c r="K8008" s="275">
        <v>0</v>
      </c>
      <c r="L8008" s="275"/>
      <c r="M8008" s="275"/>
      <c r="N8008" s="275"/>
      <c r="O8008" s="275">
        <v>84600</v>
      </c>
      <c r="P8008" s="275"/>
      <c r="Q8008" s="73">
        <v>0</v>
      </c>
    </row>
    <row r="8009" spans="1:17" ht="12.1" customHeight="1" x14ac:dyDescent="0.25">
      <c r="A8009" s="273" t="s">
        <v>12247</v>
      </c>
      <c r="B8009" s="273"/>
      <c r="C8009" s="274" t="s">
        <v>12248</v>
      </c>
      <c r="D8009" s="274"/>
      <c r="E8009" s="274"/>
      <c r="F8009" s="274"/>
      <c r="G8009" s="73">
        <v>0</v>
      </c>
      <c r="H8009" s="73">
        <v>0</v>
      </c>
      <c r="I8009" s="275">
        <v>13500</v>
      </c>
      <c r="J8009" s="275"/>
      <c r="K8009" s="275">
        <v>0</v>
      </c>
      <c r="L8009" s="275"/>
      <c r="M8009" s="275"/>
      <c r="N8009" s="275"/>
      <c r="O8009" s="275">
        <v>13500</v>
      </c>
      <c r="P8009" s="275"/>
      <c r="Q8009" s="73">
        <v>0</v>
      </c>
    </row>
    <row r="8010" spans="1:17" ht="12.1" customHeight="1" x14ac:dyDescent="0.25">
      <c r="A8010" s="273" t="s">
        <v>12249</v>
      </c>
      <c r="B8010" s="273"/>
      <c r="C8010" s="274" t="s">
        <v>12239</v>
      </c>
      <c r="D8010" s="274"/>
      <c r="E8010" s="274"/>
      <c r="F8010" s="274"/>
      <c r="G8010" s="73">
        <v>0</v>
      </c>
      <c r="H8010" s="73">
        <v>0</v>
      </c>
      <c r="I8010" s="275">
        <v>65040.75</v>
      </c>
      <c r="J8010" s="275"/>
      <c r="K8010" s="275">
        <v>0</v>
      </c>
      <c r="L8010" s="275"/>
      <c r="M8010" s="275"/>
      <c r="N8010" s="275"/>
      <c r="O8010" s="275">
        <v>65040.75</v>
      </c>
      <c r="P8010" s="275"/>
      <c r="Q8010" s="73">
        <v>0</v>
      </c>
    </row>
    <row r="8011" spans="1:17" ht="12.75" customHeight="1" x14ac:dyDescent="0.25">
      <c r="A8011" s="273" t="s">
        <v>12250</v>
      </c>
      <c r="B8011" s="273"/>
      <c r="C8011" s="274" t="s">
        <v>12251</v>
      </c>
      <c r="D8011" s="274"/>
      <c r="E8011" s="274"/>
      <c r="F8011" s="274"/>
      <c r="G8011" s="73">
        <v>0</v>
      </c>
      <c r="H8011" s="73">
        <v>0</v>
      </c>
      <c r="I8011" s="275">
        <v>22500</v>
      </c>
      <c r="J8011" s="275"/>
      <c r="K8011" s="275">
        <v>0</v>
      </c>
      <c r="L8011" s="275"/>
      <c r="M8011" s="275"/>
      <c r="N8011" s="275"/>
      <c r="O8011" s="275">
        <v>22500</v>
      </c>
      <c r="P8011" s="275"/>
      <c r="Q8011" s="73">
        <v>0</v>
      </c>
    </row>
    <row r="8012" spans="1:17" ht="12.1" customHeight="1" x14ac:dyDescent="0.25">
      <c r="A8012" s="273" t="s">
        <v>12252</v>
      </c>
      <c r="B8012" s="273"/>
      <c r="C8012" s="274" t="s">
        <v>12239</v>
      </c>
      <c r="D8012" s="274"/>
      <c r="E8012" s="274"/>
      <c r="F8012" s="274"/>
      <c r="G8012" s="73">
        <v>0</v>
      </c>
      <c r="H8012" s="73">
        <v>0</v>
      </c>
      <c r="I8012" s="275">
        <v>136699.88</v>
      </c>
      <c r="J8012" s="275"/>
      <c r="K8012" s="275">
        <v>0</v>
      </c>
      <c r="L8012" s="275"/>
      <c r="M8012" s="275"/>
      <c r="N8012" s="275"/>
      <c r="O8012" s="275">
        <v>136699.88</v>
      </c>
      <c r="P8012" s="275"/>
      <c r="Q8012" s="73">
        <v>0</v>
      </c>
    </row>
    <row r="8013" spans="1:17" ht="12.1" customHeight="1" x14ac:dyDescent="0.25">
      <c r="A8013" s="273" t="s">
        <v>12253</v>
      </c>
      <c r="B8013" s="273"/>
      <c r="C8013" s="274" t="s">
        <v>12239</v>
      </c>
      <c r="D8013" s="274"/>
      <c r="E8013" s="274"/>
      <c r="F8013" s="274"/>
      <c r="G8013" s="73">
        <v>0</v>
      </c>
      <c r="H8013" s="73">
        <v>0</v>
      </c>
      <c r="I8013" s="275">
        <v>36000</v>
      </c>
      <c r="J8013" s="275"/>
      <c r="K8013" s="275">
        <v>0</v>
      </c>
      <c r="L8013" s="275"/>
      <c r="M8013" s="275"/>
      <c r="N8013" s="275"/>
      <c r="O8013" s="275">
        <v>36000</v>
      </c>
      <c r="P8013" s="275"/>
      <c r="Q8013" s="73">
        <v>0</v>
      </c>
    </row>
    <row r="8014" spans="1:17" ht="12.75" customHeight="1" x14ac:dyDescent="0.25">
      <c r="A8014" s="273" t="s">
        <v>12254</v>
      </c>
      <c r="B8014" s="273"/>
      <c r="C8014" s="274" t="s">
        <v>12239</v>
      </c>
      <c r="D8014" s="274"/>
      <c r="E8014" s="274"/>
      <c r="F8014" s="274"/>
      <c r="G8014" s="73">
        <v>0</v>
      </c>
      <c r="H8014" s="73">
        <v>0</v>
      </c>
      <c r="I8014" s="275">
        <v>148208.42000000001</v>
      </c>
      <c r="J8014" s="275"/>
      <c r="K8014" s="275">
        <v>0</v>
      </c>
      <c r="L8014" s="275"/>
      <c r="M8014" s="275"/>
      <c r="N8014" s="275"/>
      <c r="O8014" s="275">
        <v>148208.42000000001</v>
      </c>
      <c r="P8014" s="275"/>
      <c r="Q8014" s="73">
        <v>0</v>
      </c>
    </row>
    <row r="8015" spans="1:17" ht="12.1" customHeight="1" x14ac:dyDescent="0.25">
      <c r="A8015" s="273" t="s">
        <v>12255</v>
      </c>
      <c r="B8015" s="273"/>
      <c r="C8015" s="274" t="s">
        <v>12248</v>
      </c>
      <c r="D8015" s="274"/>
      <c r="E8015" s="274"/>
      <c r="F8015" s="274"/>
      <c r="G8015" s="73">
        <v>0</v>
      </c>
      <c r="H8015" s="73">
        <v>0</v>
      </c>
      <c r="I8015" s="275">
        <v>649214.22</v>
      </c>
      <c r="J8015" s="275"/>
      <c r="K8015" s="275">
        <v>0</v>
      </c>
      <c r="L8015" s="275"/>
      <c r="M8015" s="275"/>
      <c r="N8015" s="275"/>
      <c r="O8015" s="275">
        <v>649214.22</v>
      </c>
      <c r="P8015" s="275"/>
      <c r="Q8015" s="73">
        <v>0</v>
      </c>
    </row>
    <row r="8016" spans="1:17" ht="12.1" customHeight="1" x14ac:dyDescent="0.25">
      <c r="A8016" s="273" t="s">
        <v>12256</v>
      </c>
      <c r="B8016" s="273"/>
      <c r="C8016" s="274" t="s">
        <v>12257</v>
      </c>
      <c r="D8016" s="274"/>
      <c r="E8016" s="274"/>
      <c r="F8016" s="274"/>
      <c r="G8016" s="73">
        <v>0</v>
      </c>
      <c r="H8016" s="73">
        <v>0</v>
      </c>
      <c r="I8016" s="275">
        <v>2581.8000000000002</v>
      </c>
      <c r="J8016" s="275"/>
      <c r="K8016" s="275">
        <v>0</v>
      </c>
      <c r="L8016" s="275"/>
      <c r="M8016" s="275"/>
      <c r="N8016" s="275"/>
      <c r="O8016" s="275">
        <v>2581.8000000000002</v>
      </c>
      <c r="P8016" s="275"/>
      <c r="Q8016" s="73">
        <v>0</v>
      </c>
    </row>
    <row r="8017" spans="1:17" ht="12.75" customHeight="1" x14ac:dyDescent="0.25">
      <c r="A8017" s="273" t="s">
        <v>12258</v>
      </c>
      <c r="B8017" s="273"/>
      <c r="C8017" s="274" t="s">
        <v>12259</v>
      </c>
      <c r="D8017" s="274"/>
      <c r="E8017" s="274"/>
      <c r="F8017" s="274"/>
      <c r="G8017" s="73">
        <v>0</v>
      </c>
      <c r="H8017" s="73">
        <v>0</v>
      </c>
      <c r="I8017" s="275">
        <v>28000</v>
      </c>
      <c r="J8017" s="275"/>
      <c r="K8017" s="275">
        <v>0</v>
      </c>
      <c r="L8017" s="275"/>
      <c r="M8017" s="275"/>
      <c r="N8017" s="275"/>
      <c r="O8017" s="275">
        <v>28000</v>
      </c>
      <c r="P8017" s="275"/>
      <c r="Q8017" s="73">
        <v>0</v>
      </c>
    </row>
    <row r="8018" spans="1:17" ht="12.1" customHeight="1" x14ac:dyDescent="0.25">
      <c r="A8018" s="273" t="s">
        <v>12260</v>
      </c>
      <c r="B8018" s="273"/>
      <c r="C8018" s="274" t="s">
        <v>12261</v>
      </c>
      <c r="D8018" s="274"/>
      <c r="E8018" s="274"/>
      <c r="F8018" s="274"/>
      <c r="G8018" s="73">
        <v>0</v>
      </c>
      <c r="H8018" s="73">
        <v>0</v>
      </c>
      <c r="I8018" s="275">
        <v>40000</v>
      </c>
      <c r="J8018" s="275"/>
      <c r="K8018" s="275">
        <v>0</v>
      </c>
      <c r="L8018" s="275"/>
      <c r="M8018" s="275"/>
      <c r="N8018" s="275"/>
      <c r="O8018" s="275">
        <v>40000</v>
      </c>
      <c r="P8018" s="275"/>
      <c r="Q8018" s="73">
        <v>0</v>
      </c>
    </row>
    <row r="8019" spans="1:17" ht="12.1" customHeight="1" x14ac:dyDescent="0.25">
      <c r="A8019" s="273" t="s">
        <v>12262</v>
      </c>
      <c r="B8019" s="273"/>
      <c r="C8019" s="274" t="s">
        <v>12263</v>
      </c>
      <c r="D8019" s="274"/>
      <c r="E8019" s="274"/>
      <c r="F8019" s="274"/>
      <c r="G8019" s="73">
        <v>0</v>
      </c>
      <c r="H8019" s="73">
        <v>0</v>
      </c>
      <c r="I8019" s="275">
        <v>38400</v>
      </c>
      <c r="J8019" s="275"/>
      <c r="K8019" s="275">
        <v>0</v>
      </c>
      <c r="L8019" s="275"/>
      <c r="M8019" s="275"/>
      <c r="N8019" s="275"/>
      <c r="O8019" s="275">
        <v>38400</v>
      </c>
      <c r="P8019" s="275"/>
      <c r="Q8019" s="73">
        <v>0</v>
      </c>
    </row>
    <row r="8020" spans="1:17" ht="12.75" customHeight="1" x14ac:dyDescent="0.25">
      <c r="A8020" s="273" t="s">
        <v>12264</v>
      </c>
      <c r="B8020" s="273"/>
      <c r="C8020" s="274" t="s">
        <v>12237</v>
      </c>
      <c r="D8020" s="274"/>
      <c r="E8020" s="274"/>
      <c r="F8020" s="274"/>
      <c r="G8020" s="73">
        <v>0</v>
      </c>
      <c r="H8020" s="73">
        <v>0</v>
      </c>
      <c r="I8020" s="275">
        <v>1262710.6299999999</v>
      </c>
      <c r="J8020" s="275"/>
      <c r="K8020" s="275">
        <v>0</v>
      </c>
      <c r="L8020" s="275"/>
      <c r="M8020" s="275"/>
      <c r="N8020" s="275"/>
      <c r="O8020" s="275">
        <v>1262710.6299999999</v>
      </c>
      <c r="P8020" s="275"/>
      <c r="Q8020" s="73">
        <v>0</v>
      </c>
    </row>
    <row r="8021" spans="1:17" ht="12.1" customHeight="1" x14ac:dyDescent="0.25">
      <c r="A8021" s="273" t="s">
        <v>12265</v>
      </c>
      <c r="B8021" s="273"/>
      <c r="C8021" s="274" t="s">
        <v>12266</v>
      </c>
      <c r="D8021" s="274"/>
      <c r="E8021" s="274"/>
      <c r="F8021" s="274"/>
      <c r="G8021" s="73">
        <v>0</v>
      </c>
      <c r="H8021" s="73">
        <v>0</v>
      </c>
      <c r="I8021" s="275">
        <v>37800</v>
      </c>
      <c r="J8021" s="275"/>
      <c r="K8021" s="275">
        <v>0</v>
      </c>
      <c r="L8021" s="275"/>
      <c r="M8021" s="275"/>
      <c r="N8021" s="275"/>
      <c r="O8021" s="275">
        <v>37800</v>
      </c>
      <c r="P8021" s="275"/>
      <c r="Q8021" s="73">
        <v>0</v>
      </c>
    </row>
    <row r="8022" spans="1:17" ht="12.1" customHeight="1" x14ac:dyDescent="0.25">
      <c r="A8022" s="273" t="s">
        <v>12267</v>
      </c>
      <c r="B8022" s="273"/>
      <c r="C8022" s="274" t="s">
        <v>12237</v>
      </c>
      <c r="D8022" s="274"/>
      <c r="E8022" s="274"/>
      <c r="F8022" s="274"/>
      <c r="G8022" s="73">
        <v>0</v>
      </c>
      <c r="H8022" s="73">
        <v>0</v>
      </c>
      <c r="I8022" s="275">
        <v>777058.44</v>
      </c>
      <c r="J8022" s="275"/>
      <c r="K8022" s="275">
        <v>0</v>
      </c>
      <c r="L8022" s="275"/>
      <c r="M8022" s="275"/>
      <c r="N8022" s="275"/>
      <c r="O8022" s="275">
        <v>777058.44</v>
      </c>
      <c r="P8022" s="275"/>
      <c r="Q8022" s="73">
        <v>0</v>
      </c>
    </row>
    <row r="8023" spans="1:17" ht="12.75" customHeight="1" x14ac:dyDescent="0.25">
      <c r="A8023" s="273" t="s">
        <v>12268</v>
      </c>
      <c r="B8023" s="273"/>
      <c r="C8023" s="274" t="s">
        <v>12237</v>
      </c>
      <c r="D8023" s="274"/>
      <c r="E8023" s="274"/>
      <c r="F8023" s="274"/>
      <c r="G8023" s="73">
        <v>0</v>
      </c>
      <c r="H8023" s="73">
        <v>0</v>
      </c>
      <c r="I8023" s="275">
        <v>1765840.02</v>
      </c>
      <c r="J8023" s="275"/>
      <c r="K8023" s="275">
        <v>0</v>
      </c>
      <c r="L8023" s="275"/>
      <c r="M8023" s="275"/>
      <c r="N8023" s="275"/>
      <c r="O8023" s="275">
        <v>1765840.02</v>
      </c>
      <c r="P8023" s="275"/>
      <c r="Q8023" s="73">
        <v>0</v>
      </c>
    </row>
    <row r="8024" spans="1:17" ht="12.1" customHeight="1" x14ac:dyDescent="0.25">
      <c r="A8024" s="273" t="s">
        <v>12269</v>
      </c>
      <c r="B8024" s="273"/>
      <c r="C8024" s="274" t="s">
        <v>12239</v>
      </c>
      <c r="D8024" s="274"/>
      <c r="E8024" s="274"/>
      <c r="F8024" s="274"/>
      <c r="G8024" s="73">
        <v>0</v>
      </c>
      <c r="H8024" s="73">
        <v>0</v>
      </c>
      <c r="I8024" s="275">
        <v>28545.52</v>
      </c>
      <c r="J8024" s="275"/>
      <c r="K8024" s="275">
        <v>0</v>
      </c>
      <c r="L8024" s="275"/>
      <c r="M8024" s="275"/>
      <c r="N8024" s="275"/>
      <c r="O8024" s="275">
        <v>28545.52</v>
      </c>
      <c r="P8024" s="275"/>
      <c r="Q8024" s="73">
        <v>0</v>
      </c>
    </row>
    <row r="8025" spans="1:17" ht="12.1" customHeight="1" x14ac:dyDescent="0.25">
      <c r="A8025" s="273" t="s">
        <v>12270</v>
      </c>
      <c r="B8025" s="273"/>
      <c r="C8025" s="274" t="s">
        <v>12239</v>
      </c>
      <c r="D8025" s="274"/>
      <c r="E8025" s="274"/>
      <c r="F8025" s="274"/>
      <c r="G8025" s="73">
        <v>0</v>
      </c>
      <c r="H8025" s="73">
        <v>0</v>
      </c>
      <c r="I8025" s="275">
        <v>3004090.91</v>
      </c>
      <c r="J8025" s="275"/>
      <c r="K8025" s="275">
        <v>0</v>
      </c>
      <c r="L8025" s="275"/>
      <c r="M8025" s="275"/>
      <c r="N8025" s="275"/>
      <c r="O8025" s="275">
        <v>3004090.91</v>
      </c>
      <c r="P8025" s="275"/>
      <c r="Q8025" s="73">
        <v>0</v>
      </c>
    </row>
    <row r="8026" spans="1:17" ht="12.75" customHeight="1" x14ac:dyDescent="0.25">
      <c r="A8026" s="273" t="s">
        <v>12271</v>
      </c>
      <c r="B8026" s="273"/>
      <c r="C8026" s="274" t="s">
        <v>12272</v>
      </c>
      <c r="D8026" s="274"/>
      <c r="E8026" s="274"/>
      <c r="F8026" s="274"/>
      <c r="G8026" s="73">
        <v>0</v>
      </c>
      <c r="H8026" s="73">
        <v>0</v>
      </c>
      <c r="I8026" s="275">
        <v>261494.9</v>
      </c>
      <c r="J8026" s="275"/>
      <c r="K8026" s="275">
        <v>0</v>
      </c>
      <c r="L8026" s="275"/>
      <c r="M8026" s="275"/>
      <c r="N8026" s="275"/>
      <c r="O8026" s="275">
        <v>261494.9</v>
      </c>
      <c r="P8026" s="275"/>
      <c r="Q8026" s="73">
        <v>0</v>
      </c>
    </row>
    <row r="8027" spans="1:17" ht="12.1" customHeight="1" x14ac:dyDescent="0.25">
      <c r="A8027" s="273" t="s">
        <v>12273</v>
      </c>
      <c r="B8027" s="273"/>
      <c r="C8027" s="274" t="s">
        <v>12274</v>
      </c>
      <c r="D8027" s="274"/>
      <c r="E8027" s="274"/>
      <c r="F8027" s="274"/>
      <c r="G8027" s="73">
        <v>0</v>
      </c>
      <c r="H8027" s="73">
        <v>0</v>
      </c>
      <c r="I8027" s="275">
        <v>375401.56</v>
      </c>
      <c r="J8027" s="275"/>
      <c r="K8027" s="275">
        <v>0</v>
      </c>
      <c r="L8027" s="275"/>
      <c r="M8027" s="275"/>
      <c r="N8027" s="275"/>
      <c r="O8027" s="275">
        <v>375401.56</v>
      </c>
      <c r="P8027" s="275"/>
      <c r="Q8027" s="73">
        <v>0</v>
      </c>
    </row>
    <row r="8028" spans="1:17" ht="12.1" customHeight="1" x14ac:dyDescent="0.25">
      <c r="A8028" s="273" t="s">
        <v>12275</v>
      </c>
      <c r="B8028" s="273"/>
      <c r="C8028" s="274" t="s">
        <v>12276</v>
      </c>
      <c r="D8028" s="274"/>
      <c r="E8028" s="274"/>
      <c r="F8028" s="274"/>
      <c r="G8028" s="73">
        <v>0</v>
      </c>
      <c r="H8028" s="73">
        <v>0</v>
      </c>
      <c r="I8028" s="275">
        <v>130748.19</v>
      </c>
      <c r="J8028" s="275"/>
      <c r="K8028" s="275">
        <v>0</v>
      </c>
      <c r="L8028" s="275"/>
      <c r="M8028" s="275"/>
      <c r="N8028" s="275"/>
      <c r="O8028" s="275">
        <v>130748.19</v>
      </c>
      <c r="P8028" s="275"/>
      <c r="Q8028" s="73">
        <v>0</v>
      </c>
    </row>
    <row r="8029" spans="1:17" ht="12.1" customHeight="1" x14ac:dyDescent="0.25">
      <c r="A8029" s="273" t="s">
        <v>12277</v>
      </c>
      <c r="B8029" s="273"/>
      <c r="C8029" s="274" t="s">
        <v>12237</v>
      </c>
      <c r="D8029" s="274"/>
      <c r="E8029" s="274"/>
      <c r="F8029" s="274"/>
      <c r="G8029" s="73">
        <v>0</v>
      </c>
      <c r="H8029" s="73">
        <v>0</v>
      </c>
      <c r="I8029" s="275">
        <v>1468104.41</v>
      </c>
      <c r="J8029" s="275"/>
      <c r="K8029" s="275">
        <v>0</v>
      </c>
      <c r="L8029" s="275"/>
      <c r="M8029" s="275"/>
      <c r="N8029" s="275"/>
      <c r="O8029" s="275">
        <v>1468104.41</v>
      </c>
      <c r="P8029" s="275"/>
      <c r="Q8029" s="73">
        <v>0</v>
      </c>
    </row>
    <row r="8030" spans="1:17" ht="12.75" customHeight="1" x14ac:dyDescent="0.25">
      <c r="A8030" s="273" t="s">
        <v>12278</v>
      </c>
      <c r="B8030" s="273"/>
      <c r="C8030" s="274" t="s">
        <v>12239</v>
      </c>
      <c r="D8030" s="274"/>
      <c r="E8030" s="274"/>
      <c r="F8030" s="274"/>
      <c r="G8030" s="73">
        <v>0</v>
      </c>
      <c r="H8030" s="73">
        <v>0</v>
      </c>
      <c r="I8030" s="275">
        <v>1315545.6000000001</v>
      </c>
      <c r="J8030" s="275"/>
      <c r="K8030" s="275">
        <v>0</v>
      </c>
      <c r="L8030" s="275"/>
      <c r="M8030" s="275"/>
      <c r="N8030" s="275"/>
      <c r="O8030" s="275">
        <v>1315545.6000000001</v>
      </c>
      <c r="P8030" s="275"/>
      <c r="Q8030" s="73">
        <v>0</v>
      </c>
    </row>
    <row r="8031" spans="1:17" ht="12.1" customHeight="1" x14ac:dyDescent="0.25">
      <c r="A8031" s="273" t="s">
        <v>12279</v>
      </c>
      <c r="B8031" s="273"/>
      <c r="C8031" s="274" t="s">
        <v>12237</v>
      </c>
      <c r="D8031" s="274"/>
      <c r="E8031" s="274"/>
      <c r="F8031" s="274"/>
      <c r="G8031" s="73">
        <v>0</v>
      </c>
      <c r="H8031" s="73">
        <v>0</v>
      </c>
      <c r="I8031" s="275">
        <v>3491848.81</v>
      </c>
      <c r="J8031" s="275"/>
      <c r="K8031" s="275">
        <v>0</v>
      </c>
      <c r="L8031" s="275"/>
      <c r="M8031" s="275"/>
      <c r="N8031" s="275"/>
      <c r="O8031" s="275">
        <v>3491848.81</v>
      </c>
      <c r="P8031" s="275"/>
      <c r="Q8031" s="73">
        <v>0</v>
      </c>
    </row>
    <row r="8032" spans="1:17" ht="12.1" customHeight="1" x14ac:dyDescent="0.25">
      <c r="A8032" s="273" t="s">
        <v>12280</v>
      </c>
      <c r="B8032" s="273"/>
      <c r="C8032" s="274" t="s">
        <v>12237</v>
      </c>
      <c r="D8032" s="274"/>
      <c r="E8032" s="274"/>
      <c r="F8032" s="274"/>
      <c r="G8032" s="73">
        <v>0</v>
      </c>
      <c r="H8032" s="73">
        <v>0</v>
      </c>
      <c r="I8032" s="275">
        <v>1717354.47</v>
      </c>
      <c r="J8032" s="275"/>
      <c r="K8032" s="275">
        <v>0</v>
      </c>
      <c r="L8032" s="275"/>
      <c r="M8032" s="275"/>
      <c r="N8032" s="275"/>
      <c r="O8032" s="275">
        <v>1717354.47</v>
      </c>
      <c r="P8032" s="275"/>
      <c r="Q8032" s="73">
        <v>0</v>
      </c>
    </row>
    <row r="8033" spans="1:17" ht="12.75" customHeight="1" x14ac:dyDescent="0.25">
      <c r="A8033" s="273" t="s">
        <v>12281</v>
      </c>
      <c r="B8033" s="273"/>
      <c r="C8033" s="274" t="s">
        <v>12239</v>
      </c>
      <c r="D8033" s="274"/>
      <c r="E8033" s="274"/>
      <c r="F8033" s="274"/>
      <c r="G8033" s="73">
        <v>0</v>
      </c>
      <c r="H8033" s="73">
        <v>0</v>
      </c>
      <c r="I8033" s="275">
        <v>1313363.4099999999</v>
      </c>
      <c r="J8033" s="275"/>
      <c r="K8033" s="275">
        <v>0</v>
      </c>
      <c r="L8033" s="275"/>
      <c r="M8033" s="275"/>
      <c r="N8033" s="275"/>
      <c r="O8033" s="275">
        <v>1313363.4099999999</v>
      </c>
      <c r="P8033" s="275"/>
      <c r="Q8033" s="73">
        <v>0</v>
      </c>
    </row>
    <row r="8034" spans="1:17" ht="12.1" customHeight="1" x14ac:dyDescent="0.25">
      <c r="A8034" s="273" t="s">
        <v>12282</v>
      </c>
      <c r="B8034" s="273"/>
      <c r="C8034" s="274" t="s">
        <v>12239</v>
      </c>
      <c r="D8034" s="274"/>
      <c r="E8034" s="274"/>
      <c r="F8034" s="274"/>
      <c r="G8034" s="73">
        <v>0</v>
      </c>
      <c r="H8034" s="73">
        <v>0</v>
      </c>
      <c r="I8034" s="275">
        <v>2517127.31</v>
      </c>
      <c r="J8034" s="275"/>
      <c r="K8034" s="275">
        <v>0</v>
      </c>
      <c r="L8034" s="275"/>
      <c r="M8034" s="275"/>
      <c r="N8034" s="275"/>
      <c r="O8034" s="275">
        <v>2517127.31</v>
      </c>
      <c r="P8034" s="275"/>
      <c r="Q8034" s="73">
        <v>0</v>
      </c>
    </row>
    <row r="8035" spans="1:17" ht="12.1" customHeight="1" x14ac:dyDescent="0.25">
      <c r="A8035" s="273" t="s">
        <v>12283</v>
      </c>
      <c r="B8035" s="273"/>
      <c r="C8035" s="274" t="s">
        <v>12284</v>
      </c>
      <c r="D8035" s="274"/>
      <c r="E8035" s="274"/>
      <c r="F8035" s="274"/>
      <c r="G8035" s="73">
        <v>0</v>
      </c>
      <c r="H8035" s="73">
        <v>0</v>
      </c>
      <c r="I8035" s="275">
        <v>911886.78</v>
      </c>
      <c r="J8035" s="275"/>
      <c r="K8035" s="275">
        <v>0</v>
      </c>
      <c r="L8035" s="275"/>
      <c r="M8035" s="275"/>
      <c r="N8035" s="275"/>
      <c r="O8035" s="275">
        <v>911886.78</v>
      </c>
      <c r="P8035" s="275"/>
      <c r="Q8035" s="73">
        <v>0</v>
      </c>
    </row>
    <row r="8036" spans="1:17" ht="12.75" customHeight="1" x14ac:dyDescent="0.25">
      <c r="A8036" s="273" t="s">
        <v>12285</v>
      </c>
      <c r="B8036" s="273"/>
      <c r="C8036" s="274" t="s">
        <v>12239</v>
      </c>
      <c r="D8036" s="274"/>
      <c r="E8036" s="274"/>
      <c r="F8036" s="274"/>
      <c r="G8036" s="73">
        <v>0</v>
      </c>
      <c r="H8036" s="73">
        <v>0</v>
      </c>
      <c r="I8036" s="275">
        <v>45727.24</v>
      </c>
      <c r="J8036" s="275"/>
      <c r="K8036" s="275">
        <v>0</v>
      </c>
      <c r="L8036" s="275"/>
      <c r="M8036" s="275"/>
      <c r="N8036" s="275"/>
      <c r="O8036" s="275">
        <v>45727.24</v>
      </c>
      <c r="P8036" s="275"/>
      <c r="Q8036" s="73">
        <v>0</v>
      </c>
    </row>
    <row r="8037" spans="1:17" ht="12.1" customHeight="1" x14ac:dyDescent="0.25">
      <c r="A8037" s="273" t="s">
        <v>12286</v>
      </c>
      <c r="B8037" s="273"/>
      <c r="C8037" s="274" t="s">
        <v>12237</v>
      </c>
      <c r="D8037" s="274"/>
      <c r="E8037" s="274"/>
      <c r="F8037" s="274"/>
      <c r="G8037" s="73">
        <v>0</v>
      </c>
      <c r="H8037" s="73">
        <v>0</v>
      </c>
      <c r="I8037" s="275">
        <v>2181718.94</v>
      </c>
      <c r="J8037" s="275"/>
      <c r="K8037" s="275">
        <v>0</v>
      </c>
      <c r="L8037" s="275"/>
      <c r="M8037" s="275"/>
      <c r="N8037" s="275"/>
      <c r="O8037" s="275">
        <v>2181718.94</v>
      </c>
      <c r="P8037" s="275"/>
      <c r="Q8037" s="73">
        <v>0</v>
      </c>
    </row>
    <row r="8038" spans="1:17" ht="12.1" customHeight="1" x14ac:dyDescent="0.25">
      <c r="A8038" s="273" t="s">
        <v>12287</v>
      </c>
      <c r="B8038" s="273"/>
      <c r="C8038" s="274" t="s">
        <v>12239</v>
      </c>
      <c r="D8038" s="274"/>
      <c r="E8038" s="274"/>
      <c r="F8038" s="274"/>
      <c r="G8038" s="73">
        <v>0</v>
      </c>
      <c r="H8038" s="73">
        <v>0</v>
      </c>
      <c r="I8038" s="275">
        <v>1165459.5</v>
      </c>
      <c r="J8038" s="275"/>
      <c r="K8038" s="275">
        <v>0</v>
      </c>
      <c r="L8038" s="275"/>
      <c r="M8038" s="275"/>
      <c r="N8038" s="275"/>
      <c r="O8038" s="275">
        <v>1165459.5</v>
      </c>
      <c r="P8038" s="275"/>
      <c r="Q8038" s="73">
        <v>0</v>
      </c>
    </row>
    <row r="8039" spans="1:17" ht="12.75" customHeight="1" x14ac:dyDescent="0.25">
      <c r="A8039" s="273" t="s">
        <v>12288</v>
      </c>
      <c r="B8039" s="273"/>
      <c r="C8039" s="274" t="s">
        <v>12239</v>
      </c>
      <c r="D8039" s="274"/>
      <c r="E8039" s="274"/>
      <c r="F8039" s="274"/>
      <c r="G8039" s="73">
        <v>0</v>
      </c>
      <c r="H8039" s="73">
        <v>0</v>
      </c>
      <c r="I8039" s="275">
        <v>1140139.08</v>
      </c>
      <c r="J8039" s="275"/>
      <c r="K8039" s="275">
        <v>0</v>
      </c>
      <c r="L8039" s="275"/>
      <c r="M8039" s="275"/>
      <c r="N8039" s="275"/>
      <c r="O8039" s="275">
        <v>1140139.08</v>
      </c>
      <c r="P8039" s="275"/>
      <c r="Q8039" s="73">
        <v>0</v>
      </c>
    </row>
    <row r="8040" spans="1:17" ht="12.1" customHeight="1" x14ac:dyDescent="0.25">
      <c r="A8040" s="273" t="s">
        <v>12289</v>
      </c>
      <c r="B8040" s="273"/>
      <c r="C8040" s="274" t="s">
        <v>12239</v>
      </c>
      <c r="D8040" s="274"/>
      <c r="E8040" s="274"/>
      <c r="F8040" s="274"/>
      <c r="G8040" s="73">
        <v>0</v>
      </c>
      <c r="H8040" s="73">
        <v>0</v>
      </c>
      <c r="I8040" s="275">
        <v>857062.94</v>
      </c>
      <c r="J8040" s="275"/>
      <c r="K8040" s="275">
        <v>0</v>
      </c>
      <c r="L8040" s="275"/>
      <c r="M8040" s="275"/>
      <c r="N8040" s="275"/>
      <c r="O8040" s="275">
        <v>857062.94</v>
      </c>
      <c r="P8040" s="275"/>
      <c r="Q8040" s="73">
        <v>0</v>
      </c>
    </row>
    <row r="8041" spans="1:17" ht="12.1" customHeight="1" x14ac:dyDescent="0.25">
      <c r="A8041" s="273" t="s">
        <v>12290</v>
      </c>
      <c r="B8041" s="273"/>
      <c r="C8041" s="274" t="s">
        <v>12239</v>
      </c>
      <c r="D8041" s="274"/>
      <c r="E8041" s="274"/>
      <c r="F8041" s="274"/>
      <c r="G8041" s="73">
        <v>0</v>
      </c>
      <c r="H8041" s="73">
        <v>0</v>
      </c>
      <c r="I8041" s="275">
        <v>371114.6</v>
      </c>
      <c r="J8041" s="275"/>
      <c r="K8041" s="275">
        <v>0</v>
      </c>
      <c r="L8041" s="275"/>
      <c r="M8041" s="275"/>
      <c r="N8041" s="275"/>
      <c r="O8041" s="275">
        <v>371114.6</v>
      </c>
      <c r="P8041" s="275"/>
      <c r="Q8041" s="73">
        <v>0</v>
      </c>
    </row>
    <row r="8042" spans="1:17" ht="12.75" customHeight="1" x14ac:dyDescent="0.25">
      <c r="A8042" s="273" t="s">
        <v>12291</v>
      </c>
      <c r="B8042" s="273"/>
      <c r="C8042" s="274" t="s">
        <v>12239</v>
      </c>
      <c r="D8042" s="274"/>
      <c r="E8042" s="274"/>
      <c r="F8042" s="274"/>
      <c r="G8042" s="73">
        <v>0</v>
      </c>
      <c r="H8042" s="73">
        <v>0</v>
      </c>
      <c r="I8042" s="275">
        <v>1053316.3500000001</v>
      </c>
      <c r="J8042" s="275"/>
      <c r="K8042" s="275">
        <v>0</v>
      </c>
      <c r="L8042" s="275"/>
      <c r="M8042" s="275"/>
      <c r="N8042" s="275"/>
      <c r="O8042" s="275">
        <v>1053316.3500000001</v>
      </c>
      <c r="P8042" s="275"/>
      <c r="Q8042" s="73">
        <v>0</v>
      </c>
    </row>
    <row r="8043" spans="1:17" ht="12.1" customHeight="1" x14ac:dyDescent="0.25">
      <c r="A8043" s="273" t="s">
        <v>12292</v>
      </c>
      <c r="B8043" s="273"/>
      <c r="C8043" s="274" t="s">
        <v>12239</v>
      </c>
      <c r="D8043" s="274"/>
      <c r="E8043" s="274"/>
      <c r="F8043" s="274"/>
      <c r="G8043" s="73">
        <v>0</v>
      </c>
      <c r="H8043" s="73">
        <v>0</v>
      </c>
      <c r="I8043" s="275">
        <v>389031.82</v>
      </c>
      <c r="J8043" s="275"/>
      <c r="K8043" s="275">
        <v>0</v>
      </c>
      <c r="L8043" s="275"/>
      <c r="M8043" s="275"/>
      <c r="N8043" s="275"/>
      <c r="O8043" s="275">
        <v>389031.82</v>
      </c>
      <c r="P8043" s="275"/>
      <c r="Q8043" s="73">
        <v>0</v>
      </c>
    </row>
    <row r="8044" spans="1:17" ht="12.1" customHeight="1" x14ac:dyDescent="0.25">
      <c r="A8044" s="273" t="s">
        <v>12293</v>
      </c>
      <c r="B8044" s="273"/>
      <c r="C8044" s="274" t="s">
        <v>12239</v>
      </c>
      <c r="D8044" s="274"/>
      <c r="E8044" s="274"/>
      <c r="F8044" s="274"/>
      <c r="G8044" s="73">
        <v>0</v>
      </c>
      <c r="H8044" s="73">
        <v>0</v>
      </c>
      <c r="I8044" s="275">
        <v>697584.38</v>
      </c>
      <c r="J8044" s="275"/>
      <c r="K8044" s="275">
        <v>0</v>
      </c>
      <c r="L8044" s="275"/>
      <c r="M8044" s="275"/>
      <c r="N8044" s="275"/>
      <c r="O8044" s="275">
        <v>697584.38</v>
      </c>
      <c r="P8044" s="275"/>
      <c r="Q8044" s="73">
        <v>0</v>
      </c>
    </row>
    <row r="8045" spans="1:17" ht="12.75" customHeight="1" x14ac:dyDescent="0.25">
      <c r="A8045" s="273" t="s">
        <v>12294</v>
      </c>
      <c r="B8045" s="273"/>
      <c r="C8045" s="274" t="s">
        <v>12239</v>
      </c>
      <c r="D8045" s="274"/>
      <c r="E8045" s="274"/>
      <c r="F8045" s="274"/>
      <c r="G8045" s="73">
        <v>0</v>
      </c>
      <c r="H8045" s="73">
        <v>0</v>
      </c>
      <c r="I8045" s="275">
        <v>336046.68</v>
      </c>
      <c r="J8045" s="275"/>
      <c r="K8045" s="275">
        <v>0</v>
      </c>
      <c r="L8045" s="275"/>
      <c r="M8045" s="275"/>
      <c r="N8045" s="275"/>
      <c r="O8045" s="275">
        <v>336046.68</v>
      </c>
      <c r="P8045" s="275"/>
      <c r="Q8045" s="73">
        <v>0</v>
      </c>
    </row>
    <row r="8046" spans="1:17" ht="12.1" customHeight="1" x14ac:dyDescent="0.25">
      <c r="A8046" s="355"/>
      <c r="B8046" s="355"/>
      <c r="C8046" s="355"/>
      <c r="D8046" s="355"/>
      <c r="E8046" s="355"/>
      <c r="F8046" s="355"/>
      <c r="G8046" s="74">
        <v>0</v>
      </c>
      <c r="H8046" s="74">
        <v>0</v>
      </c>
      <c r="I8046" s="356">
        <v>33862182.509999998</v>
      </c>
      <c r="J8046" s="356"/>
      <c r="K8046" s="356">
        <v>0</v>
      </c>
      <c r="L8046" s="356"/>
      <c r="M8046" s="356"/>
      <c r="N8046" s="356"/>
      <c r="O8046" s="356">
        <v>33862182.509999998</v>
      </c>
      <c r="P8046" s="356"/>
      <c r="Q8046" s="74">
        <v>0</v>
      </c>
    </row>
    <row r="8047" spans="1:17" ht="6.8" customHeight="1" x14ac:dyDescent="0.25"/>
    <row r="8048" spans="1:17" ht="12.1" customHeight="1" x14ac:dyDescent="0.25">
      <c r="A8048" s="277" t="s">
        <v>578</v>
      </c>
      <c r="B8048" s="277"/>
      <c r="C8048" s="278" t="s">
        <v>1062</v>
      </c>
      <c r="D8048" s="278"/>
      <c r="E8048" s="278"/>
      <c r="F8048" s="278"/>
      <c r="G8048" s="278"/>
      <c r="H8048" s="278"/>
      <c r="I8048" s="278"/>
      <c r="J8048" s="278"/>
      <c r="K8048" s="278"/>
      <c r="L8048" s="278"/>
      <c r="M8048" s="278"/>
      <c r="N8048" s="278"/>
      <c r="O8048" s="278"/>
      <c r="P8048" s="278"/>
      <c r="Q8048" s="278"/>
    </row>
    <row r="8049" spans="1:17" ht="12.75" customHeight="1" x14ac:dyDescent="0.25">
      <c r="A8049" s="273" t="s">
        <v>12295</v>
      </c>
      <c r="B8049" s="273"/>
      <c r="C8049" s="274" t="s">
        <v>1062</v>
      </c>
      <c r="D8049" s="274"/>
      <c r="E8049" s="274"/>
      <c r="F8049" s="274"/>
      <c r="G8049" s="73">
        <v>0</v>
      </c>
      <c r="H8049" s="73">
        <v>0</v>
      </c>
      <c r="I8049" s="275">
        <v>4733583.3899999997</v>
      </c>
      <c r="J8049" s="275"/>
      <c r="K8049" s="275">
        <v>0</v>
      </c>
      <c r="L8049" s="275"/>
      <c r="M8049" s="275"/>
      <c r="N8049" s="275"/>
      <c r="O8049" s="275">
        <v>4733583.3899999997</v>
      </c>
      <c r="P8049" s="275"/>
      <c r="Q8049" s="73">
        <v>0</v>
      </c>
    </row>
    <row r="8050" spans="1:17" ht="12.1" customHeight="1" x14ac:dyDescent="0.25">
      <c r="A8050" s="273" t="s">
        <v>12296</v>
      </c>
      <c r="B8050" s="273"/>
      <c r="C8050" s="274" t="s">
        <v>1062</v>
      </c>
      <c r="D8050" s="274"/>
      <c r="E8050" s="274"/>
      <c r="F8050" s="274"/>
      <c r="G8050" s="73">
        <v>0</v>
      </c>
      <c r="H8050" s="73">
        <v>0</v>
      </c>
      <c r="I8050" s="275">
        <v>790745.43</v>
      </c>
      <c r="J8050" s="275"/>
      <c r="K8050" s="275">
        <v>0</v>
      </c>
      <c r="L8050" s="275"/>
      <c r="M8050" s="275"/>
      <c r="N8050" s="275"/>
      <c r="O8050" s="275">
        <v>790745.43</v>
      </c>
      <c r="P8050" s="275"/>
      <c r="Q8050" s="73">
        <v>0</v>
      </c>
    </row>
    <row r="8051" spans="1:17" ht="12.1" customHeight="1" x14ac:dyDescent="0.25">
      <c r="A8051" s="273" t="s">
        <v>12297</v>
      </c>
      <c r="B8051" s="273"/>
      <c r="C8051" s="274" t="s">
        <v>1062</v>
      </c>
      <c r="D8051" s="274"/>
      <c r="E8051" s="274"/>
      <c r="F8051" s="274"/>
      <c r="G8051" s="73">
        <v>0</v>
      </c>
      <c r="H8051" s="73">
        <v>0</v>
      </c>
      <c r="I8051" s="275">
        <v>4887863.59</v>
      </c>
      <c r="J8051" s="275"/>
      <c r="K8051" s="275">
        <v>0</v>
      </c>
      <c r="L8051" s="275"/>
      <c r="M8051" s="275"/>
      <c r="N8051" s="275"/>
      <c r="O8051" s="275">
        <v>4887863.59</v>
      </c>
      <c r="P8051" s="275"/>
      <c r="Q8051" s="73">
        <v>0</v>
      </c>
    </row>
    <row r="8052" spans="1:17" ht="12.75" customHeight="1" x14ac:dyDescent="0.25">
      <c r="A8052" s="273" t="s">
        <v>12298</v>
      </c>
      <c r="B8052" s="273"/>
      <c r="C8052" s="274" t="s">
        <v>1062</v>
      </c>
      <c r="D8052" s="274"/>
      <c r="E8052" s="274"/>
      <c r="F8052" s="274"/>
      <c r="G8052" s="73">
        <v>0</v>
      </c>
      <c r="H8052" s="73">
        <v>0</v>
      </c>
      <c r="I8052" s="275">
        <v>103936.36</v>
      </c>
      <c r="J8052" s="275"/>
      <c r="K8052" s="275">
        <v>0</v>
      </c>
      <c r="L8052" s="275"/>
      <c r="M8052" s="275"/>
      <c r="N8052" s="275"/>
      <c r="O8052" s="275">
        <v>103936.36</v>
      </c>
      <c r="P8052" s="275"/>
      <c r="Q8052" s="73">
        <v>0</v>
      </c>
    </row>
    <row r="8053" spans="1:17" ht="12.1" customHeight="1" x14ac:dyDescent="0.25">
      <c r="A8053" s="273" t="s">
        <v>12299</v>
      </c>
      <c r="B8053" s="273"/>
      <c r="C8053" s="274" t="s">
        <v>12300</v>
      </c>
      <c r="D8053" s="274"/>
      <c r="E8053" s="274"/>
      <c r="F8053" s="274"/>
      <c r="G8053" s="73">
        <v>0</v>
      </c>
      <c r="H8053" s="73">
        <v>0</v>
      </c>
      <c r="I8053" s="275">
        <v>53936.36</v>
      </c>
      <c r="J8053" s="275"/>
      <c r="K8053" s="275">
        <v>0</v>
      </c>
      <c r="L8053" s="275"/>
      <c r="M8053" s="275"/>
      <c r="N8053" s="275"/>
      <c r="O8053" s="275">
        <v>53936.36</v>
      </c>
      <c r="P8053" s="275"/>
      <c r="Q8053" s="73">
        <v>0</v>
      </c>
    </row>
    <row r="8054" spans="1:17" ht="12.1" customHeight="1" x14ac:dyDescent="0.25">
      <c r="A8054" s="273" t="s">
        <v>12301</v>
      </c>
      <c r="B8054" s="273"/>
      <c r="C8054" s="274" t="s">
        <v>12302</v>
      </c>
      <c r="D8054" s="274"/>
      <c r="E8054" s="274"/>
      <c r="F8054" s="274"/>
      <c r="G8054" s="73">
        <v>0</v>
      </c>
      <c r="H8054" s="73">
        <v>0</v>
      </c>
      <c r="I8054" s="275">
        <v>184990.89</v>
      </c>
      <c r="J8054" s="275"/>
      <c r="K8054" s="275">
        <v>0</v>
      </c>
      <c r="L8054" s="275"/>
      <c r="M8054" s="275"/>
      <c r="N8054" s="275"/>
      <c r="O8054" s="275">
        <v>184990.89</v>
      </c>
      <c r="P8054" s="275"/>
      <c r="Q8054" s="73">
        <v>0</v>
      </c>
    </row>
    <row r="8055" spans="1:17" ht="12.1" customHeight="1" x14ac:dyDescent="0.25">
      <c r="A8055" s="273" t="s">
        <v>12303</v>
      </c>
      <c r="B8055" s="273"/>
      <c r="C8055" s="274" t="s">
        <v>1062</v>
      </c>
      <c r="D8055" s="274"/>
      <c r="E8055" s="274"/>
      <c r="F8055" s="274"/>
      <c r="G8055" s="73">
        <v>0</v>
      </c>
      <c r="H8055" s="73">
        <v>0</v>
      </c>
      <c r="I8055" s="275">
        <v>161963.63</v>
      </c>
      <c r="J8055" s="275"/>
      <c r="K8055" s="275">
        <v>0</v>
      </c>
      <c r="L8055" s="275"/>
      <c r="M8055" s="275"/>
      <c r="N8055" s="275"/>
      <c r="O8055" s="275">
        <v>161963.63</v>
      </c>
      <c r="P8055" s="275"/>
      <c r="Q8055" s="73">
        <v>0</v>
      </c>
    </row>
    <row r="8056" spans="1:17" ht="12.75" customHeight="1" x14ac:dyDescent="0.25">
      <c r="A8056" s="273" t="s">
        <v>12304</v>
      </c>
      <c r="B8056" s="273"/>
      <c r="C8056" s="274" t="s">
        <v>1062</v>
      </c>
      <c r="D8056" s="274"/>
      <c r="E8056" s="274"/>
      <c r="F8056" s="274"/>
      <c r="G8056" s="73">
        <v>0</v>
      </c>
      <c r="H8056" s="73">
        <v>0</v>
      </c>
      <c r="I8056" s="275">
        <v>4518936.3499999996</v>
      </c>
      <c r="J8056" s="275"/>
      <c r="K8056" s="275">
        <v>0</v>
      </c>
      <c r="L8056" s="275"/>
      <c r="M8056" s="275"/>
      <c r="N8056" s="275"/>
      <c r="O8056" s="275">
        <v>4518936.3499999996</v>
      </c>
      <c r="P8056" s="275"/>
      <c r="Q8056" s="73">
        <v>0</v>
      </c>
    </row>
    <row r="8057" spans="1:17" ht="12.1" customHeight="1" x14ac:dyDescent="0.25">
      <c r="A8057" s="273" t="s">
        <v>12305</v>
      </c>
      <c r="B8057" s="273"/>
      <c r="C8057" s="274" t="s">
        <v>1062</v>
      </c>
      <c r="D8057" s="274"/>
      <c r="E8057" s="274"/>
      <c r="F8057" s="274"/>
      <c r="G8057" s="73">
        <v>0</v>
      </c>
      <c r="H8057" s="73">
        <v>0</v>
      </c>
      <c r="I8057" s="275">
        <v>1700736.32</v>
      </c>
      <c r="J8057" s="275"/>
      <c r="K8057" s="275">
        <v>0</v>
      </c>
      <c r="L8057" s="275"/>
      <c r="M8057" s="275"/>
      <c r="N8057" s="275"/>
      <c r="O8057" s="275">
        <v>1700736.32</v>
      </c>
      <c r="P8057" s="275"/>
      <c r="Q8057" s="73">
        <v>0</v>
      </c>
    </row>
    <row r="8058" spans="1:17" ht="12.1" customHeight="1" x14ac:dyDescent="0.25">
      <c r="A8058" s="273" t="s">
        <v>12306</v>
      </c>
      <c r="B8058" s="273"/>
      <c r="C8058" s="274" t="s">
        <v>1062</v>
      </c>
      <c r="D8058" s="274"/>
      <c r="E8058" s="274"/>
      <c r="F8058" s="274"/>
      <c r="G8058" s="73">
        <v>0</v>
      </c>
      <c r="H8058" s="73">
        <v>0</v>
      </c>
      <c r="I8058" s="275">
        <v>601654.51</v>
      </c>
      <c r="J8058" s="275"/>
      <c r="K8058" s="275">
        <v>0</v>
      </c>
      <c r="L8058" s="275"/>
      <c r="M8058" s="275"/>
      <c r="N8058" s="275"/>
      <c r="O8058" s="275">
        <v>601654.51</v>
      </c>
      <c r="P8058" s="275"/>
      <c r="Q8058" s="73">
        <v>0</v>
      </c>
    </row>
    <row r="8059" spans="1:17" ht="12.75" customHeight="1" x14ac:dyDescent="0.25">
      <c r="A8059" s="273" t="s">
        <v>12307</v>
      </c>
      <c r="B8059" s="273"/>
      <c r="C8059" s="274" t="s">
        <v>1062</v>
      </c>
      <c r="D8059" s="274"/>
      <c r="E8059" s="274"/>
      <c r="F8059" s="274"/>
      <c r="G8059" s="73">
        <v>0</v>
      </c>
      <c r="H8059" s="73">
        <v>0</v>
      </c>
      <c r="I8059" s="275">
        <v>3422936.3</v>
      </c>
      <c r="J8059" s="275"/>
      <c r="K8059" s="275">
        <v>0</v>
      </c>
      <c r="L8059" s="275"/>
      <c r="M8059" s="275"/>
      <c r="N8059" s="275"/>
      <c r="O8059" s="275">
        <v>3422936.3</v>
      </c>
      <c r="P8059" s="275"/>
      <c r="Q8059" s="73">
        <v>0</v>
      </c>
    </row>
    <row r="8060" spans="1:17" ht="12.1" customHeight="1" x14ac:dyDescent="0.25">
      <c r="A8060" s="273" t="s">
        <v>12308</v>
      </c>
      <c r="B8060" s="273"/>
      <c r="C8060" s="274" t="s">
        <v>1062</v>
      </c>
      <c r="D8060" s="274"/>
      <c r="E8060" s="274"/>
      <c r="F8060" s="274"/>
      <c r="G8060" s="73">
        <v>0</v>
      </c>
      <c r="H8060" s="73">
        <v>0</v>
      </c>
      <c r="I8060" s="275">
        <v>451354.52</v>
      </c>
      <c r="J8060" s="275"/>
      <c r="K8060" s="275">
        <v>0</v>
      </c>
      <c r="L8060" s="275"/>
      <c r="M8060" s="275"/>
      <c r="N8060" s="275"/>
      <c r="O8060" s="275">
        <v>451354.52</v>
      </c>
      <c r="P8060" s="275"/>
      <c r="Q8060" s="73">
        <v>0</v>
      </c>
    </row>
    <row r="8061" spans="1:17" ht="12.1" customHeight="1" x14ac:dyDescent="0.25">
      <c r="A8061" s="273" t="s">
        <v>12309</v>
      </c>
      <c r="B8061" s="273"/>
      <c r="C8061" s="274" t="s">
        <v>12310</v>
      </c>
      <c r="D8061" s="274"/>
      <c r="E8061" s="274"/>
      <c r="F8061" s="274"/>
      <c r="G8061" s="73">
        <v>0</v>
      </c>
      <c r="H8061" s="73">
        <v>0</v>
      </c>
      <c r="I8061" s="275">
        <v>485000</v>
      </c>
      <c r="J8061" s="275"/>
      <c r="K8061" s="275">
        <v>0</v>
      </c>
      <c r="L8061" s="275"/>
      <c r="M8061" s="275"/>
      <c r="N8061" s="275"/>
      <c r="O8061" s="275">
        <v>485000</v>
      </c>
      <c r="P8061" s="275"/>
      <c r="Q8061" s="73">
        <v>0</v>
      </c>
    </row>
    <row r="8062" spans="1:17" ht="12.75" customHeight="1" x14ac:dyDescent="0.25">
      <c r="A8062" s="273" t="s">
        <v>12311</v>
      </c>
      <c r="B8062" s="273"/>
      <c r="C8062" s="274" t="s">
        <v>12312</v>
      </c>
      <c r="D8062" s="274"/>
      <c r="E8062" s="274"/>
      <c r="F8062" s="274"/>
      <c r="G8062" s="73">
        <v>0</v>
      </c>
      <c r="H8062" s="73">
        <v>0</v>
      </c>
      <c r="I8062" s="275">
        <v>244018.18</v>
      </c>
      <c r="J8062" s="275"/>
      <c r="K8062" s="275">
        <v>0</v>
      </c>
      <c r="L8062" s="275"/>
      <c r="M8062" s="275"/>
      <c r="N8062" s="275"/>
      <c r="O8062" s="275">
        <v>244018.18</v>
      </c>
      <c r="P8062" s="275"/>
      <c r="Q8062" s="73">
        <v>0</v>
      </c>
    </row>
    <row r="8063" spans="1:17" ht="12.1" customHeight="1" x14ac:dyDescent="0.25">
      <c r="A8063" s="273" t="s">
        <v>12313</v>
      </c>
      <c r="B8063" s="273"/>
      <c r="C8063" s="274" t="s">
        <v>1062</v>
      </c>
      <c r="D8063" s="274"/>
      <c r="E8063" s="274"/>
      <c r="F8063" s="274"/>
      <c r="G8063" s="73">
        <v>0</v>
      </c>
      <c r="H8063" s="73">
        <v>0</v>
      </c>
      <c r="I8063" s="275">
        <v>4030399.99</v>
      </c>
      <c r="J8063" s="275"/>
      <c r="K8063" s="275">
        <v>0</v>
      </c>
      <c r="L8063" s="275"/>
      <c r="M8063" s="275"/>
      <c r="N8063" s="275"/>
      <c r="O8063" s="275">
        <v>4030399.99</v>
      </c>
      <c r="P8063" s="275"/>
      <c r="Q8063" s="73">
        <v>0</v>
      </c>
    </row>
    <row r="8064" spans="1:17" ht="12.1" customHeight="1" x14ac:dyDescent="0.25">
      <c r="A8064" s="273" t="s">
        <v>12314</v>
      </c>
      <c r="B8064" s="273"/>
      <c r="C8064" s="274" t="s">
        <v>1062</v>
      </c>
      <c r="D8064" s="274"/>
      <c r="E8064" s="274"/>
      <c r="F8064" s="274"/>
      <c r="G8064" s="73">
        <v>0</v>
      </c>
      <c r="H8064" s="73">
        <v>0</v>
      </c>
      <c r="I8064" s="275">
        <v>389145.41</v>
      </c>
      <c r="J8064" s="275"/>
      <c r="K8064" s="275">
        <v>0</v>
      </c>
      <c r="L8064" s="275"/>
      <c r="M8064" s="275"/>
      <c r="N8064" s="275"/>
      <c r="O8064" s="275">
        <v>389145.41</v>
      </c>
      <c r="P8064" s="275"/>
      <c r="Q8064" s="73">
        <v>0</v>
      </c>
    </row>
    <row r="8065" spans="1:17" ht="12.75" customHeight="1" x14ac:dyDescent="0.25">
      <c r="A8065" s="273" t="s">
        <v>12315</v>
      </c>
      <c r="B8065" s="273"/>
      <c r="C8065" s="274" t="s">
        <v>1062</v>
      </c>
      <c r="D8065" s="274"/>
      <c r="E8065" s="274"/>
      <c r="F8065" s="274"/>
      <c r="G8065" s="73">
        <v>0</v>
      </c>
      <c r="H8065" s="73">
        <v>0</v>
      </c>
      <c r="I8065" s="275">
        <v>1416963.61</v>
      </c>
      <c r="J8065" s="275"/>
      <c r="K8065" s="275">
        <v>0</v>
      </c>
      <c r="L8065" s="275"/>
      <c r="M8065" s="275"/>
      <c r="N8065" s="275"/>
      <c r="O8065" s="275">
        <v>1416963.61</v>
      </c>
      <c r="P8065" s="275"/>
      <c r="Q8065" s="73">
        <v>0</v>
      </c>
    </row>
    <row r="8066" spans="1:17" ht="12.1" customHeight="1" x14ac:dyDescent="0.25">
      <c r="A8066" s="273" t="s">
        <v>12316</v>
      </c>
      <c r="B8066" s="273"/>
      <c r="C8066" s="274" t="s">
        <v>1062</v>
      </c>
      <c r="D8066" s="274"/>
      <c r="E8066" s="274"/>
      <c r="F8066" s="274"/>
      <c r="G8066" s="73">
        <v>0</v>
      </c>
      <c r="H8066" s="73">
        <v>0</v>
      </c>
      <c r="I8066" s="275">
        <v>2704309.06</v>
      </c>
      <c r="J8066" s="275"/>
      <c r="K8066" s="275">
        <v>0</v>
      </c>
      <c r="L8066" s="275"/>
      <c r="M8066" s="275"/>
      <c r="N8066" s="275"/>
      <c r="O8066" s="275">
        <v>2704309.06</v>
      </c>
      <c r="P8066" s="275"/>
      <c r="Q8066" s="73">
        <v>0</v>
      </c>
    </row>
    <row r="8067" spans="1:17" ht="12.1" customHeight="1" x14ac:dyDescent="0.25">
      <c r="A8067" s="273" t="s">
        <v>12317</v>
      </c>
      <c r="B8067" s="273"/>
      <c r="C8067" s="274" t="s">
        <v>1062</v>
      </c>
      <c r="D8067" s="274"/>
      <c r="E8067" s="274"/>
      <c r="F8067" s="274"/>
      <c r="G8067" s="73">
        <v>0</v>
      </c>
      <c r="H8067" s="73">
        <v>0</v>
      </c>
      <c r="I8067" s="275">
        <v>30754.54</v>
      </c>
      <c r="J8067" s="275"/>
      <c r="K8067" s="275">
        <v>0</v>
      </c>
      <c r="L8067" s="275"/>
      <c r="M8067" s="275"/>
      <c r="N8067" s="275"/>
      <c r="O8067" s="275">
        <v>30754.54</v>
      </c>
      <c r="P8067" s="275"/>
      <c r="Q8067" s="73">
        <v>0</v>
      </c>
    </row>
    <row r="8068" spans="1:17" ht="12.75" customHeight="1" x14ac:dyDescent="0.25">
      <c r="A8068" s="273" t="s">
        <v>12318</v>
      </c>
      <c r="B8068" s="273"/>
      <c r="C8068" s="274" t="s">
        <v>1062</v>
      </c>
      <c r="D8068" s="274"/>
      <c r="E8068" s="274"/>
      <c r="F8068" s="274"/>
      <c r="G8068" s="73">
        <v>0</v>
      </c>
      <c r="H8068" s="73">
        <v>0</v>
      </c>
      <c r="I8068" s="275">
        <v>535000</v>
      </c>
      <c r="J8068" s="275"/>
      <c r="K8068" s="275">
        <v>0</v>
      </c>
      <c r="L8068" s="275"/>
      <c r="M8068" s="275"/>
      <c r="N8068" s="275"/>
      <c r="O8068" s="275">
        <v>535000</v>
      </c>
      <c r="P8068" s="275"/>
      <c r="Q8068" s="73">
        <v>0</v>
      </c>
    </row>
    <row r="8069" spans="1:17" ht="12.1" customHeight="1" x14ac:dyDescent="0.25">
      <c r="A8069" s="273" t="s">
        <v>12319</v>
      </c>
      <c r="B8069" s="273"/>
      <c r="C8069" s="274" t="s">
        <v>1062</v>
      </c>
      <c r="D8069" s="274"/>
      <c r="E8069" s="274"/>
      <c r="F8069" s="274"/>
      <c r="G8069" s="73">
        <v>0</v>
      </c>
      <c r="H8069" s="73">
        <v>0</v>
      </c>
      <c r="I8069" s="275">
        <v>860763.59</v>
      </c>
      <c r="J8069" s="275"/>
      <c r="K8069" s="275">
        <v>0</v>
      </c>
      <c r="L8069" s="275"/>
      <c r="M8069" s="275"/>
      <c r="N8069" s="275"/>
      <c r="O8069" s="275">
        <v>860763.59</v>
      </c>
      <c r="P8069" s="275"/>
      <c r="Q8069" s="73">
        <v>0</v>
      </c>
    </row>
    <row r="8070" spans="1:17" ht="12.1" customHeight="1" x14ac:dyDescent="0.25">
      <c r="A8070" s="273" t="s">
        <v>12320</v>
      </c>
      <c r="B8070" s="273"/>
      <c r="C8070" s="274" t="s">
        <v>1062</v>
      </c>
      <c r="D8070" s="274"/>
      <c r="E8070" s="274"/>
      <c r="F8070" s="274"/>
      <c r="G8070" s="73">
        <v>0</v>
      </c>
      <c r="H8070" s="73">
        <v>0</v>
      </c>
      <c r="I8070" s="275">
        <v>749681.78</v>
      </c>
      <c r="J8070" s="275"/>
      <c r="K8070" s="275">
        <v>0</v>
      </c>
      <c r="L8070" s="275"/>
      <c r="M8070" s="275"/>
      <c r="N8070" s="275"/>
      <c r="O8070" s="275">
        <v>749681.78</v>
      </c>
      <c r="P8070" s="275"/>
      <c r="Q8070" s="73">
        <v>0</v>
      </c>
    </row>
    <row r="8071" spans="1:17" ht="12.75" customHeight="1" x14ac:dyDescent="0.25">
      <c r="A8071" s="273" t="s">
        <v>12321</v>
      </c>
      <c r="B8071" s="273"/>
      <c r="C8071" s="274" t="s">
        <v>1062</v>
      </c>
      <c r="D8071" s="274"/>
      <c r="E8071" s="274"/>
      <c r="F8071" s="274"/>
      <c r="G8071" s="73">
        <v>0</v>
      </c>
      <c r="H8071" s="73">
        <v>0</v>
      </c>
      <c r="I8071" s="275">
        <v>5154263.5999999996</v>
      </c>
      <c r="J8071" s="275"/>
      <c r="K8071" s="275">
        <v>0</v>
      </c>
      <c r="L8071" s="275"/>
      <c r="M8071" s="275"/>
      <c r="N8071" s="275"/>
      <c r="O8071" s="275">
        <v>5154263.5999999996</v>
      </c>
      <c r="P8071" s="275"/>
      <c r="Q8071" s="73">
        <v>0</v>
      </c>
    </row>
    <row r="8072" spans="1:17" ht="12.1" customHeight="1" x14ac:dyDescent="0.25">
      <c r="A8072" s="273" t="s">
        <v>12322</v>
      </c>
      <c r="B8072" s="273"/>
      <c r="C8072" s="274" t="s">
        <v>1062</v>
      </c>
      <c r="D8072" s="274"/>
      <c r="E8072" s="274"/>
      <c r="F8072" s="274"/>
      <c r="G8072" s="73">
        <v>0</v>
      </c>
      <c r="H8072" s="73">
        <v>0</v>
      </c>
      <c r="I8072" s="275">
        <v>1076054.5</v>
      </c>
      <c r="J8072" s="275"/>
      <c r="K8072" s="275">
        <v>0</v>
      </c>
      <c r="L8072" s="275"/>
      <c r="M8072" s="275"/>
      <c r="N8072" s="275"/>
      <c r="O8072" s="275">
        <v>1076054.5</v>
      </c>
      <c r="P8072" s="275"/>
      <c r="Q8072" s="73">
        <v>0</v>
      </c>
    </row>
    <row r="8073" spans="1:17" ht="12.1" customHeight="1" x14ac:dyDescent="0.25">
      <c r="A8073" s="273" t="s">
        <v>12323</v>
      </c>
      <c r="B8073" s="273"/>
      <c r="C8073" s="274" t="s">
        <v>1062</v>
      </c>
      <c r="D8073" s="274"/>
      <c r="E8073" s="274"/>
      <c r="F8073" s="274"/>
      <c r="G8073" s="73">
        <v>0</v>
      </c>
      <c r="H8073" s="73">
        <v>0</v>
      </c>
      <c r="I8073" s="275">
        <v>6070399.9400000004</v>
      </c>
      <c r="J8073" s="275"/>
      <c r="K8073" s="275">
        <v>0</v>
      </c>
      <c r="L8073" s="275"/>
      <c r="M8073" s="275"/>
      <c r="N8073" s="275"/>
      <c r="O8073" s="275">
        <v>6070399.9400000004</v>
      </c>
      <c r="P8073" s="275"/>
      <c r="Q8073" s="73">
        <v>0</v>
      </c>
    </row>
    <row r="8074" spans="1:17" ht="12.75" customHeight="1" x14ac:dyDescent="0.25">
      <c r="A8074" s="273" t="s">
        <v>12324</v>
      </c>
      <c r="B8074" s="273"/>
      <c r="C8074" s="274" t="s">
        <v>1062</v>
      </c>
      <c r="D8074" s="274"/>
      <c r="E8074" s="274"/>
      <c r="F8074" s="274"/>
      <c r="G8074" s="73">
        <v>0</v>
      </c>
      <c r="H8074" s="73">
        <v>0</v>
      </c>
      <c r="I8074" s="275">
        <v>23027.27</v>
      </c>
      <c r="J8074" s="275"/>
      <c r="K8074" s="275">
        <v>0</v>
      </c>
      <c r="L8074" s="275"/>
      <c r="M8074" s="275"/>
      <c r="N8074" s="275"/>
      <c r="O8074" s="275">
        <v>23027.27</v>
      </c>
      <c r="P8074" s="275"/>
      <c r="Q8074" s="73">
        <v>0</v>
      </c>
    </row>
    <row r="8075" spans="1:17" ht="12.1" customHeight="1" x14ac:dyDescent="0.25">
      <c r="A8075" s="273" t="s">
        <v>12325</v>
      </c>
      <c r="B8075" s="273"/>
      <c r="C8075" s="274" t="s">
        <v>1062</v>
      </c>
      <c r="D8075" s="274"/>
      <c r="E8075" s="274"/>
      <c r="F8075" s="274"/>
      <c r="G8075" s="73">
        <v>0</v>
      </c>
      <c r="H8075" s="73">
        <v>0</v>
      </c>
      <c r="I8075" s="275">
        <v>53936.36</v>
      </c>
      <c r="J8075" s="275"/>
      <c r="K8075" s="275">
        <v>0</v>
      </c>
      <c r="L8075" s="275"/>
      <c r="M8075" s="275"/>
      <c r="N8075" s="275"/>
      <c r="O8075" s="275">
        <v>53936.36</v>
      </c>
      <c r="P8075" s="275"/>
      <c r="Q8075" s="73">
        <v>0</v>
      </c>
    </row>
    <row r="8076" spans="1:17" ht="12.1" customHeight="1" x14ac:dyDescent="0.25">
      <c r="A8076" s="273" t="s">
        <v>12326</v>
      </c>
      <c r="B8076" s="273"/>
      <c r="C8076" s="274" t="s">
        <v>1062</v>
      </c>
      <c r="D8076" s="274"/>
      <c r="E8076" s="274"/>
      <c r="F8076" s="274"/>
      <c r="G8076" s="73">
        <v>0</v>
      </c>
      <c r="H8076" s="73">
        <v>0</v>
      </c>
      <c r="I8076" s="275">
        <v>2322417.91</v>
      </c>
      <c r="J8076" s="275"/>
      <c r="K8076" s="275">
        <v>0</v>
      </c>
      <c r="L8076" s="275"/>
      <c r="M8076" s="275"/>
      <c r="N8076" s="275"/>
      <c r="O8076" s="275">
        <v>2322417.91</v>
      </c>
      <c r="P8076" s="275"/>
      <c r="Q8076" s="73">
        <v>0</v>
      </c>
    </row>
    <row r="8077" spans="1:17" ht="12.75" customHeight="1" x14ac:dyDescent="0.25">
      <c r="A8077" s="273" t="s">
        <v>12327</v>
      </c>
      <c r="B8077" s="273"/>
      <c r="C8077" s="274" t="s">
        <v>12328</v>
      </c>
      <c r="D8077" s="274"/>
      <c r="E8077" s="274"/>
      <c r="F8077" s="274"/>
      <c r="G8077" s="73">
        <v>0</v>
      </c>
      <c r="H8077" s="73">
        <v>0</v>
      </c>
      <c r="I8077" s="275">
        <v>377563.62</v>
      </c>
      <c r="J8077" s="275"/>
      <c r="K8077" s="275">
        <v>0</v>
      </c>
      <c r="L8077" s="275"/>
      <c r="M8077" s="275"/>
      <c r="N8077" s="275"/>
      <c r="O8077" s="275">
        <v>377563.62</v>
      </c>
      <c r="P8077" s="275"/>
      <c r="Q8077" s="73">
        <v>0</v>
      </c>
    </row>
    <row r="8078" spans="1:17" ht="12.1" customHeight="1" x14ac:dyDescent="0.25">
      <c r="A8078" s="273" t="s">
        <v>12329</v>
      </c>
      <c r="B8078" s="273"/>
      <c r="C8078" s="274" t="s">
        <v>1062</v>
      </c>
      <c r="D8078" s="274"/>
      <c r="E8078" s="274"/>
      <c r="F8078" s="274"/>
      <c r="G8078" s="73">
        <v>0</v>
      </c>
      <c r="H8078" s="73">
        <v>0</v>
      </c>
      <c r="I8078" s="275">
        <v>2243463.48</v>
      </c>
      <c r="J8078" s="275"/>
      <c r="K8078" s="275">
        <v>0</v>
      </c>
      <c r="L8078" s="275"/>
      <c r="M8078" s="275"/>
      <c r="N8078" s="275"/>
      <c r="O8078" s="275">
        <v>2243463.48</v>
      </c>
      <c r="P8078" s="275"/>
      <c r="Q8078" s="73">
        <v>0</v>
      </c>
    </row>
    <row r="8079" spans="1:17" ht="12.1" customHeight="1" x14ac:dyDescent="0.25">
      <c r="A8079" s="273" t="s">
        <v>12330</v>
      </c>
      <c r="B8079" s="273"/>
      <c r="C8079" s="274" t="s">
        <v>1062</v>
      </c>
      <c r="D8079" s="274"/>
      <c r="E8079" s="274"/>
      <c r="F8079" s="274"/>
      <c r="G8079" s="73">
        <v>0</v>
      </c>
      <c r="H8079" s="73">
        <v>0</v>
      </c>
      <c r="I8079" s="275">
        <v>3120645.42</v>
      </c>
      <c r="J8079" s="275"/>
      <c r="K8079" s="275">
        <v>0</v>
      </c>
      <c r="L8079" s="275"/>
      <c r="M8079" s="275"/>
      <c r="N8079" s="275"/>
      <c r="O8079" s="275">
        <v>3120645.42</v>
      </c>
      <c r="P8079" s="275"/>
      <c r="Q8079" s="73">
        <v>0</v>
      </c>
    </row>
    <row r="8080" spans="1:17" ht="12.1" customHeight="1" x14ac:dyDescent="0.25">
      <c r="A8080" s="273" t="s">
        <v>12331</v>
      </c>
      <c r="B8080" s="273"/>
      <c r="C8080" s="274" t="s">
        <v>1062</v>
      </c>
      <c r="D8080" s="274"/>
      <c r="E8080" s="274"/>
      <c r="F8080" s="274"/>
      <c r="G8080" s="73">
        <v>0</v>
      </c>
      <c r="H8080" s="73">
        <v>0</v>
      </c>
      <c r="I8080" s="275">
        <v>609063.59</v>
      </c>
      <c r="J8080" s="275"/>
      <c r="K8080" s="275">
        <v>0</v>
      </c>
      <c r="L8080" s="275"/>
      <c r="M8080" s="275"/>
      <c r="N8080" s="275"/>
      <c r="O8080" s="275">
        <v>609063.59</v>
      </c>
      <c r="P8080" s="275"/>
      <c r="Q8080" s="73">
        <v>0</v>
      </c>
    </row>
    <row r="8081" spans="1:17" ht="12.75" customHeight="1" x14ac:dyDescent="0.25">
      <c r="A8081" s="273" t="s">
        <v>12332</v>
      </c>
      <c r="B8081" s="273"/>
      <c r="C8081" s="274" t="s">
        <v>12333</v>
      </c>
      <c r="D8081" s="274"/>
      <c r="E8081" s="274"/>
      <c r="F8081" s="274"/>
      <c r="G8081" s="73">
        <v>0</v>
      </c>
      <c r="H8081" s="73">
        <v>0</v>
      </c>
      <c r="I8081" s="275">
        <v>5211518.0599999996</v>
      </c>
      <c r="J8081" s="275"/>
      <c r="K8081" s="275">
        <v>0</v>
      </c>
      <c r="L8081" s="275"/>
      <c r="M8081" s="275"/>
      <c r="N8081" s="275"/>
      <c r="O8081" s="275">
        <v>5211518.0599999996</v>
      </c>
      <c r="P8081" s="275"/>
      <c r="Q8081" s="73">
        <v>0</v>
      </c>
    </row>
    <row r="8082" spans="1:17" ht="12.1" customHeight="1" x14ac:dyDescent="0.25">
      <c r="A8082" s="273" t="s">
        <v>12334</v>
      </c>
      <c r="B8082" s="273"/>
      <c r="C8082" s="274" t="s">
        <v>12335</v>
      </c>
      <c r="D8082" s="274"/>
      <c r="E8082" s="274"/>
      <c r="F8082" s="274"/>
      <c r="G8082" s="73">
        <v>0</v>
      </c>
      <c r="H8082" s="73">
        <v>0</v>
      </c>
      <c r="I8082" s="275">
        <v>1810190.81</v>
      </c>
      <c r="J8082" s="275"/>
      <c r="K8082" s="275">
        <v>0</v>
      </c>
      <c r="L8082" s="275"/>
      <c r="M8082" s="275"/>
      <c r="N8082" s="275"/>
      <c r="O8082" s="275">
        <v>1810190.81</v>
      </c>
      <c r="P8082" s="275"/>
      <c r="Q8082" s="73">
        <v>0</v>
      </c>
    </row>
    <row r="8083" spans="1:17" ht="12.1" customHeight="1" x14ac:dyDescent="0.25">
      <c r="A8083" s="273" t="s">
        <v>12336</v>
      </c>
      <c r="B8083" s="273"/>
      <c r="C8083" s="274" t="s">
        <v>12337</v>
      </c>
      <c r="D8083" s="274"/>
      <c r="E8083" s="274"/>
      <c r="F8083" s="274"/>
      <c r="G8083" s="73">
        <v>0</v>
      </c>
      <c r="H8083" s="73">
        <v>0</v>
      </c>
      <c r="I8083" s="275">
        <v>3344116.91</v>
      </c>
      <c r="J8083" s="275"/>
      <c r="K8083" s="275">
        <v>0</v>
      </c>
      <c r="L8083" s="275"/>
      <c r="M8083" s="275"/>
      <c r="N8083" s="275"/>
      <c r="O8083" s="275">
        <v>3344116.91</v>
      </c>
      <c r="P8083" s="275"/>
      <c r="Q8083" s="73">
        <v>0</v>
      </c>
    </row>
    <row r="8084" spans="1:17" ht="12.75" customHeight="1" x14ac:dyDescent="0.25">
      <c r="A8084" s="273" t="s">
        <v>12338</v>
      </c>
      <c r="B8084" s="273"/>
      <c r="C8084" s="274" t="s">
        <v>12339</v>
      </c>
      <c r="D8084" s="274"/>
      <c r="E8084" s="274"/>
      <c r="F8084" s="274"/>
      <c r="G8084" s="73">
        <v>0</v>
      </c>
      <c r="H8084" s="73">
        <v>0</v>
      </c>
      <c r="I8084" s="275">
        <v>4515381.7</v>
      </c>
      <c r="J8084" s="275"/>
      <c r="K8084" s="275">
        <v>0</v>
      </c>
      <c r="L8084" s="275"/>
      <c r="M8084" s="275"/>
      <c r="N8084" s="275"/>
      <c r="O8084" s="275">
        <v>4515381.7</v>
      </c>
      <c r="P8084" s="275"/>
      <c r="Q8084" s="73">
        <v>0</v>
      </c>
    </row>
    <row r="8085" spans="1:17" ht="12.1" customHeight="1" x14ac:dyDescent="0.25">
      <c r="A8085" s="355"/>
      <c r="B8085" s="355"/>
      <c r="C8085" s="355"/>
      <c r="D8085" s="355"/>
      <c r="E8085" s="355"/>
      <c r="F8085" s="355"/>
      <c r="G8085" s="74">
        <v>0</v>
      </c>
      <c r="H8085" s="74">
        <v>0</v>
      </c>
      <c r="I8085" s="356">
        <v>68990716.980000004</v>
      </c>
      <c r="J8085" s="356"/>
      <c r="K8085" s="356">
        <v>0</v>
      </c>
      <c r="L8085" s="356"/>
      <c r="M8085" s="356"/>
      <c r="N8085" s="356"/>
      <c r="O8085" s="356">
        <v>68990716.980000004</v>
      </c>
      <c r="P8085" s="356"/>
      <c r="Q8085" s="74">
        <v>0</v>
      </c>
    </row>
    <row r="8086" spans="1:17" ht="6.8" customHeight="1" x14ac:dyDescent="0.25"/>
    <row r="8087" spans="1:17" ht="12.1" customHeight="1" x14ac:dyDescent="0.25">
      <c r="A8087" s="277" t="s">
        <v>578</v>
      </c>
      <c r="B8087" s="277"/>
      <c r="C8087" s="278" t="s">
        <v>1064</v>
      </c>
      <c r="D8087" s="278"/>
      <c r="E8087" s="278"/>
      <c r="F8087" s="278"/>
      <c r="G8087" s="278"/>
      <c r="H8087" s="278"/>
      <c r="I8087" s="278"/>
      <c r="J8087" s="278"/>
      <c r="K8087" s="278"/>
      <c r="L8087" s="278"/>
      <c r="M8087" s="278"/>
      <c r="N8087" s="278"/>
      <c r="O8087" s="278"/>
      <c r="P8087" s="278"/>
      <c r="Q8087" s="278"/>
    </row>
    <row r="8088" spans="1:17" ht="12.75" customHeight="1" x14ac:dyDescent="0.25">
      <c r="A8088" s="273" t="s">
        <v>12340</v>
      </c>
      <c r="B8088" s="273"/>
      <c r="C8088" s="274" t="s">
        <v>12341</v>
      </c>
      <c r="D8088" s="274"/>
      <c r="E8088" s="274"/>
      <c r="F8088" s="274"/>
      <c r="G8088" s="73">
        <v>0</v>
      </c>
      <c r="H8088" s="73">
        <v>0</v>
      </c>
      <c r="I8088" s="275">
        <v>8723.68</v>
      </c>
      <c r="J8088" s="275"/>
      <c r="K8088" s="275">
        <v>0</v>
      </c>
      <c r="L8088" s="275"/>
      <c r="M8088" s="275"/>
      <c r="N8088" s="275"/>
      <c r="O8088" s="275">
        <v>8723.68</v>
      </c>
      <c r="P8088" s="275"/>
      <c r="Q8088" s="73">
        <v>0</v>
      </c>
    </row>
    <row r="8089" spans="1:17" ht="12.1" customHeight="1" x14ac:dyDescent="0.25">
      <c r="A8089" s="273" t="s">
        <v>12342</v>
      </c>
      <c r="B8089" s="273"/>
      <c r="C8089" s="274" t="s">
        <v>12343</v>
      </c>
      <c r="D8089" s="274"/>
      <c r="E8089" s="274"/>
      <c r="F8089" s="274"/>
      <c r="G8089" s="73">
        <v>0</v>
      </c>
      <c r="H8089" s="73">
        <v>0</v>
      </c>
      <c r="I8089" s="275">
        <v>1000.01</v>
      </c>
      <c r="J8089" s="275"/>
      <c r="K8089" s="275">
        <v>0</v>
      </c>
      <c r="L8089" s="275"/>
      <c r="M8089" s="275"/>
      <c r="N8089" s="275"/>
      <c r="O8089" s="275">
        <v>1000.01</v>
      </c>
      <c r="P8089" s="275"/>
      <c r="Q8089" s="73">
        <v>0</v>
      </c>
    </row>
    <row r="8090" spans="1:17" ht="12.1" customHeight="1" x14ac:dyDescent="0.25">
      <c r="A8090" s="273" t="s">
        <v>12344</v>
      </c>
      <c r="B8090" s="273"/>
      <c r="C8090" s="274" t="s">
        <v>12341</v>
      </c>
      <c r="D8090" s="274"/>
      <c r="E8090" s="274"/>
      <c r="F8090" s="274"/>
      <c r="G8090" s="73">
        <v>0</v>
      </c>
      <c r="H8090" s="73">
        <v>0</v>
      </c>
      <c r="I8090" s="275">
        <v>2628.22</v>
      </c>
      <c r="J8090" s="275"/>
      <c r="K8090" s="275">
        <v>0</v>
      </c>
      <c r="L8090" s="275"/>
      <c r="M8090" s="275"/>
      <c r="N8090" s="275"/>
      <c r="O8090" s="275">
        <v>2628.22</v>
      </c>
      <c r="P8090" s="275"/>
      <c r="Q8090" s="73">
        <v>0</v>
      </c>
    </row>
    <row r="8091" spans="1:17" ht="12.75" customHeight="1" x14ac:dyDescent="0.25">
      <c r="A8091" s="273" t="s">
        <v>12345</v>
      </c>
      <c r="B8091" s="273"/>
      <c r="C8091" s="274" t="s">
        <v>1064</v>
      </c>
      <c r="D8091" s="274"/>
      <c r="E8091" s="274"/>
      <c r="F8091" s="274"/>
      <c r="G8091" s="73">
        <v>0</v>
      </c>
      <c r="H8091" s="73">
        <v>0</v>
      </c>
      <c r="I8091" s="275">
        <v>1909.11</v>
      </c>
      <c r="J8091" s="275"/>
      <c r="K8091" s="275">
        <v>0</v>
      </c>
      <c r="L8091" s="275"/>
      <c r="M8091" s="275"/>
      <c r="N8091" s="275"/>
      <c r="O8091" s="275">
        <v>1909.11</v>
      </c>
      <c r="P8091" s="275"/>
      <c r="Q8091" s="73">
        <v>0</v>
      </c>
    </row>
    <row r="8092" spans="1:17" ht="12.1" customHeight="1" x14ac:dyDescent="0.25">
      <c r="A8092" s="273" t="s">
        <v>12346</v>
      </c>
      <c r="B8092" s="273"/>
      <c r="C8092" s="274" t="s">
        <v>12341</v>
      </c>
      <c r="D8092" s="274"/>
      <c r="E8092" s="274"/>
      <c r="F8092" s="274"/>
      <c r="G8092" s="73">
        <v>0</v>
      </c>
      <c r="H8092" s="73">
        <v>0</v>
      </c>
      <c r="I8092" s="275">
        <v>90.91</v>
      </c>
      <c r="J8092" s="275"/>
      <c r="K8092" s="275">
        <v>0</v>
      </c>
      <c r="L8092" s="275"/>
      <c r="M8092" s="275"/>
      <c r="N8092" s="275"/>
      <c r="O8092" s="275">
        <v>90.91</v>
      </c>
      <c r="P8092" s="275"/>
      <c r="Q8092" s="73">
        <v>0</v>
      </c>
    </row>
    <row r="8093" spans="1:17" ht="12.1" customHeight="1" x14ac:dyDescent="0.25">
      <c r="A8093" s="273" t="s">
        <v>12347</v>
      </c>
      <c r="B8093" s="273"/>
      <c r="C8093" s="274" t="s">
        <v>12341</v>
      </c>
      <c r="D8093" s="274"/>
      <c r="E8093" s="274"/>
      <c r="F8093" s="274"/>
      <c r="G8093" s="73">
        <v>0</v>
      </c>
      <c r="H8093" s="73">
        <v>0</v>
      </c>
      <c r="I8093" s="275">
        <v>2818.21</v>
      </c>
      <c r="J8093" s="275"/>
      <c r="K8093" s="275">
        <v>0</v>
      </c>
      <c r="L8093" s="275"/>
      <c r="M8093" s="275"/>
      <c r="N8093" s="275"/>
      <c r="O8093" s="275">
        <v>2818.21</v>
      </c>
      <c r="P8093" s="275"/>
      <c r="Q8093" s="73">
        <v>0</v>
      </c>
    </row>
    <row r="8094" spans="1:17" ht="12.75" customHeight="1" x14ac:dyDescent="0.25">
      <c r="A8094" s="273" t="s">
        <v>12348</v>
      </c>
      <c r="B8094" s="273"/>
      <c r="C8094" s="274" t="s">
        <v>12341</v>
      </c>
      <c r="D8094" s="274"/>
      <c r="E8094" s="274"/>
      <c r="F8094" s="274"/>
      <c r="G8094" s="73">
        <v>0</v>
      </c>
      <c r="H8094" s="73">
        <v>0</v>
      </c>
      <c r="I8094" s="275">
        <v>263.62</v>
      </c>
      <c r="J8094" s="275"/>
      <c r="K8094" s="275">
        <v>0</v>
      </c>
      <c r="L8094" s="275"/>
      <c r="M8094" s="275"/>
      <c r="N8094" s="275"/>
      <c r="O8094" s="275">
        <v>263.62</v>
      </c>
      <c r="P8094" s="275"/>
      <c r="Q8094" s="73">
        <v>0</v>
      </c>
    </row>
    <row r="8095" spans="1:17" ht="12.1" customHeight="1" x14ac:dyDescent="0.25">
      <c r="A8095" s="273" t="s">
        <v>12349</v>
      </c>
      <c r="B8095" s="273"/>
      <c r="C8095" s="274" t="s">
        <v>12341</v>
      </c>
      <c r="D8095" s="274"/>
      <c r="E8095" s="274"/>
      <c r="F8095" s="274"/>
      <c r="G8095" s="73">
        <v>0</v>
      </c>
      <c r="H8095" s="73">
        <v>0</v>
      </c>
      <c r="I8095" s="275">
        <v>6599.89</v>
      </c>
      <c r="J8095" s="275"/>
      <c r="K8095" s="275">
        <v>0</v>
      </c>
      <c r="L8095" s="275"/>
      <c r="M8095" s="275"/>
      <c r="N8095" s="275"/>
      <c r="O8095" s="275">
        <v>6599.89</v>
      </c>
      <c r="P8095" s="275"/>
      <c r="Q8095" s="73">
        <v>0</v>
      </c>
    </row>
    <row r="8096" spans="1:17" ht="12.1" customHeight="1" x14ac:dyDescent="0.25">
      <c r="A8096" s="273" t="s">
        <v>12350</v>
      </c>
      <c r="B8096" s="273"/>
      <c r="C8096" s="274" t="s">
        <v>12351</v>
      </c>
      <c r="D8096" s="274"/>
      <c r="E8096" s="274"/>
      <c r="F8096" s="274"/>
      <c r="G8096" s="73">
        <v>0</v>
      </c>
      <c r="H8096" s="73">
        <v>0</v>
      </c>
      <c r="I8096" s="275">
        <v>636.37</v>
      </c>
      <c r="J8096" s="275"/>
      <c r="K8096" s="275">
        <v>0</v>
      </c>
      <c r="L8096" s="275"/>
      <c r="M8096" s="275"/>
      <c r="N8096" s="275"/>
      <c r="O8096" s="275">
        <v>636.37</v>
      </c>
      <c r="P8096" s="275"/>
      <c r="Q8096" s="73">
        <v>0</v>
      </c>
    </row>
    <row r="8097" spans="1:17" ht="12.75" customHeight="1" x14ac:dyDescent="0.25">
      <c r="A8097" s="273" t="s">
        <v>12352</v>
      </c>
      <c r="B8097" s="273"/>
      <c r="C8097" s="274" t="s">
        <v>12341</v>
      </c>
      <c r="D8097" s="274"/>
      <c r="E8097" s="274"/>
      <c r="F8097" s="274"/>
      <c r="G8097" s="73">
        <v>0</v>
      </c>
      <c r="H8097" s="73">
        <v>0</v>
      </c>
      <c r="I8097" s="275">
        <v>727.27</v>
      </c>
      <c r="J8097" s="275"/>
      <c r="K8097" s="275">
        <v>0</v>
      </c>
      <c r="L8097" s="275"/>
      <c r="M8097" s="275"/>
      <c r="N8097" s="275"/>
      <c r="O8097" s="275">
        <v>727.27</v>
      </c>
      <c r="P8097" s="275"/>
      <c r="Q8097" s="73">
        <v>0</v>
      </c>
    </row>
    <row r="8098" spans="1:17" ht="12.1" customHeight="1" x14ac:dyDescent="0.25">
      <c r="A8098" s="273" t="s">
        <v>12353</v>
      </c>
      <c r="B8098" s="273"/>
      <c r="C8098" s="274" t="s">
        <v>12354</v>
      </c>
      <c r="D8098" s="274"/>
      <c r="E8098" s="274"/>
      <c r="F8098" s="274"/>
      <c r="G8098" s="73">
        <v>0</v>
      </c>
      <c r="H8098" s="73">
        <v>0</v>
      </c>
      <c r="I8098" s="275">
        <v>457.84</v>
      </c>
      <c r="J8098" s="275"/>
      <c r="K8098" s="275">
        <v>0</v>
      </c>
      <c r="L8098" s="275"/>
      <c r="M8098" s="275"/>
      <c r="N8098" s="275"/>
      <c r="O8098" s="275">
        <v>457.84</v>
      </c>
      <c r="P8098" s="275"/>
      <c r="Q8098" s="73">
        <v>0</v>
      </c>
    </row>
    <row r="8099" spans="1:17" ht="12.1" customHeight="1" x14ac:dyDescent="0.25">
      <c r="A8099" s="273" t="s">
        <v>12355</v>
      </c>
      <c r="B8099" s="273"/>
      <c r="C8099" s="274" t="s">
        <v>12356</v>
      </c>
      <c r="D8099" s="274"/>
      <c r="E8099" s="274"/>
      <c r="F8099" s="274"/>
      <c r="G8099" s="73">
        <v>0</v>
      </c>
      <c r="H8099" s="73">
        <v>0</v>
      </c>
      <c r="I8099" s="275">
        <v>299348.15999999997</v>
      </c>
      <c r="J8099" s="275"/>
      <c r="K8099" s="275">
        <v>0</v>
      </c>
      <c r="L8099" s="275"/>
      <c r="M8099" s="275"/>
      <c r="N8099" s="275"/>
      <c r="O8099" s="275">
        <v>299348.15999999997</v>
      </c>
      <c r="P8099" s="275"/>
      <c r="Q8099" s="73">
        <v>0</v>
      </c>
    </row>
    <row r="8100" spans="1:17" ht="12.75" customHeight="1" x14ac:dyDescent="0.25">
      <c r="A8100" s="273" t="s">
        <v>12357</v>
      </c>
      <c r="B8100" s="273"/>
      <c r="C8100" s="274" t="s">
        <v>12358</v>
      </c>
      <c r="D8100" s="274"/>
      <c r="E8100" s="274"/>
      <c r="F8100" s="274"/>
      <c r="G8100" s="73">
        <v>0</v>
      </c>
      <c r="H8100" s="73">
        <v>0</v>
      </c>
      <c r="I8100" s="275">
        <v>727.28</v>
      </c>
      <c r="J8100" s="275"/>
      <c r="K8100" s="275">
        <v>0</v>
      </c>
      <c r="L8100" s="275"/>
      <c r="M8100" s="275"/>
      <c r="N8100" s="275"/>
      <c r="O8100" s="275">
        <v>727.28</v>
      </c>
      <c r="P8100" s="275"/>
      <c r="Q8100" s="73">
        <v>0</v>
      </c>
    </row>
    <row r="8101" spans="1:17" ht="12.1" customHeight="1" x14ac:dyDescent="0.25">
      <c r="A8101" s="273" t="s">
        <v>12359</v>
      </c>
      <c r="B8101" s="273"/>
      <c r="C8101" s="274" t="s">
        <v>12341</v>
      </c>
      <c r="D8101" s="274"/>
      <c r="E8101" s="274"/>
      <c r="F8101" s="274"/>
      <c r="G8101" s="73">
        <v>0</v>
      </c>
      <c r="H8101" s="73">
        <v>0</v>
      </c>
      <c r="I8101" s="275">
        <v>3135.88</v>
      </c>
      <c r="J8101" s="275"/>
      <c r="K8101" s="275">
        <v>0</v>
      </c>
      <c r="L8101" s="275"/>
      <c r="M8101" s="275"/>
      <c r="N8101" s="275"/>
      <c r="O8101" s="275">
        <v>3135.88</v>
      </c>
      <c r="P8101" s="275"/>
      <c r="Q8101" s="73">
        <v>0</v>
      </c>
    </row>
    <row r="8102" spans="1:17" ht="12.1" customHeight="1" x14ac:dyDescent="0.25">
      <c r="A8102" s="273" t="s">
        <v>12360</v>
      </c>
      <c r="B8102" s="273"/>
      <c r="C8102" s="274" t="s">
        <v>12361</v>
      </c>
      <c r="D8102" s="274"/>
      <c r="E8102" s="274"/>
      <c r="F8102" s="274"/>
      <c r="G8102" s="73">
        <v>0</v>
      </c>
      <c r="H8102" s="73">
        <v>0</v>
      </c>
      <c r="I8102" s="275">
        <v>1269.8</v>
      </c>
      <c r="J8102" s="275"/>
      <c r="K8102" s="275">
        <v>0</v>
      </c>
      <c r="L8102" s="275"/>
      <c r="M8102" s="275"/>
      <c r="N8102" s="275"/>
      <c r="O8102" s="275">
        <v>1269.8</v>
      </c>
      <c r="P8102" s="275"/>
      <c r="Q8102" s="73">
        <v>0</v>
      </c>
    </row>
    <row r="8103" spans="1:17" ht="12.75" customHeight="1" x14ac:dyDescent="0.25">
      <c r="A8103" s="273" t="s">
        <v>12362</v>
      </c>
      <c r="B8103" s="273"/>
      <c r="C8103" s="274" t="s">
        <v>12341</v>
      </c>
      <c r="D8103" s="274"/>
      <c r="E8103" s="274"/>
      <c r="F8103" s="274"/>
      <c r="G8103" s="73">
        <v>0</v>
      </c>
      <c r="H8103" s="73">
        <v>0</v>
      </c>
      <c r="I8103" s="275">
        <v>180</v>
      </c>
      <c r="J8103" s="275"/>
      <c r="K8103" s="275">
        <v>0</v>
      </c>
      <c r="L8103" s="275"/>
      <c r="M8103" s="275"/>
      <c r="N8103" s="275"/>
      <c r="O8103" s="275">
        <v>180</v>
      </c>
      <c r="P8103" s="275"/>
      <c r="Q8103" s="73">
        <v>0</v>
      </c>
    </row>
    <row r="8104" spans="1:17" ht="12.1" customHeight="1" x14ac:dyDescent="0.25">
      <c r="A8104" s="273" t="s">
        <v>12363</v>
      </c>
      <c r="B8104" s="273"/>
      <c r="C8104" s="274" t="s">
        <v>12364</v>
      </c>
      <c r="D8104" s="274"/>
      <c r="E8104" s="274"/>
      <c r="F8104" s="274"/>
      <c r="G8104" s="73">
        <v>0</v>
      </c>
      <c r="H8104" s="73">
        <v>0</v>
      </c>
      <c r="I8104" s="275">
        <v>272.73</v>
      </c>
      <c r="J8104" s="275"/>
      <c r="K8104" s="275">
        <v>0</v>
      </c>
      <c r="L8104" s="275"/>
      <c r="M8104" s="275"/>
      <c r="N8104" s="275"/>
      <c r="O8104" s="275">
        <v>272.73</v>
      </c>
      <c r="P8104" s="275"/>
      <c r="Q8104" s="73">
        <v>0</v>
      </c>
    </row>
    <row r="8105" spans="1:17" ht="12.1" customHeight="1" x14ac:dyDescent="0.25">
      <c r="A8105" s="273" t="s">
        <v>12365</v>
      </c>
      <c r="B8105" s="273"/>
      <c r="C8105" s="274" t="s">
        <v>12341</v>
      </c>
      <c r="D8105" s="274"/>
      <c r="E8105" s="274"/>
      <c r="F8105" s="274"/>
      <c r="G8105" s="73">
        <v>0</v>
      </c>
      <c r="H8105" s="73">
        <v>0</v>
      </c>
      <c r="I8105" s="275">
        <v>2611.7800000000002</v>
      </c>
      <c r="J8105" s="275"/>
      <c r="K8105" s="275">
        <v>0</v>
      </c>
      <c r="L8105" s="275"/>
      <c r="M8105" s="275"/>
      <c r="N8105" s="275"/>
      <c r="O8105" s="275">
        <v>2611.7800000000002</v>
      </c>
      <c r="P8105" s="275"/>
      <c r="Q8105" s="73">
        <v>0</v>
      </c>
    </row>
    <row r="8106" spans="1:17" ht="12.1" customHeight="1" x14ac:dyDescent="0.25">
      <c r="A8106" s="273" t="s">
        <v>12366</v>
      </c>
      <c r="B8106" s="273"/>
      <c r="C8106" s="274" t="s">
        <v>12341</v>
      </c>
      <c r="D8106" s="274"/>
      <c r="E8106" s="274"/>
      <c r="F8106" s="274"/>
      <c r="G8106" s="73">
        <v>0</v>
      </c>
      <c r="H8106" s="73">
        <v>0</v>
      </c>
      <c r="I8106" s="275">
        <v>723.92</v>
      </c>
      <c r="J8106" s="275"/>
      <c r="K8106" s="275">
        <v>0</v>
      </c>
      <c r="L8106" s="275"/>
      <c r="M8106" s="275"/>
      <c r="N8106" s="275"/>
      <c r="O8106" s="275">
        <v>723.92</v>
      </c>
      <c r="P8106" s="275"/>
      <c r="Q8106" s="73">
        <v>0</v>
      </c>
    </row>
    <row r="8107" spans="1:17" ht="12.75" customHeight="1" x14ac:dyDescent="0.25">
      <c r="A8107" s="273" t="s">
        <v>12367</v>
      </c>
      <c r="B8107" s="273"/>
      <c r="C8107" s="274" t="s">
        <v>12341</v>
      </c>
      <c r="D8107" s="274"/>
      <c r="E8107" s="274"/>
      <c r="F8107" s="274"/>
      <c r="G8107" s="73">
        <v>0</v>
      </c>
      <c r="H8107" s="73">
        <v>0</v>
      </c>
      <c r="I8107" s="275">
        <v>270</v>
      </c>
      <c r="J8107" s="275"/>
      <c r="K8107" s="275">
        <v>0</v>
      </c>
      <c r="L8107" s="275"/>
      <c r="M8107" s="275"/>
      <c r="N8107" s="275"/>
      <c r="O8107" s="275">
        <v>270</v>
      </c>
      <c r="P8107" s="275"/>
      <c r="Q8107" s="73">
        <v>0</v>
      </c>
    </row>
    <row r="8108" spans="1:17" ht="12.1" customHeight="1" x14ac:dyDescent="0.25">
      <c r="A8108" s="273" t="s">
        <v>12368</v>
      </c>
      <c r="B8108" s="273"/>
      <c r="C8108" s="274" t="s">
        <v>12369</v>
      </c>
      <c r="D8108" s="274"/>
      <c r="E8108" s="274"/>
      <c r="F8108" s="274"/>
      <c r="G8108" s="73">
        <v>0</v>
      </c>
      <c r="H8108" s="73">
        <v>0</v>
      </c>
      <c r="I8108" s="275">
        <v>454.55</v>
      </c>
      <c r="J8108" s="275"/>
      <c r="K8108" s="275">
        <v>0</v>
      </c>
      <c r="L8108" s="275"/>
      <c r="M8108" s="275"/>
      <c r="N8108" s="275"/>
      <c r="O8108" s="275">
        <v>454.55</v>
      </c>
      <c r="P8108" s="275"/>
      <c r="Q8108" s="73">
        <v>0</v>
      </c>
    </row>
    <row r="8109" spans="1:17" ht="12.1" customHeight="1" x14ac:dyDescent="0.25">
      <c r="A8109" s="273" t="s">
        <v>12370</v>
      </c>
      <c r="B8109" s="273"/>
      <c r="C8109" s="274" t="s">
        <v>12341</v>
      </c>
      <c r="D8109" s="274"/>
      <c r="E8109" s="274"/>
      <c r="F8109" s="274"/>
      <c r="G8109" s="73">
        <v>0</v>
      </c>
      <c r="H8109" s="73">
        <v>0</v>
      </c>
      <c r="I8109" s="275">
        <v>133856.41</v>
      </c>
      <c r="J8109" s="275"/>
      <c r="K8109" s="275">
        <v>0</v>
      </c>
      <c r="L8109" s="275"/>
      <c r="M8109" s="275"/>
      <c r="N8109" s="275"/>
      <c r="O8109" s="275">
        <v>133856.41</v>
      </c>
      <c r="P8109" s="275"/>
      <c r="Q8109" s="73">
        <v>0</v>
      </c>
    </row>
    <row r="8110" spans="1:17" ht="12.75" customHeight="1" x14ac:dyDescent="0.25">
      <c r="A8110" s="273" t="s">
        <v>12371</v>
      </c>
      <c r="B8110" s="273"/>
      <c r="C8110" s="274" t="s">
        <v>12372</v>
      </c>
      <c r="D8110" s="274"/>
      <c r="E8110" s="274"/>
      <c r="F8110" s="274"/>
      <c r="G8110" s="73">
        <v>0</v>
      </c>
      <c r="H8110" s="73">
        <v>0</v>
      </c>
      <c r="I8110" s="275">
        <v>50357.87</v>
      </c>
      <c r="J8110" s="275"/>
      <c r="K8110" s="275">
        <v>0</v>
      </c>
      <c r="L8110" s="275"/>
      <c r="M8110" s="275"/>
      <c r="N8110" s="275"/>
      <c r="O8110" s="275">
        <v>50357.87</v>
      </c>
      <c r="P8110" s="275"/>
      <c r="Q8110" s="73">
        <v>0</v>
      </c>
    </row>
    <row r="8111" spans="1:17" ht="12.1" customHeight="1" x14ac:dyDescent="0.25">
      <c r="A8111" s="273" t="s">
        <v>12373</v>
      </c>
      <c r="B8111" s="273"/>
      <c r="C8111" s="274" t="s">
        <v>12341</v>
      </c>
      <c r="D8111" s="274"/>
      <c r="E8111" s="274"/>
      <c r="F8111" s="274"/>
      <c r="G8111" s="73">
        <v>0</v>
      </c>
      <c r="H8111" s="73">
        <v>0</v>
      </c>
      <c r="I8111" s="275">
        <v>275.88</v>
      </c>
      <c r="J8111" s="275"/>
      <c r="K8111" s="275">
        <v>0</v>
      </c>
      <c r="L8111" s="275"/>
      <c r="M8111" s="275"/>
      <c r="N8111" s="275"/>
      <c r="O8111" s="275">
        <v>275.88</v>
      </c>
      <c r="P8111" s="275"/>
      <c r="Q8111" s="73">
        <v>0</v>
      </c>
    </row>
    <row r="8112" spans="1:17" ht="12.1" customHeight="1" x14ac:dyDescent="0.25">
      <c r="A8112" s="273" t="s">
        <v>12374</v>
      </c>
      <c r="B8112" s="273"/>
      <c r="C8112" s="274" t="s">
        <v>12341</v>
      </c>
      <c r="D8112" s="274"/>
      <c r="E8112" s="274"/>
      <c r="F8112" s="274"/>
      <c r="G8112" s="73">
        <v>0</v>
      </c>
      <c r="H8112" s="73">
        <v>0</v>
      </c>
      <c r="I8112" s="275">
        <v>176877.28</v>
      </c>
      <c r="J8112" s="275"/>
      <c r="K8112" s="275">
        <v>0</v>
      </c>
      <c r="L8112" s="275"/>
      <c r="M8112" s="275"/>
      <c r="N8112" s="275"/>
      <c r="O8112" s="275">
        <v>176877.28</v>
      </c>
      <c r="P8112" s="275"/>
      <c r="Q8112" s="73">
        <v>0</v>
      </c>
    </row>
    <row r="8113" spans="1:17" ht="12.75" customHeight="1" x14ac:dyDescent="0.25">
      <c r="A8113" s="273" t="s">
        <v>12375</v>
      </c>
      <c r="B8113" s="273"/>
      <c r="C8113" s="274" t="s">
        <v>12341</v>
      </c>
      <c r="D8113" s="274"/>
      <c r="E8113" s="274"/>
      <c r="F8113" s="274"/>
      <c r="G8113" s="73">
        <v>0</v>
      </c>
      <c r="H8113" s="73">
        <v>0</v>
      </c>
      <c r="I8113" s="275">
        <v>288534.83</v>
      </c>
      <c r="J8113" s="275"/>
      <c r="K8113" s="275">
        <v>0</v>
      </c>
      <c r="L8113" s="275"/>
      <c r="M8113" s="275"/>
      <c r="N8113" s="275"/>
      <c r="O8113" s="275">
        <v>288534.83</v>
      </c>
      <c r="P8113" s="275"/>
      <c r="Q8113" s="73">
        <v>0</v>
      </c>
    </row>
    <row r="8114" spans="1:17" ht="12.1" customHeight="1" x14ac:dyDescent="0.25">
      <c r="A8114" s="273" t="s">
        <v>12376</v>
      </c>
      <c r="B8114" s="273"/>
      <c r="C8114" s="274" t="s">
        <v>12377</v>
      </c>
      <c r="D8114" s="274"/>
      <c r="E8114" s="274"/>
      <c r="F8114" s="274"/>
      <c r="G8114" s="73">
        <v>0</v>
      </c>
      <c r="H8114" s="73">
        <v>0</v>
      </c>
      <c r="I8114" s="275">
        <v>223162.53</v>
      </c>
      <c r="J8114" s="275"/>
      <c r="K8114" s="275">
        <v>0</v>
      </c>
      <c r="L8114" s="275"/>
      <c r="M8114" s="275"/>
      <c r="N8114" s="275"/>
      <c r="O8114" s="275">
        <v>223162.53</v>
      </c>
      <c r="P8114" s="275"/>
      <c r="Q8114" s="73">
        <v>0</v>
      </c>
    </row>
    <row r="8115" spans="1:17" ht="12.1" customHeight="1" x14ac:dyDescent="0.25">
      <c r="A8115" s="273" t="s">
        <v>12378</v>
      </c>
      <c r="B8115" s="273"/>
      <c r="C8115" s="274" t="s">
        <v>12379</v>
      </c>
      <c r="D8115" s="274"/>
      <c r="E8115" s="274"/>
      <c r="F8115" s="274"/>
      <c r="G8115" s="73">
        <v>0</v>
      </c>
      <c r="H8115" s="73">
        <v>0</v>
      </c>
      <c r="I8115" s="275">
        <v>39470.910000000003</v>
      </c>
      <c r="J8115" s="275"/>
      <c r="K8115" s="275">
        <v>0</v>
      </c>
      <c r="L8115" s="275"/>
      <c r="M8115" s="275"/>
      <c r="N8115" s="275"/>
      <c r="O8115" s="275">
        <v>39470.910000000003</v>
      </c>
      <c r="P8115" s="275"/>
      <c r="Q8115" s="73">
        <v>0</v>
      </c>
    </row>
    <row r="8116" spans="1:17" ht="12.75" customHeight="1" x14ac:dyDescent="0.25">
      <c r="A8116" s="273" t="s">
        <v>12380</v>
      </c>
      <c r="B8116" s="273"/>
      <c r="C8116" s="274" t="s">
        <v>12381</v>
      </c>
      <c r="D8116" s="274"/>
      <c r="E8116" s="274"/>
      <c r="F8116" s="274"/>
      <c r="G8116" s="73">
        <v>0</v>
      </c>
      <c r="H8116" s="73">
        <v>0</v>
      </c>
      <c r="I8116" s="275">
        <v>209860.94</v>
      </c>
      <c r="J8116" s="275"/>
      <c r="K8116" s="275">
        <v>0</v>
      </c>
      <c r="L8116" s="275"/>
      <c r="M8116" s="275"/>
      <c r="N8116" s="275"/>
      <c r="O8116" s="275">
        <v>209860.94</v>
      </c>
      <c r="P8116" s="275"/>
      <c r="Q8116" s="73">
        <v>0</v>
      </c>
    </row>
    <row r="8117" spans="1:17" ht="12.1" customHeight="1" x14ac:dyDescent="0.25">
      <c r="A8117" s="273" t="s">
        <v>12382</v>
      </c>
      <c r="B8117" s="273"/>
      <c r="C8117" s="274" t="s">
        <v>12383</v>
      </c>
      <c r="D8117" s="274"/>
      <c r="E8117" s="274"/>
      <c r="F8117" s="274"/>
      <c r="G8117" s="73">
        <v>0</v>
      </c>
      <c r="H8117" s="73">
        <v>0</v>
      </c>
      <c r="I8117" s="275">
        <v>22343.24</v>
      </c>
      <c r="J8117" s="275"/>
      <c r="K8117" s="275">
        <v>0</v>
      </c>
      <c r="L8117" s="275"/>
      <c r="M8117" s="275"/>
      <c r="N8117" s="275"/>
      <c r="O8117" s="275">
        <v>22343.24</v>
      </c>
      <c r="P8117" s="275"/>
      <c r="Q8117" s="73">
        <v>0</v>
      </c>
    </row>
    <row r="8118" spans="1:17" ht="12.1" customHeight="1" x14ac:dyDescent="0.25">
      <c r="A8118" s="355"/>
      <c r="B8118" s="355"/>
      <c r="C8118" s="355"/>
      <c r="D8118" s="355"/>
      <c r="E8118" s="355"/>
      <c r="F8118" s="355"/>
      <c r="G8118" s="74">
        <v>0</v>
      </c>
      <c r="H8118" s="74">
        <v>0</v>
      </c>
      <c r="I8118" s="356">
        <v>1479589.12</v>
      </c>
      <c r="J8118" s="356"/>
      <c r="K8118" s="356">
        <v>0</v>
      </c>
      <c r="L8118" s="356"/>
      <c r="M8118" s="356"/>
      <c r="N8118" s="356"/>
      <c r="O8118" s="356">
        <v>1479589.12</v>
      </c>
      <c r="P8118" s="356"/>
      <c r="Q8118" s="74">
        <v>0</v>
      </c>
    </row>
    <row r="8119" spans="1:17" ht="6.8" customHeight="1" x14ac:dyDescent="0.25"/>
    <row r="8120" spans="1:17" ht="12.75" customHeight="1" x14ac:dyDescent="0.25">
      <c r="A8120" s="277" t="s">
        <v>578</v>
      </c>
      <c r="B8120" s="277"/>
      <c r="C8120" s="278" t="s">
        <v>1066</v>
      </c>
      <c r="D8120" s="278"/>
      <c r="E8120" s="278"/>
      <c r="F8120" s="278"/>
      <c r="G8120" s="278"/>
      <c r="H8120" s="278"/>
      <c r="I8120" s="278"/>
      <c r="J8120" s="278"/>
      <c r="K8120" s="278"/>
      <c r="L8120" s="278"/>
      <c r="M8120" s="278"/>
      <c r="N8120" s="278"/>
      <c r="O8120" s="278"/>
      <c r="P8120" s="278"/>
      <c r="Q8120" s="278"/>
    </row>
    <row r="8121" spans="1:17" ht="12.1" customHeight="1" x14ac:dyDescent="0.25">
      <c r="A8121" s="273" t="s">
        <v>12384</v>
      </c>
      <c r="B8121" s="273"/>
      <c r="C8121" s="274" t="s">
        <v>12385</v>
      </c>
      <c r="D8121" s="274"/>
      <c r="E8121" s="274"/>
      <c r="F8121" s="274"/>
      <c r="G8121" s="73">
        <v>0</v>
      </c>
      <c r="H8121" s="73">
        <v>0</v>
      </c>
      <c r="I8121" s="275">
        <v>155272.73000000001</v>
      </c>
      <c r="J8121" s="275"/>
      <c r="K8121" s="275">
        <v>0</v>
      </c>
      <c r="L8121" s="275"/>
      <c r="M8121" s="275"/>
      <c r="N8121" s="275"/>
      <c r="O8121" s="275">
        <v>155272.73000000001</v>
      </c>
      <c r="P8121" s="275"/>
      <c r="Q8121" s="73">
        <v>0</v>
      </c>
    </row>
    <row r="8122" spans="1:17" ht="12.1" customHeight="1" x14ac:dyDescent="0.25">
      <c r="A8122" s="273" t="s">
        <v>12386</v>
      </c>
      <c r="B8122" s="273"/>
      <c r="C8122" s="274" t="s">
        <v>12385</v>
      </c>
      <c r="D8122" s="274"/>
      <c r="E8122" s="274"/>
      <c r="F8122" s="274"/>
      <c r="G8122" s="73">
        <v>0</v>
      </c>
      <c r="H8122" s="73">
        <v>0</v>
      </c>
      <c r="I8122" s="275">
        <v>1134338.1599999999</v>
      </c>
      <c r="J8122" s="275"/>
      <c r="K8122" s="275">
        <v>0</v>
      </c>
      <c r="L8122" s="275"/>
      <c r="M8122" s="275"/>
      <c r="N8122" s="275"/>
      <c r="O8122" s="275">
        <v>1134338.1599999999</v>
      </c>
      <c r="P8122" s="275"/>
      <c r="Q8122" s="73">
        <v>0</v>
      </c>
    </row>
    <row r="8123" spans="1:17" ht="12.75" customHeight="1" x14ac:dyDescent="0.25">
      <c r="A8123" s="273" t="s">
        <v>12387</v>
      </c>
      <c r="B8123" s="273"/>
      <c r="C8123" s="274" t="s">
        <v>12385</v>
      </c>
      <c r="D8123" s="274"/>
      <c r="E8123" s="274"/>
      <c r="F8123" s="274"/>
      <c r="G8123" s="73">
        <v>0</v>
      </c>
      <c r="H8123" s="73">
        <v>0</v>
      </c>
      <c r="I8123" s="275">
        <v>862133.9</v>
      </c>
      <c r="J8123" s="275"/>
      <c r="K8123" s="275">
        <v>0</v>
      </c>
      <c r="L8123" s="275"/>
      <c r="M8123" s="275"/>
      <c r="N8123" s="275"/>
      <c r="O8123" s="275">
        <v>862133.9</v>
      </c>
      <c r="P8123" s="275"/>
      <c r="Q8123" s="73">
        <v>0</v>
      </c>
    </row>
    <row r="8124" spans="1:17" ht="12.1" customHeight="1" x14ac:dyDescent="0.25">
      <c r="A8124" s="273" t="s">
        <v>12388</v>
      </c>
      <c r="B8124" s="273"/>
      <c r="C8124" s="274" t="s">
        <v>12385</v>
      </c>
      <c r="D8124" s="274"/>
      <c r="E8124" s="274"/>
      <c r="F8124" s="274"/>
      <c r="G8124" s="73">
        <v>0</v>
      </c>
      <c r="H8124" s="73">
        <v>0</v>
      </c>
      <c r="I8124" s="275">
        <v>9007003.3499999996</v>
      </c>
      <c r="J8124" s="275"/>
      <c r="K8124" s="275">
        <v>0</v>
      </c>
      <c r="L8124" s="275"/>
      <c r="M8124" s="275"/>
      <c r="N8124" s="275"/>
      <c r="O8124" s="275">
        <v>9007003.3499999996</v>
      </c>
      <c r="P8124" s="275"/>
      <c r="Q8124" s="73">
        <v>0</v>
      </c>
    </row>
    <row r="8125" spans="1:17" ht="12.1" customHeight="1" x14ac:dyDescent="0.25">
      <c r="A8125" s="273" t="s">
        <v>12389</v>
      </c>
      <c r="B8125" s="273"/>
      <c r="C8125" s="274" t="s">
        <v>12385</v>
      </c>
      <c r="D8125" s="274"/>
      <c r="E8125" s="274"/>
      <c r="F8125" s="274"/>
      <c r="G8125" s="73">
        <v>0</v>
      </c>
      <c r="H8125" s="73">
        <v>0</v>
      </c>
      <c r="I8125" s="275">
        <v>3627736.81</v>
      </c>
      <c r="J8125" s="275"/>
      <c r="K8125" s="275">
        <v>0</v>
      </c>
      <c r="L8125" s="275"/>
      <c r="M8125" s="275"/>
      <c r="N8125" s="275"/>
      <c r="O8125" s="275">
        <v>3627736.81</v>
      </c>
      <c r="P8125" s="275"/>
      <c r="Q8125" s="73">
        <v>0</v>
      </c>
    </row>
    <row r="8126" spans="1:17" ht="12.75" customHeight="1" x14ac:dyDescent="0.25">
      <c r="A8126" s="273" t="s">
        <v>12390</v>
      </c>
      <c r="B8126" s="273"/>
      <c r="C8126" s="274" t="s">
        <v>12385</v>
      </c>
      <c r="D8126" s="274"/>
      <c r="E8126" s="274"/>
      <c r="F8126" s="274"/>
      <c r="G8126" s="73">
        <v>0</v>
      </c>
      <c r="H8126" s="73">
        <v>0</v>
      </c>
      <c r="I8126" s="275">
        <v>404545.45</v>
      </c>
      <c r="J8126" s="275"/>
      <c r="K8126" s="275">
        <v>0</v>
      </c>
      <c r="L8126" s="275"/>
      <c r="M8126" s="275"/>
      <c r="N8126" s="275"/>
      <c r="O8126" s="275">
        <v>404545.45</v>
      </c>
      <c r="P8126" s="275"/>
      <c r="Q8126" s="73">
        <v>0</v>
      </c>
    </row>
    <row r="8127" spans="1:17" ht="12.1" customHeight="1" x14ac:dyDescent="0.25">
      <c r="A8127" s="273" t="s">
        <v>12391</v>
      </c>
      <c r="B8127" s="273"/>
      <c r="C8127" s="274" t="s">
        <v>12385</v>
      </c>
      <c r="D8127" s="274"/>
      <c r="E8127" s="274"/>
      <c r="F8127" s="274"/>
      <c r="G8127" s="73">
        <v>0</v>
      </c>
      <c r="H8127" s="73">
        <v>0</v>
      </c>
      <c r="I8127" s="275">
        <v>16773410.02</v>
      </c>
      <c r="J8127" s="275"/>
      <c r="K8127" s="275">
        <v>0</v>
      </c>
      <c r="L8127" s="275"/>
      <c r="M8127" s="275"/>
      <c r="N8127" s="275"/>
      <c r="O8127" s="275">
        <v>16773410.02</v>
      </c>
      <c r="P8127" s="275"/>
      <c r="Q8127" s="73">
        <v>0</v>
      </c>
    </row>
    <row r="8128" spans="1:17" ht="12.1" customHeight="1" x14ac:dyDescent="0.25">
      <c r="A8128" s="273" t="s">
        <v>12392</v>
      </c>
      <c r="B8128" s="273"/>
      <c r="C8128" s="274" t="s">
        <v>12385</v>
      </c>
      <c r="D8128" s="274"/>
      <c r="E8128" s="274"/>
      <c r="F8128" s="274"/>
      <c r="G8128" s="73">
        <v>0</v>
      </c>
      <c r="H8128" s="73">
        <v>0</v>
      </c>
      <c r="I8128" s="275">
        <v>2859535</v>
      </c>
      <c r="J8128" s="275"/>
      <c r="K8128" s="275">
        <v>0</v>
      </c>
      <c r="L8128" s="275"/>
      <c r="M8128" s="275"/>
      <c r="N8128" s="275"/>
      <c r="O8128" s="275">
        <v>2859535</v>
      </c>
      <c r="P8128" s="275"/>
      <c r="Q8128" s="73">
        <v>0</v>
      </c>
    </row>
    <row r="8129" spans="1:17" ht="12.75" customHeight="1" x14ac:dyDescent="0.25">
      <c r="A8129" s="273" t="s">
        <v>12393</v>
      </c>
      <c r="B8129" s="273"/>
      <c r="C8129" s="274" t="s">
        <v>12385</v>
      </c>
      <c r="D8129" s="274"/>
      <c r="E8129" s="274"/>
      <c r="F8129" s="274"/>
      <c r="G8129" s="73">
        <v>0</v>
      </c>
      <c r="H8129" s="73">
        <v>0</v>
      </c>
      <c r="I8129" s="275">
        <v>2455485.15</v>
      </c>
      <c r="J8129" s="275"/>
      <c r="K8129" s="275">
        <v>0</v>
      </c>
      <c r="L8129" s="275"/>
      <c r="M8129" s="275"/>
      <c r="N8129" s="275"/>
      <c r="O8129" s="275">
        <v>2455485.15</v>
      </c>
      <c r="P8129" s="275"/>
      <c r="Q8129" s="73">
        <v>0</v>
      </c>
    </row>
    <row r="8130" spans="1:17" ht="12.1" customHeight="1" x14ac:dyDescent="0.25">
      <c r="A8130" s="273" t="s">
        <v>12394</v>
      </c>
      <c r="B8130" s="273"/>
      <c r="C8130" s="274" t="s">
        <v>12395</v>
      </c>
      <c r="D8130" s="274"/>
      <c r="E8130" s="274"/>
      <c r="F8130" s="274"/>
      <c r="G8130" s="73">
        <v>0</v>
      </c>
      <c r="H8130" s="73">
        <v>0</v>
      </c>
      <c r="I8130" s="275">
        <v>67000</v>
      </c>
      <c r="J8130" s="275"/>
      <c r="K8130" s="275">
        <v>0</v>
      </c>
      <c r="L8130" s="275"/>
      <c r="M8130" s="275"/>
      <c r="N8130" s="275"/>
      <c r="O8130" s="275">
        <v>67000</v>
      </c>
      <c r="P8130" s="275"/>
      <c r="Q8130" s="73">
        <v>0</v>
      </c>
    </row>
    <row r="8131" spans="1:17" ht="12.1" customHeight="1" x14ac:dyDescent="0.25">
      <c r="A8131" s="273" t="s">
        <v>12396</v>
      </c>
      <c r="B8131" s="273"/>
      <c r="C8131" s="274" t="s">
        <v>12385</v>
      </c>
      <c r="D8131" s="274"/>
      <c r="E8131" s="274"/>
      <c r="F8131" s="274"/>
      <c r="G8131" s="73">
        <v>0</v>
      </c>
      <c r="H8131" s="73">
        <v>0</v>
      </c>
      <c r="I8131" s="275">
        <v>7998074.7000000002</v>
      </c>
      <c r="J8131" s="275"/>
      <c r="K8131" s="275">
        <v>0</v>
      </c>
      <c r="L8131" s="275"/>
      <c r="M8131" s="275"/>
      <c r="N8131" s="275"/>
      <c r="O8131" s="275">
        <v>7998074.7000000002</v>
      </c>
      <c r="P8131" s="275"/>
      <c r="Q8131" s="73">
        <v>0</v>
      </c>
    </row>
    <row r="8132" spans="1:17" ht="12.1" customHeight="1" x14ac:dyDescent="0.25">
      <c r="A8132" s="273" t="s">
        <v>12397</v>
      </c>
      <c r="B8132" s="273"/>
      <c r="C8132" s="274" t="s">
        <v>12398</v>
      </c>
      <c r="D8132" s="274"/>
      <c r="E8132" s="274"/>
      <c r="F8132" s="274"/>
      <c r="G8132" s="73">
        <v>0</v>
      </c>
      <c r="H8132" s="73">
        <v>0</v>
      </c>
      <c r="I8132" s="275">
        <v>169636.37</v>
      </c>
      <c r="J8132" s="275"/>
      <c r="K8132" s="275">
        <v>0</v>
      </c>
      <c r="L8132" s="275"/>
      <c r="M8132" s="275"/>
      <c r="N8132" s="275"/>
      <c r="O8132" s="275">
        <v>169636.37</v>
      </c>
      <c r="P8132" s="275"/>
      <c r="Q8132" s="73">
        <v>0</v>
      </c>
    </row>
    <row r="8133" spans="1:17" ht="12.75" customHeight="1" x14ac:dyDescent="0.25">
      <c r="A8133" s="273" t="s">
        <v>12399</v>
      </c>
      <c r="B8133" s="273"/>
      <c r="C8133" s="274" t="s">
        <v>12400</v>
      </c>
      <c r="D8133" s="274"/>
      <c r="E8133" s="274"/>
      <c r="F8133" s="274"/>
      <c r="G8133" s="73">
        <v>0</v>
      </c>
      <c r="H8133" s="73">
        <v>0</v>
      </c>
      <c r="I8133" s="275">
        <v>323636.36</v>
      </c>
      <c r="J8133" s="275"/>
      <c r="K8133" s="275">
        <v>0</v>
      </c>
      <c r="L8133" s="275"/>
      <c r="M8133" s="275"/>
      <c r="N8133" s="275"/>
      <c r="O8133" s="275">
        <v>323636.36</v>
      </c>
      <c r="P8133" s="275"/>
      <c r="Q8133" s="73">
        <v>0</v>
      </c>
    </row>
    <row r="8134" spans="1:17" ht="12.1" customHeight="1" x14ac:dyDescent="0.25">
      <c r="A8134" s="273" t="s">
        <v>12401</v>
      </c>
      <c r="B8134" s="273"/>
      <c r="C8134" s="274" t="s">
        <v>12385</v>
      </c>
      <c r="D8134" s="274"/>
      <c r="E8134" s="274"/>
      <c r="F8134" s="274"/>
      <c r="G8134" s="73">
        <v>0</v>
      </c>
      <c r="H8134" s="73">
        <v>0</v>
      </c>
      <c r="I8134" s="275">
        <v>2902138.31</v>
      </c>
      <c r="J8134" s="275"/>
      <c r="K8134" s="275">
        <v>0</v>
      </c>
      <c r="L8134" s="275"/>
      <c r="M8134" s="275"/>
      <c r="N8134" s="275"/>
      <c r="O8134" s="275">
        <v>2902138.31</v>
      </c>
      <c r="P8134" s="275"/>
      <c r="Q8134" s="73">
        <v>0</v>
      </c>
    </row>
    <row r="8135" spans="1:17" ht="12.1" customHeight="1" x14ac:dyDescent="0.25">
      <c r="A8135" s="273" t="s">
        <v>12402</v>
      </c>
      <c r="B8135" s="273"/>
      <c r="C8135" s="274" t="s">
        <v>12385</v>
      </c>
      <c r="D8135" s="274"/>
      <c r="E8135" s="274"/>
      <c r="F8135" s="274"/>
      <c r="G8135" s="73">
        <v>0</v>
      </c>
      <c r="H8135" s="73">
        <v>0</v>
      </c>
      <c r="I8135" s="275">
        <v>3279998.79</v>
      </c>
      <c r="J8135" s="275"/>
      <c r="K8135" s="275">
        <v>0</v>
      </c>
      <c r="L8135" s="275"/>
      <c r="M8135" s="275"/>
      <c r="N8135" s="275"/>
      <c r="O8135" s="275">
        <v>3279998.79</v>
      </c>
      <c r="P8135" s="275"/>
      <c r="Q8135" s="73">
        <v>0</v>
      </c>
    </row>
    <row r="8136" spans="1:17" ht="12.75" customHeight="1" x14ac:dyDescent="0.25">
      <c r="A8136" s="273" t="s">
        <v>12403</v>
      </c>
      <c r="B8136" s="273"/>
      <c r="C8136" s="274" t="s">
        <v>12385</v>
      </c>
      <c r="D8136" s="274"/>
      <c r="E8136" s="274"/>
      <c r="F8136" s="274"/>
      <c r="G8136" s="73">
        <v>0</v>
      </c>
      <c r="H8136" s="73">
        <v>0</v>
      </c>
      <c r="I8136" s="275">
        <v>1807574.79</v>
      </c>
      <c r="J8136" s="275"/>
      <c r="K8136" s="275">
        <v>0</v>
      </c>
      <c r="L8136" s="275"/>
      <c r="M8136" s="275"/>
      <c r="N8136" s="275"/>
      <c r="O8136" s="275">
        <v>1807574.79</v>
      </c>
      <c r="P8136" s="275"/>
      <c r="Q8136" s="73">
        <v>0</v>
      </c>
    </row>
    <row r="8137" spans="1:17" ht="12.1" customHeight="1" x14ac:dyDescent="0.25">
      <c r="A8137" s="273" t="s">
        <v>12404</v>
      </c>
      <c r="B8137" s="273"/>
      <c r="C8137" s="274" t="s">
        <v>12385</v>
      </c>
      <c r="D8137" s="274"/>
      <c r="E8137" s="274"/>
      <c r="F8137" s="274"/>
      <c r="G8137" s="73">
        <v>0</v>
      </c>
      <c r="H8137" s="73">
        <v>0</v>
      </c>
      <c r="I8137" s="275">
        <v>492275.39</v>
      </c>
      <c r="J8137" s="275"/>
      <c r="K8137" s="275">
        <v>0</v>
      </c>
      <c r="L8137" s="275"/>
      <c r="M8137" s="275"/>
      <c r="N8137" s="275"/>
      <c r="O8137" s="275">
        <v>492275.39</v>
      </c>
      <c r="P8137" s="275"/>
      <c r="Q8137" s="73">
        <v>0</v>
      </c>
    </row>
    <row r="8138" spans="1:17" ht="12.1" customHeight="1" x14ac:dyDescent="0.25">
      <c r="A8138" s="273" t="s">
        <v>12405</v>
      </c>
      <c r="B8138" s="273"/>
      <c r="C8138" s="274" t="s">
        <v>1066</v>
      </c>
      <c r="D8138" s="274"/>
      <c r="E8138" s="274"/>
      <c r="F8138" s="274"/>
      <c r="G8138" s="73">
        <v>0</v>
      </c>
      <c r="H8138" s="73">
        <v>0</v>
      </c>
      <c r="I8138" s="275">
        <v>80909.09</v>
      </c>
      <c r="J8138" s="275"/>
      <c r="K8138" s="275">
        <v>0</v>
      </c>
      <c r="L8138" s="275"/>
      <c r="M8138" s="275"/>
      <c r="N8138" s="275"/>
      <c r="O8138" s="275">
        <v>80909.09</v>
      </c>
      <c r="P8138" s="275"/>
      <c r="Q8138" s="73">
        <v>0</v>
      </c>
    </row>
    <row r="8139" spans="1:17" ht="12.75" customHeight="1" x14ac:dyDescent="0.25">
      <c r="A8139" s="273" t="s">
        <v>12406</v>
      </c>
      <c r="B8139" s="273"/>
      <c r="C8139" s="274" t="s">
        <v>12385</v>
      </c>
      <c r="D8139" s="274"/>
      <c r="E8139" s="274"/>
      <c r="F8139" s="274"/>
      <c r="G8139" s="73">
        <v>0</v>
      </c>
      <c r="H8139" s="73">
        <v>0</v>
      </c>
      <c r="I8139" s="275">
        <v>4463976.79</v>
      </c>
      <c r="J8139" s="275"/>
      <c r="K8139" s="275">
        <v>0</v>
      </c>
      <c r="L8139" s="275"/>
      <c r="M8139" s="275"/>
      <c r="N8139" s="275"/>
      <c r="O8139" s="275">
        <v>4463976.79</v>
      </c>
      <c r="P8139" s="275"/>
      <c r="Q8139" s="73">
        <v>0</v>
      </c>
    </row>
    <row r="8140" spans="1:17" ht="12.1" customHeight="1" x14ac:dyDescent="0.25">
      <c r="A8140" s="273" t="s">
        <v>12407</v>
      </c>
      <c r="B8140" s="273"/>
      <c r="C8140" s="274" t="s">
        <v>12385</v>
      </c>
      <c r="D8140" s="274"/>
      <c r="E8140" s="274"/>
      <c r="F8140" s="274"/>
      <c r="G8140" s="73">
        <v>0</v>
      </c>
      <c r="H8140" s="73">
        <v>0</v>
      </c>
      <c r="I8140" s="275">
        <v>722396.31</v>
      </c>
      <c r="J8140" s="275"/>
      <c r="K8140" s="275">
        <v>0</v>
      </c>
      <c r="L8140" s="275"/>
      <c r="M8140" s="275"/>
      <c r="N8140" s="275"/>
      <c r="O8140" s="275">
        <v>722396.31</v>
      </c>
      <c r="P8140" s="275"/>
      <c r="Q8140" s="73">
        <v>0</v>
      </c>
    </row>
    <row r="8141" spans="1:17" ht="12.1" customHeight="1" x14ac:dyDescent="0.25">
      <c r="A8141" s="273" t="s">
        <v>12408</v>
      </c>
      <c r="B8141" s="273"/>
      <c r="C8141" s="274" t="s">
        <v>12385</v>
      </c>
      <c r="D8141" s="274"/>
      <c r="E8141" s="274"/>
      <c r="F8141" s="274"/>
      <c r="G8141" s="73">
        <v>0</v>
      </c>
      <c r="H8141" s="73">
        <v>0</v>
      </c>
      <c r="I8141" s="275">
        <v>2974917.09</v>
      </c>
      <c r="J8141" s="275"/>
      <c r="K8141" s="275">
        <v>0</v>
      </c>
      <c r="L8141" s="275"/>
      <c r="M8141" s="275"/>
      <c r="N8141" s="275"/>
      <c r="O8141" s="275">
        <v>2974917.09</v>
      </c>
      <c r="P8141" s="275"/>
      <c r="Q8141" s="73">
        <v>0</v>
      </c>
    </row>
    <row r="8142" spans="1:17" ht="12.75" customHeight="1" x14ac:dyDescent="0.25">
      <c r="A8142" s="273" t="s">
        <v>12409</v>
      </c>
      <c r="B8142" s="273"/>
      <c r="C8142" s="274" t="s">
        <v>12385</v>
      </c>
      <c r="D8142" s="274"/>
      <c r="E8142" s="274"/>
      <c r="F8142" s="274"/>
      <c r="G8142" s="73">
        <v>0</v>
      </c>
      <c r="H8142" s="73">
        <v>0</v>
      </c>
      <c r="I8142" s="275">
        <v>290727.27</v>
      </c>
      <c r="J8142" s="275"/>
      <c r="K8142" s="275">
        <v>0</v>
      </c>
      <c r="L8142" s="275"/>
      <c r="M8142" s="275"/>
      <c r="N8142" s="275"/>
      <c r="O8142" s="275">
        <v>290727.27</v>
      </c>
      <c r="P8142" s="275"/>
      <c r="Q8142" s="73">
        <v>0</v>
      </c>
    </row>
    <row r="8143" spans="1:17" ht="12.1" customHeight="1" x14ac:dyDescent="0.25">
      <c r="A8143" s="273" t="s">
        <v>12410</v>
      </c>
      <c r="B8143" s="273"/>
      <c r="C8143" s="274" t="s">
        <v>12385</v>
      </c>
      <c r="D8143" s="274"/>
      <c r="E8143" s="274"/>
      <c r="F8143" s="274"/>
      <c r="G8143" s="73">
        <v>0</v>
      </c>
      <c r="H8143" s="73">
        <v>0</v>
      </c>
      <c r="I8143" s="275">
        <v>3700144.85</v>
      </c>
      <c r="J8143" s="275"/>
      <c r="K8143" s="275">
        <v>0</v>
      </c>
      <c r="L8143" s="275"/>
      <c r="M8143" s="275"/>
      <c r="N8143" s="275"/>
      <c r="O8143" s="275">
        <v>3700144.85</v>
      </c>
      <c r="P8143" s="275"/>
      <c r="Q8143" s="73">
        <v>0</v>
      </c>
    </row>
    <row r="8144" spans="1:17" ht="12.1" customHeight="1" x14ac:dyDescent="0.25">
      <c r="A8144" s="273" t="s">
        <v>12411</v>
      </c>
      <c r="B8144" s="273"/>
      <c r="C8144" s="274" t="s">
        <v>12412</v>
      </c>
      <c r="D8144" s="274"/>
      <c r="E8144" s="274"/>
      <c r="F8144" s="274"/>
      <c r="G8144" s="73">
        <v>0</v>
      </c>
      <c r="H8144" s="73">
        <v>0</v>
      </c>
      <c r="I8144" s="275">
        <v>80909.09</v>
      </c>
      <c r="J8144" s="275"/>
      <c r="K8144" s="275">
        <v>0</v>
      </c>
      <c r="L8144" s="275"/>
      <c r="M8144" s="275"/>
      <c r="N8144" s="275"/>
      <c r="O8144" s="275">
        <v>80909.09</v>
      </c>
      <c r="P8144" s="275"/>
      <c r="Q8144" s="73">
        <v>0</v>
      </c>
    </row>
    <row r="8145" spans="1:17" ht="12.75" customHeight="1" x14ac:dyDescent="0.25">
      <c r="A8145" s="273" t="s">
        <v>12413</v>
      </c>
      <c r="B8145" s="273"/>
      <c r="C8145" s="274" t="s">
        <v>12414</v>
      </c>
      <c r="D8145" s="274"/>
      <c r="E8145" s="274"/>
      <c r="F8145" s="274"/>
      <c r="G8145" s="73">
        <v>0</v>
      </c>
      <c r="H8145" s="73">
        <v>0</v>
      </c>
      <c r="I8145" s="275">
        <v>242727.27</v>
      </c>
      <c r="J8145" s="275"/>
      <c r="K8145" s="275">
        <v>0</v>
      </c>
      <c r="L8145" s="275"/>
      <c r="M8145" s="275"/>
      <c r="N8145" s="275"/>
      <c r="O8145" s="275">
        <v>242727.27</v>
      </c>
      <c r="P8145" s="275"/>
      <c r="Q8145" s="73">
        <v>0</v>
      </c>
    </row>
    <row r="8146" spans="1:17" ht="12.1" customHeight="1" x14ac:dyDescent="0.25">
      <c r="A8146" s="273" t="s">
        <v>12415</v>
      </c>
      <c r="B8146" s="273"/>
      <c r="C8146" s="274" t="s">
        <v>12416</v>
      </c>
      <c r="D8146" s="274"/>
      <c r="E8146" s="274"/>
      <c r="F8146" s="274"/>
      <c r="G8146" s="73">
        <v>0</v>
      </c>
      <c r="H8146" s="73">
        <v>0</v>
      </c>
      <c r="I8146" s="275">
        <v>206181.82</v>
      </c>
      <c r="J8146" s="275"/>
      <c r="K8146" s="275">
        <v>0</v>
      </c>
      <c r="L8146" s="275"/>
      <c r="M8146" s="275"/>
      <c r="N8146" s="275"/>
      <c r="O8146" s="275">
        <v>206181.82</v>
      </c>
      <c r="P8146" s="275"/>
      <c r="Q8146" s="73">
        <v>0</v>
      </c>
    </row>
    <row r="8147" spans="1:17" ht="12.1" customHeight="1" x14ac:dyDescent="0.25">
      <c r="A8147" s="273" t="s">
        <v>12417</v>
      </c>
      <c r="B8147" s="273"/>
      <c r="C8147" s="274" t="s">
        <v>12385</v>
      </c>
      <c r="D8147" s="274"/>
      <c r="E8147" s="274"/>
      <c r="F8147" s="274"/>
      <c r="G8147" s="73">
        <v>0</v>
      </c>
      <c r="H8147" s="73">
        <v>0</v>
      </c>
      <c r="I8147" s="275">
        <v>4837651.87</v>
      </c>
      <c r="J8147" s="275"/>
      <c r="K8147" s="275">
        <v>0</v>
      </c>
      <c r="L8147" s="275"/>
      <c r="M8147" s="275"/>
      <c r="N8147" s="275"/>
      <c r="O8147" s="275">
        <v>4837651.87</v>
      </c>
      <c r="P8147" s="275"/>
      <c r="Q8147" s="73">
        <v>0</v>
      </c>
    </row>
    <row r="8148" spans="1:17" ht="12.75" customHeight="1" x14ac:dyDescent="0.25">
      <c r="A8148" s="273" t="s">
        <v>12418</v>
      </c>
      <c r="B8148" s="273"/>
      <c r="C8148" s="274" t="s">
        <v>12419</v>
      </c>
      <c r="D8148" s="274"/>
      <c r="E8148" s="274"/>
      <c r="F8148" s="274"/>
      <c r="G8148" s="73">
        <v>0</v>
      </c>
      <c r="H8148" s="73">
        <v>0</v>
      </c>
      <c r="I8148" s="275">
        <v>2614949</v>
      </c>
      <c r="J8148" s="275"/>
      <c r="K8148" s="275">
        <v>0</v>
      </c>
      <c r="L8148" s="275"/>
      <c r="M8148" s="275"/>
      <c r="N8148" s="275"/>
      <c r="O8148" s="275">
        <v>2614949</v>
      </c>
      <c r="P8148" s="275"/>
      <c r="Q8148" s="73">
        <v>0</v>
      </c>
    </row>
    <row r="8149" spans="1:17" ht="12.1" customHeight="1" x14ac:dyDescent="0.25">
      <c r="A8149" s="273" t="s">
        <v>12420</v>
      </c>
      <c r="B8149" s="273"/>
      <c r="C8149" s="274" t="s">
        <v>12421</v>
      </c>
      <c r="D8149" s="274"/>
      <c r="E8149" s="274"/>
      <c r="F8149" s="274"/>
      <c r="G8149" s="73">
        <v>0</v>
      </c>
      <c r="H8149" s="73">
        <v>0</v>
      </c>
      <c r="I8149" s="275">
        <v>130747.27</v>
      </c>
      <c r="J8149" s="275"/>
      <c r="K8149" s="275">
        <v>0</v>
      </c>
      <c r="L8149" s="275"/>
      <c r="M8149" s="275"/>
      <c r="N8149" s="275"/>
      <c r="O8149" s="275">
        <v>130747.27</v>
      </c>
      <c r="P8149" s="275"/>
      <c r="Q8149" s="73">
        <v>0</v>
      </c>
    </row>
    <row r="8150" spans="1:17" ht="12.1" customHeight="1" x14ac:dyDescent="0.25">
      <c r="A8150" s="273" t="s">
        <v>12422</v>
      </c>
      <c r="B8150" s="273"/>
      <c r="C8150" s="274" t="s">
        <v>12385</v>
      </c>
      <c r="D8150" s="274"/>
      <c r="E8150" s="274"/>
      <c r="F8150" s="274"/>
      <c r="G8150" s="73">
        <v>0</v>
      </c>
      <c r="H8150" s="73">
        <v>0</v>
      </c>
      <c r="I8150" s="275">
        <v>9927262.2699999996</v>
      </c>
      <c r="J8150" s="275"/>
      <c r="K8150" s="275">
        <v>0</v>
      </c>
      <c r="L8150" s="275"/>
      <c r="M8150" s="275"/>
      <c r="N8150" s="275"/>
      <c r="O8150" s="275">
        <v>9927262.2699999996</v>
      </c>
      <c r="P8150" s="275"/>
      <c r="Q8150" s="73">
        <v>0</v>
      </c>
    </row>
    <row r="8151" spans="1:17" ht="12.75" customHeight="1" x14ac:dyDescent="0.25">
      <c r="A8151" s="273" t="s">
        <v>12423</v>
      </c>
      <c r="B8151" s="273"/>
      <c r="C8151" s="274" t="s">
        <v>12385</v>
      </c>
      <c r="D8151" s="274"/>
      <c r="E8151" s="274"/>
      <c r="F8151" s="274"/>
      <c r="G8151" s="73">
        <v>0</v>
      </c>
      <c r="H8151" s="73">
        <v>0</v>
      </c>
      <c r="I8151" s="275">
        <v>6521652.1200000001</v>
      </c>
      <c r="J8151" s="275"/>
      <c r="K8151" s="275">
        <v>0</v>
      </c>
      <c r="L8151" s="275"/>
      <c r="M8151" s="275"/>
      <c r="N8151" s="275"/>
      <c r="O8151" s="275">
        <v>6521652.1200000001</v>
      </c>
      <c r="P8151" s="275"/>
      <c r="Q8151" s="73">
        <v>0</v>
      </c>
    </row>
    <row r="8152" spans="1:17" ht="12.1" customHeight="1" x14ac:dyDescent="0.25">
      <c r="A8152" s="273" t="s">
        <v>12424</v>
      </c>
      <c r="B8152" s="273"/>
      <c r="C8152" s="274" t="s">
        <v>12385</v>
      </c>
      <c r="D8152" s="274"/>
      <c r="E8152" s="274"/>
      <c r="F8152" s="274"/>
      <c r="G8152" s="73">
        <v>0</v>
      </c>
      <c r="H8152" s="73">
        <v>0</v>
      </c>
      <c r="I8152" s="275">
        <v>4125007.86</v>
      </c>
      <c r="J8152" s="275"/>
      <c r="K8152" s="275">
        <v>0</v>
      </c>
      <c r="L8152" s="275"/>
      <c r="M8152" s="275"/>
      <c r="N8152" s="275"/>
      <c r="O8152" s="275">
        <v>4125007.86</v>
      </c>
      <c r="P8152" s="275"/>
      <c r="Q8152" s="73">
        <v>0</v>
      </c>
    </row>
    <row r="8153" spans="1:17" ht="12.1" customHeight="1" x14ac:dyDescent="0.25">
      <c r="A8153" s="273" t="s">
        <v>12425</v>
      </c>
      <c r="B8153" s="273"/>
      <c r="C8153" s="274" t="s">
        <v>12426</v>
      </c>
      <c r="D8153" s="274"/>
      <c r="E8153" s="274"/>
      <c r="F8153" s="274"/>
      <c r="G8153" s="73">
        <v>0</v>
      </c>
      <c r="H8153" s="73">
        <v>0</v>
      </c>
      <c r="I8153" s="275">
        <v>1462636.36</v>
      </c>
      <c r="J8153" s="275"/>
      <c r="K8153" s="275">
        <v>0</v>
      </c>
      <c r="L8153" s="275"/>
      <c r="M8153" s="275"/>
      <c r="N8153" s="275"/>
      <c r="O8153" s="275">
        <v>1462636.36</v>
      </c>
      <c r="P8153" s="275"/>
      <c r="Q8153" s="73">
        <v>0</v>
      </c>
    </row>
    <row r="8154" spans="1:17" ht="12.1" customHeight="1" x14ac:dyDescent="0.25">
      <c r="A8154" s="273" t="s">
        <v>12427</v>
      </c>
      <c r="B8154" s="273"/>
      <c r="C8154" s="274" t="s">
        <v>12428</v>
      </c>
      <c r="D8154" s="274"/>
      <c r="E8154" s="274"/>
      <c r="F8154" s="274"/>
      <c r="G8154" s="73">
        <v>0</v>
      </c>
      <c r="H8154" s="73">
        <v>0</v>
      </c>
      <c r="I8154" s="275">
        <v>967181.81</v>
      </c>
      <c r="J8154" s="275"/>
      <c r="K8154" s="275">
        <v>0</v>
      </c>
      <c r="L8154" s="275"/>
      <c r="M8154" s="275"/>
      <c r="N8154" s="275"/>
      <c r="O8154" s="275">
        <v>967181.81</v>
      </c>
      <c r="P8154" s="275"/>
      <c r="Q8154" s="73">
        <v>0</v>
      </c>
    </row>
    <row r="8155" spans="1:17" ht="12.75" customHeight="1" x14ac:dyDescent="0.25">
      <c r="A8155" s="273" t="s">
        <v>12429</v>
      </c>
      <c r="B8155" s="273"/>
      <c r="C8155" s="274" t="s">
        <v>12430</v>
      </c>
      <c r="D8155" s="274"/>
      <c r="E8155" s="274"/>
      <c r="F8155" s="274"/>
      <c r="G8155" s="73">
        <v>0</v>
      </c>
      <c r="H8155" s="73">
        <v>0</v>
      </c>
      <c r="I8155" s="275">
        <v>802545.44</v>
      </c>
      <c r="J8155" s="275"/>
      <c r="K8155" s="275">
        <v>0</v>
      </c>
      <c r="L8155" s="275"/>
      <c r="M8155" s="275"/>
      <c r="N8155" s="275"/>
      <c r="O8155" s="275">
        <v>802545.44</v>
      </c>
      <c r="P8155" s="275"/>
      <c r="Q8155" s="73">
        <v>0</v>
      </c>
    </row>
    <row r="8156" spans="1:17" ht="12.1" customHeight="1" x14ac:dyDescent="0.25">
      <c r="A8156" s="273" t="s">
        <v>12431</v>
      </c>
      <c r="B8156" s="273"/>
      <c r="C8156" s="274" t="s">
        <v>12432</v>
      </c>
      <c r="D8156" s="274"/>
      <c r="E8156" s="274"/>
      <c r="F8156" s="274"/>
      <c r="G8156" s="73">
        <v>0</v>
      </c>
      <c r="H8156" s="73">
        <v>0</v>
      </c>
      <c r="I8156" s="275">
        <v>213999.98</v>
      </c>
      <c r="J8156" s="275"/>
      <c r="K8156" s="275">
        <v>0</v>
      </c>
      <c r="L8156" s="275"/>
      <c r="M8156" s="275"/>
      <c r="N8156" s="275"/>
      <c r="O8156" s="275">
        <v>213999.98</v>
      </c>
      <c r="P8156" s="275"/>
      <c r="Q8156" s="73">
        <v>0</v>
      </c>
    </row>
    <row r="8157" spans="1:17" ht="12.1" customHeight="1" x14ac:dyDescent="0.25">
      <c r="A8157" s="355"/>
      <c r="B8157" s="355"/>
      <c r="C8157" s="355"/>
      <c r="D8157" s="355"/>
      <c r="E8157" s="355"/>
      <c r="F8157" s="355"/>
      <c r="G8157" s="74">
        <v>0</v>
      </c>
      <c r="H8157" s="74">
        <v>0</v>
      </c>
      <c r="I8157" s="356">
        <v>98686318.840000004</v>
      </c>
      <c r="J8157" s="356"/>
      <c r="K8157" s="356">
        <v>0</v>
      </c>
      <c r="L8157" s="356"/>
      <c r="M8157" s="356"/>
      <c r="N8157" s="356"/>
      <c r="O8157" s="356">
        <v>98686318.840000004</v>
      </c>
      <c r="P8157" s="356"/>
      <c r="Q8157" s="74">
        <v>0</v>
      </c>
    </row>
    <row r="8158" spans="1:17" ht="6.8" customHeight="1" x14ac:dyDescent="0.25"/>
    <row r="8159" spans="1:17" ht="12.75" customHeight="1" x14ac:dyDescent="0.25">
      <c r="A8159" s="277" t="s">
        <v>578</v>
      </c>
      <c r="B8159" s="277"/>
      <c r="C8159" s="278" t="s">
        <v>1068</v>
      </c>
      <c r="D8159" s="278"/>
      <c r="E8159" s="278"/>
      <c r="F8159" s="278"/>
      <c r="G8159" s="278"/>
      <c r="H8159" s="278"/>
      <c r="I8159" s="278"/>
      <c r="J8159" s="278"/>
      <c r="K8159" s="278"/>
      <c r="L8159" s="278"/>
      <c r="M8159" s="278"/>
      <c r="N8159" s="278"/>
      <c r="O8159" s="278"/>
      <c r="P8159" s="278"/>
      <c r="Q8159" s="278"/>
    </row>
    <row r="8160" spans="1:17" ht="12.1" customHeight="1" x14ac:dyDescent="0.25">
      <c r="A8160" s="273" t="s">
        <v>12433</v>
      </c>
      <c r="B8160" s="273"/>
      <c r="C8160" s="274" t="s">
        <v>1068</v>
      </c>
      <c r="D8160" s="274"/>
      <c r="E8160" s="274"/>
      <c r="F8160" s="274"/>
      <c r="G8160" s="73">
        <v>0</v>
      </c>
      <c r="H8160" s="73">
        <v>0</v>
      </c>
      <c r="I8160" s="275">
        <v>804287.46</v>
      </c>
      <c r="J8160" s="275"/>
      <c r="K8160" s="275">
        <v>0</v>
      </c>
      <c r="L8160" s="275"/>
      <c r="M8160" s="275"/>
      <c r="N8160" s="275"/>
      <c r="O8160" s="275">
        <v>804287.46</v>
      </c>
      <c r="P8160" s="275"/>
      <c r="Q8160" s="73">
        <v>0</v>
      </c>
    </row>
    <row r="8161" spans="1:17" ht="12.1" customHeight="1" x14ac:dyDescent="0.25">
      <c r="A8161" s="273" t="s">
        <v>12434</v>
      </c>
      <c r="B8161" s="273"/>
      <c r="C8161" s="274" t="s">
        <v>1068</v>
      </c>
      <c r="D8161" s="274"/>
      <c r="E8161" s="274"/>
      <c r="F8161" s="274"/>
      <c r="G8161" s="73">
        <v>0</v>
      </c>
      <c r="H8161" s="73">
        <v>0</v>
      </c>
      <c r="I8161" s="275">
        <v>2401784.5</v>
      </c>
      <c r="J8161" s="275"/>
      <c r="K8161" s="275">
        <v>0</v>
      </c>
      <c r="L8161" s="275"/>
      <c r="M8161" s="275"/>
      <c r="N8161" s="275"/>
      <c r="O8161" s="275">
        <v>2401784.5</v>
      </c>
      <c r="P8161" s="275"/>
      <c r="Q8161" s="73">
        <v>0</v>
      </c>
    </row>
    <row r="8162" spans="1:17" ht="12.75" customHeight="1" x14ac:dyDescent="0.25">
      <c r="A8162" s="273" t="s">
        <v>12435</v>
      </c>
      <c r="B8162" s="273"/>
      <c r="C8162" s="274" t="s">
        <v>12436</v>
      </c>
      <c r="D8162" s="274"/>
      <c r="E8162" s="274"/>
      <c r="F8162" s="274"/>
      <c r="G8162" s="73">
        <v>0</v>
      </c>
      <c r="H8162" s="73">
        <v>0</v>
      </c>
      <c r="I8162" s="275">
        <v>472950.7</v>
      </c>
      <c r="J8162" s="275"/>
      <c r="K8162" s="275">
        <v>0</v>
      </c>
      <c r="L8162" s="275"/>
      <c r="M8162" s="275"/>
      <c r="N8162" s="275"/>
      <c r="O8162" s="275">
        <v>472950.7</v>
      </c>
      <c r="P8162" s="275"/>
      <c r="Q8162" s="73">
        <v>0</v>
      </c>
    </row>
    <row r="8163" spans="1:17" ht="12.1" customHeight="1" x14ac:dyDescent="0.25">
      <c r="A8163" s="273" t="s">
        <v>12437</v>
      </c>
      <c r="B8163" s="273"/>
      <c r="C8163" s="274" t="s">
        <v>12438</v>
      </c>
      <c r="D8163" s="274"/>
      <c r="E8163" s="274"/>
      <c r="F8163" s="274"/>
      <c r="G8163" s="73">
        <v>0</v>
      </c>
      <c r="H8163" s="73">
        <v>0</v>
      </c>
      <c r="I8163" s="275">
        <v>115894.5</v>
      </c>
      <c r="J8163" s="275"/>
      <c r="K8163" s="275">
        <v>0</v>
      </c>
      <c r="L8163" s="275"/>
      <c r="M8163" s="275"/>
      <c r="N8163" s="275"/>
      <c r="O8163" s="275">
        <v>115894.5</v>
      </c>
      <c r="P8163" s="275"/>
      <c r="Q8163" s="73">
        <v>0</v>
      </c>
    </row>
    <row r="8164" spans="1:17" ht="12.1" customHeight="1" x14ac:dyDescent="0.25">
      <c r="A8164" s="273" t="s">
        <v>12439</v>
      </c>
      <c r="B8164" s="273"/>
      <c r="C8164" s="274" t="s">
        <v>12440</v>
      </c>
      <c r="D8164" s="274"/>
      <c r="E8164" s="274"/>
      <c r="F8164" s="274"/>
      <c r="G8164" s="73">
        <v>0</v>
      </c>
      <c r="H8164" s="73">
        <v>0</v>
      </c>
      <c r="I8164" s="275">
        <v>178350</v>
      </c>
      <c r="J8164" s="275"/>
      <c r="K8164" s="275">
        <v>0</v>
      </c>
      <c r="L8164" s="275"/>
      <c r="M8164" s="275"/>
      <c r="N8164" s="275"/>
      <c r="O8164" s="275">
        <v>178350</v>
      </c>
      <c r="P8164" s="275"/>
      <c r="Q8164" s="73">
        <v>0</v>
      </c>
    </row>
    <row r="8165" spans="1:17" ht="12.75" customHeight="1" x14ac:dyDescent="0.25">
      <c r="A8165" s="273" t="s">
        <v>12441</v>
      </c>
      <c r="B8165" s="273"/>
      <c r="C8165" s="274" t="s">
        <v>12442</v>
      </c>
      <c r="D8165" s="274"/>
      <c r="E8165" s="274"/>
      <c r="F8165" s="274"/>
      <c r="G8165" s="73">
        <v>0</v>
      </c>
      <c r="H8165" s="73">
        <v>0</v>
      </c>
      <c r="I8165" s="275">
        <v>4870314.4000000004</v>
      </c>
      <c r="J8165" s="275"/>
      <c r="K8165" s="275">
        <v>0</v>
      </c>
      <c r="L8165" s="275"/>
      <c r="M8165" s="275"/>
      <c r="N8165" s="275"/>
      <c r="O8165" s="275">
        <v>4870314.4000000004</v>
      </c>
      <c r="P8165" s="275"/>
      <c r="Q8165" s="73">
        <v>0</v>
      </c>
    </row>
    <row r="8166" spans="1:17" ht="12.1" customHeight="1" x14ac:dyDescent="0.25">
      <c r="A8166" s="273" t="s">
        <v>12443</v>
      </c>
      <c r="B8166" s="273"/>
      <c r="C8166" s="274" t="s">
        <v>12444</v>
      </c>
      <c r="D8166" s="274"/>
      <c r="E8166" s="274"/>
      <c r="F8166" s="274"/>
      <c r="G8166" s="73">
        <v>0</v>
      </c>
      <c r="H8166" s="73">
        <v>0</v>
      </c>
      <c r="I8166" s="275">
        <v>1027050.5</v>
      </c>
      <c r="J8166" s="275"/>
      <c r="K8166" s="275">
        <v>0</v>
      </c>
      <c r="L8166" s="275"/>
      <c r="M8166" s="275"/>
      <c r="N8166" s="275"/>
      <c r="O8166" s="275">
        <v>1027050.5</v>
      </c>
      <c r="P8166" s="275"/>
      <c r="Q8166" s="73">
        <v>0</v>
      </c>
    </row>
    <row r="8167" spans="1:17" ht="12.1" customHeight="1" x14ac:dyDescent="0.25">
      <c r="A8167" s="273" t="s">
        <v>12445</v>
      </c>
      <c r="B8167" s="273"/>
      <c r="C8167" s="274" t="s">
        <v>1068</v>
      </c>
      <c r="D8167" s="274"/>
      <c r="E8167" s="274"/>
      <c r="F8167" s="274"/>
      <c r="G8167" s="73">
        <v>0</v>
      </c>
      <c r="H8167" s="73">
        <v>0</v>
      </c>
      <c r="I8167" s="275">
        <v>179540</v>
      </c>
      <c r="J8167" s="275"/>
      <c r="K8167" s="275">
        <v>0</v>
      </c>
      <c r="L8167" s="275"/>
      <c r="M8167" s="275"/>
      <c r="N8167" s="275"/>
      <c r="O8167" s="275">
        <v>179540</v>
      </c>
      <c r="P8167" s="275"/>
      <c r="Q8167" s="73">
        <v>0</v>
      </c>
    </row>
    <row r="8168" spans="1:17" ht="12.75" customHeight="1" x14ac:dyDescent="0.25">
      <c r="A8168" s="273" t="s">
        <v>12446</v>
      </c>
      <c r="B8168" s="273"/>
      <c r="C8168" s="274" t="s">
        <v>1068</v>
      </c>
      <c r="D8168" s="274"/>
      <c r="E8168" s="274"/>
      <c r="F8168" s="274"/>
      <c r="G8168" s="73">
        <v>0</v>
      </c>
      <c r="H8168" s="73">
        <v>0</v>
      </c>
      <c r="I8168" s="275">
        <v>730715.78</v>
      </c>
      <c r="J8168" s="275"/>
      <c r="K8168" s="275">
        <v>0</v>
      </c>
      <c r="L8168" s="275"/>
      <c r="M8168" s="275"/>
      <c r="N8168" s="275"/>
      <c r="O8168" s="275">
        <v>730715.78</v>
      </c>
      <c r="P8168" s="275"/>
      <c r="Q8168" s="73">
        <v>0</v>
      </c>
    </row>
    <row r="8169" spans="1:17" ht="12.1" customHeight="1" x14ac:dyDescent="0.25">
      <c r="A8169" s="273" t="s">
        <v>12447</v>
      </c>
      <c r="B8169" s="273"/>
      <c r="C8169" s="274" t="s">
        <v>1068</v>
      </c>
      <c r="D8169" s="274"/>
      <c r="E8169" s="274"/>
      <c r="F8169" s="274"/>
      <c r="G8169" s="73">
        <v>0</v>
      </c>
      <c r="H8169" s="73">
        <v>0</v>
      </c>
      <c r="I8169" s="275">
        <v>1027765.34</v>
      </c>
      <c r="J8169" s="275"/>
      <c r="K8169" s="275">
        <v>0</v>
      </c>
      <c r="L8169" s="275"/>
      <c r="M8169" s="275"/>
      <c r="N8169" s="275"/>
      <c r="O8169" s="275">
        <v>1027765.34</v>
      </c>
      <c r="P8169" s="275"/>
      <c r="Q8169" s="73">
        <v>0</v>
      </c>
    </row>
    <row r="8170" spans="1:17" ht="12.1" customHeight="1" x14ac:dyDescent="0.25">
      <c r="A8170" s="273" t="s">
        <v>12448</v>
      </c>
      <c r="B8170" s="273"/>
      <c r="C8170" s="274" t="s">
        <v>1068</v>
      </c>
      <c r="D8170" s="274"/>
      <c r="E8170" s="274"/>
      <c r="F8170" s="274"/>
      <c r="G8170" s="73">
        <v>0</v>
      </c>
      <c r="H8170" s="73">
        <v>0</v>
      </c>
      <c r="I8170" s="275">
        <v>310880.64000000001</v>
      </c>
      <c r="J8170" s="275"/>
      <c r="K8170" s="275">
        <v>0</v>
      </c>
      <c r="L8170" s="275"/>
      <c r="M8170" s="275"/>
      <c r="N8170" s="275"/>
      <c r="O8170" s="275">
        <v>310880.64000000001</v>
      </c>
      <c r="P8170" s="275"/>
      <c r="Q8170" s="73">
        <v>0</v>
      </c>
    </row>
    <row r="8171" spans="1:17" ht="12.75" customHeight="1" x14ac:dyDescent="0.25">
      <c r="A8171" s="273" t="s">
        <v>12449</v>
      </c>
      <c r="B8171" s="273"/>
      <c r="C8171" s="274" t="s">
        <v>1068</v>
      </c>
      <c r="D8171" s="274"/>
      <c r="E8171" s="274"/>
      <c r="F8171" s="274"/>
      <c r="G8171" s="73">
        <v>0</v>
      </c>
      <c r="H8171" s="73">
        <v>0</v>
      </c>
      <c r="I8171" s="275">
        <v>918589.1</v>
      </c>
      <c r="J8171" s="275"/>
      <c r="K8171" s="275">
        <v>0</v>
      </c>
      <c r="L8171" s="275"/>
      <c r="M8171" s="275"/>
      <c r="N8171" s="275"/>
      <c r="O8171" s="275">
        <v>918589.1</v>
      </c>
      <c r="P8171" s="275"/>
      <c r="Q8171" s="73">
        <v>0</v>
      </c>
    </row>
    <row r="8172" spans="1:17" ht="12.1" customHeight="1" x14ac:dyDescent="0.25">
      <c r="A8172" s="273" t="s">
        <v>12450</v>
      </c>
      <c r="B8172" s="273"/>
      <c r="C8172" s="274" t="s">
        <v>12451</v>
      </c>
      <c r="D8172" s="274"/>
      <c r="E8172" s="274"/>
      <c r="F8172" s="274"/>
      <c r="G8172" s="73">
        <v>0</v>
      </c>
      <c r="H8172" s="73">
        <v>0</v>
      </c>
      <c r="I8172" s="275">
        <v>102225</v>
      </c>
      <c r="J8172" s="275"/>
      <c r="K8172" s="275">
        <v>0</v>
      </c>
      <c r="L8172" s="275"/>
      <c r="M8172" s="275"/>
      <c r="N8172" s="275"/>
      <c r="O8172" s="275">
        <v>102225</v>
      </c>
      <c r="P8172" s="275"/>
      <c r="Q8172" s="73">
        <v>0</v>
      </c>
    </row>
    <row r="8173" spans="1:17" ht="12.1" customHeight="1" x14ac:dyDescent="0.25">
      <c r="A8173" s="273" t="s">
        <v>12452</v>
      </c>
      <c r="B8173" s="273"/>
      <c r="C8173" s="274" t="s">
        <v>1068</v>
      </c>
      <c r="D8173" s="274"/>
      <c r="E8173" s="274"/>
      <c r="F8173" s="274"/>
      <c r="G8173" s="73">
        <v>0</v>
      </c>
      <c r="H8173" s="73">
        <v>0</v>
      </c>
      <c r="I8173" s="275">
        <v>742292</v>
      </c>
      <c r="J8173" s="275"/>
      <c r="K8173" s="275">
        <v>0</v>
      </c>
      <c r="L8173" s="275"/>
      <c r="M8173" s="275"/>
      <c r="N8173" s="275"/>
      <c r="O8173" s="275">
        <v>742292</v>
      </c>
      <c r="P8173" s="275"/>
      <c r="Q8173" s="73">
        <v>0</v>
      </c>
    </row>
    <row r="8174" spans="1:17" ht="12.75" customHeight="1" x14ac:dyDescent="0.25">
      <c r="A8174" s="273" t="s">
        <v>12453</v>
      </c>
      <c r="B8174" s="273"/>
      <c r="C8174" s="274" t="s">
        <v>1068</v>
      </c>
      <c r="D8174" s="274"/>
      <c r="E8174" s="274"/>
      <c r="F8174" s="274"/>
      <c r="G8174" s="73">
        <v>0</v>
      </c>
      <c r="H8174" s="73">
        <v>0</v>
      </c>
      <c r="I8174" s="275">
        <v>213298.6</v>
      </c>
      <c r="J8174" s="275"/>
      <c r="K8174" s="275">
        <v>0</v>
      </c>
      <c r="L8174" s="275"/>
      <c r="M8174" s="275"/>
      <c r="N8174" s="275"/>
      <c r="O8174" s="275">
        <v>213298.6</v>
      </c>
      <c r="P8174" s="275"/>
      <c r="Q8174" s="73">
        <v>0</v>
      </c>
    </row>
    <row r="8175" spans="1:17" ht="12.1" customHeight="1" x14ac:dyDescent="0.25">
      <c r="A8175" s="273" t="s">
        <v>12454</v>
      </c>
      <c r="B8175" s="273"/>
      <c r="C8175" s="274" t="s">
        <v>1068</v>
      </c>
      <c r="D8175" s="274"/>
      <c r="E8175" s="274"/>
      <c r="F8175" s="274"/>
      <c r="G8175" s="73">
        <v>0</v>
      </c>
      <c r="H8175" s="73">
        <v>0</v>
      </c>
      <c r="I8175" s="275">
        <v>538042.57999999996</v>
      </c>
      <c r="J8175" s="275"/>
      <c r="K8175" s="275">
        <v>0</v>
      </c>
      <c r="L8175" s="275"/>
      <c r="M8175" s="275"/>
      <c r="N8175" s="275"/>
      <c r="O8175" s="275">
        <v>538042.57999999996</v>
      </c>
      <c r="P8175" s="275"/>
      <c r="Q8175" s="73">
        <v>0</v>
      </c>
    </row>
    <row r="8176" spans="1:17" ht="12.1" customHeight="1" x14ac:dyDescent="0.25">
      <c r="A8176" s="273" t="s">
        <v>12455</v>
      </c>
      <c r="B8176" s="273"/>
      <c r="C8176" s="274" t="s">
        <v>1068</v>
      </c>
      <c r="D8176" s="274"/>
      <c r="E8176" s="274"/>
      <c r="F8176" s="274"/>
      <c r="G8176" s="73">
        <v>0</v>
      </c>
      <c r="H8176" s="73">
        <v>0</v>
      </c>
      <c r="I8176" s="275">
        <v>1928282</v>
      </c>
      <c r="J8176" s="275"/>
      <c r="K8176" s="275">
        <v>0</v>
      </c>
      <c r="L8176" s="275"/>
      <c r="M8176" s="275"/>
      <c r="N8176" s="275"/>
      <c r="O8176" s="275">
        <v>1928282</v>
      </c>
      <c r="P8176" s="275"/>
      <c r="Q8176" s="73">
        <v>0</v>
      </c>
    </row>
    <row r="8177" spans="1:17" ht="12.75" customHeight="1" x14ac:dyDescent="0.25">
      <c r="A8177" s="273" t="s">
        <v>12456</v>
      </c>
      <c r="B8177" s="273"/>
      <c r="C8177" s="274" t="s">
        <v>1068</v>
      </c>
      <c r="D8177" s="274"/>
      <c r="E8177" s="274"/>
      <c r="F8177" s="274"/>
      <c r="G8177" s="73">
        <v>0</v>
      </c>
      <c r="H8177" s="73">
        <v>0</v>
      </c>
      <c r="I8177" s="275">
        <v>658971.6</v>
      </c>
      <c r="J8177" s="275"/>
      <c r="K8177" s="275">
        <v>0</v>
      </c>
      <c r="L8177" s="275"/>
      <c r="M8177" s="275"/>
      <c r="N8177" s="275"/>
      <c r="O8177" s="275">
        <v>658971.6</v>
      </c>
      <c r="P8177" s="275"/>
      <c r="Q8177" s="73">
        <v>0</v>
      </c>
    </row>
    <row r="8178" spans="1:17" ht="12.1" customHeight="1" x14ac:dyDescent="0.25">
      <c r="A8178" s="273" t="s">
        <v>12457</v>
      </c>
      <c r="B8178" s="273"/>
      <c r="C8178" s="274" t="s">
        <v>1068</v>
      </c>
      <c r="D8178" s="274"/>
      <c r="E8178" s="274"/>
      <c r="F8178" s="274"/>
      <c r="G8178" s="73">
        <v>0</v>
      </c>
      <c r="H8178" s="73">
        <v>0</v>
      </c>
      <c r="I8178" s="275">
        <v>2105281.56</v>
      </c>
      <c r="J8178" s="275"/>
      <c r="K8178" s="275">
        <v>0</v>
      </c>
      <c r="L8178" s="275"/>
      <c r="M8178" s="275"/>
      <c r="N8178" s="275"/>
      <c r="O8178" s="275">
        <v>2105281.56</v>
      </c>
      <c r="P8178" s="275"/>
      <c r="Q8178" s="73">
        <v>0</v>
      </c>
    </row>
    <row r="8179" spans="1:17" ht="12.1" customHeight="1" x14ac:dyDescent="0.25">
      <c r="A8179" s="273" t="s">
        <v>12458</v>
      </c>
      <c r="B8179" s="273"/>
      <c r="C8179" s="274" t="s">
        <v>1068</v>
      </c>
      <c r="D8179" s="274"/>
      <c r="E8179" s="274"/>
      <c r="F8179" s="274"/>
      <c r="G8179" s="73">
        <v>0</v>
      </c>
      <c r="H8179" s="73">
        <v>0</v>
      </c>
      <c r="I8179" s="275">
        <v>9636.36</v>
      </c>
      <c r="J8179" s="275"/>
      <c r="K8179" s="275">
        <v>0</v>
      </c>
      <c r="L8179" s="275"/>
      <c r="M8179" s="275"/>
      <c r="N8179" s="275"/>
      <c r="O8179" s="275">
        <v>9636.36</v>
      </c>
      <c r="P8179" s="275"/>
      <c r="Q8179" s="73">
        <v>0</v>
      </c>
    </row>
    <row r="8180" spans="1:17" ht="12.1" customHeight="1" x14ac:dyDescent="0.25">
      <c r="A8180" s="273" t="s">
        <v>12459</v>
      </c>
      <c r="B8180" s="273"/>
      <c r="C8180" s="274" t="s">
        <v>12460</v>
      </c>
      <c r="D8180" s="274"/>
      <c r="E8180" s="274"/>
      <c r="F8180" s="274"/>
      <c r="G8180" s="73">
        <v>0</v>
      </c>
      <c r="H8180" s="73">
        <v>0</v>
      </c>
      <c r="I8180" s="275">
        <v>76818.179999999993</v>
      </c>
      <c r="J8180" s="275"/>
      <c r="K8180" s="275">
        <v>0</v>
      </c>
      <c r="L8180" s="275"/>
      <c r="M8180" s="275"/>
      <c r="N8180" s="275"/>
      <c r="O8180" s="275">
        <v>76818.179999999993</v>
      </c>
      <c r="P8180" s="275"/>
      <c r="Q8180" s="73">
        <v>0</v>
      </c>
    </row>
    <row r="8181" spans="1:17" ht="12.75" customHeight="1" x14ac:dyDescent="0.25">
      <c r="A8181" s="273" t="s">
        <v>12461</v>
      </c>
      <c r="B8181" s="273"/>
      <c r="C8181" s="274" t="s">
        <v>12462</v>
      </c>
      <c r="D8181" s="274"/>
      <c r="E8181" s="274"/>
      <c r="F8181" s="274"/>
      <c r="G8181" s="73">
        <v>0</v>
      </c>
      <c r="H8181" s="73">
        <v>0</v>
      </c>
      <c r="I8181" s="275">
        <v>407492.5</v>
      </c>
      <c r="J8181" s="275"/>
      <c r="K8181" s="275">
        <v>0</v>
      </c>
      <c r="L8181" s="275"/>
      <c r="M8181" s="275"/>
      <c r="N8181" s="275"/>
      <c r="O8181" s="275">
        <v>407492.5</v>
      </c>
      <c r="P8181" s="275"/>
      <c r="Q8181" s="73">
        <v>0</v>
      </c>
    </row>
    <row r="8182" spans="1:17" ht="12.1" customHeight="1" x14ac:dyDescent="0.25">
      <c r="A8182" s="273" t="s">
        <v>12463</v>
      </c>
      <c r="B8182" s="273"/>
      <c r="C8182" s="274" t="s">
        <v>12464</v>
      </c>
      <c r="D8182" s="274"/>
      <c r="E8182" s="274"/>
      <c r="F8182" s="274"/>
      <c r="G8182" s="73">
        <v>0</v>
      </c>
      <c r="H8182" s="73">
        <v>0</v>
      </c>
      <c r="I8182" s="275">
        <v>31200</v>
      </c>
      <c r="J8182" s="275"/>
      <c r="K8182" s="275">
        <v>0</v>
      </c>
      <c r="L8182" s="275"/>
      <c r="M8182" s="275"/>
      <c r="N8182" s="275"/>
      <c r="O8182" s="275">
        <v>31200</v>
      </c>
      <c r="P8182" s="275"/>
      <c r="Q8182" s="73">
        <v>0</v>
      </c>
    </row>
    <row r="8183" spans="1:17" ht="12.1" customHeight="1" x14ac:dyDescent="0.25">
      <c r="A8183" s="355"/>
      <c r="B8183" s="355"/>
      <c r="C8183" s="355"/>
      <c r="D8183" s="355"/>
      <c r="E8183" s="355"/>
      <c r="F8183" s="355"/>
      <c r="G8183" s="74">
        <v>0</v>
      </c>
      <c r="H8183" s="74">
        <v>0</v>
      </c>
      <c r="I8183" s="356">
        <v>19851663.300000001</v>
      </c>
      <c r="J8183" s="356"/>
      <c r="K8183" s="356">
        <v>0</v>
      </c>
      <c r="L8183" s="356"/>
      <c r="M8183" s="356"/>
      <c r="N8183" s="356"/>
      <c r="O8183" s="356">
        <v>19851663.300000001</v>
      </c>
      <c r="P8183" s="356"/>
      <c r="Q8183" s="74">
        <v>0</v>
      </c>
    </row>
    <row r="8184" spans="1:17" ht="6.8" customHeight="1" x14ac:dyDescent="0.25"/>
    <row r="8185" spans="1:17" ht="12.75" customHeight="1" x14ac:dyDescent="0.25">
      <c r="A8185" s="277" t="s">
        <v>578</v>
      </c>
      <c r="B8185" s="277"/>
      <c r="C8185" s="278" t="s">
        <v>1070</v>
      </c>
      <c r="D8185" s="278"/>
      <c r="E8185" s="278"/>
      <c r="F8185" s="278"/>
      <c r="G8185" s="278"/>
      <c r="H8185" s="278"/>
      <c r="I8185" s="278"/>
      <c r="J8185" s="278"/>
      <c r="K8185" s="278"/>
      <c r="L8185" s="278"/>
      <c r="M8185" s="278"/>
      <c r="N8185" s="278"/>
      <c r="O8185" s="278"/>
      <c r="P8185" s="278"/>
      <c r="Q8185" s="278"/>
    </row>
    <row r="8186" spans="1:17" ht="12.1" customHeight="1" x14ac:dyDescent="0.25">
      <c r="A8186" s="273" t="s">
        <v>12465</v>
      </c>
      <c r="B8186" s="273"/>
      <c r="C8186" s="274" t="s">
        <v>12466</v>
      </c>
      <c r="D8186" s="274"/>
      <c r="E8186" s="274"/>
      <c r="F8186" s="274"/>
      <c r="G8186" s="73">
        <v>0</v>
      </c>
      <c r="H8186" s="73">
        <v>0</v>
      </c>
      <c r="I8186" s="275">
        <v>26400</v>
      </c>
      <c r="J8186" s="275"/>
      <c r="K8186" s="275">
        <v>0</v>
      </c>
      <c r="L8186" s="275"/>
      <c r="M8186" s="275"/>
      <c r="N8186" s="275"/>
      <c r="O8186" s="275">
        <v>26400</v>
      </c>
      <c r="P8186" s="275"/>
      <c r="Q8186" s="73">
        <v>0</v>
      </c>
    </row>
    <row r="8187" spans="1:17" ht="12.1" customHeight="1" x14ac:dyDescent="0.25">
      <c r="A8187" s="273" t="s">
        <v>12467</v>
      </c>
      <c r="B8187" s="273"/>
      <c r="C8187" s="274" t="s">
        <v>12468</v>
      </c>
      <c r="D8187" s="274"/>
      <c r="E8187" s="274"/>
      <c r="F8187" s="274"/>
      <c r="G8187" s="73">
        <v>0</v>
      </c>
      <c r="H8187" s="73">
        <v>0</v>
      </c>
      <c r="I8187" s="275">
        <v>710504.67</v>
      </c>
      <c r="J8187" s="275"/>
      <c r="K8187" s="275">
        <v>0</v>
      </c>
      <c r="L8187" s="275"/>
      <c r="M8187" s="275"/>
      <c r="N8187" s="275"/>
      <c r="O8187" s="275">
        <v>710504.67</v>
      </c>
      <c r="P8187" s="275"/>
      <c r="Q8187" s="73">
        <v>0</v>
      </c>
    </row>
    <row r="8188" spans="1:17" ht="12.75" customHeight="1" x14ac:dyDescent="0.25">
      <c r="A8188" s="273" t="s">
        <v>12469</v>
      </c>
      <c r="B8188" s="273"/>
      <c r="C8188" s="274" t="s">
        <v>12470</v>
      </c>
      <c r="D8188" s="274"/>
      <c r="E8188" s="274"/>
      <c r="F8188" s="274"/>
      <c r="G8188" s="73">
        <v>0</v>
      </c>
      <c r="H8188" s="73">
        <v>0</v>
      </c>
      <c r="I8188" s="275">
        <v>3654479.09</v>
      </c>
      <c r="J8188" s="275"/>
      <c r="K8188" s="275">
        <v>0</v>
      </c>
      <c r="L8188" s="275"/>
      <c r="M8188" s="275"/>
      <c r="N8188" s="275"/>
      <c r="O8188" s="275">
        <v>3654479.09</v>
      </c>
      <c r="P8188" s="275"/>
      <c r="Q8188" s="73">
        <v>0</v>
      </c>
    </row>
    <row r="8189" spans="1:17" ht="12.1" customHeight="1" x14ac:dyDescent="0.25">
      <c r="A8189" s="273" t="s">
        <v>12471</v>
      </c>
      <c r="B8189" s="273"/>
      <c r="C8189" s="274" t="s">
        <v>12472</v>
      </c>
      <c r="D8189" s="274"/>
      <c r="E8189" s="274"/>
      <c r="F8189" s="274"/>
      <c r="G8189" s="73">
        <v>0</v>
      </c>
      <c r="H8189" s="73">
        <v>0</v>
      </c>
      <c r="I8189" s="275">
        <v>515504.68</v>
      </c>
      <c r="J8189" s="275"/>
      <c r="K8189" s="275">
        <v>0</v>
      </c>
      <c r="L8189" s="275"/>
      <c r="M8189" s="275"/>
      <c r="N8189" s="275"/>
      <c r="O8189" s="275">
        <v>515504.68</v>
      </c>
      <c r="P8189" s="275"/>
      <c r="Q8189" s="73">
        <v>0</v>
      </c>
    </row>
    <row r="8190" spans="1:17" ht="12.1" customHeight="1" x14ac:dyDescent="0.25">
      <c r="A8190" s="273" t="s">
        <v>12473</v>
      </c>
      <c r="B8190" s="273"/>
      <c r="C8190" s="274" t="s">
        <v>12474</v>
      </c>
      <c r="D8190" s="274"/>
      <c r="E8190" s="274"/>
      <c r="F8190" s="274"/>
      <c r="G8190" s="73">
        <v>0</v>
      </c>
      <c r="H8190" s="73">
        <v>0</v>
      </c>
      <c r="I8190" s="275">
        <v>290400</v>
      </c>
      <c r="J8190" s="275"/>
      <c r="K8190" s="275">
        <v>0</v>
      </c>
      <c r="L8190" s="275"/>
      <c r="M8190" s="275"/>
      <c r="N8190" s="275"/>
      <c r="O8190" s="275">
        <v>290400</v>
      </c>
      <c r="P8190" s="275"/>
      <c r="Q8190" s="73">
        <v>0</v>
      </c>
    </row>
    <row r="8191" spans="1:17" ht="12.75" customHeight="1" x14ac:dyDescent="0.25">
      <c r="A8191" s="273" t="s">
        <v>12475</v>
      </c>
      <c r="B8191" s="273"/>
      <c r="C8191" s="274" t="s">
        <v>12476</v>
      </c>
      <c r="D8191" s="274"/>
      <c r="E8191" s="274"/>
      <c r="F8191" s="274"/>
      <c r="G8191" s="73">
        <v>0</v>
      </c>
      <c r="H8191" s="73">
        <v>0</v>
      </c>
      <c r="I8191" s="275">
        <v>778800</v>
      </c>
      <c r="J8191" s="275"/>
      <c r="K8191" s="275">
        <v>0</v>
      </c>
      <c r="L8191" s="275"/>
      <c r="M8191" s="275"/>
      <c r="N8191" s="275"/>
      <c r="O8191" s="275">
        <v>778800</v>
      </c>
      <c r="P8191" s="275"/>
      <c r="Q8191" s="73">
        <v>0</v>
      </c>
    </row>
    <row r="8192" spans="1:17" ht="12.1" customHeight="1" x14ac:dyDescent="0.25">
      <c r="A8192" s="273" t="s">
        <v>12477</v>
      </c>
      <c r="B8192" s="273"/>
      <c r="C8192" s="274" t="s">
        <v>12478</v>
      </c>
      <c r="D8192" s="274"/>
      <c r="E8192" s="274"/>
      <c r="F8192" s="274"/>
      <c r="G8192" s="73">
        <v>0</v>
      </c>
      <c r="H8192" s="73">
        <v>0</v>
      </c>
      <c r="I8192" s="275">
        <v>453649.9</v>
      </c>
      <c r="J8192" s="275"/>
      <c r="K8192" s="275">
        <v>0</v>
      </c>
      <c r="L8192" s="275"/>
      <c r="M8192" s="275"/>
      <c r="N8192" s="275"/>
      <c r="O8192" s="275">
        <v>453649.9</v>
      </c>
      <c r="P8192" s="275"/>
      <c r="Q8192" s="73">
        <v>0</v>
      </c>
    </row>
    <row r="8193" spans="1:17" ht="12.1" customHeight="1" x14ac:dyDescent="0.25">
      <c r="A8193" s="273" t="s">
        <v>12479</v>
      </c>
      <c r="B8193" s="273"/>
      <c r="C8193" s="274" t="s">
        <v>12480</v>
      </c>
      <c r="D8193" s="274"/>
      <c r="E8193" s="274"/>
      <c r="F8193" s="274"/>
      <c r="G8193" s="73">
        <v>0</v>
      </c>
      <c r="H8193" s="73">
        <v>0</v>
      </c>
      <c r="I8193" s="275">
        <v>79200</v>
      </c>
      <c r="J8193" s="275"/>
      <c r="K8193" s="275">
        <v>0</v>
      </c>
      <c r="L8193" s="275"/>
      <c r="M8193" s="275"/>
      <c r="N8193" s="275"/>
      <c r="O8193" s="275">
        <v>79200</v>
      </c>
      <c r="P8193" s="275"/>
      <c r="Q8193" s="73">
        <v>0</v>
      </c>
    </row>
    <row r="8194" spans="1:17" ht="12.75" customHeight="1" x14ac:dyDescent="0.25">
      <c r="A8194" s="273" t="s">
        <v>12481</v>
      </c>
      <c r="B8194" s="273"/>
      <c r="C8194" s="274" t="s">
        <v>12482</v>
      </c>
      <c r="D8194" s="274"/>
      <c r="E8194" s="274"/>
      <c r="F8194" s="274"/>
      <c r="G8194" s="73">
        <v>0</v>
      </c>
      <c r="H8194" s="73">
        <v>0</v>
      </c>
      <c r="I8194" s="275">
        <v>468600</v>
      </c>
      <c r="J8194" s="275"/>
      <c r="K8194" s="275">
        <v>0</v>
      </c>
      <c r="L8194" s="275"/>
      <c r="M8194" s="275"/>
      <c r="N8194" s="275"/>
      <c r="O8194" s="275">
        <v>468600</v>
      </c>
      <c r="P8194" s="275"/>
      <c r="Q8194" s="73">
        <v>0</v>
      </c>
    </row>
    <row r="8195" spans="1:17" ht="12.1" customHeight="1" x14ac:dyDescent="0.25">
      <c r="A8195" s="273" t="s">
        <v>12483</v>
      </c>
      <c r="B8195" s="273"/>
      <c r="C8195" s="274" t="s">
        <v>12484</v>
      </c>
      <c r="D8195" s="274"/>
      <c r="E8195" s="274"/>
      <c r="F8195" s="274"/>
      <c r="G8195" s="73">
        <v>0</v>
      </c>
      <c r="H8195" s="73">
        <v>0</v>
      </c>
      <c r="I8195" s="275">
        <v>2051087.48</v>
      </c>
      <c r="J8195" s="275"/>
      <c r="K8195" s="275">
        <v>0</v>
      </c>
      <c r="L8195" s="275"/>
      <c r="M8195" s="275"/>
      <c r="N8195" s="275"/>
      <c r="O8195" s="275">
        <v>2051087.48</v>
      </c>
      <c r="P8195" s="275"/>
      <c r="Q8195" s="73">
        <v>0</v>
      </c>
    </row>
    <row r="8196" spans="1:17" ht="12.1" customHeight="1" x14ac:dyDescent="0.25">
      <c r="A8196" s="273" t="s">
        <v>12485</v>
      </c>
      <c r="B8196" s="273"/>
      <c r="C8196" s="274" t="s">
        <v>12486</v>
      </c>
      <c r="D8196" s="274"/>
      <c r="E8196" s="274"/>
      <c r="F8196" s="274"/>
      <c r="G8196" s="73">
        <v>0</v>
      </c>
      <c r="H8196" s="73">
        <v>0</v>
      </c>
      <c r="I8196" s="275">
        <v>957393.53</v>
      </c>
      <c r="J8196" s="275"/>
      <c r="K8196" s="275">
        <v>0</v>
      </c>
      <c r="L8196" s="275"/>
      <c r="M8196" s="275"/>
      <c r="N8196" s="275"/>
      <c r="O8196" s="275">
        <v>957393.53</v>
      </c>
      <c r="P8196" s="275"/>
      <c r="Q8196" s="73">
        <v>0</v>
      </c>
    </row>
    <row r="8197" spans="1:17" ht="12.75" customHeight="1" x14ac:dyDescent="0.25">
      <c r="A8197" s="273" t="s">
        <v>12487</v>
      </c>
      <c r="B8197" s="273"/>
      <c r="C8197" s="274" t="s">
        <v>12488</v>
      </c>
      <c r="D8197" s="274"/>
      <c r="E8197" s="274"/>
      <c r="F8197" s="274"/>
      <c r="G8197" s="73">
        <v>0</v>
      </c>
      <c r="H8197" s="73">
        <v>0</v>
      </c>
      <c r="I8197" s="275">
        <v>2439871.7200000002</v>
      </c>
      <c r="J8197" s="275"/>
      <c r="K8197" s="275">
        <v>0</v>
      </c>
      <c r="L8197" s="275"/>
      <c r="M8197" s="275"/>
      <c r="N8197" s="275"/>
      <c r="O8197" s="275">
        <v>2439871.7200000002</v>
      </c>
      <c r="P8197" s="275"/>
      <c r="Q8197" s="73">
        <v>0</v>
      </c>
    </row>
    <row r="8198" spans="1:17" ht="12.1" customHeight="1" x14ac:dyDescent="0.25">
      <c r="A8198" s="273" t="s">
        <v>12489</v>
      </c>
      <c r="B8198" s="273"/>
      <c r="C8198" s="274" t="s">
        <v>12490</v>
      </c>
      <c r="D8198" s="274"/>
      <c r="E8198" s="274"/>
      <c r="F8198" s="274"/>
      <c r="G8198" s="73">
        <v>0</v>
      </c>
      <c r="H8198" s="73">
        <v>0</v>
      </c>
      <c r="I8198" s="275">
        <v>1341048.99</v>
      </c>
      <c r="J8198" s="275"/>
      <c r="K8198" s="275">
        <v>0</v>
      </c>
      <c r="L8198" s="275"/>
      <c r="M8198" s="275"/>
      <c r="N8198" s="275"/>
      <c r="O8198" s="275">
        <v>1341048.99</v>
      </c>
      <c r="P8198" s="275"/>
      <c r="Q8198" s="73">
        <v>0</v>
      </c>
    </row>
    <row r="8199" spans="1:17" ht="12.1" customHeight="1" x14ac:dyDescent="0.25">
      <c r="A8199" s="273" t="s">
        <v>12491</v>
      </c>
      <c r="B8199" s="273"/>
      <c r="C8199" s="274" t="s">
        <v>12492</v>
      </c>
      <c r="D8199" s="274"/>
      <c r="E8199" s="274"/>
      <c r="F8199" s="274"/>
      <c r="G8199" s="73">
        <v>0</v>
      </c>
      <c r="H8199" s="73">
        <v>0</v>
      </c>
      <c r="I8199" s="275">
        <v>371792</v>
      </c>
      <c r="J8199" s="275"/>
      <c r="K8199" s="275">
        <v>0</v>
      </c>
      <c r="L8199" s="275"/>
      <c r="M8199" s="275"/>
      <c r="N8199" s="275"/>
      <c r="O8199" s="275">
        <v>371792</v>
      </c>
      <c r="P8199" s="275"/>
      <c r="Q8199" s="73">
        <v>0</v>
      </c>
    </row>
    <row r="8200" spans="1:17" ht="12.75" customHeight="1" x14ac:dyDescent="0.25">
      <c r="A8200" s="273" t="s">
        <v>12493</v>
      </c>
      <c r="B8200" s="273"/>
      <c r="C8200" s="274" t="s">
        <v>12494</v>
      </c>
      <c r="D8200" s="274"/>
      <c r="E8200" s="274"/>
      <c r="F8200" s="274"/>
      <c r="G8200" s="73">
        <v>0</v>
      </c>
      <c r="H8200" s="73">
        <v>0</v>
      </c>
      <c r="I8200" s="275">
        <v>396000</v>
      </c>
      <c r="J8200" s="275"/>
      <c r="K8200" s="275">
        <v>0</v>
      </c>
      <c r="L8200" s="275"/>
      <c r="M8200" s="275"/>
      <c r="N8200" s="275"/>
      <c r="O8200" s="275">
        <v>396000</v>
      </c>
      <c r="P8200" s="275"/>
      <c r="Q8200" s="73">
        <v>0</v>
      </c>
    </row>
    <row r="8201" spans="1:17" ht="12.1" customHeight="1" x14ac:dyDescent="0.25">
      <c r="A8201" s="273" t="s">
        <v>12495</v>
      </c>
      <c r="B8201" s="273"/>
      <c r="C8201" s="274" t="s">
        <v>12496</v>
      </c>
      <c r="D8201" s="274"/>
      <c r="E8201" s="274"/>
      <c r="F8201" s="274"/>
      <c r="G8201" s="73">
        <v>0</v>
      </c>
      <c r="H8201" s="73">
        <v>0</v>
      </c>
      <c r="I8201" s="275">
        <v>303600</v>
      </c>
      <c r="J8201" s="275"/>
      <c r="K8201" s="275">
        <v>0</v>
      </c>
      <c r="L8201" s="275"/>
      <c r="M8201" s="275"/>
      <c r="N8201" s="275"/>
      <c r="O8201" s="275">
        <v>303600</v>
      </c>
      <c r="P8201" s="275"/>
      <c r="Q8201" s="73">
        <v>0</v>
      </c>
    </row>
    <row r="8202" spans="1:17" ht="12.1" customHeight="1" x14ac:dyDescent="0.25">
      <c r="A8202" s="273" t="s">
        <v>12497</v>
      </c>
      <c r="B8202" s="273"/>
      <c r="C8202" s="274" t="s">
        <v>12498</v>
      </c>
      <c r="D8202" s="274"/>
      <c r="E8202" s="274"/>
      <c r="F8202" s="274"/>
      <c r="G8202" s="73">
        <v>0</v>
      </c>
      <c r="H8202" s="73">
        <v>0</v>
      </c>
      <c r="I8202" s="275">
        <v>237600</v>
      </c>
      <c r="J8202" s="275"/>
      <c r="K8202" s="275">
        <v>0</v>
      </c>
      <c r="L8202" s="275"/>
      <c r="M8202" s="275"/>
      <c r="N8202" s="275"/>
      <c r="O8202" s="275">
        <v>237600</v>
      </c>
      <c r="P8202" s="275"/>
      <c r="Q8202" s="73">
        <v>0</v>
      </c>
    </row>
    <row r="8203" spans="1:17" ht="12.75" customHeight="1" x14ac:dyDescent="0.25">
      <c r="A8203" s="273" t="s">
        <v>12499</v>
      </c>
      <c r="B8203" s="273"/>
      <c r="C8203" s="274" t="s">
        <v>12500</v>
      </c>
      <c r="D8203" s="274"/>
      <c r="E8203" s="274"/>
      <c r="F8203" s="274"/>
      <c r="G8203" s="73">
        <v>0</v>
      </c>
      <c r="H8203" s="73">
        <v>0</v>
      </c>
      <c r="I8203" s="275">
        <v>46200</v>
      </c>
      <c r="J8203" s="275"/>
      <c r="K8203" s="275">
        <v>0</v>
      </c>
      <c r="L8203" s="275"/>
      <c r="M8203" s="275"/>
      <c r="N8203" s="275"/>
      <c r="O8203" s="275">
        <v>46200</v>
      </c>
      <c r="P8203" s="275"/>
      <c r="Q8203" s="73">
        <v>0</v>
      </c>
    </row>
    <row r="8204" spans="1:17" ht="12.1" customHeight="1" x14ac:dyDescent="0.25">
      <c r="A8204" s="273" t="s">
        <v>12501</v>
      </c>
      <c r="B8204" s="273"/>
      <c r="C8204" s="274" t="s">
        <v>12500</v>
      </c>
      <c r="D8204" s="274"/>
      <c r="E8204" s="274"/>
      <c r="F8204" s="274"/>
      <c r="G8204" s="73">
        <v>0</v>
      </c>
      <c r="H8204" s="73">
        <v>0</v>
      </c>
      <c r="I8204" s="275">
        <v>346500</v>
      </c>
      <c r="J8204" s="275"/>
      <c r="K8204" s="275">
        <v>0</v>
      </c>
      <c r="L8204" s="275"/>
      <c r="M8204" s="275"/>
      <c r="N8204" s="275"/>
      <c r="O8204" s="275">
        <v>346500</v>
      </c>
      <c r="P8204" s="275"/>
      <c r="Q8204" s="73">
        <v>0</v>
      </c>
    </row>
    <row r="8205" spans="1:17" ht="12.1" customHeight="1" x14ac:dyDescent="0.25">
      <c r="A8205" s="273" t="s">
        <v>12502</v>
      </c>
      <c r="B8205" s="273"/>
      <c r="C8205" s="274" t="s">
        <v>12503</v>
      </c>
      <c r="D8205" s="274"/>
      <c r="E8205" s="274"/>
      <c r="F8205" s="274"/>
      <c r="G8205" s="73">
        <v>0</v>
      </c>
      <c r="H8205" s="73">
        <v>0</v>
      </c>
      <c r="I8205" s="275">
        <v>15400</v>
      </c>
      <c r="J8205" s="275"/>
      <c r="K8205" s="275">
        <v>0</v>
      </c>
      <c r="L8205" s="275"/>
      <c r="M8205" s="275"/>
      <c r="N8205" s="275"/>
      <c r="O8205" s="275">
        <v>15400</v>
      </c>
      <c r="P8205" s="275"/>
      <c r="Q8205" s="73">
        <v>0</v>
      </c>
    </row>
    <row r="8206" spans="1:17" ht="12.1" customHeight="1" x14ac:dyDescent="0.25">
      <c r="A8206" s="273" t="s">
        <v>12504</v>
      </c>
      <c r="B8206" s="273"/>
      <c r="C8206" s="274" t="s">
        <v>12505</v>
      </c>
      <c r="D8206" s="274"/>
      <c r="E8206" s="274"/>
      <c r="F8206" s="274"/>
      <c r="G8206" s="73">
        <v>0</v>
      </c>
      <c r="H8206" s="73">
        <v>0</v>
      </c>
      <c r="I8206" s="275">
        <v>13200</v>
      </c>
      <c r="J8206" s="275"/>
      <c r="K8206" s="275">
        <v>0</v>
      </c>
      <c r="L8206" s="275"/>
      <c r="M8206" s="275"/>
      <c r="N8206" s="275"/>
      <c r="O8206" s="275">
        <v>13200</v>
      </c>
      <c r="P8206" s="275"/>
      <c r="Q8206" s="73">
        <v>0</v>
      </c>
    </row>
    <row r="8207" spans="1:17" ht="12.75" customHeight="1" x14ac:dyDescent="0.25">
      <c r="A8207" s="273" t="s">
        <v>12506</v>
      </c>
      <c r="B8207" s="273"/>
      <c r="C8207" s="274" t="s">
        <v>12507</v>
      </c>
      <c r="D8207" s="274"/>
      <c r="E8207" s="274"/>
      <c r="F8207" s="274"/>
      <c r="G8207" s="73">
        <v>0</v>
      </c>
      <c r="H8207" s="73">
        <v>0</v>
      </c>
      <c r="I8207" s="275">
        <v>19232.189999999999</v>
      </c>
      <c r="J8207" s="275"/>
      <c r="K8207" s="275">
        <v>0</v>
      </c>
      <c r="L8207" s="275"/>
      <c r="M8207" s="275"/>
      <c r="N8207" s="275"/>
      <c r="O8207" s="275">
        <v>19232.189999999999</v>
      </c>
      <c r="P8207" s="275"/>
      <c r="Q8207" s="73">
        <v>0</v>
      </c>
    </row>
    <row r="8208" spans="1:17" ht="12.1" customHeight="1" x14ac:dyDescent="0.25">
      <c r="A8208" s="273" t="s">
        <v>12508</v>
      </c>
      <c r="B8208" s="273"/>
      <c r="C8208" s="274" t="s">
        <v>12500</v>
      </c>
      <c r="D8208" s="274"/>
      <c r="E8208" s="274"/>
      <c r="F8208" s="274"/>
      <c r="G8208" s="73">
        <v>0</v>
      </c>
      <c r="H8208" s="73">
        <v>0</v>
      </c>
      <c r="I8208" s="275">
        <v>323400</v>
      </c>
      <c r="J8208" s="275"/>
      <c r="K8208" s="275">
        <v>0</v>
      </c>
      <c r="L8208" s="275"/>
      <c r="M8208" s="275"/>
      <c r="N8208" s="275"/>
      <c r="O8208" s="275">
        <v>323400</v>
      </c>
      <c r="P8208" s="275"/>
      <c r="Q8208" s="73">
        <v>0</v>
      </c>
    </row>
    <row r="8209" spans="1:17" ht="12.1" customHeight="1" x14ac:dyDescent="0.25">
      <c r="A8209" s="273" t="s">
        <v>12509</v>
      </c>
      <c r="B8209" s="273"/>
      <c r="C8209" s="274" t="s">
        <v>12510</v>
      </c>
      <c r="D8209" s="274"/>
      <c r="E8209" s="274"/>
      <c r="F8209" s="274"/>
      <c r="G8209" s="73">
        <v>0</v>
      </c>
      <c r="H8209" s="73">
        <v>0</v>
      </c>
      <c r="I8209" s="275">
        <v>79200</v>
      </c>
      <c r="J8209" s="275"/>
      <c r="K8209" s="275">
        <v>0</v>
      </c>
      <c r="L8209" s="275"/>
      <c r="M8209" s="275"/>
      <c r="N8209" s="275"/>
      <c r="O8209" s="275">
        <v>79200</v>
      </c>
      <c r="P8209" s="275"/>
      <c r="Q8209" s="73">
        <v>0</v>
      </c>
    </row>
    <row r="8210" spans="1:17" ht="12.75" customHeight="1" x14ac:dyDescent="0.25">
      <c r="A8210" s="273" t="s">
        <v>12511</v>
      </c>
      <c r="B8210" s="273"/>
      <c r="C8210" s="274" t="s">
        <v>12512</v>
      </c>
      <c r="D8210" s="274"/>
      <c r="E8210" s="274"/>
      <c r="F8210" s="274"/>
      <c r="G8210" s="73">
        <v>0</v>
      </c>
      <c r="H8210" s="73">
        <v>0</v>
      </c>
      <c r="I8210" s="275">
        <v>79200</v>
      </c>
      <c r="J8210" s="275"/>
      <c r="K8210" s="275">
        <v>0</v>
      </c>
      <c r="L8210" s="275"/>
      <c r="M8210" s="275"/>
      <c r="N8210" s="275"/>
      <c r="O8210" s="275">
        <v>79200</v>
      </c>
      <c r="P8210" s="275"/>
      <c r="Q8210" s="73">
        <v>0</v>
      </c>
    </row>
    <row r="8211" spans="1:17" ht="12.1" customHeight="1" x14ac:dyDescent="0.25">
      <c r="A8211" s="273" t="s">
        <v>12513</v>
      </c>
      <c r="B8211" s="273"/>
      <c r="C8211" s="274" t="s">
        <v>12514</v>
      </c>
      <c r="D8211" s="274"/>
      <c r="E8211" s="274"/>
      <c r="F8211" s="274"/>
      <c r="G8211" s="73">
        <v>0</v>
      </c>
      <c r="H8211" s="73">
        <v>0</v>
      </c>
      <c r="I8211" s="275">
        <v>79200</v>
      </c>
      <c r="J8211" s="275"/>
      <c r="K8211" s="275">
        <v>0</v>
      </c>
      <c r="L8211" s="275"/>
      <c r="M8211" s="275"/>
      <c r="N8211" s="275"/>
      <c r="O8211" s="275">
        <v>79200</v>
      </c>
      <c r="P8211" s="275"/>
      <c r="Q8211" s="73">
        <v>0</v>
      </c>
    </row>
    <row r="8212" spans="1:17" ht="12.1" customHeight="1" x14ac:dyDescent="0.25">
      <c r="A8212" s="273" t="s">
        <v>12515</v>
      </c>
      <c r="B8212" s="273"/>
      <c r="C8212" s="274" t="s">
        <v>12516</v>
      </c>
      <c r="D8212" s="274"/>
      <c r="E8212" s="274"/>
      <c r="F8212" s="274"/>
      <c r="G8212" s="73">
        <v>0</v>
      </c>
      <c r="H8212" s="73">
        <v>0</v>
      </c>
      <c r="I8212" s="275">
        <v>79200</v>
      </c>
      <c r="J8212" s="275"/>
      <c r="K8212" s="275">
        <v>0</v>
      </c>
      <c r="L8212" s="275"/>
      <c r="M8212" s="275"/>
      <c r="N8212" s="275"/>
      <c r="O8212" s="275">
        <v>79200</v>
      </c>
      <c r="P8212" s="275"/>
      <c r="Q8212" s="73">
        <v>0</v>
      </c>
    </row>
    <row r="8213" spans="1:17" ht="12.75" customHeight="1" x14ac:dyDescent="0.25">
      <c r="A8213" s="273" t="s">
        <v>12517</v>
      </c>
      <c r="B8213" s="273"/>
      <c r="C8213" s="274" t="s">
        <v>12500</v>
      </c>
      <c r="D8213" s="274"/>
      <c r="E8213" s="274"/>
      <c r="F8213" s="274"/>
      <c r="G8213" s="73">
        <v>0</v>
      </c>
      <c r="H8213" s="73">
        <v>0</v>
      </c>
      <c r="I8213" s="275">
        <v>726000</v>
      </c>
      <c r="J8213" s="275"/>
      <c r="K8213" s="275">
        <v>0</v>
      </c>
      <c r="L8213" s="275"/>
      <c r="M8213" s="275"/>
      <c r="N8213" s="275"/>
      <c r="O8213" s="275">
        <v>726000</v>
      </c>
      <c r="P8213" s="275"/>
      <c r="Q8213" s="73">
        <v>0</v>
      </c>
    </row>
    <row r="8214" spans="1:17" ht="12.1" customHeight="1" x14ac:dyDescent="0.25">
      <c r="A8214" s="273" t="s">
        <v>12518</v>
      </c>
      <c r="B8214" s="273"/>
      <c r="C8214" s="274" t="s">
        <v>12519</v>
      </c>
      <c r="D8214" s="274"/>
      <c r="E8214" s="274"/>
      <c r="F8214" s="274"/>
      <c r="G8214" s="73">
        <v>0</v>
      </c>
      <c r="H8214" s="73">
        <v>0</v>
      </c>
      <c r="I8214" s="275">
        <v>13200</v>
      </c>
      <c r="J8214" s="275"/>
      <c r="K8214" s="275">
        <v>0</v>
      </c>
      <c r="L8214" s="275"/>
      <c r="M8214" s="275"/>
      <c r="N8214" s="275"/>
      <c r="O8214" s="275">
        <v>13200</v>
      </c>
      <c r="P8214" s="275"/>
      <c r="Q8214" s="73">
        <v>0</v>
      </c>
    </row>
    <row r="8215" spans="1:17" ht="12.1" customHeight="1" x14ac:dyDescent="0.25">
      <c r="A8215" s="273" t="s">
        <v>12520</v>
      </c>
      <c r="B8215" s="273"/>
      <c r="C8215" s="274" t="s">
        <v>12521</v>
      </c>
      <c r="D8215" s="274"/>
      <c r="E8215" s="274"/>
      <c r="F8215" s="274"/>
      <c r="G8215" s="73">
        <v>0</v>
      </c>
      <c r="H8215" s="73">
        <v>0</v>
      </c>
      <c r="I8215" s="275">
        <v>26400</v>
      </c>
      <c r="J8215" s="275"/>
      <c r="K8215" s="275">
        <v>0</v>
      </c>
      <c r="L8215" s="275"/>
      <c r="M8215" s="275"/>
      <c r="N8215" s="275"/>
      <c r="O8215" s="275">
        <v>26400</v>
      </c>
      <c r="P8215" s="275"/>
      <c r="Q8215" s="73">
        <v>0</v>
      </c>
    </row>
    <row r="8216" spans="1:17" ht="12.75" customHeight="1" x14ac:dyDescent="0.25">
      <c r="A8216" s="273" t="s">
        <v>12522</v>
      </c>
      <c r="B8216" s="273"/>
      <c r="C8216" s="274" t="s">
        <v>12523</v>
      </c>
      <c r="D8216" s="274"/>
      <c r="E8216" s="274"/>
      <c r="F8216" s="274"/>
      <c r="G8216" s="73">
        <v>0</v>
      </c>
      <c r="H8216" s="73">
        <v>0</v>
      </c>
      <c r="I8216" s="275">
        <v>66000</v>
      </c>
      <c r="J8216" s="275"/>
      <c r="K8216" s="275">
        <v>0</v>
      </c>
      <c r="L8216" s="275"/>
      <c r="M8216" s="275"/>
      <c r="N8216" s="275"/>
      <c r="O8216" s="275">
        <v>66000</v>
      </c>
      <c r="P8216" s="275"/>
      <c r="Q8216" s="73">
        <v>0</v>
      </c>
    </row>
    <row r="8217" spans="1:17" ht="12.1" customHeight="1" x14ac:dyDescent="0.25">
      <c r="A8217" s="273" t="s">
        <v>12524</v>
      </c>
      <c r="B8217" s="273"/>
      <c r="C8217" s="274" t="s">
        <v>12525</v>
      </c>
      <c r="D8217" s="274"/>
      <c r="E8217" s="274"/>
      <c r="F8217" s="274"/>
      <c r="G8217" s="73">
        <v>0</v>
      </c>
      <c r="H8217" s="73">
        <v>0</v>
      </c>
      <c r="I8217" s="275">
        <v>217171.9</v>
      </c>
      <c r="J8217" s="275"/>
      <c r="K8217" s="275">
        <v>0</v>
      </c>
      <c r="L8217" s="275"/>
      <c r="M8217" s="275"/>
      <c r="N8217" s="275"/>
      <c r="O8217" s="275">
        <v>217171.9</v>
      </c>
      <c r="P8217" s="275"/>
      <c r="Q8217" s="73">
        <v>0</v>
      </c>
    </row>
    <row r="8218" spans="1:17" ht="12.1" customHeight="1" x14ac:dyDescent="0.25">
      <c r="A8218" s="273" t="s">
        <v>12526</v>
      </c>
      <c r="B8218" s="273"/>
      <c r="C8218" s="274" t="s">
        <v>12500</v>
      </c>
      <c r="D8218" s="274"/>
      <c r="E8218" s="274"/>
      <c r="F8218" s="274"/>
      <c r="G8218" s="73">
        <v>0</v>
      </c>
      <c r="H8218" s="73">
        <v>0</v>
      </c>
      <c r="I8218" s="275">
        <v>13200</v>
      </c>
      <c r="J8218" s="275"/>
      <c r="K8218" s="275">
        <v>0</v>
      </c>
      <c r="L8218" s="275"/>
      <c r="M8218" s="275"/>
      <c r="N8218" s="275"/>
      <c r="O8218" s="275">
        <v>13200</v>
      </c>
      <c r="P8218" s="275"/>
      <c r="Q8218" s="73">
        <v>0</v>
      </c>
    </row>
    <row r="8219" spans="1:17" ht="12.75" customHeight="1" x14ac:dyDescent="0.25">
      <c r="A8219" s="273" t="s">
        <v>12527</v>
      </c>
      <c r="B8219" s="273"/>
      <c r="C8219" s="274" t="s">
        <v>12500</v>
      </c>
      <c r="D8219" s="274"/>
      <c r="E8219" s="274"/>
      <c r="F8219" s="274"/>
      <c r="G8219" s="73">
        <v>0</v>
      </c>
      <c r="H8219" s="73">
        <v>0</v>
      </c>
      <c r="I8219" s="275">
        <v>211640</v>
      </c>
      <c r="J8219" s="275"/>
      <c r="K8219" s="275">
        <v>0</v>
      </c>
      <c r="L8219" s="275"/>
      <c r="M8219" s="275"/>
      <c r="N8219" s="275"/>
      <c r="O8219" s="275">
        <v>211640</v>
      </c>
      <c r="P8219" s="275"/>
      <c r="Q8219" s="73">
        <v>0</v>
      </c>
    </row>
    <row r="8220" spans="1:17" ht="12.1" customHeight="1" x14ac:dyDescent="0.25">
      <c r="A8220" s="273" t="s">
        <v>12528</v>
      </c>
      <c r="B8220" s="273"/>
      <c r="C8220" s="274" t="s">
        <v>12529</v>
      </c>
      <c r="D8220" s="274"/>
      <c r="E8220" s="274"/>
      <c r="F8220" s="274"/>
      <c r="G8220" s="73">
        <v>0</v>
      </c>
      <c r="H8220" s="73">
        <v>0</v>
      </c>
      <c r="I8220" s="275">
        <v>38500</v>
      </c>
      <c r="J8220" s="275"/>
      <c r="K8220" s="275">
        <v>0</v>
      </c>
      <c r="L8220" s="275"/>
      <c r="M8220" s="275"/>
      <c r="N8220" s="275"/>
      <c r="O8220" s="275">
        <v>38500</v>
      </c>
      <c r="P8220" s="275"/>
      <c r="Q8220" s="73">
        <v>0</v>
      </c>
    </row>
    <row r="8221" spans="1:17" ht="12.1" customHeight="1" x14ac:dyDescent="0.25">
      <c r="A8221" s="273" t="s">
        <v>12530</v>
      </c>
      <c r="B8221" s="273"/>
      <c r="C8221" s="274" t="s">
        <v>12500</v>
      </c>
      <c r="D8221" s="274"/>
      <c r="E8221" s="274"/>
      <c r="F8221" s="274"/>
      <c r="G8221" s="73">
        <v>0</v>
      </c>
      <c r="H8221" s="73">
        <v>0</v>
      </c>
      <c r="I8221" s="275">
        <v>198000</v>
      </c>
      <c r="J8221" s="275"/>
      <c r="K8221" s="275">
        <v>0</v>
      </c>
      <c r="L8221" s="275"/>
      <c r="M8221" s="275"/>
      <c r="N8221" s="275"/>
      <c r="O8221" s="275">
        <v>198000</v>
      </c>
      <c r="P8221" s="275"/>
      <c r="Q8221" s="73">
        <v>0</v>
      </c>
    </row>
    <row r="8222" spans="1:17" ht="12.75" customHeight="1" x14ac:dyDescent="0.25">
      <c r="A8222" s="273" t="s">
        <v>12531</v>
      </c>
      <c r="B8222" s="273"/>
      <c r="C8222" s="274" t="s">
        <v>12532</v>
      </c>
      <c r="D8222" s="274"/>
      <c r="E8222" s="274"/>
      <c r="F8222" s="274"/>
      <c r="G8222" s="73">
        <v>0</v>
      </c>
      <c r="H8222" s="73">
        <v>0</v>
      </c>
      <c r="I8222" s="275">
        <v>3299.93</v>
      </c>
      <c r="J8222" s="275"/>
      <c r="K8222" s="275">
        <v>0</v>
      </c>
      <c r="L8222" s="275"/>
      <c r="M8222" s="275"/>
      <c r="N8222" s="275"/>
      <c r="O8222" s="275">
        <v>3299.93</v>
      </c>
      <c r="P8222" s="275"/>
      <c r="Q8222" s="73">
        <v>0</v>
      </c>
    </row>
    <row r="8223" spans="1:17" ht="12.1" customHeight="1" x14ac:dyDescent="0.25">
      <c r="A8223" s="273" t="s">
        <v>12533</v>
      </c>
      <c r="B8223" s="273"/>
      <c r="C8223" s="274" t="s">
        <v>12534</v>
      </c>
      <c r="D8223" s="274"/>
      <c r="E8223" s="274"/>
      <c r="F8223" s="274"/>
      <c r="G8223" s="73">
        <v>0</v>
      </c>
      <c r="H8223" s="73">
        <v>0</v>
      </c>
      <c r="I8223" s="275">
        <v>3299.93</v>
      </c>
      <c r="J8223" s="275"/>
      <c r="K8223" s="275">
        <v>0</v>
      </c>
      <c r="L8223" s="275"/>
      <c r="M8223" s="275"/>
      <c r="N8223" s="275"/>
      <c r="O8223" s="275">
        <v>3299.93</v>
      </c>
      <c r="P8223" s="275"/>
      <c r="Q8223" s="73">
        <v>0</v>
      </c>
    </row>
    <row r="8224" spans="1:17" ht="12.1" customHeight="1" x14ac:dyDescent="0.25">
      <c r="A8224" s="273" t="s">
        <v>12535</v>
      </c>
      <c r="B8224" s="273"/>
      <c r="C8224" s="274" t="s">
        <v>12500</v>
      </c>
      <c r="D8224" s="274"/>
      <c r="E8224" s="274"/>
      <c r="F8224" s="274"/>
      <c r="G8224" s="73">
        <v>0</v>
      </c>
      <c r="H8224" s="73">
        <v>0</v>
      </c>
      <c r="I8224" s="275">
        <v>79200</v>
      </c>
      <c r="J8224" s="275"/>
      <c r="K8224" s="275">
        <v>0</v>
      </c>
      <c r="L8224" s="275"/>
      <c r="M8224" s="275"/>
      <c r="N8224" s="275"/>
      <c r="O8224" s="275">
        <v>79200</v>
      </c>
      <c r="P8224" s="275"/>
      <c r="Q8224" s="73">
        <v>0</v>
      </c>
    </row>
    <row r="8225" spans="1:17" ht="12.75" customHeight="1" x14ac:dyDescent="0.25">
      <c r="A8225" s="273" t="s">
        <v>12536</v>
      </c>
      <c r="B8225" s="273"/>
      <c r="C8225" s="274" t="s">
        <v>12537</v>
      </c>
      <c r="D8225" s="274"/>
      <c r="E8225" s="274"/>
      <c r="F8225" s="274"/>
      <c r="G8225" s="73">
        <v>0</v>
      </c>
      <c r="H8225" s="73">
        <v>0</v>
      </c>
      <c r="I8225" s="275">
        <v>257400</v>
      </c>
      <c r="J8225" s="275"/>
      <c r="K8225" s="275">
        <v>0</v>
      </c>
      <c r="L8225" s="275"/>
      <c r="M8225" s="275"/>
      <c r="N8225" s="275"/>
      <c r="O8225" s="275">
        <v>257400</v>
      </c>
      <c r="P8225" s="275"/>
      <c r="Q8225" s="73">
        <v>0</v>
      </c>
    </row>
    <row r="8226" spans="1:17" ht="12.1" customHeight="1" x14ac:dyDescent="0.25">
      <c r="A8226" s="273" t="s">
        <v>12538</v>
      </c>
      <c r="B8226" s="273"/>
      <c r="C8226" s="274" t="s">
        <v>12539</v>
      </c>
      <c r="D8226" s="274"/>
      <c r="E8226" s="274"/>
      <c r="F8226" s="274"/>
      <c r="G8226" s="73">
        <v>0</v>
      </c>
      <c r="H8226" s="73">
        <v>0</v>
      </c>
      <c r="I8226" s="275">
        <v>257400</v>
      </c>
      <c r="J8226" s="275"/>
      <c r="K8226" s="275">
        <v>0</v>
      </c>
      <c r="L8226" s="275"/>
      <c r="M8226" s="275"/>
      <c r="N8226" s="275"/>
      <c r="O8226" s="275">
        <v>257400</v>
      </c>
      <c r="P8226" s="275"/>
      <c r="Q8226" s="73">
        <v>0</v>
      </c>
    </row>
    <row r="8227" spans="1:17" ht="12.1" customHeight="1" x14ac:dyDescent="0.25">
      <c r="A8227" s="273" t="s">
        <v>12540</v>
      </c>
      <c r="B8227" s="273"/>
      <c r="C8227" s="274" t="s">
        <v>12500</v>
      </c>
      <c r="D8227" s="274"/>
      <c r="E8227" s="274"/>
      <c r="F8227" s="274"/>
      <c r="G8227" s="73">
        <v>0</v>
      </c>
      <c r="H8227" s="73">
        <v>0</v>
      </c>
      <c r="I8227" s="275">
        <v>132000</v>
      </c>
      <c r="J8227" s="275"/>
      <c r="K8227" s="275">
        <v>0</v>
      </c>
      <c r="L8227" s="275"/>
      <c r="M8227" s="275"/>
      <c r="N8227" s="275"/>
      <c r="O8227" s="275">
        <v>132000</v>
      </c>
      <c r="P8227" s="275"/>
      <c r="Q8227" s="73">
        <v>0</v>
      </c>
    </row>
    <row r="8228" spans="1:17" ht="12.75" customHeight="1" x14ac:dyDescent="0.25">
      <c r="A8228" s="273" t="s">
        <v>12541</v>
      </c>
      <c r="B8228" s="273"/>
      <c r="C8228" s="274" t="s">
        <v>12542</v>
      </c>
      <c r="D8228" s="274"/>
      <c r="E8228" s="274"/>
      <c r="F8228" s="274"/>
      <c r="G8228" s="73">
        <v>0</v>
      </c>
      <c r="H8228" s="73">
        <v>0</v>
      </c>
      <c r="I8228" s="275">
        <v>2129</v>
      </c>
      <c r="J8228" s="275"/>
      <c r="K8228" s="275">
        <v>0</v>
      </c>
      <c r="L8228" s="275"/>
      <c r="M8228" s="275"/>
      <c r="N8228" s="275"/>
      <c r="O8228" s="275">
        <v>2129</v>
      </c>
      <c r="P8228" s="275"/>
      <c r="Q8228" s="73">
        <v>0</v>
      </c>
    </row>
    <row r="8229" spans="1:17" ht="12.1" customHeight="1" x14ac:dyDescent="0.25">
      <c r="A8229" s="273" t="s">
        <v>12543</v>
      </c>
      <c r="B8229" s="273"/>
      <c r="C8229" s="274" t="s">
        <v>12544</v>
      </c>
      <c r="D8229" s="274"/>
      <c r="E8229" s="274"/>
      <c r="F8229" s="274"/>
      <c r="G8229" s="73">
        <v>0</v>
      </c>
      <c r="H8229" s="73">
        <v>0</v>
      </c>
      <c r="I8229" s="275">
        <v>66000</v>
      </c>
      <c r="J8229" s="275"/>
      <c r="K8229" s="275">
        <v>0</v>
      </c>
      <c r="L8229" s="275"/>
      <c r="M8229" s="275"/>
      <c r="N8229" s="275"/>
      <c r="O8229" s="275">
        <v>66000</v>
      </c>
      <c r="P8229" s="275"/>
      <c r="Q8229" s="73">
        <v>0</v>
      </c>
    </row>
    <row r="8230" spans="1:17" ht="12.1" customHeight="1" x14ac:dyDescent="0.25">
      <c r="A8230" s="273" t="s">
        <v>12545</v>
      </c>
      <c r="B8230" s="273"/>
      <c r="C8230" s="274" t="s">
        <v>12546</v>
      </c>
      <c r="D8230" s="274"/>
      <c r="E8230" s="274"/>
      <c r="F8230" s="274"/>
      <c r="G8230" s="73">
        <v>0</v>
      </c>
      <c r="H8230" s="73">
        <v>0</v>
      </c>
      <c r="I8230" s="275">
        <v>132000</v>
      </c>
      <c r="J8230" s="275"/>
      <c r="K8230" s="275">
        <v>0</v>
      </c>
      <c r="L8230" s="275"/>
      <c r="M8230" s="275"/>
      <c r="N8230" s="275"/>
      <c r="O8230" s="275">
        <v>132000</v>
      </c>
      <c r="P8230" s="275"/>
      <c r="Q8230" s="73">
        <v>0</v>
      </c>
    </row>
    <row r="8231" spans="1:17" ht="12.1" customHeight="1" x14ac:dyDescent="0.25">
      <c r="A8231" s="273" t="s">
        <v>12547</v>
      </c>
      <c r="B8231" s="273"/>
      <c r="C8231" s="274" t="s">
        <v>12500</v>
      </c>
      <c r="D8231" s="274"/>
      <c r="E8231" s="274"/>
      <c r="F8231" s="274"/>
      <c r="G8231" s="73">
        <v>0</v>
      </c>
      <c r="H8231" s="73">
        <v>0</v>
      </c>
      <c r="I8231" s="275">
        <v>113702.93</v>
      </c>
      <c r="J8231" s="275"/>
      <c r="K8231" s="275">
        <v>0</v>
      </c>
      <c r="L8231" s="275"/>
      <c r="M8231" s="275"/>
      <c r="N8231" s="275"/>
      <c r="O8231" s="275">
        <v>113702.93</v>
      </c>
      <c r="P8231" s="275"/>
      <c r="Q8231" s="73">
        <v>0</v>
      </c>
    </row>
    <row r="8232" spans="1:17" ht="12.75" customHeight="1" x14ac:dyDescent="0.25">
      <c r="A8232" s="273" t="s">
        <v>12548</v>
      </c>
      <c r="B8232" s="273"/>
      <c r="C8232" s="274" t="s">
        <v>12549</v>
      </c>
      <c r="D8232" s="274"/>
      <c r="E8232" s="274"/>
      <c r="F8232" s="274"/>
      <c r="G8232" s="73">
        <v>0</v>
      </c>
      <c r="H8232" s="73">
        <v>0</v>
      </c>
      <c r="I8232" s="275">
        <v>217360</v>
      </c>
      <c r="J8232" s="275"/>
      <c r="K8232" s="275">
        <v>0</v>
      </c>
      <c r="L8232" s="275"/>
      <c r="M8232" s="275"/>
      <c r="N8232" s="275"/>
      <c r="O8232" s="275">
        <v>217360</v>
      </c>
      <c r="P8232" s="275"/>
      <c r="Q8232" s="73">
        <v>0</v>
      </c>
    </row>
    <row r="8233" spans="1:17" ht="12.1" customHeight="1" x14ac:dyDescent="0.25">
      <c r="A8233" s="273" t="s">
        <v>12550</v>
      </c>
      <c r="B8233" s="273"/>
      <c r="C8233" s="274" t="s">
        <v>12500</v>
      </c>
      <c r="D8233" s="274"/>
      <c r="E8233" s="274"/>
      <c r="F8233" s="274"/>
      <c r="G8233" s="73">
        <v>0</v>
      </c>
      <c r="H8233" s="73">
        <v>0</v>
      </c>
      <c r="I8233" s="275">
        <v>442821.5</v>
      </c>
      <c r="J8233" s="275"/>
      <c r="K8233" s="275">
        <v>0</v>
      </c>
      <c r="L8233" s="275"/>
      <c r="M8233" s="275"/>
      <c r="N8233" s="275"/>
      <c r="O8233" s="275">
        <v>442821.5</v>
      </c>
      <c r="P8233" s="275"/>
      <c r="Q8233" s="73">
        <v>0</v>
      </c>
    </row>
    <row r="8234" spans="1:17" ht="12.1" customHeight="1" x14ac:dyDescent="0.25">
      <c r="A8234" s="273" t="s">
        <v>12551</v>
      </c>
      <c r="B8234" s="273"/>
      <c r="C8234" s="274" t="s">
        <v>12500</v>
      </c>
      <c r="D8234" s="274"/>
      <c r="E8234" s="274"/>
      <c r="F8234" s="274"/>
      <c r="G8234" s="73">
        <v>0</v>
      </c>
      <c r="H8234" s="73">
        <v>0</v>
      </c>
      <c r="I8234" s="275">
        <v>171600</v>
      </c>
      <c r="J8234" s="275"/>
      <c r="K8234" s="275">
        <v>0</v>
      </c>
      <c r="L8234" s="275"/>
      <c r="M8234" s="275"/>
      <c r="N8234" s="275"/>
      <c r="O8234" s="275">
        <v>171600</v>
      </c>
      <c r="P8234" s="275"/>
      <c r="Q8234" s="73">
        <v>0</v>
      </c>
    </row>
    <row r="8235" spans="1:17" ht="12.75" customHeight="1" x14ac:dyDescent="0.25">
      <c r="A8235" s="273" t="s">
        <v>12552</v>
      </c>
      <c r="B8235" s="273"/>
      <c r="C8235" s="274" t="s">
        <v>12553</v>
      </c>
      <c r="D8235" s="274"/>
      <c r="E8235" s="274"/>
      <c r="F8235" s="274"/>
      <c r="G8235" s="73">
        <v>0</v>
      </c>
      <c r="H8235" s="73">
        <v>0</v>
      </c>
      <c r="I8235" s="275">
        <v>66000</v>
      </c>
      <c r="J8235" s="275"/>
      <c r="K8235" s="275">
        <v>0</v>
      </c>
      <c r="L8235" s="275"/>
      <c r="M8235" s="275"/>
      <c r="N8235" s="275"/>
      <c r="O8235" s="275">
        <v>66000</v>
      </c>
      <c r="P8235" s="275"/>
      <c r="Q8235" s="73">
        <v>0</v>
      </c>
    </row>
    <row r="8236" spans="1:17" ht="12.1" customHeight="1" x14ac:dyDescent="0.25">
      <c r="A8236" s="273" t="s">
        <v>12554</v>
      </c>
      <c r="B8236" s="273"/>
      <c r="C8236" s="274" t="s">
        <v>12555</v>
      </c>
      <c r="D8236" s="274"/>
      <c r="E8236" s="274"/>
      <c r="F8236" s="274"/>
      <c r="G8236" s="73">
        <v>0</v>
      </c>
      <c r="H8236" s="73">
        <v>0</v>
      </c>
      <c r="I8236" s="275">
        <v>92400</v>
      </c>
      <c r="J8236" s="275"/>
      <c r="K8236" s="275">
        <v>0</v>
      </c>
      <c r="L8236" s="275"/>
      <c r="M8236" s="275"/>
      <c r="N8236" s="275"/>
      <c r="O8236" s="275">
        <v>92400</v>
      </c>
      <c r="P8236" s="275"/>
      <c r="Q8236" s="73">
        <v>0</v>
      </c>
    </row>
    <row r="8237" spans="1:17" ht="12.1" customHeight="1" x14ac:dyDescent="0.25">
      <c r="A8237" s="273" t="s">
        <v>12556</v>
      </c>
      <c r="B8237" s="273"/>
      <c r="C8237" s="274" t="s">
        <v>12557</v>
      </c>
      <c r="D8237" s="274"/>
      <c r="E8237" s="274"/>
      <c r="F8237" s="274"/>
      <c r="G8237" s="73">
        <v>0</v>
      </c>
      <c r="H8237" s="73">
        <v>0</v>
      </c>
      <c r="I8237" s="275">
        <v>66000</v>
      </c>
      <c r="J8237" s="275"/>
      <c r="K8237" s="275">
        <v>0</v>
      </c>
      <c r="L8237" s="275"/>
      <c r="M8237" s="275"/>
      <c r="N8237" s="275"/>
      <c r="O8237" s="275">
        <v>66000</v>
      </c>
      <c r="P8237" s="275"/>
      <c r="Q8237" s="73">
        <v>0</v>
      </c>
    </row>
    <row r="8238" spans="1:17" ht="12.75" customHeight="1" x14ac:dyDescent="0.25">
      <c r="A8238" s="273" t="s">
        <v>12558</v>
      </c>
      <c r="B8238" s="273"/>
      <c r="C8238" s="274" t="s">
        <v>12559</v>
      </c>
      <c r="D8238" s="274"/>
      <c r="E8238" s="274"/>
      <c r="F8238" s="274"/>
      <c r="G8238" s="73">
        <v>0</v>
      </c>
      <c r="H8238" s="73">
        <v>0</v>
      </c>
      <c r="I8238" s="275">
        <v>79200</v>
      </c>
      <c r="J8238" s="275"/>
      <c r="K8238" s="275">
        <v>0</v>
      </c>
      <c r="L8238" s="275"/>
      <c r="M8238" s="275"/>
      <c r="N8238" s="275"/>
      <c r="O8238" s="275">
        <v>79200</v>
      </c>
      <c r="P8238" s="275"/>
      <c r="Q8238" s="73">
        <v>0</v>
      </c>
    </row>
    <row r="8239" spans="1:17" ht="12.1" customHeight="1" x14ac:dyDescent="0.25">
      <c r="A8239" s="273" t="s">
        <v>12560</v>
      </c>
      <c r="B8239" s="273"/>
      <c r="C8239" s="274" t="s">
        <v>12561</v>
      </c>
      <c r="D8239" s="274"/>
      <c r="E8239" s="274"/>
      <c r="F8239" s="274"/>
      <c r="G8239" s="73">
        <v>0</v>
      </c>
      <c r="H8239" s="73">
        <v>0</v>
      </c>
      <c r="I8239" s="275">
        <v>79200</v>
      </c>
      <c r="J8239" s="275"/>
      <c r="K8239" s="275">
        <v>0</v>
      </c>
      <c r="L8239" s="275"/>
      <c r="M8239" s="275"/>
      <c r="N8239" s="275"/>
      <c r="O8239" s="275">
        <v>79200</v>
      </c>
      <c r="P8239" s="275"/>
      <c r="Q8239" s="73">
        <v>0</v>
      </c>
    </row>
    <row r="8240" spans="1:17" ht="12.1" customHeight="1" x14ac:dyDescent="0.25">
      <c r="A8240" s="273" t="s">
        <v>12562</v>
      </c>
      <c r="B8240" s="273"/>
      <c r="C8240" s="274" t="s">
        <v>12500</v>
      </c>
      <c r="D8240" s="274"/>
      <c r="E8240" s="274"/>
      <c r="F8240" s="274"/>
      <c r="G8240" s="73">
        <v>0</v>
      </c>
      <c r="H8240" s="73">
        <v>0</v>
      </c>
      <c r="I8240" s="275">
        <v>220000</v>
      </c>
      <c r="J8240" s="275"/>
      <c r="K8240" s="275">
        <v>0</v>
      </c>
      <c r="L8240" s="275"/>
      <c r="M8240" s="275"/>
      <c r="N8240" s="275"/>
      <c r="O8240" s="275">
        <v>220000</v>
      </c>
      <c r="P8240" s="275"/>
      <c r="Q8240" s="73">
        <v>0</v>
      </c>
    </row>
    <row r="8241" spans="1:17" ht="12.75" customHeight="1" x14ac:dyDescent="0.25">
      <c r="A8241" s="273" t="s">
        <v>12563</v>
      </c>
      <c r="B8241" s="273"/>
      <c r="C8241" s="274" t="s">
        <v>12500</v>
      </c>
      <c r="D8241" s="274"/>
      <c r="E8241" s="274"/>
      <c r="F8241" s="274"/>
      <c r="G8241" s="73">
        <v>0</v>
      </c>
      <c r="H8241" s="73">
        <v>0</v>
      </c>
      <c r="I8241" s="275">
        <v>219062.8</v>
      </c>
      <c r="J8241" s="275"/>
      <c r="K8241" s="275">
        <v>0</v>
      </c>
      <c r="L8241" s="275"/>
      <c r="M8241" s="275"/>
      <c r="N8241" s="275"/>
      <c r="O8241" s="275">
        <v>219062.8</v>
      </c>
      <c r="P8241" s="275"/>
      <c r="Q8241" s="73">
        <v>0</v>
      </c>
    </row>
    <row r="8242" spans="1:17" ht="12.1" customHeight="1" x14ac:dyDescent="0.25">
      <c r="A8242" s="273" t="s">
        <v>12564</v>
      </c>
      <c r="B8242" s="273"/>
      <c r="C8242" s="274" t="s">
        <v>12565</v>
      </c>
      <c r="D8242" s="274"/>
      <c r="E8242" s="274"/>
      <c r="F8242" s="274"/>
      <c r="G8242" s="73">
        <v>0</v>
      </c>
      <c r="H8242" s="73">
        <v>0</v>
      </c>
      <c r="I8242" s="275">
        <v>92400</v>
      </c>
      <c r="J8242" s="275"/>
      <c r="K8242" s="275">
        <v>0</v>
      </c>
      <c r="L8242" s="275"/>
      <c r="M8242" s="275"/>
      <c r="N8242" s="275"/>
      <c r="O8242" s="275">
        <v>92400</v>
      </c>
      <c r="P8242" s="275"/>
      <c r="Q8242" s="73">
        <v>0</v>
      </c>
    </row>
    <row r="8243" spans="1:17" ht="12.1" customHeight="1" x14ac:dyDescent="0.25">
      <c r="A8243" s="273" t="s">
        <v>12566</v>
      </c>
      <c r="B8243" s="273"/>
      <c r="C8243" s="274" t="s">
        <v>12500</v>
      </c>
      <c r="D8243" s="274"/>
      <c r="E8243" s="274"/>
      <c r="F8243" s="274"/>
      <c r="G8243" s="73">
        <v>0</v>
      </c>
      <c r="H8243" s="73">
        <v>0</v>
      </c>
      <c r="I8243" s="275">
        <v>487938</v>
      </c>
      <c r="J8243" s="275"/>
      <c r="K8243" s="275">
        <v>0</v>
      </c>
      <c r="L8243" s="275"/>
      <c r="M8243" s="275"/>
      <c r="N8243" s="275"/>
      <c r="O8243" s="275">
        <v>487938</v>
      </c>
      <c r="P8243" s="275"/>
      <c r="Q8243" s="73">
        <v>0</v>
      </c>
    </row>
    <row r="8244" spans="1:17" ht="12.75" customHeight="1" x14ac:dyDescent="0.25">
      <c r="A8244" s="273" t="s">
        <v>12567</v>
      </c>
      <c r="B8244" s="273"/>
      <c r="C8244" s="274" t="s">
        <v>12500</v>
      </c>
      <c r="D8244" s="274"/>
      <c r="E8244" s="274"/>
      <c r="F8244" s="274"/>
      <c r="G8244" s="73">
        <v>0</v>
      </c>
      <c r="H8244" s="73">
        <v>0</v>
      </c>
      <c r="I8244" s="275">
        <v>284856</v>
      </c>
      <c r="J8244" s="275"/>
      <c r="K8244" s="275">
        <v>0</v>
      </c>
      <c r="L8244" s="275"/>
      <c r="M8244" s="275"/>
      <c r="N8244" s="275"/>
      <c r="O8244" s="275">
        <v>284856</v>
      </c>
      <c r="P8244" s="275"/>
      <c r="Q8244" s="73">
        <v>0</v>
      </c>
    </row>
    <row r="8245" spans="1:17" ht="12.1" customHeight="1" x14ac:dyDescent="0.25">
      <c r="A8245" s="273" t="s">
        <v>12568</v>
      </c>
      <c r="B8245" s="273"/>
      <c r="C8245" s="274" t="s">
        <v>12569</v>
      </c>
      <c r="D8245" s="274"/>
      <c r="E8245" s="274"/>
      <c r="F8245" s="274"/>
      <c r="G8245" s="73">
        <v>0</v>
      </c>
      <c r="H8245" s="73">
        <v>0</v>
      </c>
      <c r="I8245" s="275">
        <v>66000</v>
      </c>
      <c r="J8245" s="275"/>
      <c r="K8245" s="275">
        <v>0</v>
      </c>
      <c r="L8245" s="275"/>
      <c r="M8245" s="275"/>
      <c r="N8245" s="275"/>
      <c r="O8245" s="275">
        <v>66000</v>
      </c>
      <c r="P8245" s="275"/>
      <c r="Q8245" s="73">
        <v>0</v>
      </c>
    </row>
    <row r="8246" spans="1:17" ht="12.1" customHeight="1" x14ac:dyDescent="0.25">
      <c r="A8246" s="273" t="s">
        <v>12570</v>
      </c>
      <c r="B8246" s="273"/>
      <c r="C8246" s="274" t="s">
        <v>12571</v>
      </c>
      <c r="D8246" s="274"/>
      <c r="E8246" s="274"/>
      <c r="F8246" s="274"/>
      <c r="G8246" s="73">
        <v>0</v>
      </c>
      <c r="H8246" s="73">
        <v>0</v>
      </c>
      <c r="I8246" s="275">
        <v>66000</v>
      </c>
      <c r="J8246" s="275"/>
      <c r="K8246" s="275">
        <v>0</v>
      </c>
      <c r="L8246" s="275"/>
      <c r="M8246" s="275"/>
      <c r="N8246" s="275"/>
      <c r="O8246" s="275">
        <v>66000</v>
      </c>
      <c r="P8246" s="275"/>
      <c r="Q8246" s="73">
        <v>0</v>
      </c>
    </row>
    <row r="8247" spans="1:17" ht="12.75" customHeight="1" x14ac:dyDescent="0.25">
      <c r="A8247" s="273" t="s">
        <v>12572</v>
      </c>
      <c r="B8247" s="273"/>
      <c r="C8247" s="274" t="s">
        <v>12573</v>
      </c>
      <c r="D8247" s="274"/>
      <c r="E8247" s="274"/>
      <c r="F8247" s="274"/>
      <c r="G8247" s="73">
        <v>0</v>
      </c>
      <c r="H8247" s="73">
        <v>0</v>
      </c>
      <c r="I8247" s="275">
        <v>66000</v>
      </c>
      <c r="J8247" s="275"/>
      <c r="K8247" s="275">
        <v>0</v>
      </c>
      <c r="L8247" s="275"/>
      <c r="M8247" s="275"/>
      <c r="N8247" s="275"/>
      <c r="O8247" s="275">
        <v>66000</v>
      </c>
      <c r="P8247" s="275"/>
      <c r="Q8247" s="73">
        <v>0</v>
      </c>
    </row>
    <row r="8248" spans="1:17" ht="12.1" customHeight="1" x14ac:dyDescent="0.25">
      <c r="A8248" s="273" t="s">
        <v>12574</v>
      </c>
      <c r="B8248" s="273"/>
      <c r="C8248" s="274" t="s">
        <v>12575</v>
      </c>
      <c r="D8248" s="274"/>
      <c r="E8248" s="274"/>
      <c r="F8248" s="274"/>
      <c r="G8248" s="73">
        <v>0</v>
      </c>
      <c r="H8248" s="73">
        <v>0</v>
      </c>
      <c r="I8248" s="275">
        <v>66000</v>
      </c>
      <c r="J8248" s="275"/>
      <c r="K8248" s="275">
        <v>0</v>
      </c>
      <c r="L8248" s="275"/>
      <c r="M8248" s="275"/>
      <c r="N8248" s="275"/>
      <c r="O8248" s="275">
        <v>66000</v>
      </c>
      <c r="P8248" s="275"/>
      <c r="Q8248" s="73">
        <v>0</v>
      </c>
    </row>
    <row r="8249" spans="1:17" ht="12.1" customHeight="1" x14ac:dyDescent="0.25">
      <c r="A8249" s="273" t="s">
        <v>12576</v>
      </c>
      <c r="B8249" s="273"/>
      <c r="C8249" s="274" t="s">
        <v>12500</v>
      </c>
      <c r="D8249" s="274"/>
      <c r="E8249" s="274"/>
      <c r="F8249" s="274"/>
      <c r="G8249" s="73">
        <v>0</v>
      </c>
      <c r="H8249" s="73">
        <v>0</v>
      </c>
      <c r="I8249" s="275">
        <v>425257.25</v>
      </c>
      <c r="J8249" s="275"/>
      <c r="K8249" s="275">
        <v>0</v>
      </c>
      <c r="L8249" s="275"/>
      <c r="M8249" s="275"/>
      <c r="N8249" s="275"/>
      <c r="O8249" s="275">
        <v>425257.25</v>
      </c>
      <c r="P8249" s="275"/>
      <c r="Q8249" s="73">
        <v>0</v>
      </c>
    </row>
    <row r="8250" spans="1:17" ht="12.75" customHeight="1" x14ac:dyDescent="0.25">
      <c r="A8250" s="273" t="s">
        <v>12577</v>
      </c>
      <c r="B8250" s="273"/>
      <c r="C8250" s="274" t="s">
        <v>12578</v>
      </c>
      <c r="D8250" s="274"/>
      <c r="E8250" s="274"/>
      <c r="F8250" s="274"/>
      <c r="G8250" s="73">
        <v>0</v>
      </c>
      <c r="H8250" s="73">
        <v>0</v>
      </c>
      <c r="I8250" s="275">
        <v>66000</v>
      </c>
      <c r="J8250" s="275"/>
      <c r="K8250" s="275">
        <v>0</v>
      </c>
      <c r="L8250" s="275"/>
      <c r="M8250" s="275"/>
      <c r="N8250" s="275"/>
      <c r="O8250" s="275">
        <v>66000</v>
      </c>
      <c r="P8250" s="275"/>
      <c r="Q8250" s="73">
        <v>0</v>
      </c>
    </row>
    <row r="8251" spans="1:17" ht="12.1" customHeight="1" x14ac:dyDescent="0.25">
      <c r="A8251" s="273" t="s">
        <v>12579</v>
      </c>
      <c r="B8251" s="273"/>
      <c r="C8251" s="274" t="s">
        <v>12580</v>
      </c>
      <c r="D8251" s="274"/>
      <c r="E8251" s="274"/>
      <c r="F8251" s="274"/>
      <c r="G8251" s="73">
        <v>0</v>
      </c>
      <c r="H8251" s="73">
        <v>0</v>
      </c>
      <c r="I8251" s="275">
        <v>97532.27</v>
      </c>
      <c r="J8251" s="275"/>
      <c r="K8251" s="275">
        <v>0</v>
      </c>
      <c r="L8251" s="275"/>
      <c r="M8251" s="275"/>
      <c r="N8251" s="275"/>
      <c r="O8251" s="275">
        <v>97532.27</v>
      </c>
      <c r="P8251" s="275"/>
      <c r="Q8251" s="73">
        <v>0</v>
      </c>
    </row>
    <row r="8252" spans="1:17" ht="12.1" customHeight="1" x14ac:dyDescent="0.25">
      <c r="A8252" s="273" t="s">
        <v>12581</v>
      </c>
      <c r="B8252" s="273"/>
      <c r="C8252" s="274" t="s">
        <v>12500</v>
      </c>
      <c r="D8252" s="274"/>
      <c r="E8252" s="274"/>
      <c r="F8252" s="274"/>
      <c r="G8252" s="73">
        <v>0</v>
      </c>
      <c r="H8252" s="73">
        <v>0</v>
      </c>
      <c r="I8252" s="275">
        <v>497250.49</v>
      </c>
      <c r="J8252" s="275"/>
      <c r="K8252" s="275">
        <v>0</v>
      </c>
      <c r="L8252" s="275"/>
      <c r="M8252" s="275"/>
      <c r="N8252" s="275"/>
      <c r="O8252" s="275">
        <v>497250.49</v>
      </c>
      <c r="P8252" s="275"/>
      <c r="Q8252" s="73">
        <v>0</v>
      </c>
    </row>
    <row r="8253" spans="1:17" ht="12.75" customHeight="1" x14ac:dyDescent="0.25">
      <c r="A8253" s="273" t="s">
        <v>12582</v>
      </c>
      <c r="B8253" s="273"/>
      <c r="C8253" s="274" t="s">
        <v>12583</v>
      </c>
      <c r="D8253" s="274"/>
      <c r="E8253" s="274"/>
      <c r="F8253" s="274"/>
      <c r="G8253" s="73">
        <v>0</v>
      </c>
      <c r="H8253" s="73">
        <v>0</v>
      </c>
      <c r="I8253" s="275">
        <v>75349.86</v>
      </c>
      <c r="J8253" s="275"/>
      <c r="K8253" s="275">
        <v>0</v>
      </c>
      <c r="L8253" s="275"/>
      <c r="M8253" s="275"/>
      <c r="N8253" s="275"/>
      <c r="O8253" s="275">
        <v>75349.86</v>
      </c>
      <c r="P8253" s="275"/>
      <c r="Q8253" s="73">
        <v>0</v>
      </c>
    </row>
    <row r="8254" spans="1:17" ht="12.1" customHeight="1" x14ac:dyDescent="0.25">
      <c r="A8254" s="273" t="s">
        <v>12584</v>
      </c>
      <c r="B8254" s="273"/>
      <c r="C8254" s="274" t="s">
        <v>12585</v>
      </c>
      <c r="D8254" s="274"/>
      <c r="E8254" s="274"/>
      <c r="F8254" s="274"/>
      <c r="G8254" s="73">
        <v>0</v>
      </c>
      <c r="H8254" s="73">
        <v>0</v>
      </c>
      <c r="I8254" s="275">
        <v>75349.86</v>
      </c>
      <c r="J8254" s="275"/>
      <c r="K8254" s="275">
        <v>0</v>
      </c>
      <c r="L8254" s="275"/>
      <c r="M8254" s="275"/>
      <c r="N8254" s="275"/>
      <c r="O8254" s="275">
        <v>75349.86</v>
      </c>
      <c r="P8254" s="275"/>
      <c r="Q8254" s="73">
        <v>0</v>
      </c>
    </row>
    <row r="8255" spans="1:17" ht="12.1" customHeight="1" x14ac:dyDescent="0.25">
      <c r="A8255" s="273" t="s">
        <v>12586</v>
      </c>
      <c r="B8255" s="273"/>
      <c r="C8255" s="274" t="s">
        <v>12587</v>
      </c>
      <c r="D8255" s="274"/>
      <c r="E8255" s="274"/>
      <c r="F8255" s="274"/>
      <c r="G8255" s="73">
        <v>0</v>
      </c>
      <c r="H8255" s="73">
        <v>0</v>
      </c>
      <c r="I8255" s="275">
        <v>35749.86</v>
      </c>
      <c r="J8255" s="275"/>
      <c r="K8255" s="275">
        <v>0</v>
      </c>
      <c r="L8255" s="275"/>
      <c r="M8255" s="275"/>
      <c r="N8255" s="275"/>
      <c r="O8255" s="275">
        <v>35749.86</v>
      </c>
      <c r="P8255" s="275"/>
      <c r="Q8255" s="73">
        <v>0</v>
      </c>
    </row>
    <row r="8256" spans="1:17" ht="12.1" customHeight="1" x14ac:dyDescent="0.25">
      <c r="A8256" s="273" t="s">
        <v>12588</v>
      </c>
      <c r="B8256" s="273"/>
      <c r="C8256" s="274" t="s">
        <v>12589</v>
      </c>
      <c r="D8256" s="274"/>
      <c r="E8256" s="274"/>
      <c r="F8256" s="274"/>
      <c r="G8256" s="73">
        <v>0</v>
      </c>
      <c r="H8256" s="73">
        <v>0</v>
      </c>
      <c r="I8256" s="275">
        <v>62149.86</v>
      </c>
      <c r="J8256" s="275"/>
      <c r="K8256" s="275">
        <v>0</v>
      </c>
      <c r="L8256" s="275"/>
      <c r="M8256" s="275"/>
      <c r="N8256" s="275"/>
      <c r="O8256" s="275">
        <v>62149.86</v>
      </c>
      <c r="P8256" s="275"/>
      <c r="Q8256" s="73">
        <v>0</v>
      </c>
    </row>
    <row r="8257" spans="1:17" ht="12.75" customHeight="1" x14ac:dyDescent="0.25">
      <c r="A8257" s="273" t="s">
        <v>12590</v>
      </c>
      <c r="B8257" s="273"/>
      <c r="C8257" s="274" t="s">
        <v>12591</v>
      </c>
      <c r="D8257" s="274"/>
      <c r="E8257" s="274"/>
      <c r="F8257" s="274"/>
      <c r="G8257" s="73">
        <v>0</v>
      </c>
      <c r="H8257" s="73">
        <v>0</v>
      </c>
      <c r="I8257" s="275">
        <v>32528.55</v>
      </c>
      <c r="J8257" s="275"/>
      <c r="K8257" s="275">
        <v>0</v>
      </c>
      <c r="L8257" s="275"/>
      <c r="M8257" s="275"/>
      <c r="N8257" s="275"/>
      <c r="O8257" s="275">
        <v>32528.55</v>
      </c>
      <c r="P8257" s="275"/>
      <c r="Q8257" s="73">
        <v>0</v>
      </c>
    </row>
    <row r="8258" spans="1:17" ht="12.1" customHeight="1" x14ac:dyDescent="0.25">
      <c r="A8258" s="273" t="s">
        <v>12592</v>
      </c>
      <c r="B8258" s="273"/>
      <c r="C8258" s="274" t="s">
        <v>12500</v>
      </c>
      <c r="D8258" s="274"/>
      <c r="E8258" s="274"/>
      <c r="F8258" s="274"/>
      <c r="G8258" s="73">
        <v>0</v>
      </c>
      <c r="H8258" s="73">
        <v>0</v>
      </c>
      <c r="I8258" s="275">
        <v>508200</v>
      </c>
      <c r="J8258" s="275"/>
      <c r="K8258" s="275">
        <v>0</v>
      </c>
      <c r="L8258" s="275"/>
      <c r="M8258" s="275"/>
      <c r="N8258" s="275"/>
      <c r="O8258" s="275">
        <v>508200</v>
      </c>
      <c r="P8258" s="275"/>
      <c r="Q8258" s="73">
        <v>0</v>
      </c>
    </row>
    <row r="8259" spans="1:17" ht="12.1" customHeight="1" x14ac:dyDescent="0.25">
      <c r="A8259" s="273" t="s">
        <v>12593</v>
      </c>
      <c r="B8259" s="273"/>
      <c r="C8259" s="274" t="s">
        <v>12594</v>
      </c>
      <c r="D8259" s="274"/>
      <c r="E8259" s="274"/>
      <c r="F8259" s="274"/>
      <c r="G8259" s="73">
        <v>0</v>
      </c>
      <c r="H8259" s="73">
        <v>0</v>
      </c>
      <c r="I8259" s="275">
        <v>79200</v>
      </c>
      <c r="J8259" s="275"/>
      <c r="K8259" s="275">
        <v>0</v>
      </c>
      <c r="L8259" s="275"/>
      <c r="M8259" s="275"/>
      <c r="N8259" s="275"/>
      <c r="O8259" s="275">
        <v>79200</v>
      </c>
      <c r="P8259" s="275"/>
      <c r="Q8259" s="73">
        <v>0</v>
      </c>
    </row>
    <row r="8260" spans="1:17" ht="12.75" customHeight="1" x14ac:dyDescent="0.25">
      <c r="A8260" s="273" t="s">
        <v>12595</v>
      </c>
      <c r="B8260" s="273"/>
      <c r="C8260" s="274" t="s">
        <v>12596</v>
      </c>
      <c r="D8260" s="274"/>
      <c r="E8260" s="274"/>
      <c r="F8260" s="274"/>
      <c r="G8260" s="73">
        <v>0</v>
      </c>
      <c r="H8260" s="73">
        <v>0</v>
      </c>
      <c r="I8260" s="275">
        <v>79200</v>
      </c>
      <c r="J8260" s="275"/>
      <c r="K8260" s="275">
        <v>0</v>
      </c>
      <c r="L8260" s="275"/>
      <c r="M8260" s="275"/>
      <c r="N8260" s="275"/>
      <c r="O8260" s="275">
        <v>79200</v>
      </c>
      <c r="P8260" s="275"/>
      <c r="Q8260" s="73">
        <v>0</v>
      </c>
    </row>
    <row r="8261" spans="1:17" ht="12.1" customHeight="1" x14ac:dyDescent="0.25">
      <c r="A8261" s="273" t="s">
        <v>12597</v>
      </c>
      <c r="B8261" s="273"/>
      <c r="C8261" s="274" t="s">
        <v>12500</v>
      </c>
      <c r="D8261" s="274"/>
      <c r="E8261" s="274"/>
      <c r="F8261" s="274"/>
      <c r="G8261" s="73">
        <v>0</v>
      </c>
      <c r="H8261" s="73">
        <v>0</v>
      </c>
      <c r="I8261" s="275">
        <v>519794.97</v>
      </c>
      <c r="J8261" s="275"/>
      <c r="K8261" s="275">
        <v>0</v>
      </c>
      <c r="L8261" s="275"/>
      <c r="M8261" s="275"/>
      <c r="N8261" s="275"/>
      <c r="O8261" s="275">
        <v>519794.97</v>
      </c>
      <c r="P8261" s="275"/>
      <c r="Q8261" s="73">
        <v>0</v>
      </c>
    </row>
    <row r="8262" spans="1:17" ht="12.1" customHeight="1" x14ac:dyDescent="0.25">
      <c r="A8262" s="273" t="s">
        <v>12598</v>
      </c>
      <c r="B8262" s="273"/>
      <c r="C8262" s="274" t="s">
        <v>12500</v>
      </c>
      <c r="D8262" s="274"/>
      <c r="E8262" s="274"/>
      <c r="F8262" s="274"/>
      <c r="G8262" s="73">
        <v>0</v>
      </c>
      <c r="H8262" s="73">
        <v>0</v>
      </c>
      <c r="I8262" s="275">
        <v>558209.30000000005</v>
      </c>
      <c r="J8262" s="275"/>
      <c r="K8262" s="275">
        <v>0</v>
      </c>
      <c r="L8262" s="275"/>
      <c r="M8262" s="275"/>
      <c r="N8262" s="275"/>
      <c r="O8262" s="275">
        <v>558209.30000000005</v>
      </c>
      <c r="P8262" s="275"/>
      <c r="Q8262" s="73">
        <v>0</v>
      </c>
    </row>
    <row r="8263" spans="1:17" ht="12.75" customHeight="1" x14ac:dyDescent="0.25">
      <c r="A8263" s="273" t="s">
        <v>12599</v>
      </c>
      <c r="B8263" s="273"/>
      <c r="C8263" s="274" t="s">
        <v>12500</v>
      </c>
      <c r="D8263" s="274"/>
      <c r="E8263" s="274"/>
      <c r="F8263" s="274"/>
      <c r="G8263" s="73">
        <v>0</v>
      </c>
      <c r="H8263" s="73">
        <v>0</v>
      </c>
      <c r="I8263" s="275">
        <v>79200</v>
      </c>
      <c r="J8263" s="275"/>
      <c r="K8263" s="275">
        <v>0</v>
      </c>
      <c r="L8263" s="275"/>
      <c r="M8263" s="275"/>
      <c r="N8263" s="275"/>
      <c r="O8263" s="275">
        <v>79200</v>
      </c>
      <c r="P8263" s="275"/>
      <c r="Q8263" s="73">
        <v>0</v>
      </c>
    </row>
    <row r="8264" spans="1:17" ht="12.1" customHeight="1" x14ac:dyDescent="0.25">
      <c r="A8264" s="273" t="s">
        <v>12600</v>
      </c>
      <c r="B8264" s="273"/>
      <c r="C8264" s="274" t="s">
        <v>12601</v>
      </c>
      <c r="D8264" s="274"/>
      <c r="E8264" s="274"/>
      <c r="F8264" s="274"/>
      <c r="G8264" s="73">
        <v>0</v>
      </c>
      <c r="H8264" s="73">
        <v>0</v>
      </c>
      <c r="I8264" s="275">
        <v>79200</v>
      </c>
      <c r="J8264" s="275"/>
      <c r="K8264" s="275">
        <v>0</v>
      </c>
      <c r="L8264" s="275"/>
      <c r="M8264" s="275"/>
      <c r="N8264" s="275"/>
      <c r="O8264" s="275">
        <v>79200</v>
      </c>
      <c r="P8264" s="275"/>
      <c r="Q8264" s="73">
        <v>0</v>
      </c>
    </row>
    <row r="8265" spans="1:17" ht="12.1" customHeight="1" x14ac:dyDescent="0.25">
      <c r="A8265" s="273" t="s">
        <v>12602</v>
      </c>
      <c r="B8265" s="273"/>
      <c r="C8265" s="274" t="s">
        <v>12603</v>
      </c>
      <c r="D8265" s="274"/>
      <c r="E8265" s="274"/>
      <c r="F8265" s="274"/>
      <c r="G8265" s="73">
        <v>0</v>
      </c>
      <c r="H8265" s="73">
        <v>0</v>
      </c>
      <c r="I8265" s="275">
        <v>46200</v>
      </c>
      <c r="J8265" s="275"/>
      <c r="K8265" s="275">
        <v>0</v>
      </c>
      <c r="L8265" s="275"/>
      <c r="M8265" s="275"/>
      <c r="N8265" s="275"/>
      <c r="O8265" s="275">
        <v>46200</v>
      </c>
      <c r="P8265" s="275"/>
      <c r="Q8265" s="73">
        <v>0</v>
      </c>
    </row>
    <row r="8266" spans="1:17" ht="12.75" customHeight="1" x14ac:dyDescent="0.25">
      <c r="A8266" s="273" t="s">
        <v>12604</v>
      </c>
      <c r="B8266" s="273"/>
      <c r="C8266" s="274" t="s">
        <v>12605</v>
      </c>
      <c r="D8266" s="274"/>
      <c r="E8266" s="274"/>
      <c r="F8266" s="274"/>
      <c r="G8266" s="73">
        <v>0</v>
      </c>
      <c r="H8266" s="73">
        <v>0</v>
      </c>
      <c r="I8266" s="275">
        <v>92400</v>
      </c>
      <c r="J8266" s="275"/>
      <c r="K8266" s="275">
        <v>0</v>
      </c>
      <c r="L8266" s="275"/>
      <c r="M8266" s="275"/>
      <c r="N8266" s="275"/>
      <c r="O8266" s="275">
        <v>92400</v>
      </c>
      <c r="P8266" s="275"/>
      <c r="Q8266" s="73">
        <v>0</v>
      </c>
    </row>
    <row r="8267" spans="1:17" ht="12.1" customHeight="1" x14ac:dyDescent="0.25">
      <c r="A8267" s="273" t="s">
        <v>12606</v>
      </c>
      <c r="B8267" s="273"/>
      <c r="C8267" s="274" t="s">
        <v>12603</v>
      </c>
      <c r="D8267" s="274"/>
      <c r="E8267" s="274"/>
      <c r="F8267" s="274"/>
      <c r="G8267" s="73">
        <v>0</v>
      </c>
      <c r="H8267" s="73">
        <v>0</v>
      </c>
      <c r="I8267" s="275">
        <v>79200</v>
      </c>
      <c r="J8267" s="275"/>
      <c r="K8267" s="275">
        <v>0</v>
      </c>
      <c r="L8267" s="275"/>
      <c r="M8267" s="275"/>
      <c r="N8267" s="275"/>
      <c r="O8267" s="275">
        <v>79200</v>
      </c>
      <c r="P8267" s="275"/>
      <c r="Q8267" s="73">
        <v>0</v>
      </c>
    </row>
    <row r="8268" spans="1:17" ht="12.1" customHeight="1" x14ac:dyDescent="0.25">
      <c r="A8268" s="273" t="s">
        <v>12607</v>
      </c>
      <c r="B8268" s="273"/>
      <c r="C8268" s="274" t="s">
        <v>12605</v>
      </c>
      <c r="D8268" s="274"/>
      <c r="E8268" s="274"/>
      <c r="F8268" s="274"/>
      <c r="G8268" s="73">
        <v>0</v>
      </c>
      <c r="H8268" s="73">
        <v>0</v>
      </c>
      <c r="I8268" s="275">
        <v>277200</v>
      </c>
      <c r="J8268" s="275"/>
      <c r="K8268" s="275">
        <v>0</v>
      </c>
      <c r="L8268" s="275"/>
      <c r="M8268" s="275"/>
      <c r="N8268" s="275"/>
      <c r="O8268" s="275">
        <v>277200</v>
      </c>
      <c r="P8268" s="275"/>
      <c r="Q8268" s="73">
        <v>0</v>
      </c>
    </row>
    <row r="8269" spans="1:17" ht="12.75" customHeight="1" x14ac:dyDescent="0.25">
      <c r="A8269" s="273" t="s">
        <v>12608</v>
      </c>
      <c r="B8269" s="273"/>
      <c r="C8269" s="274" t="s">
        <v>12603</v>
      </c>
      <c r="D8269" s="274"/>
      <c r="E8269" s="274"/>
      <c r="F8269" s="274"/>
      <c r="G8269" s="73">
        <v>0</v>
      </c>
      <c r="H8269" s="73">
        <v>0</v>
      </c>
      <c r="I8269" s="275">
        <v>79200</v>
      </c>
      <c r="J8269" s="275"/>
      <c r="K8269" s="275">
        <v>0</v>
      </c>
      <c r="L8269" s="275"/>
      <c r="M8269" s="275"/>
      <c r="N8269" s="275"/>
      <c r="O8269" s="275">
        <v>79200</v>
      </c>
      <c r="P8269" s="275"/>
      <c r="Q8269" s="73">
        <v>0</v>
      </c>
    </row>
    <row r="8270" spans="1:17" ht="12.1" customHeight="1" x14ac:dyDescent="0.25">
      <c r="A8270" s="273" t="s">
        <v>12609</v>
      </c>
      <c r="B8270" s="273"/>
      <c r="C8270" s="274" t="s">
        <v>12605</v>
      </c>
      <c r="D8270" s="274"/>
      <c r="E8270" s="274"/>
      <c r="F8270" s="274"/>
      <c r="G8270" s="73">
        <v>0</v>
      </c>
      <c r="H8270" s="73">
        <v>0</v>
      </c>
      <c r="I8270" s="275">
        <v>403200</v>
      </c>
      <c r="J8270" s="275"/>
      <c r="K8270" s="275">
        <v>0</v>
      </c>
      <c r="L8270" s="275"/>
      <c r="M8270" s="275"/>
      <c r="N8270" s="275"/>
      <c r="O8270" s="275">
        <v>403200</v>
      </c>
      <c r="P8270" s="275"/>
      <c r="Q8270" s="73">
        <v>0</v>
      </c>
    </row>
    <row r="8271" spans="1:17" ht="12.1" customHeight="1" x14ac:dyDescent="0.25">
      <c r="A8271" s="273" t="s">
        <v>12610</v>
      </c>
      <c r="B8271" s="273"/>
      <c r="C8271" s="274" t="s">
        <v>12605</v>
      </c>
      <c r="D8271" s="274"/>
      <c r="E8271" s="274"/>
      <c r="F8271" s="274"/>
      <c r="G8271" s="73">
        <v>0</v>
      </c>
      <c r="H8271" s="73">
        <v>0</v>
      </c>
      <c r="I8271" s="275">
        <v>93830</v>
      </c>
      <c r="J8271" s="275"/>
      <c r="K8271" s="275">
        <v>0</v>
      </c>
      <c r="L8271" s="275"/>
      <c r="M8271" s="275"/>
      <c r="N8271" s="275"/>
      <c r="O8271" s="275">
        <v>93830</v>
      </c>
      <c r="P8271" s="275"/>
      <c r="Q8271" s="73">
        <v>0</v>
      </c>
    </row>
    <row r="8272" spans="1:17" ht="12.75" customHeight="1" x14ac:dyDescent="0.25">
      <c r="A8272" s="273" t="s">
        <v>12611</v>
      </c>
      <c r="B8272" s="273"/>
      <c r="C8272" s="274" t="s">
        <v>12603</v>
      </c>
      <c r="D8272" s="274"/>
      <c r="E8272" s="274"/>
      <c r="F8272" s="274"/>
      <c r="G8272" s="73">
        <v>0</v>
      </c>
      <c r="H8272" s="73">
        <v>0</v>
      </c>
      <c r="I8272" s="275">
        <v>60280</v>
      </c>
      <c r="J8272" s="275"/>
      <c r="K8272" s="275">
        <v>0</v>
      </c>
      <c r="L8272" s="275"/>
      <c r="M8272" s="275"/>
      <c r="N8272" s="275"/>
      <c r="O8272" s="275">
        <v>60280</v>
      </c>
      <c r="P8272" s="275"/>
      <c r="Q8272" s="73">
        <v>0</v>
      </c>
    </row>
    <row r="8273" spans="1:17" ht="12.1" customHeight="1" x14ac:dyDescent="0.25">
      <c r="A8273" s="273" t="s">
        <v>12612</v>
      </c>
      <c r="B8273" s="273"/>
      <c r="C8273" s="274" t="s">
        <v>12605</v>
      </c>
      <c r="D8273" s="274"/>
      <c r="E8273" s="274"/>
      <c r="F8273" s="274"/>
      <c r="G8273" s="73">
        <v>0</v>
      </c>
      <c r="H8273" s="73">
        <v>0</v>
      </c>
      <c r="I8273" s="275">
        <v>47520</v>
      </c>
      <c r="J8273" s="275"/>
      <c r="K8273" s="275">
        <v>0</v>
      </c>
      <c r="L8273" s="275"/>
      <c r="M8273" s="275"/>
      <c r="N8273" s="275"/>
      <c r="O8273" s="275">
        <v>47520</v>
      </c>
      <c r="P8273" s="275"/>
      <c r="Q8273" s="73">
        <v>0</v>
      </c>
    </row>
    <row r="8274" spans="1:17" ht="12.1" customHeight="1" x14ac:dyDescent="0.25">
      <c r="A8274" s="273" t="s">
        <v>12613</v>
      </c>
      <c r="B8274" s="273"/>
      <c r="C8274" s="274" t="s">
        <v>12603</v>
      </c>
      <c r="D8274" s="274"/>
      <c r="E8274" s="274"/>
      <c r="F8274" s="274"/>
      <c r="G8274" s="73">
        <v>0</v>
      </c>
      <c r="H8274" s="73">
        <v>0</v>
      </c>
      <c r="I8274" s="275">
        <v>158400</v>
      </c>
      <c r="J8274" s="275"/>
      <c r="K8274" s="275">
        <v>0</v>
      </c>
      <c r="L8274" s="275"/>
      <c r="M8274" s="275"/>
      <c r="N8274" s="275"/>
      <c r="O8274" s="275">
        <v>158400</v>
      </c>
      <c r="P8274" s="275"/>
      <c r="Q8274" s="73">
        <v>0</v>
      </c>
    </row>
    <row r="8275" spans="1:17" ht="12.75" customHeight="1" x14ac:dyDescent="0.25">
      <c r="A8275" s="273" t="s">
        <v>12614</v>
      </c>
      <c r="B8275" s="273"/>
      <c r="C8275" s="274" t="s">
        <v>12605</v>
      </c>
      <c r="D8275" s="274"/>
      <c r="E8275" s="274"/>
      <c r="F8275" s="274"/>
      <c r="G8275" s="73">
        <v>0</v>
      </c>
      <c r="H8275" s="73">
        <v>0</v>
      </c>
      <c r="I8275" s="275">
        <v>92598</v>
      </c>
      <c r="J8275" s="275"/>
      <c r="K8275" s="275">
        <v>0</v>
      </c>
      <c r="L8275" s="275"/>
      <c r="M8275" s="275"/>
      <c r="N8275" s="275"/>
      <c r="O8275" s="275">
        <v>92598</v>
      </c>
      <c r="P8275" s="275"/>
      <c r="Q8275" s="73">
        <v>0</v>
      </c>
    </row>
    <row r="8276" spans="1:17" ht="12.1" customHeight="1" x14ac:dyDescent="0.25">
      <c r="A8276" s="273" t="s">
        <v>12615</v>
      </c>
      <c r="B8276" s="273"/>
      <c r="C8276" s="274" t="s">
        <v>12603</v>
      </c>
      <c r="D8276" s="274"/>
      <c r="E8276" s="274"/>
      <c r="F8276" s="274"/>
      <c r="G8276" s="73">
        <v>0</v>
      </c>
      <c r="H8276" s="73">
        <v>0</v>
      </c>
      <c r="I8276" s="275">
        <v>323400</v>
      </c>
      <c r="J8276" s="275"/>
      <c r="K8276" s="275">
        <v>0</v>
      </c>
      <c r="L8276" s="275"/>
      <c r="M8276" s="275"/>
      <c r="N8276" s="275"/>
      <c r="O8276" s="275">
        <v>323400</v>
      </c>
      <c r="P8276" s="275"/>
      <c r="Q8276" s="73">
        <v>0</v>
      </c>
    </row>
    <row r="8277" spans="1:17" ht="12.1" customHeight="1" x14ac:dyDescent="0.25">
      <c r="A8277" s="273" t="s">
        <v>12616</v>
      </c>
      <c r="B8277" s="273"/>
      <c r="C8277" s="274" t="s">
        <v>12605</v>
      </c>
      <c r="D8277" s="274"/>
      <c r="E8277" s="274"/>
      <c r="F8277" s="274"/>
      <c r="G8277" s="73">
        <v>0</v>
      </c>
      <c r="H8277" s="73">
        <v>0</v>
      </c>
      <c r="I8277" s="275">
        <v>116540.6</v>
      </c>
      <c r="J8277" s="275"/>
      <c r="K8277" s="275">
        <v>0</v>
      </c>
      <c r="L8277" s="275"/>
      <c r="M8277" s="275"/>
      <c r="N8277" s="275"/>
      <c r="O8277" s="275">
        <v>116540.6</v>
      </c>
      <c r="P8277" s="275"/>
      <c r="Q8277" s="73">
        <v>0</v>
      </c>
    </row>
    <row r="8278" spans="1:17" ht="12.75" customHeight="1" x14ac:dyDescent="0.25">
      <c r="A8278" s="273" t="s">
        <v>12617</v>
      </c>
      <c r="B8278" s="273"/>
      <c r="C8278" s="274" t="s">
        <v>12603</v>
      </c>
      <c r="D8278" s="274"/>
      <c r="E8278" s="274"/>
      <c r="F8278" s="274"/>
      <c r="G8278" s="73">
        <v>0</v>
      </c>
      <c r="H8278" s="73">
        <v>0</v>
      </c>
      <c r="I8278" s="275">
        <v>79200</v>
      </c>
      <c r="J8278" s="275"/>
      <c r="K8278" s="275">
        <v>0</v>
      </c>
      <c r="L8278" s="275"/>
      <c r="M8278" s="275"/>
      <c r="N8278" s="275"/>
      <c r="O8278" s="275">
        <v>79200</v>
      </c>
      <c r="P8278" s="275"/>
      <c r="Q8278" s="73">
        <v>0</v>
      </c>
    </row>
    <row r="8279" spans="1:17" ht="12.1" customHeight="1" x14ac:dyDescent="0.25">
      <c r="A8279" s="273" t="s">
        <v>12618</v>
      </c>
      <c r="B8279" s="273"/>
      <c r="C8279" s="274" t="s">
        <v>12605</v>
      </c>
      <c r="D8279" s="274"/>
      <c r="E8279" s="274"/>
      <c r="F8279" s="274"/>
      <c r="G8279" s="73">
        <v>0</v>
      </c>
      <c r="H8279" s="73">
        <v>0</v>
      </c>
      <c r="I8279" s="275">
        <v>158400</v>
      </c>
      <c r="J8279" s="275"/>
      <c r="K8279" s="275">
        <v>0</v>
      </c>
      <c r="L8279" s="275"/>
      <c r="M8279" s="275"/>
      <c r="N8279" s="275"/>
      <c r="O8279" s="275">
        <v>158400</v>
      </c>
      <c r="P8279" s="275"/>
      <c r="Q8279" s="73">
        <v>0</v>
      </c>
    </row>
    <row r="8280" spans="1:17" ht="12.1" customHeight="1" x14ac:dyDescent="0.25">
      <c r="A8280" s="273" t="s">
        <v>12619</v>
      </c>
      <c r="B8280" s="273"/>
      <c r="C8280" s="274" t="s">
        <v>12603</v>
      </c>
      <c r="D8280" s="274"/>
      <c r="E8280" s="274"/>
      <c r="F8280" s="274"/>
      <c r="G8280" s="73">
        <v>0</v>
      </c>
      <c r="H8280" s="73">
        <v>0</v>
      </c>
      <c r="I8280" s="275">
        <v>66000</v>
      </c>
      <c r="J8280" s="275"/>
      <c r="K8280" s="275">
        <v>0</v>
      </c>
      <c r="L8280" s="275"/>
      <c r="M8280" s="275"/>
      <c r="N8280" s="275"/>
      <c r="O8280" s="275">
        <v>66000</v>
      </c>
      <c r="P8280" s="275"/>
      <c r="Q8280" s="73">
        <v>0</v>
      </c>
    </row>
    <row r="8281" spans="1:17" ht="12.1" customHeight="1" x14ac:dyDescent="0.25">
      <c r="A8281" s="273" t="s">
        <v>12620</v>
      </c>
      <c r="B8281" s="273"/>
      <c r="C8281" s="274" t="s">
        <v>12605</v>
      </c>
      <c r="D8281" s="274"/>
      <c r="E8281" s="274"/>
      <c r="F8281" s="274"/>
      <c r="G8281" s="73">
        <v>0</v>
      </c>
      <c r="H8281" s="73">
        <v>0</v>
      </c>
      <c r="I8281" s="275">
        <v>231000</v>
      </c>
      <c r="J8281" s="275"/>
      <c r="K8281" s="275">
        <v>0</v>
      </c>
      <c r="L8281" s="275"/>
      <c r="M8281" s="275"/>
      <c r="N8281" s="275"/>
      <c r="O8281" s="275">
        <v>231000</v>
      </c>
      <c r="P8281" s="275"/>
      <c r="Q8281" s="73">
        <v>0</v>
      </c>
    </row>
    <row r="8282" spans="1:17" ht="12.75" customHeight="1" x14ac:dyDescent="0.25">
      <c r="A8282" s="273" t="s">
        <v>12621</v>
      </c>
      <c r="B8282" s="273"/>
      <c r="C8282" s="274" t="s">
        <v>12603</v>
      </c>
      <c r="D8282" s="274"/>
      <c r="E8282" s="274"/>
      <c r="F8282" s="274"/>
      <c r="G8282" s="73">
        <v>0</v>
      </c>
      <c r="H8282" s="73">
        <v>0</v>
      </c>
      <c r="I8282" s="275">
        <v>79376</v>
      </c>
      <c r="J8282" s="275"/>
      <c r="K8282" s="275">
        <v>0</v>
      </c>
      <c r="L8282" s="275"/>
      <c r="M8282" s="275"/>
      <c r="N8282" s="275"/>
      <c r="O8282" s="275">
        <v>79376</v>
      </c>
      <c r="P8282" s="275"/>
      <c r="Q8282" s="73">
        <v>0</v>
      </c>
    </row>
    <row r="8283" spans="1:17" ht="12.1" customHeight="1" x14ac:dyDescent="0.25">
      <c r="A8283" s="273" t="s">
        <v>12622</v>
      </c>
      <c r="B8283" s="273"/>
      <c r="C8283" s="274" t="s">
        <v>12605</v>
      </c>
      <c r="D8283" s="274"/>
      <c r="E8283" s="274"/>
      <c r="F8283" s="274"/>
      <c r="G8283" s="73">
        <v>0</v>
      </c>
      <c r="H8283" s="73">
        <v>0</v>
      </c>
      <c r="I8283" s="275">
        <v>196726.2</v>
      </c>
      <c r="J8283" s="275"/>
      <c r="K8283" s="275">
        <v>0</v>
      </c>
      <c r="L8283" s="275"/>
      <c r="M8283" s="275"/>
      <c r="N8283" s="275"/>
      <c r="O8283" s="275">
        <v>196726.2</v>
      </c>
      <c r="P8283" s="275"/>
      <c r="Q8283" s="73">
        <v>0</v>
      </c>
    </row>
    <row r="8284" spans="1:17" ht="12.1" customHeight="1" x14ac:dyDescent="0.25">
      <c r="A8284" s="273" t="s">
        <v>12623</v>
      </c>
      <c r="B8284" s="273"/>
      <c r="C8284" s="274" t="s">
        <v>12603</v>
      </c>
      <c r="D8284" s="274"/>
      <c r="E8284" s="274"/>
      <c r="F8284" s="274"/>
      <c r="G8284" s="73">
        <v>0</v>
      </c>
      <c r="H8284" s="73">
        <v>0</v>
      </c>
      <c r="I8284" s="275">
        <v>104781.6</v>
      </c>
      <c r="J8284" s="275"/>
      <c r="K8284" s="275">
        <v>0</v>
      </c>
      <c r="L8284" s="275"/>
      <c r="M8284" s="275"/>
      <c r="N8284" s="275"/>
      <c r="O8284" s="275">
        <v>104781.6</v>
      </c>
      <c r="P8284" s="275"/>
      <c r="Q8284" s="73">
        <v>0</v>
      </c>
    </row>
    <row r="8285" spans="1:17" ht="12.75" customHeight="1" x14ac:dyDescent="0.25">
      <c r="A8285" s="273" t="s">
        <v>12624</v>
      </c>
      <c r="B8285" s="273"/>
      <c r="C8285" s="274" t="s">
        <v>12605</v>
      </c>
      <c r="D8285" s="274"/>
      <c r="E8285" s="274"/>
      <c r="F8285" s="274"/>
      <c r="G8285" s="73">
        <v>0</v>
      </c>
      <c r="H8285" s="73">
        <v>0</v>
      </c>
      <c r="I8285" s="275">
        <v>95830.46</v>
      </c>
      <c r="J8285" s="275"/>
      <c r="K8285" s="275">
        <v>0</v>
      </c>
      <c r="L8285" s="275"/>
      <c r="M8285" s="275"/>
      <c r="N8285" s="275"/>
      <c r="O8285" s="275">
        <v>95830.46</v>
      </c>
      <c r="P8285" s="275"/>
      <c r="Q8285" s="73">
        <v>0</v>
      </c>
    </row>
    <row r="8286" spans="1:17" ht="12.1" customHeight="1" x14ac:dyDescent="0.25">
      <c r="A8286" s="273" t="s">
        <v>12625</v>
      </c>
      <c r="B8286" s="273"/>
      <c r="C8286" s="274" t="s">
        <v>12603</v>
      </c>
      <c r="D8286" s="274"/>
      <c r="E8286" s="274"/>
      <c r="F8286" s="274"/>
      <c r="G8286" s="73">
        <v>0</v>
      </c>
      <c r="H8286" s="73">
        <v>0</v>
      </c>
      <c r="I8286" s="275">
        <v>92400</v>
      </c>
      <c r="J8286" s="275"/>
      <c r="K8286" s="275">
        <v>0</v>
      </c>
      <c r="L8286" s="275"/>
      <c r="M8286" s="275"/>
      <c r="N8286" s="275"/>
      <c r="O8286" s="275">
        <v>92400</v>
      </c>
      <c r="P8286" s="275"/>
      <c r="Q8286" s="73">
        <v>0</v>
      </c>
    </row>
    <row r="8287" spans="1:17" ht="12.1" customHeight="1" x14ac:dyDescent="0.25">
      <c r="A8287" s="273" t="s">
        <v>12626</v>
      </c>
      <c r="B8287" s="273"/>
      <c r="C8287" s="274" t="s">
        <v>12605</v>
      </c>
      <c r="D8287" s="274"/>
      <c r="E8287" s="274"/>
      <c r="F8287" s="274"/>
      <c r="G8287" s="73">
        <v>0</v>
      </c>
      <c r="H8287" s="73">
        <v>0</v>
      </c>
      <c r="I8287" s="275">
        <v>278434.2</v>
      </c>
      <c r="J8287" s="275"/>
      <c r="K8287" s="275">
        <v>0</v>
      </c>
      <c r="L8287" s="275"/>
      <c r="M8287" s="275"/>
      <c r="N8287" s="275"/>
      <c r="O8287" s="275">
        <v>278434.2</v>
      </c>
      <c r="P8287" s="275"/>
      <c r="Q8287" s="73">
        <v>0</v>
      </c>
    </row>
    <row r="8288" spans="1:17" ht="12.75" customHeight="1" x14ac:dyDescent="0.25">
      <c r="A8288" s="273" t="s">
        <v>12627</v>
      </c>
      <c r="B8288" s="273"/>
      <c r="C8288" s="274" t="s">
        <v>12603</v>
      </c>
      <c r="D8288" s="274"/>
      <c r="E8288" s="274"/>
      <c r="F8288" s="274"/>
      <c r="G8288" s="73">
        <v>0</v>
      </c>
      <c r="H8288" s="73">
        <v>0</v>
      </c>
      <c r="I8288" s="275">
        <v>79200</v>
      </c>
      <c r="J8288" s="275"/>
      <c r="K8288" s="275">
        <v>0</v>
      </c>
      <c r="L8288" s="275"/>
      <c r="M8288" s="275"/>
      <c r="N8288" s="275"/>
      <c r="O8288" s="275">
        <v>79200</v>
      </c>
      <c r="P8288" s="275"/>
      <c r="Q8288" s="73">
        <v>0</v>
      </c>
    </row>
    <row r="8289" spans="1:17" ht="12.1" customHeight="1" x14ac:dyDescent="0.25">
      <c r="A8289" s="273" t="s">
        <v>12628</v>
      </c>
      <c r="B8289" s="273"/>
      <c r="C8289" s="274" t="s">
        <v>12605</v>
      </c>
      <c r="D8289" s="274"/>
      <c r="E8289" s="274"/>
      <c r="F8289" s="274"/>
      <c r="G8289" s="73">
        <v>0</v>
      </c>
      <c r="H8289" s="73">
        <v>0</v>
      </c>
      <c r="I8289" s="275">
        <v>159333.68</v>
      </c>
      <c r="J8289" s="275"/>
      <c r="K8289" s="275">
        <v>0</v>
      </c>
      <c r="L8289" s="275"/>
      <c r="M8289" s="275"/>
      <c r="N8289" s="275"/>
      <c r="O8289" s="275">
        <v>159333.68</v>
      </c>
      <c r="P8289" s="275"/>
      <c r="Q8289" s="73">
        <v>0</v>
      </c>
    </row>
    <row r="8290" spans="1:17" ht="12.1" customHeight="1" x14ac:dyDescent="0.25">
      <c r="A8290" s="273" t="s">
        <v>12629</v>
      </c>
      <c r="B8290" s="273"/>
      <c r="C8290" s="274" t="s">
        <v>12603</v>
      </c>
      <c r="D8290" s="274"/>
      <c r="E8290" s="274"/>
      <c r="F8290" s="274"/>
      <c r="G8290" s="73">
        <v>0</v>
      </c>
      <c r="H8290" s="73">
        <v>0</v>
      </c>
      <c r="I8290" s="275">
        <v>86790</v>
      </c>
      <c r="J8290" s="275"/>
      <c r="K8290" s="275">
        <v>0</v>
      </c>
      <c r="L8290" s="275"/>
      <c r="M8290" s="275"/>
      <c r="N8290" s="275"/>
      <c r="O8290" s="275">
        <v>86790</v>
      </c>
      <c r="P8290" s="275"/>
      <c r="Q8290" s="73">
        <v>0</v>
      </c>
    </row>
    <row r="8291" spans="1:17" ht="12.75" customHeight="1" x14ac:dyDescent="0.25">
      <c r="A8291" s="273" t="s">
        <v>12630</v>
      </c>
      <c r="B8291" s="273"/>
      <c r="C8291" s="274" t="s">
        <v>12605</v>
      </c>
      <c r="D8291" s="274"/>
      <c r="E8291" s="274"/>
      <c r="F8291" s="274"/>
      <c r="G8291" s="73">
        <v>0</v>
      </c>
      <c r="H8291" s="73">
        <v>0</v>
      </c>
      <c r="I8291" s="275">
        <v>187693</v>
      </c>
      <c r="J8291" s="275"/>
      <c r="K8291" s="275">
        <v>0</v>
      </c>
      <c r="L8291" s="275"/>
      <c r="M8291" s="275"/>
      <c r="N8291" s="275"/>
      <c r="O8291" s="275">
        <v>187693</v>
      </c>
      <c r="P8291" s="275"/>
      <c r="Q8291" s="73">
        <v>0</v>
      </c>
    </row>
    <row r="8292" spans="1:17" ht="12.1" customHeight="1" x14ac:dyDescent="0.25">
      <c r="A8292" s="273" t="s">
        <v>12631</v>
      </c>
      <c r="B8292" s="273"/>
      <c r="C8292" s="274" t="s">
        <v>12603</v>
      </c>
      <c r="D8292" s="274"/>
      <c r="E8292" s="274"/>
      <c r="F8292" s="274"/>
      <c r="G8292" s="73">
        <v>0</v>
      </c>
      <c r="H8292" s="73">
        <v>0</v>
      </c>
      <c r="I8292" s="275">
        <v>79200</v>
      </c>
      <c r="J8292" s="275"/>
      <c r="K8292" s="275">
        <v>0</v>
      </c>
      <c r="L8292" s="275"/>
      <c r="M8292" s="275"/>
      <c r="N8292" s="275"/>
      <c r="O8292" s="275">
        <v>79200</v>
      </c>
      <c r="P8292" s="275"/>
      <c r="Q8292" s="73">
        <v>0</v>
      </c>
    </row>
    <row r="8293" spans="1:17" ht="12.1" customHeight="1" x14ac:dyDescent="0.25">
      <c r="A8293" s="273" t="s">
        <v>12632</v>
      </c>
      <c r="B8293" s="273"/>
      <c r="C8293" s="274" t="s">
        <v>12605</v>
      </c>
      <c r="D8293" s="274"/>
      <c r="E8293" s="274"/>
      <c r="F8293" s="274"/>
      <c r="G8293" s="73">
        <v>0</v>
      </c>
      <c r="H8293" s="73">
        <v>0</v>
      </c>
      <c r="I8293" s="275">
        <v>277200</v>
      </c>
      <c r="J8293" s="275"/>
      <c r="K8293" s="275">
        <v>0</v>
      </c>
      <c r="L8293" s="275"/>
      <c r="M8293" s="275"/>
      <c r="N8293" s="275"/>
      <c r="O8293" s="275">
        <v>277200</v>
      </c>
      <c r="P8293" s="275"/>
      <c r="Q8293" s="73">
        <v>0</v>
      </c>
    </row>
    <row r="8294" spans="1:17" ht="12.75" customHeight="1" x14ac:dyDescent="0.25">
      <c r="A8294" s="273" t="s">
        <v>12633</v>
      </c>
      <c r="B8294" s="273"/>
      <c r="C8294" s="274" t="s">
        <v>12603</v>
      </c>
      <c r="D8294" s="274"/>
      <c r="E8294" s="274"/>
      <c r="F8294" s="274"/>
      <c r="G8294" s="73">
        <v>0</v>
      </c>
      <c r="H8294" s="73">
        <v>0</v>
      </c>
      <c r="I8294" s="275">
        <v>112200</v>
      </c>
      <c r="J8294" s="275"/>
      <c r="K8294" s="275">
        <v>0</v>
      </c>
      <c r="L8294" s="275"/>
      <c r="M8294" s="275"/>
      <c r="N8294" s="275"/>
      <c r="O8294" s="275">
        <v>112200</v>
      </c>
      <c r="P8294" s="275"/>
      <c r="Q8294" s="73">
        <v>0</v>
      </c>
    </row>
    <row r="8295" spans="1:17" ht="12.1" customHeight="1" x14ac:dyDescent="0.25">
      <c r="A8295" s="273" t="s">
        <v>12634</v>
      </c>
      <c r="B8295" s="273"/>
      <c r="C8295" s="274" t="s">
        <v>12605</v>
      </c>
      <c r="D8295" s="274"/>
      <c r="E8295" s="274"/>
      <c r="F8295" s="274"/>
      <c r="G8295" s="73">
        <v>0</v>
      </c>
      <c r="H8295" s="73">
        <v>0</v>
      </c>
      <c r="I8295" s="275">
        <v>128700</v>
      </c>
      <c r="J8295" s="275"/>
      <c r="K8295" s="275">
        <v>0</v>
      </c>
      <c r="L8295" s="275"/>
      <c r="M8295" s="275"/>
      <c r="N8295" s="275"/>
      <c r="O8295" s="275">
        <v>128700</v>
      </c>
      <c r="P8295" s="275"/>
      <c r="Q8295" s="73">
        <v>0</v>
      </c>
    </row>
    <row r="8296" spans="1:17" ht="12.1" customHeight="1" x14ac:dyDescent="0.25">
      <c r="A8296" s="273" t="s">
        <v>12635</v>
      </c>
      <c r="B8296" s="273"/>
      <c r="C8296" s="274" t="s">
        <v>12605</v>
      </c>
      <c r="D8296" s="274"/>
      <c r="E8296" s="274"/>
      <c r="F8296" s="274"/>
      <c r="G8296" s="73">
        <v>0</v>
      </c>
      <c r="H8296" s="73">
        <v>0</v>
      </c>
      <c r="I8296" s="275">
        <v>422400</v>
      </c>
      <c r="J8296" s="275"/>
      <c r="K8296" s="275">
        <v>0</v>
      </c>
      <c r="L8296" s="275"/>
      <c r="M8296" s="275"/>
      <c r="N8296" s="275"/>
      <c r="O8296" s="275">
        <v>422400</v>
      </c>
      <c r="P8296" s="275"/>
      <c r="Q8296" s="73">
        <v>0</v>
      </c>
    </row>
    <row r="8297" spans="1:17" ht="12.75" customHeight="1" x14ac:dyDescent="0.25">
      <c r="A8297" s="273" t="s">
        <v>12636</v>
      </c>
      <c r="B8297" s="273"/>
      <c r="C8297" s="274" t="s">
        <v>12603</v>
      </c>
      <c r="D8297" s="274"/>
      <c r="E8297" s="274"/>
      <c r="F8297" s="274"/>
      <c r="G8297" s="73">
        <v>0</v>
      </c>
      <c r="H8297" s="73">
        <v>0</v>
      </c>
      <c r="I8297" s="275">
        <v>92400</v>
      </c>
      <c r="J8297" s="275"/>
      <c r="K8297" s="275">
        <v>0</v>
      </c>
      <c r="L8297" s="275"/>
      <c r="M8297" s="275"/>
      <c r="N8297" s="275"/>
      <c r="O8297" s="275">
        <v>92400</v>
      </c>
      <c r="P8297" s="275"/>
      <c r="Q8297" s="73">
        <v>0</v>
      </c>
    </row>
    <row r="8298" spans="1:17" ht="12.1" customHeight="1" x14ac:dyDescent="0.25">
      <c r="A8298" s="273" t="s">
        <v>12637</v>
      </c>
      <c r="B8298" s="273"/>
      <c r="C8298" s="274" t="s">
        <v>12605</v>
      </c>
      <c r="D8298" s="274"/>
      <c r="E8298" s="274"/>
      <c r="F8298" s="274"/>
      <c r="G8298" s="73">
        <v>0</v>
      </c>
      <c r="H8298" s="73">
        <v>0</v>
      </c>
      <c r="I8298" s="275">
        <v>198000</v>
      </c>
      <c r="J8298" s="275"/>
      <c r="K8298" s="275">
        <v>0</v>
      </c>
      <c r="L8298" s="275"/>
      <c r="M8298" s="275"/>
      <c r="N8298" s="275"/>
      <c r="O8298" s="275">
        <v>198000</v>
      </c>
      <c r="P8298" s="275"/>
      <c r="Q8298" s="73">
        <v>0</v>
      </c>
    </row>
    <row r="8299" spans="1:17" ht="12.1" customHeight="1" x14ac:dyDescent="0.25">
      <c r="A8299" s="273" t="s">
        <v>12638</v>
      </c>
      <c r="B8299" s="273"/>
      <c r="C8299" s="274" t="s">
        <v>12603</v>
      </c>
      <c r="D8299" s="274"/>
      <c r="E8299" s="274"/>
      <c r="F8299" s="274"/>
      <c r="G8299" s="73">
        <v>0</v>
      </c>
      <c r="H8299" s="73">
        <v>0</v>
      </c>
      <c r="I8299" s="275">
        <v>12204.21</v>
      </c>
      <c r="J8299" s="275"/>
      <c r="K8299" s="275">
        <v>0</v>
      </c>
      <c r="L8299" s="275"/>
      <c r="M8299" s="275"/>
      <c r="N8299" s="275"/>
      <c r="O8299" s="275">
        <v>12204.21</v>
      </c>
      <c r="P8299" s="275"/>
      <c r="Q8299" s="73">
        <v>0</v>
      </c>
    </row>
    <row r="8300" spans="1:17" ht="12.75" customHeight="1" x14ac:dyDescent="0.25">
      <c r="A8300" s="273" t="s">
        <v>12639</v>
      </c>
      <c r="B8300" s="273"/>
      <c r="C8300" s="274" t="s">
        <v>12605</v>
      </c>
      <c r="D8300" s="274"/>
      <c r="E8300" s="274"/>
      <c r="F8300" s="274"/>
      <c r="G8300" s="73">
        <v>0</v>
      </c>
      <c r="H8300" s="73">
        <v>0</v>
      </c>
      <c r="I8300" s="275">
        <v>201676.29</v>
      </c>
      <c r="J8300" s="275"/>
      <c r="K8300" s="275">
        <v>0</v>
      </c>
      <c r="L8300" s="275"/>
      <c r="M8300" s="275"/>
      <c r="N8300" s="275"/>
      <c r="O8300" s="275">
        <v>201676.29</v>
      </c>
      <c r="P8300" s="275"/>
      <c r="Q8300" s="73">
        <v>0</v>
      </c>
    </row>
    <row r="8301" spans="1:17" ht="12.1" customHeight="1" x14ac:dyDescent="0.25">
      <c r="A8301" s="273" t="s">
        <v>12640</v>
      </c>
      <c r="B8301" s="273"/>
      <c r="C8301" s="274" t="s">
        <v>12603</v>
      </c>
      <c r="D8301" s="274"/>
      <c r="E8301" s="274"/>
      <c r="F8301" s="274"/>
      <c r="G8301" s="73">
        <v>0</v>
      </c>
      <c r="H8301" s="73">
        <v>0</v>
      </c>
      <c r="I8301" s="275">
        <v>66000</v>
      </c>
      <c r="J8301" s="275"/>
      <c r="K8301" s="275">
        <v>0</v>
      </c>
      <c r="L8301" s="275"/>
      <c r="M8301" s="275"/>
      <c r="N8301" s="275"/>
      <c r="O8301" s="275">
        <v>66000</v>
      </c>
      <c r="P8301" s="275"/>
      <c r="Q8301" s="73">
        <v>0</v>
      </c>
    </row>
    <row r="8302" spans="1:17" ht="12.1" customHeight="1" x14ac:dyDescent="0.25">
      <c r="A8302" s="273" t="s">
        <v>12641</v>
      </c>
      <c r="B8302" s="273"/>
      <c r="C8302" s="274" t="s">
        <v>12605</v>
      </c>
      <c r="D8302" s="274"/>
      <c r="E8302" s="274"/>
      <c r="F8302" s="274"/>
      <c r="G8302" s="73">
        <v>0</v>
      </c>
      <c r="H8302" s="73">
        <v>0</v>
      </c>
      <c r="I8302" s="275">
        <v>95519.6</v>
      </c>
      <c r="J8302" s="275"/>
      <c r="K8302" s="275">
        <v>0</v>
      </c>
      <c r="L8302" s="275"/>
      <c r="M8302" s="275"/>
      <c r="N8302" s="275"/>
      <c r="O8302" s="275">
        <v>95519.6</v>
      </c>
      <c r="P8302" s="275"/>
      <c r="Q8302" s="73">
        <v>0</v>
      </c>
    </row>
    <row r="8303" spans="1:17" ht="12.75" customHeight="1" x14ac:dyDescent="0.25">
      <c r="A8303" s="273" t="s">
        <v>12642</v>
      </c>
      <c r="B8303" s="273"/>
      <c r="C8303" s="274" t="s">
        <v>12643</v>
      </c>
      <c r="D8303" s="274"/>
      <c r="E8303" s="274"/>
      <c r="F8303" s="274"/>
      <c r="G8303" s="73">
        <v>0</v>
      </c>
      <c r="H8303" s="73">
        <v>0</v>
      </c>
      <c r="I8303" s="275">
        <v>13200</v>
      </c>
      <c r="J8303" s="275"/>
      <c r="K8303" s="275">
        <v>0</v>
      </c>
      <c r="L8303" s="275"/>
      <c r="M8303" s="275"/>
      <c r="N8303" s="275"/>
      <c r="O8303" s="275">
        <v>13200</v>
      </c>
      <c r="P8303" s="275"/>
      <c r="Q8303" s="73">
        <v>0</v>
      </c>
    </row>
    <row r="8304" spans="1:17" ht="12.1" customHeight="1" x14ac:dyDescent="0.25">
      <c r="A8304" s="273" t="s">
        <v>12644</v>
      </c>
      <c r="B8304" s="273"/>
      <c r="C8304" s="274" t="s">
        <v>12645</v>
      </c>
      <c r="D8304" s="274"/>
      <c r="E8304" s="274"/>
      <c r="F8304" s="274"/>
      <c r="G8304" s="73">
        <v>0</v>
      </c>
      <c r="H8304" s="73">
        <v>0</v>
      </c>
      <c r="I8304" s="275">
        <v>66000</v>
      </c>
      <c r="J8304" s="275"/>
      <c r="K8304" s="275">
        <v>0</v>
      </c>
      <c r="L8304" s="275"/>
      <c r="M8304" s="275"/>
      <c r="N8304" s="275"/>
      <c r="O8304" s="275">
        <v>66000</v>
      </c>
      <c r="P8304" s="275"/>
      <c r="Q8304" s="73">
        <v>0</v>
      </c>
    </row>
    <row r="8305" spans="1:17" ht="12.1" customHeight="1" x14ac:dyDescent="0.25">
      <c r="A8305" s="273" t="s">
        <v>12646</v>
      </c>
      <c r="B8305" s="273"/>
      <c r="C8305" s="274" t="s">
        <v>12647</v>
      </c>
      <c r="D8305" s="274"/>
      <c r="E8305" s="274"/>
      <c r="F8305" s="274"/>
      <c r="G8305" s="73">
        <v>0</v>
      </c>
      <c r="H8305" s="73">
        <v>0</v>
      </c>
      <c r="I8305" s="275">
        <v>66000</v>
      </c>
      <c r="J8305" s="275"/>
      <c r="K8305" s="275">
        <v>0</v>
      </c>
      <c r="L8305" s="275"/>
      <c r="M8305" s="275"/>
      <c r="N8305" s="275"/>
      <c r="O8305" s="275">
        <v>66000</v>
      </c>
      <c r="P8305" s="275"/>
      <c r="Q8305" s="73">
        <v>0</v>
      </c>
    </row>
    <row r="8306" spans="1:17" ht="12.1" customHeight="1" x14ac:dyDescent="0.25">
      <c r="A8306" s="273" t="s">
        <v>12648</v>
      </c>
      <c r="B8306" s="273"/>
      <c r="C8306" s="274" t="s">
        <v>12649</v>
      </c>
      <c r="D8306" s="274"/>
      <c r="E8306" s="274"/>
      <c r="F8306" s="274"/>
      <c r="G8306" s="73">
        <v>0</v>
      </c>
      <c r="H8306" s="73">
        <v>0</v>
      </c>
      <c r="I8306" s="275">
        <v>79200</v>
      </c>
      <c r="J8306" s="275"/>
      <c r="K8306" s="275">
        <v>0</v>
      </c>
      <c r="L8306" s="275"/>
      <c r="M8306" s="275"/>
      <c r="N8306" s="275"/>
      <c r="O8306" s="275">
        <v>79200</v>
      </c>
      <c r="P8306" s="275"/>
      <c r="Q8306" s="73">
        <v>0</v>
      </c>
    </row>
    <row r="8307" spans="1:17" ht="12.75" customHeight="1" x14ac:dyDescent="0.25">
      <c r="A8307" s="273" t="s">
        <v>12650</v>
      </c>
      <c r="B8307" s="273"/>
      <c r="C8307" s="274" t="s">
        <v>12651</v>
      </c>
      <c r="D8307" s="274"/>
      <c r="E8307" s="274"/>
      <c r="F8307" s="274"/>
      <c r="G8307" s="73">
        <v>0</v>
      </c>
      <c r="H8307" s="73">
        <v>0</v>
      </c>
      <c r="I8307" s="275">
        <v>118800</v>
      </c>
      <c r="J8307" s="275"/>
      <c r="K8307" s="275">
        <v>0</v>
      </c>
      <c r="L8307" s="275"/>
      <c r="M8307" s="275"/>
      <c r="N8307" s="275"/>
      <c r="O8307" s="275">
        <v>118800</v>
      </c>
      <c r="P8307" s="275"/>
      <c r="Q8307" s="73">
        <v>0</v>
      </c>
    </row>
    <row r="8308" spans="1:17" ht="12.1" customHeight="1" x14ac:dyDescent="0.25">
      <c r="A8308" s="273" t="s">
        <v>12652</v>
      </c>
      <c r="B8308" s="273"/>
      <c r="C8308" s="274" t="s">
        <v>12653</v>
      </c>
      <c r="D8308" s="274"/>
      <c r="E8308" s="274"/>
      <c r="F8308" s="274"/>
      <c r="G8308" s="73">
        <v>0</v>
      </c>
      <c r="H8308" s="73">
        <v>0</v>
      </c>
      <c r="I8308" s="275">
        <v>713304.35</v>
      </c>
      <c r="J8308" s="275"/>
      <c r="K8308" s="275">
        <v>0</v>
      </c>
      <c r="L8308" s="275"/>
      <c r="M8308" s="275"/>
      <c r="N8308" s="275"/>
      <c r="O8308" s="275">
        <v>713304.35</v>
      </c>
      <c r="P8308" s="275"/>
      <c r="Q8308" s="73">
        <v>0</v>
      </c>
    </row>
    <row r="8309" spans="1:17" ht="12.1" customHeight="1" x14ac:dyDescent="0.25">
      <c r="A8309" s="273" t="s">
        <v>12654</v>
      </c>
      <c r="B8309" s="273"/>
      <c r="C8309" s="274" t="s">
        <v>12655</v>
      </c>
      <c r="D8309" s="274"/>
      <c r="E8309" s="274"/>
      <c r="F8309" s="274"/>
      <c r="G8309" s="73">
        <v>0</v>
      </c>
      <c r="H8309" s="73">
        <v>0</v>
      </c>
      <c r="I8309" s="275">
        <v>39600</v>
      </c>
      <c r="J8309" s="275"/>
      <c r="K8309" s="275">
        <v>0</v>
      </c>
      <c r="L8309" s="275"/>
      <c r="M8309" s="275"/>
      <c r="N8309" s="275"/>
      <c r="O8309" s="275">
        <v>39600</v>
      </c>
      <c r="P8309" s="275"/>
      <c r="Q8309" s="73">
        <v>0</v>
      </c>
    </row>
    <row r="8310" spans="1:17" ht="12.75" customHeight="1" x14ac:dyDescent="0.25">
      <c r="A8310" s="273" t="s">
        <v>12656</v>
      </c>
      <c r="B8310" s="273"/>
      <c r="C8310" s="274" t="s">
        <v>12657</v>
      </c>
      <c r="D8310" s="274"/>
      <c r="E8310" s="274"/>
      <c r="F8310" s="274"/>
      <c r="G8310" s="73">
        <v>0</v>
      </c>
      <c r="H8310" s="73">
        <v>0</v>
      </c>
      <c r="I8310" s="275">
        <v>66000</v>
      </c>
      <c r="J8310" s="275"/>
      <c r="K8310" s="275">
        <v>0</v>
      </c>
      <c r="L8310" s="275"/>
      <c r="M8310" s="275"/>
      <c r="N8310" s="275"/>
      <c r="O8310" s="275">
        <v>66000</v>
      </c>
      <c r="P8310" s="275"/>
      <c r="Q8310" s="73">
        <v>0</v>
      </c>
    </row>
    <row r="8311" spans="1:17" ht="12.1" customHeight="1" x14ac:dyDescent="0.25">
      <c r="A8311" s="273" t="s">
        <v>12658</v>
      </c>
      <c r="B8311" s="273"/>
      <c r="C8311" s="274" t="s">
        <v>12659</v>
      </c>
      <c r="D8311" s="274"/>
      <c r="E8311" s="274"/>
      <c r="F8311" s="274"/>
      <c r="G8311" s="73">
        <v>0</v>
      </c>
      <c r="H8311" s="73">
        <v>0</v>
      </c>
      <c r="I8311" s="275">
        <v>726000</v>
      </c>
      <c r="J8311" s="275"/>
      <c r="K8311" s="275">
        <v>0</v>
      </c>
      <c r="L8311" s="275"/>
      <c r="M8311" s="275"/>
      <c r="N8311" s="275"/>
      <c r="O8311" s="275">
        <v>726000</v>
      </c>
      <c r="P8311" s="275"/>
      <c r="Q8311" s="73">
        <v>0</v>
      </c>
    </row>
    <row r="8312" spans="1:17" ht="12.1" customHeight="1" x14ac:dyDescent="0.25">
      <c r="A8312" s="273" t="s">
        <v>12660</v>
      </c>
      <c r="B8312" s="273"/>
      <c r="C8312" s="274" t="s">
        <v>12661</v>
      </c>
      <c r="D8312" s="274"/>
      <c r="E8312" s="274"/>
      <c r="F8312" s="274"/>
      <c r="G8312" s="73">
        <v>0</v>
      </c>
      <c r="H8312" s="73">
        <v>0</v>
      </c>
      <c r="I8312" s="275">
        <v>79200</v>
      </c>
      <c r="J8312" s="275"/>
      <c r="K8312" s="275">
        <v>0</v>
      </c>
      <c r="L8312" s="275"/>
      <c r="M8312" s="275"/>
      <c r="N8312" s="275"/>
      <c r="O8312" s="275">
        <v>79200</v>
      </c>
      <c r="P8312" s="275"/>
      <c r="Q8312" s="73">
        <v>0</v>
      </c>
    </row>
    <row r="8313" spans="1:17" ht="12.75" customHeight="1" x14ac:dyDescent="0.25">
      <c r="A8313" s="273" t="s">
        <v>12662</v>
      </c>
      <c r="B8313" s="273"/>
      <c r="C8313" s="274" t="s">
        <v>12663</v>
      </c>
      <c r="D8313" s="274"/>
      <c r="E8313" s="274"/>
      <c r="F8313" s="274"/>
      <c r="G8313" s="73">
        <v>0</v>
      </c>
      <c r="H8313" s="73">
        <v>0</v>
      </c>
      <c r="I8313" s="275">
        <v>429000</v>
      </c>
      <c r="J8313" s="275"/>
      <c r="K8313" s="275">
        <v>0</v>
      </c>
      <c r="L8313" s="275"/>
      <c r="M8313" s="275"/>
      <c r="N8313" s="275"/>
      <c r="O8313" s="275">
        <v>429000</v>
      </c>
      <c r="P8313" s="275"/>
      <c r="Q8313" s="73">
        <v>0</v>
      </c>
    </row>
    <row r="8314" spans="1:17" ht="12.1" customHeight="1" x14ac:dyDescent="0.25">
      <c r="A8314" s="273" t="s">
        <v>12664</v>
      </c>
      <c r="B8314" s="273"/>
      <c r="C8314" s="274" t="s">
        <v>12665</v>
      </c>
      <c r="D8314" s="274"/>
      <c r="E8314" s="274"/>
      <c r="F8314" s="274"/>
      <c r="G8314" s="73">
        <v>0</v>
      </c>
      <c r="H8314" s="73">
        <v>0</v>
      </c>
      <c r="I8314" s="275">
        <v>79200</v>
      </c>
      <c r="J8314" s="275"/>
      <c r="K8314" s="275">
        <v>0</v>
      </c>
      <c r="L8314" s="275"/>
      <c r="M8314" s="275"/>
      <c r="N8314" s="275"/>
      <c r="O8314" s="275">
        <v>79200</v>
      </c>
      <c r="P8314" s="275"/>
      <c r="Q8314" s="73">
        <v>0</v>
      </c>
    </row>
    <row r="8315" spans="1:17" ht="12.1" customHeight="1" x14ac:dyDescent="0.25">
      <c r="A8315" s="273" t="s">
        <v>12666</v>
      </c>
      <c r="B8315" s="273"/>
      <c r="C8315" s="274" t="s">
        <v>12667</v>
      </c>
      <c r="D8315" s="274"/>
      <c r="E8315" s="274"/>
      <c r="F8315" s="274"/>
      <c r="G8315" s="73">
        <v>0</v>
      </c>
      <c r="H8315" s="73">
        <v>0</v>
      </c>
      <c r="I8315" s="275">
        <v>1014608.87</v>
      </c>
      <c r="J8315" s="275"/>
      <c r="K8315" s="275">
        <v>0</v>
      </c>
      <c r="L8315" s="275"/>
      <c r="M8315" s="275"/>
      <c r="N8315" s="275"/>
      <c r="O8315" s="275">
        <v>1014608.87</v>
      </c>
      <c r="P8315" s="275"/>
      <c r="Q8315" s="73">
        <v>0</v>
      </c>
    </row>
    <row r="8316" spans="1:17" ht="12.75" customHeight="1" x14ac:dyDescent="0.25">
      <c r="A8316" s="273" t="s">
        <v>12668</v>
      </c>
      <c r="B8316" s="273"/>
      <c r="C8316" s="274" t="s">
        <v>12669</v>
      </c>
      <c r="D8316" s="274"/>
      <c r="E8316" s="274"/>
      <c r="F8316" s="274"/>
      <c r="G8316" s="73">
        <v>0</v>
      </c>
      <c r="H8316" s="73">
        <v>0</v>
      </c>
      <c r="I8316" s="275">
        <v>92400</v>
      </c>
      <c r="J8316" s="275"/>
      <c r="K8316" s="275">
        <v>0</v>
      </c>
      <c r="L8316" s="275"/>
      <c r="M8316" s="275"/>
      <c r="N8316" s="275"/>
      <c r="O8316" s="275">
        <v>92400</v>
      </c>
      <c r="P8316" s="275"/>
      <c r="Q8316" s="73">
        <v>0</v>
      </c>
    </row>
    <row r="8317" spans="1:17" ht="12.1" customHeight="1" x14ac:dyDescent="0.25">
      <c r="A8317" s="273" t="s">
        <v>12670</v>
      </c>
      <c r="B8317" s="273"/>
      <c r="C8317" s="274" t="s">
        <v>12671</v>
      </c>
      <c r="D8317" s="274"/>
      <c r="E8317" s="274"/>
      <c r="F8317" s="274"/>
      <c r="G8317" s="73">
        <v>0</v>
      </c>
      <c r="H8317" s="73">
        <v>0</v>
      </c>
      <c r="I8317" s="275">
        <v>66000</v>
      </c>
      <c r="J8317" s="275"/>
      <c r="K8317" s="275">
        <v>0</v>
      </c>
      <c r="L8317" s="275"/>
      <c r="M8317" s="275"/>
      <c r="N8317" s="275"/>
      <c r="O8317" s="275">
        <v>66000</v>
      </c>
      <c r="P8317" s="275"/>
      <c r="Q8317" s="73">
        <v>0</v>
      </c>
    </row>
    <row r="8318" spans="1:17" ht="12.1" customHeight="1" x14ac:dyDescent="0.25">
      <c r="A8318" s="273" t="s">
        <v>12672</v>
      </c>
      <c r="B8318" s="273"/>
      <c r="C8318" s="274" t="s">
        <v>12673</v>
      </c>
      <c r="D8318" s="274"/>
      <c r="E8318" s="274"/>
      <c r="F8318" s="274"/>
      <c r="G8318" s="73">
        <v>0</v>
      </c>
      <c r="H8318" s="73">
        <v>0</v>
      </c>
      <c r="I8318" s="275">
        <v>79200</v>
      </c>
      <c r="J8318" s="275"/>
      <c r="K8318" s="275">
        <v>0</v>
      </c>
      <c r="L8318" s="275"/>
      <c r="M8318" s="275"/>
      <c r="N8318" s="275"/>
      <c r="O8318" s="275">
        <v>79200</v>
      </c>
      <c r="P8318" s="275"/>
      <c r="Q8318" s="73">
        <v>0</v>
      </c>
    </row>
    <row r="8319" spans="1:17" ht="12.75" customHeight="1" x14ac:dyDescent="0.25">
      <c r="A8319" s="273" t="s">
        <v>12674</v>
      </c>
      <c r="B8319" s="273"/>
      <c r="C8319" s="274" t="s">
        <v>12675</v>
      </c>
      <c r="D8319" s="274"/>
      <c r="E8319" s="274"/>
      <c r="F8319" s="274"/>
      <c r="G8319" s="73">
        <v>0</v>
      </c>
      <c r="H8319" s="73">
        <v>0</v>
      </c>
      <c r="I8319" s="275">
        <v>79200</v>
      </c>
      <c r="J8319" s="275"/>
      <c r="K8319" s="275">
        <v>0</v>
      </c>
      <c r="L8319" s="275"/>
      <c r="M8319" s="275"/>
      <c r="N8319" s="275"/>
      <c r="O8319" s="275">
        <v>79200</v>
      </c>
      <c r="P8319" s="275"/>
      <c r="Q8319" s="73">
        <v>0</v>
      </c>
    </row>
    <row r="8320" spans="1:17" ht="12.1" customHeight="1" x14ac:dyDescent="0.25">
      <c r="A8320" s="273" t="s">
        <v>12676</v>
      </c>
      <c r="B8320" s="273"/>
      <c r="C8320" s="274" t="s">
        <v>12677</v>
      </c>
      <c r="D8320" s="274"/>
      <c r="E8320" s="274"/>
      <c r="F8320" s="274"/>
      <c r="G8320" s="73">
        <v>0</v>
      </c>
      <c r="H8320" s="73">
        <v>0</v>
      </c>
      <c r="I8320" s="275">
        <v>92400</v>
      </c>
      <c r="J8320" s="275"/>
      <c r="K8320" s="275">
        <v>0</v>
      </c>
      <c r="L8320" s="275"/>
      <c r="M8320" s="275"/>
      <c r="N8320" s="275"/>
      <c r="O8320" s="275">
        <v>92400</v>
      </c>
      <c r="P8320" s="275"/>
      <c r="Q8320" s="73">
        <v>0</v>
      </c>
    </row>
    <row r="8321" spans="1:17" ht="12.1" customHeight="1" x14ac:dyDescent="0.25">
      <c r="A8321" s="273" t="s">
        <v>12678</v>
      </c>
      <c r="B8321" s="273"/>
      <c r="C8321" s="274" t="s">
        <v>12679</v>
      </c>
      <c r="D8321" s="274"/>
      <c r="E8321" s="274"/>
      <c r="F8321" s="274"/>
      <c r="G8321" s="73">
        <v>0</v>
      </c>
      <c r="H8321" s="73">
        <v>0</v>
      </c>
      <c r="I8321" s="275">
        <v>79200</v>
      </c>
      <c r="J8321" s="275"/>
      <c r="K8321" s="275">
        <v>0</v>
      </c>
      <c r="L8321" s="275"/>
      <c r="M8321" s="275"/>
      <c r="N8321" s="275"/>
      <c r="O8321" s="275">
        <v>79200</v>
      </c>
      <c r="P8321" s="275"/>
      <c r="Q8321" s="73">
        <v>0</v>
      </c>
    </row>
    <row r="8322" spans="1:17" ht="12.75" customHeight="1" x14ac:dyDescent="0.25">
      <c r="A8322" s="273" t="s">
        <v>12680</v>
      </c>
      <c r="B8322" s="273"/>
      <c r="C8322" s="274" t="s">
        <v>12681</v>
      </c>
      <c r="D8322" s="274"/>
      <c r="E8322" s="274"/>
      <c r="F8322" s="274"/>
      <c r="G8322" s="73">
        <v>0</v>
      </c>
      <c r="H8322" s="73">
        <v>0</v>
      </c>
      <c r="I8322" s="275">
        <v>1603772.5</v>
      </c>
      <c r="J8322" s="275"/>
      <c r="K8322" s="275">
        <v>0</v>
      </c>
      <c r="L8322" s="275"/>
      <c r="M8322" s="275"/>
      <c r="N8322" s="275"/>
      <c r="O8322" s="275">
        <v>1603772.5</v>
      </c>
      <c r="P8322" s="275"/>
      <c r="Q8322" s="73">
        <v>0</v>
      </c>
    </row>
    <row r="8323" spans="1:17" ht="12.1" customHeight="1" x14ac:dyDescent="0.25">
      <c r="A8323" s="273" t="s">
        <v>12682</v>
      </c>
      <c r="B8323" s="273"/>
      <c r="C8323" s="274" t="s">
        <v>12683</v>
      </c>
      <c r="D8323" s="274"/>
      <c r="E8323" s="274"/>
      <c r="F8323" s="274"/>
      <c r="G8323" s="73">
        <v>0</v>
      </c>
      <c r="H8323" s="73">
        <v>0</v>
      </c>
      <c r="I8323" s="275">
        <v>79200</v>
      </c>
      <c r="J8323" s="275"/>
      <c r="K8323" s="275">
        <v>0</v>
      </c>
      <c r="L8323" s="275"/>
      <c r="M8323" s="275"/>
      <c r="N8323" s="275"/>
      <c r="O8323" s="275">
        <v>79200</v>
      </c>
      <c r="P8323" s="275"/>
      <c r="Q8323" s="73">
        <v>0</v>
      </c>
    </row>
    <row r="8324" spans="1:17" ht="12.1" customHeight="1" x14ac:dyDescent="0.25">
      <c r="A8324" s="273" t="s">
        <v>12684</v>
      </c>
      <c r="B8324" s="273"/>
      <c r="C8324" s="274" t="s">
        <v>12685</v>
      </c>
      <c r="D8324" s="274"/>
      <c r="E8324" s="274"/>
      <c r="F8324" s="274"/>
      <c r="G8324" s="73">
        <v>0</v>
      </c>
      <c r="H8324" s="73">
        <v>0</v>
      </c>
      <c r="I8324" s="275">
        <v>1029600</v>
      </c>
      <c r="J8324" s="275"/>
      <c r="K8324" s="275">
        <v>0</v>
      </c>
      <c r="L8324" s="275"/>
      <c r="M8324" s="275"/>
      <c r="N8324" s="275"/>
      <c r="O8324" s="275">
        <v>1029600</v>
      </c>
      <c r="P8324" s="275"/>
      <c r="Q8324" s="73">
        <v>0</v>
      </c>
    </row>
    <row r="8325" spans="1:17" ht="12.75" customHeight="1" x14ac:dyDescent="0.25">
      <c r="A8325" s="273" t="s">
        <v>12686</v>
      </c>
      <c r="B8325" s="273"/>
      <c r="C8325" s="274" t="s">
        <v>12687</v>
      </c>
      <c r="D8325" s="274"/>
      <c r="E8325" s="274"/>
      <c r="F8325" s="274"/>
      <c r="G8325" s="73">
        <v>0</v>
      </c>
      <c r="H8325" s="73">
        <v>0</v>
      </c>
      <c r="I8325" s="275">
        <v>79200</v>
      </c>
      <c r="J8325" s="275"/>
      <c r="K8325" s="275">
        <v>0</v>
      </c>
      <c r="L8325" s="275"/>
      <c r="M8325" s="275"/>
      <c r="N8325" s="275"/>
      <c r="O8325" s="275">
        <v>79200</v>
      </c>
      <c r="P8325" s="275"/>
      <c r="Q8325" s="73">
        <v>0</v>
      </c>
    </row>
    <row r="8326" spans="1:17" ht="12.1" customHeight="1" x14ac:dyDescent="0.25">
      <c r="A8326" s="273" t="s">
        <v>12688</v>
      </c>
      <c r="B8326" s="273"/>
      <c r="C8326" s="274" t="s">
        <v>12689</v>
      </c>
      <c r="D8326" s="274"/>
      <c r="E8326" s="274"/>
      <c r="F8326" s="274"/>
      <c r="G8326" s="73">
        <v>0</v>
      </c>
      <c r="H8326" s="73">
        <v>0</v>
      </c>
      <c r="I8326" s="275">
        <v>158400</v>
      </c>
      <c r="J8326" s="275"/>
      <c r="K8326" s="275">
        <v>0</v>
      </c>
      <c r="L8326" s="275"/>
      <c r="M8326" s="275"/>
      <c r="N8326" s="275"/>
      <c r="O8326" s="275">
        <v>158400</v>
      </c>
      <c r="P8326" s="275"/>
      <c r="Q8326" s="73">
        <v>0</v>
      </c>
    </row>
    <row r="8327" spans="1:17" ht="12.1" customHeight="1" x14ac:dyDescent="0.25">
      <c r="A8327" s="273" t="s">
        <v>12690</v>
      </c>
      <c r="B8327" s="273"/>
      <c r="C8327" s="274" t="s">
        <v>12691</v>
      </c>
      <c r="D8327" s="274"/>
      <c r="E8327" s="274"/>
      <c r="F8327" s="274"/>
      <c r="G8327" s="73">
        <v>0</v>
      </c>
      <c r="H8327" s="73">
        <v>0</v>
      </c>
      <c r="I8327" s="275">
        <v>26400</v>
      </c>
      <c r="J8327" s="275"/>
      <c r="K8327" s="275">
        <v>0</v>
      </c>
      <c r="L8327" s="275"/>
      <c r="M8327" s="275"/>
      <c r="N8327" s="275"/>
      <c r="O8327" s="275">
        <v>26400</v>
      </c>
      <c r="P8327" s="275"/>
      <c r="Q8327" s="73">
        <v>0</v>
      </c>
    </row>
    <row r="8328" spans="1:17" ht="12.75" customHeight="1" x14ac:dyDescent="0.25">
      <c r="A8328" s="273" t="s">
        <v>12692</v>
      </c>
      <c r="B8328" s="273"/>
      <c r="C8328" s="274" t="s">
        <v>12693</v>
      </c>
      <c r="D8328" s="274"/>
      <c r="E8328" s="274"/>
      <c r="F8328" s="274"/>
      <c r="G8328" s="73">
        <v>0</v>
      </c>
      <c r="H8328" s="73">
        <v>0</v>
      </c>
      <c r="I8328" s="275">
        <v>79200</v>
      </c>
      <c r="J8328" s="275"/>
      <c r="K8328" s="275">
        <v>0</v>
      </c>
      <c r="L8328" s="275"/>
      <c r="M8328" s="275"/>
      <c r="N8328" s="275"/>
      <c r="O8328" s="275">
        <v>79200</v>
      </c>
      <c r="P8328" s="275"/>
      <c r="Q8328" s="73">
        <v>0</v>
      </c>
    </row>
    <row r="8329" spans="1:17" ht="12.1" customHeight="1" x14ac:dyDescent="0.25">
      <c r="A8329" s="273" t="s">
        <v>12694</v>
      </c>
      <c r="B8329" s="273"/>
      <c r="C8329" s="274" t="s">
        <v>12695</v>
      </c>
      <c r="D8329" s="274"/>
      <c r="E8329" s="274"/>
      <c r="F8329" s="274"/>
      <c r="G8329" s="73">
        <v>0</v>
      </c>
      <c r="H8329" s="73">
        <v>0</v>
      </c>
      <c r="I8329" s="275">
        <v>79200</v>
      </c>
      <c r="J8329" s="275"/>
      <c r="K8329" s="275">
        <v>0</v>
      </c>
      <c r="L8329" s="275"/>
      <c r="M8329" s="275"/>
      <c r="N8329" s="275"/>
      <c r="O8329" s="275">
        <v>79200</v>
      </c>
      <c r="P8329" s="275"/>
      <c r="Q8329" s="73">
        <v>0</v>
      </c>
    </row>
    <row r="8330" spans="1:17" ht="12.1" customHeight="1" x14ac:dyDescent="0.25">
      <c r="A8330" s="273" t="s">
        <v>12696</v>
      </c>
      <c r="B8330" s="273"/>
      <c r="C8330" s="274" t="s">
        <v>12697</v>
      </c>
      <c r="D8330" s="274"/>
      <c r="E8330" s="274"/>
      <c r="F8330" s="274"/>
      <c r="G8330" s="73">
        <v>0</v>
      </c>
      <c r="H8330" s="73">
        <v>0</v>
      </c>
      <c r="I8330" s="275">
        <v>79200</v>
      </c>
      <c r="J8330" s="275"/>
      <c r="K8330" s="275">
        <v>0</v>
      </c>
      <c r="L8330" s="275"/>
      <c r="M8330" s="275"/>
      <c r="N8330" s="275"/>
      <c r="O8330" s="275">
        <v>79200</v>
      </c>
      <c r="P8330" s="275"/>
      <c r="Q8330" s="73">
        <v>0</v>
      </c>
    </row>
    <row r="8331" spans="1:17" ht="12.1" customHeight="1" x14ac:dyDescent="0.25">
      <c r="A8331" s="273" t="s">
        <v>12698</v>
      </c>
      <c r="B8331" s="273"/>
      <c r="C8331" s="274" t="s">
        <v>12525</v>
      </c>
      <c r="D8331" s="274"/>
      <c r="E8331" s="274"/>
      <c r="F8331" s="274"/>
      <c r="G8331" s="73">
        <v>0</v>
      </c>
      <c r="H8331" s="73">
        <v>0</v>
      </c>
      <c r="I8331" s="275">
        <v>548837.5</v>
      </c>
      <c r="J8331" s="275"/>
      <c r="K8331" s="275">
        <v>0</v>
      </c>
      <c r="L8331" s="275"/>
      <c r="M8331" s="275"/>
      <c r="N8331" s="275"/>
      <c r="O8331" s="275">
        <v>548837.5</v>
      </c>
      <c r="P8331" s="275"/>
      <c r="Q8331" s="73">
        <v>0</v>
      </c>
    </row>
    <row r="8332" spans="1:17" ht="12.75" customHeight="1" x14ac:dyDescent="0.25">
      <c r="A8332" s="273" t="s">
        <v>12699</v>
      </c>
      <c r="B8332" s="273"/>
      <c r="C8332" s="274" t="s">
        <v>12525</v>
      </c>
      <c r="D8332" s="274"/>
      <c r="E8332" s="274"/>
      <c r="F8332" s="274"/>
      <c r="G8332" s="73">
        <v>0</v>
      </c>
      <c r="H8332" s="73">
        <v>0</v>
      </c>
      <c r="I8332" s="275">
        <v>667854</v>
      </c>
      <c r="J8332" s="275"/>
      <c r="K8332" s="275">
        <v>0</v>
      </c>
      <c r="L8332" s="275"/>
      <c r="M8332" s="275"/>
      <c r="N8332" s="275"/>
      <c r="O8332" s="275">
        <v>667854</v>
      </c>
      <c r="P8332" s="275"/>
      <c r="Q8332" s="73">
        <v>0</v>
      </c>
    </row>
    <row r="8333" spans="1:17" ht="12.1" customHeight="1" x14ac:dyDescent="0.25">
      <c r="A8333" s="273" t="s">
        <v>12700</v>
      </c>
      <c r="B8333" s="273"/>
      <c r="C8333" s="274" t="s">
        <v>12525</v>
      </c>
      <c r="D8333" s="274"/>
      <c r="E8333" s="274"/>
      <c r="F8333" s="274"/>
      <c r="G8333" s="73">
        <v>0</v>
      </c>
      <c r="H8333" s="73">
        <v>0</v>
      </c>
      <c r="I8333" s="275">
        <v>498388</v>
      </c>
      <c r="J8333" s="275"/>
      <c r="K8333" s="275">
        <v>0</v>
      </c>
      <c r="L8333" s="275"/>
      <c r="M8333" s="275"/>
      <c r="N8333" s="275"/>
      <c r="O8333" s="275">
        <v>498388</v>
      </c>
      <c r="P8333" s="275"/>
      <c r="Q8333" s="73">
        <v>0</v>
      </c>
    </row>
    <row r="8334" spans="1:17" ht="12.1" customHeight="1" x14ac:dyDescent="0.25">
      <c r="A8334" s="273" t="s">
        <v>12701</v>
      </c>
      <c r="B8334" s="273"/>
      <c r="C8334" s="274" t="s">
        <v>12525</v>
      </c>
      <c r="D8334" s="274"/>
      <c r="E8334" s="274"/>
      <c r="F8334" s="274"/>
      <c r="G8334" s="73">
        <v>0</v>
      </c>
      <c r="H8334" s="73">
        <v>0</v>
      </c>
      <c r="I8334" s="275">
        <v>476471.58</v>
      </c>
      <c r="J8334" s="275"/>
      <c r="K8334" s="275">
        <v>0</v>
      </c>
      <c r="L8334" s="275"/>
      <c r="M8334" s="275"/>
      <c r="N8334" s="275"/>
      <c r="O8334" s="275">
        <v>476471.58</v>
      </c>
      <c r="P8334" s="275"/>
      <c r="Q8334" s="73">
        <v>0</v>
      </c>
    </row>
    <row r="8335" spans="1:17" ht="12.75" customHeight="1" x14ac:dyDescent="0.25">
      <c r="A8335" s="273" t="s">
        <v>12702</v>
      </c>
      <c r="B8335" s="273"/>
      <c r="C8335" s="274" t="s">
        <v>12525</v>
      </c>
      <c r="D8335" s="274"/>
      <c r="E8335" s="274"/>
      <c r="F8335" s="274"/>
      <c r="G8335" s="73">
        <v>0</v>
      </c>
      <c r="H8335" s="73">
        <v>0</v>
      </c>
      <c r="I8335" s="275">
        <v>649330</v>
      </c>
      <c r="J8335" s="275"/>
      <c r="K8335" s="275">
        <v>0</v>
      </c>
      <c r="L8335" s="275"/>
      <c r="M8335" s="275"/>
      <c r="N8335" s="275"/>
      <c r="O8335" s="275">
        <v>649330</v>
      </c>
      <c r="P8335" s="275"/>
      <c r="Q8335" s="73">
        <v>0</v>
      </c>
    </row>
    <row r="8336" spans="1:17" ht="12.1" customHeight="1" x14ac:dyDescent="0.25">
      <c r="A8336" s="273" t="s">
        <v>12703</v>
      </c>
      <c r="B8336" s="273"/>
      <c r="C8336" s="274" t="s">
        <v>12525</v>
      </c>
      <c r="D8336" s="274"/>
      <c r="E8336" s="274"/>
      <c r="F8336" s="274"/>
      <c r="G8336" s="73">
        <v>0</v>
      </c>
      <c r="H8336" s="73">
        <v>0</v>
      </c>
      <c r="I8336" s="275">
        <v>598356</v>
      </c>
      <c r="J8336" s="275"/>
      <c r="K8336" s="275">
        <v>0</v>
      </c>
      <c r="L8336" s="275"/>
      <c r="M8336" s="275"/>
      <c r="N8336" s="275"/>
      <c r="O8336" s="275">
        <v>598356</v>
      </c>
      <c r="P8336" s="275"/>
      <c r="Q8336" s="73">
        <v>0</v>
      </c>
    </row>
    <row r="8337" spans="1:17" ht="12.1" customHeight="1" x14ac:dyDescent="0.25">
      <c r="A8337" s="273" t="s">
        <v>12704</v>
      </c>
      <c r="B8337" s="273"/>
      <c r="C8337" s="274" t="s">
        <v>12525</v>
      </c>
      <c r="D8337" s="274"/>
      <c r="E8337" s="274"/>
      <c r="F8337" s="274"/>
      <c r="G8337" s="73">
        <v>0</v>
      </c>
      <c r="H8337" s="73">
        <v>0</v>
      </c>
      <c r="I8337" s="275">
        <v>765600</v>
      </c>
      <c r="J8337" s="275"/>
      <c r="K8337" s="275">
        <v>0</v>
      </c>
      <c r="L8337" s="275"/>
      <c r="M8337" s="275"/>
      <c r="N8337" s="275"/>
      <c r="O8337" s="275">
        <v>765600</v>
      </c>
      <c r="P8337" s="275"/>
      <c r="Q8337" s="73">
        <v>0</v>
      </c>
    </row>
    <row r="8338" spans="1:17" ht="12.75" customHeight="1" x14ac:dyDescent="0.25">
      <c r="A8338" s="273" t="s">
        <v>12705</v>
      </c>
      <c r="B8338" s="273"/>
      <c r="C8338" s="274" t="s">
        <v>12525</v>
      </c>
      <c r="D8338" s="274"/>
      <c r="E8338" s="274"/>
      <c r="F8338" s="274"/>
      <c r="G8338" s="73">
        <v>0</v>
      </c>
      <c r="H8338" s="73">
        <v>0</v>
      </c>
      <c r="I8338" s="275">
        <v>673376</v>
      </c>
      <c r="J8338" s="275"/>
      <c r="K8338" s="275">
        <v>0</v>
      </c>
      <c r="L8338" s="275"/>
      <c r="M8338" s="275"/>
      <c r="N8338" s="275"/>
      <c r="O8338" s="275">
        <v>673376</v>
      </c>
      <c r="P8338" s="275"/>
      <c r="Q8338" s="73">
        <v>0</v>
      </c>
    </row>
    <row r="8339" spans="1:17" ht="12.1" customHeight="1" x14ac:dyDescent="0.25">
      <c r="A8339" s="273" t="s">
        <v>12706</v>
      </c>
      <c r="B8339" s="273"/>
      <c r="C8339" s="274" t="s">
        <v>12525</v>
      </c>
      <c r="D8339" s="274"/>
      <c r="E8339" s="274"/>
      <c r="F8339" s="274"/>
      <c r="G8339" s="73">
        <v>0</v>
      </c>
      <c r="H8339" s="73">
        <v>0</v>
      </c>
      <c r="I8339" s="275">
        <v>539431.81999999995</v>
      </c>
      <c r="J8339" s="275"/>
      <c r="K8339" s="275">
        <v>0</v>
      </c>
      <c r="L8339" s="275"/>
      <c r="M8339" s="275"/>
      <c r="N8339" s="275"/>
      <c r="O8339" s="275">
        <v>539431.81999999995</v>
      </c>
      <c r="P8339" s="275"/>
      <c r="Q8339" s="73">
        <v>0</v>
      </c>
    </row>
    <row r="8340" spans="1:17" ht="12.1" customHeight="1" x14ac:dyDescent="0.25">
      <c r="A8340" s="273" t="s">
        <v>12707</v>
      </c>
      <c r="B8340" s="273"/>
      <c r="C8340" s="274" t="s">
        <v>12525</v>
      </c>
      <c r="D8340" s="274"/>
      <c r="E8340" s="274"/>
      <c r="F8340" s="274"/>
      <c r="G8340" s="73">
        <v>0</v>
      </c>
      <c r="H8340" s="73">
        <v>0</v>
      </c>
      <c r="I8340" s="275">
        <v>184366.6</v>
      </c>
      <c r="J8340" s="275"/>
      <c r="K8340" s="275">
        <v>0</v>
      </c>
      <c r="L8340" s="275"/>
      <c r="M8340" s="275"/>
      <c r="N8340" s="275"/>
      <c r="O8340" s="275">
        <v>184366.6</v>
      </c>
      <c r="P8340" s="275"/>
      <c r="Q8340" s="73">
        <v>0</v>
      </c>
    </row>
    <row r="8341" spans="1:17" ht="12.75" customHeight="1" x14ac:dyDescent="0.25">
      <c r="A8341" s="273" t="s">
        <v>12708</v>
      </c>
      <c r="B8341" s="273"/>
      <c r="C8341" s="274" t="s">
        <v>12525</v>
      </c>
      <c r="D8341" s="274"/>
      <c r="E8341" s="274"/>
      <c r="F8341" s="274"/>
      <c r="G8341" s="73">
        <v>0</v>
      </c>
      <c r="H8341" s="73">
        <v>0</v>
      </c>
      <c r="I8341" s="275">
        <v>706648.25</v>
      </c>
      <c r="J8341" s="275"/>
      <c r="K8341" s="275">
        <v>0</v>
      </c>
      <c r="L8341" s="275"/>
      <c r="M8341" s="275"/>
      <c r="N8341" s="275"/>
      <c r="O8341" s="275">
        <v>706648.25</v>
      </c>
      <c r="P8341" s="275"/>
      <c r="Q8341" s="73">
        <v>0</v>
      </c>
    </row>
    <row r="8342" spans="1:17" ht="12.1" customHeight="1" x14ac:dyDescent="0.25">
      <c r="A8342" s="273" t="s">
        <v>12709</v>
      </c>
      <c r="B8342" s="273"/>
      <c r="C8342" s="274" t="s">
        <v>12525</v>
      </c>
      <c r="D8342" s="274"/>
      <c r="E8342" s="274"/>
      <c r="F8342" s="274"/>
      <c r="G8342" s="73">
        <v>0</v>
      </c>
      <c r="H8342" s="73">
        <v>0</v>
      </c>
      <c r="I8342" s="275">
        <v>154000</v>
      </c>
      <c r="J8342" s="275"/>
      <c r="K8342" s="275">
        <v>0</v>
      </c>
      <c r="L8342" s="275"/>
      <c r="M8342" s="275"/>
      <c r="N8342" s="275"/>
      <c r="O8342" s="275">
        <v>154000</v>
      </c>
      <c r="P8342" s="275"/>
      <c r="Q8342" s="73">
        <v>0</v>
      </c>
    </row>
    <row r="8343" spans="1:17" ht="12.1" customHeight="1" x14ac:dyDescent="0.25">
      <c r="A8343" s="273" t="s">
        <v>12710</v>
      </c>
      <c r="B8343" s="273"/>
      <c r="C8343" s="274" t="s">
        <v>12525</v>
      </c>
      <c r="D8343" s="274"/>
      <c r="E8343" s="274"/>
      <c r="F8343" s="274"/>
      <c r="G8343" s="73">
        <v>0</v>
      </c>
      <c r="H8343" s="73">
        <v>0</v>
      </c>
      <c r="I8343" s="275">
        <v>663626.69999999995</v>
      </c>
      <c r="J8343" s="275"/>
      <c r="K8343" s="275">
        <v>0</v>
      </c>
      <c r="L8343" s="275"/>
      <c r="M8343" s="275"/>
      <c r="N8343" s="275"/>
      <c r="O8343" s="275">
        <v>663626.69999999995</v>
      </c>
      <c r="P8343" s="275"/>
      <c r="Q8343" s="73">
        <v>0</v>
      </c>
    </row>
    <row r="8344" spans="1:17" ht="12.75" customHeight="1" x14ac:dyDescent="0.25">
      <c r="A8344" s="273" t="s">
        <v>12711</v>
      </c>
      <c r="B8344" s="273"/>
      <c r="C8344" s="274" t="s">
        <v>12525</v>
      </c>
      <c r="D8344" s="274"/>
      <c r="E8344" s="274"/>
      <c r="F8344" s="274"/>
      <c r="G8344" s="73">
        <v>0</v>
      </c>
      <c r="H8344" s="73">
        <v>0</v>
      </c>
      <c r="I8344" s="275">
        <v>79435.399999999994</v>
      </c>
      <c r="J8344" s="275"/>
      <c r="K8344" s="275">
        <v>0</v>
      </c>
      <c r="L8344" s="275"/>
      <c r="M8344" s="275"/>
      <c r="N8344" s="275"/>
      <c r="O8344" s="275">
        <v>79435.399999999994</v>
      </c>
      <c r="P8344" s="275"/>
      <c r="Q8344" s="73">
        <v>0</v>
      </c>
    </row>
    <row r="8345" spans="1:17" ht="12.1" customHeight="1" x14ac:dyDescent="0.25">
      <c r="A8345" s="273" t="s">
        <v>12712</v>
      </c>
      <c r="B8345" s="273"/>
      <c r="C8345" s="274" t="s">
        <v>12525</v>
      </c>
      <c r="D8345" s="274"/>
      <c r="E8345" s="274"/>
      <c r="F8345" s="274"/>
      <c r="G8345" s="73">
        <v>0</v>
      </c>
      <c r="H8345" s="73">
        <v>0</v>
      </c>
      <c r="I8345" s="275">
        <v>492800</v>
      </c>
      <c r="J8345" s="275"/>
      <c r="K8345" s="275">
        <v>0</v>
      </c>
      <c r="L8345" s="275"/>
      <c r="M8345" s="275"/>
      <c r="N8345" s="275"/>
      <c r="O8345" s="275">
        <v>492800</v>
      </c>
      <c r="P8345" s="275"/>
      <c r="Q8345" s="73">
        <v>0</v>
      </c>
    </row>
    <row r="8346" spans="1:17" ht="12.1" customHeight="1" x14ac:dyDescent="0.25">
      <c r="A8346" s="273" t="s">
        <v>12713</v>
      </c>
      <c r="B8346" s="273"/>
      <c r="C8346" s="274" t="s">
        <v>12525</v>
      </c>
      <c r="D8346" s="274"/>
      <c r="E8346" s="274"/>
      <c r="F8346" s="274"/>
      <c r="G8346" s="73">
        <v>0</v>
      </c>
      <c r="H8346" s="73">
        <v>0</v>
      </c>
      <c r="I8346" s="275">
        <v>601326</v>
      </c>
      <c r="J8346" s="275"/>
      <c r="K8346" s="275">
        <v>0</v>
      </c>
      <c r="L8346" s="275"/>
      <c r="M8346" s="275"/>
      <c r="N8346" s="275"/>
      <c r="O8346" s="275">
        <v>601326</v>
      </c>
      <c r="P8346" s="275"/>
      <c r="Q8346" s="73">
        <v>0</v>
      </c>
    </row>
    <row r="8347" spans="1:17" ht="12.75" customHeight="1" x14ac:dyDescent="0.25">
      <c r="A8347" s="273" t="s">
        <v>12714</v>
      </c>
      <c r="B8347" s="273"/>
      <c r="C8347" s="274" t="s">
        <v>12525</v>
      </c>
      <c r="D8347" s="274"/>
      <c r="E8347" s="274"/>
      <c r="F8347" s="274"/>
      <c r="G8347" s="73">
        <v>0</v>
      </c>
      <c r="H8347" s="73">
        <v>0</v>
      </c>
      <c r="I8347" s="275">
        <v>269288.8</v>
      </c>
      <c r="J8347" s="275"/>
      <c r="K8347" s="275">
        <v>0</v>
      </c>
      <c r="L8347" s="275"/>
      <c r="M8347" s="275"/>
      <c r="N8347" s="275"/>
      <c r="O8347" s="275">
        <v>269288.8</v>
      </c>
      <c r="P8347" s="275"/>
      <c r="Q8347" s="73">
        <v>0</v>
      </c>
    </row>
    <row r="8348" spans="1:17" ht="12.1" customHeight="1" x14ac:dyDescent="0.25">
      <c r="A8348" s="273" t="s">
        <v>12715</v>
      </c>
      <c r="B8348" s="273"/>
      <c r="C8348" s="274" t="s">
        <v>12525</v>
      </c>
      <c r="D8348" s="274"/>
      <c r="E8348" s="274"/>
      <c r="F8348" s="274"/>
      <c r="G8348" s="73">
        <v>0</v>
      </c>
      <c r="H8348" s="73">
        <v>0</v>
      </c>
      <c r="I8348" s="275">
        <v>277200</v>
      </c>
      <c r="J8348" s="275"/>
      <c r="K8348" s="275">
        <v>0</v>
      </c>
      <c r="L8348" s="275"/>
      <c r="M8348" s="275"/>
      <c r="N8348" s="275"/>
      <c r="O8348" s="275">
        <v>277200</v>
      </c>
      <c r="P8348" s="275"/>
      <c r="Q8348" s="73">
        <v>0</v>
      </c>
    </row>
    <row r="8349" spans="1:17" ht="12.1" customHeight="1" x14ac:dyDescent="0.25">
      <c r="A8349" s="273" t="s">
        <v>12716</v>
      </c>
      <c r="B8349" s="273"/>
      <c r="C8349" s="274" t="s">
        <v>12525</v>
      </c>
      <c r="D8349" s="274"/>
      <c r="E8349" s="274"/>
      <c r="F8349" s="274"/>
      <c r="G8349" s="73">
        <v>0</v>
      </c>
      <c r="H8349" s="73">
        <v>0</v>
      </c>
      <c r="I8349" s="275">
        <v>373372.49</v>
      </c>
      <c r="J8349" s="275"/>
      <c r="K8349" s="275">
        <v>0</v>
      </c>
      <c r="L8349" s="275"/>
      <c r="M8349" s="275"/>
      <c r="N8349" s="275"/>
      <c r="O8349" s="275">
        <v>373372.49</v>
      </c>
      <c r="P8349" s="275"/>
      <c r="Q8349" s="73">
        <v>0</v>
      </c>
    </row>
    <row r="8350" spans="1:17" ht="12.75" customHeight="1" x14ac:dyDescent="0.25">
      <c r="A8350" s="273" t="s">
        <v>12717</v>
      </c>
      <c r="B8350" s="273"/>
      <c r="C8350" s="274" t="s">
        <v>12525</v>
      </c>
      <c r="D8350" s="274"/>
      <c r="E8350" s="274"/>
      <c r="F8350" s="274"/>
      <c r="G8350" s="73">
        <v>0</v>
      </c>
      <c r="H8350" s="73">
        <v>0</v>
      </c>
      <c r="I8350" s="275">
        <v>475200</v>
      </c>
      <c r="J8350" s="275"/>
      <c r="K8350" s="275">
        <v>0</v>
      </c>
      <c r="L8350" s="275"/>
      <c r="M8350" s="275"/>
      <c r="N8350" s="275"/>
      <c r="O8350" s="275">
        <v>475200</v>
      </c>
      <c r="P8350" s="275"/>
      <c r="Q8350" s="73">
        <v>0</v>
      </c>
    </row>
    <row r="8351" spans="1:17" ht="12.1" customHeight="1" x14ac:dyDescent="0.25">
      <c r="A8351" s="273" t="s">
        <v>12718</v>
      </c>
      <c r="B8351" s="273"/>
      <c r="C8351" s="274" t="s">
        <v>12719</v>
      </c>
      <c r="D8351" s="274"/>
      <c r="E8351" s="274"/>
      <c r="F8351" s="274"/>
      <c r="G8351" s="73">
        <v>0</v>
      </c>
      <c r="H8351" s="73">
        <v>0</v>
      </c>
      <c r="I8351" s="275">
        <v>316800</v>
      </c>
      <c r="J8351" s="275"/>
      <c r="K8351" s="275">
        <v>0</v>
      </c>
      <c r="L8351" s="275"/>
      <c r="M8351" s="275"/>
      <c r="N8351" s="275"/>
      <c r="O8351" s="275">
        <v>316800</v>
      </c>
      <c r="P8351" s="275"/>
      <c r="Q8351" s="73">
        <v>0</v>
      </c>
    </row>
    <row r="8352" spans="1:17" ht="12.1" customHeight="1" x14ac:dyDescent="0.25">
      <c r="A8352" s="273" t="s">
        <v>12720</v>
      </c>
      <c r="B8352" s="273"/>
      <c r="C8352" s="274" t="s">
        <v>12721</v>
      </c>
      <c r="D8352" s="274"/>
      <c r="E8352" s="274"/>
      <c r="F8352" s="274"/>
      <c r="G8352" s="73">
        <v>0</v>
      </c>
      <c r="H8352" s="73">
        <v>0</v>
      </c>
      <c r="I8352" s="275">
        <v>79200</v>
      </c>
      <c r="J8352" s="275"/>
      <c r="K8352" s="275">
        <v>0</v>
      </c>
      <c r="L8352" s="275"/>
      <c r="M8352" s="275"/>
      <c r="N8352" s="275"/>
      <c r="O8352" s="275">
        <v>79200</v>
      </c>
      <c r="P8352" s="275"/>
      <c r="Q8352" s="73">
        <v>0</v>
      </c>
    </row>
    <row r="8353" spans="1:17" ht="12.75" customHeight="1" x14ac:dyDescent="0.25">
      <c r="A8353" s="273" t="s">
        <v>12722</v>
      </c>
      <c r="B8353" s="273"/>
      <c r="C8353" s="274" t="s">
        <v>12723</v>
      </c>
      <c r="D8353" s="274"/>
      <c r="E8353" s="274"/>
      <c r="F8353" s="274"/>
      <c r="G8353" s="73">
        <v>0</v>
      </c>
      <c r="H8353" s="73">
        <v>0</v>
      </c>
      <c r="I8353" s="275">
        <v>2051191.34</v>
      </c>
      <c r="J8353" s="275"/>
      <c r="K8353" s="275">
        <v>0</v>
      </c>
      <c r="L8353" s="275"/>
      <c r="M8353" s="275"/>
      <c r="N8353" s="275"/>
      <c r="O8353" s="275">
        <v>2051191.34</v>
      </c>
      <c r="P8353" s="275"/>
      <c r="Q8353" s="73">
        <v>0</v>
      </c>
    </row>
    <row r="8354" spans="1:17" ht="12.1" customHeight="1" x14ac:dyDescent="0.25">
      <c r="A8354" s="273" t="s">
        <v>12724</v>
      </c>
      <c r="B8354" s="273"/>
      <c r="C8354" s="274" t="s">
        <v>12725</v>
      </c>
      <c r="D8354" s="274"/>
      <c r="E8354" s="274"/>
      <c r="F8354" s="274"/>
      <c r="G8354" s="73">
        <v>0</v>
      </c>
      <c r="H8354" s="73">
        <v>0</v>
      </c>
      <c r="I8354" s="275">
        <v>376200</v>
      </c>
      <c r="J8354" s="275"/>
      <c r="K8354" s="275">
        <v>0</v>
      </c>
      <c r="L8354" s="275"/>
      <c r="M8354" s="275"/>
      <c r="N8354" s="275"/>
      <c r="O8354" s="275">
        <v>376200</v>
      </c>
      <c r="P8354" s="275"/>
      <c r="Q8354" s="73">
        <v>0</v>
      </c>
    </row>
    <row r="8355" spans="1:17" ht="12.1" customHeight="1" x14ac:dyDescent="0.25">
      <c r="A8355" s="273" t="s">
        <v>12726</v>
      </c>
      <c r="B8355" s="273"/>
      <c r="C8355" s="274" t="s">
        <v>12727</v>
      </c>
      <c r="D8355" s="274"/>
      <c r="E8355" s="274"/>
      <c r="F8355" s="274"/>
      <c r="G8355" s="73">
        <v>0</v>
      </c>
      <c r="H8355" s="73">
        <v>0</v>
      </c>
      <c r="I8355" s="275">
        <v>3628146.82</v>
      </c>
      <c r="J8355" s="275"/>
      <c r="K8355" s="275">
        <v>0</v>
      </c>
      <c r="L8355" s="275"/>
      <c r="M8355" s="275"/>
      <c r="N8355" s="275"/>
      <c r="O8355" s="275">
        <v>3628146.82</v>
      </c>
      <c r="P8355" s="275"/>
      <c r="Q8355" s="73">
        <v>0</v>
      </c>
    </row>
    <row r="8356" spans="1:17" ht="12.1" customHeight="1" x14ac:dyDescent="0.25">
      <c r="A8356" s="273" t="s">
        <v>12728</v>
      </c>
      <c r="B8356" s="273"/>
      <c r="C8356" s="274" t="s">
        <v>12729</v>
      </c>
      <c r="D8356" s="274"/>
      <c r="E8356" s="274"/>
      <c r="F8356" s="274"/>
      <c r="G8356" s="73">
        <v>0</v>
      </c>
      <c r="H8356" s="73">
        <v>0</v>
      </c>
      <c r="I8356" s="275">
        <v>290400</v>
      </c>
      <c r="J8356" s="275"/>
      <c r="K8356" s="275">
        <v>0</v>
      </c>
      <c r="L8356" s="275"/>
      <c r="M8356" s="275"/>
      <c r="N8356" s="275"/>
      <c r="O8356" s="275">
        <v>290400</v>
      </c>
      <c r="P8356" s="275"/>
      <c r="Q8356" s="73">
        <v>0</v>
      </c>
    </row>
    <row r="8357" spans="1:17" ht="12.75" customHeight="1" x14ac:dyDescent="0.25">
      <c r="A8357" s="273" t="s">
        <v>12730</v>
      </c>
      <c r="B8357" s="273"/>
      <c r="C8357" s="274" t="s">
        <v>12731</v>
      </c>
      <c r="D8357" s="274"/>
      <c r="E8357" s="274"/>
      <c r="F8357" s="274"/>
      <c r="G8357" s="73">
        <v>0</v>
      </c>
      <c r="H8357" s="73">
        <v>0</v>
      </c>
      <c r="I8357" s="275">
        <v>330000</v>
      </c>
      <c r="J8357" s="275"/>
      <c r="K8357" s="275">
        <v>0</v>
      </c>
      <c r="L8357" s="275"/>
      <c r="M8357" s="275"/>
      <c r="N8357" s="275"/>
      <c r="O8357" s="275">
        <v>330000</v>
      </c>
      <c r="P8357" s="275"/>
      <c r="Q8357" s="73">
        <v>0</v>
      </c>
    </row>
    <row r="8358" spans="1:17" ht="12.1" customHeight="1" x14ac:dyDescent="0.25">
      <c r="A8358" s="273" t="s">
        <v>12732</v>
      </c>
      <c r="B8358" s="273"/>
      <c r="C8358" s="274" t="s">
        <v>12733</v>
      </c>
      <c r="D8358" s="274"/>
      <c r="E8358" s="274"/>
      <c r="F8358" s="274"/>
      <c r="G8358" s="73">
        <v>0</v>
      </c>
      <c r="H8358" s="73">
        <v>0</v>
      </c>
      <c r="I8358" s="275">
        <v>79200</v>
      </c>
      <c r="J8358" s="275"/>
      <c r="K8358" s="275">
        <v>0</v>
      </c>
      <c r="L8358" s="275"/>
      <c r="M8358" s="275"/>
      <c r="N8358" s="275"/>
      <c r="O8358" s="275">
        <v>79200</v>
      </c>
      <c r="P8358" s="275"/>
      <c r="Q8358" s="73">
        <v>0</v>
      </c>
    </row>
    <row r="8359" spans="1:17" ht="12.1" customHeight="1" x14ac:dyDescent="0.25">
      <c r="A8359" s="273" t="s">
        <v>12734</v>
      </c>
      <c r="B8359" s="273"/>
      <c r="C8359" s="274" t="s">
        <v>12735</v>
      </c>
      <c r="D8359" s="274"/>
      <c r="E8359" s="274"/>
      <c r="F8359" s="274"/>
      <c r="G8359" s="73">
        <v>0</v>
      </c>
      <c r="H8359" s="73">
        <v>0</v>
      </c>
      <c r="I8359" s="275">
        <v>1878033.52</v>
      </c>
      <c r="J8359" s="275"/>
      <c r="K8359" s="275">
        <v>0</v>
      </c>
      <c r="L8359" s="275"/>
      <c r="M8359" s="275"/>
      <c r="N8359" s="275"/>
      <c r="O8359" s="275">
        <v>1878033.52</v>
      </c>
      <c r="P8359" s="275"/>
      <c r="Q8359" s="73">
        <v>0</v>
      </c>
    </row>
    <row r="8360" spans="1:17" ht="12.75" customHeight="1" x14ac:dyDescent="0.25">
      <c r="A8360" s="273" t="s">
        <v>12736</v>
      </c>
      <c r="B8360" s="273"/>
      <c r="C8360" s="274" t="s">
        <v>12737</v>
      </c>
      <c r="D8360" s="274"/>
      <c r="E8360" s="274"/>
      <c r="F8360" s="274"/>
      <c r="G8360" s="73">
        <v>0</v>
      </c>
      <c r="H8360" s="73">
        <v>0</v>
      </c>
      <c r="I8360" s="275">
        <v>283800</v>
      </c>
      <c r="J8360" s="275"/>
      <c r="K8360" s="275">
        <v>0</v>
      </c>
      <c r="L8360" s="275"/>
      <c r="M8360" s="275"/>
      <c r="N8360" s="275"/>
      <c r="O8360" s="275">
        <v>283800</v>
      </c>
      <c r="P8360" s="275"/>
      <c r="Q8360" s="73">
        <v>0</v>
      </c>
    </row>
    <row r="8361" spans="1:17" ht="12.1" customHeight="1" x14ac:dyDescent="0.25">
      <c r="A8361" s="273" t="s">
        <v>12738</v>
      </c>
      <c r="B8361" s="273"/>
      <c r="C8361" s="274" t="s">
        <v>12739</v>
      </c>
      <c r="D8361" s="274"/>
      <c r="E8361" s="274"/>
      <c r="F8361" s="274"/>
      <c r="G8361" s="73">
        <v>0</v>
      </c>
      <c r="H8361" s="73">
        <v>0</v>
      </c>
      <c r="I8361" s="275">
        <v>79200</v>
      </c>
      <c r="J8361" s="275"/>
      <c r="K8361" s="275">
        <v>0</v>
      </c>
      <c r="L8361" s="275"/>
      <c r="M8361" s="275"/>
      <c r="N8361" s="275"/>
      <c r="O8361" s="275">
        <v>79200</v>
      </c>
      <c r="P8361" s="275"/>
      <c r="Q8361" s="73">
        <v>0</v>
      </c>
    </row>
    <row r="8362" spans="1:17" ht="12.1" customHeight="1" x14ac:dyDescent="0.25">
      <c r="A8362" s="355"/>
      <c r="B8362" s="355"/>
      <c r="C8362" s="355"/>
      <c r="D8362" s="355"/>
      <c r="E8362" s="355"/>
      <c r="F8362" s="355"/>
      <c r="G8362" s="74">
        <v>0</v>
      </c>
      <c r="H8362" s="74">
        <v>0</v>
      </c>
      <c r="I8362" s="356">
        <v>56496618.890000001</v>
      </c>
      <c r="J8362" s="356"/>
      <c r="K8362" s="356">
        <v>0</v>
      </c>
      <c r="L8362" s="356"/>
      <c r="M8362" s="356"/>
      <c r="N8362" s="356"/>
      <c r="O8362" s="356">
        <v>56496618.890000001</v>
      </c>
      <c r="P8362" s="356"/>
      <c r="Q8362" s="74">
        <v>0</v>
      </c>
    </row>
    <row r="8363" spans="1:17" ht="6.8" customHeight="1" x14ac:dyDescent="0.25"/>
    <row r="8364" spans="1:17" ht="12.75" customHeight="1" x14ac:dyDescent="0.25">
      <c r="A8364" s="277" t="s">
        <v>578</v>
      </c>
      <c r="B8364" s="277"/>
      <c r="C8364" s="278" t="s">
        <v>1072</v>
      </c>
      <c r="D8364" s="278"/>
      <c r="E8364" s="278"/>
      <c r="F8364" s="278"/>
      <c r="G8364" s="278"/>
      <c r="H8364" s="278"/>
      <c r="I8364" s="278"/>
      <c r="J8364" s="278"/>
      <c r="K8364" s="278"/>
      <c r="L8364" s="278"/>
      <c r="M8364" s="278"/>
      <c r="N8364" s="278"/>
      <c r="O8364" s="278"/>
      <c r="P8364" s="278"/>
      <c r="Q8364" s="278"/>
    </row>
    <row r="8365" spans="1:17" ht="12.1" customHeight="1" x14ac:dyDescent="0.25">
      <c r="A8365" s="273" t="s">
        <v>12740</v>
      </c>
      <c r="B8365" s="273"/>
      <c r="C8365" s="274" t="s">
        <v>12741</v>
      </c>
      <c r="D8365" s="274"/>
      <c r="E8365" s="274"/>
      <c r="F8365" s="274"/>
      <c r="G8365" s="73">
        <v>0</v>
      </c>
      <c r="H8365" s="73">
        <v>0</v>
      </c>
      <c r="I8365" s="275">
        <v>224400</v>
      </c>
      <c r="J8365" s="275"/>
      <c r="K8365" s="275">
        <v>0</v>
      </c>
      <c r="L8365" s="275"/>
      <c r="M8365" s="275"/>
      <c r="N8365" s="275"/>
      <c r="O8365" s="275">
        <v>224400</v>
      </c>
      <c r="P8365" s="275"/>
      <c r="Q8365" s="73">
        <v>0</v>
      </c>
    </row>
    <row r="8366" spans="1:17" ht="12.1" customHeight="1" x14ac:dyDescent="0.25">
      <c r="A8366" s="273" t="s">
        <v>12742</v>
      </c>
      <c r="B8366" s="273"/>
      <c r="C8366" s="274" t="s">
        <v>12743</v>
      </c>
      <c r="D8366" s="274"/>
      <c r="E8366" s="274"/>
      <c r="F8366" s="274"/>
      <c r="G8366" s="73">
        <v>0</v>
      </c>
      <c r="H8366" s="73">
        <v>0</v>
      </c>
      <c r="I8366" s="275">
        <v>165000</v>
      </c>
      <c r="J8366" s="275"/>
      <c r="K8366" s="275">
        <v>0</v>
      </c>
      <c r="L8366" s="275"/>
      <c r="M8366" s="275"/>
      <c r="N8366" s="275"/>
      <c r="O8366" s="275">
        <v>165000</v>
      </c>
      <c r="P8366" s="275"/>
      <c r="Q8366" s="73">
        <v>0</v>
      </c>
    </row>
    <row r="8367" spans="1:17" ht="12.75" customHeight="1" x14ac:dyDescent="0.25">
      <c r="A8367" s="273" t="s">
        <v>12744</v>
      </c>
      <c r="B8367" s="273"/>
      <c r="C8367" s="274" t="s">
        <v>12745</v>
      </c>
      <c r="D8367" s="274"/>
      <c r="E8367" s="274"/>
      <c r="F8367" s="274"/>
      <c r="G8367" s="73">
        <v>0</v>
      </c>
      <c r="H8367" s="73">
        <v>0</v>
      </c>
      <c r="I8367" s="275">
        <v>330000</v>
      </c>
      <c r="J8367" s="275"/>
      <c r="K8367" s="275">
        <v>0</v>
      </c>
      <c r="L8367" s="275"/>
      <c r="M8367" s="275"/>
      <c r="N8367" s="275"/>
      <c r="O8367" s="275">
        <v>330000</v>
      </c>
      <c r="P8367" s="275"/>
      <c r="Q8367" s="73">
        <v>0</v>
      </c>
    </row>
    <row r="8368" spans="1:17" ht="12.1" customHeight="1" x14ac:dyDescent="0.25">
      <c r="A8368" s="273" t="s">
        <v>12746</v>
      </c>
      <c r="B8368" s="273"/>
      <c r="C8368" s="274" t="s">
        <v>12747</v>
      </c>
      <c r="D8368" s="274"/>
      <c r="E8368" s="274"/>
      <c r="F8368" s="274"/>
      <c r="G8368" s="73">
        <v>0</v>
      </c>
      <c r="H8368" s="73">
        <v>0</v>
      </c>
      <c r="I8368" s="275">
        <v>330000</v>
      </c>
      <c r="J8368" s="275"/>
      <c r="K8368" s="275">
        <v>0</v>
      </c>
      <c r="L8368" s="275"/>
      <c r="M8368" s="275"/>
      <c r="N8368" s="275"/>
      <c r="O8368" s="275">
        <v>330000</v>
      </c>
      <c r="P8368" s="275"/>
      <c r="Q8368" s="73">
        <v>0</v>
      </c>
    </row>
    <row r="8369" spans="1:17" ht="12.1" customHeight="1" x14ac:dyDescent="0.25">
      <c r="A8369" s="355"/>
      <c r="B8369" s="355"/>
      <c r="C8369" s="355"/>
      <c r="D8369" s="355"/>
      <c r="E8369" s="355"/>
      <c r="F8369" s="355"/>
      <c r="G8369" s="74">
        <v>0</v>
      </c>
      <c r="H8369" s="74">
        <v>0</v>
      </c>
      <c r="I8369" s="356">
        <v>1049400</v>
      </c>
      <c r="J8369" s="356"/>
      <c r="K8369" s="356">
        <v>0</v>
      </c>
      <c r="L8369" s="356"/>
      <c r="M8369" s="356"/>
      <c r="N8369" s="356"/>
      <c r="O8369" s="356">
        <v>1049400</v>
      </c>
      <c r="P8369" s="356"/>
      <c r="Q8369" s="74">
        <v>0</v>
      </c>
    </row>
    <row r="8370" spans="1:17" ht="6.8" customHeight="1" x14ac:dyDescent="0.25"/>
    <row r="8371" spans="1:17" ht="12.75" customHeight="1" x14ac:dyDescent="0.25">
      <c r="A8371" s="277" t="s">
        <v>578</v>
      </c>
      <c r="B8371" s="277"/>
      <c r="C8371" s="278" t="s">
        <v>1074</v>
      </c>
      <c r="D8371" s="278"/>
      <c r="E8371" s="278"/>
      <c r="F8371" s="278"/>
      <c r="G8371" s="278"/>
      <c r="H8371" s="278"/>
      <c r="I8371" s="278"/>
      <c r="J8371" s="278"/>
      <c r="K8371" s="278"/>
      <c r="L8371" s="278"/>
      <c r="M8371" s="278"/>
      <c r="N8371" s="278"/>
      <c r="O8371" s="278"/>
      <c r="P8371" s="278"/>
      <c r="Q8371" s="278"/>
    </row>
    <row r="8372" spans="1:17" ht="12.1" customHeight="1" x14ac:dyDescent="0.25">
      <c r="A8372" s="273" t="s">
        <v>12748</v>
      </c>
      <c r="B8372" s="273"/>
      <c r="C8372" s="274" t="s">
        <v>12749</v>
      </c>
      <c r="D8372" s="274"/>
      <c r="E8372" s="274"/>
      <c r="F8372" s="274"/>
      <c r="G8372" s="73">
        <v>0</v>
      </c>
      <c r="H8372" s="73">
        <v>0</v>
      </c>
      <c r="I8372" s="275">
        <v>149370.88</v>
      </c>
      <c r="J8372" s="275"/>
      <c r="K8372" s="275">
        <v>0</v>
      </c>
      <c r="L8372" s="275"/>
      <c r="M8372" s="275"/>
      <c r="N8372" s="275"/>
      <c r="O8372" s="275">
        <v>149370.88</v>
      </c>
      <c r="P8372" s="275"/>
      <c r="Q8372" s="73">
        <v>0</v>
      </c>
    </row>
    <row r="8373" spans="1:17" ht="12.1" customHeight="1" x14ac:dyDescent="0.25">
      <c r="A8373" s="273" t="s">
        <v>12750</v>
      </c>
      <c r="B8373" s="273"/>
      <c r="C8373" s="274" t="s">
        <v>12749</v>
      </c>
      <c r="D8373" s="274"/>
      <c r="E8373" s="274"/>
      <c r="F8373" s="274"/>
      <c r="G8373" s="73">
        <v>0</v>
      </c>
      <c r="H8373" s="73">
        <v>0</v>
      </c>
      <c r="I8373" s="275">
        <v>1807881.8</v>
      </c>
      <c r="J8373" s="275"/>
      <c r="K8373" s="275">
        <v>0</v>
      </c>
      <c r="L8373" s="275"/>
      <c r="M8373" s="275"/>
      <c r="N8373" s="275"/>
      <c r="O8373" s="275">
        <v>1807881.8</v>
      </c>
      <c r="P8373" s="275"/>
      <c r="Q8373" s="73">
        <v>0</v>
      </c>
    </row>
    <row r="8374" spans="1:17" ht="12.75" customHeight="1" x14ac:dyDescent="0.25">
      <c r="A8374" s="273" t="s">
        <v>12751</v>
      </c>
      <c r="B8374" s="273"/>
      <c r="C8374" s="274" t="s">
        <v>12749</v>
      </c>
      <c r="D8374" s="274"/>
      <c r="E8374" s="274"/>
      <c r="F8374" s="274"/>
      <c r="G8374" s="73">
        <v>0</v>
      </c>
      <c r="H8374" s="73">
        <v>0</v>
      </c>
      <c r="I8374" s="275">
        <v>3069935.34</v>
      </c>
      <c r="J8374" s="275"/>
      <c r="K8374" s="275">
        <v>0</v>
      </c>
      <c r="L8374" s="275"/>
      <c r="M8374" s="275"/>
      <c r="N8374" s="275"/>
      <c r="O8374" s="275">
        <v>3069935.34</v>
      </c>
      <c r="P8374" s="275"/>
      <c r="Q8374" s="73">
        <v>0</v>
      </c>
    </row>
    <row r="8375" spans="1:17" ht="12.1" customHeight="1" x14ac:dyDescent="0.25">
      <c r="A8375" s="273" t="s">
        <v>12752</v>
      </c>
      <c r="B8375" s="273"/>
      <c r="C8375" s="274" t="s">
        <v>12749</v>
      </c>
      <c r="D8375" s="274"/>
      <c r="E8375" s="274"/>
      <c r="F8375" s="274"/>
      <c r="G8375" s="73">
        <v>0</v>
      </c>
      <c r="H8375" s="73">
        <v>0</v>
      </c>
      <c r="I8375" s="275">
        <v>9955895.3800000008</v>
      </c>
      <c r="J8375" s="275"/>
      <c r="K8375" s="275">
        <v>0</v>
      </c>
      <c r="L8375" s="275"/>
      <c r="M8375" s="275"/>
      <c r="N8375" s="275"/>
      <c r="O8375" s="275">
        <v>9955895.3800000008</v>
      </c>
      <c r="P8375" s="275"/>
      <c r="Q8375" s="73">
        <v>0</v>
      </c>
    </row>
    <row r="8376" spans="1:17" ht="12.1" customHeight="1" x14ac:dyDescent="0.25">
      <c r="A8376" s="273" t="s">
        <v>12753</v>
      </c>
      <c r="B8376" s="273"/>
      <c r="C8376" s="274" t="s">
        <v>12749</v>
      </c>
      <c r="D8376" s="274"/>
      <c r="E8376" s="274"/>
      <c r="F8376" s="274"/>
      <c r="G8376" s="73">
        <v>0</v>
      </c>
      <c r="H8376" s="73">
        <v>0</v>
      </c>
      <c r="I8376" s="275">
        <v>3101981.76</v>
      </c>
      <c r="J8376" s="275"/>
      <c r="K8376" s="275">
        <v>0</v>
      </c>
      <c r="L8376" s="275"/>
      <c r="M8376" s="275"/>
      <c r="N8376" s="275"/>
      <c r="O8376" s="275">
        <v>3101981.76</v>
      </c>
      <c r="P8376" s="275"/>
      <c r="Q8376" s="73">
        <v>0</v>
      </c>
    </row>
    <row r="8377" spans="1:17" ht="12.75" customHeight="1" x14ac:dyDescent="0.25">
      <c r="A8377" s="273" t="s">
        <v>12754</v>
      </c>
      <c r="B8377" s="273"/>
      <c r="C8377" s="274" t="s">
        <v>12749</v>
      </c>
      <c r="D8377" s="274"/>
      <c r="E8377" s="274"/>
      <c r="F8377" s="274"/>
      <c r="G8377" s="73">
        <v>0</v>
      </c>
      <c r="H8377" s="73">
        <v>0</v>
      </c>
      <c r="I8377" s="275">
        <v>17494836.539999999</v>
      </c>
      <c r="J8377" s="275"/>
      <c r="K8377" s="275">
        <v>0</v>
      </c>
      <c r="L8377" s="275"/>
      <c r="M8377" s="275"/>
      <c r="N8377" s="275"/>
      <c r="O8377" s="275">
        <v>17494836.539999999</v>
      </c>
      <c r="P8377" s="275"/>
      <c r="Q8377" s="73">
        <v>0</v>
      </c>
    </row>
    <row r="8378" spans="1:17" ht="12.1" customHeight="1" x14ac:dyDescent="0.25">
      <c r="A8378" s="273" t="s">
        <v>12755</v>
      </c>
      <c r="B8378" s="273"/>
      <c r="C8378" s="274" t="s">
        <v>12749</v>
      </c>
      <c r="D8378" s="274"/>
      <c r="E8378" s="274"/>
      <c r="F8378" s="274"/>
      <c r="G8378" s="73">
        <v>0</v>
      </c>
      <c r="H8378" s="73">
        <v>0</v>
      </c>
      <c r="I8378" s="275">
        <v>5068857.22</v>
      </c>
      <c r="J8378" s="275"/>
      <c r="K8378" s="275">
        <v>0</v>
      </c>
      <c r="L8378" s="275"/>
      <c r="M8378" s="275"/>
      <c r="N8378" s="275"/>
      <c r="O8378" s="275">
        <v>5068857.22</v>
      </c>
      <c r="P8378" s="275"/>
      <c r="Q8378" s="73">
        <v>0</v>
      </c>
    </row>
    <row r="8379" spans="1:17" ht="12.1" customHeight="1" x14ac:dyDescent="0.25">
      <c r="A8379" s="273" t="s">
        <v>12756</v>
      </c>
      <c r="B8379" s="273"/>
      <c r="C8379" s="274" t="s">
        <v>12749</v>
      </c>
      <c r="D8379" s="274"/>
      <c r="E8379" s="274"/>
      <c r="F8379" s="274"/>
      <c r="G8379" s="73">
        <v>0</v>
      </c>
      <c r="H8379" s="73">
        <v>0</v>
      </c>
      <c r="I8379" s="275">
        <v>6746221.2800000003</v>
      </c>
      <c r="J8379" s="275"/>
      <c r="K8379" s="275">
        <v>0</v>
      </c>
      <c r="L8379" s="275"/>
      <c r="M8379" s="275"/>
      <c r="N8379" s="275"/>
      <c r="O8379" s="275">
        <v>6746221.2800000003</v>
      </c>
      <c r="P8379" s="275"/>
      <c r="Q8379" s="73">
        <v>0</v>
      </c>
    </row>
    <row r="8380" spans="1:17" ht="12.75" customHeight="1" x14ac:dyDescent="0.25">
      <c r="A8380" s="273" t="s">
        <v>12757</v>
      </c>
      <c r="B8380" s="273"/>
      <c r="C8380" s="274" t="s">
        <v>12749</v>
      </c>
      <c r="D8380" s="274"/>
      <c r="E8380" s="274"/>
      <c r="F8380" s="274"/>
      <c r="G8380" s="73">
        <v>0</v>
      </c>
      <c r="H8380" s="73">
        <v>0</v>
      </c>
      <c r="I8380" s="275">
        <v>11872840.539999999</v>
      </c>
      <c r="J8380" s="275"/>
      <c r="K8380" s="275">
        <v>0</v>
      </c>
      <c r="L8380" s="275"/>
      <c r="M8380" s="275"/>
      <c r="N8380" s="275"/>
      <c r="O8380" s="275">
        <v>11872840.539999999</v>
      </c>
      <c r="P8380" s="275"/>
      <c r="Q8380" s="73">
        <v>0</v>
      </c>
    </row>
    <row r="8381" spans="1:17" ht="12.1" customHeight="1" x14ac:dyDescent="0.25">
      <c r="A8381" s="273" t="s">
        <v>12758</v>
      </c>
      <c r="B8381" s="273"/>
      <c r="C8381" s="274" t="s">
        <v>12749</v>
      </c>
      <c r="D8381" s="274"/>
      <c r="E8381" s="274"/>
      <c r="F8381" s="274"/>
      <c r="G8381" s="73">
        <v>0</v>
      </c>
      <c r="H8381" s="73">
        <v>0</v>
      </c>
      <c r="I8381" s="275">
        <v>8039724.5999999996</v>
      </c>
      <c r="J8381" s="275"/>
      <c r="K8381" s="275">
        <v>0</v>
      </c>
      <c r="L8381" s="275"/>
      <c r="M8381" s="275"/>
      <c r="N8381" s="275"/>
      <c r="O8381" s="275">
        <v>8039724.5999999996</v>
      </c>
      <c r="P8381" s="275"/>
      <c r="Q8381" s="73">
        <v>0</v>
      </c>
    </row>
    <row r="8382" spans="1:17" ht="12.1" customHeight="1" x14ac:dyDescent="0.25">
      <c r="A8382" s="273" t="s">
        <v>12759</v>
      </c>
      <c r="B8382" s="273"/>
      <c r="C8382" s="274" t="s">
        <v>12749</v>
      </c>
      <c r="D8382" s="274"/>
      <c r="E8382" s="274"/>
      <c r="F8382" s="274"/>
      <c r="G8382" s="73">
        <v>0</v>
      </c>
      <c r="H8382" s="73">
        <v>0</v>
      </c>
      <c r="I8382" s="275">
        <v>3645134.48</v>
      </c>
      <c r="J8382" s="275"/>
      <c r="K8382" s="275">
        <v>0</v>
      </c>
      <c r="L8382" s="275"/>
      <c r="M8382" s="275"/>
      <c r="N8382" s="275"/>
      <c r="O8382" s="275">
        <v>3645134.48</v>
      </c>
      <c r="P8382" s="275"/>
      <c r="Q8382" s="73">
        <v>0</v>
      </c>
    </row>
    <row r="8383" spans="1:17" ht="12.1" customHeight="1" x14ac:dyDescent="0.25">
      <c r="A8383" s="273" t="s">
        <v>12760</v>
      </c>
      <c r="B8383" s="273"/>
      <c r="C8383" s="274" t="s">
        <v>12749</v>
      </c>
      <c r="D8383" s="274"/>
      <c r="E8383" s="274"/>
      <c r="F8383" s="274"/>
      <c r="G8383" s="73">
        <v>0</v>
      </c>
      <c r="H8383" s="73">
        <v>0</v>
      </c>
      <c r="I8383" s="275">
        <v>1792450.5600000001</v>
      </c>
      <c r="J8383" s="275"/>
      <c r="K8383" s="275">
        <v>0</v>
      </c>
      <c r="L8383" s="275"/>
      <c r="M8383" s="275"/>
      <c r="N8383" s="275"/>
      <c r="O8383" s="275">
        <v>1792450.5600000001</v>
      </c>
      <c r="P8383" s="275"/>
      <c r="Q8383" s="73">
        <v>0</v>
      </c>
    </row>
    <row r="8384" spans="1:17" ht="12.75" customHeight="1" x14ac:dyDescent="0.25">
      <c r="A8384" s="273" t="s">
        <v>12761</v>
      </c>
      <c r="B8384" s="273"/>
      <c r="C8384" s="274" t="s">
        <v>12749</v>
      </c>
      <c r="D8384" s="274"/>
      <c r="E8384" s="274"/>
      <c r="F8384" s="274"/>
      <c r="G8384" s="73">
        <v>0</v>
      </c>
      <c r="H8384" s="73">
        <v>0</v>
      </c>
      <c r="I8384" s="275">
        <v>245370.88</v>
      </c>
      <c r="J8384" s="275"/>
      <c r="K8384" s="275">
        <v>0</v>
      </c>
      <c r="L8384" s="275"/>
      <c r="M8384" s="275"/>
      <c r="N8384" s="275"/>
      <c r="O8384" s="275">
        <v>245370.88</v>
      </c>
      <c r="P8384" s="275"/>
      <c r="Q8384" s="73">
        <v>0</v>
      </c>
    </row>
    <row r="8385" spans="1:17" ht="12.1" customHeight="1" x14ac:dyDescent="0.25">
      <c r="A8385" s="273" t="s">
        <v>12762</v>
      </c>
      <c r="B8385" s="273"/>
      <c r="C8385" s="274" t="s">
        <v>12749</v>
      </c>
      <c r="D8385" s="274"/>
      <c r="E8385" s="274"/>
      <c r="F8385" s="274"/>
      <c r="G8385" s="73">
        <v>0</v>
      </c>
      <c r="H8385" s="73">
        <v>0</v>
      </c>
      <c r="I8385" s="275">
        <v>3794505.36</v>
      </c>
      <c r="J8385" s="275"/>
      <c r="K8385" s="275">
        <v>0</v>
      </c>
      <c r="L8385" s="275"/>
      <c r="M8385" s="275"/>
      <c r="N8385" s="275"/>
      <c r="O8385" s="275">
        <v>3794505.36</v>
      </c>
      <c r="P8385" s="275"/>
      <c r="Q8385" s="73">
        <v>0</v>
      </c>
    </row>
    <row r="8386" spans="1:17" ht="12.1" customHeight="1" x14ac:dyDescent="0.25">
      <c r="A8386" s="273" t="s">
        <v>12763</v>
      </c>
      <c r="B8386" s="273"/>
      <c r="C8386" s="274" t="s">
        <v>12749</v>
      </c>
      <c r="D8386" s="274"/>
      <c r="E8386" s="274"/>
      <c r="F8386" s="274"/>
      <c r="G8386" s="73">
        <v>0</v>
      </c>
      <c r="H8386" s="73">
        <v>0</v>
      </c>
      <c r="I8386" s="275">
        <v>298741.76000000001</v>
      </c>
      <c r="J8386" s="275"/>
      <c r="K8386" s="275">
        <v>0</v>
      </c>
      <c r="L8386" s="275"/>
      <c r="M8386" s="275"/>
      <c r="N8386" s="275"/>
      <c r="O8386" s="275">
        <v>298741.76000000001</v>
      </c>
      <c r="P8386" s="275"/>
      <c r="Q8386" s="73">
        <v>0</v>
      </c>
    </row>
    <row r="8387" spans="1:17" ht="12.75" customHeight="1" x14ac:dyDescent="0.25">
      <c r="A8387" s="273" t="s">
        <v>12764</v>
      </c>
      <c r="B8387" s="273"/>
      <c r="C8387" s="274" t="s">
        <v>12749</v>
      </c>
      <c r="D8387" s="274"/>
      <c r="E8387" s="274"/>
      <c r="F8387" s="274"/>
      <c r="G8387" s="73">
        <v>0</v>
      </c>
      <c r="H8387" s="73">
        <v>0</v>
      </c>
      <c r="I8387" s="275">
        <v>1941821.4399999999</v>
      </c>
      <c r="J8387" s="275"/>
      <c r="K8387" s="275">
        <v>0</v>
      </c>
      <c r="L8387" s="275"/>
      <c r="M8387" s="275"/>
      <c r="N8387" s="275"/>
      <c r="O8387" s="275">
        <v>1941821.4399999999</v>
      </c>
      <c r="P8387" s="275"/>
      <c r="Q8387" s="73">
        <v>0</v>
      </c>
    </row>
    <row r="8388" spans="1:17" ht="12.1" customHeight="1" x14ac:dyDescent="0.25">
      <c r="A8388" s="273" t="s">
        <v>12765</v>
      </c>
      <c r="B8388" s="273"/>
      <c r="C8388" s="274" t="s">
        <v>12749</v>
      </c>
      <c r="D8388" s="274"/>
      <c r="E8388" s="274"/>
      <c r="F8388" s="274"/>
      <c r="G8388" s="73">
        <v>0</v>
      </c>
      <c r="H8388" s="73">
        <v>0</v>
      </c>
      <c r="I8388" s="275">
        <v>3752836.16</v>
      </c>
      <c r="J8388" s="275"/>
      <c r="K8388" s="275">
        <v>0</v>
      </c>
      <c r="L8388" s="275"/>
      <c r="M8388" s="275"/>
      <c r="N8388" s="275"/>
      <c r="O8388" s="275">
        <v>3752836.16</v>
      </c>
      <c r="P8388" s="275"/>
      <c r="Q8388" s="73">
        <v>0</v>
      </c>
    </row>
    <row r="8389" spans="1:17" ht="12.1" customHeight="1" x14ac:dyDescent="0.25">
      <c r="A8389" s="273" t="s">
        <v>12766</v>
      </c>
      <c r="B8389" s="273"/>
      <c r="C8389" s="274" t="s">
        <v>12749</v>
      </c>
      <c r="D8389" s="274"/>
      <c r="E8389" s="274"/>
      <c r="F8389" s="274"/>
      <c r="G8389" s="73">
        <v>0</v>
      </c>
      <c r="H8389" s="73">
        <v>0</v>
      </c>
      <c r="I8389" s="275">
        <v>4228081.72</v>
      </c>
      <c r="J8389" s="275"/>
      <c r="K8389" s="275">
        <v>0</v>
      </c>
      <c r="L8389" s="275"/>
      <c r="M8389" s="275"/>
      <c r="N8389" s="275"/>
      <c r="O8389" s="275">
        <v>4228081.72</v>
      </c>
      <c r="P8389" s="275"/>
      <c r="Q8389" s="73">
        <v>0</v>
      </c>
    </row>
    <row r="8390" spans="1:17" ht="12.75" customHeight="1" x14ac:dyDescent="0.25">
      <c r="A8390" s="273" t="s">
        <v>12767</v>
      </c>
      <c r="B8390" s="273"/>
      <c r="C8390" s="274" t="s">
        <v>12749</v>
      </c>
      <c r="D8390" s="274"/>
      <c r="E8390" s="274"/>
      <c r="F8390" s="274"/>
      <c r="G8390" s="73">
        <v>0</v>
      </c>
      <c r="H8390" s="73">
        <v>0</v>
      </c>
      <c r="I8390" s="275">
        <v>6222294.3200000003</v>
      </c>
      <c r="J8390" s="275"/>
      <c r="K8390" s="275">
        <v>0</v>
      </c>
      <c r="L8390" s="275"/>
      <c r="M8390" s="275"/>
      <c r="N8390" s="275"/>
      <c r="O8390" s="275">
        <v>6222294.3200000003</v>
      </c>
      <c r="P8390" s="275"/>
      <c r="Q8390" s="73">
        <v>0</v>
      </c>
    </row>
    <row r="8391" spans="1:17" ht="12.1" customHeight="1" x14ac:dyDescent="0.25">
      <c r="A8391" s="273" t="s">
        <v>12768</v>
      </c>
      <c r="B8391" s="273"/>
      <c r="C8391" s="274" t="s">
        <v>12749</v>
      </c>
      <c r="D8391" s="274"/>
      <c r="E8391" s="274"/>
      <c r="F8391" s="274"/>
      <c r="G8391" s="73">
        <v>0</v>
      </c>
      <c r="H8391" s="73">
        <v>0</v>
      </c>
      <c r="I8391" s="275">
        <v>3495763.6</v>
      </c>
      <c r="J8391" s="275"/>
      <c r="K8391" s="275">
        <v>0</v>
      </c>
      <c r="L8391" s="275"/>
      <c r="M8391" s="275"/>
      <c r="N8391" s="275"/>
      <c r="O8391" s="275">
        <v>3495763.6</v>
      </c>
      <c r="P8391" s="275"/>
      <c r="Q8391" s="73">
        <v>0</v>
      </c>
    </row>
    <row r="8392" spans="1:17" ht="12.1" customHeight="1" x14ac:dyDescent="0.25">
      <c r="A8392" s="273" t="s">
        <v>12769</v>
      </c>
      <c r="B8392" s="273"/>
      <c r="C8392" s="274" t="s">
        <v>12770</v>
      </c>
      <c r="D8392" s="274"/>
      <c r="E8392" s="274"/>
      <c r="F8392" s="274"/>
      <c r="G8392" s="73">
        <v>0</v>
      </c>
      <c r="H8392" s="73">
        <v>0</v>
      </c>
      <c r="I8392" s="275">
        <v>24000</v>
      </c>
      <c r="J8392" s="275"/>
      <c r="K8392" s="275">
        <v>0</v>
      </c>
      <c r="L8392" s="275"/>
      <c r="M8392" s="275"/>
      <c r="N8392" s="275"/>
      <c r="O8392" s="275">
        <v>24000</v>
      </c>
      <c r="P8392" s="275"/>
      <c r="Q8392" s="73">
        <v>0</v>
      </c>
    </row>
    <row r="8393" spans="1:17" ht="12.75" customHeight="1" x14ac:dyDescent="0.25">
      <c r="A8393" s="273" t="s">
        <v>12771</v>
      </c>
      <c r="B8393" s="273"/>
      <c r="C8393" s="274" t="s">
        <v>12749</v>
      </c>
      <c r="D8393" s="274"/>
      <c r="E8393" s="274"/>
      <c r="F8393" s="274"/>
      <c r="G8393" s="73">
        <v>0</v>
      </c>
      <c r="H8393" s="73">
        <v>0</v>
      </c>
      <c r="I8393" s="275">
        <v>14029637.1</v>
      </c>
      <c r="J8393" s="275"/>
      <c r="K8393" s="275">
        <v>0</v>
      </c>
      <c r="L8393" s="275"/>
      <c r="M8393" s="275"/>
      <c r="N8393" s="275"/>
      <c r="O8393" s="275">
        <v>14029637.1</v>
      </c>
      <c r="P8393" s="275"/>
      <c r="Q8393" s="73">
        <v>0</v>
      </c>
    </row>
    <row r="8394" spans="1:17" ht="12.1" customHeight="1" x14ac:dyDescent="0.25">
      <c r="A8394" s="273" t="s">
        <v>12772</v>
      </c>
      <c r="B8394" s="273"/>
      <c r="C8394" s="274" t="s">
        <v>12749</v>
      </c>
      <c r="D8394" s="274"/>
      <c r="E8394" s="274"/>
      <c r="F8394" s="274"/>
      <c r="G8394" s="73">
        <v>0</v>
      </c>
      <c r="H8394" s="73">
        <v>0</v>
      </c>
      <c r="I8394" s="275">
        <v>6966109.9000000004</v>
      </c>
      <c r="J8394" s="275"/>
      <c r="K8394" s="275">
        <v>0</v>
      </c>
      <c r="L8394" s="275"/>
      <c r="M8394" s="275"/>
      <c r="N8394" s="275"/>
      <c r="O8394" s="275">
        <v>6966109.9000000004</v>
      </c>
      <c r="P8394" s="275"/>
      <c r="Q8394" s="73">
        <v>0</v>
      </c>
    </row>
    <row r="8395" spans="1:17" ht="12.1" customHeight="1" x14ac:dyDescent="0.25">
      <c r="A8395" s="273" t="s">
        <v>12773</v>
      </c>
      <c r="B8395" s="273"/>
      <c r="C8395" s="274" t="s">
        <v>12749</v>
      </c>
      <c r="D8395" s="274"/>
      <c r="E8395" s="274"/>
      <c r="F8395" s="274"/>
      <c r="G8395" s="73">
        <v>0</v>
      </c>
      <c r="H8395" s="73">
        <v>0</v>
      </c>
      <c r="I8395" s="275">
        <v>7064646.1799999997</v>
      </c>
      <c r="J8395" s="275"/>
      <c r="K8395" s="275">
        <v>0</v>
      </c>
      <c r="L8395" s="275"/>
      <c r="M8395" s="275"/>
      <c r="N8395" s="275"/>
      <c r="O8395" s="275">
        <v>7064646.1799999997</v>
      </c>
      <c r="P8395" s="275"/>
      <c r="Q8395" s="73">
        <v>0</v>
      </c>
    </row>
    <row r="8396" spans="1:17" ht="12.75" customHeight="1" x14ac:dyDescent="0.25">
      <c r="A8396" s="273" t="s">
        <v>12774</v>
      </c>
      <c r="B8396" s="273"/>
      <c r="C8396" s="274" t="s">
        <v>12775</v>
      </c>
      <c r="D8396" s="274"/>
      <c r="E8396" s="274"/>
      <c r="F8396" s="274"/>
      <c r="G8396" s="73">
        <v>0</v>
      </c>
      <c r="H8396" s="73">
        <v>0</v>
      </c>
      <c r="I8396" s="275">
        <v>673735.42</v>
      </c>
      <c r="J8396" s="275"/>
      <c r="K8396" s="275">
        <v>0</v>
      </c>
      <c r="L8396" s="275"/>
      <c r="M8396" s="275"/>
      <c r="N8396" s="275"/>
      <c r="O8396" s="275">
        <v>673735.42</v>
      </c>
      <c r="P8396" s="275"/>
      <c r="Q8396" s="73">
        <v>0</v>
      </c>
    </row>
    <row r="8397" spans="1:17" ht="12.1" customHeight="1" x14ac:dyDescent="0.25">
      <c r="A8397" s="355"/>
      <c r="B8397" s="355"/>
      <c r="C8397" s="355"/>
      <c r="D8397" s="355"/>
      <c r="E8397" s="355"/>
      <c r="F8397" s="355"/>
      <c r="G8397" s="74">
        <v>0</v>
      </c>
      <c r="H8397" s="74">
        <v>0</v>
      </c>
      <c r="I8397" s="356">
        <v>125482674.22</v>
      </c>
      <c r="J8397" s="356"/>
      <c r="K8397" s="356">
        <v>0</v>
      </c>
      <c r="L8397" s="356"/>
      <c r="M8397" s="356"/>
      <c r="N8397" s="356"/>
      <c r="O8397" s="356">
        <v>125482674.22</v>
      </c>
      <c r="P8397" s="356"/>
      <c r="Q8397" s="74">
        <v>0</v>
      </c>
    </row>
    <row r="8398" spans="1:17" ht="6.8" customHeight="1" x14ac:dyDescent="0.25"/>
    <row r="8399" spans="1:17" ht="12.1" customHeight="1" x14ac:dyDescent="0.25">
      <c r="A8399" s="277" t="s">
        <v>578</v>
      </c>
      <c r="B8399" s="277"/>
      <c r="C8399" s="278" t="s">
        <v>1076</v>
      </c>
      <c r="D8399" s="278"/>
      <c r="E8399" s="278"/>
      <c r="F8399" s="278"/>
      <c r="G8399" s="278"/>
      <c r="H8399" s="278"/>
      <c r="I8399" s="278"/>
      <c r="J8399" s="278"/>
      <c r="K8399" s="278"/>
      <c r="L8399" s="278"/>
      <c r="M8399" s="278"/>
      <c r="N8399" s="278"/>
      <c r="O8399" s="278"/>
      <c r="P8399" s="278"/>
      <c r="Q8399" s="278"/>
    </row>
    <row r="8400" spans="1:17" ht="12.75" customHeight="1" x14ac:dyDescent="0.25">
      <c r="A8400" s="273" t="s">
        <v>12776</v>
      </c>
      <c r="B8400" s="273"/>
      <c r="C8400" s="274" t="s">
        <v>12777</v>
      </c>
      <c r="D8400" s="274"/>
      <c r="E8400" s="274"/>
      <c r="F8400" s="274"/>
      <c r="G8400" s="73">
        <v>0</v>
      </c>
      <c r="H8400" s="73">
        <v>0</v>
      </c>
      <c r="I8400" s="275">
        <v>188571.42</v>
      </c>
      <c r="J8400" s="275"/>
      <c r="K8400" s="275">
        <v>0</v>
      </c>
      <c r="L8400" s="275"/>
      <c r="M8400" s="275"/>
      <c r="N8400" s="275"/>
      <c r="O8400" s="275">
        <v>188571.42</v>
      </c>
      <c r="P8400" s="275"/>
      <c r="Q8400" s="73">
        <v>0</v>
      </c>
    </row>
    <row r="8401" spans="1:17" ht="12.1" customHeight="1" x14ac:dyDescent="0.25">
      <c r="A8401" s="273" t="s">
        <v>12778</v>
      </c>
      <c r="B8401" s="273"/>
      <c r="C8401" s="274" t="s">
        <v>12779</v>
      </c>
      <c r="D8401" s="274"/>
      <c r="E8401" s="274"/>
      <c r="F8401" s="274"/>
      <c r="G8401" s="73">
        <v>0</v>
      </c>
      <c r="H8401" s="73">
        <v>0</v>
      </c>
      <c r="I8401" s="275">
        <v>174285.71</v>
      </c>
      <c r="J8401" s="275"/>
      <c r="K8401" s="275">
        <v>0</v>
      </c>
      <c r="L8401" s="275"/>
      <c r="M8401" s="275"/>
      <c r="N8401" s="275"/>
      <c r="O8401" s="275">
        <v>174285.71</v>
      </c>
      <c r="P8401" s="275"/>
      <c r="Q8401" s="73">
        <v>0</v>
      </c>
    </row>
    <row r="8402" spans="1:17" ht="12.1" customHeight="1" x14ac:dyDescent="0.25">
      <c r="A8402" s="273" t="s">
        <v>12780</v>
      </c>
      <c r="B8402" s="273"/>
      <c r="C8402" s="274" t="s">
        <v>12781</v>
      </c>
      <c r="D8402" s="274"/>
      <c r="E8402" s="274"/>
      <c r="F8402" s="274"/>
      <c r="G8402" s="73">
        <v>0</v>
      </c>
      <c r="H8402" s="73">
        <v>0</v>
      </c>
      <c r="I8402" s="275">
        <v>450000</v>
      </c>
      <c r="J8402" s="275"/>
      <c r="K8402" s="275">
        <v>0</v>
      </c>
      <c r="L8402" s="275"/>
      <c r="M8402" s="275"/>
      <c r="N8402" s="275"/>
      <c r="O8402" s="275">
        <v>450000</v>
      </c>
      <c r="P8402" s="275"/>
      <c r="Q8402" s="73">
        <v>0</v>
      </c>
    </row>
    <row r="8403" spans="1:17" ht="12.75" customHeight="1" x14ac:dyDescent="0.25">
      <c r="A8403" s="273" t="s">
        <v>12782</v>
      </c>
      <c r="B8403" s="273"/>
      <c r="C8403" s="274" t="s">
        <v>12783</v>
      </c>
      <c r="D8403" s="274"/>
      <c r="E8403" s="274"/>
      <c r="F8403" s="274"/>
      <c r="G8403" s="73">
        <v>0</v>
      </c>
      <c r="H8403" s="73">
        <v>0</v>
      </c>
      <c r="I8403" s="275">
        <v>1320000</v>
      </c>
      <c r="J8403" s="275"/>
      <c r="K8403" s="275">
        <v>0</v>
      </c>
      <c r="L8403" s="275"/>
      <c r="M8403" s="275"/>
      <c r="N8403" s="275"/>
      <c r="O8403" s="275">
        <v>1320000</v>
      </c>
      <c r="P8403" s="275"/>
      <c r="Q8403" s="73">
        <v>0</v>
      </c>
    </row>
    <row r="8404" spans="1:17" ht="12.1" customHeight="1" x14ac:dyDescent="0.25">
      <c r="A8404" s="273" t="s">
        <v>12784</v>
      </c>
      <c r="B8404" s="273"/>
      <c r="C8404" s="274" t="s">
        <v>12785</v>
      </c>
      <c r="D8404" s="274"/>
      <c r="E8404" s="274"/>
      <c r="F8404" s="274"/>
      <c r="G8404" s="73">
        <v>0</v>
      </c>
      <c r="H8404" s="73">
        <v>0</v>
      </c>
      <c r="I8404" s="275">
        <v>575000</v>
      </c>
      <c r="J8404" s="275"/>
      <c r="K8404" s="275">
        <v>0</v>
      </c>
      <c r="L8404" s="275"/>
      <c r="M8404" s="275"/>
      <c r="N8404" s="275"/>
      <c r="O8404" s="275">
        <v>575000</v>
      </c>
      <c r="P8404" s="275"/>
      <c r="Q8404" s="73">
        <v>0</v>
      </c>
    </row>
    <row r="8405" spans="1:17" ht="12.1" customHeight="1" x14ac:dyDescent="0.25">
      <c r="A8405" s="273" t="s">
        <v>12786</v>
      </c>
      <c r="B8405" s="273"/>
      <c r="C8405" s="274" t="s">
        <v>12787</v>
      </c>
      <c r="D8405" s="274"/>
      <c r="E8405" s="274"/>
      <c r="F8405" s="274"/>
      <c r="G8405" s="73">
        <v>0</v>
      </c>
      <c r="H8405" s="73">
        <v>0</v>
      </c>
      <c r="I8405" s="275">
        <v>469000</v>
      </c>
      <c r="J8405" s="275"/>
      <c r="K8405" s="275">
        <v>0</v>
      </c>
      <c r="L8405" s="275"/>
      <c r="M8405" s="275"/>
      <c r="N8405" s="275"/>
      <c r="O8405" s="275">
        <v>469000</v>
      </c>
      <c r="P8405" s="275"/>
      <c r="Q8405" s="73">
        <v>0</v>
      </c>
    </row>
    <row r="8406" spans="1:17" ht="12.75" customHeight="1" x14ac:dyDescent="0.25">
      <c r="A8406" s="273" t="s">
        <v>12788</v>
      </c>
      <c r="B8406" s="273"/>
      <c r="C8406" s="274" t="s">
        <v>12789</v>
      </c>
      <c r="D8406" s="274"/>
      <c r="E8406" s="274"/>
      <c r="F8406" s="274"/>
      <c r="G8406" s="73">
        <v>0</v>
      </c>
      <c r="H8406" s="73">
        <v>0</v>
      </c>
      <c r="I8406" s="275">
        <v>607390</v>
      </c>
      <c r="J8406" s="275"/>
      <c r="K8406" s="275">
        <v>0</v>
      </c>
      <c r="L8406" s="275"/>
      <c r="M8406" s="275"/>
      <c r="N8406" s="275"/>
      <c r="O8406" s="275">
        <v>607390</v>
      </c>
      <c r="P8406" s="275"/>
      <c r="Q8406" s="73">
        <v>0</v>
      </c>
    </row>
    <row r="8407" spans="1:17" ht="12.1" customHeight="1" x14ac:dyDescent="0.25">
      <c r="A8407" s="273" t="s">
        <v>12790</v>
      </c>
      <c r="B8407" s="273"/>
      <c r="C8407" s="274" t="s">
        <v>12791</v>
      </c>
      <c r="D8407" s="274"/>
      <c r="E8407" s="274"/>
      <c r="F8407" s="274"/>
      <c r="G8407" s="73">
        <v>0</v>
      </c>
      <c r="H8407" s="73">
        <v>0</v>
      </c>
      <c r="I8407" s="275">
        <v>325936.36</v>
      </c>
      <c r="J8407" s="275"/>
      <c r="K8407" s="275">
        <v>0</v>
      </c>
      <c r="L8407" s="275"/>
      <c r="M8407" s="275"/>
      <c r="N8407" s="275"/>
      <c r="O8407" s="275">
        <v>325936.36</v>
      </c>
      <c r="P8407" s="275"/>
      <c r="Q8407" s="73">
        <v>0</v>
      </c>
    </row>
    <row r="8408" spans="1:17" ht="12.1" customHeight="1" x14ac:dyDescent="0.25">
      <c r="A8408" s="273" t="s">
        <v>12792</v>
      </c>
      <c r="B8408" s="273"/>
      <c r="C8408" s="274" t="s">
        <v>12793</v>
      </c>
      <c r="D8408" s="274"/>
      <c r="E8408" s="274"/>
      <c r="F8408" s="274"/>
      <c r="G8408" s="73">
        <v>0</v>
      </c>
      <c r="H8408" s="73">
        <v>0</v>
      </c>
      <c r="I8408" s="275">
        <v>849553.65</v>
      </c>
      <c r="J8408" s="275"/>
      <c r="K8408" s="275">
        <v>0</v>
      </c>
      <c r="L8408" s="275"/>
      <c r="M8408" s="275"/>
      <c r="N8408" s="275"/>
      <c r="O8408" s="275">
        <v>849553.65</v>
      </c>
      <c r="P8408" s="275"/>
      <c r="Q8408" s="73">
        <v>0</v>
      </c>
    </row>
    <row r="8409" spans="1:17" ht="12.1" customHeight="1" x14ac:dyDescent="0.25">
      <c r="A8409" s="273" t="s">
        <v>12794</v>
      </c>
      <c r="B8409" s="273"/>
      <c r="C8409" s="274" t="s">
        <v>12795</v>
      </c>
      <c r="D8409" s="274"/>
      <c r="E8409" s="274"/>
      <c r="F8409" s="274"/>
      <c r="G8409" s="73">
        <v>0</v>
      </c>
      <c r="H8409" s="73">
        <v>0</v>
      </c>
      <c r="I8409" s="275">
        <v>542494.55000000005</v>
      </c>
      <c r="J8409" s="275"/>
      <c r="K8409" s="275">
        <v>0</v>
      </c>
      <c r="L8409" s="275"/>
      <c r="M8409" s="275"/>
      <c r="N8409" s="275"/>
      <c r="O8409" s="275">
        <v>542494.55000000005</v>
      </c>
      <c r="P8409" s="275"/>
      <c r="Q8409" s="73">
        <v>0</v>
      </c>
    </row>
    <row r="8410" spans="1:17" ht="12.75" customHeight="1" x14ac:dyDescent="0.25">
      <c r="A8410" s="273" t="s">
        <v>12796</v>
      </c>
      <c r="B8410" s="273"/>
      <c r="C8410" s="274" t="s">
        <v>12797</v>
      </c>
      <c r="D8410" s="274"/>
      <c r="E8410" s="274"/>
      <c r="F8410" s="274"/>
      <c r="G8410" s="73">
        <v>0</v>
      </c>
      <c r="H8410" s="73">
        <v>0</v>
      </c>
      <c r="I8410" s="275">
        <v>1055249.08</v>
      </c>
      <c r="J8410" s="275"/>
      <c r="K8410" s="275">
        <v>0</v>
      </c>
      <c r="L8410" s="275"/>
      <c r="M8410" s="275"/>
      <c r="N8410" s="275"/>
      <c r="O8410" s="275">
        <v>1055249.08</v>
      </c>
      <c r="P8410" s="275"/>
      <c r="Q8410" s="73">
        <v>0</v>
      </c>
    </row>
    <row r="8411" spans="1:17" ht="12.1" customHeight="1" x14ac:dyDescent="0.25">
      <c r="A8411" s="273" t="s">
        <v>12798</v>
      </c>
      <c r="B8411" s="273"/>
      <c r="C8411" s="274" t="s">
        <v>12799</v>
      </c>
      <c r="D8411" s="274"/>
      <c r="E8411" s="274"/>
      <c r="F8411" s="274"/>
      <c r="G8411" s="73">
        <v>0</v>
      </c>
      <c r="H8411" s="73">
        <v>0</v>
      </c>
      <c r="I8411" s="275">
        <v>827728.88</v>
      </c>
      <c r="J8411" s="275"/>
      <c r="K8411" s="275">
        <v>0</v>
      </c>
      <c r="L8411" s="275"/>
      <c r="M8411" s="275"/>
      <c r="N8411" s="275"/>
      <c r="O8411" s="275">
        <v>827728.88</v>
      </c>
      <c r="P8411" s="275"/>
      <c r="Q8411" s="73">
        <v>0</v>
      </c>
    </row>
    <row r="8412" spans="1:17" ht="12.1" customHeight="1" x14ac:dyDescent="0.25">
      <c r="A8412" s="273" t="s">
        <v>12800</v>
      </c>
      <c r="B8412" s="273"/>
      <c r="C8412" s="274" t="s">
        <v>12801</v>
      </c>
      <c r="D8412" s="274"/>
      <c r="E8412" s="274"/>
      <c r="F8412" s="274"/>
      <c r="G8412" s="73">
        <v>0</v>
      </c>
      <c r="H8412" s="73">
        <v>0</v>
      </c>
      <c r="I8412" s="275">
        <v>576036</v>
      </c>
      <c r="J8412" s="275"/>
      <c r="K8412" s="275">
        <v>0</v>
      </c>
      <c r="L8412" s="275"/>
      <c r="M8412" s="275"/>
      <c r="N8412" s="275"/>
      <c r="O8412" s="275">
        <v>576036</v>
      </c>
      <c r="P8412" s="275"/>
      <c r="Q8412" s="73">
        <v>0</v>
      </c>
    </row>
    <row r="8413" spans="1:17" ht="12.75" customHeight="1" x14ac:dyDescent="0.25">
      <c r="A8413" s="273" t="s">
        <v>12802</v>
      </c>
      <c r="B8413" s="273"/>
      <c r="C8413" s="274" t="s">
        <v>12803</v>
      </c>
      <c r="D8413" s="274"/>
      <c r="E8413" s="274"/>
      <c r="F8413" s="274"/>
      <c r="G8413" s="73">
        <v>0</v>
      </c>
      <c r="H8413" s="73">
        <v>0</v>
      </c>
      <c r="I8413" s="275">
        <v>235040</v>
      </c>
      <c r="J8413" s="275"/>
      <c r="K8413" s="275">
        <v>0</v>
      </c>
      <c r="L8413" s="275"/>
      <c r="M8413" s="275"/>
      <c r="N8413" s="275"/>
      <c r="O8413" s="275">
        <v>235040</v>
      </c>
      <c r="P8413" s="275"/>
      <c r="Q8413" s="73">
        <v>0</v>
      </c>
    </row>
    <row r="8414" spans="1:17" ht="12.1" customHeight="1" x14ac:dyDescent="0.25">
      <c r="A8414" s="273" t="s">
        <v>12804</v>
      </c>
      <c r="B8414" s="273"/>
      <c r="C8414" s="274" t="s">
        <v>12805</v>
      </c>
      <c r="D8414" s="274"/>
      <c r="E8414" s="274"/>
      <c r="F8414" s="274"/>
      <c r="G8414" s="73">
        <v>0</v>
      </c>
      <c r="H8414" s="73">
        <v>0</v>
      </c>
      <c r="I8414" s="275">
        <v>990720</v>
      </c>
      <c r="J8414" s="275"/>
      <c r="K8414" s="275">
        <v>0</v>
      </c>
      <c r="L8414" s="275"/>
      <c r="M8414" s="275"/>
      <c r="N8414" s="275"/>
      <c r="O8414" s="275">
        <v>990720</v>
      </c>
      <c r="P8414" s="275"/>
      <c r="Q8414" s="73">
        <v>0</v>
      </c>
    </row>
    <row r="8415" spans="1:17" ht="12.1" customHeight="1" x14ac:dyDescent="0.25">
      <c r="A8415" s="273" t="s">
        <v>12806</v>
      </c>
      <c r="B8415" s="273"/>
      <c r="C8415" s="274" t="s">
        <v>12807</v>
      </c>
      <c r="D8415" s="274"/>
      <c r="E8415" s="274"/>
      <c r="F8415" s="274"/>
      <c r="G8415" s="73">
        <v>0</v>
      </c>
      <c r="H8415" s="73">
        <v>0</v>
      </c>
      <c r="I8415" s="275">
        <v>500000</v>
      </c>
      <c r="J8415" s="275"/>
      <c r="K8415" s="275">
        <v>0</v>
      </c>
      <c r="L8415" s="275"/>
      <c r="M8415" s="275"/>
      <c r="N8415" s="275"/>
      <c r="O8415" s="275">
        <v>500000</v>
      </c>
      <c r="P8415" s="275"/>
      <c r="Q8415" s="73">
        <v>0</v>
      </c>
    </row>
    <row r="8416" spans="1:17" ht="12.75" customHeight="1" x14ac:dyDescent="0.25">
      <c r="A8416" s="273" t="s">
        <v>12808</v>
      </c>
      <c r="B8416" s="273"/>
      <c r="C8416" s="274" t="s">
        <v>12809</v>
      </c>
      <c r="D8416" s="274"/>
      <c r="E8416" s="274"/>
      <c r="F8416" s="274"/>
      <c r="G8416" s="73">
        <v>0</v>
      </c>
      <c r="H8416" s="73">
        <v>0</v>
      </c>
      <c r="I8416" s="275">
        <v>406401.18</v>
      </c>
      <c r="J8416" s="275"/>
      <c r="K8416" s="275">
        <v>0</v>
      </c>
      <c r="L8416" s="275"/>
      <c r="M8416" s="275"/>
      <c r="N8416" s="275"/>
      <c r="O8416" s="275">
        <v>406401.18</v>
      </c>
      <c r="P8416" s="275"/>
      <c r="Q8416" s="73">
        <v>0</v>
      </c>
    </row>
    <row r="8417" spans="1:17" ht="12.1" customHeight="1" x14ac:dyDescent="0.25">
      <c r="A8417" s="273" t="s">
        <v>12810</v>
      </c>
      <c r="B8417" s="273"/>
      <c r="C8417" s="274" t="s">
        <v>12811</v>
      </c>
      <c r="D8417" s="274"/>
      <c r="E8417" s="274"/>
      <c r="F8417" s="274"/>
      <c r="G8417" s="73">
        <v>0</v>
      </c>
      <c r="H8417" s="73">
        <v>0</v>
      </c>
      <c r="I8417" s="275">
        <v>603900</v>
      </c>
      <c r="J8417" s="275"/>
      <c r="K8417" s="275">
        <v>0</v>
      </c>
      <c r="L8417" s="275"/>
      <c r="M8417" s="275"/>
      <c r="N8417" s="275"/>
      <c r="O8417" s="275">
        <v>603900</v>
      </c>
      <c r="P8417" s="275"/>
      <c r="Q8417" s="73">
        <v>0</v>
      </c>
    </row>
    <row r="8418" spans="1:17" ht="12.1" customHeight="1" x14ac:dyDescent="0.25">
      <c r="A8418" s="273" t="s">
        <v>12812</v>
      </c>
      <c r="B8418" s="273"/>
      <c r="C8418" s="274" t="s">
        <v>12813</v>
      </c>
      <c r="D8418" s="274"/>
      <c r="E8418" s="274"/>
      <c r="F8418" s="274"/>
      <c r="G8418" s="73">
        <v>0</v>
      </c>
      <c r="H8418" s="73">
        <v>0</v>
      </c>
      <c r="I8418" s="275">
        <v>2041720.89</v>
      </c>
      <c r="J8418" s="275"/>
      <c r="K8418" s="275">
        <v>0</v>
      </c>
      <c r="L8418" s="275"/>
      <c r="M8418" s="275"/>
      <c r="N8418" s="275"/>
      <c r="O8418" s="275">
        <v>2041720.89</v>
      </c>
      <c r="P8418" s="275"/>
      <c r="Q8418" s="73">
        <v>0</v>
      </c>
    </row>
    <row r="8419" spans="1:17" ht="12.75" customHeight="1" x14ac:dyDescent="0.25">
      <c r="A8419" s="273" t="s">
        <v>12814</v>
      </c>
      <c r="B8419" s="273"/>
      <c r="C8419" s="274" t="s">
        <v>12815</v>
      </c>
      <c r="D8419" s="274"/>
      <c r="E8419" s="274"/>
      <c r="F8419" s="274"/>
      <c r="G8419" s="73">
        <v>0</v>
      </c>
      <c r="H8419" s="73">
        <v>0</v>
      </c>
      <c r="I8419" s="275">
        <v>6861055.21</v>
      </c>
      <c r="J8419" s="275"/>
      <c r="K8419" s="275">
        <v>0</v>
      </c>
      <c r="L8419" s="275"/>
      <c r="M8419" s="275"/>
      <c r="N8419" s="275"/>
      <c r="O8419" s="275">
        <v>6861055.21</v>
      </c>
      <c r="P8419" s="275"/>
      <c r="Q8419" s="73">
        <v>0</v>
      </c>
    </row>
    <row r="8420" spans="1:17" ht="12.1" customHeight="1" x14ac:dyDescent="0.25">
      <c r="A8420" s="273" t="s">
        <v>12816</v>
      </c>
      <c r="B8420" s="273"/>
      <c r="C8420" s="274" t="s">
        <v>12817</v>
      </c>
      <c r="D8420" s="274"/>
      <c r="E8420" s="274"/>
      <c r="F8420" s="274"/>
      <c r="G8420" s="73">
        <v>0</v>
      </c>
      <c r="H8420" s="73">
        <v>0</v>
      </c>
      <c r="I8420" s="275">
        <v>4678245.5199999996</v>
      </c>
      <c r="J8420" s="275"/>
      <c r="K8420" s="275">
        <v>0</v>
      </c>
      <c r="L8420" s="275"/>
      <c r="M8420" s="275"/>
      <c r="N8420" s="275"/>
      <c r="O8420" s="275">
        <v>4678245.5199999996</v>
      </c>
      <c r="P8420" s="275"/>
      <c r="Q8420" s="73">
        <v>0</v>
      </c>
    </row>
    <row r="8421" spans="1:17" ht="12.1" customHeight="1" x14ac:dyDescent="0.25">
      <c r="A8421" s="273" t="s">
        <v>12818</v>
      </c>
      <c r="B8421" s="273"/>
      <c r="C8421" s="274" t="s">
        <v>12819</v>
      </c>
      <c r="D8421" s="274"/>
      <c r="E8421" s="274"/>
      <c r="F8421" s="274"/>
      <c r="G8421" s="73">
        <v>0</v>
      </c>
      <c r="H8421" s="73">
        <v>0</v>
      </c>
      <c r="I8421" s="275">
        <v>5529695.3399999999</v>
      </c>
      <c r="J8421" s="275"/>
      <c r="K8421" s="275">
        <v>0</v>
      </c>
      <c r="L8421" s="275"/>
      <c r="M8421" s="275"/>
      <c r="N8421" s="275"/>
      <c r="O8421" s="275">
        <v>5529695.3399999999</v>
      </c>
      <c r="P8421" s="275"/>
      <c r="Q8421" s="73">
        <v>0</v>
      </c>
    </row>
    <row r="8422" spans="1:17" ht="12.75" customHeight="1" x14ac:dyDescent="0.25">
      <c r="A8422" s="273" t="s">
        <v>12820</v>
      </c>
      <c r="B8422" s="273"/>
      <c r="C8422" s="274" t="s">
        <v>12821</v>
      </c>
      <c r="D8422" s="274"/>
      <c r="E8422" s="274"/>
      <c r="F8422" s="274"/>
      <c r="G8422" s="73">
        <v>0</v>
      </c>
      <c r="H8422" s="73">
        <v>0</v>
      </c>
      <c r="I8422" s="275">
        <v>3077715.22</v>
      </c>
      <c r="J8422" s="275"/>
      <c r="K8422" s="275">
        <v>0</v>
      </c>
      <c r="L8422" s="275"/>
      <c r="M8422" s="275"/>
      <c r="N8422" s="275"/>
      <c r="O8422" s="275">
        <v>3077715.22</v>
      </c>
      <c r="P8422" s="275"/>
      <c r="Q8422" s="73">
        <v>0</v>
      </c>
    </row>
    <row r="8423" spans="1:17" ht="12.1" customHeight="1" x14ac:dyDescent="0.25">
      <c r="A8423" s="273" t="s">
        <v>12822</v>
      </c>
      <c r="B8423" s="273"/>
      <c r="C8423" s="274" t="s">
        <v>12823</v>
      </c>
      <c r="D8423" s="274"/>
      <c r="E8423" s="274"/>
      <c r="F8423" s="274"/>
      <c r="G8423" s="73">
        <v>0</v>
      </c>
      <c r="H8423" s="73">
        <v>0</v>
      </c>
      <c r="I8423" s="275">
        <v>2650668</v>
      </c>
      <c r="J8423" s="275"/>
      <c r="K8423" s="275">
        <v>0</v>
      </c>
      <c r="L8423" s="275"/>
      <c r="M8423" s="275"/>
      <c r="N8423" s="275"/>
      <c r="O8423" s="275">
        <v>2650668</v>
      </c>
      <c r="P8423" s="275"/>
      <c r="Q8423" s="73">
        <v>0</v>
      </c>
    </row>
    <row r="8424" spans="1:17" ht="12.1" customHeight="1" x14ac:dyDescent="0.25">
      <c r="A8424" s="273" t="s">
        <v>12824</v>
      </c>
      <c r="B8424" s="273"/>
      <c r="C8424" s="274" t="s">
        <v>12823</v>
      </c>
      <c r="D8424" s="274"/>
      <c r="E8424" s="274"/>
      <c r="F8424" s="274"/>
      <c r="G8424" s="73">
        <v>0</v>
      </c>
      <c r="H8424" s="73">
        <v>0</v>
      </c>
      <c r="I8424" s="275">
        <v>3120885.54</v>
      </c>
      <c r="J8424" s="275"/>
      <c r="K8424" s="275">
        <v>0</v>
      </c>
      <c r="L8424" s="275"/>
      <c r="M8424" s="275"/>
      <c r="N8424" s="275"/>
      <c r="O8424" s="275">
        <v>3120885.54</v>
      </c>
      <c r="P8424" s="275"/>
      <c r="Q8424" s="73">
        <v>0</v>
      </c>
    </row>
    <row r="8425" spans="1:17" ht="12.75" customHeight="1" x14ac:dyDescent="0.25">
      <c r="A8425" s="273" t="s">
        <v>12825</v>
      </c>
      <c r="B8425" s="273"/>
      <c r="C8425" s="274" t="s">
        <v>12823</v>
      </c>
      <c r="D8425" s="274"/>
      <c r="E8425" s="274"/>
      <c r="F8425" s="274"/>
      <c r="G8425" s="73">
        <v>0</v>
      </c>
      <c r="H8425" s="73">
        <v>0</v>
      </c>
      <c r="I8425" s="275">
        <v>2778039</v>
      </c>
      <c r="J8425" s="275"/>
      <c r="K8425" s="275">
        <v>0</v>
      </c>
      <c r="L8425" s="275"/>
      <c r="M8425" s="275"/>
      <c r="N8425" s="275"/>
      <c r="O8425" s="275">
        <v>2778039</v>
      </c>
      <c r="P8425" s="275"/>
      <c r="Q8425" s="73">
        <v>0</v>
      </c>
    </row>
    <row r="8426" spans="1:17" ht="12.1" customHeight="1" x14ac:dyDescent="0.25">
      <c r="A8426" s="273" t="s">
        <v>12826</v>
      </c>
      <c r="B8426" s="273"/>
      <c r="C8426" s="274" t="s">
        <v>12823</v>
      </c>
      <c r="D8426" s="274"/>
      <c r="E8426" s="274"/>
      <c r="F8426" s="274"/>
      <c r="G8426" s="73">
        <v>0</v>
      </c>
      <c r="H8426" s="73">
        <v>0</v>
      </c>
      <c r="I8426" s="275">
        <v>1965692</v>
      </c>
      <c r="J8426" s="275"/>
      <c r="K8426" s="275">
        <v>0</v>
      </c>
      <c r="L8426" s="275"/>
      <c r="M8426" s="275"/>
      <c r="N8426" s="275"/>
      <c r="O8426" s="275">
        <v>1965692</v>
      </c>
      <c r="P8426" s="275"/>
      <c r="Q8426" s="73">
        <v>0</v>
      </c>
    </row>
    <row r="8427" spans="1:17" ht="12.1" customHeight="1" x14ac:dyDescent="0.25">
      <c r="A8427" s="273" t="s">
        <v>12827</v>
      </c>
      <c r="B8427" s="273"/>
      <c r="C8427" s="274" t="s">
        <v>12823</v>
      </c>
      <c r="D8427" s="274"/>
      <c r="E8427" s="274"/>
      <c r="F8427" s="274"/>
      <c r="G8427" s="73">
        <v>0</v>
      </c>
      <c r="H8427" s="73">
        <v>0</v>
      </c>
      <c r="I8427" s="275">
        <v>1438083.55</v>
      </c>
      <c r="J8427" s="275"/>
      <c r="K8427" s="275">
        <v>0</v>
      </c>
      <c r="L8427" s="275"/>
      <c r="M8427" s="275"/>
      <c r="N8427" s="275"/>
      <c r="O8427" s="275">
        <v>1438083.55</v>
      </c>
      <c r="P8427" s="275"/>
      <c r="Q8427" s="73">
        <v>0</v>
      </c>
    </row>
    <row r="8428" spans="1:17" ht="12.75" customHeight="1" x14ac:dyDescent="0.25">
      <c r="A8428" s="273" t="s">
        <v>12828</v>
      </c>
      <c r="B8428" s="273"/>
      <c r="C8428" s="274" t="s">
        <v>12823</v>
      </c>
      <c r="D8428" s="274"/>
      <c r="E8428" s="274"/>
      <c r="F8428" s="274"/>
      <c r="G8428" s="73">
        <v>0</v>
      </c>
      <c r="H8428" s="73">
        <v>0</v>
      </c>
      <c r="I8428" s="275">
        <v>1451565</v>
      </c>
      <c r="J8428" s="275"/>
      <c r="K8428" s="275">
        <v>0</v>
      </c>
      <c r="L8428" s="275"/>
      <c r="M8428" s="275"/>
      <c r="N8428" s="275"/>
      <c r="O8428" s="275">
        <v>1451565</v>
      </c>
      <c r="P8428" s="275"/>
      <c r="Q8428" s="73">
        <v>0</v>
      </c>
    </row>
    <row r="8429" spans="1:17" ht="12.1" customHeight="1" x14ac:dyDescent="0.25">
      <c r="A8429" s="273" t="s">
        <v>12829</v>
      </c>
      <c r="B8429" s="273"/>
      <c r="C8429" s="274" t="s">
        <v>12823</v>
      </c>
      <c r="D8429" s="274"/>
      <c r="E8429" s="274"/>
      <c r="F8429" s="274"/>
      <c r="G8429" s="73">
        <v>0</v>
      </c>
      <c r="H8429" s="73">
        <v>0</v>
      </c>
      <c r="I8429" s="275">
        <v>294900</v>
      </c>
      <c r="J8429" s="275"/>
      <c r="K8429" s="275">
        <v>0</v>
      </c>
      <c r="L8429" s="275"/>
      <c r="M8429" s="275"/>
      <c r="N8429" s="275"/>
      <c r="O8429" s="275">
        <v>294900</v>
      </c>
      <c r="P8429" s="275"/>
      <c r="Q8429" s="73">
        <v>0</v>
      </c>
    </row>
    <row r="8430" spans="1:17" ht="12.1" customHeight="1" x14ac:dyDescent="0.25">
      <c r="A8430" s="273" t="s">
        <v>12830</v>
      </c>
      <c r="B8430" s="273"/>
      <c r="C8430" s="274" t="s">
        <v>12823</v>
      </c>
      <c r="D8430" s="274"/>
      <c r="E8430" s="274"/>
      <c r="F8430" s="274"/>
      <c r="G8430" s="73">
        <v>0</v>
      </c>
      <c r="H8430" s="73">
        <v>0</v>
      </c>
      <c r="I8430" s="275">
        <v>1969857</v>
      </c>
      <c r="J8430" s="275"/>
      <c r="K8430" s="275">
        <v>0</v>
      </c>
      <c r="L8430" s="275"/>
      <c r="M8430" s="275"/>
      <c r="N8430" s="275"/>
      <c r="O8430" s="275">
        <v>1969857</v>
      </c>
      <c r="P8430" s="275"/>
      <c r="Q8430" s="73">
        <v>0</v>
      </c>
    </row>
    <row r="8431" spans="1:17" ht="12.75" customHeight="1" x14ac:dyDescent="0.25">
      <c r="A8431" s="273" t="s">
        <v>12831</v>
      </c>
      <c r="B8431" s="273"/>
      <c r="C8431" s="274" t="s">
        <v>12823</v>
      </c>
      <c r="D8431" s="274"/>
      <c r="E8431" s="274"/>
      <c r="F8431" s="274"/>
      <c r="G8431" s="73">
        <v>0</v>
      </c>
      <c r="H8431" s="73">
        <v>0</v>
      </c>
      <c r="I8431" s="275">
        <v>1812798.8</v>
      </c>
      <c r="J8431" s="275"/>
      <c r="K8431" s="275">
        <v>0</v>
      </c>
      <c r="L8431" s="275"/>
      <c r="M8431" s="275"/>
      <c r="N8431" s="275"/>
      <c r="O8431" s="275">
        <v>1812798.8</v>
      </c>
      <c r="P8431" s="275"/>
      <c r="Q8431" s="73">
        <v>0</v>
      </c>
    </row>
    <row r="8432" spans="1:17" ht="12.1" customHeight="1" x14ac:dyDescent="0.25">
      <c r="A8432" s="273" t="s">
        <v>12832</v>
      </c>
      <c r="B8432" s="273"/>
      <c r="C8432" s="274" t="s">
        <v>12833</v>
      </c>
      <c r="D8432" s="274"/>
      <c r="E8432" s="274"/>
      <c r="F8432" s="274"/>
      <c r="G8432" s="73">
        <v>0</v>
      </c>
      <c r="H8432" s="73">
        <v>0</v>
      </c>
      <c r="I8432" s="275">
        <v>194500</v>
      </c>
      <c r="J8432" s="275"/>
      <c r="K8432" s="275">
        <v>0</v>
      </c>
      <c r="L8432" s="275"/>
      <c r="M8432" s="275"/>
      <c r="N8432" s="275"/>
      <c r="O8432" s="275">
        <v>194500</v>
      </c>
      <c r="P8432" s="275"/>
      <c r="Q8432" s="73">
        <v>0</v>
      </c>
    </row>
    <row r="8433" spans="1:17" ht="12.1" customHeight="1" x14ac:dyDescent="0.25">
      <c r="A8433" s="273" t="s">
        <v>12834</v>
      </c>
      <c r="B8433" s="273"/>
      <c r="C8433" s="274" t="s">
        <v>12823</v>
      </c>
      <c r="D8433" s="274"/>
      <c r="E8433" s="274"/>
      <c r="F8433" s="274"/>
      <c r="G8433" s="73">
        <v>0</v>
      </c>
      <c r="H8433" s="73">
        <v>0</v>
      </c>
      <c r="I8433" s="275">
        <v>4995249</v>
      </c>
      <c r="J8433" s="275"/>
      <c r="K8433" s="275">
        <v>0</v>
      </c>
      <c r="L8433" s="275"/>
      <c r="M8433" s="275"/>
      <c r="N8433" s="275"/>
      <c r="O8433" s="275">
        <v>4995249</v>
      </c>
      <c r="P8433" s="275"/>
      <c r="Q8433" s="73">
        <v>0</v>
      </c>
    </row>
    <row r="8434" spans="1:17" ht="12.1" customHeight="1" x14ac:dyDescent="0.25">
      <c r="A8434" s="273" t="s">
        <v>12835</v>
      </c>
      <c r="B8434" s="273"/>
      <c r="C8434" s="274" t="s">
        <v>12823</v>
      </c>
      <c r="D8434" s="274"/>
      <c r="E8434" s="274"/>
      <c r="F8434" s="274"/>
      <c r="G8434" s="73">
        <v>0</v>
      </c>
      <c r="H8434" s="73">
        <v>0</v>
      </c>
      <c r="I8434" s="275">
        <v>1983208.08</v>
      </c>
      <c r="J8434" s="275"/>
      <c r="K8434" s="275">
        <v>0</v>
      </c>
      <c r="L8434" s="275"/>
      <c r="M8434" s="275"/>
      <c r="N8434" s="275"/>
      <c r="O8434" s="275">
        <v>1983208.08</v>
      </c>
      <c r="P8434" s="275"/>
      <c r="Q8434" s="73">
        <v>0</v>
      </c>
    </row>
    <row r="8435" spans="1:17" ht="12.75" customHeight="1" x14ac:dyDescent="0.25">
      <c r="A8435" s="273" t="s">
        <v>12836</v>
      </c>
      <c r="B8435" s="273"/>
      <c r="C8435" s="274" t="s">
        <v>12823</v>
      </c>
      <c r="D8435" s="274"/>
      <c r="E8435" s="274"/>
      <c r="F8435" s="274"/>
      <c r="G8435" s="73">
        <v>0</v>
      </c>
      <c r="H8435" s="73">
        <v>0</v>
      </c>
      <c r="I8435" s="275">
        <v>1412121</v>
      </c>
      <c r="J8435" s="275"/>
      <c r="K8435" s="275">
        <v>0</v>
      </c>
      <c r="L8435" s="275"/>
      <c r="M8435" s="275"/>
      <c r="N8435" s="275"/>
      <c r="O8435" s="275">
        <v>1412121</v>
      </c>
      <c r="P8435" s="275"/>
      <c r="Q8435" s="73">
        <v>0</v>
      </c>
    </row>
    <row r="8436" spans="1:17" ht="12.1" customHeight="1" x14ac:dyDescent="0.25">
      <c r="A8436" s="273" t="s">
        <v>12837</v>
      </c>
      <c r="B8436" s="273"/>
      <c r="C8436" s="274" t="s">
        <v>12823</v>
      </c>
      <c r="D8436" s="274"/>
      <c r="E8436" s="274"/>
      <c r="F8436" s="274"/>
      <c r="G8436" s="73">
        <v>0</v>
      </c>
      <c r="H8436" s="73">
        <v>0</v>
      </c>
      <c r="I8436" s="275">
        <v>2676852</v>
      </c>
      <c r="J8436" s="275"/>
      <c r="K8436" s="275">
        <v>0</v>
      </c>
      <c r="L8436" s="275"/>
      <c r="M8436" s="275"/>
      <c r="N8436" s="275"/>
      <c r="O8436" s="275">
        <v>2676852</v>
      </c>
      <c r="P8436" s="275"/>
      <c r="Q8436" s="73">
        <v>0</v>
      </c>
    </row>
    <row r="8437" spans="1:17" ht="12.1" customHeight="1" x14ac:dyDescent="0.25">
      <c r="A8437" s="273" t="s">
        <v>12838</v>
      </c>
      <c r="B8437" s="273"/>
      <c r="C8437" s="274" t="s">
        <v>12823</v>
      </c>
      <c r="D8437" s="274"/>
      <c r="E8437" s="274"/>
      <c r="F8437" s="274"/>
      <c r="G8437" s="73">
        <v>0</v>
      </c>
      <c r="H8437" s="73">
        <v>0</v>
      </c>
      <c r="I8437" s="275">
        <v>1469631</v>
      </c>
      <c r="J8437" s="275"/>
      <c r="K8437" s="275">
        <v>0</v>
      </c>
      <c r="L8437" s="275"/>
      <c r="M8437" s="275"/>
      <c r="N8437" s="275"/>
      <c r="O8437" s="275">
        <v>1469631</v>
      </c>
      <c r="P8437" s="275"/>
      <c r="Q8437" s="73">
        <v>0</v>
      </c>
    </row>
    <row r="8438" spans="1:17" ht="12.75" customHeight="1" x14ac:dyDescent="0.25">
      <c r="A8438" s="273" t="s">
        <v>12839</v>
      </c>
      <c r="B8438" s="273"/>
      <c r="C8438" s="274" t="s">
        <v>12823</v>
      </c>
      <c r="D8438" s="274"/>
      <c r="E8438" s="274"/>
      <c r="F8438" s="274"/>
      <c r="G8438" s="73">
        <v>0</v>
      </c>
      <c r="H8438" s="73">
        <v>0</v>
      </c>
      <c r="I8438" s="275">
        <v>564054</v>
      </c>
      <c r="J8438" s="275"/>
      <c r="K8438" s="275">
        <v>0</v>
      </c>
      <c r="L8438" s="275"/>
      <c r="M8438" s="275"/>
      <c r="N8438" s="275"/>
      <c r="O8438" s="275">
        <v>564054</v>
      </c>
      <c r="P8438" s="275"/>
      <c r="Q8438" s="73">
        <v>0</v>
      </c>
    </row>
    <row r="8439" spans="1:17" ht="12.1" customHeight="1" x14ac:dyDescent="0.25">
      <c r="A8439" s="273" t="s">
        <v>12840</v>
      </c>
      <c r="B8439" s="273"/>
      <c r="C8439" s="274" t="s">
        <v>12823</v>
      </c>
      <c r="D8439" s="274"/>
      <c r="E8439" s="274"/>
      <c r="F8439" s="274"/>
      <c r="G8439" s="73">
        <v>0</v>
      </c>
      <c r="H8439" s="73">
        <v>0</v>
      </c>
      <c r="I8439" s="275">
        <v>648000</v>
      </c>
      <c r="J8439" s="275"/>
      <c r="K8439" s="275">
        <v>0</v>
      </c>
      <c r="L8439" s="275"/>
      <c r="M8439" s="275"/>
      <c r="N8439" s="275"/>
      <c r="O8439" s="275">
        <v>648000</v>
      </c>
      <c r="P8439" s="275"/>
      <c r="Q8439" s="73">
        <v>0</v>
      </c>
    </row>
    <row r="8440" spans="1:17" ht="12.1" customHeight="1" x14ac:dyDescent="0.25">
      <c r="A8440" s="273" t="s">
        <v>12841</v>
      </c>
      <c r="B8440" s="273"/>
      <c r="C8440" s="274" t="s">
        <v>12823</v>
      </c>
      <c r="D8440" s="274"/>
      <c r="E8440" s="274"/>
      <c r="F8440" s="274"/>
      <c r="G8440" s="73">
        <v>0</v>
      </c>
      <c r="H8440" s="73">
        <v>0</v>
      </c>
      <c r="I8440" s="275">
        <v>1392000</v>
      </c>
      <c r="J8440" s="275"/>
      <c r="K8440" s="275">
        <v>0</v>
      </c>
      <c r="L8440" s="275"/>
      <c r="M8440" s="275"/>
      <c r="N8440" s="275"/>
      <c r="O8440" s="275">
        <v>1392000</v>
      </c>
      <c r="P8440" s="275"/>
      <c r="Q8440" s="73">
        <v>0</v>
      </c>
    </row>
    <row r="8441" spans="1:17" ht="12.75" customHeight="1" x14ac:dyDescent="0.25">
      <c r="A8441" s="273" t="s">
        <v>12842</v>
      </c>
      <c r="B8441" s="273"/>
      <c r="C8441" s="274" t="s">
        <v>12823</v>
      </c>
      <c r="D8441" s="274"/>
      <c r="E8441" s="274"/>
      <c r="F8441" s="274"/>
      <c r="G8441" s="73">
        <v>0</v>
      </c>
      <c r="H8441" s="73">
        <v>0</v>
      </c>
      <c r="I8441" s="275">
        <v>2220609</v>
      </c>
      <c r="J8441" s="275"/>
      <c r="K8441" s="275">
        <v>0</v>
      </c>
      <c r="L8441" s="275"/>
      <c r="M8441" s="275"/>
      <c r="N8441" s="275"/>
      <c r="O8441" s="275">
        <v>2220609</v>
      </c>
      <c r="P8441" s="275"/>
      <c r="Q8441" s="73">
        <v>0</v>
      </c>
    </row>
    <row r="8442" spans="1:17" ht="12.1" customHeight="1" x14ac:dyDescent="0.25">
      <c r="A8442" s="273" t="s">
        <v>12843</v>
      </c>
      <c r="B8442" s="273"/>
      <c r="C8442" s="274" t="s">
        <v>12823</v>
      </c>
      <c r="D8442" s="274"/>
      <c r="E8442" s="274"/>
      <c r="F8442" s="274"/>
      <c r="G8442" s="73">
        <v>0</v>
      </c>
      <c r="H8442" s="73">
        <v>0</v>
      </c>
      <c r="I8442" s="275">
        <v>1692828</v>
      </c>
      <c r="J8442" s="275"/>
      <c r="K8442" s="275">
        <v>0</v>
      </c>
      <c r="L8442" s="275"/>
      <c r="M8442" s="275"/>
      <c r="N8442" s="275"/>
      <c r="O8442" s="275">
        <v>1692828</v>
      </c>
      <c r="P8442" s="275"/>
      <c r="Q8442" s="73">
        <v>0</v>
      </c>
    </row>
    <row r="8443" spans="1:17" ht="12.1" customHeight="1" x14ac:dyDescent="0.25">
      <c r="A8443" s="273" t="s">
        <v>12844</v>
      </c>
      <c r="B8443" s="273"/>
      <c r="C8443" s="274" t="s">
        <v>12845</v>
      </c>
      <c r="D8443" s="274"/>
      <c r="E8443" s="274"/>
      <c r="F8443" s="274"/>
      <c r="G8443" s="73">
        <v>0</v>
      </c>
      <c r="H8443" s="73">
        <v>0</v>
      </c>
      <c r="I8443" s="275">
        <v>350676</v>
      </c>
      <c r="J8443" s="275"/>
      <c r="K8443" s="275">
        <v>0</v>
      </c>
      <c r="L8443" s="275"/>
      <c r="M8443" s="275"/>
      <c r="N8443" s="275"/>
      <c r="O8443" s="275">
        <v>350676</v>
      </c>
      <c r="P8443" s="275"/>
      <c r="Q8443" s="73">
        <v>0</v>
      </c>
    </row>
    <row r="8444" spans="1:17" ht="12.75" customHeight="1" x14ac:dyDescent="0.25">
      <c r="A8444" s="273" t="s">
        <v>12846</v>
      </c>
      <c r="B8444" s="273"/>
      <c r="C8444" s="274" t="s">
        <v>12847</v>
      </c>
      <c r="D8444" s="274"/>
      <c r="E8444" s="274"/>
      <c r="F8444" s="274"/>
      <c r="G8444" s="73">
        <v>0</v>
      </c>
      <c r="H8444" s="73">
        <v>0</v>
      </c>
      <c r="I8444" s="275">
        <v>845958</v>
      </c>
      <c r="J8444" s="275"/>
      <c r="K8444" s="275">
        <v>0</v>
      </c>
      <c r="L8444" s="275"/>
      <c r="M8444" s="275"/>
      <c r="N8444" s="275"/>
      <c r="O8444" s="275">
        <v>845958</v>
      </c>
      <c r="P8444" s="275"/>
      <c r="Q8444" s="73">
        <v>0</v>
      </c>
    </row>
    <row r="8445" spans="1:17" ht="12.1" customHeight="1" x14ac:dyDescent="0.25">
      <c r="A8445" s="273" t="s">
        <v>12848</v>
      </c>
      <c r="B8445" s="273"/>
      <c r="C8445" s="274" t="s">
        <v>12849</v>
      </c>
      <c r="D8445" s="274"/>
      <c r="E8445" s="274"/>
      <c r="F8445" s="274"/>
      <c r="G8445" s="73">
        <v>0</v>
      </c>
      <c r="H8445" s="73">
        <v>0</v>
      </c>
      <c r="I8445" s="275">
        <v>164034</v>
      </c>
      <c r="J8445" s="275"/>
      <c r="K8445" s="275">
        <v>0</v>
      </c>
      <c r="L8445" s="275"/>
      <c r="M8445" s="275"/>
      <c r="N8445" s="275"/>
      <c r="O8445" s="275">
        <v>164034</v>
      </c>
      <c r="P8445" s="275"/>
      <c r="Q8445" s="73">
        <v>0</v>
      </c>
    </row>
    <row r="8446" spans="1:17" ht="12.1" customHeight="1" x14ac:dyDescent="0.25">
      <c r="A8446" s="273" t="s">
        <v>12850</v>
      </c>
      <c r="B8446" s="273"/>
      <c r="C8446" s="274" t="s">
        <v>12851</v>
      </c>
      <c r="D8446" s="274"/>
      <c r="E8446" s="274"/>
      <c r="F8446" s="274"/>
      <c r="G8446" s="73">
        <v>0</v>
      </c>
      <c r="H8446" s="73">
        <v>0</v>
      </c>
      <c r="I8446" s="275">
        <v>135069</v>
      </c>
      <c r="J8446" s="275"/>
      <c r="K8446" s="275">
        <v>0</v>
      </c>
      <c r="L8446" s="275"/>
      <c r="M8446" s="275"/>
      <c r="N8446" s="275"/>
      <c r="O8446" s="275">
        <v>135069</v>
      </c>
      <c r="P8446" s="275"/>
      <c r="Q8446" s="73">
        <v>0</v>
      </c>
    </row>
    <row r="8447" spans="1:17" ht="12.75" customHeight="1" x14ac:dyDescent="0.25">
      <c r="A8447" s="273" t="s">
        <v>12852</v>
      </c>
      <c r="B8447" s="273"/>
      <c r="C8447" s="274" t="s">
        <v>12823</v>
      </c>
      <c r="D8447" s="274"/>
      <c r="E8447" s="274"/>
      <c r="F8447" s="274"/>
      <c r="G8447" s="73">
        <v>0</v>
      </c>
      <c r="H8447" s="73">
        <v>0</v>
      </c>
      <c r="I8447" s="275">
        <v>1942176</v>
      </c>
      <c r="J8447" s="275"/>
      <c r="K8447" s="275">
        <v>0</v>
      </c>
      <c r="L8447" s="275"/>
      <c r="M8447" s="275"/>
      <c r="N8447" s="275"/>
      <c r="O8447" s="275">
        <v>1942176</v>
      </c>
      <c r="P8447" s="275"/>
      <c r="Q8447" s="73">
        <v>0</v>
      </c>
    </row>
    <row r="8448" spans="1:17" ht="12.1" customHeight="1" x14ac:dyDescent="0.25">
      <c r="A8448" s="273" t="s">
        <v>12853</v>
      </c>
      <c r="B8448" s="273"/>
      <c r="C8448" s="274" t="s">
        <v>12823</v>
      </c>
      <c r="D8448" s="274"/>
      <c r="E8448" s="274"/>
      <c r="F8448" s="274"/>
      <c r="G8448" s="73">
        <v>0</v>
      </c>
      <c r="H8448" s="73">
        <v>0</v>
      </c>
      <c r="I8448" s="275">
        <v>2004114</v>
      </c>
      <c r="J8448" s="275"/>
      <c r="K8448" s="275">
        <v>0</v>
      </c>
      <c r="L8448" s="275"/>
      <c r="M8448" s="275"/>
      <c r="N8448" s="275"/>
      <c r="O8448" s="275">
        <v>2004114</v>
      </c>
      <c r="P8448" s="275"/>
      <c r="Q8448" s="73">
        <v>0</v>
      </c>
    </row>
    <row r="8449" spans="1:17" ht="12.1" customHeight="1" x14ac:dyDescent="0.25">
      <c r="A8449" s="273" t="s">
        <v>12854</v>
      </c>
      <c r="B8449" s="273"/>
      <c r="C8449" s="274" t="s">
        <v>12823</v>
      </c>
      <c r="D8449" s="274"/>
      <c r="E8449" s="274"/>
      <c r="F8449" s="274"/>
      <c r="G8449" s="73">
        <v>0</v>
      </c>
      <c r="H8449" s="73">
        <v>0</v>
      </c>
      <c r="I8449" s="275">
        <v>4088183</v>
      </c>
      <c r="J8449" s="275"/>
      <c r="K8449" s="275">
        <v>0</v>
      </c>
      <c r="L8449" s="275"/>
      <c r="M8449" s="275"/>
      <c r="N8449" s="275"/>
      <c r="O8449" s="275">
        <v>4088183</v>
      </c>
      <c r="P8449" s="275"/>
      <c r="Q8449" s="73">
        <v>0</v>
      </c>
    </row>
    <row r="8450" spans="1:17" ht="12.75" customHeight="1" x14ac:dyDescent="0.25">
      <c r="A8450" s="273" t="s">
        <v>12855</v>
      </c>
      <c r="B8450" s="273"/>
      <c r="C8450" s="274" t="s">
        <v>12856</v>
      </c>
      <c r="D8450" s="274"/>
      <c r="E8450" s="274"/>
      <c r="F8450" s="274"/>
      <c r="G8450" s="73">
        <v>0</v>
      </c>
      <c r="H8450" s="73">
        <v>0</v>
      </c>
      <c r="I8450" s="275">
        <v>149634.85</v>
      </c>
      <c r="J8450" s="275"/>
      <c r="K8450" s="275">
        <v>0</v>
      </c>
      <c r="L8450" s="275"/>
      <c r="M8450" s="275"/>
      <c r="N8450" s="275"/>
      <c r="O8450" s="275">
        <v>149634.85</v>
      </c>
      <c r="P8450" s="275"/>
      <c r="Q8450" s="73">
        <v>0</v>
      </c>
    </row>
    <row r="8451" spans="1:17" ht="12.1" customHeight="1" x14ac:dyDescent="0.25">
      <c r="A8451" s="273" t="s">
        <v>12857</v>
      </c>
      <c r="B8451" s="273"/>
      <c r="C8451" s="274" t="s">
        <v>12856</v>
      </c>
      <c r="D8451" s="274"/>
      <c r="E8451" s="274"/>
      <c r="F8451" s="274"/>
      <c r="G8451" s="73">
        <v>0</v>
      </c>
      <c r="H8451" s="73">
        <v>0</v>
      </c>
      <c r="I8451" s="275">
        <v>1900350</v>
      </c>
      <c r="J8451" s="275"/>
      <c r="K8451" s="275">
        <v>0</v>
      </c>
      <c r="L8451" s="275"/>
      <c r="M8451" s="275"/>
      <c r="N8451" s="275"/>
      <c r="O8451" s="275">
        <v>1900350</v>
      </c>
      <c r="P8451" s="275"/>
      <c r="Q8451" s="73">
        <v>0</v>
      </c>
    </row>
    <row r="8452" spans="1:17" ht="12.1" customHeight="1" x14ac:dyDescent="0.25">
      <c r="A8452" s="273" t="s">
        <v>12858</v>
      </c>
      <c r="B8452" s="273"/>
      <c r="C8452" s="274" t="s">
        <v>12856</v>
      </c>
      <c r="D8452" s="274"/>
      <c r="E8452" s="274"/>
      <c r="F8452" s="274"/>
      <c r="G8452" s="73">
        <v>0</v>
      </c>
      <c r="H8452" s="73">
        <v>0</v>
      </c>
      <c r="I8452" s="275">
        <v>116200</v>
      </c>
      <c r="J8452" s="275"/>
      <c r="K8452" s="275">
        <v>0</v>
      </c>
      <c r="L8452" s="275"/>
      <c r="M8452" s="275"/>
      <c r="N8452" s="275"/>
      <c r="O8452" s="275">
        <v>116200</v>
      </c>
      <c r="P8452" s="275"/>
      <c r="Q8452" s="73">
        <v>0</v>
      </c>
    </row>
    <row r="8453" spans="1:17" ht="12.75" customHeight="1" x14ac:dyDescent="0.25">
      <c r="A8453" s="273" t="s">
        <v>12859</v>
      </c>
      <c r="B8453" s="273"/>
      <c r="C8453" s="274" t="s">
        <v>12856</v>
      </c>
      <c r="D8453" s="274"/>
      <c r="E8453" s="274"/>
      <c r="F8453" s="274"/>
      <c r="G8453" s="73">
        <v>0</v>
      </c>
      <c r="H8453" s="73">
        <v>0</v>
      </c>
      <c r="I8453" s="275">
        <v>680654</v>
      </c>
      <c r="J8453" s="275"/>
      <c r="K8453" s="275">
        <v>0</v>
      </c>
      <c r="L8453" s="275"/>
      <c r="M8453" s="275"/>
      <c r="N8453" s="275"/>
      <c r="O8453" s="275">
        <v>680654</v>
      </c>
      <c r="P8453" s="275"/>
      <c r="Q8453" s="73">
        <v>0</v>
      </c>
    </row>
    <row r="8454" spans="1:17" ht="12.1" customHeight="1" x14ac:dyDescent="0.25">
      <c r="A8454" s="273" t="s">
        <v>12860</v>
      </c>
      <c r="B8454" s="273"/>
      <c r="C8454" s="274" t="s">
        <v>12856</v>
      </c>
      <c r="D8454" s="274"/>
      <c r="E8454" s="274"/>
      <c r="F8454" s="274"/>
      <c r="G8454" s="73">
        <v>0</v>
      </c>
      <c r="H8454" s="73">
        <v>0</v>
      </c>
      <c r="I8454" s="275">
        <v>90000</v>
      </c>
      <c r="J8454" s="275"/>
      <c r="K8454" s="275">
        <v>0</v>
      </c>
      <c r="L8454" s="275"/>
      <c r="M8454" s="275"/>
      <c r="N8454" s="275"/>
      <c r="O8454" s="275">
        <v>90000</v>
      </c>
      <c r="P8454" s="275"/>
      <c r="Q8454" s="73">
        <v>0</v>
      </c>
    </row>
    <row r="8455" spans="1:17" ht="12.1" customHeight="1" x14ac:dyDescent="0.25">
      <c r="A8455" s="273" t="s">
        <v>12861</v>
      </c>
      <c r="B8455" s="273"/>
      <c r="C8455" s="274" t="s">
        <v>12856</v>
      </c>
      <c r="D8455" s="274"/>
      <c r="E8455" s="274"/>
      <c r="F8455" s="274"/>
      <c r="G8455" s="73">
        <v>0</v>
      </c>
      <c r="H8455" s="73">
        <v>0</v>
      </c>
      <c r="I8455" s="275">
        <v>2173600</v>
      </c>
      <c r="J8455" s="275"/>
      <c r="K8455" s="275">
        <v>0</v>
      </c>
      <c r="L8455" s="275"/>
      <c r="M8455" s="275"/>
      <c r="N8455" s="275"/>
      <c r="O8455" s="275">
        <v>2173600</v>
      </c>
      <c r="P8455" s="275"/>
      <c r="Q8455" s="73">
        <v>0</v>
      </c>
    </row>
    <row r="8456" spans="1:17" ht="12.75" customHeight="1" x14ac:dyDescent="0.25">
      <c r="A8456" s="273" t="s">
        <v>12862</v>
      </c>
      <c r="B8456" s="273"/>
      <c r="C8456" s="274" t="s">
        <v>12856</v>
      </c>
      <c r="D8456" s="274"/>
      <c r="E8456" s="274"/>
      <c r="F8456" s="274"/>
      <c r="G8456" s="73">
        <v>0</v>
      </c>
      <c r="H8456" s="73">
        <v>0</v>
      </c>
      <c r="I8456" s="275">
        <v>73800</v>
      </c>
      <c r="J8456" s="275"/>
      <c r="K8456" s="275">
        <v>0</v>
      </c>
      <c r="L8456" s="275"/>
      <c r="M8456" s="275"/>
      <c r="N8456" s="275"/>
      <c r="O8456" s="275">
        <v>73800</v>
      </c>
      <c r="P8456" s="275"/>
      <c r="Q8456" s="73">
        <v>0</v>
      </c>
    </row>
    <row r="8457" spans="1:17" ht="12.1" customHeight="1" x14ac:dyDescent="0.25">
      <c r="A8457" s="273" t="s">
        <v>12863</v>
      </c>
      <c r="B8457" s="273"/>
      <c r="C8457" s="274" t="s">
        <v>12856</v>
      </c>
      <c r="D8457" s="274"/>
      <c r="E8457" s="274"/>
      <c r="F8457" s="274"/>
      <c r="G8457" s="73">
        <v>0</v>
      </c>
      <c r="H8457" s="73">
        <v>0</v>
      </c>
      <c r="I8457" s="275">
        <v>3997666</v>
      </c>
      <c r="J8457" s="275"/>
      <c r="K8457" s="275">
        <v>0</v>
      </c>
      <c r="L8457" s="275"/>
      <c r="M8457" s="275"/>
      <c r="N8457" s="275"/>
      <c r="O8457" s="275">
        <v>3997666</v>
      </c>
      <c r="P8457" s="275"/>
      <c r="Q8457" s="73">
        <v>0</v>
      </c>
    </row>
    <row r="8458" spans="1:17" ht="12.1" customHeight="1" x14ac:dyDescent="0.25">
      <c r="A8458" s="273" t="s">
        <v>12864</v>
      </c>
      <c r="B8458" s="273"/>
      <c r="C8458" s="274" t="s">
        <v>12865</v>
      </c>
      <c r="D8458" s="274"/>
      <c r="E8458" s="274"/>
      <c r="F8458" s="274"/>
      <c r="G8458" s="73">
        <v>0</v>
      </c>
      <c r="H8458" s="73">
        <v>0</v>
      </c>
      <c r="I8458" s="275">
        <v>12370537.890000001</v>
      </c>
      <c r="J8458" s="275"/>
      <c r="K8458" s="275">
        <v>0</v>
      </c>
      <c r="L8458" s="275"/>
      <c r="M8458" s="275"/>
      <c r="N8458" s="275"/>
      <c r="O8458" s="275">
        <v>12370537.890000001</v>
      </c>
      <c r="P8458" s="275"/>
      <c r="Q8458" s="73">
        <v>0</v>
      </c>
    </row>
    <row r="8459" spans="1:17" ht="12.1" customHeight="1" x14ac:dyDescent="0.25">
      <c r="A8459" s="273" t="s">
        <v>12866</v>
      </c>
      <c r="B8459" s="273"/>
      <c r="C8459" s="274" t="s">
        <v>12867</v>
      </c>
      <c r="D8459" s="274"/>
      <c r="E8459" s="274"/>
      <c r="F8459" s="274"/>
      <c r="G8459" s="73">
        <v>0</v>
      </c>
      <c r="H8459" s="73">
        <v>0</v>
      </c>
      <c r="I8459" s="275">
        <v>853818.18</v>
      </c>
      <c r="J8459" s="275"/>
      <c r="K8459" s="275">
        <v>0</v>
      </c>
      <c r="L8459" s="275"/>
      <c r="M8459" s="275"/>
      <c r="N8459" s="275"/>
      <c r="O8459" s="275">
        <v>853818.18</v>
      </c>
      <c r="P8459" s="275"/>
      <c r="Q8459" s="73">
        <v>0</v>
      </c>
    </row>
    <row r="8460" spans="1:17" ht="12.75" customHeight="1" x14ac:dyDescent="0.25">
      <c r="A8460" s="273" t="s">
        <v>12868</v>
      </c>
      <c r="B8460" s="273"/>
      <c r="C8460" s="274" t="s">
        <v>12867</v>
      </c>
      <c r="D8460" s="274"/>
      <c r="E8460" s="274"/>
      <c r="F8460" s="274"/>
      <c r="G8460" s="73">
        <v>0</v>
      </c>
      <c r="H8460" s="73">
        <v>0</v>
      </c>
      <c r="I8460" s="275">
        <v>564054</v>
      </c>
      <c r="J8460" s="275"/>
      <c r="K8460" s="275">
        <v>0</v>
      </c>
      <c r="L8460" s="275"/>
      <c r="M8460" s="275"/>
      <c r="N8460" s="275"/>
      <c r="O8460" s="275">
        <v>564054</v>
      </c>
      <c r="P8460" s="275"/>
      <c r="Q8460" s="73">
        <v>0</v>
      </c>
    </row>
    <row r="8461" spans="1:17" ht="12.1" customHeight="1" x14ac:dyDescent="0.25">
      <c r="A8461" s="273" t="s">
        <v>12869</v>
      </c>
      <c r="B8461" s="273"/>
      <c r="C8461" s="274" t="s">
        <v>12870</v>
      </c>
      <c r="D8461" s="274"/>
      <c r="E8461" s="274"/>
      <c r="F8461" s="274"/>
      <c r="G8461" s="73">
        <v>0</v>
      </c>
      <c r="H8461" s="73">
        <v>0</v>
      </c>
      <c r="I8461" s="275">
        <v>2041720.89</v>
      </c>
      <c r="J8461" s="275"/>
      <c r="K8461" s="275">
        <v>0</v>
      </c>
      <c r="L8461" s="275"/>
      <c r="M8461" s="275"/>
      <c r="N8461" s="275"/>
      <c r="O8461" s="275">
        <v>2041720.89</v>
      </c>
      <c r="P8461" s="275"/>
      <c r="Q8461" s="73">
        <v>0</v>
      </c>
    </row>
    <row r="8462" spans="1:17" ht="12.1" customHeight="1" x14ac:dyDescent="0.25">
      <c r="A8462" s="355"/>
      <c r="B8462" s="355"/>
      <c r="C8462" s="355"/>
      <c r="D8462" s="355"/>
      <c r="E8462" s="355"/>
      <c r="F8462" s="355"/>
      <c r="G8462" s="74">
        <v>0</v>
      </c>
      <c r="H8462" s="74">
        <v>0</v>
      </c>
      <c r="I8462" s="356">
        <v>104159525.79000001</v>
      </c>
      <c r="J8462" s="356"/>
      <c r="K8462" s="356">
        <v>0</v>
      </c>
      <c r="L8462" s="356"/>
      <c r="M8462" s="356"/>
      <c r="N8462" s="356"/>
      <c r="O8462" s="356">
        <v>104159525.79000001</v>
      </c>
      <c r="P8462" s="356"/>
      <c r="Q8462" s="74">
        <v>0</v>
      </c>
    </row>
    <row r="8463" spans="1:17" ht="6.8" customHeight="1" x14ac:dyDescent="0.25"/>
    <row r="8464" spans="1:17" ht="12.75" customHeight="1" x14ac:dyDescent="0.25">
      <c r="A8464" s="277" t="s">
        <v>578</v>
      </c>
      <c r="B8464" s="277"/>
      <c r="C8464" s="278" t="s">
        <v>1078</v>
      </c>
      <c r="D8464" s="278"/>
      <c r="E8464" s="278"/>
      <c r="F8464" s="278"/>
      <c r="G8464" s="278"/>
      <c r="H8464" s="278"/>
      <c r="I8464" s="278"/>
      <c r="J8464" s="278"/>
      <c r="K8464" s="278"/>
      <c r="L8464" s="278"/>
      <c r="M8464" s="278"/>
      <c r="N8464" s="278"/>
      <c r="O8464" s="278"/>
      <c r="P8464" s="278"/>
      <c r="Q8464" s="278"/>
    </row>
    <row r="8465" spans="1:17" ht="12.1" customHeight="1" x14ac:dyDescent="0.25">
      <c r="A8465" s="273" t="s">
        <v>12871</v>
      </c>
      <c r="B8465" s="273"/>
      <c r="C8465" s="274" t="s">
        <v>12872</v>
      </c>
      <c r="D8465" s="274"/>
      <c r="E8465" s="274"/>
      <c r="F8465" s="274"/>
      <c r="G8465" s="73">
        <v>0</v>
      </c>
      <c r="H8465" s="73">
        <v>0</v>
      </c>
      <c r="I8465" s="275">
        <v>51022.720000000001</v>
      </c>
      <c r="J8465" s="275"/>
      <c r="K8465" s="275">
        <v>0</v>
      </c>
      <c r="L8465" s="275"/>
      <c r="M8465" s="275"/>
      <c r="N8465" s="275"/>
      <c r="O8465" s="275">
        <v>51022.720000000001</v>
      </c>
      <c r="P8465" s="275"/>
      <c r="Q8465" s="73">
        <v>0</v>
      </c>
    </row>
    <row r="8466" spans="1:17" ht="12.1" customHeight="1" x14ac:dyDescent="0.25">
      <c r="A8466" s="273" t="s">
        <v>12873</v>
      </c>
      <c r="B8466" s="273"/>
      <c r="C8466" s="274" t="s">
        <v>12874</v>
      </c>
      <c r="D8466" s="274"/>
      <c r="E8466" s="274"/>
      <c r="F8466" s="274"/>
      <c r="G8466" s="73">
        <v>0</v>
      </c>
      <c r="H8466" s="73">
        <v>0</v>
      </c>
      <c r="I8466" s="275">
        <v>10646.36</v>
      </c>
      <c r="J8466" s="275"/>
      <c r="K8466" s="275">
        <v>0</v>
      </c>
      <c r="L8466" s="275"/>
      <c r="M8466" s="275"/>
      <c r="N8466" s="275"/>
      <c r="O8466" s="275">
        <v>10646.36</v>
      </c>
      <c r="P8466" s="275"/>
      <c r="Q8466" s="73">
        <v>0</v>
      </c>
    </row>
    <row r="8467" spans="1:17" ht="12.75" customHeight="1" x14ac:dyDescent="0.25">
      <c r="A8467" s="273" t="s">
        <v>12875</v>
      </c>
      <c r="B8467" s="273"/>
      <c r="C8467" s="274" t="s">
        <v>12876</v>
      </c>
      <c r="D8467" s="274"/>
      <c r="E8467" s="274"/>
      <c r="F8467" s="274"/>
      <c r="G8467" s="73">
        <v>0</v>
      </c>
      <c r="H8467" s="73">
        <v>0</v>
      </c>
      <c r="I8467" s="275">
        <v>72431.820000000007</v>
      </c>
      <c r="J8467" s="275"/>
      <c r="K8467" s="275">
        <v>0</v>
      </c>
      <c r="L8467" s="275"/>
      <c r="M8467" s="275"/>
      <c r="N8467" s="275"/>
      <c r="O8467" s="275">
        <v>72431.820000000007</v>
      </c>
      <c r="P8467" s="275"/>
      <c r="Q8467" s="73">
        <v>0</v>
      </c>
    </row>
    <row r="8468" spans="1:17" ht="12.1" customHeight="1" x14ac:dyDescent="0.25">
      <c r="A8468" s="273" t="s">
        <v>12877</v>
      </c>
      <c r="B8468" s="273"/>
      <c r="C8468" s="274" t="s">
        <v>12878</v>
      </c>
      <c r="D8468" s="274"/>
      <c r="E8468" s="274"/>
      <c r="F8468" s="274"/>
      <c r="G8468" s="73">
        <v>0</v>
      </c>
      <c r="H8468" s="73">
        <v>0</v>
      </c>
      <c r="I8468" s="275">
        <v>7454.55</v>
      </c>
      <c r="J8468" s="275"/>
      <c r="K8468" s="275">
        <v>0</v>
      </c>
      <c r="L8468" s="275"/>
      <c r="M8468" s="275"/>
      <c r="N8468" s="275"/>
      <c r="O8468" s="275">
        <v>7454.55</v>
      </c>
      <c r="P8468" s="275"/>
      <c r="Q8468" s="73">
        <v>0</v>
      </c>
    </row>
    <row r="8469" spans="1:17" ht="12.1" customHeight="1" x14ac:dyDescent="0.25">
      <c r="A8469" s="273" t="s">
        <v>12879</v>
      </c>
      <c r="B8469" s="273"/>
      <c r="C8469" s="274" t="s">
        <v>12880</v>
      </c>
      <c r="D8469" s="274"/>
      <c r="E8469" s="274"/>
      <c r="F8469" s="274"/>
      <c r="G8469" s="73">
        <v>0</v>
      </c>
      <c r="H8469" s="73">
        <v>0</v>
      </c>
      <c r="I8469" s="275">
        <v>117465.46</v>
      </c>
      <c r="J8469" s="275"/>
      <c r="K8469" s="275">
        <v>0</v>
      </c>
      <c r="L8469" s="275"/>
      <c r="M8469" s="275"/>
      <c r="N8469" s="275"/>
      <c r="O8469" s="275">
        <v>117465.46</v>
      </c>
      <c r="P8469" s="275"/>
      <c r="Q8469" s="73">
        <v>0</v>
      </c>
    </row>
    <row r="8470" spans="1:17" ht="12.75" customHeight="1" x14ac:dyDescent="0.25">
      <c r="A8470" s="273" t="s">
        <v>12881</v>
      </c>
      <c r="B8470" s="273"/>
      <c r="C8470" s="274" t="s">
        <v>12882</v>
      </c>
      <c r="D8470" s="274"/>
      <c r="E8470" s="274"/>
      <c r="F8470" s="274"/>
      <c r="G8470" s="73">
        <v>0</v>
      </c>
      <c r="H8470" s="73">
        <v>0</v>
      </c>
      <c r="I8470" s="275">
        <v>6555.45</v>
      </c>
      <c r="J8470" s="275"/>
      <c r="K8470" s="275">
        <v>0</v>
      </c>
      <c r="L8470" s="275"/>
      <c r="M8470" s="275"/>
      <c r="N8470" s="275"/>
      <c r="O8470" s="275">
        <v>6555.45</v>
      </c>
      <c r="P8470" s="275"/>
      <c r="Q8470" s="73">
        <v>0</v>
      </c>
    </row>
    <row r="8471" spans="1:17" ht="12.1" customHeight="1" x14ac:dyDescent="0.25">
      <c r="A8471" s="273" t="s">
        <v>12883</v>
      </c>
      <c r="B8471" s="273"/>
      <c r="C8471" s="274" t="s">
        <v>12884</v>
      </c>
      <c r="D8471" s="274"/>
      <c r="E8471" s="274"/>
      <c r="F8471" s="274"/>
      <c r="G8471" s="73">
        <v>0</v>
      </c>
      <c r="H8471" s="73">
        <v>0</v>
      </c>
      <c r="I8471" s="275">
        <v>5737.27</v>
      </c>
      <c r="J8471" s="275"/>
      <c r="K8471" s="275">
        <v>0</v>
      </c>
      <c r="L8471" s="275"/>
      <c r="M8471" s="275"/>
      <c r="N8471" s="275"/>
      <c r="O8471" s="275">
        <v>5737.27</v>
      </c>
      <c r="P8471" s="275"/>
      <c r="Q8471" s="73">
        <v>0</v>
      </c>
    </row>
    <row r="8472" spans="1:17" ht="12.1" customHeight="1" x14ac:dyDescent="0.25">
      <c r="A8472" s="273" t="s">
        <v>12885</v>
      </c>
      <c r="B8472" s="273"/>
      <c r="C8472" s="274" t="s">
        <v>12886</v>
      </c>
      <c r="D8472" s="274"/>
      <c r="E8472" s="274"/>
      <c r="F8472" s="274"/>
      <c r="G8472" s="73">
        <v>0</v>
      </c>
      <c r="H8472" s="73">
        <v>0</v>
      </c>
      <c r="I8472" s="275">
        <v>6867998.1900000004</v>
      </c>
      <c r="J8472" s="275"/>
      <c r="K8472" s="275">
        <v>0</v>
      </c>
      <c r="L8472" s="275"/>
      <c r="M8472" s="275"/>
      <c r="N8472" s="275"/>
      <c r="O8472" s="275">
        <v>6867998.1900000004</v>
      </c>
      <c r="P8472" s="275"/>
      <c r="Q8472" s="73">
        <v>0</v>
      </c>
    </row>
    <row r="8473" spans="1:17" ht="12.75" customHeight="1" x14ac:dyDescent="0.25">
      <c r="A8473" s="273" t="s">
        <v>12887</v>
      </c>
      <c r="B8473" s="273"/>
      <c r="C8473" s="274" t="s">
        <v>12888</v>
      </c>
      <c r="D8473" s="274"/>
      <c r="E8473" s="274"/>
      <c r="F8473" s="274"/>
      <c r="G8473" s="73">
        <v>0</v>
      </c>
      <c r="H8473" s="73">
        <v>0</v>
      </c>
      <c r="I8473" s="275">
        <v>11314220.91</v>
      </c>
      <c r="J8473" s="275"/>
      <c r="K8473" s="275">
        <v>0</v>
      </c>
      <c r="L8473" s="275"/>
      <c r="M8473" s="275"/>
      <c r="N8473" s="275"/>
      <c r="O8473" s="275">
        <v>11314220.91</v>
      </c>
      <c r="P8473" s="275"/>
      <c r="Q8473" s="73">
        <v>0</v>
      </c>
    </row>
    <row r="8474" spans="1:17" ht="12.1" customHeight="1" x14ac:dyDescent="0.25">
      <c r="A8474" s="273" t="s">
        <v>12889</v>
      </c>
      <c r="B8474" s="273"/>
      <c r="C8474" s="274" t="s">
        <v>12890</v>
      </c>
      <c r="D8474" s="274"/>
      <c r="E8474" s="274"/>
      <c r="F8474" s="274"/>
      <c r="G8474" s="73">
        <v>0</v>
      </c>
      <c r="H8474" s="73">
        <v>0</v>
      </c>
      <c r="I8474" s="275">
        <v>443461.8</v>
      </c>
      <c r="J8474" s="275"/>
      <c r="K8474" s="275">
        <v>0</v>
      </c>
      <c r="L8474" s="275"/>
      <c r="M8474" s="275"/>
      <c r="N8474" s="275"/>
      <c r="O8474" s="275">
        <v>443461.8</v>
      </c>
      <c r="P8474" s="275"/>
      <c r="Q8474" s="73">
        <v>0</v>
      </c>
    </row>
    <row r="8475" spans="1:17" ht="12.1" customHeight="1" x14ac:dyDescent="0.25">
      <c r="A8475" s="273" t="s">
        <v>12891</v>
      </c>
      <c r="B8475" s="273"/>
      <c r="C8475" s="274" t="s">
        <v>12892</v>
      </c>
      <c r="D8475" s="274"/>
      <c r="E8475" s="274"/>
      <c r="F8475" s="274"/>
      <c r="G8475" s="73">
        <v>0</v>
      </c>
      <c r="H8475" s="73">
        <v>0</v>
      </c>
      <c r="I8475" s="275">
        <v>607390.91</v>
      </c>
      <c r="J8475" s="275"/>
      <c r="K8475" s="275">
        <v>0</v>
      </c>
      <c r="L8475" s="275"/>
      <c r="M8475" s="275"/>
      <c r="N8475" s="275"/>
      <c r="O8475" s="275">
        <v>607390.91</v>
      </c>
      <c r="P8475" s="275"/>
      <c r="Q8475" s="73">
        <v>0</v>
      </c>
    </row>
    <row r="8476" spans="1:17" ht="12.75" customHeight="1" x14ac:dyDescent="0.25">
      <c r="A8476" s="273" t="s">
        <v>12893</v>
      </c>
      <c r="B8476" s="273"/>
      <c r="C8476" s="274" t="s">
        <v>12894</v>
      </c>
      <c r="D8476" s="274"/>
      <c r="E8476" s="274"/>
      <c r="F8476" s="274"/>
      <c r="G8476" s="73">
        <v>0</v>
      </c>
      <c r="H8476" s="73">
        <v>0</v>
      </c>
      <c r="I8476" s="275">
        <v>417753.65</v>
      </c>
      <c r="J8476" s="275"/>
      <c r="K8476" s="275">
        <v>0</v>
      </c>
      <c r="L8476" s="275"/>
      <c r="M8476" s="275"/>
      <c r="N8476" s="275"/>
      <c r="O8476" s="275">
        <v>417753.65</v>
      </c>
      <c r="P8476" s="275"/>
      <c r="Q8476" s="73">
        <v>0</v>
      </c>
    </row>
    <row r="8477" spans="1:17" ht="12.1" customHeight="1" x14ac:dyDescent="0.25">
      <c r="A8477" s="273" t="s">
        <v>12895</v>
      </c>
      <c r="B8477" s="273"/>
      <c r="C8477" s="274" t="s">
        <v>12896</v>
      </c>
      <c r="D8477" s="274"/>
      <c r="E8477" s="274"/>
      <c r="F8477" s="274"/>
      <c r="G8477" s="73">
        <v>0</v>
      </c>
      <c r="H8477" s="73">
        <v>0</v>
      </c>
      <c r="I8477" s="275">
        <v>55417.279999999999</v>
      </c>
      <c r="J8477" s="275"/>
      <c r="K8477" s="275">
        <v>0</v>
      </c>
      <c r="L8477" s="275"/>
      <c r="M8477" s="275"/>
      <c r="N8477" s="275"/>
      <c r="O8477" s="275">
        <v>55417.279999999999</v>
      </c>
      <c r="P8477" s="275"/>
      <c r="Q8477" s="73">
        <v>0</v>
      </c>
    </row>
    <row r="8478" spans="1:17" ht="12.1" customHeight="1" x14ac:dyDescent="0.25">
      <c r="A8478" s="273" t="s">
        <v>12897</v>
      </c>
      <c r="B8478" s="273"/>
      <c r="C8478" s="274" t="s">
        <v>12898</v>
      </c>
      <c r="D8478" s="274"/>
      <c r="E8478" s="274"/>
      <c r="F8478" s="274"/>
      <c r="G8478" s="73">
        <v>0</v>
      </c>
      <c r="H8478" s="73">
        <v>0</v>
      </c>
      <c r="I8478" s="275">
        <v>528338.18000000005</v>
      </c>
      <c r="J8478" s="275"/>
      <c r="K8478" s="275">
        <v>0</v>
      </c>
      <c r="L8478" s="275"/>
      <c r="M8478" s="275"/>
      <c r="N8478" s="275"/>
      <c r="O8478" s="275">
        <v>528338.18000000005</v>
      </c>
      <c r="P8478" s="275"/>
      <c r="Q8478" s="73">
        <v>0</v>
      </c>
    </row>
    <row r="8479" spans="1:17" ht="12.75" customHeight="1" x14ac:dyDescent="0.25">
      <c r="A8479" s="273" t="s">
        <v>12899</v>
      </c>
      <c r="B8479" s="273"/>
      <c r="C8479" s="274" t="s">
        <v>12900</v>
      </c>
      <c r="D8479" s="274"/>
      <c r="E8479" s="274"/>
      <c r="F8479" s="274"/>
      <c r="G8479" s="73">
        <v>0</v>
      </c>
      <c r="H8479" s="73">
        <v>0</v>
      </c>
      <c r="I8479" s="275">
        <v>548680.91</v>
      </c>
      <c r="J8479" s="275"/>
      <c r="K8479" s="275">
        <v>0</v>
      </c>
      <c r="L8479" s="275"/>
      <c r="M8479" s="275"/>
      <c r="N8479" s="275"/>
      <c r="O8479" s="275">
        <v>548680.91</v>
      </c>
      <c r="P8479" s="275"/>
      <c r="Q8479" s="73">
        <v>0</v>
      </c>
    </row>
    <row r="8480" spans="1:17" ht="12.1" customHeight="1" x14ac:dyDescent="0.25">
      <c r="A8480" s="273" t="s">
        <v>12901</v>
      </c>
      <c r="B8480" s="273"/>
      <c r="C8480" s="274" t="s">
        <v>12902</v>
      </c>
      <c r="D8480" s="274"/>
      <c r="E8480" s="274"/>
      <c r="F8480" s="274"/>
      <c r="G8480" s="73">
        <v>0</v>
      </c>
      <c r="H8480" s="73">
        <v>0</v>
      </c>
      <c r="I8480" s="275">
        <v>602818.18000000005</v>
      </c>
      <c r="J8480" s="275"/>
      <c r="K8480" s="275">
        <v>0</v>
      </c>
      <c r="L8480" s="275"/>
      <c r="M8480" s="275"/>
      <c r="N8480" s="275"/>
      <c r="O8480" s="275">
        <v>602818.18000000005</v>
      </c>
      <c r="P8480" s="275"/>
      <c r="Q8480" s="73">
        <v>0</v>
      </c>
    </row>
    <row r="8481" spans="1:17" ht="12.1" customHeight="1" x14ac:dyDescent="0.25">
      <c r="A8481" s="273" t="s">
        <v>12903</v>
      </c>
      <c r="B8481" s="273"/>
      <c r="C8481" s="274" t="s">
        <v>12904</v>
      </c>
      <c r="D8481" s="274"/>
      <c r="E8481" s="274"/>
      <c r="F8481" s="274"/>
      <c r="G8481" s="73">
        <v>0</v>
      </c>
      <c r="H8481" s="73">
        <v>0</v>
      </c>
      <c r="I8481" s="275">
        <v>462905.45</v>
      </c>
      <c r="J8481" s="275"/>
      <c r="K8481" s="275">
        <v>0</v>
      </c>
      <c r="L8481" s="275"/>
      <c r="M8481" s="275"/>
      <c r="N8481" s="275"/>
      <c r="O8481" s="275">
        <v>462905.45</v>
      </c>
      <c r="P8481" s="275"/>
      <c r="Q8481" s="73">
        <v>0</v>
      </c>
    </row>
    <row r="8482" spans="1:17" ht="12.75" customHeight="1" x14ac:dyDescent="0.25">
      <c r="A8482" s="273" t="s">
        <v>12905</v>
      </c>
      <c r="B8482" s="273"/>
      <c r="C8482" s="274" t="s">
        <v>12906</v>
      </c>
      <c r="D8482" s="274"/>
      <c r="E8482" s="274"/>
      <c r="F8482" s="274"/>
      <c r="G8482" s="73">
        <v>0</v>
      </c>
      <c r="H8482" s="73">
        <v>0</v>
      </c>
      <c r="I8482" s="275">
        <v>469603.65</v>
      </c>
      <c r="J8482" s="275"/>
      <c r="K8482" s="275">
        <v>0</v>
      </c>
      <c r="L8482" s="275"/>
      <c r="M8482" s="275"/>
      <c r="N8482" s="275"/>
      <c r="O8482" s="275">
        <v>469603.65</v>
      </c>
      <c r="P8482" s="275"/>
      <c r="Q8482" s="73">
        <v>0</v>
      </c>
    </row>
    <row r="8483" spans="1:17" ht="12.1" customHeight="1" x14ac:dyDescent="0.25">
      <c r="A8483" s="273" t="s">
        <v>12907</v>
      </c>
      <c r="B8483" s="273"/>
      <c r="C8483" s="274" t="s">
        <v>12908</v>
      </c>
      <c r="D8483" s="274"/>
      <c r="E8483" s="274"/>
      <c r="F8483" s="274"/>
      <c r="G8483" s="73">
        <v>0</v>
      </c>
      <c r="H8483" s="73">
        <v>0</v>
      </c>
      <c r="I8483" s="275">
        <v>455236.36</v>
      </c>
      <c r="J8483" s="275"/>
      <c r="K8483" s="275">
        <v>0</v>
      </c>
      <c r="L8483" s="275"/>
      <c r="M8483" s="275"/>
      <c r="N8483" s="275"/>
      <c r="O8483" s="275">
        <v>455236.36</v>
      </c>
      <c r="P8483" s="275"/>
      <c r="Q8483" s="73">
        <v>0</v>
      </c>
    </row>
    <row r="8484" spans="1:17" ht="12.1" customHeight="1" x14ac:dyDescent="0.25">
      <c r="A8484" s="273" t="s">
        <v>12909</v>
      </c>
      <c r="B8484" s="273"/>
      <c r="C8484" s="274" t="s">
        <v>12910</v>
      </c>
      <c r="D8484" s="274"/>
      <c r="E8484" s="274"/>
      <c r="F8484" s="274"/>
      <c r="G8484" s="73">
        <v>0</v>
      </c>
      <c r="H8484" s="73">
        <v>0</v>
      </c>
      <c r="I8484" s="275">
        <v>90105.45</v>
      </c>
      <c r="J8484" s="275"/>
      <c r="K8484" s="275">
        <v>0</v>
      </c>
      <c r="L8484" s="275"/>
      <c r="M8484" s="275"/>
      <c r="N8484" s="275"/>
      <c r="O8484" s="275">
        <v>90105.45</v>
      </c>
      <c r="P8484" s="275"/>
      <c r="Q8484" s="73">
        <v>0</v>
      </c>
    </row>
    <row r="8485" spans="1:17" ht="12.1" customHeight="1" x14ac:dyDescent="0.25">
      <c r="A8485" s="273" t="s">
        <v>12911</v>
      </c>
      <c r="B8485" s="273"/>
      <c r="C8485" s="274" t="s">
        <v>12888</v>
      </c>
      <c r="D8485" s="274"/>
      <c r="E8485" s="274"/>
      <c r="F8485" s="274"/>
      <c r="G8485" s="73">
        <v>0</v>
      </c>
      <c r="H8485" s="73">
        <v>0</v>
      </c>
      <c r="I8485" s="275">
        <v>71905.210000000006</v>
      </c>
      <c r="J8485" s="275"/>
      <c r="K8485" s="275">
        <v>0</v>
      </c>
      <c r="L8485" s="275"/>
      <c r="M8485" s="275"/>
      <c r="N8485" s="275"/>
      <c r="O8485" s="275">
        <v>71905.210000000006</v>
      </c>
      <c r="P8485" s="275"/>
      <c r="Q8485" s="73">
        <v>0</v>
      </c>
    </row>
    <row r="8486" spans="1:17" ht="12.75" customHeight="1" x14ac:dyDescent="0.25">
      <c r="A8486" s="273" t="s">
        <v>12912</v>
      </c>
      <c r="B8486" s="273"/>
      <c r="C8486" s="274" t="s">
        <v>12913</v>
      </c>
      <c r="D8486" s="274"/>
      <c r="E8486" s="274"/>
      <c r="F8486" s="274"/>
      <c r="G8486" s="73">
        <v>0</v>
      </c>
      <c r="H8486" s="73">
        <v>0</v>
      </c>
      <c r="I8486" s="275">
        <v>90064</v>
      </c>
      <c r="J8486" s="275"/>
      <c r="K8486" s="275">
        <v>0</v>
      </c>
      <c r="L8486" s="275"/>
      <c r="M8486" s="275"/>
      <c r="N8486" s="275"/>
      <c r="O8486" s="275">
        <v>90064</v>
      </c>
      <c r="P8486" s="275"/>
      <c r="Q8486" s="73">
        <v>0</v>
      </c>
    </row>
    <row r="8487" spans="1:17" ht="12.1" customHeight="1" x14ac:dyDescent="0.25">
      <c r="A8487" s="273" t="s">
        <v>12914</v>
      </c>
      <c r="B8487" s="273"/>
      <c r="C8487" s="274" t="s">
        <v>12915</v>
      </c>
      <c r="D8487" s="274"/>
      <c r="E8487" s="274"/>
      <c r="F8487" s="274"/>
      <c r="G8487" s="73">
        <v>0</v>
      </c>
      <c r="H8487" s="73">
        <v>0</v>
      </c>
      <c r="I8487" s="275">
        <v>13915.63</v>
      </c>
      <c r="J8487" s="275"/>
      <c r="K8487" s="275">
        <v>0</v>
      </c>
      <c r="L8487" s="275"/>
      <c r="M8487" s="275"/>
      <c r="N8487" s="275"/>
      <c r="O8487" s="275">
        <v>13915.63</v>
      </c>
      <c r="P8487" s="275"/>
      <c r="Q8487" s="73">
        <v>0</v>
      </c>
    </row>
    <row r="8488" spans="1:17" ht="12.1" customHeight="1" x14ac:dyDescent="0.25">
      <c r="A8488" s="273" t="s">
        <v>12916</v>
      </c>
      <c r="B8488" s="273"/>
      <c r="C8488" s="274" t="s">
        <v>12917</v>
      </c>
      <c r="D8488" s="274"/>
      <c r="E8488" s="274"/>
      <c r="F8488" s="274"/>
      <c r="G8488" s="73">
        <v>0</v>
      </c>
      <c r="H8488" s="73">
        <v>0</v>
      </c>
      <c r="I8488" s="275">
        <v>120626</v>
      </c>
      <c r="J8488" s="275"/>
      <c r="K8488" s="275">
        <v>0</v>
      </c>
      <c r="L8488" s="275"/>
      <c r="M8488" s="275"/>
      <c r="N8488" s="275"/>
      <c r="O8488" s="275">
        <v>120626</v>
      </c>
      <c r="P8488" s="275"/>
      <c r="Q8488" s="73">
        <v>0</v>
      </c>
    </row>
    <row r="8489" spans="1:17" ht="12.75" customHeight="1" x14ac:dyDescent="0.25">
      <c r="A8489" s="273" t="s">
        <v>12918</v>
      </c>
      <c r="B8489" s="273"/>
      <c r="C8489" s="274" t="s">
        <v>12919</v>
      </c>
      <c r="D8489" s="274"/>
      <c r="E8489" s="274"/>
      <c r="F8489" s="274"/>
      <c r="G8489" s="73">
        <v>0</v>
      </c>
      <c r="H8489" s="73">
        <v>0</v>
      </c>
      <c r="I8489" s="275">
        <v>52203</v>
      </c>
      <c r="J8489" s="275"/>
      <c r="K8489" s="275">
        <v>0</v>
      </c>
      <c r="L8489" s="275"/>
      <c r="M8489" s="275"/>
      <c r="N8489" s="275"/>
      <c r="O8489" s="275">
        <v>52203</v>
      </c>
      <c r="P8489" s="275"/>
      <c r="Q8489" s="73">
        <v>0</v>
      </c>
    </row>
    <row r="8490" spans="1:17" ht="12.1" customHeight="1" x14ac:dyDescent="0.25">
      <c r="A8490" s="273" t="s">
        <v>12920</v>
      </c>
      <c r="B8490" s="273"/>
      <c r="C8490" s="274" t="s">
        <v>12921</v>
      </c>
      <c r="D8490" s="274"/>
      <c r="E8490" s="274"/>
      <c r="F8490" s="274"/>
      <c r="G8490" s="73">
        <v>0</v>
      </c>
      <c r="H8490" s="73">
        <v>0</v>
      </c>
      <c r="I8490" s="275">
        <v>80825.36</v>
      </c>
      <c r="J8490" s="275"/>
      <c r="K8490" s="275">
        <v>0</v>
      </c>
      <c r="L8490" s="275"/>
      <c r="M8490" s="275"/>
      <c r="N8490" s="275"/>
      <c r="O8490" s="275">
        <v>80825.36</v>
      </c>
      <c r="P8490" s="275"/>
      <c r="Q8490" s="73">
        <v>0</v>
      </c>
    </row>
    <row r="8491" spans="1:17" ht="12.1" customHeight="1" x14ac:dyDescent="0.25">
      <c r="A8491" s="273" t="s">
        <v>12922</v>
      </c>
      <c r="B8491" s="273"/>
      <c r="C8491" s="274" t="s">
        <v>12923</v>
      </c>
      <c r="D8491" s="274"/>
      <c r="E8491" s="274"/>
      <c r="F8491" s="274"/>
      <c r="G8491" s="73">
        <v>0</v>
      </c>
      <c r="H8491" s="73">
        <v>0</v>
      </c>
      <c r="I8491" s="275">
        <v>79007</v>
      </c>
      <c r="J8491" s="275"/>
      <c r="K8491" s="275">
        <v>0</v>
      </c>
      <c r="L8491" s="275"/>
      <c r="M8491" s="275"/>
      <c r="N8491" s="275"/>
      <c r="O8491" s="275">
        <v>79007</v>
      </c>
      <c r="P8491" s="275"/>
      <c r="Q8491" s="73">
        <v>0</v>
      </c>
    </row>
    <row r="8492" spans="1:17" ht="12.75" customHeight="1" x14ac:dyDescent="0.25">
      <c r="A8492" s="273" t="s">
        <v>12924</v>
      </c>
      <c r="B8492" s="273"/>
      <c r="C8492" s="274" t="s">
        <v>12925</v>
      </c>
      <c r="D8492" s="274"/>
      <c r="E8492" s="274"/>
      <c r="F8492" s="274"/>
      <c r="G8492" s="73">
        <v>0</v>
      </c>
      <c r="H8492" s="73">
        <v>0</v>
      </c>
      <c r="I8492" s="275">
        <v>58684</v>
      </c>
      <c r="J8492" s="275"/>
      <c r="K8492" s="275">
        <v>0</v>
      </c>
      <c r="L8492" s="275"/>
      <c r="M8492" s="275"/>
      <c r="N8492" s="275"/>
      <c r="O8492" s="275">
        <v>58684</v>
      </c>
      <c r="P8492" s="275"/>
      <c r="Q8492" s="73">
        <v>0</v>
      </c>
    </row>
    <row r="8493" spans="1:17" ht="12.1" customHeight="1" x14ac:dyDescent="0.25">
      <c r="A8493" s="273" t="s">
        <v>12926</v>
      </c>
      <c r="B8493" s="273"/>
      <c r="C8493" s="274" t="s">
        <v>12927</v>
      </c>
      <c r="D8493" s="274"/>
      <c r="E8493" s="274"/>
      <c r="F8493" s="274"/>
      <c r="G8493" s="73">
        <v>0</v>
      </c>
      <c r="H8493" s="73">
        <v>0</v>
      </c>
      <c r="I8493" s="275">
        <v>33112.54</v>
      </c>
      <c r="J8493" s="275"/>
      <c r="K8493" s="275">
        <v>0</v>
      </c>
      <c r="L8493" s="275"/>
      <c r="M8493" s="275"/>
      <c r="N8493" s="275"/>
      <c r="O8493" s="275">
        <v>33112.54</v>
      </c>
      <c r="P8493" s="275"/>
      <c r="Q8493" s="73">
        <v>0</v>
      </c>
    </row>
    <row r="8494" spans="1:17" ht="12.1" customHeight="1" x14ac:dyDescent="0.25">
      <c r="A8494" s="273" t="s">
        <v>12928</v>
      </c>
      <c r="B8494" s="273"/>
      <c r="C8494" s="274" t="s">
        <v>12929</v>
      </c>
      <c r="D8494" s="274"/>
      <c r="E8494" s="274"/>
      <c r="F8494" s="274"/>
      <c r="G8494" s="73">
        <v>0</v>
      </c>
      <c r="H8494" s="73">
        <v>0</v>
      </c>
      <c r="I8494" s="275">
        <v>115336.36</v>
      </c>
      <c r="J8494" s="275"/>
      <c r="K8494" s="275">
        <v>0</v>
      </c>
      <c r="L8494" s="275"/>
      <c r="M8494" s="275"/>
      <c r="N8494" s="275"/>
      <c r="O8494" s="275">
        <v>115336.36</v>
      </c>
      <c r="P8494" s="275"/>
      <c r="Q8494" s="73">
        <v>0</v>
      </c>
    </row>
    <row r="8495" spans="1:17" ht="12.75" customHeight="1" x14ac:dyDescent="0.25">
      <c r="A8495" s="273" t="s">
        <v>12930</v>
      </c>
      <c r="B8495" s="273"/>
      <c r="C8495" s="274" t="s">
        <v>12872</v>
      </c>
      <c r="D8495" s="274"/>
      <c r="E8495" s="274"/>
      <c r="F8495" s="274"/>
      <c r="G8495" s="73">
        <v>0</v>
      </c>
      <c r="H8495" s="73">
        <v>0</v>
      </c>
      <c r="I8495" s="275">
        <v>87432</v>
      </c>
      <c r="J8495" s="275"/>
      <c r="K8495" s="275">
        <v>0</v>
      </c>
      <c r="L8495" s="275"/>
      <c r="M8495" s="275"/>
      <c r="N8495" s="275"/>
      <c r="O8495" s="275">
        <v>87432</v>
      </c>
      <c r="P8495" s="275"/>
      <c r="Q8495" s="73">
        <v>0</v>
      </c>
    </row>
    <row r="8496" spans="1:17" ht="12.1" customHeight="1" x14ac:dyDescent="0.25">
      <c r="A8496" s="273" t="s">
        <v>12931</v>
      </c>
      <c r="B8496" s="273"/>
      <c r="C8496" s="274" t="s">
        <v>12932</v>
      </c>
      <c r="D8496" s="274"/>
      <c r="E8496" s="274"/>
      <c r="F8496" s="274"/>
      <c r="G8496" s="73">
        <v>0</v>
      </c>
      <c r="H8496" s="73">
        <v>0</v>
      </c>
      <c r="I8496" s="275">
        <v>57075.519999999997</v>
      </c>
      <c r="J8496" s="275"/>
      <c r="K8496" s="275">
        <v>0</v>
      </c>
      <c r="L8496" s="275"/>
      <c r="M8496" s="275"/>
      <c r="N8496" s="275"/>
      <c r="O8496" s="275">
        <v>57075.519999999997</v>
      </c>
      <c r="P8496" s="275"/>
      <c r="Q8496" s="73">
        <v>0</v>
      </c>
    </row>
    <row r="8497" spans="1:17" ht="12.1" customHeight="1" x14ac:dyDescent="0.25">
      <c r="A8497" s="273" t="s">
        <v>12933</v>
      </c>
      <c r="B8497" s="273"/>
      <c r="C8497" s="274" t="s">
        <v>12888</v>
      </c>
      <c r="D8497" s="274"/>
      <c r="E8497" s="274"/>
      <c r="F8497" s="274"/>
      <c r="G8497" s="73">
        <v>0</v>
      </c>
      <c r="H8497" s="73">
        <v>0</v>
      </c>
      <c r="I8497" s="275">
        <v>2096575.36</v>
      </c>
      <c r="J8497" s="275"/>
      <c r="K8497" s="275">
        <v>0</v>
      </c>
      <c r="L8497" s="275"/>
      <c r="M8497" s="275"/>
      <c r="N8497" s="275"/>
      <c r="O8497" s="275">
        <v>2096575.36</v>
      </c>
      <c r="P8497" s="275"/>
      <c r="Q8497" s="73">
        <v>0</v>
      </c>
    </row>
    <row r="8498" spans="1:17" ht="12.75" customHeight="1" x14ac:dyDescent="0.25">
      <c r="A8498" s="273" t="s">
        <v>12934</v>
      </c>
      <c r="B8498" s="273"/>
      <c r="C8498" s="274" t="s">
        <v>12935</v>
      </c>
      <c r="D8498" s="274"/>
      <c r="E8498" s="274"/>
      <c r="F8498" s="274"/>
      <c r="G8498" s="73">
        <v>0</v>
      </c>
      <c r="H8498" s="73">
        <v>0</v>
      </c>
      <c r="I8498" s="275">
        <v>35890.080000000002</v>
      </c>
      <c r="J8498" s="275"/>
      <c r="K8498" s="275">
        <v>0</v>
      </c>
      <c r="L8498" s="275"/>
      <c r="M8498" s="275"/>
      <c r="N8498" s="275"/>
      <c r="O8498" s="275">
        <v>35890.080000000002</v>
      </c>
      <c r="P8498" s="275"/>
      <c r="Q8498" s="73">
        <v>0</v>
      </c>
    </row>
    <row r="8499" spans="1:17" ht="12.1" customHeight="1" x14ac:dyDescent="0.25">
      <c r="A8499" s="273" t="s">
        <v>12936</v>
      </c>
      <c r="B8499" s="273"/>
      <c r="C8499" s="274" t="s">
        <v>12894</v>
      </c>
      <c r="D8499" s="274"/>
      <c r="E8499" s="274"/>
      <c r="F8499" s="274"/>
      <c r="G8499" s="73">
        <v>0</v>
      </c>
      <c r="H8499" s="73">
        <v>0</v>
      </c>
      <c r="I8499" s="275">
        <v>70200</v>
      </c>
      <c r="J8499" s="275"/>
      <c r="K8499" s="275">
        <v>0</v>
      </c>
      <c r="L8499" s="275"/>
      <c r="M8499" s="275"/>
      <c r="N8499" s="275"/>
      <c r="O8499" s="275">
        <v>70200</v>
      </c>
      <c r="P8499" s="275"/>
      <c r="Q8499" s="73">
        <v>0</v>
      </c>
    </row>
    <row r="8500" spans="1:17" ht="12.1" customHeight="1" x14ac:dyDescent="0.25">
      <c r="A8500" s="273" t="s">
        <v>12937</v>
      </c>
      <c r="B8500" s="273"/>
      <c r="C8500" s="274" t="s">
        <v>12938</v>
      </c>
      <c r="D8500" s="274"/>
      <c r="E8500" s="274"/>
      <c r="F8500" s="274"/>
      <c r="G8500" s="73">
        <v>0</v>
      </c>
      <c r="H8500" s="73">
        <v>0</v>
      </c>
      <c r="I8500" s="275">
        <v>4911.3500000000004</v>
      </c>
      <c r="J8500" s="275"/>
      <c r="K8500" s="275">
        <v>0</v>
      </c>
      <c r="L8500" s="275"/>
      <c r="M8500" s="275"/>
      <c r="N8500" s="275"/>
      <c r="O8500" s="275">
        <v>4911.3500000000004</v>
      </c>
      <c r="P8500" s="275"/>
      <c r="Q8500" s="73">
        <v>0</v>
      </c>
    </row>
    <row r="8501" spans="1:17" ht="12.75" customHeight="1" x14ac:dyDescent="0.25">
      <c r="A8501" s="273" t="s">
        <v>12939</v>
      </c>
      <c r="B8501" s="273"/>
      <c r="C8501" s="274" t="s">
        <v>12940</v>
      </c>
      <c r="D8501" s="274"/>
      <c r="E8501" s="274"/>
      <c r="F8501" s="274"/>
      <c r="G8501" s="73">
        <v>0</v>
      </c>
      <c r="H8501" s="73">
        <v>0</v>
      </c>
      <c r="I8501" s="275">
        <v>68991.83</v>
      </c>
      <c r="J8501" s="275"/>
      <c r="K8501" s="275">
        <v>0</v>
      </c>
      <c r="L8501" s="275"/>
      <c r="M8501" s="275"/>
      <c r="N8501" s="275"/>
      <c r="O8501" s="275">
        <v>68991.83</v>
      </c>
      <c r="P8501" s="275"/>
      <c r="Q8501" s="73">
        <v>0</v>
      </c>
    </row>
    <row r="8502" spans="1:17" ht="12.1" customHeight="1" x14ac:dyDescent="0.25">
      <c r="A8502" s="273" t="s">
        <v>12941</v>
      </c>
      <c r="B8502" s="273"/>
      <c r="C8502" s="274" t="s">
        <v>12942</v>
      </c>
      <c r="D8502" s="274"/>
      <c r="E8502" s="274"/>
      <c r="F8502" s="274"/>
      <c r="G8502" s="73">
        <v>0</v>
      </c>
      <c r="H8502" s="73">
        <v>0</v>
      </c>
      <c r="I8502" s="275">
        <v>88814.58</v>
      </c>
      <c r="J8502" s="275"/>
      <c r="K8502" s="275">
        <v>0</v>
      </c>
      <c r="L8502" s="275"/>
      <c r="M8502" s="275"/>
      <c r="N8502" s="275"/>
      <c r="O8502" s="275">
        <v>88814.58</v>
      </c>
      <c r="P8502" s="275"/>
      <c r="Q8502" s="73">
        <v>0</v>
      </c>
    </row>
    <row r="8503" spans="1:17" ht="12.1" customHeight="1" x14ac:dyDescent="0.25">
      <c r="A8503" s="273" t="s">
        <v>12943</v>
      </c>
      <c r="B8503" s="273"/>
      <c r="C8503" s="274" t="s">
        <v>12944</v>
      </c>
      <c r="D8503" s="274"/>
      <c r="E8503" s="274"/>
      <c r="F8503" s="274"/>
      <c r="G8503" s="73">
        <v>0</v>
      </c>
      <c r="H8503" s="73">
        <v>0</v>
      </c>
      <c r="I8503" s="275">
        <v>115219.1</v>
      </c>
      <c r="J8503" s="275"/>
      <c r="K8503" s="275">
        <v>0</v>
      </c>
      <c r="L8503" s="275"/>
      <c r="M8503" s="275"/>
      <c r="N8503" s="275"/>
      <c r="O8503" s="275">
        <v>115219.1</v>
      </c>
      <c r="P8503" s="275"/>
      <c r="Q8503" s="73">
        <v>0</v>
      </c>
    </row>
    <row r="8504" spans="1:17" ht="12.75" customHeight="1" x14ac:dyDescent="0.25">
      <c r="A8504" s="273" t="s">
        <v>12945</v>
      </c>
      <c r="B8504" s="273"/>
      <c r="C8504" s="274" t="s">
        <v>12946</v>
      </c>
      <c r="D8504" s="274"/>
      <c r="E8504" s="274"/>
      <c r="F8504" s="274"/>
      <c r="G8504" s="73">
        <v>0</v>
      </c>
      <c r="H8504" s="73">
        <v>0</v>
      </c>
      <c r="I8504" s="275">
        <v>26593.64</v>
      </c>
      <c r="J8504" s="275"/>
      <c r="K8504" s="275">
        <v>0</v>
      </c>
      <c r="L8504" s="275"/>
      <c r="M8504" s="275"/>
      <c r="N8504" s="275"/>
      <c r="O8504" s="275">
        <v>26593.64</v>
      </c>
      <c r="P8504" s="275"/>
      <c r="Q8504" s="73">
        <v>0</v>
      </c>
    </row>
    <row r="8505" spans="1:17" ht="12.1" customHeight="1" x14ac:dyDescent="0.25">
      <c r="A8505" s="273" t="s">
        <v>12947</v>
      </c>
      <c r="B8505" s="273"/>
      <c r="C8505" s="274" t="s">
        <v>12948</v>
      </c>
      <c r="D8505" s="274"/>
      <c r="E8505" s="274"/>
      <c r="F8505" s="274"/>
      <c r="G8505" s="73">
        <v>0</v>
      </c>
      <c r="H8505" s="73">
        <v>0</v>
      </c>
      <c r="I8505" s="275">
        <v>97483.63</v>
      </c>
      <c r="J8505" s="275"/>
      <c r="K8505" s="275">
        <v>0</v>
      </c>
      <c r="L8505" s="275"/>
      <c r="M8505" s="275"/>
      <c r="N8505" s="275"/>
      <c r="O8505" s="275">
        <v>97483.63</v>
      </c>
      <c r="P8505" s="275"/>
      <c r="Q8505" s="73">
        <v>0</v>
      </c>
    </row>
    <row r="8506" spans="1:17" ht="12.1" customHeight="1" x14ac:dyDescent="0.25">
      <c r="A8506" s="273" t="s">
        <v>12949</v>
      </c>
      <c r="B8506" s="273"/>
      <c r="C8506" s="274" t="s">
        <v>12950</v>
      </c>
      <c r="D8506" s="274"/>
      <c r="E8506" s="274"/>
      <c r="F8506" s="274"/>
      <c r="G8506" s="73">
        <v>0</v>
      </c>
      <c r="H8506" s="73">
        <v>0</v>
      </c>
      <c r="I8506" s="275">
        <v>77390.62</v>
      </c>
      <c r="J8506" s="275"/>
      <c r="K8506" s="275">
        <v>0</v>
      </c>
      <c r="L8506" s="275"/>
      <c r="M8506" s="275"/>
      <c r="N8506" s="275"/>
      <c r="O8506" s="275">
        <v>77390.62</v>
      </c>
      <c r="P8506" s="275"/>
      <c r="Q8506" s="73">
        <v>0</v>
      </c>
    </row>
    <row r="8507" spans="1:17" ht="12.75" customHeight="1" x14ac:dyDescent="0.25">
      <c r="A8507" s="273" t="s">
        <v>12951</v>
      </c>
      <c r="B8507" s="273"/>
      <c r="C8507" s="274" t="s">
        <v>12952</v>
      </c>
      <c r="D8507" s="274"/>
      <c r="E8507" s="274"/>
      <c r="F8507" s="274"/>
      <c r="G8507" s="73">
        <v>0</v>
      </c>
      <c r="H8507" s="73">
        <v>0</v>
      </c>
      <c r="I8507" s="275">
        <v>79029.350000000006</v>
      </c>
      <c r="J8507" s="275"/>
      <c r="K8507" s="275">
        <v>0</v>
      </c>
      <c r="L8507" s="275"/>
      <c r="M8507" s="275"/>
      <c r="N8507" s="275"/>
      <c r="O8507" s="275">
        <v>79029.350000000006</v>
      </c>
      <c r="P8507" s="275"/>
      <c r="Q8507" s="73">
        <v>0</v>
      </c>
    </row>
    <row r="8508" spans="1:17" ht="12.1" customHeight="1" x14ac:dyDescent="0.25">
      <c r="A8508" s="273" t="s">
        <v>12953</v>
      </c>
      <c r="B8508" s="273"/>
      <c r="C8508" s="274" t="s">
        <v>12954</v>
      </c>
      <c r="D8508" s="274"/>
      <c r="E8508" s="274"/>
      <c r="F8508" s="274"/>
      <c r="G8508" s="73">
        <v>0</v>
      </c>
      <c r="H8508" s="73">
        <v>0</v>
      </c>
      <c r="I8508" s="275">
        <v>78475.460000000006</v>
      </c>
      <c r="J8508" s="275"/>
      <c r="K8508" s="275">
        <v>0</v>
      </c>
      <c r="L8508" s="275"/>
      <c r="M8508" s="275"/>
      <c r="N8508" s="275"/>
      <c r="O8508" s="275">
        <v>78475.460000000006</v>
      </c>
      <c r="P8508" s="275"/>
      <c r="Q8508" s="73">
        <v>0</v>
      </c>
    </row>
    <row r="8509" spans="1:17" ht="12.1" customHeight="1" x14ac:dyDescent="0.25">
      <c r="A8509" s="273" t="s">
        <v>12955</v>
      </c>
      <c r="B8509" s="273"/>
      <c r="C8509" s="274" t="s">
        <v>12888</v>
      </c>
      <c r="D8509" s="274"/>
      <c r="E8509" s="274"/>
      <c r="F8509" s="274"/>
      <c r="G8509" s="73">
        <v>0</v>
      </c>
      <c r="H8509" s="73">
        <v>0</v>
      </c>
      <c r="I8509" s="275">
        <v>2291024.4</v>
      </c>
      <c r="J8509" s="275"/>
      <c r="K8509" s="275">
        <v>0</v>
      </c>
      <c r="L8509" s="275"/>
      <c r="M8509" s="275"/>
      <c r="N8509" s="275"/>
      <c r="O8509" s="275">
        <v>2291024.4</v>
      </c>
      <c r="P8509" s="275"/>
      <c r="Q8509" s="73">
        <v>0</v>
      </c>
    </row>
    <row r="8510" spans="1:17" ht="12.1" customHeight="1" x14ac:dyDescent="0.25">
      <c r="A8510" s="273" t="s">
        <v>12956</v>
      </c>
      <c r="B8510" s="273"/>
      <c r="C8510" s="274" t="s">
        <v>12957</v>
      </c>
      <c r="D8510" s="274"/>
      <c r="E8510" s="274"/>
      <c r="F8510" s="274"/>
      <c r="G8510" s="73">
        <v>0</v>
      </c>
      <c r="H8510" s="73">
        <v>0</v>
      </c>
      <c r="I8510" s="275">
        <v>39950</v>
      </c>
      <c r="J8510" s="275"/>
      <c r="K8510" s="275">
        <v>0</v>
      </c>
      <c r="L8510" s="275"/>
      <c r="M8510" s="275"/>
      <c r="N8510" s="275"/>
      <c r="O8510" s="275">
        <v>39950</v>
      </c>
      <c r="P8510" s="275"/>
      <c r="Q8510" s="73">
        <v>0</v>
      </c>
    </row>
    <row r="8511" spans="1:17" ht="12.75" customHeight="1" x14ac:dyDescent="0.25">
      <c r="A8511" s="273" t="s">
        <v>12958</v>
      </c>
      <c r="B8511" s="273"/>
      <c r="C8511" s="274" t="s">
        <v>12959</v>
      </c>
      <c r="D8511" s="274"/>
      <c r="E8511" s="274"/>
      <c r="F8511" s="274"/>
      <c r="G8511" s="73">
        <v>0</v>
      </c>
      <c r="H8511" s="73">
        <v>0</v>
      </c>
      <c r="I8511" s="275">
        <v>136098</v>
      </c>
      <c r="J8511" s="275"/>
      <c r="K8511" s="275">
        <v>0</v>
      </c>
      <c r="L8511" s="275"/>
      <c r="M8511" s="275"/>
      <c r="N8511" s="275"/>
      <c r="O8511" s="275">
        <v>136098</v>
      </c>
      <c r="P8511" s="275"/>
      <c r="Q8511" s="73">
        <v>0</v>
      </c>
    </row>
    <row r="8512" spans="1:17" ht="12.1" customHeight="1" x14ac:dyDescent="0.25">
      <c r="A8512" s="273" t="s">
        <v>12960</v>
      </c>
      <c r="B8512" s="273"/>
      <c r="C8512" s="274" t="s">
        <v>12961</v>
      </c>
      <c r="D8512" s="274"/>
      <c r="E8512" s="274"/>
      <c r="F8512" s="274"/>
      <c r="G8512" s="73">
        <v>0</v>
      </c>
      <c r="H8512" s="73">
        <v>0</v>
      </c>
      <c r="I8512" s="275">
        <v>8465</v>
      </c>
      <c r="J8512" s="275"/>
      <c r="K8512" s="275">
        <v>0</v>
      </c>
      <c r="L8512" s="275"/>
      <c r="M8512" s="275"/>
      <c r="N8512" s="275"/>
      <c r="O8512" s="275">
        <v>8465</v>
      </c>
      <c r="P8512" s="275"/>
      <c r="Q8512" s="73">
        <v>0</v>
      </c>
    </row>
    <row r="8513" spans="1:17" ht="12.1" customHeight="1" x14ac:dyDescent="0.25">
      <c r="A8513" s="273" t="s">
        <v>12962</v>
      </c>
      <c r="B8513" s="273"/>
      <c r="C8513" s="274" t="s">
        <v>12963</v>
      </c>
      <c r="D8513" s="274"/>
      <c r="E8513" s="274"/>
      <c r="F8513" s="274"/>
      <c r="G8513" s="73">
        <v>0</v>
      </c>
      <c r="H8513" s="73">
        <v>0</v>
      </c>
      <c r="I8513" s="275">
        <v>55018</v>
      </c>
      <c r="J8513" s="275"/>
      <c r="K8513" s="275">
        <v>0</v>
      </c>
      <c r="L8513" s="275"/>
      <c r="M8513" s="275"/>
      <c r="N8513" s="275"/>
      <c r="O8513" s="275">
        <v>55018</v>
      </c>
      <c r="P8513" s="275"/>
      <c r="Q8513" s="73">
        <v>0</v>
      </c>
    </row>
    <row r="8514" spans="1:17" ht="12.75" customHeight="1" x14ac:dyDescent="0.25">
      <c r="A8514" s="273" t="s">
        <v>12964</v>
      </c>
      <c r="B8514" s="273"/>
      <c r="C8514" s="274" t="s">
        <v>12965</v>
      </c>
      <c r="D8514" s="274"/>
      <c r="E8514" s="274"/>
      <c r="F8514" s="274"/>
      <c r="G8514" s="73">
        <v>0</v>
      </c>
      <c r="H8514" s="73">
        <v>0</v>
      </c>
      <c r="I8514" s="275">
        <v>166124.54999999999</v>
      </c>
      <c r="J8514" s="275"/>
      <c r="K8514" s="275">
        <v>0</v>
      </c>
      <c r="L8514" s="275"/>
      <c r="M8514" s="275"/>
      <c r="N8514" s="275"/>
      <c r="O8514" s="275">
        <v>166124.54999999999</v>
      </c>
      <c r="P8514" s="275"/>
      <c r="Q8514" s="73">
        <v>0</v>
      </c>
    </row>
    <row r="8515" spans="1:17" ht="12.1" customHeight="1" x14ac:dyDescent="0.25">
      <c r="A8515" s="273" t="s">
        <v>12966</v>
      </c>
      <c r="B8515" s="273"/>
      <c r="C8515" s="274" t="s">
        <v>12967</v>
      </c>
      <c r="D8515" s="274"/>
      <c r="E8515" s="274"/>
      <c r="F8515" s="274"/>
      <c r="G8515" s="73">
        <v>0</v>
      </c>
      <c r="H8515" s="73">
        <v>0</v>
      </c>
      <c r="I8515" s="275">
        <v>55804</v>
      </c>
      <c r="J8515" s="275"/>
      <c r="K8515" s="275">
        <v>0</v>
      </c>
      <c r="L8515" s="275"/>
      <c r="M8515" s="275"/>
      <c r="N8515" s="275"/>
      <c r="O8515" s="275">
        <v>55804</v>
      </c>
      <c r="P8515" s="275"/>
      <c r="Q8515" s="73">
        <v>0</v>
      </c>
    </row>
    <row r="8516" spans="1:17" ht="12.1" customHeight="1" x14ac:dyDescent="0.25">
      <c r="A8516" s="273" t="s">
        <v>12968</v>
      </c>
      <c r="B8516" s="273"/>
      <c r="C8516" s="274" t="s">
        <v>12969</v>
      </c>
      <c r="D8516" s="274"/>
      <c r="E8516" s="274"/>
      <c r="F8516" s="274"/>
      <c r="G8516" s="73">
        <v>0</v>
      </c>
      <c r="H8516" s="73">
        <v>0</v>
      </c>
      <c r="I8516" s="275">
        <v>188466</v>
      </c>
      <c r="J8516" s="275"/>
      <c r="K8516" s="275">
        <v>0</v>
      </c>
      <c r="L8516" s="275"/>
      <c r="M8516" s="275"/>
      <c r="N8516" s="275"/>
      <c r="O8516" s="275">
        <v>188466</v>
      </c>
      <c r="P8516" s="275"/>
      <c r="Q8516" s="73">
        <v>0</v>
      </c>
    </row>
    <row r="8517" spans="1:17" ht="12.75" customHeight="1" x14ac:dyDescent="0.25">
      <c r="A8517" s="273" t="s">
        <v>12970</v>
      </c>
      <c r="B8517" s="273"/>
      <c r="C8517" s="274" t="s">
        <v>12971</v>
      </c>
      <c r="D8517" s="274"/>
      <c r="E8517" s="274"/>
      <c r="F8517" s="274"/>
      <c r="G8517" s="73">
        <v>0</v>
      </c>
      <c r="H8517" s="73">
        <v>0</v>
      </c>
      <c r="I8517" s="275">
        <v>46886</v>
      </c>
      <c r="J8517" s="275"/>
      <c r="K8517" s="275">
        <v>0</v>
      </c>
      <c r="L8517" s="275"/>
      <c r="M8517" s="275"/>
      <c r="N8517" s="275"/>
      <c r="O8517" s="275">
        <v>46886</v>
      </c>
      <c r="P8517" s="275"/>
      <c r="Q8517" s="73">
        <v>0</v>
      </c>
    </row>
    <row r="8518" spans="1:17" ht="12.1" customHeight="1" x14ac:dyDescent="0.25">
      <c r="A8518" s="273" t="s">
        <v>12972</v>
      </c>
      <c r="B8518" s="273"/>
      <c r="C8518" s="274" t="s">
        <v>12973</v>
      </c>
      <c r="D8518" s="274"/>
      <c r="E8518" s="274"/>
      <c r="F8518" s="274"/>
      <c r="G8518" s="73">
        <v>0</v>
      </c>
      <c r="H8518" s="73">
        <v>0</v>
      </c>
      <c r="I8518" s="275">
        <v>43955</v>
      </c>
      <c r="J8518" s="275"/>
      <c r="K8518" s="275">
        <v>0</v>
      </c>
      <c r="L8518" s="275"/>
      <c r="M8518" s="275"/>
      <c r="N8518" s="275"/>
      <c r="O8518" s="275">
        <v>43955</v>
      </c>
      <c r="P8518" s="275"/>
      <c r="Q8518" s="73">
        <v>0</v>
      </c>
    </row>
    <row r="8519" spans="1:17" ht="12.1" customHeight="1" x14ac:dyDescent="0.25">
      <c r="A8519" s="273" t="s">
        <v>12974</v>
      </c>
      <c r="B8519" s="273"/>
      <c r="C8519" s="274" t="s">
        <v>12975</v>
      </c>
      <c r="D8519" s="274"/>
      <c r="E8519" s="274"/>
      <c r="F8519" s="274"/>
      <c r="G8519" s="73">
        <v>0</v>
      </c>
      <c r="H8519" s="73">
        <v>0</v>
      </c>
      <c r="I8519" s="275">
        <v>57400</v>
      </c>
      <c r="J8519" s="275"/>
      <c r="K8519" s="275">
        <v>0</v>
      </c>
      <c r="L8519" s="275"/>
      <c r="M8519" s="275"/>
      <c r="N8519" s="275"/>
      <c r="O8519" s="275">
        <v>57400</v>
      </c>
      <c r="P8519" s="275"/>
      <c r="Q8519" s="73">
        <v>0</v>
      </c>
    </row>
    <row r="8520" spans="1:17" ht="12.75" customHeight="1" x14ac:dyDescent="0.25">
      <c r="A8520" s="273" t="s">
        <v>12976</v>
      </c>
      <c r="B8520" s="273"/>
      <c r="C8520" s="274" t="s">
        <v>12977</v>
      </c>
      <c r="D8520" s="274"/>
      <c r="E8520" s="274"/>
      <c r="F8520" s="274"/>
      <c r="G8520" s="73">
        <v>0</v>
      </c>
      <c r="H8520" s="73">
        <v>0</v>
      </c>
      <c r="I8520" s="275">
        <v>56616</v>
      </c>
      <c r="J8520" s="275"/>
      <c r="K8520" s="275">
        <v>0</v>
      </c>
      <c r="L8520" s="275"/>
      <c r="M8520" s="275"/>
      <c r="N8520" s="275"/>
      <c r="O8520" s="275">
        <v>56616</v>
      </c>
      <c r="P8520" s="275"/>
      <c r="Q8520" s="73">
        <v>0</v>
      </c>
    </row>
    <row r="8521" spans="1:17" ht="12.1" customHeight="1" x14ac:dyDescent="0.25">
      <c r="A8521" s="273" t="s">
        <v>12978</v>
      </c>
      <c r="B8521" s="273"/>
      <c r="C8521" s="274" t="s">
        <v>12979</v>
      </c>
      <c r="D8521" s="274"/>
      <c r="E8521" s="274"/>
      <c r="F8521" s="274"/>
      <c r="G8521" s="73">
        <v>0</v>
      </c>
      <c r="H8521" s="73">
        <v>0</v>
      </c>
      <c r="I8521" s="275">
        <v>70008</v>
      </c>
      <c r="J8521" s="275"/>
      <c r="K8521" s="275">
        <v>0</v>
      </c>
      <c r="L8521" s="275"/>
      <c r="M8521" s="275"/>
      <c r="N8521" s="275"/>
      <c r="O8521" s="275">
        <v>70008</v>
      </c>
      <c r="P8521" s="275"/>
      <c r="Q8521" s="73">
        <v>0</v>
      </c>
    </row>
    <row r="8522" spans="1:17" ht="12.1" customHeight="1" x14ac:dyDescent="0.25">
      <c r="A8522" s="273" t="s">
        <v>12980</v>
      </c>
      <c r="B8522" s="273"/>
      <c r="C8522" s="274" t="s">
        <v>12957</v>
      </c>
      <c r="D8522" s="274"/>
      <c r="E8522" s="274"/>
      <c r="F8522" s="274"/>
      <c r="G8522" s="73">
        <v>0</v>
      </c>
      <c r="H8522" s="73">
        <v>0</v>
      </c>
      <c r="I8522" s="275">
        <v>63813</v>
      </c>
      <c r="J8522" s="275"/>
      <c r="K8522" s="275">
        <v>0</v>
      </c>
      <c r="L8522" s="275"/>
      <c r="M8522" s="275"/>
      <c r="N8522" s="275"/>
      <c r="O8522" s="275">
        <v>63813</v>
      </c>
      <c r="P8522" s="275"/>
      <c r="Q8522" s="73">
        <v>0</v>
      </c>
    </row>
    <row r="8523" spans="1:17" ht="12.75" customHeight="1" x14ac:dyDescent="0.25">
      <c r="A8523" s="273" t="s">
        <v>12981</v>
      </c>
      <c r="B8523" s="273"/>
      <c r="C8523" s="274" t="s">
        <v>12982</v>
      </c>
      <c r="D8523" s="274"/>
      <c r="E8523" s="274"/>
      <c r="F8523" s="274"/>
      <c r="G8523" s="73">
        <v>0</v>
      </c>
      <c r="H8523" s="73">
        <v>0</v>
      </c>
      <c r="I8523" s="275">
        <v>44242</v>
      </c>
      <c r="J8523" s="275"/>
      <c r="K8523" s="275">
        <v>0</v>
      </c>
      <c r="L8523" s="275"/>
      <c r="M8523" s="275"/>
      <c r="N8523" s="275"/>
      <c r="O8523" s="275">
        <v>44242</v>
      </c>
      <c r="P8523" s="275"/>
      <c r="Q8523" s="73">
        <v>0</v>
      </c>
    </row>
    <row r="8524" spans="1:17" ht="12.1" customHeight="1" x14ac:dyDescent="0.25">
      <c r="A8524" s="273" t="s">
        <v>12983</v>
      </c>
      <c r="B8524" s="273"/>
      <c r="C8524" s="274" t="s">
        <v>12984</v>
      </c>
      <c r="D8524" s="274"/>
      <c r="E8524" s="274"/>
      <c r="F8524" s="274"/>
      <c r="G8524" s="73">
        <v>0</v>
      </c>
      <c r="H8524" s="73">
        <v>0</v>
      </c>
      <c r="I8524" s="275">
        <v>19927</v>
      </c>
      <c r="J8524" s="275"/>
      <c r="K8524" s="275">
        <v>0</v>
      </c>
      <c r="L8524" s="275"/>
      <c r="M8524" s="275"/>
      <c r="N8524" s="275"/>
      <c r="O8524" s="275">
        <v>19927</v>
      </c>
      <c r="P8524" s="275"/>
      <c r="Q8524" s="73">
        <v>0</v>
      </c>
    </row>
    <row r="8525" spans="1:17" ht="12.1" customHeight="1" x14ac:dyDescent="0.25">
      <c r="A8525" s="273" t="s">
        <v>12985</v>
      </c>
      <c r="B8525" s="273"/>
      <c r="C8525" s="274" t="s">
        <v>12986</v>
      </c>
      <c r="D8525" s="274"/>
      <c r="E8525" s="274"/>
      <c r="F8525" s="274"/>
      <c r="G8525" s="73">
        <v>0</v>
      </c>
      <c r="H8525" s="73">
        <v>0</v>
      </c>
      <c r="I8525" s="275">
        <v>52544</v>
      </c>
      <c r="J8525" s="275"/>
      <c r="K8525" s="275">
        <v>0</v>
      </c>
      <c r="L8525" s="275"/>
      <c r="M8525" s="275"/>
      <c r="N8525" s="275"/>
      <c r="O8525" s="275">
        <v>52544</v>
      </c>
      <c r="P8525" s="275"/>
      <c r="Q8525" s="73">
        <v>0</v>
      </c>
    </row>
    <row r="8526" spans="1:17" ht="12.75" customHeight="1" x14ac:dyDescent="0.25">
      <c r="A8526" s="273" t="s">
        <v>12987</v>
      </c>
      <c r="B8526" s="273"/>
      <c r="C8526" s="274" t="s">
        <v>12888</v>
      </c>
      <c r="D8526" s="274"/>
      <c r="E8526" s="274"/>
      <c r="F8526" s="274"/>
      <c r="G8526" s="73">
        <v>0</v>
      </c>
      <c r="H8526" s="73">
        <v>0</v>
      </c>
      <c r="I8526" s="275">
        <v>4684604.13</v>
      </c>
      <c r="J8526" s="275"/>
      <c r="K8526" s="275">
        <v>0</v>
      </c>
      <c r="L8526" s="275"/>
      <c r="M8526" s="275"/>
      <c r="N8526" s="275"/>
      <c r="O8526" s="275">
        <v>4684604.13</v>
      </c>
      <c r="P8526" s="275"/>
      <c r="Q8526" s="73">
        <v>0</v>
      </c>
    </row>
    <row r="8527" spans="1:17" ht="12.1" customHeight="1" x14ac:dyDescent="0.25">
      <c r="A8527" s="273" t="s">
        <v>12988</v>
      </c>
      <c r="B8527" s="273"/>
      <c r="C8527" s="274" t="s">
        <v>12989</v>
      </c>
      <c r="D8527" s="274"/>
      <c r="E8527" s="274"/>
      <c r="F8527" s="274"/>
      <c r="G8527" s="73">
        <v>0</v>
      </c>
      <c r="H8527" s="73">
        <v>0</v>
      </c>
      <c r="I8527" s="275">
        <v>1865.49</v>
      </c>
      <c r="J8527" s="275"/>
      <c r="K8527" s="275">
        <v>0</v>
      </c>
      <c r="L8527" s="275"/>
      <c r="M8527" s="275"/>
      <c r="N8527" s="275"/>
      <c r="O8527" s="275">
        <v>1865.49</v>
      </c>
      <c r="P8527" s="275"/>
      <c r="Q8527" s="73">
        <v>0</v>
      </c>
    </row>
    <row r="8528" spans="1:17" ht="12.1" customHeight="1" x14ac:dyDescent="0.25">
      <c r="A8528" s="273" t="s">
        <v>12990</v>
      </c>
      <c r="B8528" s="273"/>
      <c r="C8528" s="274" t="s">
        <v>12991</v>
      </c>
      <c r="D8528" s="274"/>
      <c r="E8528" s="274"/>
      <c r="F8528" s="274"/>
      <c r="G8528" s="73">
        <v>0</v>
      </c>
      <c r="H8528" s="73">
        <v>0</v>
      </c>
      <c r="I8528" s="275">
        <v>54784.66</v>
      </c>
      <c r="J8528" s="275"/>
      <c r="K8528" s="275">
        <v>0</v>
      </c>
      <c r="L8528" s="275"/>
      <c r="M8528" s="275"/>
      <c r="N8528" s="275"/>
      <c r="O8528" s="275">
        <v>54784.66</v>
      </c>
      <c r="P8528" s="275"/>
      <c r="Q8528" s="73">
        <v>0</v>
      </c>
    </row>
    <row r="8529" spans="1:17" ht="12.75" customHeight="1" x14ac:dyDescent="0.25">
      <c r="A8529" s="273" t="s">
        <v>12992</v>
      </c>
      <c r="B8529" s="273"/>
      <c r="C8529" s="274" t="s">
        <v>12993</v>
      </c>
      <c r="D8529" s="274"/>
      <c r="E8529" s="274"/>
      <c r="F8529" s="274"/>
      <c r="G8529" s="73">
        <v>0</v>
      </c>
      <c r="H8529" s="73">
        <v>0</v>
      </c>
      <c r="I8529" s="275">
        <v>77438.350000000006</v>
      </c>
      <c r="J8529" s="275"/>
      <c r="K8529" s="275">
        <v>0</v>
      </c>
      <c r="L8529" s="275"/>
      <c r="M8529" s="275"/>
      <c r="N8529" s="275"/>
      <c r="O8529" s="275">
        <v>77438.350000000006</v>
      </c>
      <c r="P8529" s="275"/>
      <c r="Q8529" s="73">
        <v>0</v>
      </c>
    </row>
    <row r="8530" spans="1:17" ht="12.1" customHeight="1" x14ac:dyDescent="0.25">
      <c r="A8530" s="273" t="s">
        <v>12994</v>
      </c>
      <c r="B8530" s="273"/>
      <c r="C8530" s="274" t="s">
        <v>12995</v>
      </c>
      <c r="D8530" s="274"/>
      <c r="E8530" s="274"/>
      <c r="F8530" s="274"/>
      <c r="G8530" s="73">
        <v>0</v>
      </c>
      <c r="H8530" s="73">
        <v>0</v>
      </c>
      <c r="I8530" s="275">
        <v>27686.28</v>
      </c>
      <c r="J8530" s="275"/>
      <c r="K8530" s="275">
        <v>0</v>
      </c>
      <c r="L8530" s="275"/>
      <c r="M8530" s="275"/>
      <c r="N8530" s="275"/>
      <c r="O8530" s="275">
        <v>27686.28</v>
      </c>
      <c r="P8530" s="275"/>
      <c r="Q8530" s="73">
        <v>0</v>
      </c>
    </row>
    <row r="8531" spans="1:17" ht="12.1" customHeight="1" x14ac:dyDescent="0.25">
      <c r="A8531" s="273" t="s">
        <v>12996</v>
      </c>
      <c r="B8531" s="273"/>
      <c r="C8531" s="274" t="s">
        <v>12997</v>
      </c>
      <c r="D8531" s="274"/>
      <c r="E8531" s="274"/>
      <c r="F8531" s="274"/>
      <c r="G8531" s="73">
        <v>0</v>
      </c>
      <c r="H8531" s="73">
        <v>0</v>
      </c>
      <c r="I8531" s="275">
        <v>340513.01</v>
      </c>
      <c r="J8531" s="275"/>
      <c r="K8531" s="275">
        <v>0</v>
      </c>
      <c r="L8531" s="275"/>
      <c r="M8531" s="275"/>
      <c r="N8531" s="275"/>
      <c r="O8531" s="275">
        <v>340513.01</v>
      </c>
      <c r="P8531" s="275"/>
      <c r="Q8531" s="73">
        <v>0</v>
      </c>
    </row>
    <row r="8532" spans="1:17" ht="12.75" customHeight="1" x14ac:dyDescent="0.25">
      <c r="A8532" s="273" t="s">
        <v>12998</v>
      </c>
      <c r="B8532" s="273"/>
      <c r="C8532" s="274" t="s">
        <v>12888</v>
      </c>
      <c r="D8532" s="274"/>
      <c r="E8532" s="274"/>
      <c r="F8532" s="274"/>
      <c r="G8532" s="73">
        <v>0</v>
      </c>
      <c r="H8532" s="73">
        <v>0</v>
      </c>
      <c r="I8532" s="275">
        <v>3951415.44</v>
      </c>
      <c r="J8532" s="275"/>
      <c r="K8532" s="275">
        <v>0</v>
      </c>
      <c r="L8532" s="275"/>
      <c r="M8532" s="275"/>
      <c r="N8532" s="275"/>
      <c r="O8532" s="275">
        <v>3951415.44</v>
      </c>
      <c r="P8532" s="275"/>
      <c r="Q8532" s="73">
        <v>0</v>
      </c>
    </row>
    <row r="8533" spans="1:17" ht="12.1" customHeight="1" x14ac:dyDescent="0.25">
      <c r="A8533" s="273" t="s">
        <v>12999</v>
      </c>
      <c r="B8533" s="273"/>
      <c r="C8533" s="274" t="s">
        <v>13000</v>
      </c>
      <c r="D8533" s="274"/>
      <c r="E8533" s="274"/>
      <c r="F8533" s="274"/>
      <c r="G8533" s="73">
        <v>0</v>
      </c>
      <c r="H8533" s="73">
        <v>0</v>
      </c>
      <c r="I8533" s="275">
        <v>41961.67</v>
      </c>
      <c r="J8533" s="275"/>
      <c r="K8533" s="275">
        <v>0</v>
      </c>
      <c r="L8533" s="275"/>
      <c r="M8533" s="275"/>
      <c r="N8533" s="275"/>
      <c r="O8533" s="275">
        <v>41961.67</v>
      </c>
      <c r="P8533" s="275"/>
      <c r="Q8533" s="73">
        <v>0</v>
      </c>
    </row>
    <row r="8534" spans="1:17" ht="12.1" customHeight="1" x14ac:dyDescent="0.25">
      <c r="A8534" s="273" t="s">
        <v>13001</v>
      </c>
      <c r="B8534" s="273"/>
      <c r="C8534" s="274" t="s">
        <v>13002</v>
      </c>
      <c r="D8534" s="274"/>
      <c r="E8534" s="274"/>
      <c r="F8534" s="274"/>
      <c r="G8534" s="73">
        <v>0</v>
      </c>
      <c r="H8534" s="73">
        <v>0</v>
      </c>
      <c r="I8534" s="275">
        <v>9431.36</v>
      </c>
      <c r="J8534" s="275"/>
      <c r="K8534" s="275">
        <v>0</v>
      </c>
      <c r="L8534" s="275"/>
      <c r="M8534" s="275"/>
      <c r="N8534" s="275"/>
      <c r="O8534" s="275">
        <v>9431.36</v>
      </c>
      <c r="P8534" s="275"/>
      <c r="Q8534" s="73">
        <v>0</v>
      </c>
    </row>
    <row r="8535" spans="1:17" ht="12.1" customHeight="1" x14ac:dyDescent="0.25">
      <c r="A8535" s="273" t="s">
        <v>13003</v>
      </c>
      <c r="B8535" s="273"/>
      <c r="C8535" s="274" t="s">
        <v>13004</v>
      </c>
      <c r="D8535" s="274"/>
      <c r="E8535" s="274"/>
      <c r="F8535" s="274"/>
      <c r="G8535" s="73">
        <v>0</v>
      </c>
      <c r="H8535" s="73">
        <v>0</v>
      </c>
      <c r="I8535" s="275">
        <v>62943.92</v>
      </c>
      <c r="J8535" s="275"/>
      <c r="K8535" s="275">
        <v>0</v>
      </c>
      <c r="L8535" s="275"/>
      <c r="M8535" s="275"/>
      <c r="N8535" s="275"/>
      <c r="O8535" s="275">
        <v>62943.92</v>
      </c>
      <c r="P8535" s="275"/>
      <c r="Q8535" s="73">
        <v>0</v>
      </c>
    </row>
    <row r="8536" spans="1:17" ht="12.75" customHeight="1" x14ac:dyDescent="0.25">
      <c r="A8536" s="273" t="s">
        <v>13005</v>
      </c>
      <c r="B8536" s="273"/>
      <c r="C8536" s="274" t="s">
        <v>13006</v>
      </c>
      <c r="D8536" s="274"/>
      <c r="E8536" s="274"/>
      <c r="F8536" s="274"/>
      <c r="G8536" s="73">
        <v>0</v>
      </c>
      <c r="H8536" s="73">
        <v>0</v>
      </c>
      <c r="I8536" s="275">
        <v>27699.48</v>
      </c>
      <c r="J8536" s="275"/>
      <c r="K8536" s="275">
        <v>0</v>
      </c>
      <c r="L8536" s="275"/>
      <c r="M8536" s="275"/>
      <c r="N8536" s="275"/>
      <c r="O8536" s="275">
        <v>27699.48</v>
      </c>
      <c r="P8536" s="275"/>
      <c r="Q8536" s="73">
        <v>0</v>
      </c>
    </row>
    <row r="8537" spans="1:17" ht="12.1" customHeight="1" x14ac:dyDescent="0.25">
      <c r="A8537" s="273" t="s">
        <v>13007</v>
      </c>
      <c r="B8537" s="273"/>
      <c r="C8537" s="274" t="s">
        <v>12888</v>
      </c>
      <c r="D8537" s="274"/>
      <c r="E8537" s="274"/>
      <c r="F8537" s="274"/>
      <c r="G8537" s="73">
        <v>0</v>
      </c>
      <c r="H8537" s="73">
        <v>0</v>
      </c>
      <c r="I8537" s="275">
        <v>3013028.54</v>
      </c>
      <c r="J8537" s="275"/>
      <c r="K8537" s="275">
        <v>0</v>
      </c>
      <c r="L8537" s="275"/>
      <c r="M8537" s="275"/>
      <c r="N8537" s="275"/>
      <c r="O8537" s="275">
        <v>3013028.54</v>
      </c>
      <c r="P8537" s="275"/>
      <c r="Q8537" s="73">
        <v>0</v>
      </c>
    </row>
    <row r="8538" spans="1:17" ht="12.1" customHeight="1" x14ac:dyDescent="0.25">
      <c r="A8538" s="273" t="s">
        <v>13008</v>
      </c>
      <c r="B8538" s="273"/>
      <c r="C8538" s="274" t="s">
        <v>13009</v>
      </c>
      <c r="D8538" s="274"/>
      <c r="E8538" s="274"/>
      <c r="F8538" s="274"/>
      <c r="G8538" s="73">
        <v>0</v>
      </c>
      <c r="H8538" s="73">
        <v>0</v>
      </c>
      <c r="I8538" s="275">
        <v>205742.56</v>
      </c>
      <c r="J8538" s="275"/>
      <c r="K8538" s="275">
        <v>0</v>
      </c>
      <c r="L8538" s="275"/>
      <c r="M8538" s="275"/>
      <c r="N8538" s="275"/>
      <c r="O8538" s="275">
        <v>205742.56</v>
      </c>
      <c r="P8538" s="275"/>
      <c r="Q8538" s="73">
        <v>0</v>
      </c>
    </row>
    <row r="8539" spans="1:17" ht="12.75" customHeight="1" x14ac:dyDescent="0.25">
      <c r="A8539" s="273" t="s">
        <v>13010</v>
      </c>
      <c r="B8539" s="273"/>
      <c r="C8539" s="274" t="s">
        <v>13011</v>
      </c>
      <c r="D8539" s="274"/>
      <c r="E8539" s="274"/>
      <c r="F8539" s="274"/>
      <c r="G8539" s="73">
        <v>0</v>
      </c>
      <c r="H8539" s="73">
        <v>0</v>
      </c>
      <c r="I8539" s="275">
        <v>95205.85</v>
      </c>
      <c r="J8539" s="275"/>
      <c r="K8539" s="275">
        <v>0</v>
      </c>
      <c r="L8539" s="275"/>
      <c r="M8539" s="275"/>
      <c r="N8539" s="275"/>
      <c r="O8539" s="275">
        <v>95205.85</v>
      </c>
      <c r="P8539" s="275"/>
      <c r="Q8539" s="73">
        <v>0</v>
      </c>
    </row>
    <row r="8540" spans="1:17" ht="12.1" customHeight="1" x14ac:dyDescent="0.25">
      <c r="A8540" s="273" t="s">
        <v>13012</v>
      </c>
      <c r="B8540" s="273"/>
      <c r="C8540" s="274" t="s">
        <v>13013</v>
      </c>
      <c r="D8540" s="274"/>
      <c r="E8540" s="274"/>
      <c r="F8540" s="274"/>
      <c r="G8540" s="73">
        <v>0</v>
      </c>
      <c r="H8540" s="73">
        <v>0</v>
      </c>
      <c r="I8540" s="275">
        <v>13699.17</v>
      </c>
      <c r="J8540" s="275"/>
      <c r="K8540" s="275">
        <v>0</v>
      </c>
      <c r="L8540" s="275"/>
      <c r="M8540" s="275"/>
      <c r="N8540" s="275"/>
      <c r="O8540" s="275">
        <v>13699.17</v>
      </c>
      <c r="P8540" s="275"/>
      <c r="Q8540" s="73">
        <v>0</v>
      </c>
    </row>
    <row r="8541" spans="1:17" ht="12.1" customHeight="1" x14ac:dyDescent="0.25">
      <c r="A8541" s="273" t="s">
        <v>13014</v>
      </c>
      <c r="B8541" s="273"/>
      <c r="C8541" s="274" t="s">
        <v>13015</v>
      </c>
      <c r="D8541" s="274"/>
      <c r="E8541" s="274"/>
      <c r="F8541" s="274"/>
      <c r="G8541" s="73">
        <v>0</v>
      </c>
      <c r="H8541" s="73">
        <v>0</v>
      </c>
      <c r="I8541" s="275">
        <v>115650.19</v>
      </c>
      <c r="J8541" s="275"/>
      <c r="K8541" s="275">
        <v>0</v>
      </c>
      <c r="L8541" s="275"/>
      <c r="M8541" s="275"/>
      <c r="N8541" s="275"/>
      <c r="O8541" s="275">
        <v>115650.19</v>
      </c>
      <c r="P8541" s="275"/>
      <c r="Q8541" s="73">
        <v>0</v>
      </c>
    </row>
    <row r="8542" spans="1:17" ht="12.75" customHeight="1" x14ac:dyDescent="0.25">
      <c r="A8542" s="273" t="s">
        <v>13016</v>
      </c>
      <c r="B8542" s="273"/>
      <c r="C8542" s="274" t="s">
        <v>13017</v>
      </c>
      <c r="D8542" s="274"/>
      <c r="E8542" s="274"/>
      <c r="F8542" s="274"/>
      <c r="G8542" s="73">
        <v>0</v>
      </c>
      <c r="H8542" s="73">
        <v>0</v>
      </c>
      <c r="I8542" s="275">
        <v>243856.93</v>
      </c>
      <c r="J8542" s="275"/>
      <c r="K8542" s="275">
        <v>0</v>
      </c>
      <c r="L8542" s="275"/>
      <c r="M8542" s="275"/>
      <c r="N8542" s="275"/>
      <c r="O8542" s="275">
        <v>243856.93</v>
      </c>
      <c r="P8542" s="275"/>
      <c r="Q8542" s="73">
        <v>0</v>
      </c>
    </row>
    <row r="8543" spans="1:17" ht="12.1" customHeight="1" x14ac:dyDescent="0.25">
      <c r="A8543" s="273" t="s">
        <v>13018</v>
      </c>
      <c r="B8543" s="273"/>
      <c r="C8543" s="274" t="s">
        <v>12888</v>
      </c>
      <c r="D8543" s="274"/>
      <c r="E8543" s="274"/>
      <c r="F8543" s="274"/>
      <c r="G8543" s="73">
        <v>0</v>
      </c>
      <c r="H8543" s="73">
        <v>0</v>
      </c>
      <c r="I8543" s="275">
        <v>2198494.5499999998</v>
      </c>
      <c r="J8543" s="275"/>
      <c r="K8543" s="275">
        <v>0</v>
      </c>
      <c r="L8543" s="275"/>
      <c r="M8543" s="275"/>
      <c r="N8543" s="275"/>
      <c r="O8543" s="275">
        <v>2198494.5499999998</v>
      </c>
      <c r="P8543" s="275"/>
      <c r="Q8543" s="73">
        <v>0</v>
      </c>
    </row>
    <row r="8544" spans="1:17" ht="12.1" customHeight="1" x14ac:dyDescent="0.25">
      <c r="A8544" s="273" t="s">
        <v>13019</v>
      </c>
      <c r="B8544" s="273"/>
      <c r="C8544" s="274" t="s">
        <v>13020</v>
      </c>
      <c r="D8544" s="274"/>
      <c r="E8544" s="274"/>
      <c r="F8544" s="274"/>
      <c r="G8544" s="73">
        <v>0</v>
      </c>
      <c r="H8544" s="73">
        <v>0</v>
      </c>
      <c r="I8544" s="275">
        <v>61738.41</v>
      </c>
      <c r="J8544" s="275"/>
      <c r="K8544" s="275">
        <v>0</v>
      </c>
      <c r="L8544" s="275"/>
      <c r="M8544" s="275"/>
      <c r="N8544" s="275"/>
      <c r="O8544" s="275">
        <v>61738.41</v>
      </c>
      <c r="P8544" s="275"/>
      <c r="Q8544" s="73">
        <v>0</v>
      </c>
    </row>
    <row r="8545" spans="1:17" ht="12.75" customHeight="1" x14ac:dyDescent="0.25">
      <c r="A8545" s="273" t="s">
        <v>13021</v>
      </c>
      <c r="B8545" s="273"/>
      <c r="C8545" s="274" t="s">
        <v>13022</v>
      </c>
      <c r="D8545" s="274"/>
      <c r="E8545" s="274"/>
      <c r="F8545" s="274"/>
      <c r="G8545" s="73">
        <v>0</v>
      </c>
      <c r="H8545" s="73">
        <v>0</v>
      </c>
      <c r="I8545" s="275">
        <v>29673.52</v>
      </c>
      <c r="J8545" s="275"/>
      <c r="K8545" s="275">
        <v>0</v>
      </c>
      <c r="L8545" s="275"/>
      <c r="M8545" s="275"/>
      <c r="N8545" s="275"/>
      <c r="O8545" s="275">
        <v>29673.52</v>
      </c>
      <c r="P8545" s="275"/>
      <c r="Q8545" s="73">
        <v>0</v>
      </c>
    </row>
    <row r="8546" spans="1:17" ht="12.1" customHeight="1" x14ac:dyDescent="0.25">
      <c r="A8546" s="273" t="s">
        <v>13023</v>
      </c>
      <c r="B8546" s="273"/>
      <c r="C8546" s="274" t="s">
        <v>13024</v>
      </c>
      <c r="D8546" s="274"/>
      <c r="E8546" s="274"/>
      <c r="F8546" s="274"/>
      <c r="G8546" s="73">
        <v>0</v>
      </c>
      <c r="H8546" s="73">
        <v>0</v>
      </c>
      <c r="I8546" s="275">
        <v>50121.49</v>
      </c>
      <c r="J8546" s="275"/>
      <c r="K8546" s="275">
        <v>0</v>
      </c>
      <c r="L8546" s="275"/>
      <c r="M8546" s="275"/>
      <c r="N8546" s="275"/>
      <c r="O8546" s="275">
        <v>50121.49</v>
      </c>
      <c r="P8546" s="275"/>
      <c r="Q8546" s="73">
        <v>0</v>
      </c>
    </row>
    <row r="8547" spans="1:17" ht="12.1" customHeight="1" x14ac:dyDescent="0.25">
      <c r="A8547" s="273" t="s">
        <v>13025</v>
      </c>
      <c r="B8547" s="273"/>
      <c r="C8547" s="274" t="s">
        <v>13026</v>
      </c>
      <c r="D8547" s="274"/>
      <c r="E8547" s="274"/>
      <c r="F8547" s="274"/>
      <c r="G8547" s="73">
        <v>0</v>
      </c>
      <c r="H8547" s="73">
        <v>0</v>
      </c>
      <c r="I8547" s="275">
        <v>156209.76</v>
      </c>
      <c r="J8547" s="275"/>
      <c r="K8547" s="275">
        <v>0</v>
      </c>
      <c r="L8547" s="275"/>
      <c r="M8547" s="275"/>
      <c r="N8547" s="275"/>
      <c r="O8547" s="275">
        <v>156209.76</v>
      </c>
      <c r="P8547" s="275"/>
      <c r="Q8547" s="73">
        <v>0</v>
      </c>
    </row>
    <row r="8548" spans="1:17" ht="12.75" customHeight="1" x14ac:dyDescent="0.25">
      <c r="A8548" s="273" t="s">
        <v>13027</v>
      </c>
      <c r="B8548" s="273"/>
      <c r="C8548" s="274" t="s">
        <v>13028</v>
      </c>
      <c r="D8548" s="274"/>
      <c r="E8548" s="274"/>
      <c r="F8548" s="274"/>
      <c r="G8548" s="73">
        <v>0</v>
      </c>
      <c r="H8548" s="73">
        <v>0</v>
      </c>
      <c r="I8548" s="275">
        <v>25482.65</v>
      </c>
      <c r="J8548" s="275"/>
      <c r="K8548" s="275">
        <v>0</v>
      </c>
      <c r="L8548" s="275"/>
      <c r="M8548" s="275"/>
      <c r="N8548" s="275"/>
      <c r="O8548" s="275">
        <v>25482.65</v>
      </c>
      <c r="P8548" s="275"/>
      <c r="Q8548" s="73">
        <v>0</v>
      </c>
    </row>
    <row r="8549" spans="1:17" ht="12.1" customHeight="1" x14ac:dyDescent="0.25">
      <c r="A8549" s="273" t="s">
        <v>13029</v>
      </c>
      <c r="B8549" s="273"/>
      <c r="C8549" s="274" t="s">
        <v>13030</v>
      </c>
      <c r="D8549" s="274"/>
      <c r="E8549" s="274"/>
      <c r="F8549" s="274"/>
      <c r="G8549" s="73">
        <v>0</v>
      </c>
      <c r="H8549" s="73">
        <v>0</v>
      </c>
      <c r="I8549" s="275">
        <v>23406.67</v>
      </c>
      <c r="J8549" s="275"/>
      <c r="K8549" s="275">
        <v>0</v>
      </c>
      <c r="L8549" s="275"/>
      <c r="M8549" s="275"/>
      <c r="N8549" s="275"/>
      <c r="O8549" s="275">
        <v>23406.67</v>
      </c>
      <c r="P8549" s="275"/>
      <c r="Q8549" s="73">
        <v>0</v>
      </c>
    </row>
    <row r="8550" spans="1:17" ht="12.1" customHeight="1" x14ac:dyDescent="0.25">
      <c r="A8550" s="273" t="s">
        <v>13031</v>
      </c>
      <c r="B8550" s="273"/>
      <c r="C8550" s="274" t="s">
        <v>12888</v>
      </c>
      <c r="D8550" s="274"/>
      <c r="E8550" s="274"/>
      <c r="F8550" s="274"/>
      <c r="G8550" s="73">
        <v>0</v>
      </c>
      <c r="H8550" s="73">
        <v>0</v>
      </c>
      <c r="I8550" s="275">
        <v>1257022.72</v>
      </c>
      <c r="J8550" s="275"/>
      <c r="K8550" s="275">
        <v>0</v>
      </c>
      <c r="L8550" s="275"/>
      <c r="M8550" s="275"/>
      <c r="N8550" s="275"/>
      <c r="O8550" s="275">
        <v>1257022.72</v>
      </c>
      <c r="P8550" s="275"/>
      <c r="Q8550" s="73">
        <v>0</v>
      </c>
    </row>
    <row r="8551" spans="1:17" ht="12.75" customHeight="1" x14ac:dyDescent="0.25">
      <c r="A8551" s="273" t="s">
        <v>13032</v>
      </c>
      <c r="B8551" s="273"/>
      <c r="C8551" s="274" t="s">
        <v>13033</v>
      </c>
      <c r="D8551" s="274"/>
      <c r="E8551" s="274"/>
      <c r="F8551" s="274"/>
      <c r="G8551" s="73">
        <v>0</v>
      </c>
      <c r="H8551" s="73">
        <v>0</v>
      </c>
      <c r="I8551" s="275">
        <v>44008.18</v>
      </c>
      <c r="J8551" s="275"/>
      <c r="K8551" s="275">
        <v>0</v>
      </c>
      <c r="L8551" s="275"/>
      <c r="M8551" s="275"/>
      <c r="N8551" s="275"/>
      <c r="O8551" s="275">
        <v>44008.18</v>
      </c>
      <c r="P8551" s="275"/>
      <c r="Q8551" s="73">
        <v>0</v>
      </c>
    </row>
    <row r="8552" spans="1:17" ht="12.1" customHeight="1" x14ac:dyDescent="0.25">
      <c r="A8552" s="273" t="s">
        <v>13034</v>
      </c>
      <c r="B8552" s="273"/>
      <c r="C8552" s="274" t="s">
        <v>13035</v>
      </c>
      <c r="D8552" s="274"/>
      <c r="E8552" s="274"/>
      <c r="F8552" s="274"/>
      <c r="G8552" s="73">
        <v>0</v>
      </c>
      <c r="H8552" s="73">
        <v>0</v>
      </c>
      <c r="I8552" s="275">
        <v>59352.73</v>
      </c>
      <c r="J8552" s="275"/>
      <c r="K8552" s="275">
        <v>0</v>
      </c>
      <c r="L8552" s="275"/>
      <c r="M8552" s="275"/>
      <c r="N8552" s="275"/>
      <c r="O8552" s="275">
        <v>59352.73</v>
      </c>
      <c r="P8552" s="275"/>
      <c r="Q8552" s="73">
        <v>0</v>
      </c>
    </row>
    <row r="8553" spans="1:17" ht="12.1" customHeight="1" x14ac:dyDescent="0.25">
      <c r="A8553" s="273" t="s">
        <v>13036</v>
      </c>
      <c r="B8553" s="273"/>
      <c r="C8553" s="274" t="s">
        <v>13037</v>
      </c>
      <c r="D8553" s="274"/>
      <c r="E8553" s="274"/>
      <c r="F8553" s="274"/>
      <c r="G8553" s="73">
        <v>0</v>
      </c>
      <c r="H8553" s="73">
        <v>0</v>
      </c>
      <c r="I8553" s="275">
        <v>49148.17</v>
      </c>
      <c r="J8553" s="275"/>
      <c r="K8553" s="275">
        <v>0</v>
      </c>
      <c r="L8553" s="275"/>
      <c r="M8553" s="275"/>
      <c r="N8553" s="275"/>
      <c r="O8553" s="275">
        <v>49148.17</v>
      </c>
      <c r="P8553" s="275"/>
      <c r="Q8553" s="73">
        <v>0</v>
      </c>
    </row>
    <row r="8554" spans="1:17" ht="12.75" customHeight="1" x14ac:dyDescent="0.25">
      <c r="A8554" s="273" t="s">
        <v>13038</v>
      </c>
      <c r="B8554" s="273"/>
      <c r="C8554" s="274" t="s">
        <v>13039</v>
      </c>
      <c r="D8554" s="274"/>
      <c r="E8554" s="274"/>
      <c r="F8554" s="274"/>
      <c r="G8554" s="73">
        <v>0</v>
      </c>
      <c r="H8554" s="73">
        <v>0</v>
      </c>
      <c r="I8554" s="275">
        <v>234915.46</v>
      </c>
      <c r="J8554" s="275"/>
      <c r="K8554" s="275">
        <v>0</v>
      </c>
      <c r="L8554" s="275"/>
      <c r="M8554" s="275"/>
      <c r="N8554" s="275"/>
      <c r="O8554" s="275">
        <v>234915.46</v>
      </c>
      <c r="P8554" s="275"/>
      <c r="Q8554" s="73">
        <v>0</v>
      </c>
    </row>
    <row r="8555" spans="1:17" ht="12.1" customHeight="1" x14ac:dyDescent="0.25">
      <c r="A8555" s="273" t="s">
        <v>13040</v>
      </c>
      <c r="B8555" s="273"/>
      <c r="C8555" s="274" t="s">
        <v>13041</v>
      </c>
      <c r="D8555" s="274"/>
      <c r="E8555" s="274"/>
      <c r="F8555" s="274"/>
      <c r="G8555" s="73">
        <v>0</v>
      </c>
      <c r="H8555" s="73">
        <v>0</v>
      </c>
      <c r="I8555" s="275">
        <v>55679.09</v>
      </c>
      <c r="J8555" s="275"/>
      <c r="K8555" s="275">
        <v>0</v>
      </c>
      <c r="L8555" s="275"/>
      <c r="M8555" s="275"/>
      <c r="N8555" s="275"/>
      <c r="O8555" s="275">
        <v>55679.09</v>
      </c>
      <c r="P8555" s="275"/>
      <c r="Q8555" s="73">
        <v>0</v>
      </c>
    </row>
    <row r="8556" spans="1:17" ht="12.1" customHeight="1" x14ac:dyDescent="0.25">
      <c r="A8556" s="273" t="s">
        <v>13042</v>
      </c>
      <c r="B8556" s="273"/>
      <c r="C8556" s="274" t="s">
        <v>13043</v>
      </c>
      <c r="D8556" s="274"/>
      <c r="E8556" s="274"/>
      <c r="F8556" s="274"/>
      <c r="G8556" s="73">
        <v>0</v>
      </c>
      <c r="H8556" s="73">
        <v>0</v>
      </c>
      <c r="I8556" s="275">
        <v>22750.92</v>
      </c>
      <c r="J8556" s="275"/>
      <c r="K8556" s="275">
        <v>0</v>
      </c>
      <c r="L8556" s="275"/>
      <c r="M8556" s="275"/>
      <c r="N8556" s="275"/>
      <c r="O8556" s="275">
        <v>22750.92</v>
      </c>
      <c r="P8556" s="275"/>
      <c r="Q8556" s="73">
        <v>0</v>
      </c>
    </row>
    <row r="8557" spans="1:17" ht="12.75" customHeight="1" x14ac:dyDescent="0.25">
      <c r="A8557" s="273" t="s">
        <v>13044</v>
      </c>
      <c r="B8557" s="273"/>
      <c r="C8557" s="274" t="s">
        <v>12874</v>
      </c>
      <c r="D8557" s="274"/>
      <c r="E8557" s="274"/>
      <c r="F8557" s="274"/>
      <c r="G8557" s="73">
        <v>0</v>
      </c>
      <c r="H8557" s="73">
        <v>0</v>
      </c>
      <c r="I8557" s="275">
        <v>37313.64</v>
      </c>
      <c r="J8557" s="275"/>
      <c r="K8557" s="275">
        <v>0</v>
      </c>
      <c r="L8557" s="275"/>
      <c r="M8557" s="275"/>
      <c r="N8557" s="275"/>
      <c r="O8557" s="275">
        <v>37313.64</v>
      </c>
      <c r="P8557" s="275"/>
      <c r="Q8557" s="73">
        <v>0</v>
      </c>
    </row>
    <row r="8558" spans="1:17" ht="12.1" customHeight="1" x14ac:dyDescent="0.25">
      <c r="A8558" s="273" t="s">
        <v>13045</v>
      </c>
      <c r="B8558" s="273"/>
      <c r="C8558" s="274" t="s">
        <v>13046</v>
      </c>
      <c r="D8558" s="274"/>
      <c r="E8558" s="274"/>
      <c r="F8558" s="274"/>
      <c r="G8558" s="73">
        <v>0</v>
      </c>
      <c r="H8558" s="73">
        <v>0</v>
      </c>
      <c r="I8558" s="275">
        <v>121403.64</v>
      </c>
      <c r="J8558" s="275"/>
      <c r="K8558" s="275">
        <v>0</v>
      </c>
      <c r="L8558" s="275"/>
      <c r="M8558" s="275"/>
      <c r="N8558" s="275"/>
      <c r="O8558" s="275">
        <v>121403.64</v>
      </c>
      <c r="P8558" s="275"/>
      <c r="Q8558" s="73">
        <v>0</v>
      </c>
    </row>
    <row r="8559" spans="1:17" ht="12.1" customHeight="1" x14ac:dyDescent="0.25">
      <c r="A8559" s="273" t="s">
        <v>13047</v>
      </c>
      <c r="B8559" s="273"/>
      <c r="C8559" s="274" t="s">
        <v>13048</v>
      </c>
      <c r="D8559" s="274"/>
      <c r="E8559" s="274"/>
      <c r="F8559" s="274"/>
      <c r="G8559" s="73">
        <v>0</v>
      </c>
      <c r="H8559" s="73">
        <v>0</v>
      </c>
      <c r="I8559" s="275">
        <v>130622.72</v>
      </c>
      <c r="J8559" s="275"/>
      <c r="K8559" s="275">
        <v>0</v>
      </c>
      <c r="L8559" s="275"/>
      <c r="M8559" s="275"/>
      <c r="N8559" s="275"/>
      <c r="O8559" s="275">
        <v>130622.72</v>
      </c>
      <c r="P8559" s="275"/>
      <c r="Q8559" s="73">
        <v>0</v>
      </c>
    </row>
    <row r="8560" spans="1:17" ht="12.1" customHeight="1" x14ac:dyDescent="0.25">
      <c r="A8560" s="273" t="s">
        <v>13049</v>
      </c>
      <c r="B8560" s="273"/>
      <c r="C8560" s="274" t="s">
        <v>13050</v>
      </c>
      <c r="D8560" s="274"/>
      <c r="E8560" s="274"/>
      <c r="F8560" s="274"/>
      <c r="G8560" s="73">
        <v>0</v>
      </c>
      <c r="H8560" s="73">
        <v>0</v>
      </c>
      <c r="I8560" s="275">
        <v>9454.5499999999993</v>
      </c>
      <c r="J8560" s="275"/>
      <c r="K8560" s="275">
        <v>0</v>
      </c>
      <c r="L8560" s="275"/>
      <c r="M8560" s="275"/>
      <c r="N8560" s="275"/>
      <c r="O8560" s="275">
        <v>9454.5499999999993</v>
      </c>
      <c r="P8560" s="275"/>
      <c r="Q8560" s="73">
        <v>0</v>
      </c>
    </row>
    <row r="8561" spans="1:17" ht="12.75" customHeight="1" x14ac:dyDescent="0.25">
      <c r="A8561" s="273" t="s">
        <v>13051</v>
      </c>
      <c r="B8561" s="273"/>
      <c r="C8561" s="274" t="s">
        <v>13052</v>
      </c>
      <c r="D8561" s="274"/>
      <c r="E8561" s="274"/>
      <c r="F8561" s="274"/>
      <c r="G8561" s="73">
        <v>0</v>
      </c>
      <c r="H8561" s="73">
        <v>0</v>
      </c>
      <c r="I8561" s="275">
        <v>161961.82</v>
      </c>
      <c r="J8561" s="275"/>
      <c r="K8561" s="275">
        <v>0</v>
      </c>
      <c r="L8561" s="275"/>
      <c r="M8561" s="275"/>
      <c r="N8561" s="275"/>
      <c r="O8561" s="275">
        <v>161961.82</v>
      </c>
      <c r="P8561" s="275"/>
      <c r="Q8561" s="73">
        <v>0</v>
      </c>
    </row>
    <row r="8562" spans="1:17" ht="12.1" customHeight="1" x14ac:dyDescent="0.25">
      <c r="A8562" s="273" t="s">
        <v>13053</v>
      </c>
      <c r="B8562" s="273"/>
      <c r="C8562" s="274" t="s">
        <v>13054</v>
      </c>
      <c r="D8562" s="274"/>
      <c r="E8562" s="274"/>
      <c r="F8562" s="274"/>
      <c r="G8562" s="73">
        <v>0</v>
      </c>
      <c r="H8562" s="73">
        <v>0</v>
      </c>
      <c r="I8562" s="275">
        <v>296970</v>
      </c>
      <c r="J8562" s="275"/>
      <c r="K8562" s="275">
        <v>0</v>
      </c>
      <c r="L8562" s="275"/>
      <c r="M8562" s="275"/>
      <c r="N8562" s="275"/>
      <c r="O8562" s="275">
        <v>296970</v>
      </c>
      <c r="P8562" s="275"/>
      <c r="Q8562" s="73">
        <v>0</v>
      </c>
    </row>
    <row r="8563" spans="1:17" ht="12.1" customHeight="1" x14ac:dyDescent="0.25">
      <c r="A8563" s="273" t="s">
        <v>13055</v>
      </c>
      <c r="B8563" s="273"/>
      <c r="C8563" s="274" t="s">
        <v>13056</v>
      </c>
      <c r="D8563" s="274"/>
      <c r="E8563" s="274"/>
      <c r="F8563" s="274"/>
      <c r="G8563" s="73">
        <v>0</v>
      </c>
      <c r="H8563" s="73">
        <v>0</v>
      </c>
      <c r="I8563" s="275">
        <v>139360</v>
      </c>
      <c r="J8563" s="275"/>
      <c r="K8563" s="275">
        <v>0</v>
      </c>
      <c r="L8563" s="275"/>
      <c r="M8563" s="275"/>
      <c r="N8563" s="275"/>
      <c r="O8563" s="275">
        <v>139360</v>
      </c>
      <c r="P8563" s="275"/>
      <c r="Q8563" s="73">
        <v>0</v>
      </c>
    </row>
    <row r="8564" spans="1:17" ht="12.75" customHeight="1" x14ac:dyDescent="0.25">
      <c r="A8564" s="273" t="s">
        <v>13057</v>
      </c>
      <c r="B8564" s="273"/>
      <c r="C8564" s="274" t="s">
        <v>12888</v>
      </c>
      <c r="D8564" s="274"/>
      <c r="E8564" s="274"/>
      <c r="F8564" s="274"/>
      <c r="G8564" s="73">
        <v>0</v>
      </c>
      <c r="H8564" s="73">
        <v>0</v>
      </c>
      <c r="I8564" s="275">
        <v>39526.78</v>
      </c>
      <c r="J8564" s="275"/>
      <c r="K8564" s="275">
        <v>0</v>
      </c>
      <c r="L8564" s="275"/>
      <c r="M8564" s="275"/>
      <c r="N8564" s="275"/>
      <c r="O8564" s="275">
        <v>39526.78</v>
      </c>
      <c r="P8564" s="275"/>
      <c r="Q8564" s="73">
        <v>0</v>
      </c>
    </row>
    <row r="8565" spans="1:17" ht="12.1" customHeight="1" x14ac:dyDescent="0.25">
      <c r="A8565" s="273" t="s">
        <v>13058</v>
      </c>
      <c r="B8565" s="273"/>
      <c r="C8565" s="274" t="s">
        <v>13059</v>
      </c>
      <c r="D8565" s="274"/>
      <c r="E8565" s="274"/>
      <c r="F8565" s="274"/>
      <c r="G8565" s="73">
        <v>0</v>
      </c>
      <c r="H8565" s="73">
        <v>0</v>
      </c>
      <c r="I8565" s="275">
        <v>176390.45</v>
      </c>
      <c r="J8565" s="275"/>
      <c r="K8565" s="275">
        <v>0</v>
      </c>
      <c r="L8565" s="275"/>
      <c r="M8565" s="275"/>
      <c r="N8565" s="275"/>
      <c r="O8565" s="275">
        <v>176390.45</v>
      </c>
      <c r="P8565" s="275"/>
      <c r="Q8565" s="73">
        <v>0</v>
      </c>
    </row>
    <row r="8566" spans="1:17" ht="12.1" customHeight="1" x14ac:dyDescent="0.25">
      <c r="A8566" s="273" t="s">
        <v>13060</v>
      </c>
      <c r="B8566" s="273"/>
      <c r="C8566" s="274" t="s">
        <v>13061</v>
      </c>
      <c r="D8566" s="274"/>
      <c r="E8566" s="274"/>
      <c r="F8566" s="274"/>
      <c r="G8566" s="73">
        <v>0</v>
      </c>
      <c r="H8566" s="73">
        <v>0</v>
      </c>
      <c r="I8566" s="275">
        <v>49940.42</v>
      </c>
      <c r="J8566" s="275"/>
      <c r="K8566" s="275">
        <v>0</v>
      </c>
      <c r="L8566" s="275"/>
      <c r="M8566" s="275"/>
      <c r="N8566" s="275"/>
      <c r="O8566" s="275">
        <v>49940.42</v>
      </c>
      <c r="P8566" s="275"/>
      <c r="Q8566" s="73">
        <v>0</v>
      </c>
    </row>
    <row r="8567" spans="1:17" ht="12.75" customHeight="1" x14ac:dyDescent="0.25">
      <c r="A8567" s="273" t="s">
        <v>13062</v>
      </c>
      <c r="B8567" s="273"/>
      <c r="C8567" s="274" t="s">
        <v>12888</v>
      </c>
      <c r="D8567" s="274"/>
      <c r="E8567" s="274"/>
      <c r="F8567" s="274"/>
      <c r="G8567" s="73">
        <v>0</v>
      </c>
      <c r="H8567" s="73">
        <v>0</v>
      </c>
      <c r="I8567" s="275">
        <v>354759.82</v>
      </c>
      <c r="J8567" s="275"/>
      <c r="K8567" s="275">
        <v>0</v>
      </c>
      <c r="L8567" s="275"/>
      <c r="M8567" s="275"/>
      <c r="N8567" s="275"/>
      <c r="O8567" s="275">
        <v>354759.82</v>
      </c>
      <c r="P8567" s="275"/>
      <c r="Q8567" s="73">
        <v>0</v>
      </c>
    </row>
    <row r="8568" spans="1:17" ht="12.1" customHeight="1" x14ac:dyDescent="0.25">
      <c r="A8568" s="273" t="s">
        <v>13063</v>
      </c>
      <c r="B8568" s="273"/>
      <c r="C8568" s="274" t="s">
        <v>13064</v>
      </c>
      <c r="D8568" s="274"/>
      <c r="E8568" s="274"/>
      <c r="F8568" s="274"/>
      <c r="G8568" s="73">
        <v>0</v>
      </c>
      <c r="H8568" s="73">
        <v>0</v>
      </c>
      <c r="I8568" s="275">
        <v>25333.43</v>
      </c>
      <c r="J8568" s="275"/>
      <c r="K8568" s="275">
        <v>0</v>
      </c>
      <c r="L8568" s="275"/>
      <c r="M8568" s="275"/>
      <c r="N8568" s="275"/>
      <c r="O8568" s="275">
        <v>25333.43</v>
      </c>
      <c r="P8568" s="275"/>
      <c r="Q8568" s="73">
        <v>0</v>
      </c>
    </row>
    <row r="8569" spans="1:17" ht="12.1" customHeight="1" x14ac:dyDescent="0.25">
      <c r="A8569" s="273" t="s">
        <v>13065</v>
      </c>
      <c r="B8569" s="273"/>
      <c r="C8569" s="274" t="s">
        <v>13066</v>
      </c>
      <c r="D8569" s="274"/>
      <c r="E8569" s="274"/>
      <c r="F8569" s="274"/>
      <c r="G8569" s="73">
        <v>0</v>
      </c>
      <c r="H8569" s="73">
        <v>0</v>
      </c>
      <c r="I8569" s="275">
        <v>40262.160000000003</v>
      </c>
      <c r="J8569" s="275"/>
      <c r="K8569" s="275">
        <v>0</v>
      </c>
      <c r="L8569" s="275"/>
      <c r="M8569" s="275"/>
      <c r="N8569" s="275"/>
      <c r="O8569" s="275">
        <v>40262.160000000003</v>
      </c>
      <c r="P8569" s="275"/>
      <c r="Q8569" s="73">
        <v>0</v>
      </c>
    </row>
    <row r="8570" spans="1:17" ht="12.75" customHeight="1" x14ac:dyDescent="0.25">
      <c r="A8570" s="273" t="s">
        <v>13067</v>
      </c>
      <c r="B8570" s="273"/>
      <c r="C8570" s="274" t="s">
        <v>13068</v>
      </c>
      <c r="D8570" s="274"/>
      <c r="E8570" s="274"/>
      <c r="F8570" s="274"/>
      <c r="G8570" s="73">
        <v>0</v>
      </c>
      <c r="H8570" s="73">
        <v>0</v>
      </c>
      <c r="I8570" s="275">
        <v>22036.61</v>
      </c>
      <c r="J8570" s="275"/>
      <c r="K8570" s="275">
        <v>0</v>
      </c>
      <c r="L8570" s="275"/>
      <c r="M8570" s="275"/>
      <c r="N8570" s="275"/>
      <c r="O8570" s="275">
        <v>22036.61</v>
      </c>
      <c r="P8570" s="275"/>
      <c r="Q8570" s="73">
        <v>0</v>
      </c>
    </row>
    <row r="8571" spans="1:17" ht="12.1" customHeight="1" x14ac:dyDescent="0.25">
      <c r="A8571" s="273" t="s">
        <v>13069</v>
      </c>
      <c r="B8571" s="273"/>
      <c r="C8571" s="274" t="s">
        <v>13070</v>
      </c>
      <c r="D8571" s="274"/>
      <c r="E8571" s="274"/>
      <c r="F8571" s="274"/>
      <c r="G8571" s="73">
        <v>0</v>
      </c>
      <c r="H8571" s="73">
        <v>0</v>
      </c>
      <c r="I8571" s="275">
        <v>95777.64</v>
      </c>
      <c r="J8571" s="275"/>
      <c r="K8571" s="275">
        <v>0</v>
      </c>
      <c r="L8571" s="275"/>
      <c r="M8571" s="275"/>
      <c r="N8571" s="275"/>
      <c r="O8571" s="275">
        <v>95777.64</v>
      </c>
      <c r="P8571" s="275"/>
      <c r="Q8571" s="73">
        <v>0</v>
      </c>
    </row>
    <row r="8572" spans="1:17" ht="12.1" customHeight="1" x14ac:dyDescent="0.25">
      <c r="A8572" s="273" t="s">
        <v>13071</v>
      </c>
      <c r="B8572" s="273"/>
      <c r="C8572" s="274" t="s">
        <v>12888</v>
      </c>
      <c r="D8572" s="274"/>
      <c r="E8572" s="274"/>
      <c r="F8572" s="274"/>
      <c r="G8572" s="73">
        <v>0</v>
      </c>
      <c r="H8572" s="73">
        <v>0</v>
      </c>
      <c r="I8572" s="275">
        <v>43704.99</v>
      </c>
      <c r="J8572" s="275"/>
      <c r="K8572" s="275">
        <v>0</v>
      </c>
      <c r="L8572" s="275"/>
      <c r="M8572" s="275"/>
      <c r="N8572" s="275"/>
      <c r="O8572" s="275">
        <v>43704.99</v>
      </c>
      <c r="P8572" s="275"/>
      <c r="Q8572" s="73">
        <v>0</v>
      </c>
    </row>
    <row r="8573" spans="1:17" ht="12.75" customHeight="1" x14ac:dyDescent="0.25">
      <c r="A8573" s="273" t="s">
        <v>13072</v>
      </c>
      <c r="B8573" s="273"/>
      <c r="C8573" s="274" t="s">
        <v>13073</v>
      </c>
      <c r="D8573" s="274"/>
      <c r="E8573" s="274"/>
      <c r="F8573" s="274"/>
      <c r="G8573" s="73">
        <v>0</v>
      </c>
      <c r="H8573" s="73">
        <v>0</v>
      </c>
      <c r="I8573" s="275">
        <v>5991248.2300000004</v>
      </c>
      <c r="J8573" s="275"/>
      <c r="K8573" s="275">
        <v>0</v>
      </c>
      <c r="L8573" s="275"/>
      <c r="M8573" s="275"/>
      <c r="N8573" s="275"/>
      <c r="O8573" s="275">
        <v>5991248.2300000004</v>
      </c>
      <c r="P8573" s="275"/>
      <c r="Q8573" s="73">
        <v>0</v>
      </c>
    </row>
    <row r="8574" spans="1:17" ht="12.1" customHeight="1" x14ac:dyDescent="0.25">
      <c r="A8574" s="273" t="s">
        <v>13074</v>
      </c>
      <c r="B8574" s="273"/>
      <c r="C8574" s="274" t="s">
        <v>13075</v>
      </c>
      <c r="D8574" s="274"/>
      <c r="E8574" s="274"/>
      <c r="F8574" s="274"/>
      <c r="G8574" s="73">
        <v>0</v>
      </c>
      <c r="H8574" s="73">
        <v>0</v>
      </c>
      <c r="I8574" s="275">
        <v>219800.18</v>
      </c>
      <c r="J8574" s="275"/>
      <c r="K8574" s="275">
        <v>0</v>
      </c>
      <c r="L8574" s="275"/>
      <c r="M8574" s="275"/>
      <c r="N8574" s="275"/>
      <c r="O8574" s="275">
        <v>219800.18</v>
      </c>
      <c r="P8574" s="275"/>
      <c r="Q8574" s="73">
        <v>0</v>
      </c>
    </row>
    <row r="8575" spans="1:17" ht="12.1" customHeight="1" x14ac:dyDescent="0.25">
      <c r="A8575" s="273" t="s">
        <v>13076</v>
      </c>
      <c r="B8575" s="273"/>
      <c r="C8575" s="274" t="s">
        <v>13077</v>
      </c>
      <c r="D8575" s="274"/>
      <c r="E8575" s="274"/>
      <c r="F8575" s="274"/>
      <c r="G8575" s="73">
        <v>0</v>
      </c>
      <c r="H8575" s="73">
        <v>0</v>
      </c>
      <c r="I8575" s="275">
        <v>219760.68</v>
      </c>
      <c r="J8575" s="275"/>
      <c r="K8575" s="275">
        <v>0</v>
      </c>
      <c r="L8575" s="275"/>
      <c r="M8575" s="275"/>
      <c r="N8575" s="275"/>
      <c r="O8575" s="275">
        <v>219760.68</v>
      </c>
      <c r="P8575" s="275"/>
      <c r="Q8575" s="73">
        <v>0</v>
      </c>
    </row>
    <row r="8576" spans="1:17" ht="12.75" customHeight="1" x14ac:dyDescent="0.25">
      <c r="A8576" s="273" t="s">
        <v>13078</v>
      </c>
      <c r="B8576" s="273"/>
      <c r="C8576" s="274" t="s">
        <v>13079</v>
      </c>
      <c r="D8576" s="274"/>
      <c r="E8576" s="274"/>
      <c r="F8576" s="274"/>
      <c r="G8576" s="73">
        <v>0</v>
      </c>
      <c r="H8576" s="73">
        <v>0</v>
      </c>
      <c r="I8576" s="275">
        <v>621294.12</v>
      </c>
      <c r="J8576" s="275"/>
      <c r="K8576" s="275">
        <v>0</v>
      </c>
      <c r="L8576" s="275"/>
      <c r="M8576" s="275"/>
      <c r="N8576" s="275"/>
      <c r="O8576" s="275">
        <v>621294.12</v>
      </c>
      <c r="P8576" s="275"/>
      <c r="Q8576" s="73">
        <v>0</v>
      </c>
    </row>
    <row r="8577" spans="1:17" ht="12.1" customHeight="1" x14ac:dyDescent="0.25">
      <c r="A8577" s="273" t="s">
        <v>13080</v>
      </c>
      <c r="B8577" s="273"/>
      <c r="C8577" s="274" t="s">
        <v>13081</v>
      </c>
      <c r="D8577" s="274"/>
      <c r="E8577" s="274"/>
      <c r="F8577" s="274"/>
      <c r="G8577" s="73">
        <v>0</v>
      </c>
      <c r="H8577" s="73">
        <v>0</v>
      </c>
      <c r="I8577" s="275">
        <v>1622794.82</v>
      </c>
      <c r="J8577" s="275"/>
      <c r="K8577" s="275">
        <v>0</v>
      </c>
      <c r="L8577" s="275"/>
      <c r="M8577" s="275"/>
      <c r="N8577" s="275"/>
      <c r="O8577" s="275">
        <v>1622794.82</v>
      </c>
      <c r="P8577" s="275"/>
      <c r="Q8577" s="73">
        <v>0</v>
      </c>
    </row>
    <row r="8578" spans="1:17" ht="12.1" customHeight="1" x14ac:dyDescent="0.25">
      <c r="A8578" s="273" t="s">
        <v>13082</v>
      </c>
      <c r="B8578" s="273"/>
      <c r="C8578" s="274" t="s">
        <v>13083</v>
      </c>
      <c r="D8578" s="274"/>
      <c r="E8578" s="274"/>
      <c r="F8578" s="274"/>
      <c r="G8578" s="73">
        <v>0</v>
      </c>
      <c r="H8578" s="73">
        <v>0</v>
      </c>
      <c r="I8578" s="275">
        <v>70763.11</v>
      </c>
      <c r="J8578" s="275"/>
      <c r="K8578" s="275">
        <v>0</v>
      </c>
      <c r="L8578" s="275"/>
      <c r="M8578" s="275"/>
      <c r="N8578" s="275"/>
      <c r="O8578" s="275">
        <v>70763.11</v>
      </c>
      <c r="P8578" s="275"/>
      <c r="Q8578" s="73">
        <v>0</v>
      </c>
    </row>
    <row r="8579" spans="1:17" ht="12.75" customHeight="1" x14ac:dyDescent="0.25">
      <c r="A8579" s="273" t="s">
        <v>13084</v>
      </c>
      <c r="B8579" s="273"/>
      <c r="C8579" s="274" t="s">
        <v>13085</v>
      </c>
      <c r="D8579" s="274"/>
      <c r="E8579" s="274"/>
      <c r="F8579" s="274"/>
      <c r="G8579" s="73">
        <v>0</v>
      </c>
      <c r="H8579" s="73">
        <v>0</v>
      </c>
      <c r="I8579" s="275">
        <v>108770.91</v>
      </c>
      <c r="J8579" s="275"/>
      <c r="K8579" s="275">
        <v>0</v>
      </c>
      <c r="L8579" s="275"/>
      <c r="M8579" s="275"/>
      <c r="N8579" s="275"/>
      <c r="O8579" s="275">
        <v>108770.91</v>
      </c>
      <c r="P8579" s="275"/>
      <c r="Q8579" s="73">
        <v>0</v>
      </c>
    </row>
    <row r="8580" spans="1:17" ht="12.1" customHeight="1" x14ac:dyDescent="0.25">
      <c r="A8580" s="273" t="s">
        <v>13086</v>
      </c>
      <c r="B8580" s="273"/>
      <c r="C8580" s="274" t="s">
        <v>13087</v>
      </c>
      <c r="D8580" s="274"/>
      <c r="E8580" s="274"/>
      <c r="F8580" s="274"/>
      <c r="G8580" s="73">
        <v>0</v>
      </c>
      <c r="H8580" s="73">
        <v>0</v>
      </c>
      <c r="I8580" s="275">
        <v>402206.37</v>
      </c>
      <c r="J8580" s="275"/>
      <c r="K8580" s="275">
        <v>0</v>
      </c>
      <c r="L8580" s="275"/>
      <c r="M8580" s="275"/>
      <c r="N8580" s="275"/>
      <c r="O8580" s="275">
        <v>402206.37</v>
      </c>
      <c r="P8580" s="275"/>
      <c r="Q8580" s="73">
        <v>0</v>
      </c>
    </row>
    <row r="8581" spans="1:17" ht="12.1" customHeight="1" x14ac:dyDescent="0.25">
      <c r="A8581" s="273" t="s">
        <v>13088</v>
      </c>
      <c r="B8581" s="273"/>
      <c r="C8581" s="274" t="s">
        <v>13089</v>
      </c>
      <c r="D8581" s="274"/>
      <c r="E8581" s="274"/>
      <c r="F8581" s="274"/>
      <c r="G8581" s="73">
        <v>0</v>
      </c>
      <c r="H8581" s="73">
        <v>0</v>
      </c>
      <c r="I8581" s="275">
        <v>34466.949999999997</v>
      </c>
      <c r="J8581" s="275"/>
      <c r="K8581" s="275">
        <v>0</v>
      </c>
      <c r="L8581" s="275"/>
      <c r="M8581" s="275"/>
      <c r="N8581" s="275"/>
      <c r="O8581" s="275">
        <v>34466.949999999997</v>
      </c>
      <c r="P8581" s="275"/>
      <c r="Q8581" s="73">
        <v>0</v>
      </c>
    </row>
    <row r="8582" spans="1:17" ht="12.75" customHeight="1" x14ac:dyDescent="0.25">
      <c r="A8582" s="273" t="s">
        <v>13090</v>
      </c>
      <c r="B8582" s="273"/>
      <c r="C8582" s="274" t="s">
        <v>13091</v>
      </c>
      <c r="D8582" s="274"/>
      <c r="E8582" s="274"/>
      <c r="F8582" s="274"/>
      <c r="G8582" s="73">
        <v>0</v>
      </c>
      <c r="H8582" s="73">
        <v>0</v>
      </c>
      <c r="I8582" s="275">
        <v>2686728.41</v>
      </c>
      <c r="J8582" s="275"/>
      <c r="K8582" s="275">
        <v>0</v>
      </c>
      <c r="L8582" s="275"/>
      <c r="M8582" s="275"/>
      <c r="N8582" s="275"/>
      <c r="O8582" s="275">
        <v>2686728.41</v>
      </c>
      <c r="P8582" s="275"/>
      <c r="Q8582" s="73">
        <v>0</v>
      </c>
    </row>
    <row r="8583" spans="1:17" ht="12.1" customHeight="1" x14ac:dyDescent="0.25">
      <c r="A8583" s="273" t="s">
        <v>13092</v>
      </c>
      <c r="B8583" s="273"/>
      <c r="C8583" s="274" t="s">
        <v>13093</v>
      </c>
      <c r="D8583" s="274"/>
      <c r="E8583" s="274"/>
      <c r="F8583" s="274"/>
      <c r="G8583" s="73">
        <v>0</v>
      </c>
      <c r="H8583" s="73">
        <v>0</v>
      </c>
      <c r="I8583" s="275">
        <v>221935.46</v>
      </c>
      <c r="J8583" s="275"/>
      <c r="K8583" s="275">
        <v>0</v>
      </c>
      <c r="L8583" s="275"/>
      <c r="M8583" s="275"/>
      <c r="N8583" s="275"/>
      <c r="O8583" s="275">
        <v>221935.46</v>
      </c>
      <c r="P8583" s="275"/>
      <c r="Q8583" s="73">
        <v>0</v>
      </c>
    </row>
    <row r="8584" spans="1:17" ht="12.1" customHeight="1" x14ac:dyDescent="0.25">
      <c r="A8584" s="273" t="s">
        <v>13094</v>
      </c>
      <c r="B8584" s="273"/>
      <c r="C8584" s="274" t="s">
        <v>13095</v>
      </c>
      <c r="D8584" s="274"/>
      <c r="E8584" s="274"/>
      <c r="F8584" s="274"/>
      <c r="G8584" s="73">
        <v>0</v>
      </c>
      <c r="H8584" s="73">
        <v>0</v>
      </c>
      <c r="I8584" s="275">
        <v>154508.18</v>
      </c>
      <c r="J8584" s="275"/>
      <c r="K8584" s="275">
        <v>0</v>
      </c>
      <c r="L8584" s="275"/>
      <c r="M8584" s="275"/>
      <c r="N8584" s="275"/>
      <c r="O8584" s="275">
        <v>154508.18</v>
      </c>
      <c r="P8584" s="275"/>
      <c r="Q8584" s="73">
        <v>0</v>
      </c>
    </row>
    <row r="8585" spans="1:17" ht="12.1" customHeight="1" x14ac:dyDescent="0.25">
      <c r="A8585" s="273" t="s">
        <v>13096</v>
      </c>
      <c r="B8585" s="273"/>
      <c r="C8585" s="274" t="s">
        <v>13097</v>
      </c>
      <c r="D8585" s="274"/>
      <c r="E8585" s="274"/>
      <c r="F8585" s="274"/>
      <c r="G8585" s="73">
        <v>0</v>
      </c>
      <c r="H8585" s="73">
        <v>0</v>
      </c>
      <c r="I8585" s="275">
        <v>475424.55</v>
      </c>
      <c r="J8585" s="275"/>
      <c r="K8585" s="275">
        <v>0</v>
      </c>
      <c r="L8585" s="275"/>
      <c r="M8585" s="275"/>
      <c r="N8585" s="275"/>
      <c r="O8585" s="275">
        <v>475424.55</v>
      </c>
      <c r="P8585" s="275"/>
      <c r="Q8585" s="73">
        <v>0</v>
      </c>
    </row>
    <row r="8586" spans="1:17" ht="12.75" customHeight="1" x14ac:dyDescent="0.25">
      <c r="A8586" s="273" t="s">
        <v>13098</v>
      </c>
      <c r="B8586" s="273"/>
      <c r="C8586" s="274" t="s">
        <v>13099</v>
      </c>
      <c r="D8586" s="274"/>
      <c r="E8586" s="274"/>
      <c r="F8586" s="274"/>
      <c r="G8586" s="73">
        <v>0</v>
      </c>
      <c r="H8586" s="73">
        <v>0</v>
      </c>
      <c r="I8586" s="275">
        <v>1270250.05</v>
      </c>
      <c r="J8586" s="275"/>
      <c r="K8586" s="275">
        <v>0</v>
      </c>
      <c r="L8586" s="275"/>
      <c r="M8586" s="275"/>
      <c r="N8586" s="275"/>
      <c r="O8586" s="275">
        <v>1270250.05</v>
      </c>
      <c r="P8586" s="275"/>
      <c r="Q8586" s="73">
        <v>0</v>
      </c>
    </row>
    <row r="8587" spans="1:17" ht="12.1" customHeight="1" x14ac:dyDescent="0.25">
      <c r="A8587" s="273" t="s">
        <v>13100</v>
      </c>
      <c r="B8587" s="273"/>
      <c r="C8587" s="274" t="s">
        <v>13101</v>
      </c>
      <c r="D8587" s="274"/>
      <c r="E8587" s="274"/>
      <c r="F8587" s="274"/>
      <c r="G8587" s="73">
        <v>0</v>
      </c>
      <c r="H8587" s="73">
        <v>0</v>
      </c>
      <c r="I8587" s="275">
        <v>243943.63</v>
      </c>
      <c r="J8587" s="275"/>
      <c r="K8587" s="275">
        <v>0</v>
      </c>
      <c r="L8587" s="275"/>
      <c r="M8587" s="275"/>
      <c r="N8587" s="275"/>
      <c r="O8587" s="275">
        <v>243943.63</v>
      </c>
      <c r="P8587" s="275"/>
      <c r="Q8587" s="73">
        <v>0</v>
      </c>
    </row>
    <row r="8588" spans="1:17" ht="12.1" customHeight="1" x14ac:dyDescent="0.25">
      <c r="A8588" s="273" t="s">
        <v>13102</v>
      </c>
      <c r="B8588" s="273"/>
      <c r="C8588" s="274" t="s">
        <v>13103</v>
      </c>
      <c r="D8588" s="274"/>
      <c r="E8588" s="274"/>
      <c r="F8588" s="274"/>
      <c r="G8588" s="73">
        <v>0</v>
      </c>
      <c r="H8588" s="73">
        <v>0</v>
      </c>
      <c r="I8588" s="275">
        <v>34549.99</v>
      </c>
      <c r="J8588" s="275"/>
      <c r="K8588" s="275">
        <v>0</v>
      </c>
      <c r="L8588" s="275"/>
      <c r="M8588" s="275"/>
      <c r="N8588" s="275"/>
      <c r="O8588" s="275">
        <v>34549.99</v>
      </c>
      <c r="P8588" s="275"/>
      <c r="Q8588" s="73">
        <v>0</v>
      </c>
    </row>
    <row r="8589" spans="1:17" ht="12.75" customHeight="1" x14ac:dyDescent="0.25">
      <c r="A8589" s="273" t="s">
        <v>13104</v>
      </c>
      <c r="B8589" s="273"/>
      <c r="C8589" s="274" t="s">
        <v>13105</v>
      </c>
      <c r="D8589" s="274"/>
      <c r="E8589" s="274"/>
      <c r="F8589" s="274"/>
      <c r="G8589" s="73">
        <v>0</v>
      </c>
      <c r="H8589" s="73">
        <v>0</v>
      </c>
      <c r="I8589" s="275">
        <v>48000</v>
      </c>
      <c r="J8589" s="275"/>
      <c r="K8589" s="275">
        <v>0</v>
      </c>
      <c r="L8589" s="275"/>
      <c r="M8589" s="275"/>
      <c r="N8589" s="275"/>
      <c r="O8589" s="275">
        <v>48000</v>
      </c>
      <c r="P8589" s="275"/>
      <c r="Q8589" s="73">
        <v>0</v>
      </c>
    </row>
    <row r="8590" spans="1:17" ht="12.1" customHeight="1" x14ac:dyDescent="0.25">
      <c r="A8590" s="273" t="s">
        <v>13106</v>
      </c>
      <c r="B8590" s="273"/>
      <c r="C8590" s="274" t="s">
        <v>13107</v>
      </c>
      <c r="D8590" s="274"/>
      <c r="E8590" s="274"/>
      <c r="F8590" s="274"/>
      <c r="G8590" s="73">
        <v>0</v>
      </c>
      <c r="H8590" s="73">
        <v>0</v>
      </c>
      <c r="I8590" s="275">
        <v>143454.95000000001</v>
      </c>
      <c r="J8590" s="275"/>
      <c r="K8590" s="275">
        <v>0</v>
      </c>
      <c r="L8590" s="275"/>
      <c r="M8590" s="275"/>
      <c r="N8590" s="275"/>
      <c r="O8590" s="275">
        <v>143454.95000000001</v>
      </c>
      <c r="P8590" s="275"/>
      <c r="Q8590" s="73">
        <v>0</v>
      </c>
    </row>
    <row r="8591" spans="1:17" ht="12.1" customHeight="1" x14ac:dyDescent="0.25">
      <c r="A8591" s="273" t="s">
        <v>13108</v>
      </c>
      <c r="B8591" s="273"/>
      <c r="C8591" s="274" t="s">
        <v>13109</v>
      </c>
      <c r="D8591" s="274"/>
      <c r="E8591" s="274"/>
      <c r="F8591" s="274"/>
      <c r="G8591" s="73">
        <v>0</v>
      </c>
      <c r="H8591" s="73">
        <v>0</v>
      </c>
      <c r="I8591" s="275">
        <v>132249.91</v>
      </c>
      <c r="J8591" s="275"/>
      <c r="K8591" s="275">
        <v>0</v>
      </c>
      <c r="L8591" s="275"/>
      <c r="M8591" s="275"/>
      <c r="N8591" s="275"/>
      <c r="O8591" s="275">
        <v>132249.91</v>
      </c>
      <c r="P8591" s="275"/>
      <c r="Q8591" s="73">
        <v>0</v>
      </c>
    </row>
    <row r="8592" spans="1:17" ht="12.75" customHeight="1" x14ac:dyDescent="0.25">
      <c r="A8592" s="273" t="s">
        <v>13110</v>
      </c>
      <c r="B8592" s="273"/>
      <c r="C8592" s="274" t="s">
        <v>13111</v>
      </c>
      <c r="D8592" s="274"/>
      <c r="E8592" s="274"/>
      <c r="F8592" s="274"/>
      <c r="G8592" s="73">
        <v>0</v>
      </c>
      <c r="H8592" s="73">
        <v>0</v>
      </c>
      <c r="I8592" s="275">
        <v>177581.13</v>
      </c>
      <c r="J8592" s="275"/>
      <c r="K8592" s="275">
        <v>0</v>
      </c>
      <c r="L8592" s="275"/>
      <c r="M8592" s="275"/>
      <c r="N8592" s="275"/>
      <c r="O8592" s="275">
        <v>177581.13</v>
      </c>
      <c r="P8592" s="275"/>
      <c r="Q8592" s="73">
        <v>0</v>
      </c>
    </row>
    <row r="8593" spans="1:17" ht="12.1" customHeight="1" x14ac:dyDescent="0.25">
      <c r="A8593" s="273" t="s">
        <v>13112</v>
      </c>
      <c r="B8593" s="273"/>
      <c r="C8593" s="274" t="s">
        <v>13113</v>
      </c>
      <c r="D8593" s="274"/>
      <c r="E8593" s="274"/>
      <c r="F8593" s="274"/>
      <c r="G8593" s="73">
        <v>0</v>
      </c>
      <c r="H8593" s="73">
        <v>0</v>
      </c>
      <c r="I8593" s="275">
        <v>130711.74</v>
      </c>
      <c r="J8593" s="275"/>
      <c r="K8593" s="275">
        <v>0</v>
      </c>
      <c r="L8593" s="275"/>
      <c r="M8593" s="275"/>
      <c r="N8593" s="275"/>
      <c r="O8593" s="275">
        <v>130711.74</v>
      </c>
      <c r="P8593" s="275"/>
      <c r="Q8593" s="73">
        <v>0</v>
      </c>
    </row>
    <row r="8594" spans="1:17" ht="12.1" customHeight="1" x14ac:dyDescent="0.25">
      <c r="A8594" s="273" t="s">
        <v>13114</v>
      </c>
      <c r="B8594" s="273"/>
      <c r="C8594" s="274" t="s">
        <v>13115</v>
      </c>
      <c r="D8594" s="274"/>
      <c r="E8594" s="274"/>
      <c r="F8594" s="274"/>
      <c r="G8594" s="73">
        <v>0</v>
      </c>
      <c r="H8594" s="73">
        <v>0</v>
      </c>
      <c r="I8594" s="275">
        <v>641147.17000000004</v>
      </c>
      <c r="J8594" s="275"/>
      <c r="K8594" s="275">
        <v>0</v>
      </c>
      <c r="L8594" s="275"/>
      <c r="M8594" s="275"/>
      <c r="N8594" s="275"/>
      <c r="O8594" s="275">
        <v>641147.17000000004</v>
      </c>
      <c r="P8594" s="275"/>
      <c r="Q8594" s="73">
        <v>0</v>
      </c>
    </row>
    <row r="8595" spans="1:17" ht="12.75" customHeight="1" x14ac:dyDescent="0.25">
      <c r="A8595" s="273" t="s">
        <v>13116</v>
      </c>
      <c r="B8595" s="273"/>
      <c r="C8595" s="274" t="s">
        <v>12888</v>
      </c>
      <c r="D8595" s="274"/>
      <c r="E8595" s="274"/>
      <c r="F8595" s="274"/>
      <c r="G8595" s="73">
        <v>0</v>
      </c>
      <c r="H8595" s="73">
        <v>0</v>
      </c>
      <c r="I8595" s="275">
        <v>6531790.4500000002</v>
      </c>
      <c r="J8595" s="275"/>
      <c r="K8595" s="275">
        <v>0</v>
      </c>
      <c r="L8595" s="275"/>
      <c r="M8595" s="275"/>
      <c r="N8595" s="275"/>
      <c r="O8595" s="275">
        <v>6531790.4500000002</v>
      </c>
      <c r="P8595" s="275"/>
      <c r="Q8595" s="73">
        <v>0</v>
      </c>
    </row>
    <row r="8596" spans="1:17" ht="12.1" customHeight="1" x14ac:dyDescent="0.25">
      <c r="A8596" s="273" t="s">
        <v>13117</v>
      </c>
      <c r="B8596" s="273"/>
      <c r="C8596" s="274" t="s">
        <v>13118</v>
      </c>
      <c r="D8596" s="274"/>
      <c r="E8596" s="274"/>
      <c r="F8596" s="274"/>
      <c r="G8596" s="73">
        <v>0</v>
      </c>
      <c r="H8596" s="73">
        <v>0</v>
      </c>
      <c r="I8596" s="275">
        <v>368845</v>
      </c>
      <c r="J8596" s="275"/>
      <c r="K8596" s="275">
        <v>0</v>
      </c>
      <c r="L8596" s="275"/>
      <c r="M8596" s="275"/>
      <c r="N8596" s="275"/>
      <c r="O8596" s="275">
        <v>368845</v>
      </c>
      <c r="P8596" s="275"/>
      <c r="Q8596" s="73">
        <v>0</v>
      </c>
    </row>
    <row r="8597" spans="1:17" ht="12.1" customHeight="1" x14ac:dyDescent="0.25">
      <c r="A8597" s="273" t="s">
        <v>13119</v>
      </c>
      <c r="B8597" s="273"/>
      <c r="C8597" s="274" t="s">
        <v>12888</v>
      </c>
      <c r="D8597" s="274"/>
      <c r="E8597" s="274"/>
      <c r="F8597" s="274"/>
      <c r="G8597" s="73">
        <v>0</v>
      </c>
      <c r="H8597" s="73">
        <v>0</v>
      </c>
      <c r="I8597" s="275">
        <v>2120131.83</v>
      </c>
      <c r="J8597" s="275"/>
      <c r="K8597" s="275">
        <v>0</v>
      </c>
      <c r="L8597" s="275"/>
      <c r="M8597" s="275"/>
      <c r="N8597" s="275"/>
      <c r="O8597" s="275">
        <v>2120131.83</v>
      </c>
      <c r="P8597" s="275"/>
      <c r="Q8597" s="73">
        <v>0</v>
      </c>
    </row>
    <row r="8598" spans="1:17" ht="12.75" customHeight="1" x14ac:dyDescent="0.25">
      <c r="A8598" s="273" t="s">
        <v>13120</v>
      </c>
      <c r="B8598" s="273"/>
      <c r="C8598" s="274" t="s">
        <v>13121</v>
      </c>
      <c r="D8598" s="274"/>
      <c r="E8598" s="274"/>
      <c r="F8598" s="274"/>
      <c r="G8598" s="73">
        <v>0</v>
      </c>
      <c r="H8598" s="73">
        <v>0</v>
      </c>
      <c r="I8598" s="275">
        <v>72914.55</v>
      </c>
      <c r="J8598" s="275"/>
      <c r="K8598" s="275">
        <v>0</v>
      </c>
      <c r="L8598" s="275"/>
      <c r="M8598" s="275"/>
      <c r="N8598" s="275"/>
      <c r="O8598" s="275">
        <v>72914.55</v>
      </c>
      <c r="P8598" s="275"/>
      <c r="Q8598" s="73">
        <v>0</v>
      </c>
    </row>
    <row r="8599" spans="1:17" ht="12.1" customHeight="1" x14ac:dyDescent="0.25">
      <c r="A8599" s="273" t="s">
        <v>13122</v>
      </c>
      <c r="B8599" s="273"/>
      <c r="C8599" s="274" t="s">
        <v>13123</v>
      </c>
      <c r="D8599" s="274"/>
      <c r="E8599" s="274"/>
      <c r="F8599" s="274"/>
      <c r="G8599" s="73">
        <v>0</v>
      </c>
      <c r="H8599" s="73">
        <v>0</v>
      </c>
      <c r="I8599" s="275">
        <v>129741.82</v>
      </c>
      <c r="J8599" s="275"/>
      <c r="K8599" s="275">
        <v>0</v>
      </c>
      <c r="L8599" s="275"/>
      <c r="M8599" s="275"/>
      <c r="N8599" s="275"/>
      <c r="O8599" s="275">
        <v>129741.82</v>
      </c>
      <c r="P8599" s="275"/>
      <c r="Q8599" s="73">
        <v>0</v>
      </c>
    </row>
    <row r="8600" spans="1:17" ht="12.1" customHeight="1" x14ac:dyDescent="0.25">
      <c r="A8600" s="273" t="s">
        <v>13124</v>
      </c>
      <c r="B8600" s="273"/>
      <c r="C8600" s="274" t="s">
        <v>13125</v>
      </c>
      <c r="D8600" s="274"/>
      <c r="E8600" s="274"/>
      <c r="F8600" s="274"/>
      <c r="G8600" s="73">
        <v>0</v>
      </c>
      <c r="H8600" s="73">
        <v>0</v>
      </c>
      <c r="I8600" s="275">
        <v>84838.22</v>
      </c>
      <c r="J8600" s="275"/>
      <c r="K8600" s="275">
        <v>0</v>
      </c>
      <c r="L8600" s="275"/>
      <c r="M8600" s="275"/>
      <c r="N8600" s="275"/>
      <c r="O8600" s="275">
        <v>84838.22</v>
      </c>
      <c r="P8600" s="275"/>
      <c r="Q8600" s="73">
        <v>0</v>
      </c>
    </row>
    <row r="8601" spans="1:17" ht="12.75" customHeight="1" x14ac:dyDescent="0.25">
      <c r="A8601" s="273" t="s">
        <v>13126</v>
      </c>
      <c r="B8601" s="273"/>
      <c r="C8601" s="274" t="s">
        <v>13127</v>
      </c>
      <c r="D8601" s="274"/>
      <c r="E8601" s="274"/>
      <c r="F8601" s="274"/>
      <c r="G8601" s="73">
        <v>0</v>
      </c>
      <c r="H8601" s="73">
        <v>0</v>
      </c>
      <c r="I8601" s="275">
        <v>185810.12</v>
      </c>
      <c r="J8601" s="275"/>
      <c r="K8601" s="275">
        <v>0</v>
      </c>
      <c r="L8601" s="275"/>
      <c r="M8601" s="275"/>
      <c r="N8601" s="275"/>
      <c r="O8601" s="275">
        <v>185810.12</v>
      </c>
      <c r="P8601" s="275"/>
      <c r="Q8601" s="73">
        <v>0</v>
      </c>
    </row>
    <row r="8602" spans="1:17" ht="12.1" customHeight="1" x14ac:dyDescent="0.25">
      <c r="A8602" s="273" t="s">
        <v>13128</v>
      </c>
      <c r="B8602" s="273"/>
      <c r="C8602" s="274" t="s">
        <v>12880</v>
      </c>
      <c r="D8602" s="274"/>
      <c r="E8602" s="274"/>
      <c r="F8602" s="274"/>
      <c r="G8602" s="73">
        <v>0</v>
      </c>
      <c r="H8602" s="73">
        <v>0</v>
      </c>
      <c r="I8602" s="275">
        <v>19339.38</v>
      </c>
      <c r="J8602" s="275"/>
      <c r="K8602" s="275">
        <v>0</v>
      </c>
      <c r="L8602" s="275"/>
      <c r="M8602" s="275"/>
      <c r="N8602" s="275"/>
      <c r="O8602" s="275">
        <v>19339.38</v>
      </c>
      <c r="P8602" s="275"/>
      <c r="Q8602" s="73">
        <v>0</v>
      </c>
    </row>
    <row r="8603" spans="1:17" ht="12.1" customHeight="1" x14ac:dyDescent="0.25">
      <c r="A8603" s="273" t="s">
        <v>13129</v>
      </c>
      <c r="B8603" s="273"/>
      <c r="C8603" s="274" t="s">
        <v>13130</v>
      </c>
      <c r="D8603" s="274"/>
      <c r="E8603" s="274"/>
      <c r="F8603" s="274"/>
      <c r="G8603" s="73">
        <v>0</v>
      </c>
      <c r="H8603" s="73">
        <v>0</v>
      </c>
      <c r="I8603" s="275">
        <v>14058.18</v>
      </c>
      <c r="J8603" s="275"/>
      <c r="K8603" s="275">
        <v>0</v>
      </c>
      <c r="L8603" s="275"/>
      <c r="M8603" s="275"/>
      <c r="N8603" s="275"/>
      <c r="O8603" s="275">
        <v>14058.18</v>
      </c>
      <c r="P8603" s="275"/>
      <c r="Q8603" s="73">
        <v>0</v>
      </c>
    </row>
    <row r="8604" spans="1:17" ht="12.75" customHeight="1" x14ac:dyDescent="0.25">
      <c r="A8604" s="273" t="s">
        <v>13131</v>
      </c>
      <c r="B8604" s="273"/>
      <c r="C8604" s="274" t="s">
        <v>13132</v>
      </c>
      <c r="D8604" s="274"/>
      <c r="E8604" s="274"/>
      <c r="F8604" s="274"/>
      <c r="G8604" s="73">
        <v>0</v>
      </c>
      <c r="H8604" s="73">
        <v>0</v>
      </c>
      <c r="I8604" s="275">
        <v>114046.61</v>
      </c>
      <c r="J8604" s="275"/>
      <c r="K8604" s="275">
        <v>0</v>
      </c>
      <c r="L8604" s="275"/>
      <c r="M8604" s="275"/>
      <c r="N8604" s="275"/>
      <c r="O8604" s="275">
        <v>114046.61</v>
      </c>
      <c r="P8604" s="275"/>
      <c r="Q8604" s="73">
        <v>0</v>
      </c>
    </row>
    <row r="8605" spans="1:17" ht="12.1" customHeight="1" x14ac:dyDescent="0.25">
      <c r="A8605" s="273" t="s">
        <v>13133</v>
      </c>
      <c r="B8605" s="273"/>
      <c r="C8605" s="274" t="s">
        <v>13134</v>
      </c>
      <c r="D8605" s="274"/>
      <c r="E8605" s="274"/>
      <c r="F8605" s="274"/>
      <c r="G8605" s="73">
        <v>0</v>
      </c>
      <c r="H8605" s="73">
        <v>0</v>
      </c>
      <c r="I8605" s="275">
        <v>89274.99</v>
      </c>
      <c r="J8605" s="275"/>
      <c r="K8605" s="275">
        <v>0</v>
      </c>
      <c r="L8605" s="275"/>
      <c r="M8605" s="275"/>
      <c r="N8605" s="275"/>
      <c r="O8605" s="275">
        <v>89274.99</v>
      </c>
      <c r="P8605" s="275"/>
      <c r="Q8605" s="73">
        <v>0</v>
      </c>
    </row>
    <row r="8606" spans="1:17" ht="12.1" customHeight="1" x14ac:dyDescent="0.25">
      <c r="A8606" s="273" t="s">
        <v>13135</v>
      </c>
      <c r="B8606" s="273"/>
      <c r="C8606" s="274" t="s">
        <v>13136</v>
      </c>
      <c r="D8606" s="274"/>
      <c r="E8606" s="274"/>
      <c r="F8606" s="274"/>
      <c r="G8606" s="73">
        <v>0</v>
      </c>
      <c r="H8606" s="73">
        <v>0</v>
      </c>
      <c r="I8606" s="275">
        <v>27712.66</v>
      </c>
      <c r="J8606" s="275"/>
      <c r="K8606" s="275">
        <v>0</v>
      </c>
      <c r="L8606" s="275"/>
      <c r="M8606" s="275"/>
      <c r="N8606" s="275"/>
      <c r="O8606" s="275">
        <v>27712.66</v>
      </c>
      <c r="P8606" s="275"/>
      <c r="Q8606" s="73">
        <v>0</v>
      </c>
    </row>
    <row r="8607" spans="1:17" ht="12.75" customHeight="1" x14ac:dyDescent="0.25">
      <c r="A8607" s="273" t="s">
        <v>13137</v>
      </c>
      <c r="B8607" s="273"/>
      <c r="C8607" s="274" t="s">
        <v>13138</v>
      </c>
      <c r="D8607" s="274"/>
      <c r="E8607" s="274"/>
      <c r="F8607" s="274"/>
      <c r="G8607" s="73">
        <v>0</v>
      </c>
      <c r="H8607" s="73">
        <v>0</v>
      </c>
      <c r="I8607" s="275">
        <v>13431.19</v>
      </c>
      <c r="J8607" s="275"/>
      <c r="K8607" s="275">
        <v>0</v>
      </c>
      <c r="L8607" s="275"/>
      <c r="M8607" s="275"/>
      <c r="N8607" s="275"/>
      <c r="O8607" s="275">
        <v>13431.19</v>
      </c>
      <c r="P8607" s="275"/>
      <c r="Q8607" s="73">
        <v>0</v>
      </c>
    </row>
    <row r="8608" spans="1:17" ht="12.1" customHeight="1" x14ac:dyDescent="0.25">
      <c r="A8608" s="273" t="s">
        <v>13139</v>
      </c>
      <c r="B8608" s="273"/>
      <c r="C8608" s="274" t="s">
        <v>13140</v>
      </c>
      <c r="D8608" s="274"/>
      <c r="E8608" s="274"/>
      <c r="F8608" s="274"/>
      <c r="G8608" s="73">
        <v>0</v>
      </c>
      <c r="H8608" s="73">
        <v>0</v>
      </c>
      <c r="I8608" s="275">
        <v>129627.27</v>
      </c>
      <c r="J8608" s="275"/>
      <c r="K8608" s="275">
        <v>0</v>
      </c>
      <c r="L8608" s="275"/>
      <c r="M8608" s="275"/>
      <c r="N8608" s="275"/>
      <c r="O8608" s="275">
        <v>129627.27</v>
      </c>
      <c r="P8608" s="275"/>
      <c r="Q8608" s="73">
        <v>0</v>
      </c>
    </row>
    <row r="8609" spans="1:17" ht="12.1" customHeight="1" x14ac:dyDescent="0.25">
      <c r="A8609" s="273" t="s">
        <v>13141</v>
      </c>
      <c r="B8609" s="273"/>
      <c r="C8609" s="274" t="s">
        <v>13142</v>
      </c>
      <c r="D8609" s="274"/>
      <c r="E8609" s="274"/>
      <c r="F8609" s="274"/>
      <c r="G8609" s="73">
        <v>0</v>
      </c>
      <c r="H8609" s="73">
        <v>0</v>
      </c>
      <c r="I8609" s="275">
        <v>937459.08</v>
      </c>
      <c r="J8609" s="275"/>
      <c r="K8609" s="275">
        <v>0</v>
      </c>
      <c r="L8609" s="275"/>
      <c r="M8609" s="275"/>
      <c r="N8609" s="275"/>
      <c r="O8609" s="275">
        <v>937459.08</v>
      </c>
      <c r="P8609" s="275"/>
      <c r="Q8609" s="73">
        <v>0</v>
      </c>
    </row>
    <row r="8610" spans="1:17" ht="12.1" customHeight="1" x14ac:dyDescent="0.25">
      <c r="A8610" s="273" t="s">
        <v>13143</v>
      </c>
      <c r="B8610" s="273"/>
      <c r="C8610" s="274" t="s">
        <v>13144</v>
      </c>
      <c r="D8610" s="274"/>
      <c r="E8610" s="274"/>
      <c r="F8610" s="274"/>
      <c r="G8610" s="73">
        <v>0</v>
      </c>
      <c r="H8610" s="73">
        <v>0</v>
      </c>
      <c r="I8610" s="275">
        <v>768824.48</v>
      </c>
      <c r="J8610" s="275"/>
      <c r="K8610" s="275">
        <v>0</v>
      </c>
      <c r="L8610" s="275"/>
      <c r="M8610" s="275"/>
      <c r="N8610" s="275"/>
      <c r="O8610" s="275">
        <v>768824.48</v>
      </c>
      <c r="P8610" s="275"/>
      <c r="Q8610" s="73">
        <v>0</v>
      </c>
    </row>
    <row r="8611" spans="1:17" ht="12.75" customHeight="1" x14ac:dyDescent="0.25">
      <c r="A8611" s="273" t="s">
        <v>13145</v>
      </c>
      <c r="B8611" s="273"/>
      <c r="C8611" s="274" t="s">
        <v>13146</v>
      </c>
      <c r="D8611" s="274"/>
      <c r="E8611" s="274"/>
      <c r="F8611" s="274"/>
      <c r="G8611" s="73">
        <v>0</v>
      </c>
      <c r="H8611" s="73">
        <v>0</v>
      </c>
      <c r="I8611" s="275">
        <v>975895.92</v>
      </c>
      <c r="J8611" s="275"/>
      <c r="K8611" s="275">
        <v>0</v>
      </c>
      <c r="L8611" s="275"/>
      <c r="M8611" s="275"/>
      <c r="N8611" s="275"/>
      <c r="O8611" s="275">
        <v>975895.92</v>
      </c>
      <c r="P8611" s="275"/>
      <c r="Q8611" s="73">
        <v>0</v>
      </c>
    </row>
    <row r="8612" spans="1:17" ht="12.1" customHeight="1" x14ac:dyDescent="0.25">
      <c r="A8612" s="273" t="s">
        <v>13147</v>
      </c>
      <c r="B8612" s="273"/>
      <c r="C8612" s="274" t="s">
        <v>12888</v>
      </c>
      <c r="D8612" s="274"/>
      <c r="E8612" s="274"/>
      <c r="F8612" s="274"/>
      <c r="G8612" s="73">
        <v>0</v>
      </c>
      <c r="H8612" s="73">
        <v>0</v>
      </c>
      <c r="I8612" s="275">
        <v>1685819.49</v>
      </c>
      <c r="J8612" s="275"/>
      <c r="K8612" s="275">
        <v>0</v>
      </c>
      <c r="L8612" s="275"/>
      <c r="M8612" s="275"/>
      <c r="N8612" s="275"/>
      <c r="O8612" s="275">
        <v>1685819.49</v>
      </c>
      <c r="P8612" s="275"/>
      <c r="Q8612" s="73">
        <v>0</v>
      </c>
    </row>
    <row r="8613" spans="1:17" ht="12.1" customHeight="1" x14ac:dyDescent="0.25">
      <c r="A8613" s="273" t="s">
        <v>13148</v>
      </c>
      <c r="B8613" s="273"/>
      <c r="C8613" s="274" t="s">
        <v>13149</v>
      </c>
      <c r="D8613" s="274"/>
      <c r="E8613" s="274"/>
      <c r="F8613" s="274"/>
      <c r="G8613" s="73">
        <v>0</v>
      </c>
      <c r="H8613" s="73">
        <v>0</v>
      </c>
      <c r="I8613" s="275">
        <v>117410.14</v>
      </c>
      <c r="J8613" s="275"/>
      <c r="K8613" s="275">
        <v>0</v>
      </c>
      <c r="L8613" s="275"/>
      <c r="M8613" s="275"/>
      <c r="N8613" s="275"/>
      <c r="O8613" s="275">
        <v>117410.14</v>
      </c>
      <c r="P8613" s="275"/>
      <c r="Q8613" s="73">
        <v>0</v>
      </c>
    </row>
    <row r="8614" spans="1:17" ht="12.75" customHeight="1" x14ac:dyDescent="0.25">
      <c r="A8614" s="273" t="s">
        <v>13150</v>
      </c>
      <c r="B8614" s="273"/>
      <c r="C8614" s="274" t="s">
        <v>12888</v>
      </c>
      <c r="D8614" s="274"/>
      <c r="E8614" s="274"/>
      <c r="F8614" s="274"/>
      <c r="G8614" s="73">
        <v>0</v>
      </c>
      <c r="H8614" s="73">
        <v>0</v>
      </c>
      <c r="I8614" s="275">
        <v>2306034.37</v>
      </c>
      <c r="J8614" s="275"/>
      <c r="K8614" s="275">
        <v>0</v>
      </c>
      <c r="L8614" s="275"/>
      <c r="M8614" s="275"/>
      <c r="N8614" s="275"/>
      <c r="O8614" s="275">
        <v>2306034.37</v>
      </c>
      <c r="P8614" s="275"/>
      <c r="Q8614" s="73">
        <v>0</v>
      </c>
    </row>
    <row r="8615" spans="1:17" ht="12.1" customHeight="1" x14ac:dyDescent="0.25">
      <c r="A8615" s="273" t="s">
        <v>13151</v>
      </c>
      <c r="B8615" s="273"/>
      <c r="C8615" s="274" t="s">
        <v>13152</v>
      </c>
      <c r="D8615" s="274"/>
      <c r="E8615" s="274"/>
      <c r="F8615" s="274"/>
      <c r="G8615" s="73">
        <v>0</v>
      </c>
      <c r="H8615" s="73">
        <v>0</v>
      </c>
      <c r="I8615" s="275">
        <v>757113.98</v>
      </c>
      <c r="J8615" s="275"/>
      <c r="K8615" s="275">
        <v>0</v>
      </c>
      <c r="L8615" s="275"/>
      <c r="M8615" s="275"/>
      <c r="N8615" s="275"/>
      <c r="O8615" s="275">
        <v>757113.98</v>
      </c>
      <c r="P8615" s="275"/>
      <c r="Q8615" s="73">
        <v>0</v>
      </c>
    </row>
    <row r="8616" spans="1:17" ht="12.1" customHeight="1" x14ac:dyDescent="0.25">
      <c r="A8616" s="273" t="s">
        <v>13153</v>
      </c>
      <c r="B8616" s="273"/>
      <c r="C8616" s="274" t="s">
        <v>13154</v>
      </c>
      <c r="D8616" s="274"/>
      <c r="E8616" s="274"/>
      <c r="F8616" s="274"/>
      <c r="G8616" s="73">
        <v>0</v>
      </c>
      <c r="H8616" s="73">
        <v>0</v>
      </c>
      <c r="I8616" s="275">
        <v>2411912.17</v>
      </c>
      <c r="J8616" s="275"/>
      <c r="K8616" s="275">
        <v>0</v>
      </c>
      <c r="L8616" s="275"/>
      <c r="M8616" s="275"/>
      <c r="N8616" s="275"/>
      <c r="O8616" s="275">
        <v>2411912.17</v>
      </c>
      <c r="P8616" s="275"/>
      <c r="Q8616" s="73">
        <v>0</v>
      </c>
    </row>
    <row r="8617" spans="1:17" ht="12.75" customHeight="1" x14ac:dyDescent="0.25">
      <c r="A8617" s="273" t="s">
        <v>13155</v>
      </c>
      <c r="B8617" s="273"/>
      <c r="C8617" s="274" t="s">
        <v>13156</v>
      </c>
      <c r="D8617" s="274"/>
      <c r="E8617" s="274"/>
      <c r="F8617" s="274"/>
      <c r="G8617" s="73">
        <v>0</v>
      </c>
      <c r="H8617" s="73">
        <v>0</v>
      </c>
      <c r="I8617" s="275">
        <v>3503742.54</v>
      </c>
      <c r="J8617" s="275"/>
      <c r="K8617" s="275">
        <v>0</v>
      </c>
      <c r="L8617" s="275"/>
      <c r="M8617" s="275"/>
      <c r="N8617" s="275"/>
      <c r="O8617" s="275">
        <v>3503742.54</v>
      </c>
      <c r="P8617" s="275"/>
      <c r="Q8617" s="73">
        <v>0</v>
      </c>
    </row>
    <row r="8618" spans="1:17" ht="12.1" customHeight="1" x14ac:dyDescent="0.25">
      <c r="A8618" s="273" t="s">
        <v>13157</v>
      </c>
      <c r="B8618" s="273"/>
      <c r="C8618" s="274" t="s">
        <v>13158</v>
      </c>
      <c r="D8618" s="274"/>
      <c r="E8618" s="274"/>
      <c r="F8618" s="274"/>
      <c r="G8618" s="73">
        <v>0</v>
      </c>
      <c r="H8618" s="73">
        <v>0</v>
      </c>
      <c r="I8618" s="275">
        <v>2860368.08</v>
      </c>
      <c r="J8618" s="275"/>
      <c r="K8618" s="275">
        <v>0</v>
      </c>
      <c r="L8618" s="275"/>
      <c r="M8618" s="275"/>
      <c r="N8618" s="275"/>
      <c r="O8618" s="275">
        <v>2860368.08</v>
      </c>
      <c r="P8618" s="275"/>
      <c r="Q8618" s="73">
        <v>0</v>
      </c>
    </row>
    <row r="8619" spans="1:17" ht="12.1" customHeight="1" x14ac:dyDescent="0.25">
      <c r="A8619" s="273" t="s">
        <v>13159</v>
      </c>
      <c r="B8619" s="273"/>
      <c r="C8619" s="274" t="s">
        <v>13160</v>
      </c>
      <c r="D8619" s="274"/>
      <c r="E8619" s="274"/>
      <c r="F8619" s="274"/>
      <c r="G8619" s="73">
        <v>0</v>
      </c>
      <c r="H8619" s="73">
        <v>0</v>
      </c>
      <c r="I8619" s="275">
        <v>4859410.72</v>
      </c>
      <c r="J8619" s="275"/>
      <c r="K8619" s="275">
        <v>0</v>
      </c>
      <c r="L8619" s="275"/>
      <c r="M8619" s="275"/>
      <c r="N8619" s="275"/>
      <c r="O8619" s="275">
        <v>4859410.72</v>
      </c>
      <c r="P8619" s="275"/>
      <c r="Q8619" s="73">
        <v>0</v>
      </c>
    </row>
    <row r="8620" spans="1:17" ht="12.75" customHeight="1" x14ac:dyDescent="0.25">
      <c r="A8620" s="273" t="s">
        <v>13161</v>
      </c>
      <c r="B8620" s="273"/>
      <c r="C8620" s="274" t="s">
        <v>13162</v>
      </c>
      <c r="D8620" s="274"/>
      <c r="E8620" s="274"/>
      <c r="F8620" s="274"/>
      <c r="G8620" s="73">
        <v>0</v>
      </c>
      <c r="H8620" s="73">
        <v>0</v>
      </c>
      <c r="I8620" s="275">
        <v>6103354.29</v>
      </c>
      <c r="J8620" s="275"/>
      <c r="K8620" s="275">
        <v>0</v>
      </c>
      <c r="L8620" s="275"/>
      <c r="M8620" s="275"/>
      <c r="N8620" s="275"/>
      <c r="O8620" s="275">
        <v>6103354.29</v>
      </c>
      <c r="P8620" s="275"/>
      <c r="Q8620" s="73">
        <v>0</v>
      </c>
    </row>
    <row r="8621" spans="1:17" ht="12.1" customHeight="1" x14ac:dyDescent="0.25">
      <c r="A8621" s="273" t="s">
        <v>13163</v>
      </c>
      <c r="B8621" s="273"/>
      <c r="C8621" s="274" t="s">
        <v>13164</v>
      </c>
      <c r="D8621" s="274"/>
      <c r="E8621" s="274"/>
      <c r="F8621" s="274"/>
      <c r="G8621" s="73">
        <v>0</v>
      </c>
      <c r="H8621" s="73">
        <v>0</v>
      </c>
      <c r="I8621" s="275">
        <v>918357.65</v>
      </c>
      <c r="J8621" s="275"/>
      <c r="K8621" s="275">
        <v>0</v>
      </c>
      <c r="L8621" s="275"/>
      <c r="M8621" s="275"/>
      <c r="N8621" s="275"/>
      <c r="O8621" s="275">
        <v>918357.65</v>
      </c>
      <c r="P8621" s="275"/>
      <c r="Q8621" s="73">
        <v>0</v>
      </c>
    </row>
    <row r="8622" spans="1:17" ht="12.1" customHeight="1" x14ac:dyDescent="0.25">
      <c r="A8622" s="273" t="s">
        <v>13165</v>
      </c>
      <c r="B8622" s="273"/>
      <c r="C8622" s="274" t="s">
        <v>13166</v>
      </c>
      <c r="D8622" s="274"/>
      <c r="E8622" s="274"/>
      <c r="F8622" s="274"/>
      <c r="G8622" s="73">
        <v>0</v>
      </c>
      <c r="H8622" s="73">
        <v>0</v>
      </c>
      <c r="I8622" s="275">
        <v>4119181.51</v>
      </c>
      <c r="J8622" s="275"/>
      <c r="K8622" s="275">
        <v>0</v>
      </c>
      <c r="L8622" s="275"/>
      <c r="M8622" s="275"/>
      <c r="N8622" s="275"/>
      <c r="O8622" s="275">
        <v>4119181.51</v>
      </c>
      <c r="P8622" s="275"/>
      <c r="Q8622" s="73">
        <v>0</v>
      </c>
    </row>
    <row r="8623" spans="1:17" ht="12.75" customHeight="1" x14ac:dyDescent="0.25">
      <c r="A8623" s="273" t="s">
        <v>13167</v>
      </c>
      <c r="B8623" s="273"/>
      <c r="C8623" s="274" t="s">
        <v>13168</v>
      </c>
      <c r="D8623" s="274"/>
      <c r="E8623" s="274"/>
      <c r="F8623" s="274"/>
      <c r="G8623" s="73">
        <v>0</v>
      </c>
      <c r="H8623" s="73">
        <v>0</v>
      </c>
      <c r="I8623" s="275">
        <v>28866355.899999999</v>
      </c>
      <c r="J8623" s="275"/>
      <c r="K8623" s="275">
        <v>0</v>
      </c>
      <c r="L8623" s="275"/>
      <c r="M8623" s="275"/>
      <c r="N8623" s="275"/>
      <c r="O8623" s="275">
        <v>28866355.899999999</v>
      </c>
      <c r="P8623" s="275"/>
      <c r="Q8623" s="73">
        <v>0</v>
      </c>
    </row>
    <row r="8624" spans="1:17" ht="12.1" customHeight="1" x14ac:dyDescent="0.25">
      <c r="A8624" s="273" t="s">
        <v>13169</v>
      </c>
      <c r="B8624" s="273"/>
      <c r="C8624" s="274" t="s">
        <v>13170</v>
      </c>
      <c r="D8624" s="274"/>
      <c r="E8624" s="274"/>
      <c r="F8624" s="274"/>
      <c r="G8624" s="73">
        <v>0</v>
      </c>
      <c r="H8624" s="73">
        <v>0</v>
      </c>
      <c r="I8624" s="275">
        <v>32744916.52</v>
      </c>
      <c r="J8624" s="275"/>
      <c r="K8624" s="275">
        <v>0</v>
      </c>
      <c r="L8624" s="275"/>
      <c r="M8624" s="275"/>
      <c r="N8624" s="275"/>
      <c r="O8624" s="275">
        <v>32744916.52</v>
      </c>
      <c r="P8624" s="275"/>
      <c r="Q8624" s="73">
        <v>0</v>
      </c>
    </row>
    <row r="8625" spans="1:17" ht="12.1" customHeight="1" x14ac:dyDescent="0.25">
      <c r="A8625" s="273" t="s">
        <v>13171</v>
      </c>
      <c r="B8625" s="273"/>
      <c r="C8625" s="274" t="s">
        <v>13172</v>
      </c>
      <c r="D8625" s="274"/>
      <c r="E8625" s="274"/>
      <c r="F8625" s="274"/>
      <c r="G8625" s="73">
        <v>0</v>
      </c>
      <c r="H8625" s="73">
        <v>0</v>
      </c>
      <c r="I8625" s="275">
        <v>22274047.609999999</v>
      </c>
      <c r="J8625" s="275"/>
      <c r="K8625" s="275">
        <v>0</v>
      </c>
      <c r="L8625" s="275"/>
      <c r="M8625" s="275"/>
      <c r="N8625" s="275"/>
      <c r="O8625" s="275">
        <v>22274047.609999999</v>
      </c>
      <c r="P8625" s="275"/>
      <c r="Q8625" s="73">
        <v>0</v>
      </c>
    </row>
    <row r="8626" spans="1:17" ht="12.75" customHeight="1" x14ac:dyDescent="0.25">
      <c r="A8626" s="273" t="s">
        <v>13173</v>
      </c>
      <c r="B8626" s="273"/>
      <c r="C8626" s="274" t="s">
        <v>13174</v>
      </c>
      <c r="D8626" s="274"/>
      <c r="E8626" s="274"/>
      <c r="F8626" s="274"/>
      <c r="G8626" s="73">
        <v>0</v>
      </c>
      <c r="H8626" s="73">
        <v>0</v>
      </c>
      <c r="I8626" s="275">
        <v>6655595.1699999999</v>
      </c>
      <c r="J8626" s="275"/>
      <c r="K8626" s="275">
        <v>0</v>
      </c>
      <c r="L8626" s="275"/>
      <c r="M8626" s="275"/>
      <c r="N8626" s="275"/>
      <c r="O8626" s="275">
        <v>6655595.1699999999</v>
      </c>
      <c r="P8626" s="275"/>
      <c r="Q8626" s="73">
        <v>0</v>
      </c>
    </row>
    <row r="8627" spans="1:17" ht="12.1" customHeight="1" x14ac:dyDescent="0.25">
      <c r="A8627" s="273" t="s">
        <v>13175</v>
      </c>
      <c r="B8627" s="273"/>
      <c r="C8627" s="274" t="s">
        <v>13176</v>
      </c>
      <c r="D8627" s="274"/>
      <c r="E8627" s="274"/>
      <c r="F8627" s="274"/>
      <c r="G8627" s="73">
        <v>0</v>
      </c>
      <c r="H8627" s="73">
        <v>0</v>
      </c>
      <c r="I8627" s="275">
        <v>3289118.45</v>
      </c>
      <c r="J8627" s="275"/>
      <c r="K8627" s="275">
        <v>0</v>
      </c>
      <c r="L8627" s="275"/>
      <c r="M8627" s="275"/>
      <c r="N8627" s="275"/>
      <c r="O8627" s="275">
        <v>3289118.45</v>
      </c>
      <c r="P8627" s="275"/>
      <c r="Q8627" s="73">
        <v>0</v>
      </c>
    </row>
    <row r="8628" spans="1:17" ht="12.1" customHeight="1" x14ac:dyDescent="0.25">
      <c r="A8628" s="273" t="s">
        <v>13177</v>
      </c>
      <c r="B8628" s="273"/>
      <c r="C8628" s="274" t="s">
        <v>13178</v>
      </c>
      <c r="D8628" s="274"/>
      <c r="E8628" s="274"/>
      <c r="F8628" s="274"/>
      <c r="G8628" s="73">
        <v>0</v>
      </c>
      <c r="H8628" s="73">
        <v>0</v>
      </c>
      <c r="I8628" s="275">
        <v>1841500.33</v>
      </c>
      <c r="J8628" s="275"/>
      <c r="K8628" s="275">
        <v>0</v>
      </c>
      <c r="L8628" s="275"/>
      <c r="M8628" s="275"/>
      <c r="N8628" s="275"/>
      <c r="O8628" s="275">
        <v>1841500.33</v>
      </c>
      <c r="P8628" s="275"/>
      <c r="Q8628" s="73">
        <v>0</v>
      </c>
    </row>
    <row r="8629" spans="1:17" ht="12.75" customHeight="1" x14ac:dyDescent="0.25">
      <c r="A8629" s="273" t="s">
        <v>13179</v>
      </c>
      <c r="B8629" s="273"/>
      <c r="C8629" s="274" t="s">
        <v>13180</v>
      </c>
      <c r="D8629" s="274"/>
      <c r="E8629" s="274"/>
      <c r="F8629" s="274"/>
      <c r="G8629" s="73">
        <v>0</v>
      </c>
      <c r="H8629" s="73">
        <v>0</v>
      </c>
      <c r="I8629" s="275">
        <v>2130373.9700000002</v>
      </c>
      <c r="J8629" s="275"/>
      <c r="K8629" s="275">
        <v>0</v>
      </c>
      <c r="L8629" s="275"/>
      <c r="M8629" s="275"/>
      <c r="N8629" s="275"/>
      <c r="O8629" s="275">
        <v>2130373.9700000002</v>
      </c>
      <c r="P8629" s="275"/>
      <c r="Q8629" s="73">
        <v>0</v>
      </c>
    </row>
    <row r="8630" spans="1:17" ht="12.1" customHeight="1" x14ac:dyDescent="0.25">
      <c r="A8630" s="273" t="s">
        <v>13181</v>
      </c>
      <c r="B8630" s="273"/>
      <c r="C8630" s="274" t="s">
        <v>13182</v>
      </c>
      <c r="D8630" s="274"/>
      <c r="E8630" s="274"/>
      <c r="F8630" s="274"/>
      <c r="G8630" s="73">
        <v>0</v>
      </c>
      <c r="H8630" s="73">
        <v>0</v>
      </c>
      <c r="I8630" s="275">
        <v>8604.6299999999992</v>
      </c>
      <c r="J8630" s="275"/>
      <c r="K8630" s="275">
        <v>0</v>
      </c>
      <c r="L8630" s="275"/>
      <c r="M8630" s="275"/>
      <c r="N8630" s="275"/>
      <c r="O8630" s="275">
        <v>8604.6299999999992</v>
      </c>
      <c r="P8630" s="275"/>
      <c r="Q8630" s="73">
        <v>0</v>
      </c>
    </row>
    <row r="8631" spans="1:17" ht="12.1" customHeight="1" x14ac:dyDescent="0.25">
      <c r="A8631" s="273" t="s">
        <v>13183</v>
      </c>
      <c r="B8631" s="273"/>
      <c r="C8631" s="274" t="s">
        <v>13184</v>
      </c>
      <c r="D8631" s="274"/>
      <c r="E8631" s="274"/>
      <c r="F8631" s="274"/>
      <c r="G8631" s="73">
        <v>0</v>
      </c>
      <c r="H8631" s="73">
        <v>0</v>
      </c>
      <c r="I8631" s="275">
        <v>19590.55</v>
      </c>
      <c r="J8631" s="275"/>
      <c r="K8631" s="275">
        <v>0</v>
      </c>
      <c r="L8631" s="275"/>
      <c r="M8631" s="275"/>
      <c r="N8631" s="275"/>
      <c r="O8631" s="275">
        <v>19590.55</v>
      </c>
      <c r="P8631" s="275"/>
      <c r="Q8631" s="73">
        <v>0</v>
      </c>
    </row>
    <row r="8632" spans="1:17" ht="12.75" customHeight="1" x14ac:dyDescent="0.25">
      <c r="A8632" s="273" t="s">
        <v>13185</v>
      </c>
      <c r="B8632" s="273"/>
      <c r="C8632" s="274" t="s">
        <v>13186</v>
      </c>
      <c r="D8632" s="274"/>
      <c r="E8632" s="274"/>
      <c r="F8632" s="274"/>
      <c r="G8632" s="73">
        <v>0</v>
      </c>
      <c r="H8632" s="73">
        <v>0</v>
      </c>
      <c r="I8632" s="275">
        <v>28426.84</v>
      </c>
      <c r="J8632" s="275"/>
      <c r="K8632" s="275">
        <v>0</v>
      </c>
      <c r="L8632" s="275"/>
      <c r="M8632" s="275"/>
      <c r="N8632" s="275"/>
      <c r="O8632" s="275">
        <v>28426.84</v>
      </c>
      <c r="P8632" s="275"/>
      <c r="Q8632" s="73">
        <v>0</v>
      </c>
    </row>
    <row r="8633" spans="1:17" ht="12.1" customHeight="1" x14ac:dyDescent="0.25">
      <c r="A8633" s="273" t="s">
        <v>13187</v>
      </c>
      <c r="B8633" s="273"/>
      <c r="C8633" s="274" t="s">
        <v>13188</v>
      </c>
      <c r="D8633" s="274"/>
      <c r="E8633" s="274"/>
      <c r="F8633" s="274"/>
      <c r="G8633" s="73">
        <v>0</v>
      </c>
      <c r="H8633" s="73">
        <v>0</v>
      </c>
      <c r="I8633" s="275">
        <v>20832.72</v>
      </c>
      <c r="J8633" s="275"/>
      <c r="K8633" s="275">
        <v>0</v>
      </c>
      <c r="L8633" s="275"/>
      <c r="M8633" s="275"/>
      <c r="N8633" s="275"/>
      <c r="O8633" s="275">
        <v>20832.72</v>
      </c>
      <c r="P8633" s="275"/>
      <c r="Q8633" s="73">
        <v>0</v>
      </c>
    </row>
    <row r="8634" spans="1:17" ht="12.1" customHeight="1" x14ac:dyDescent="0.25">
      <c r="A8634" s="273" t="s">
        <v>13189</v>
      </c>
      <c r="B8634" s="273"/>
      <c r="C8634" s="274" t="s">
        <v>13190</v>
      </c>
      <c r="D8634" s="274"/>
      <c r="E8634" s="274"/>
      <c r="F8634" s="274"/>
      <c r="G8634" s="73">
        <v>0</v>
      </c>
      <c r="H8634" s="73">
        <v>0</v>
      </c>
      <c r="I8634" s="275">
        <v>513368.36</v>
      </c>
      <c r="J8634" s="275"/>
      <c r="K8634" s="275">
        <v>0</v>
      </c>
      <c r="L8634" s="275"/>
      <c r="M8634" s="275"/>
      <c r="N8634" s="275"/>
      <c r="O8634" s="275">
        <v>513368.36</v>
      </c>
      <c r="P8634" s="275"/>
      <c r="Q8634" s="73">
        <v>0</v>
      </c>
    </row>
    <row r="8635" spans="1:17" ht="12.1" customHeight="1" x14ac:dyDescent="0.25">
      <c r="A8635" s="273" t="s">
        <v>13191</v>
      </c>
      <c r="B8635" s="273"/>
      <c r="C8635" s="274" t="s">
        <v>13190</v>
      </c>
      <c r="D8635" s="274"/>
      <c r="E8635" s="274"/>
      <c r="F8635" s="274"/>
      <c r="G8635" s="73">
        <v>0</v>
      </c>
      <c r="H8635" s="73">
        <v>0</v>
      </c>
      <c r="I8635" s="275">
        <v>4944856.63</v>
      </c>
      <c r="J8635" s="275"/>
      <c r="K8635" s="275">
        <v>0</v>
      </c>
      <c r="L8635" s="275"/>
      <c r="M8635" s="275"/>
      <c r="N8635" s="275"/>
      <c r="O8635" s="275">
        <v>4944856.63</v>
      </c>
      <c r="P8635" s="275"/>
      <c r="Q8635" s="73">
        <v>0</v>
      </c>
    </row>
    <row r="8636" spans="1:17" ht="12.75" customHeight="1" x14ac:dyDescent="0.25">
      <c r="A8636" s="273" t="s">
        <v>13192</v>
      </c>
      <c r="B8636" s="273"/>
      <c r="C8636" s="274" t="s">
        <v>13193</v>
      </c>
      <c r="D8636" s="274"/>
      <c r="E8636" s="274"/>
      <c r="F8636" s="274"/>
      <c r="G8636" s="73">
        <v>0</v>
      </c>
      <c r="H8636" s="73">
        <v>0</v>
      </c>
      <c r="I8636" s="275">
        <v>64740</v>
      </c>
      <c r="J8636" s="275"/>
      <c r="K8636" s="275">
        <v>0</v>
      </c>
      <c r="L8636" s="275"/>
      <c r="M8636" s="275"/>
      <c r="N8636" s="275"/>
      <c r="O8636" s="275">
        <v>64740</v>
      </c>
      <c r="P8636" s="275"/>
      <c r="Q8636" s="73">
        <v>0</v>
      </c>
    </row>
    <row r="8637" spans="1:17" ht="12.1" customHeight="1" x14ac:dyDescent="0.25">
      <c r="A8637" s="273" t="s">
        <v>13194</v>
      </c>
      <c r="B8637" s="273"/>
      <c r="C8637" s="274" t="s">
        <v>13195</v>
      </c>
      <c r="D8637" s="274"/>
      <c r="E8637" s="274"/>
      <c r="F8637" s="274"/>
      <c r="G8637" s="73">
        <v>0</v>
      </c>
      <c r="H8637" s="73">
        <v>0</v>
      </c>
      <c r="I8637" s="275">
        <v>57719</v>
      </c>
      <c r="J8637" s="275"/>
      <c r="K8637" s="275">
        <v>0</v>
      </c>
      <c r="L8637" s="275"/>
      <c r="M8637" s="275"/>
      <c r="N8637" s="275"/>
      <c r="O8637" s="275">
        <v>57719</v>
      </c>
      <c r="P8637" s="275"/>
      <c r="Q8637" s="73">
        <v>0</v>
      </c>
    </row>
    <row r="8638" spans="1:17" ht="12.1" customHeight="1" x14ac:dyDescent="0.25">
      <c r="A8638" s="273" t="s">
        <v>13196</v>
      </c>
      <c r="B8638" s="273"/>
      <c r="C8638" s="274" t="s">
        <v>13197</v>
      </c>
      <c r="D8638" s="274"/>
      <c r="E8638" s="274"/>
      <c r="F8638" s="274"/>
      <c r="G8638" s="73">
        <v>0</v>
      </c>
      <c r="H8638" s="73">
        <v>0</v>
      </c>
      <c r="I8638" s="275">
        <v>81374</v>
      </c>
      <c r="J8638" s="275"/>
      <c r="K8638" s="275">
        <v>0</v>
      </c>
      <c r="L8638" s="275"/>
      <c r="M8638" s="275"/>
      <c r="N8638" s="275"/>
      <c r="O8638" s="275">
        <v>81374</v>
      </c>
      <c r="P8638" s="275"/>
      <c r="Q8638" s="73">
        <v>0</v>
      </c>
    </row>
    <row r="8639" spans="1:17" ht="12.75" customHeight="1" x14ac:dyDescent="0.25">
      <c r="A8639" s="273" t="s">
        <v>13198</v>
      </c>
      <c r="B8639" s="273"/>
      <c r="C8639" s="274" t="s">
        <v>13199</v>
      </c>
      <c r="D8639" s="274"/>
      <c r="E8639" s="274"/>
      <c r="F8639" s="274"/>
      <c r="G8639" s="73">
        <v>0</v>
      </c>
      <c r="H8639" s="73">
        <v>0</v>
      </c>
      <c r="I8639" s="275">
        <v>70318</v>
      </c>
      <c r="J8639" s="275"/>
      <c r="K8639" s="275">
        <v>0</v>
      </c>
      <c r="L8639" s="275"/>
      <c r="M8639" s="275"/>
      <c r="N8639" s="275"/>
      <c r="O8639" s="275">
        <v>70318</v>
      </c>
      <c r="P8639" s="275"/>
      <c r="Q8639" s="73">
        <v>0</v>
      </c>
    </row>
    <row r="8640" spans="1:17" ht="12.1" customHeight="1" x14ac:dyDescent="0.25">
      <c r="A8640" s="273" t="s">
        <v>13200</v>
      </c>
      <c r="B8640" s="273"/>
      <c r="C8640" s="274" t="s">
        <v>13201</v>
      </c>
      <c r="D8640" s="274"/>
      <c r="E8640" s="274"/>
      <c r="F8640" s="274"/>
      <c r="G8640" s="73">
        <v>0</v>
      </c>
      <c r="H8640" s="73">
        <v>0</v>
      </c>
      <c r="I8640" s="275">
        <v>63642</v>
      </c>
      <c r="J8640" s="275"/>
      <c r="K8640" s="275">
        <v>0</v>
      </c>
      <c r="L8640" s="275"/>
      <c r="M8640" s="275"/>
      <c r="N8640" s="275"/>
      <c r="O8640" s="275">
        <v>63642</v>
      </c>
      <c r="P8640" s="275"/>
      <c r="Q8640" s="73">
        <v>0</v>
      </c>
    </row>
    <row r="8641" spans="1:17" ht="12.1" customHeight="1" x14ac:dyDescent="0.25">
      <c r="A8641" s="273" t="s">
        <v>13202</v>
      </c>
      <c r="B8641" s="273"/>
      <c r="C8641" s="274" t="s">
        <v>13203</v>
      </c>
      <c r="D8641" s="274"/>
      <c r="E8641" s="274"/>
      <c r="F8641" s="274"/>
      <c r="G8641" s="73">
        <v>0</v>
      </c>
      <c r="H8641" s="73">
        <v>0</v>
      </c>
      <c r="I8641" s="275">
        <v>111208</v>
      </c>
      <c r="J8641" s="275"/>
      <c r="K8641" s="275">
        <v>0</v>
      </c>
      <c r="L8641" s="275"/>
      <c r="M8641" s="275"/>
      <c r="N8641" s="275"/>
      <c r="O8641" s="275">
        <v>111208</v>
      </c>
      <c r="P8641" s="275"/>
      <c r="Q8641" s="73">
        <v>0</v>
      </c>
    </row>
    <row r="8642" spans="1:17" ht="12.75" customHeight="1" x14ac:dyDescent="0.25">
      <c r="A8642" s="273" t="s">
        <v>13204</v>
      </c>
      <c r="B8642" s="273"/>
      <c r="C8642" s="274" t="s">
        <v>13205</v>
      </c>
      <c r="D8642" s="274"/>
      <c r="E8642" s="274"/>
      <c r="F8642" s="274"/>
      <c r="G8642" s="73">
        <v>0</v>
      </c>
      <c r="H8642" s="73">
        <v>0</v>
      </c>
      <c r="I8642" s="275">
        <v>96903</v>
      </c>
      <c r="J8642" s="275"/>
      <c r="K8642" s="275">
        <v>0</v>
      </c>
      <c r="L8642" s="275"/>
      <c r="M8642" s="275"/>
      <c r="N8642" s="275"/>
      <c r="O8642" s="275">
        <v>96903</v>
      </c>
      <c r="P8642" s="275"/>
      <c r="Q8642" s="73">
        <v>0</v>
      </c>
    </row>
    <row r="8643" spans="1:17" ht="12.1" customHeight="1" x14ac:dyDescent="0.25">
      <c r="A8643" s="273" t="s">
        <v>13206</v>
      </c>
      <c r="B8643" s="273"/>
      <c r="C8643" s="274" t="s">
        <v>13190</v>
      </c>
      <c r="D8643" s="274"/>
      <c r="E8643" s="274"/>
      <c r="F8643" s="274"/>
      <c r="G8643" s="73">
        <v>0</v>
      </c>
      <c r="H8643" s="73">
        <v>0</v>
      </c>
      <c r="I8643" s="275">
        <v>290560</v>
      </c>
      <c r="J8643" s="275"/>
      <c r="K8643" s="275">
        <v>0</v>
      </c>
      <c r="L8643" s="275"/>
      <c r="M8643" s="275"/>
      <c r="N8643" s="275"/>
      <c r="O8643" s="275">
        <v>290560</v>
      </c>
      <c r="P8643" s="275"/>
      <c r="Q8643" s="73">
        <v>0</v>
      </c>
    </row>
    <row r="8644" spans="1:17" ht="12.1" customHeight="1" x14ac:dyDescent="0.25">
      <c r="A8644" s="273" t="s">
        <v>13207</v>
      </c>
      <c r="B8644" s="273"/>
      <c r="C8644" s="274" t="s">
        <v>13208</v>
      </c>
      <c r="D8644" s="274"/>
      <c r="E8644" s="274"/>
      <c r="F8644" s="274"/>
      <c r="G8644" s="73">
        <v>0</v>
      </c>
      <c r="H8644" s="73">
        <v>0</v>
      </c>
      <c r="I8644" s="275">
        <v>67596.740000000005</v>
      </c>
      <c r="J8644" s="275"/>
      <c r="K8644" s="275">
        <v>0</v>
      </c>
      <c r="L8644" s="275"/>
      <c r="M8644" s="275"/>
      <c r="N8644" s="275"/>
      <c r="O8644" s="275">
        <v>67596.740000000005</v>
      </c>
      <c r="P8644" s="275"/>
      <c r="Q8644" s="73">
        <v>0</v>
      </c>
    </row>
    <row r="8645" spans="1:17" ht="12.75" customHeight="1" x14ac:dyDescent="0.25">
      <c r="A8645" s="273" t="s">
        <v>13209</v>
      </c>
      <c r="B8645" s="273"/>
      <c r="C8645" s="274" t="s">
        <v>13208</v>
      </c>
      <c r="D8645" s="274"/>
      <c r="E8645" s="274"/>
      <c r="F8645" s="274"/>
      <c r="G8645" s="73">
        <v>0</v>
      </c>
      <c r="H8645" s="73">
        <v>0</v>
      </c>
      <c r="I8645" s="275">
        <v>107742.51</v>
      </c>
      <c r="J8645" s="275"/>
      <c r="K8645" s="275">
        <v>0</v>
      </c>
      <c r="L8645" s="275"/>
      <c r="M8645" s="275"/>
      <c r="N8645" s="275"/>
      <c r="O8645" s="275">
        <v>107742.51</v>
      </c>
      <c r="P8645" s="275"/>
      <c r="Q8645" s="73">
        <v>0</v>
      </c>
    </row>
    <row r="8646" spans="1:17" ht="12.1" customHeight="1" x14ac:dyDescent="0.25">
      <c r="A8646" s="273" t="s">
        <v>13210</v>
      </c>
      <c r="B8646" s="273"/>
      <c r="C8646" s="274" t="s">
        <v>13208</v>
      </c>
      <c r="D8646" s="274"/>
      <c r="E8646" s="274"/>
      <c r="F8646" s="274"/>
      <c r="G8646" s="73">
        <v>0</v>
      </c>
      <c r="H8646" s="73">
        <v>0</v>
      </c>
      <c r="I8646" s="275">
        <v>186923.27</v>
      </c>
      <c r="J8646" s="275"/>
      <c r="K8646" s="275">
        <v>0</v>
      </c>
      <c r="L8646" s="275"/>
      <c r="M8646" s="275"/>
      <c r="N8646" s="275"/>
      <c r="O8646" s="275">
        <v>186923.27</v>
      </c>
      <c r="P8646" s="275"/>
      <c r="Q8646" s="73">
        <v>0</v>
      </c>
    </row>
    <row r="8647" spans="1:17" ht="12.1" customHeight="1" x14ac:dyDescent="0.25">
      <c r="A8647" s="273" t="s">
        <v>13211</v>
      </c>
      <c r="B8647" s="273"/>
      <c r="C8647" s="274" t="s">
        <v>13208</v>
      </c>
      <c r="D8647" s="274"/>
      <c r="E8647" s="274"/>
      <c r="F8647" s="274"/>
      <c r="G8647" s="73">
        <v>0</v>
      </c>
      <c r="H8647" s="73">
        <v>0</v>
      </c>
      <c r="I8647" s="275">
        <v>12085.18</v>
      </c>
      <c r="J8647" s="275"/>
      <c r="K8647" s="275">
        <v>0</v>
      </c>
      <c r="L8647" s="275"/>
      <c r="M8647" s="275"/>
      <c r="N8647" s="275"/>
      <c r="O8647" s="275">
        <v>12085.18</v>
      </c>
      <c r="P8647" s="275"/>
      <c r="Q8647" s="73">
        <v>0</v>
      </c>
    </row>
    <row r="8648" spans="1:17" ht="12.75" customHeight="1" x14ac:dyDescent="0.25">
      <c r="A8648" s="273" t="s">
        <v>13212</v>
      </c>
      <c r="B8648" s="273"/>
      <c r="C8648" s="274" t="s">
        <v>13213</v>
      </c>
      <c r="D8648" s="274"/>
      <c r="E8648" s="274"/>
      <c r="F8648" s="274"/>
      <c r="G8648" s="73">
        <v>0</v>
      </c>
      <c r="H8648" s="73">
        <v>0</v>
      </c>
      <c r="I8648" s="275">
        <v>118256.73</v>
      </c>
      <c r="J8648" s="275"/>
      <c r="K8648" s="275">
        <v>0</v>
      </c>
      <c r="L8648" s="275"/>
      <c r="M8648" s="275"/>
      <c r="N8648" s="275"/>
      <c r="O8648" s="275">
        <v>118256.73</v>
      </c>
      <c r="P8648" s="275"/>
      <c r="Q8648" s="73">
        <v>0</v>
      </c>
    </row>
    <row r="8649" spans="1:17" ht="12.1" customHeight="1" x14ac:dyDescent="0.25">
      <c r="A8649" s="273" t="s">
        <v>13214</v>
      </c>
      <c r="B8649" s="273"/>
      <c r="C8649" s="274" t="s">
        <v>13215</v>
      </c>
      <c r="D8649" s="274"/>
      <c r="E8649" s="274"/>
      <c r="F8649" s="274"/>
      <c r="G8649" s="73">
        <v>0</v>
      </c>
      <c r="H8649" s="73">
        <v>0</v>
      </c>
      <c r="I8649" s="275">
        <v>764378.15</v>
      </c>
      <c r="J8649" s="275"/>
      <c r="K8649" s="275">
        <v>0</v>
      </c>
      <c r="L8649" s="275"/>
      <c r="M8649" s="275"/>
      <c r="N8649" s="275"/>
      <c r="O8649" s="275">
        <v>764378.15</v>
      </c>
      <c r="P8649" s="275"/>
      <c r="Q8649" s="73">
        <v>0</v>
      </c>
    </row>
    <row r="8650" spans="1:17" ht="12.1" customHeight="1" x14ac:dyDescent="0.25">
      <c r="A8650" s="273" t="s">
        <v>13216</v>
      </c>
      <c r="B8650" s="273"/>
      <c r="C8650" s="274" t="s">
        <v>13208</v>
      </c>
      <c r="D8650" s="274"/>
      <c r="E8650" s="274"/>
      <c r="F8650" s="274"/>
      <c r="G8650" s="73">
        <v>0</v>
      </c>
      <c r="H8650" s="73">
        <v>0</v>
      </c>
      <c r="I8650" s="275">
        <v>1663019</v>
      </c>
      <c r="J8650" s="275"/>
      <c r="K8650" s="275">
        <v>0</v>
      </c>
      <c r="L8650" s="275"/>
      <c r="M8650" s="275"/>
      <c r="N8650" s="275"/>
      <c r="O8650" s="275">
        <v>1663019</v>
      </c>
      <c r="P8650" s="275"/>
      <c r="Q8650" s="73">
        <v>0</v>
      </c>
    </row>
    <row r="8651" spans="1:17" ht="12.75" customHeight="1" x14ac:dyDescent="0.25">
      <c r="A8651" s="273" t="s">
        <v>13217</v>
      </c>
      <c r="B8651" s="273"/>
      <c r="C8651" s="274" t="s">
        <v>13208</v>
      </c>
      <c r="D8651" s="274"/>
      <c r="E8651" s="274"/>
      <c r="F8651" s="274"/>
      <c r="G8651" s="73">
        <v>0</v>
      </c>
      <c r="H8651" s="73">
        <v>0</v>
      </c>
      <c r="I8651" s="275">
        <v>2313927.37</v>
      </c>
      <c r="J8651" s="275"/>
      <c r="K8651" s="275">
        <v>0</v>
      </c>
      <c r="L8651" s="275"/>
      <c r="M8651" s="275"/>
      <c r="N8651" s="275"/>
      <c r="O8651" s="275">
        <v>2313927.37</v>
      </c>
      <c r="P8651" s="275"/>
      <c r="Q8651" s="73">
        <v>0</v>
      </c>
    </row>
    <row r="8652" spans="1:17" ht="12.1" customHeight="1" x14ac:dyDescent="0.25">
      <c r="A8652" s="273" t="s">
        <v>13218</v>
      </c>
      <c r="B8652" s="273"/>
      <c r="C8652" s="274" t="s">
        <v>13219</v>
      </c>
      <c r="D8652" s="274"/>
      <c r="E8652" s="274"/>
      <c r="F8652" s="274"/>
      <c r="G8652" s="73">
        <v>0</v>
      </c>
      <c r="H8652" s="73">
        <v>0</v>
      </c>
      <c r="I8652" s="275">
        <v>30728</v>
      </c>
      <c r="J8652" s="275"/>
      <c r="K8652" s="275">
        <v>0</v>
      </c>
      <c r="L8652" s="275"/>
      <c r="M8652" s="275"/>
      <c r="N8652" s="275"/>
      <c r="O8652" s="275">
        <v>30728</v>
      </c>
      <c r="P8652" s="275"/>
      <c r="Q8652" s="73">
        <v>0</v>
      </c>
    </row>
    <row r="8653" spans="1:17" ht="12.1" customHeight="1" x14ac:dyDescent="0.25">
      <c r="A8653" s="273" t="s">
        <v>13220</v>
      </c>
      <c r="B8653" s="273"/>
      <c r="C8653" s="274" t="s">
        <v>13221</v>
      </c>
      <c r="D8653" s="274"/>
      <c r="E8653" s="274"/>
      <c r="F8653" s="274"/>
      <c r="G8653" s="73">
        <v>0</v>
      </c>
      <c r="H8653" s="73">
        <v>0</v>
      </c>
      <c r="I8653" s="275">
        <v>78450</v>
      </c>
      <c r="J8653" s="275"/>
      <c r="K8653" s="275">
        <v>0</v>
      </c>
      <c r="L8653" s="275"/>
      <c r="M8653" s="275"/>
      <c r="N8653" s="275"/>
      <c r="O8653" s="275">
        <v>78450</v>
      </c>
      <c r="P8653" s="275"/>
      <c r="Q8653" s="73">
        <v>0</v>
      </c>
    </row>
    <row r="8654" spans="1:17" ht="12.75" customHeight="1" x14ac:dyDescent="0.25">
      <c r="A8654" s="273" t="s">
        <v>13222</v>
      </c>
      <c r="B8654" s="273"/>
      <c r="C8654" s="274" t="s">
        <v>13223</v>
      </c>
      <c r="D8654" s="274"/>
      <c r="E8654" s="274"/>
      <c r="F8654" s="274"/>
      <c r="G8654" s="73">
        <v>0</v>
      </c>
      <c r="H8654" s="73">
        <v>0</v>
      </c>
      <c r="I8654" s="275">
        <v>35029</v>
      </c>
      <c r="J8654" s="275"/>
      <c r="K8654" s="275">
        <v>0</v>
      </c>
      <c r="L8654" s="275"/>
      <c r="M8654" s="275"/>
      <c r="N8654" s="275"/>
      <c r="O8654" s="275">
        <v>35029</v>
      </c>
      <c r="P8654" s="275"/>
      <c r="Q8654" s="73">
        <v>0</v>
      </c>
    </row>
    <row r="8655" spans="1:17" ht="12.1" customHeight="1" x14ac:dyDescent="0.25">
      <c r="A8655" s="273" t="s">
        <v>13224</v>
      </c>
      <c r="B8655" s="273"/>
      <c r="C8655" s="274" t="s">
        <v>13225</v>
      </c>
      <c r="D8655" s="274"/>
      <c r="E8655" s="274"/>
      <c r="F8655" s="274"/>
      <c r="G8655" s="73">
        <v>0</v>
      </c>
      <c r="H8655" s="73">
        <v>0</v>
      </c>
      <c r="I8655" s="275">
        <v>45058</v>
      </c>
      <c r="J8655" s="275"/>
      <c r="K8655" s="275">
        <v>0</v>
      </c>
      <c r="L8655" s="275"/>
      <c r="M8655" s="275"/>
      <c r="N8655" s="275"/>
      <c r="O8655" s="275">
        <v>45058</v>
      </c>
      <c r="P8655" s="275"/>
      <c r="Q8655" s="73">
        <v>0</v>
      </c>
    </row>
    <row r="8656" spans="1:17" ht="12.1" customHeight="1" x14ac:dyDescent="0.25">
      <c r="A8656" s="273" t="s">
        <v>13226</v>
      </c>
      <c r="B8656" s="273"/>
      <c r="C8656" s="274" t="s">
        <v>13227</v>
      </c>
      <c r="D8656" s="274"/>
      <c r="E8656" s="274"/>
      <c r="F8656" s="274"/>
      <c r="G8656" s="73">
        <v>0</v>
      </c>
      <c r="H8656" s="73">
        <v>0</v>
      </c>
      <c r="I8656" s="275">
        <v>53036</v>
      </c>
      <c r="J8656" s="275"/>
      <c r="K8656" s="275">
        <v>0</v>
      </c>
      <c r="L8656" s="275"/>
      <c r="M8656" s="275"/>
      <c r="N8656" s="275"/>
      <c r="O8656" s="275">
        <v>53036</v>
      </c>
      <c r="P8656" s="275"/>
      <c r="Q8656" s="73">
        <v>0</v>
      </c>
    </row>
    <row r="8657" spans="1:17" ht="12.75" customHeight="1" x14ac:dyDescent="0.25">
      <c r="A8657" s="273" t="s">
        <v>13228</v>
      </c>
      <c r="B8657" s="273"/>
      <c r="C8657" s="274" t="s">
        <v>13229</v>
      </c>
      <c r="D8657" s="274"/>
      <c r="E8657" s="274"/>
      <c r="F8657" s="274"/>
      <c r="G8657" s="73">
        <v>0</v>
      </c>
      <c r="H8657" s="73">
        <v>0</v>
      </c>
      <c r="I8657" s="275">
        <v>33972</v>
      </c>
      <c r="J8657" s="275"/>
      <c r="K8657" s="275">
        <v>0</v>
      </c>
      <c r="L8657" s="275"/>
      <c r="M8657" s="275"/>
      <c r="N8657" s="275"/>
      <c r="O8657" s="275">
        <v>33972</v>
      </c>
      <c r="P8657" s="275"/>
      <c r="Q8657" s="73">
        <v>0</v>
      </c>
    </row>
    <row r="8658" spans="1:17" ht="12.1" customHeight="1" x14ac:dyDescent="0.25">
      <c r="A8658" s="273" t="s">
        <v>13230</v>
      </c>
      <c r="B8658" s="273"/>
      <c r="C8658" s="274" t="s">
        <v>13231</v>
      </c>
      <c r="D8658" s="274"/>
      <c r="E8658" s="274"/>
      <c r="F8658" s="274"/>
      <c r="G8658" s="73">
        <v>0</v>
      </c>
      <c r="H8658" s="73">
        <v>0</v>
      </c>
      <c r="I8658" s="275">
        <v>59511</v>
      </c>
      <c r="J8658" s="275"/>
      <c r="K8658" s="275">
        <v>0</v>
      </c>
      <c r="L8658" s="275"/>
      <c r="M8658" s="275"/>
      <c r="N8658" s="275"/>
      <c r="O8658" s="275">
        <v>59511</v>
      </c>
      <c r="P8658" s="275"/>
      <c r="Q8658" s="73">
        <v>0</v>
      </c>
    </row>
    <row r="8659" spans="1:17" ht="12.1" customHeight="1" x14ac:dyDescent="0.25">
      <c r="A8659" s="273" t="s">
        <v>13232</v>
      </c>
      <c r="B8659" s="273"/>
      <c r="C8659" s="274" t="s">
        <v>13233</v>
      </c>
      <c r="D8659" s="274"/>
      <c r="E8659" s="274"/>
      <c r="F8659" s="274"/>
      <c r="G8659" s="73">
        <v>0</v>
      </c>
      <c r="H8659" s="73">
        <v>0</v>
      </c>
      <c r="I8659" s="275">
        <v>56658</v>
      </c>
      <c r="J8659" s="275"/>
      <c r="K8659" s="275">
        <v>0</v>
      </c>
      <c r="L8659" s="275"/>
      <c r="M8659" s="275"/>
      <c r="N8659" s="275"/>
      <c r="O8659" s="275">
        <v>56658</v>
      </c>
      <c r="P8659" s="275"/>
      <c r="Q8659" s="73">
        <v>0</v>
      </c>
    </row>
    <row r="8660" spans="1:17" ht="12.1" customHeight="1" x14ac:dyDescent="0.25">
      <c r="A8660" s="273" t="s">
        <v>13234</v>
      </c>
      <c r="B8660" s="273"/>
      <c r="C8660" s="274" t="s">
        <v>13235</v>
      </c>
      <c r="D8660" s="274"/>
      <c r="E8660" s="274"/>
      <c r="F8660" s="274"/>
      <c r="G8660" s="73">
        <v>0</v>
      </c>
      <c r="H8660" s="73">
        <v>0</v>
      </c>
      <c r="I8660" s="275">
        <v>42177</v>
      </c>
      <c r="J8660" s="275"/>
      <c r="K8660" s="275">
        <v>0</v>
      </c>
      <c r="L8660" s="275"/>
      <c r="M8660" s="275"/>
      <c r="N8660" s="275"/>
      <c r="O8660" s="275">
        <v>42177</v>
      </c>
      <c r="P8660" s="275"/>
      <c r="Q8660" s="73">
        <v>0</v>
      </c>
    </row>
    <row r="8661" spans="1:17" ht="12.75" customHeight="1" x14ac:dyDescent="0.25">
      <c r="A8661" s="273" t="s">
        <v>13236</v>
      </c>
      <c r="B8661" s="273"/>
      <c r="C8661" s="274" t="s">
        <v>13237</v>
      </c>
      <c r="D8661" s="274"/>
      <c r="E8661" s="274"/>
      <c r="F8661" s="274"/>
      <c r="G8661" s="73">
        <v>0</v>
      </c>
      <c r="H8661" s="73">
        <v>0</v>
      </c>
      <c r="I8661" s="275">
        <v>160932.73000000001</v>
      </c>
      <c r="J8661" s="275"/>
      <c r="K8661" s="275">
        <v>0</v>
      </c>
      <c r="L8661" s="275"/>
      <c r="M8661" s="275"/>
      <c r="N8661" s="275"/>
      <c r="O8661" s="275">
        <v>160932.73000000001</v>
      </c>
      <c r="P8661" s="275"/>
      <c r="Q8661" s="73">
        <v>0</v>
      </c>
    </row>
    <row r="8662" spans="1:17" ht="12.1" customHeight="1" x14ac:dyDescent="0.25">
      <c r="A8662" s="273" t="s">
        <v>13238</v>
      </c>
      <c r="B8662" s="273"/>
      <c r="C8662" s="274" t="s">
        <v>13239</v>
      </c>
      <c r="D8662" s="274"/>
      <c r="E8662" s="274"/>
      <c r="F8662" s="274"/>
      <c r="G8662" s="73">
        <v>0</v>
      </c>
      <c r="H8662" s="73">
        <v>0</v>
      </c>
      <c r="I8662" s="275">
        <v>48530</v>
      </c>
      <c r="J8662" s="275"/>
      <c r="K8662" s="275">
        <v>0</v>
      </c>
      <c r="L8662" s="275"/>
      <c r="M8662" s="275"/>
      <c r="N8662" s="275"/>
      <c r="O8662" s="275">
        <v>48530</v>
      </c>
      <c r="P8662" s="275"/>
      <c r="Q8662" s="73">
        <v>0</v>
      </c>
    </row>
    <row r="8663" spans="1:17" ht="12.1" customHeight="1" x14ac:dyDescent="0.25">
      <c r="A8663" s="273" t="s">
        <v>13240</v>
      </c>
      <c r="B8663" s="273"/>
      <c r="C8663" s="274" t="s">
        <v>13241</v>
      </c>
      <c r="D8663" s="274"/>
      <c r="E8663" s="274"/>
      <c r="F8663" s="274"/>
      <c r="G8663" s="73">
        <v>0</v>
      </c>
      <c r="H8663" s="73">
        <v>0</v>
      </c>
      <c r="I8663" s="275">
        <v>174636</v>
      </c>
      <c r="J8663" s="275"/>
      <c r="K8663" s="275">
        <v>0</v>
      </c>
      <c r="L8663" s="275"/>
      <c r="M8663" s="275"/>
      <c r="N8663" s="275"/>
      <c r="O8663" s="275">
        <v>174636</v>
      </c>
      <c r="P8663" s="275"/>
      <c r="Q8663" s="73">
        <v>0</v>
      </c>
    </row>
    <row r="8664" spans="1:17" ht="12.75" customHeight="1" x14ac:dyDescent="0.25">
      <c r="A8664" s="273" t="s">
        <v>13242</v>
      </c>
      <c r="B8664" s="273"/>
      <c r="C8664" s="274" t="s">
        <v>13243</v>
      </c>
      <c r="D8664" s="274"/>
      <c r="E8664" s="274"/>
      <c r="F8664" s="274"/>
      <c r="G8664" s="73">
        <v>0</v>
      </c>
      <c r="H8664" s="73">
        <v>0</v>
      </c>
      <c r="I8664" s="275">
        <v>37841.82</v>
      </c>
      <c r="J8664" s="275"/>
      <c r="K8664" s="275">
        <v>0</v>
      </c>
      <c r="L8664" s="275"/>
      <c r="M8664" s="275"/>
      <c r="N8664" s="275"/>
      <c r="O8664" s="275">
        <v>37841.82</v>
      </c>
      <c r="P8664" s="275"/>
      <c r="Q8664" s="73">
        <v>0</v>
      </c>
    </row>
    <row r="8665" spans="1:17" ht="12.1" customHeight="1" x14ac:dyDescent="0.25">
      <c r="A8665" s="273" t="s">
        <v>13244</v>
      </c>
      <c r="B8665" s="273"/>
      <c r="C8665" s="274" t="s">
        <v>13245</v>
      </c>
      <c r="D8665" s="274"/>
      <c r="E8665" s="274"/>
      <c r="F8665" s="274"/>
      <c r="G8665" s="73">
        <v>0</v>
      </c>
      <c r="H8665" s="73">
        <v>0</v>
      </c>
      <c r="I8665" s="275">
        <v>294953.09999999998</v>
      </c>
      <c r="J8665" s="275"/>
      <c r="K8665" s="275">
        <v>0</v>
      </c>
      <c r="L8665" s="275"/>
      <c r="M8665" s="275"/>
      <c r="N8665" s="275"/>
      <c r="O8665" s="275">
        <v>294953.09999999998</v>
      </c>
      <c r="P8665" s="275"/>
      <c r="Q8665" s="73">
        <v>0</v>
      </c>
    </row>
    <row r="8666" spans="1:17" ht="12.1" customHeight="1" x14ac:dyDescent="0.25">
      <c r="A8666" s="273" t="s">
        <v>13246</v>
      </c>
      <c r="B8666" s="273"/>
      <c r="C8666" s="274" t="s">
        <v>13208</v>
      </c>
      <c r="D8666" s="274"/>
      <c r="E8666" s="274"/>
      <c r="F8666" s="274"/>
      <c r="G8666" s="73">
        <v>0</v>
      </c>
      <c r="H8666" s="73">
        <v>0</v>
      </c>
      <c r="I8666" s="275">
        <v>8094613.21</v>
      </c>
      <c r="J8666" s="275"/>
      <c r="K8666" s="275">
        <v>0</v>
      </c>
      <c r="L8666" s="275"/>
      <c r="M8666" s="275"/>
      <c r="N8666" s="275"/>
      <c r="O8666" s="275">
        <v>8094613.21</v>
      </c>
      <c r="P8666" s="275"/>
      <c r="Q8666" s="73">
        <v>0</v>
      </c>
    </row>
    <row r="8667" spans="1:17" ht="12.75" customHeight="1" x14ac:dyDescent="0.25">
      <c r="A8667" s="273" t="s">
        <v>13247</v>
      </c>
      <c r="B8667" s="273"/>
      <c r="C8667" s="274" t="s">
        <v>13208</v>
      </c>
      <c r="D8667" s="274"/>
      <c r="E8667" s="274"/>
      <c r="F8667" s="274"/>
      <c r="G8667" s="73">
        <v>0</v>
      </c>
      <c r="H8667" s="73">
        <v>0</v>
      </c>
      <c r="I8667" s="275">
        <v>361462.2</v>
      </c>
      <c r="J8667" s="275"/>
      <c r="K8667" s="275">
        <v>0</v>
      </c>
      <c r="L8667" s="275"/>
      <c r="M8667" s="275"/>
      <c r="N8667" s="275"/>
      <c r="O8667" s="275">
        <v>361462.2</v>
      </c>
      <c r="P8667" s="275"/>
      <c r="Q8667" s="73">
        <v>0</v>
      </c>
    </row>
    <row r="8668" spans="1:17" ht="12.1" customHeight="1" x14ac:dyDescent="0.25">
      <c r="A8668" s="273" t="s">
        <v>13248</v>
      </c>
      <c r="B8668" s="273"/>
      <c r="C8668" s="274" t="s">
        <v>13208</v>
      </c>
      <c r="D8668" s="274"/>
      <c r="E8668" s="274"/>
      <c r="F8668" s="274"/>
      <c r="G8668" s="73">
        <v>0</v>
      </c>
      <c r="H8668" s="73">
        <v>0</v>
      </c>
      <c r="I8668" s="275">
        <v>361460.99</v>
      </c>
      <c r="J8668" s="275"/>
      <c r="K8668" s="275">
        <v>0</v>
      </c>
      <c r="L8668" s="275"/>
      <c r="M8668" s="275"/>
      <c r="N8668" s="275"/>
      <c r="O8668" s="275">
        <v>361460.99</v>
      </c>
      <c r="P8668" s="275"/>
      <c r="Q8668" s="73">
        <v>0</v>
      </c>
    </row>
    <row r="8669" spans="1:17" ht="12.1" customHeight="1" x14ac:dyDescent="0.25">
      <c r="A8669" s="273" t="s">
        <v>13249</v>
      </c>
      <c r="B8669" s="273"/>
      <c r="C8669" s="274" t="s">
        <v>13208</v>
      </c>
      <c r="D8669" s="274"/>
      <c r="E8669" s="274"/>
      <c r="F8669" s="274"/>
      <c r="G8669" s="73">
        <v>0</v>
      </c>
      <c r="H8669" s="73">
        <v>0</v>
      </c>
      <c r="I8669" s="275">
        <v>5313486.08</v>
      </c>
      <c r="J8669" s="275"/>
      <c r="K8669" s="275">
        <v>0</v>
      </c>
      <c r="L8669" s="275"/>
      <c r="M8669" s="275"/>
      <c r="N8669" s="275"/>
      <c r="O8669" s="275">
        <v>5313486.08</v>
      </c>
      <c r="P8669" s="275"/>
      <c r="Q8669" s="73">
        <v>0</v>
      </c>
    </row>
    <row r="8670" spans="1:17" ht="12.75" customHeight="1" x14ac:dyDescent="0.25">
      <c r="A8670" s="273" t="s">
        <v>13250</v>
      </c>
      <c r="B8670" s="273"/>
      <c r="C8670" s="274" t="s">
        <v>13208</v>
      </c>
      <c r="D8670" s="274"/>
      <c r="E8670" s="274"/>
      <c r="F8670" s="274"/>
      <c r="G8670" s="73">
        <v>0</v>
      </c>
      <c r="H8670" s="73">
        <v>0</v>
      </c>
      <c r="I8670" s="275">
        <v>125158</v>
      </c>
      <c r="J8670" s="275"/>
      <c r="K8670" s="275">
        <v>0</v>
      </c>
      <c r="L8670" s="275"/>
      <c r="M8670" s="275"/>
      <c r="N8670" s="275"/>
      <c r="O8670" s="275">
        <v>125158</v>
      </c>
      <c r="P8670" s="275"/>
      <c r="Q8670" s="73">
        <v>0</v>
      </c>
    </row>
    <row r="8671" spans="1:17" ht="12.1" customHeight="1" x14ac:dyDescent="0.25">
      <c r="A8671" s="273" t="s">
        <v>13251</v>
      </c>
      <c r="B8671" s="273"/>
      <c r="C8671" s="274" t="s">
        <v>13208</v>
      </c>
      <c r="D8671" s="274"/>
      <c r="E8671" s="274"/>
      <c r="F8671" s="274"/>
      <c r="G8671" s="73">
        <v>0</v>
      </c>
      <c r="H8671" s="73">
        <v>0</v>
      </c>
      <c r="I8671" s="275">
        <v>800043.63</v>
      </c>
      <c r="J8671" s="275"/>
      <c r="K8671" s="275">
        <v>0</v>
      </c>
      <c r="L8671" s="275"/>
      <c r="M8671" s="275"/>
      <c r="N8671" s="275"/>
      <c r="O8671" s="275">
        <v>800043.63</v>
      </c>
      <c r="P8671" s="275"/>
      <c r="Q8671" s="73">
        <v>0</v>
      </c>
    </row>
    <row r="8672" spans="1:17" ht="12.1" customHeight="1" x14ac:dyDescent="0.25">
      <c r="A8672" s="273" t="s">
        <v>13252</v>
      </c>
      <c r="B8672" s="273"/>
      <c r="C8672" s="274" t="s">
        <v>13208</v>
      </c>
      <c r="D8672" s="274"/>
      <c r="E8672" s="274"/>
      <c r="F8672" s="274"/>
      <c r="G8672" s="73">
        <v>0</v>
      </c>
      <c r="H8672" s="73">
        <v>0</v>
      </c>
      <c r="I8672" s="275">
        <v>3692472.73</v>
      </c>
      <c r="J8672" s="275"/>
      <c r="K8672" s="275">
        <v>0</v>
      </c>
      <c r="L8672" s="275"/>
      <c r="M8672" s="275"/>
      <c r="N8672" s="275"/>
      <c r="O8672" s="275">
        <v>3692472.73</v>
      </c>
      <c r="P8672" s="275"/>
      <c r="Q8672" s="73">
        <v>0</v>
      </c>
    </row>
    <row r="8673" spans="1:17" ht="12.75" customHeight="1" x14ac:dyDescent="0.25">
      <c r="A8673" s="273" t="s">
        <v>13253</v>
      </c>
      <c r="B8673" s="273"/>
      <c r="C8673" s="274" t="s">
        <v>13208</v>
      </c>
      <c r="D8673" s="274"/>
      <c r="E8673" s="274"/>
      <c r="F8673" s="274"/>
      <c r="G8673" s="73">
        <v>0</v>
      </c>
      <c r="H8673" s="73">
        <v>0</v>
      </c>
      <c r="I8673" s="275">
        <v>360000</v>
      </c>
      <c r="J8673" s="275"/>
      <c r="K8673" s="275">
        <v>0</v>
      </c>
      <c r="L8673" s="275"/>
      <c r="M8673" s="275"/>
      <c r="N8673" s="275"/>
      <c r="O8673" s="275">
        <v>360000</v>
      </c>
      <c r="P8673" s="275"/>
      <c r="Q8673" s="73">
        <v>0</v>
      </c>
    </row>
    <row r="8674" spans="1:17" ht="12.1" customHeight="1" x14ac:dyDescent="0.25">
      <c r="A8674" s="273" t="s">
        <v>13254</v>
      </c>
      <c r="B8674" s="273"/>
      <c r="C8674" s="274" t="s">
        <v>13208</v>
      </c>
      <c r="D8674" s="274"/>
      <c r="E8674" s="274"/>
      <c r="F8674" s="274"/>
      <c r="G8674" s="73">
        <v>0</v>
      </c>
      <c r="H8674" s="73">
        <v>0</v>
      </c>
      <c r="I8674" s="275">
        <v>584468.18000000005</v>
      </c>
      <c r="J8674" s="275"/>
      <c r="K8674" s="275">
        <v>0</v>
      </c>
      <c r="L8674" s="275"/>
      <c r="M8674" s="275"/>
      <c r="N8674" s="275"/>
      <c r="O8674" s="275">
        <v>584468.18000000005</v>
      </c>
      <c r="P8674" s="275"/>
      <c r="Q8674" s="73">
        <v>0</v>
      </c>
    </row>
    <row r="8675" spans="1:17" ht="12.1" customHeight="1" x14ac:dyDescent="0.25">
      <c r="A8675" s="273" t="s">
        <v>13255</v>
      </c>
      <c r="B8675" s="273"/>
      <c r="C8675" s="274" t="s">
        <v>13208</v>
      </c>
      <c r="D8675" s="274"/>
      <c r="E8675" s="274"/>
      <c r="F8675" s="274"/>
      <c r="G8675" s="73">
        <v>0</v>
      </c>
      <c r="H8675" s="73">
        <v>0</v>
      </c>
      <c r="I8675" s="275">
        <v>4079529.99</v>
      </c>
      <c r="J8675" s="275"/>
      <c r="K8675" s="275">
        <v>0</v>
      </c>
      <c r="L8675" s="275"/>
      <c r="M8675" s="275"/>
      <c r="N8675" s="275"/>
      <c r="O8675" s="275">
        <v>4079529.99</v>
      </c>
      <c r="P8675" s="275"/>
      <c r="Q8675" s="73">
        <v>0</v>
      </c>
    </row>
    <row r="8676" spans="1:17" ht="12.75" customHeight="1" x14ac:dyDescent="0.25">
      <c r="A8676" s="273" t="s">
        <v>13256</v>
      </c>
      <c r="B8676" s="273"/>
      <c r="C8676" s="274" t="s">
        <v>13208</v>
      </c>
      <c r="D8676" s="274"/>
      <c r="E8676" s="274"/>
      <c r="F8676" s="274"/>
      <c r="G8676" s="73">
        <v>0</v>
      </c>
      <c r="H8676" s="73">
        <v>0</v>
      </c>
      <c r="I8676" s="275">
        <v>4322851.05</v>
      </c>
      <c r="J8676" s="275"/>
      <c r="K8676" s="275">
        <v>0</v>
      </c>
      <c r="L8676" s="275"/>
      <c r="M8676" s="275"/>
      <c r="N8676" s="275"/>
      <c r="O8676" s="275">
        <v>4322851.05</v>
      </c>
      <c r="P8676" s="275"/>
      <c r="Q8676" s="73">
        <v>0</v>
      </c>
    </row>
    <row r="8677" spans="1:17" ht="12.1" customHeight="1" x14ac:dyDescent="0.25">
      <c r="A8677" s="273" t="s">
        <v>13257</v>
      </c>
      <c r="B8677" s="273"/>
      <c r="C8677" s="274" t="s">
        <v>13258</v>
      </c>
      <c r="D8677" s="274"/>
      <c r="E8677" s="274"/>
      <c r="F8677" s="274"/>
      <c r="G8677" s="73">
        <v>0</v>
      </c>
      <c r="H8677" s="73">
        <v>0</v>
      </c>
      <c r="I8677" s="275">
        <v>35634.46</v>
      </c>
      <c r="J8677" s="275"/>
      <c r="K8677" s="275">
        <v>0</v>
      </c>
      <c r="L8677" s="275"/>
      <c r="M8677" s="275"/>
      <c r="N8677" s="275"/>
      <c r="O8677" s="275">
        <v>35634.46</v>
      </c>
      <c r="P8677" s="275"/>
      <c r="Q8677" s="73">
        <v>0</v>
      </c>
    </row>
    <row r="8678" spans="1:17" ht="12.1" customHeight="1" x14ac:dyDescent="0.25">
      <c r="A8678" s="273" t="s">
        <v>13259</v>
      </c>
      <c r="B8678" s="273"/>
      <c r="C8678" s="274" t="s">
        <v>13260</v>
      </c>
      <c r="D8678" s="274"/>
      <c r="E8678" s="274"/>
      <c r="F8678" s="274"/>
      <c r="G8678" s="73">
        <v>0</v>
      </c>
      <c r="H8678" s="73">
        <v>0</v>
      </c>
      <c r="I8678" s="275">
        <v>59995.82</v>
      </c>
      <c r="J8678" s="275"/>
      <c r="K8678" s="275">
        <v>0</v>
      </c>
      <c r="L8678" s="275"/>
      <c r="M8678" s="275"/>
      <c r="N8678" s="275"/>
      <c r="O8678" s="275">
        <v>59995.82</v>
      </c>
      <c r="P8678" s="275"/>
      <c r="Q8678" s="73">
        <v>0</v>
      </c>
    </row>
    <row r="8679" spans="1:17" ht="12.75" customHeight="1" x14ac:dyDescent="0.25">
      <c r="A8679" s="273" t="s">
        <v>13261</v>
      </c>
      <c r="B8679" s="273"/>
      <c r="C8679" s="274" t="s">
        <v>13208</v>
      </c>
      <c r="D8679" s="274"/>
      <c r="E8679" s="274"/>
      <c r="F8679" s="274"/>
      <c r="G8679" s="73">
        <v>0</v>
      </c>
      <c r="H8679" s="73">
        <v>0</v>
      </c>
      <c r="I8679" s="275">
        <v>2998306.92</v>
      </c>
      <c r="J8679" s="275"/>
      <c r="K8679" s="275">
        <v>0</v>
      </c>
      <c r="L8679" s="275"/>
      <c r="M8679" s="275"/>
      <c r="N8679" s="275"/>
      <c r="O8679" s="275">
        <v>2998306.92</v>
      </c>
      <c r="P8679" s="275"/>
      <c r="Q8679" s="73">
        <v>0</v>
      </c>
    </row>
    <row r="8680" spans="1:17" ht="12.1" customHeight="1" x14ac:dyDescent="0.25">
      <c r="A8680" s="273" t="s">
        <v>13262</v>
      </c>
      <c r="B8680" s="273"/>
      <c r="C8680" s="274" t="s">
        <v>13263</v>
      </c>
      <c r="D8680" s="274"/>
      <c r="E8680" s="274"/>
      <c r="F8680" s="274"/>
      <c r="G8680" s="73">
        <v>0</v>
      </c>
      <c r="H8680" s="73">
        <v>0</v>
      </c>
      <c r="I8680" s="275">
        <v>163204</v>
      </c>
      <c r="J8680" s="275"/>
      <c r="K8680" s="275">
        <v>0</v>
      </c>
      <c r="L8680" s="275"/>
      <c r="M8680" s="275"/>
      <c r="N8680" s="275"/>
      <c r="O8680" s="275">
        <v>163204</v>
      </c>
      <c r="P8680" s="275"/>
      <c r="Q8680" s="73">
        <v>0</v>
      </c>
    </row>
    <row r="8681" spans="1:17" ht="12.1" customHeight="1" x14ac:dyDescent="0.25">
      <c r="A8681" s="273" t="s">
        <v>13264</v>
      </c>
      <c r="B8681" s="273"/>
      <c r="C8681" s="274" t="s">
        <v>13208</v>
      </c>
      <c r="D8681" s="274"/>
      <c r="E8681" s="274"/>
      <c r="F8681" s="274"/>
      <c r="G8681" s="73">
        <v>0</v>
      </c>
      <c r="H8681" s="73">
        <v>0</v>
      </c>
      <c r="I8681" s="275">
        <v>7549949.5199999996</v>
      </c>
      <c r="J8681" s="275"/>
      <c r="K8681" s="275">
        <v>0</v>
      </c>
      <c r="L8681" s="275"/>
      <c r="M8681" s="275"/>
      <c r="N8681" s="275"/>
      <c r="O8681" s="275">
        <v>7549949.5199999996</v>
      </c>
      <c r="P8681" s="275"/>
      <c r="Q8681" s="73">
        <v>0</v>
      </c>
    </row>
    <row r="8682" spans="1:17" ht="12.75" customHeight="1" x14ac:dyDescent="0.25">
      <c r="A8682" s="273" t="s">
        <v>13265</v>
      </c>
      <c r="B8682" s="273"/>
      <c r="C8682" s="274" t="s">
        <v>13266</v>
      </c>
      <c r="D8682" s="274"/>
      <c r="E8682" s="274"/>
      <c r="F8682" s="274"/>
      <c r="G8682" s="73">
        <v>0</v>
      </c>
      <c r="H8682" s="73">
        <v>0</v>
      </c>
      <c r="I8682" s="275">
        <v>40262</v>
      </c>
      <c r="J8682" s="275"/>
      <c r="K8682" s="275">
        <v>0</v>
      </c>
      <c r="L8682" s="275"/>
      <c r="M8682" s="275"/>
      <c r="N8682" s="275"/>
      <c r="O8682" s="275">
        <v>40262</v>
      </c>
      <c r="P8682" s="275"/>
      <c r="Q8682" s="73">
        <v>0</v>
      </c>
    </row>
    <row r="8683" spans="1:17" ht="12.1" customHeight="1" x14ac:dyDescent="0.25">
      <c r="A8683" s="273" t="s">
        <v>13267</v>
      </c>
      <c r="B8683" s="273"/>
      <c r="C8683" s="274" t="s">
        <v>13268</v>
      </c>
      <c r="D8683" s="274"/>
      <c r="E8683" s="274"/>
      <c r="F8683" s="274"/>
      <c r="G8683" s="73">
        <v>0</v>
      </c>
      <c r="H8683" s="73">
        <v>0</v>
      </c>
      <c r="I8683" s="275">
        <v>494566.21</v>
      </c>
      <c r="J8683" s="275"/>
      <c r="K8683" s="275">
        <v>0</v>
      </c>
      <c r="L8683" s="275"/>
      <c r="M8683" s="275"/>
      <c r="N8683" s="275"/>
      <c r="O8683" s="275">
        <v>494566.21</v>
      </c>
      <c r="P8683" s="275"/>
      <c r="Q8683" s="73">
        <v>0</v>
      </c>
    </row>
    <row r="8684" spans="1:17" ht="12.1" customHeight="1" x14ac:dyDescent="0.25">
      <c r="A8684" s="273" t="s">
        <v>13269</v>
      </c>
      <c r="B8684" s="273"/>
      <c r="C8684" s="274" t="s">
        <v>13270</v>
      </c>
      <c r="D8684" s="274"/>
      <c r="E8684" s="274"/>
      <c r="F8684" s="274"/>
      <c r="G8684" s="73">
        <v>0</v>
      </c>
      <c r="H8684" s="73">
        <v>0</v>
      </c>
      <c r="I8684" s="275">
        <v>111432.6</v>
      </c>
      <c r="J8684" s="275"/>
      <c r="K8684" s="275">
        <v>0</v>
      </c>
      <c r="L8684" s="275"/>
      <c r="M8684" s="275"/>
      <c r="N8684" s="275"/>
      <c r="O8684" s="275">
        <v>111432.6</v>
      </c>
      <c r="P8684" s="275"/>
      <c r="Q8684" s="73">
        <v>0</v>
      </c>
    </row>
    <row r="8685" spans="1:17" ht="12.1" customHeight="1" x14ac:dyDescent="0.25">
      <c r="A8685" s="273" t="s">
        <v>13271</v>
      </c>
      <c r="B8685" s="273"/>
      <c r="C8685" s="274" t="s">
        <v>13208</v>
      </c>
      <c r="D8685" s="274"/>
      <c r="E8685" s="274"/>
      <c r="F8685" s="274"/>
      <c r="G8685" s="73">
        <v>0</v>
      </c>
      <c r="H8685" s="73">
        <v>0</v>
      </c>
      <c r="I8685" s="275">
        <v>3012007.12</v>
      </c>
      <c r="J8685" s="275"/>
      <c r="K8685" s="275">
        <v>0</v>
      </c>
      <c r="L8685" s="275"/>
      <c r="M8685" s="275"/>
      <c r="N8685" s="275"/>
      <c r="O8685" s="275">
        <v>3012007.12</v>
      </c>
      <c r="P8685" s="275"/>
      <c r="Q8685" s="73">
        <v>0</v>
      </c>
    </row>
    <row r="8686" spans="1:17" ht="12.75" customHeight="1" x14ac:dyDescent="0.25">
      <c r="A8686" s="273" t="s">
        <v>13272</v>
      </c>
      <c r="B8686" s="273"/>
      <c r="C8686" s="274" t="s">
        <v>13208</v>
      </c>
      <c r="D8686" s="274"/>
      <c r="E8686" s="274"/>
      <c r="F8686" s="274"/>
      <c r="G8686" s="73">
        <v>0</v>
      </c>
      <c r="H8686" s="73">
        <v>0</v>
      </c>
      <c r="I8686" s="275">
        <v>404814.92</v>
      </c>
      <c r="J8686" s="275"/>
      <c r="K8686" s="275">
        <v>0</v>
      </c>
      <c r="L8686" s="275"/>
      <c r="M8686" s="275"/>
      <c r="N8686" s="275"/>
      <c r="O8686" s="275">
        <v>404814.92</v>
      </c>
      <c r="P8686" s="275"/>
      <c r="Q8686" s="73">
        <v>0</v>
      </c>
    </row>
    <row r="8687" spans="1:17" ht="12.1" customHeight="1" x14ac:dyDescent="0.25">
      <c r="A8687" s="273" t="s">
        <v>13273</v>
      </c>
      <c r="B8687" s="273"/>
      <c r="C8687" s="274" t="s">
        <v>13208</v>
      </c>
      <c r="D8687" s="274"/>
      <c r="E8687" s="274"/>
      <c r="F8687" s="274"/>
      <c r="G8687" s="73">
        <v>0</v>
      </c>
      <c r="H8687" s="73">
        <v>0</v>
      </c>
      <c r="I8687" s="275">
        <v>670718.37</v>
      </c>
      <c r="J8687" s="275"/>
      <c r="K8687" s="275">
        <v>0</v>
      </c>
      <c r="L8687" s="275"/>
      <c r="M8687" s="275"/>
      <c r="N8687" s="275"/>
      <c r="O8687" s="275">
        <v>670718.37</v>
      </c>
      <c r="P8687" s="275"/>
      <c r="Q8687" s="73">
        <v>0</v>
      </c>
    </row>
    <row r="8688" spans="1:17" ht="12.1" customHeight="1" x14ac:dyDescent="0.25">
      <c r="A8688" s="273" t="s">
        <v>13274</v>
      </c>
      <c r="B8688" s="273"/>
      <c r="C8688" s="274" t="s">
        <v>13208</v>
      </c>
      <c r="D8688" s="274"/>
      <c r="E8688" s="274"/>
      <c r="F8688" s="274"/>
      <c r="G8688" s="73">
        <v>0</v>
      </c>
      <c r="H8688" s="73">
        <v>0</v>
      </c>
      <c r="I8688" s="275">
        <v>460019.18</v>
      </c>
      <c r="J8688" s="275"/>
      <c r="K8688" s="275">
        <v>0</v>
      </c>
      <c r="L8688" s="275"/>
      <c r="M8688" s="275"/>
      <c r="N8688" s="275"/>
      <c r="O8688" s="275">
        <v>460019.18</v>
      </c>
      <c r="P8688" s="275"/>
      <c r="Q8688" s="73">
        <v>0</v>
      </c>
    </row>
    <row r="8689" spans="1:17" ht="12.75" customHeight="1" x14ac:dyDescent="0.25">
      <c r="A8689" s="273" t="s">
        <v>13275</v>
      </c>
      <c r="B8689" s="273"/>
      <c r="C8689" s="274" t="s">
        <v>13208</v>
      </c>
      <c r="D8689" s="274"/>
      <c r="E8689" s="274"/>
      <c r="F8689" s="274"/>
      <c r="G8689" s="73">
        <v>0</v>
      </c>
      <c r="H8689" s="73">
        <v>0</v>
      </c>
      <c r="I8689" s="275">
        <v>376982.96</v>
      </c>
      <c r="J8689" s="275"/>
      <c r="K8689" s="275">
        <v>0</v>
      </c>
      <c r="L8689" s="275"/>
      <c r="M8689" s="275"/>
      <c r="N8689" s="275"/>
      <c r="O8689" s="275">
        <v>376982.96</v>
      </c>
      <c r="P8689" s="275"/>
      <c r="Q8689" s="73">
        <v>0</v>
      </c>
    </row>
    <row r="8690" spans="1:17" ht="12.1" customHeight="1" x14ac:dyDescent="0.25">
      <c r="A8690" s="273" t="s">
        <v>13276</v>
      </c>
      <c r="B8690" s="273"/>
      <c r="C8690" s="274" t="s">
        <v>13208</v>
      </c>
      <c r="D8690" s="274"/>
      <c r="E8690" s="274"/>
      <c r="F8690" s="274"/>
      <c r="G8690" s="73">
        <v>0</v>
      </c>
      <c r="H8690" s="73">
        <v>0</v>
      </c>
      <c r="I8690" s="275">
        <v>4517736.47</v>
      </c>
      <c r="J8690" s="275"/>
      <c r="K8690" s="275">
        <v>0</v>
      </c>
      <c r="L8690" s="275"/>
      <c r="M8690" s="275"/>
      <c r="N8690" s="275"/>
      <c r="O8690" s="275">
        <v>4517736.47</v>
      </c>
      <c r="P8690" s="275"/>
      <c r="Q8690" s="73">
        <v>0</v>
      </c>
    </row>
    <row r="8691" spans="1:17" ht="12.1" customHeight="1" x14ac:dyDescent="0.25">
      <c r="A8691" s="273" t="s">
        <v>13277</v>
      </c>
      <c r="B8691" s="273"/>
      <c r="C8691" s="274" t="s">
        <v>13208</v>
      </c>
      <c r="D8691" s="274"/>
      <c r="E8691" s="274"/>
      <c r="F8691" s="274"/>
      <c r="G8691" s="73">
        <v>0</v>
      </c>
      <c r="H8691" s="73">
        <v>0</v>
      </c>
      <c r="I8691" s="275">
        <v>3713330</v>
      </c>
      <c r="J8691" s="275"/>
      <c r="K8691" s="275">
        <v>0</v>
      </c>
      <c r="L8691" s="275"/>
      <c r="M8691" s="275"/>
      <c r="N8691" s="275"/>
      <c r="O8691" s="275">
        <v>3713330</v>
      </c>
      <c r="P8691" s="275"/>
      <c r="Q8691" s="73">
        <v>0</v>
      </c>
    </row>
    <row r="8692" spans="1:17" ht="12.75" customHeight="1" x14ac:dyDescent="0.25">
      <c r="A8692" s="273" t="s">
        <v>13278</v>
      </c>
      <c r="B8692" s="273"/>
      <c r="C8692" s="274" t="s">
        <v>13208</v>
      </c>
      <c r="D8692" s="274"/>
      <c r="E8692" s="274"/>
      <c r="F8692" s="274"/>
      <c r="G8692" s="73">
        <v>0</v>
      </c>
      <c r="H8692" s="73">
        <v>0</v>
      </c>
      <c r="I8692" s="275">
        <v>3542087.29</v>
      </c>
      <c r="J8692" s="275"/>
      <c r="K8692" s="275">
        <v>0</v>
      </c>
      <c r="L8692" s="275"/>
      <c r="M8692" s="275"/>
      <c r="N8692" s="275"/>
      <c r="O8692" s="275">
        <v>3542087.29</v>
      </c>
      <c r="P8692" s="275"/>
      <c r="Q8692" s="73">
        <v>0</v>
      </c>
    </row>
    <row r="8693" spans="1:17" ht="12.1" customHeight="1" x14ac:dyDescent="0.25">
      <c r="A8693" s="273" t="s">
        <v>13279</v>
      </c>
      <c r="B8693" s="273"/>
      <c r="C8693" s="274" t="s">
        <v>13280</v>
      </c>
      <c r="D8693" s="274"/>
      <c r="E8693" s="274"/>
      <c r="F8693" s="274"/>
      <c r="G8693" s="73">
        <v>0</v>
      </c>
      <c r="H8693" s="73">
        <v>0</v>
      </c>
      <c r="I8693" s="275">
        <v>970296.18</v>
      </c>
      <c r="J8693" s="275"/>
      <c r="K8693" s="275">
        <v>0</v>
      </c>
      <c r="L8693" s="275"/>
      <c r="M8693" s="275"/>
      <c r="N8693" s="275"/>
      <c r="O8693" s="275">
        <v>970296.18</v>
      </c>
      <c r="P8693" s="275"/>
      <c r="Q8693" s="73">
        <v>0</v>
      </c>
    </row>
    <row r="8694" spans="1:17" ht="12.1" customHeight="1" x14ac:dyDescent="0.25">
      <c r="A8694" s="273" t="s">
        <v>13281</v>
      </c>
      <c r="B8694" s="273"/>
      <c r="C8694" s="274" t="s">
        <v>13280</v>
      </c>
      <c r="D8694" s="274"/>
      <c r="E8694" s="274"/>
      <c r="F8694" s="274"/>
      <c r="G8694" s="73">
        <v>0</v>
      </c>
      <c r="H8694" s="73">
        <v>0</v>
      </c>
      <c r="I8694" s="275">
        <v>1593580.28</v>
      </c>
      <c r="J8694" s="275"/>
      <c r="K8694" s="275">
        <v>0</v>
      </c>
      <c r="L8694" s="275"/>
      <c r="M8694" s="275"/>
      <c r="N8694" s="275"/>
      <c r="O8694" s="275">
        <v>1593580.28</v>
      </c>
      <c r="P8694" s="275"/>
      <c r="Q8694" s="73">
        <v>0</v>
      </c>
    </row>
    <row r="8695" spans="1:17" ht="12.75" customHeight="1" x14ac:dyDescent="0.25">
      <c r="A8695" s="273" t="s">
        <v>13282</v>
      </c>
      <c r="B8695" s="273"/>
      <c r="C8695" s="274" t="s">
        <v>13280</v>
      </c>
      <c r="D8695" s="274"/>
      <c r="E8695" s="274"/>
      <c r="F8695" s="274"/>
      <c r="G8695" s="73">
        <v>0</v>
      </c>
      <c r="H8695" s="73">
        <v>0</v>
      </c>
      <c r="I8695" s="275">
        <v>1319714.82</v>
      </c>
      <c r="J8695" s="275"/>
      <c r="K8695" s="275">
        <v>0</v>
      </c>
      <c r="L8695" s="275"/>
      <c r="M8695" s="275"/>
      <c r="N8695" s="275"/>
      <c r="O8695" s="275">
        <v>1319714.82</v>
      </c>
      <c r="P8695" s="275"/>
      <c r="Q8695" s="73">
        <v>0</v>
      </c>
    </row>
    <row r="8696" spans="1:17" ht="12.1" customHeight="1" x14ac:dyDescent="0.25">
      <c r="A8696" s="273" t="s">
        <v>13283</v>
      </c>
      <c r="B8696" s="273"/>
      <c r="C8696" s="274" t="s">
        <v>13280</v>
      </c>
      <c r="D8696" s="274"/>
      <c r="E8696" s="274"/>
      <c r="F8696" s="274"/>
      <c r="G8696" s="73">
        <v>0</v>
      </c>
      <c r="H8696" s="73">
        <v>0</v>
      </c>
      <c r="I8696" s="275">
        <v>2041076.56</v>
      </c>
      <c r="J8696" s="275"/>
      <c r="K8696" s="275">
        <v>0</v>
      </c>
      <c r="L8696" s="275"/>
      <c r="M8696" s="275"/>
      <c r="N8696" s="275"/>
      <c r="O8696" s="275">
        <v>2041076.56</v>
      </c>
      <c r="P8696" s="275"/>
      <c r="Q8696" s="73">
        <v>0</v>
      </c>
    </row>
    <row r="8697" spans="1:17" ht="12.1" customHeight="1" x14ac:dyDescent="0.25">
      <c r="A8697" s="273" t="s">
        <v>13284</v>
      </c>
      <c r="B8697" s="273"/>
      <c r="C8697" s="274" t="s">
        <v>13285</v>
      </c>
      <c r="D8697" s="274"/>
      <c r="E8697" s="274"/>
      <c r="F8697" s="274"/>
      <c r="G8697" s="73">
        <v>0</v>
      </c>
      <c r="H8697" s="73">
        <v>0</v>
      </c>
      <c r="I8697" s="275">
        <v>5925204.9000000004</v>
      </c>
      <c r="J8697" s="275"/>
      <c r="K8697" s="275">
        <v>0</v>
      </c>
      <c r="L8697" s="275"/>
      <c r="M8697" s="275"/>
      <c r="N8697" s="275"/>
      <c r="O8697" s="275">
        <v>5925204.9000000004</v>
      </c>
      <c r="P8697" s="275"/>
      <c r="Q8697" s="73">
        <v>0</v>
      </c>
    </row>
    <row r="8698" spans="1:17" ht="12.75" customHeight="1" x14ac:dyDescent="0.25">
      <c r="A8698" s="273" t="s">
        <v>13286</v>
      </c>
      <c r="B8698" s="273"/>
      <c r="C8698" s="274" t="s">
        <v>13287</v>
      </c>
      <c r="D8698" s="274"/>
      <c r="E8698" s="274"/>
      <c r="F8698" s="274"/>
      <c r="G8698" s="73">
        <v>0</v>
      </c>
      <c r="H8698" s="73">
        <v>0</v>
      </c>
      <c r="I8698" s="275">
        <v>2934258.33</v>
      </c>
      <c r="J8698" s="275"/>
      <c r="K8698" s="275">
        <v>0</v>
      </c>
      <c r="L8698" s="275"/>
      <c r="M8698" s="275"/>
      <c r="N8698" s="275"/>
      <c r="O8698" s="275">
        <v>2934258.33</v>
      </c>
      <c r="P8698" s="275"/>
      <c r="Q8698" s="73">
        <v>0</v>
      </c>
    </row>
    <row r="8699" spans="1:17" ht="12.1" customHeight="1" x14ac:dyDescent="0.25">
      <c r="A8699" s="273" t="s">
        <v>13288</v>
      </c>
      <c r="B8699" s="273"/>
      <c r="C8699" s="274" t="s">
        <v>13289</v>
      </c>
      <c r="D8699" s="274"/>
      <c r="E8699" s="274"/>
      <c r="F8699" s="274"/>
      <c r="G8699" s="73">
        <v>0</v>
      </c>
      <c r="H8699" s="73">
        <v>0</v>
      </c>
      <c r="I8699" s="275">
        <v>2477658.65</v>
      </c>
      <c r="J8699" s="275"/>
      <c r="K8699" s="275">
        <v>0</v>
      </c>
      <c r="L8699" s="275"/>
      <c r="M8699" s="275"/>
      <c r="N8699" s="275"/>
      <c r="O8699" s="275">
        <v>2477658.65</v>
      </c>
      <c r="P8699" s="275"/>
      <c r="Q8699" s="73">
        <v>0</v>
      </c>
    </row>
    <row r="8700" spans="1:17" ht="12.1" customHeight="1" x14ac:dyDescent="0.25">
      <c r="A8700" s="273" t="s">
        <v>13290</v>
      </c>
      <c r="B8700" s="273"/>
      <c r="C8700" s="274" t="s">
        <v>13291</v>
      </c>
      <c r="D8700" s="274"/>
      <c r="E8700" s="274"/>
      <c r="F8700" s="274"/>
      <c r="G8700" s="73">
        <v>0</v>
      </c>
      <c r="H8700" s="73">
        <v>0</v>
      </c>
      <c r="I8700" s="275">
        <v>2163316.7799999998</v>
      </c>
      <c r="J8700" s="275"/>
      <c r="K8700" s="275">
        <v>0</v>
      </c>
      <c r="L8700" s="275"/>
      <c r="M8700" s="275"/>
      <c r="N8700" s="275"/>
      <c r="O8700" s="275">
        <v>2163316.7799999998</v>
      </c>
      <c r="P8700" s="275"/>
      <c r="Q8700" s="73">
        <v>0</v>
      </c>
    </row>
    <row r="8701" spans="1:17" ht="12.75" customHeight="1" x14ac:dyDescent="0.25">
      <c r="A8701" s="273" t="s">
        <v>13292</v>
      </c>
      <c r="B8701" s="273"/>
      <c r="C8701" s="274" t="s">
        <v>13293</v>
      </c>
      <c r="D8701" s="274"/>
      <c r="E8701" s="274"/>
      <c r="F8701" s="274"/>
      <c r="G8701" s="73">
        <v>0</v>
      </c>
      <c r="H8701" s="73">
        <v>0</v>
      </c>
      <c r="I8701" s="275">
        <v>6350105.5800000001</v>
      </c>
      <c r="J8701" s="275"/>
      <c r="K8701" s="275">
        <v>0</v>
      </c>
      <c r="L8701" s="275"/>
      <c r="M8701" s="275"/>
      <c r="N8701" s="275"/>
      <c r="O8701" s="275">
        <v>6350105.5800000001</v>
      </c>
      <c r="P8701" s="275"/>
      <c r="Q8701" s="73">
        <v>0</v>
      </c>
    </row>
    <row r="8702" spans="1:17" ht="12.1" customHeight="1" x14ac:dyDescent="0.25">
      <c r="A8702" s="273" t="s">
        <v>13294</v>
      </c>
      <c r="B8702" s="273"/>
      <c r="C8702" s="274" t="s">
        <v>13295</v>
      </c>
      <c r="D8702" s="274"/>
      <c r="E8702" s="274"/>
      <c r="F8702" s="274"/>
      <c r="G8702" s="73">
        <v>0</v>
      </c>
      <c r="H8702" s="73">
        <v>0</v>
      </c>
      <c r="I8702" s="275">
        <v>1368697.41</v>
      </c>
      <c r="J8702" s="275"/>
      <c r="K8702" s="275">
        <v>0</v>
      </c>
      <c r="L8702" s="275"/>
      <c r="M8702" s="275"/>
      <c r="N8702" s="275"/>
      <c r="O8702" s="275">
        <v>1368697.41</v>
      </c>
      <c r="P8702" s="275"/>
      <c r="Q8702" s="73">
        <v>0</v>
      </c>
    </row>
    <row r="8703" spans="1:17" ht="12.1" customHeight="1" x14ac:dyDescent="0.25">
      <c r="A8703" s="273" t="s">
        <v>13296</v>
      </c>
      <c r="B8703" s="273"/>
      <c r="C8703" s="274" t="s">
        <v>13297</v>
      </c>
      <c r="D8703" s="274"/>
      <c r="E8703" s="274"/>
      <c r="F8703" s="274"/>
      <c r="G8703" s="73">
        <v>0</v>
      </c>
      <c r="H8703" s="73">
        <v>0</v>
      </c>
      <c r="I8703" s="275">
        <v>2055309.28</v>
      </c>
      <c r="J8703" s="275"/>
      <c r="K8703" s="275">
        <v>0</v>
      </c>
      <c r="L8703" s="275"/>
      <c r="M8703" s="275"/>
      <c r="N8703" s="275"/>
      <c r="O8703" s="275">
        <v>2055309.28</v>
      </c>
      <c r="P8703" s="275"/>
      <c r="Q8703" s="73">
        <v>0</v>
      </c>
    </row>
    <row r="8704" spans="1:17" ht="12.75" customHeight="1" x14ac:dyDescent="0.25">
      <c r="A8704" s="273" t="s">
        <v>13298</v>
      </c>
      <c r="B8704" s="273"/>
      <c r="C8704" s="274" t="s">
        <v>13299</v>
      </c>
      <c r="D8704" s="274"/>
      <c r="E8704" s="274"/>
      <c r="F8704" s="274"/>
      <c r="G8704" s="73">
        <v>0</v>
      </c>
      <c r="H8704" s="73">
        <v>0</v>
      </c>
      <c r="I8704" s="275">
        <v>982574.65</v>
      </c>
      <c r="J8704" s="275"/>
      <c r="K8704" s="275">
        <v>0</v>
      </c>
      <c r="L8704" s="275"/>
      <c r="M8704" s="275"/>
      <c r="N8704" s="275"/>
      <c r="O8704" s="275">
        <v>982574.65</v>
      </c>
      <c r="P8704" s="275"/>
      <c r="Q8704" s="73">
        <v>0</v>
      </c>
    </row>
    <row r="8705" spans="1:17" ht="12.1" customHeight="1" x14ac:dyDescent="0.25">
      <c r="A8705" s="273" t="s">
        <v>13300</v>
      </c>
      <c r="B8705" s="273"/>
      <c r="C8705" s="274" t="s">
        <v>13301</v>
      </c>
      <c r="D8705" s="274"/>
      <c r="E8705" s="274"/>
      <c r="F8705" s="274"/>
      <c r="G8705" s="73">
        <v>0</v>
      </c>
      <c r="H8705" s="73">
        <v>0</v>
      </c>
      <c r="I8705" s="275">
        <v>2348306.9500000002</v>
      </c>
      <c r="J8705" s="275"/>
      <c r="K8705" s="275">
        <v>0</v>
      </c>
      <c r="L8705" s="275"/>
      <c r="M8705" s="275"/>
      <c r="N8705" s="275"/>
      <c r="O8705" s="275">
        <v>2348306.9500000002</v>
      </c>
      <c r="P8705" s="275"/>
      <c r="Q8705" s="73">
        <v>0</v>
      </c>
    </row>
    <row r="8706" spans="1:17" ht="12.1" customHeight="1" x14ac:dyDescent="0.25">
      <c r="A8706" s="273" t="s">
        <v>13302</v>
      </c>
      <c r="B8706" s="273"/>
      <c r="C8706" s="274" t="s">
        <v>13303</v>
      </c>
      <c r="D8706" s="274"/>
      <c r="E8706" s="274"/>
      <c r="F8706" s="274"/>
      <c r="G8706" s="73">
        <v>0</v>
      </c>
      <c r="H8706" s="73">
        <v>0</v>
      </c>
      <c r="I8706" s="275">
        <v>7893091.2300000004</v>
      </c>
      <c r="J8706" s="275"/>
      <c r="K8706" s="275">
        <v>0</v>
      </c>
      <c r="L8706" s="275"/>
      <c r="M8706" s="275"/>
      <c r="N8706" s="275"/>
      <c r="O8706" s="275">
        <v>7893091.2300000004</v>
      </c>
      <c r="P8706" s="275"/>
      <c r="Q8706" s="73">
        <v>0</v>
      </c>
    </row>
    <row r="8707" spans="1:17" ht="12.75" customHeight="1" x14ac:dyDescent="0.25">
      <c r="A8707" s="273" t="s">
        <v>13304</v>
      </c>
      <c r="B8707" s="273"/>
      <c r="C8707" s="274" t="s">
        <v>13305</v>
      </c>
      <c r="D8707" s="274"/>
      <c r="E8707" s="274"/>
      <c r="F8707" s="274"/>
      <c r="G8707" s="73">
        <v>0</v>
      </c>
      <c r="H8707" s="73">
        <v>0</v>
      </c>
      <c r="I8707" s="275">
        <v>9351046.6500000004</v>
      </c>
      <c r="J8707" s="275"/>
      <c r="K8707" s="275">
        <v>0</v>
      </c>
      <c r="L8707" s="275"/>
      <c r="M8707" s="275"/>
      <c r="N8707" s="275"/>
      <c r="O8707" s="275">
        <v>9351046.6500000004</v>
      </c>
      <c r="P8707" s="275"/>
      <c r="Q8707" s="73">
        <v>0</v>
      </c>
    </row>
    <row r="8708" spans="1:17" ht="12.1" customHeight="1" x14ac:dyDescent="0.25">
      <c r="A8708" s="273" t="s">
        <v>13306</v>
      </c>
      <c r="B8708" s="273"/>
      <c r="C8708" s="274" t="s">
        <v>13307</v>
      </c>
      <c r="D8708" s="274"/>
      <c r="E8708" s="274"/>
      <c r="F8708" s="274"/>
      <c r="G8708" s="73">
        <v>0</v>
      </c>
      <c r="H8708" s="73">
        <v>0</v>
      </c>
      <c r="I8708" s="275">
        <v>2711572.46</v>
      </c>
      <c r="J8708" s="275"/>
      <c r="K8708" s="275">
        <v>0</v>
      </c>
      <c r="L8708" s="275"/>
      <c r="M8708" s="275"/>
      <c r="N8708" s="275"/>
      <c r="O8708" s="275">
        <v>2711572.46</v>
      </c>
      <c r="P8708" s="275"/>
      <c r="Q8708" s="73">
        <v>0</v>
      </c>
    </row>
    <row r="8709" spans="1:17" ht="12.1" customHeight="1" x14ac:dyDescent="0.25">
      <c r="A8709" s="355"/>
      <c r="B8709" s="355"/>
      <c r="C8709" s="355"/>
      <c r="D8709" s="355"/>
      <c r="E8709" s="355"/>
      <c r="F8709" s="355"/>
      <c r="G8709" s="74">
        <v>0</v>
      </c>
      <c r="H8709" s="74">
        <v>0</v>
      </c>
      <c r="I8709" s="356">
        <v>326381632.25999999</v>
      </c>
      <c r="J8709" s="356"/>
      <c r="K8709" s="356">
        <v>0</v>
      </c>
      <c r="L8709" s="356"/>
      <c r="M8709" s="356"/>
      <c r="N8709" s="356"/>
      <c r="O8709" s="356">
        <v>326381632.25999999</v>
      </c>
      <c r="P8709" s="356"/>
      <c r="Q8709" s="74">
        <v>0</v>
      </c>
    </row>
    <row r="8710" spans="1:17" ht="6.8" customHeight="1" x14ac:dyDescent="0.25"/>
    <row r="8711" spans="1:17" ht="12.1" customHeight="1" x14ac:dyDescent="0.25">
      <c r="A8711" s="277" t="s">
        <v>578</v>
      </c>
      <c r="B8711" s="277"/>
      <c r="C8711" s="278" t="s">
        <v>1080</v>
      </c>
      <c r="D8711" s="278"/>
      <c r="E8711" s="278"/>
      <c r="F8711" s="278"/>
      <c r="G8711" s="278"/>
      <c r="H8711" s="278"/>
      <c r="I8711" s="278"/>
      <c r="J8711" s="278"/>
      <c r="K8711" s="278"/>
      <c r="L8711" s="278"/>
      <c r="M8711" s="278"/>
      <c r="N8711" s="278"/>
      <c r="O8711" s="278"/>
      <c r="P8711" s="278"/>
      <c r="Q8711" s="278"/>
    </row>
    <row r="8712" spans="1:17" ht="12.75" customHeight="1" x14ac:dyDescent="0.25">
      <c r="A8712" s="273" t="s">
        <v>13308</v>
      </c>
      <c r="B8712" s="273"/>
      <c r="C8712" s="274" t="s">
        <v>13309</v>
      </c>
      <c r="D8712" s="274"/>
      <c r="E8712" s="274"/>
      <c r="F8712" s="274"/>
      <c r="G8712" s="73">
        <v>0</v>
      </c>
      <c r="H8712" s="73">
        <v>0</v>
      </c>
      <c r="I8712" s="275">
        <v>813000</v>
      </c>
      <c r="J8712" s="275"/>
      <c r="K8712" s="275">
        <v>0</v>
      </c>
      <c r="L8712" s="275"/>
      <c r="M8712" s="275"/>
      <c r="N8712" s="275"/>
      <c r="O8712" s="275">
        <v>813000</v>
      </c>
      <c r="P8712" s="275"/>
      <c r="Q8712" s="73">
        <v>0</v>
      </c>
    </row>
    <row r="8713" spans="1:17" ht="12.1" customHeight="1" x14ac:dyDescent="0.25">
      <c r="A8713" s="273" t="s">
        <v>13310</v>
      </c>
      <c r="B8713" s="273"/>
      <c r="C8713" s="274" t="s">
        <v>13311</v>
      </c>
      <c r="D8713" s="274"/>
      <c r="E8713" s="274"/>
      <c r="F8713" s="274"/>
      <c r="G8713" s="73">
        <v>0</v>
      </c>
      <c r="H8713" s="73">
        <v>0</v>
      </c>
      <c r="I8713" s="275">
        <v>150000</v>
      </c>
      <c r="J8713" s="275"/>
      <c r="K8713" s="275">
        <v>0</v>
      </c>
      <c r="L8713" s="275"/>
      <c r="M8713" s="275"/>
      <c r="N8713" s="275"/>
      <c r="O8713" s="275">
        <v>150000</v>
      </c>
      <c r="P8713" s="275"/>
      <c r="Q8713" s="73">
        <v>0</v>
      </c>
    </row>
    <row r="8714" spans="1:17" ht="12.1" customHeight="1" x14ac:dyDescent="0.25">
      <c r="A8714" s="273" t="s">
        <v>13312</v>
      </c>
      <c r="B8714" s="273"/>
      <c r="C8714" s="274" t="s">
        <v>13313</v>
      </c>
      <c r="D8714" s="274"/>
      <c r="E8714" s="274"/>
      <c r="F8714" s="274"/>
      <c r="G8714" s="73">
        <v>0</v>
      </c>
      <c r="H8714" s="73">
        <v>0</v>
      </c>
      <c r="I8714" s="275">
        <v>90000</v>
      </c>
      <c r="J8714" s="275"/>
      <c r="K8714" s="275">
        <v>0</v>
      </c>
      <c r="L8714" s="275"/>
      <c r="M8714" s="275"/>
      <c r="N8714" s="275"/>
      <c r="O8714" s="275">
        <v>90000</v>
      </c>
      <c r="P8714" s="275"/>
      <c r="Q8714" s="73">
        <v>0</v>
      </c>
    </row>
    <row r="8715" spans="1:17" ht="12.75" customHeight="1" x14ac:dyDescent="0.25">
      <c r="A8715" s="273" t="s">
        <v>13314</v>
      </c>
      <c r="B8715" s="273"/>
      <c r="C8715" s="274" t="s">
        <v>13315</v>
      </c>
      <c r="D8715" s="274"/>
      <c r="E8715" s="274"/>
      <c r="F8715" s="274"/>
      <c r="G8715" s="73">
        <v>0</v>
      </c>
      <c r="H8715" s="73">
        <v>0</v>
      </c>
      <c r="I8715" s="275">
        <v>300000</v>
      </c>
      <c r="J8715" s="275"/>
      <c r="K8715" s="275">
        <v>0</v>
      </c>
      <c r="L8715" s="275"/>
      <c r="M8715" s="275"/>
      <c r="N8715" s="275"/>
      <c r="O8715" s="275">
        <v>300000</v>
      </c>
      <c r="P8715" s="275"/>
      <c r="Q8715" s="73">
        <v>0</v>
      </c>
    </row>
    <row r="8716" spans="1:17" ht="12.1" customHeight="1" x14ac:dyDescent="0.25">
      <c r="A8716" s="273" t="s">
        <v>13316</v>
      </c>
      <c r="B8716" s="273"/>
      <c r="C8716" s="274" t="s">
        <v>13317</v>
      </c>
      <c r="D8716" s="274"/>
      <c r="E8716" s="274"/>
      <c r="F8716" s="274"/>
      <c r="G8716" s="73">
        <v>0</v>
      </c>
      <c r="H8716" s="73">
        <v>0</v>
      </c>
      <c r="I8716" s="275">
        <v>150000</v>
      </c>
      <c r="J8716" s="275"/>
      <c r="K8716" s="275">
        <v>0</v>
      </c>
      <c r="L8716" s="275"/>
      <c r="M8716" s="275"/>
      <c r="N8716" s="275"/>
      <c r="O8716" s="275">
        <v>150000</v>
      </c>
      <c r="P8716" s="275"/>
      <c r="Q8716" s="73">
        <v>0</v>
      </c>
    </row>
    <row r="8717" spans="1:17" ht="12.1" customHeight="1" x14ac:dyDescent="0.25">
      <c r="A8717" s="273" t="s">
        <v>13318</v>
      </c>
      <c r="B8717" s="273"/>
      <c r="C8717" s="274" t="s">
        <v>13319</v>
      </c>
      <c r="D8717" s="274"/>
      <c r="E8717" s="274"/>
      <c r="F8717" s="274"/>
      <c r="G8717" s="73">
        <v>0</v>
      </c>
      <c r="H8717" s="73">
        <v>0</v>
      </c>
      <c r="I8717" s="275">
        <v>150000</v>
      </c>
      <c r="J8717" s="275"/>
      <c r="K8717" s="275">
        <v>0</v>
      </c>
      <c r="L8717" s="275"/>
      <c r="M8717" s="275"/>
      <c r="N8717" s="275"/>
      <c r="O8717" s="275">
        <v>150000</v>
      </c>
      <c r="P8717" s="275"/>
      <c r="Q8717" s="73">
        <v>0</v>
      </c>
    </row>
    <row r="8718" spans="1:17" ht="12.75" customHeight="1" x14ac:dyDescent="0.25">
      <c r="A8718" s="273" t="s">
        <v>13320</v>
      </c>
      <c r="B8718" s="273"/>
      <c r="C8718" s="274" t="s">
        <v>13321</v>
      </c>
      <c r="D8718" s="274"/>
      <c r="E8718" s="274"/>
      <c r="F8718" s="274"/>
      <c r="G8718" s="73">
        <v>0</v>
      </c>
      <c r="H8718" s="73">
        <v>0</v>
      </c>
      <c r="I8718" s="275">
        <v>150000</v>
      </c>
      <c r="J8718" s="275"/>
      <c r="K8718" s="275">
        <v>0</v>
      </c>
      <c r="L8718" s="275"/>
      <c r="M8718" s="275"/>
      <c r="N8718" s="275"/>
      <c r="O8718" s="275">
        <v>150000</v>
      </c>
      <c r="P8718" s="275"/>
      <c r="Q8718" s="73">
        <v>0</v>
      </c>
    </row>
    <row r="8719" spans="1:17" ht="12.1" customHeight="1" x14ac:dyDescent="0.25">
      <c r="A8719" s="273" t="s">
        <v>13322</v>
      </c>
      <c r="B8719" s="273"/>
      <c r="C8719" s="274" t="s">
        <v>13323</v>
      </c>
      <c r="D8719" s="274"/>
      <c r="E8719" s="274"/>
      <c r="F8719" s="274"/>
      <c r="G8719" s="73">
        <v>0</v>
      </c>
      <c r="H8719" s="73">
        <v>0</v>
      </c>
      <c r="I8719" s="275">
        <v>90000</v>
      </c>
      <c r="J8719" s="275"/>
      <c r="K8719" s="275">
        <v>0</v>
      </c>
      <c r="L8719" s="275"/>
      <c r="M8719" s="275"/>
      <c r="N8719" s="275"/>
      <c r="O8719" s="275">
        <v>90000</v>
      </c>
      <c r="P8719" s="275"/>
      <c r="Q8719" s="73">
        <v>0</v>
      </c>
    </row>
    <row r="8720" spans="1:17" ht="12.1" customHeight="1" x14ac:dyDescent="0.25">
      <c r="A8720" s="273" t="s">
        <v>13324</v>
      </c>
      <c r="B8720" s="273"/>
      <c r="C8720" s="274" t="s">
        <v>13325</v>
      </c>
      <c r="D8720" s="274"/>
      <c r="E8720" s="274"/>
      <c r="F8720" s="274"/>
      <c r="G8720" s="73">
        <v>0</v>
      </c>
      <c r="H8720" s="73">
        <v>0</v>
      </c>
      <c r="I8720" s="275">
        <v>150000</v>
      </c>
      <c r="J8720" s="275"/>
      <c r="K8720" s="275">
        <v>0</v>
      </c>
      <c r="L8720" s="275"/>
      <c r="M8720" s="275"/>
      <c r="N8720" s="275"/>
      <c r="O8720" s="275">
        <v>150000</v>
      </c>
      <c r="P8720" s="275"/>
      <c r="Q8720" s="73">
        <v>0</v>
      </c>
    </row>
    <row r="8721" spans="1:17" ht="12.75" customHeight="1" x14ac:dyDescent="0.25">
      <c r="A8721" s="273" t="s">
        <v>13326</v>
      </c>
      <c r="B8721" s="273"/>
      <c r="C8721" s="274" t="s">
        <v>13327</v>
      </c>
      <c r="D8721" s="274"/>
      <c r="E8721" s="274"/>
      <c r="F8721" s="274"/>
      <c r="G8721" s="73">
        <v>0</v>
      </c>
      <c r="H8721" s="73">
        <v>0</v>
      </c>
      <c r="I8721" s="275">
        <v>150000</v>
      </c>
      <c r="J8721" s="275"/>
      <c r="K8721" s="275">
        <v>0</v>
      </c>
      <c r="L8721" s="275"/>
      <c r="M8721" s="275"/>
      <c r="N8721" s="275"/>
      <c r="O8721" s="275">
        <v>150000</v>
      </c>
      <c r="P8721" s="275"/>
      <c r="Q8721" s="73">
        <v>0</v>
      </c>
    </row>
    <row r="8722" spans="1:17" ht="12.1" customHeight="1" x14ac:dyDescent="0.25">
      <c r="A8722" s="273" t="s">
        <v>13328</v>
      </c>
      <c r="B8722" s="273"/>
      <c r="C8722" s="274" t="s">
        <v>13329</v>
      </c>
      <c r="D8722" s="274"/>
      <c r="E8722" s="274"/>
      <c r="F8722" s="274"/>
      <c r="G8722" s="73">
        <v>0</v>
      </c>
      <c r="H8722" s="73">
        <v>0</v>
      </c>
      <c r="I8722" s="275">
        <v>180000</v>
      </c>
      <c r="J8722" s="275"/>
      <c r="K8722" s="275">
        <v>0</v>
      </c>
      <c r="L8722" s="275"/>
      <c r="M8722" s="275"/>
      <c r="N8722" s="275"/>
      <c r="O8722" s="275">
        <v>180000</v>
      </c>
      <c r="P8722" s="275"/>
      <c r="Q8722" s="73">
        <v>0</v>
      </c>
    </row>
    <row r="8723" spans="1:17" ht="12.1" customHeight="1" x14ac:dyDescent="0.25">
      <c r="A8723" s="273" t="s">
        <v>13330</v>
      </c>
      <c r="B8723" s="273"/>
      <c r="C8723" s="274" t="s">
        <v>13331</v>
      </c>
      <c r="D8723" s="274"/>
      <c r="E8723" s="274"/>
      <c r="F8723" s="274"/>
      <c r="G8723" s="73">
        <v>0</v>
      </c>
      <c r="H8723" s="73">
        <v>0</v>
      </c>
      <c r="I8723" s="275">
        <v>150000</v>
      </c>
      <c r="J8723" s="275"/>
      <c r="K8723" s="275">
        <v>0</v>
      </c>
      <c r="L8723" s="275"/>
      <c r="M8723" s="275"/>
      <c r="N8723" s="275"/>
      <c r="O8723" s="275">
        <v>150000</v>
      </c>
      <c r="P8723" s="275"/>
      <c r="Q8723" s="73">
        <v>0</v>
      </c>
    </row>
    <row r="8724" spans="1:17" ht="12.75" customHeight="1" x14ac:dyDescent="0.25">
      <c r="A8724" s="273" t="s">
        <v>13332</v>
      </c>
      <c r="B8724" s="273"/>
      <c r="C8724" s="274" t="s">
        <v>13333</v>
      </c>
      <c r="D8724" s="274"/>
      <c r="E8724" s="274"/>
      <c r="F8724" s="274"/>
      <c r="G8724" s="73">
        <v>0</v>
      </c>
      <c r="H8724" s="73">
        <v>0</v>
      </c>
      <c r="I8724" s="275">
        <v>150000</v>
      </c>
      <c r="J8724" s="275"/>
      <c r="K8724" s="275">
        <v>0</v>
      </c>
      <c r="L8724" s="275"/>
      <c r="M8724" s="275"/>
      <c r="N8724" s="275"/>
      <c r="O8724" s="275">
        <v>150000</v>
      </c>
      <c r="P8724" s="275"/>
      <c r="Q8724" s="73">
        <v>0</v>
      </c>
    </row>
    <row r="8725" spans="1:17" ht="12.1" customHeight="1" x14ac:dyDescent="0.25">
      <c r="A8725" s="273" t="s">
        <v>13334</v>
      </c>
      <c r="B8725" s="273"/>
      <c r="C8725" s="274" t="s">
        <v>13335</v>
      </c>
      <c r="D8725" s="274"/>
      <c r="E8725" s="274"/>
      <c r="F8725" s="274"/>
      <c r="G8725" s="73">
        <v>0</v>
      </c>
      <c r="H8725" s="73">
        <v>0</v>
      </c>
      <c r="I8725" s="275">
        <v>225000</v>
      </c>
      <c r="J8725" s="275"/>
      <c r="K8725" s="275">
        <v>0</v>
      </c>
      <c r="L8725" s="275"/>
      <c r="M8725" s="275"/>
      <c r="N8725" s="275"/>
      <c r="O8725" s="275">
        <v>225000</v>
      </c>
      <c r="P8725" s="275"/>
      <c r="Q8725" s="73">
        <v>0</v>
      </c>
    </row>
    <row r="8726" spans="1:17" ht="12.1" customHeight="1" x14ac:dyDescent="0.25">
      <c r="A8726" s="273" t="s">
        <v>13336</v>
      </c>
      <c r="B8726" s="273"/>
      <c r="C8726" s="274" t="s">
        <v>13337</v>
      </c>
      <c r="D8726" s="274"/>
      <c r="E8726" s="274"/>
      <c r="F8726" s="274"/>
      <c r="G8726" s="73">
        <v>0</v>
      </c>
      <c r="H8726" s="73">
        <v>0</v>
      </c>
      <c r="I8726" s="275">
        <v>150000</v>
      </c>
      <c r="J8726" s="275"/>
      <c r="K8726" s="275">
        <v>0</v>
      </c>
      <c r="L8726" s="275"/>
      <c r="M8726" s="275"/>
      <c r="N8726" s="275"/>
      <c r="O8726" s="275">
        <v>150000</v>
      </c>
      <c r="P8726" s="275"/>
      <c r="Q8726" s="73">
        <v>0</v>
      </c>
    </row>
    <row r="8727" spans="1:17" ht="12.75" customHeight="1" x14ac:dyDescent="0.25">
      <c r="A8727" s="273" t="s">
        <v>13338</v>
      </c>
      <c r="B8727" s="273"/>
      <c r="C8727" s="274" t="s">
        <v>13309</v>
      </c>
      <c r="D8727" s="274"/>
      <c r="E8727" s="274"/>
      <c r="F8727" s="274"/>
      <c r="G8727" s="73">
        <v>0</v>
      </c>
      <c r="H8727" s="73">
        <v>0</v>
      </c>
      <c r="I8727" s="275">
        <v>1380000</v>
      </c>
      <c r="J8727" s="275"/>
      <c r="K8727" s="275">
        <v>0</v>
      </c>
      <c r="L8727" s="275"/>
      <c r="M8727" s="275"/>
      <c r="N8727" s="275"/>
      <c r="O8727" s="275">
        <v>1380000</v>
      </c>
      <c r="P8727" s="275"/>
      <c r="Q8727" s="73">
        <v>0</v>
      </c>
    </row>
    <row r="8728" spans="1:17" ht="12.1" customHeight="1" x14ac:dyDescent="0.25">
      <c r="A8728" s="273" t="s">
        <v>13339</v>
      </c>
      <c r="B8728" s="273"/>
      <c r="C8728" s="274" t="s">
        <v>13340</v>
      </c>
      <c r="D8728" s="274"/>
      <c r="E8728" s="274"/>
      <c r="F8728" s="274"/>
      <c r="G8728" s="73">
        <v>0</v>
      </c>
      <c r="H8728" s="73">
        <v>0</v>
      </c>
      <c r="I8728" s="275">
        <v>90000</v>
      </c>
      <c r="J8728" s="275"/>
      <c r="K8728" s="275">
        <v>0</v>
      </c>
      <c r="L8728" s="275"/>
      <c r="M8728" s="275"/>
      <c r="N8728" s="275"/>
      <c r="O8728" s="275">
        <v>90000</v>
      </c>
      <c r="P8728" s="275"/>
      <c r="Q8728" s="73">
        <v>0</v>
      </c>
    </row>
    <row r="8729" spans="1:17" ht="12.1" customHeight="1" x14ac:dyDescent="0.25">
      <c r="A8729" s="273" t="s">
        <v>13341</v>
      </c>
      <c r="B8729" s="273"/>
      <c r="C8729" s="274" t="s">
        <v>13342</v>
      </c>
      <c r="D8729" s="274"/>
      <c r="E8729" s="274"/>
      <c r="F8729" s="274"/>
      <c r="G8729" s="73">
        <v>0</v>
      </c>
      <c r="H8729" s="73">
        <v>0</v>
      </c>
      <c r="I8729" s="275">
        <v>90000</v>
      </c>
      <c r="J8729" s="275"/>
      <c r="K8729" s="275">
        <v>0</v>
      </c>
      <c r="L8729" s="275"/>
      <c r="M8729" s="275"/>
      <c r="N8729" s="275"/>
      <c r="O8729" s="275">
        <v>90000</v>
      </c>
      <c r="P8729" s="275"/>
      <c r="Q8729" s="73">
        <v>0</v>
      </c>
    </row>
    <row r="8730" spans="1:17" ht="12.75" customHeight="1" x14ac:dyDescent="0.25">
      <c r="A8730" s="273" t="s">
        <v>13343</v>
      </c>
      <c r="B8730" s="273"/>
      <c r="C8730" s="274" t="s">
        <v>13344</v>
      </c>
      <c r="D8730" s="274"/>
      <c r="E8730" s="274"/>
      <c r="F8730" s="274"/>
      <c r="G8730" s="73">
        <v>0</v>
      </c>
      <c r="H8730" s="73">
        <v>0</v>
      </c>
      <c r="I8730" s="275">
        <v>90000</v>
      </c>
      <c r="J8730" s="275"/>
      <c r="K8730" s="275">
        <v>0</v>
      </c>
      <c r="L8730" s="275"/>
      <c r="M8730" s="275"/>
      <c r="N8730" s="275"/>
      <c r="O8730" s="275">
        <v>90000</v>
      </c>
      <c r="P8730" s="275"/>
      <c r="Q8730" s="73">
        <v>0</v>
      </c>
    </row>
    <row r="8731" spans="1:17" ht="12.1" customHeight="1" x14ac:dyDescent="0.25">
      <c r="A8731" s="273" t="s">
        <v>13345</v>
      </c>
      <c r="B8731" s="273"/>
      <c r="C8731" s="274" t="s">
        <v>13346</v>
      </c>
      <c r="D8731" s="274"/>
      <c r="E8731" s="274"/>
      <c r="F8731" s="274"/>
      <c r="G8731" s="73">
        <v>0</v>
      </c>
      <c r="H8731" s="73">
        <v>0</v>
      </c>
      <c r="I8731" s="275">
        <v>180000</v>
      </c>
      <c r="J8731" s="275"/>
      <c r="K8731" s="275">
        <v>0</v>
      </c>
      <c r="L8731" s="275"/>
      <c r="M8731" s="275"/>
      <c r="N8731" s="275"/>
      <c r="O8731" s="275">
        <v>180000</v>
      </c>
      <c r="P8731" s="275"/>
      <c r="Q8731" s="73">
        <v>0</v>
      </c>
    </row>
    <row r="8732" spans="1:17" ht="12.1" customHeight="1" x14ac:dyDescent="0.25">
      <c r="A8732" s="273" t="s">
        <v>13347</v>
      </c>
      <c r="B8732" s="273"/>
      <c r="C8732" s="274" t="s">
        <v>13348</v>
      </c>
      <c r="D8732" s="274"/>
      <c r="E8732" s="274"/>
      <c r="F8732" s="274"/>
      <c r="G8732" s="73">
        <v>0</v>
      </c>
      <c r="H8732" s="73">
        <v>0</v>
      </c>
      <c r="I8732" s="275">
        <v>180000</v>
      </c>
      <c r="J8732" s="275"/>
      <c r="K8732" s="275">
        <v>0</v>
      </c>
      <c r="L8732" s="275"/>
      <c r="M8732" s="275"/>
      <c r="N8732" s="275"/>
      <c r="O8732" s="275">
        <v>180000</v>
      </c>
      <c r="P8732" s="275"/>
      <c r="Q8732" s="73">
        <v>0</v>
      </c>
    </row>
    <row r="8733" spans="1:17" ht="12.75" customHeight="1" x14ac:dyDescent="0.25">
      <c r="A8733" s="273" t="s">
        <v>13349</v>
      </c>
      <c r="B8733" s="273"/>
      <c r="C8733" s="274" t="s">
        <v>13350</v>
      </c>
      <c r="D8733" s="274"/>
      <c r="E8733" s="274"/>
      <c r="F8733" s="274"/>
      <c r="G8733" s="73">
        <v>0</v>
      </c>
      <c r="H8733" s="73">
        <v>0</v>
      </c>
      <c r="I8733" s="275">
        <v>90000</v>
      </c>
      <c r="J8733" s="275"/>
      <c r="K8733" s="275">
        <v>0</v>
      </c>
      <c r="L8733" s="275"/>
      <c r="M8733" s="275"/>
      <c r="N8733" s="275"/>
      <c r="O8733" s="275">
        <v>90000</v>
      </c>
      <c r="P8733" s="275"/>
      <c r="Q8733" s="73">
        <v>0</v>
      </c>
    </row>
    <row r="8734" spans="1:17" ht="12.1" customHeight="1" x14ac:dyDescent="0.25">
      <c r="A8734" s="273" t="s">
        <v>13351</v>
      </c>
      <c r="B8734" s="273"/>
      <c r="C8734" s="274" t="s">
        <v>13352</v>
      </c>
      <c r="D8734" s="274"/>
      <c r="E8734" s="274"/>
      <c r="F8734" s="274"/>
      <c r="G8734" s="73">
        <v>0</v>
      </c>
      <c r="H8734" s="73">
        <v>0</v>
      </c>
      <c r="I8734" s="275">
        <v>90000</v>
      </c>
      <c r="J8734" s="275"/>
      <c r="K8734" s="275">
        <v>0</v>
      </c>
      <c r="L8734" s="275"/>
      <c r="M8734" s="275"/>
      <c r="N8734" s="275"/>
      <c r="O8734" s="275">
        <v>90000</v>
      </c>
      <c r="P8734" s="275"/>
      <c r="Q8734" s="73">
        <v>0</v>
      </c>
    </row>
    <row r="8735" spans="1:17" ht="12.1" customHeight="1" x14ac:dyDescent="0.25">
      <c r="A8735" s="273" t="s">
        <v>13353</v>
      </c>
      <c r="B8735" s="273"/>
      <c r="C8735" s="274" t="s">
        <v>13354</v>
      </c>
      <c r="D8735" s="274"/>
      <c r="E8735" s="274"/>
      <c r="F8735" s="274"/>
      <c r="G8735" s="73">
        <v>0</v>
      </c>
      <c r="H8735" s="73">
        <v>0</v>
      </c>
      <c r="I8735" s="275">
        <v>90000</v>
      </c>
      <c r="J8735" s="275"/>
      <c r="K8735" s="275">
        <v>0</v>
      </c>
      <c r="L8735" s="275"/>
      <c r="M8735" s="275"/>
      <c r="N8735" s="275"/>
      <c r="O8735" s="275">
        <v>90000</v>
      </c>
      <c r="P8735" s="275"/>
      <c r="Q8735" s="73">
        <v>0</v>
      </c>
    </row>
    <row r="8736" spans="1:17" ht="12.1" customHeight="1" x14ac:dyDescent="0.25">
      <c r="A8736" s="273" t="s">
        <v>13355</v>
      </c>
      <c r="B8736" s="273"/>
      <c r="C8736" s="274" t="s">
        <v>13356</v>
      </c>
      <c r="D8736" s="274"/>
      <c r="E8736" s="274"/>
      <c r="F8736" s="274"/>
      <c r="G8736" s="73">
        <v>0</v>
      </c>
      <c r="H8736" s="73">
        <v>0</v>
      </c>
      <c r="I8736" s="275">
        <v>90000</v>
      </c>
      <c r="J8736" s="275"/>
      <c r="K8736" s="275">
        <v>0</v>
      </c>
      <c r="L8736" s="275"/>
      <c r="M8736" s="275"/>
      <c r="N8736" s="275"/>
      <c r="O8736" s="275">
        <v>90000</v>
      </c>
      <c r="P8736" s="275"/>
      <c r="Q8736" s="73">
        <v>0</v>
      </c>
    </row>
    <row r="8737" spans="1:17" ht="12.75" customHeight="1" x14ac:dyDescent="0.25">
      <c r="A8737" s="273" t="s">
        <v>13357</v>
      </c>
      <c r="B8737" s="273"/>
      <c r="C8737" s="274" t="s">
        <v>13309</v>
      </c>
      <c r="D8737" s="274"/>
      <c r="E8737" s="274"/>
      <c r="F8737" s="274"/>
      <c r="G8737" s="73">
        <v>0</v>
      </c>
      <c r="H8737" s="73">
        <v>0</v>
      </c>
      <c r="I8737" s="275">
        <v>534000</v>
      </c>
      <c r="J8737" s="275"/>
      <c r="K8737" s="275">
        <v>0</v>
      </c>
      <c r="L8737" s="275"/>
      <c r="M8737" s="275"/>
      <c r="N8737" s="275"/>
      <c r="O8737" s="275">
        <v>534000</v>
      </c>
      <c r="P8737" s="275"/>
      <c r="Q8737" s="73">
        <v>0</v>
      </c>
    </row>
    <row r="8738" spans="1:17" ht="12.1" customHeight="1" x14ac:dyDescent="0.25">
      <c r="A8738" s="273" t="s">
        <v>13358</v>
      </c>
      <c r="B8738" s="273"/>
      <c r="C8738" s="274" t="s">
        <v>13359</v>
      </c>
      <c r="D8738" s="274"/>
      <c r="E8738" s="274"/>
      <c r="F8738" s="274"/>
      <c r="G8738" s="73">
        <v>0</v>
      </c>
      <c r="H8738" s="73">
        <v>0</v>
      </c>
      <c r="I8738" s="275">
        <v>150000</v>
      </c>
      <c r="J8738" s="275"/>
      <c r="K8738" s="275">
        <v>0</v>
      </c>
      <c r="L8738" s="275"/>
      <c r="M8738" s="275"/>
      <c r="N8738" s="275"/>
      <c r="O8738" s="275">
        <v>150000</v>
      </c>
      <c r="P8738" s="275"/>
      <c r="Q8738" s="73">
        <v>0</v>
      </c>
    </row>
    <row r="8739" spans="1:17" ht="12.1" customHeight="1" x14ac:dyDescent="0.25">
      <c r="A8739" s="273" t="s">
        <v>13360</v>
      </c>
      <c r="B8739" s="273"/>
      <c r="C8739" s="274" t="s">
        <v>13361</v>
      </c>
      <c r="D8739" s="274"/>
      <c r="E8739" s="274"/>
      <c r="F8739" s="274"/>
      <c r="G8739" s="73">
        <v>0</v>
      </c>
      <c r="H8739" s="73">
        <v>0</v>
      </c>
      <c r="I8739" s="275">
        <v>150000</v>
      </c>
      <c r="J8739" s="275"/>
      <c r="K8739" s="275">
        <v>0</v>
      </c>
      <c r="L8739" s="275"/>
      <c r="M8739" s="275"/>
      <c r="N8739" s="275"/>
      <c r="O8739" s="275">
        <v>150000</v>
      </c>
      <c r="P8739" s="275"/>
      <c r="Q8739" s="73">
        <v>0</v>
      </c>
    </row>
    <row r="8740" spans="1:17" ht="12.75" customHeight="1" x14ac:dyDescent="0.25">
      <c r="A8740" s="273" t="s">
        <v>13362</v>
      </c>
      <c r="B8740" s="273"/>
      <c r="C8740" s="274" t="s">
        <v>13363</v>
      </c>
      <c r="D8740" s="274"/>
      <c r="E8740" s="274"/>
      <c r="F8740" s="274"/>
      <c r="G8740" s="73">
        <v>0</v>
      </c>
      <c r="H8740" s="73">
        <v>0</v>
      </c>
      <c r="I8740" s="275">
        <v>240000</v>
      </c>
      <c r="J8740" s="275"/>
      <c r="K8740" s="275">
        <v>0</v>
      </c>
      <c r="L8740" s="275"/>
      <c r="M8740" s="275"/>
      <c r="N8740" s="275"/>
      <c r="O8740" s="275">
        <v>240000</v>
      </c>
      <c r="P8740" s="275"/>
      <c r="Q8740" s="73">
        <v>0</v>
      </c>
    </row>
    <row r="8741" spans="1:17" ht="12.1" customHeight="1" x14ac:dyDescent="0.25">
      <c r="A8741" s="273" t="s">
        <v>13364</v>
      </c>
      <c r="B8741" s="273"/>
      <c r="C8741" s="274" t="s">
        <v>13365</v>
      </c>
      <c r="D8741" s="274"/>
      <c r="E8741" s="274"/>
      <c r="F8741" s="274"/>
      <c r="G8741" s="73">
        <v>0</v>
      </c>
      <c r="H8741" s="73">
        <v>0</v>
      </c>
      <c r="I8741" s="275">
        <v>150000</v>
      </c>
      <c r="J8741" s="275"/>
      <c r="K8741" s="275">
        <v>0</v>
      </c>
      <c r="L8741" s="275"/>
      <c r="M8741" s="275"/>
      <c r="N8741" s="275"/>
      <c r="O8741" s="275">
        <v>150000</v>
      </c>
      <c r="P8741" s="275"/>
      <c r="Q8741" s="73">
        <v>0</v>
      </c>
    </row>
    <row r="8742" spans="1:17" ht="12.1" customHeight="1" x14ac:dyDescent="0.25">
      <c r="A8742" s="273" t="s">
        <v>13366</v>
      </c>
      <c r="B8742" s="273"/>
      <c r="C8742" s="274" t="s">
        <v>13367</v>
      </c>
      <c r="D8742" s="274"/>
      <c r="E8742" s="274"/>
      <c r="F8742" s="274"/>
      <c r="G8742" s="73">
        <v>0</v>
      </c>
      <c r="H8742" s="73">
        <v>0</v>
      </c>
      <c r="I8742" s="275">
        <v>150000</v>
      </c>
      <c r="J8742" s="275"/>
      <c r="K8742" s="275">
        <v>0</v>
      </c>
      <c r="L8742" s="275"/>
      <c r="M8742" s="275"/>
      <c r="N8742" s="275"/>
      <c r="O8742" s="275">
        <v>150000</v>
      </c>
      <c r="P8742" s="275"/>
      <c r="Q8742" s="73">
        <v>0</v>
      </c>
    </row>
    <row r="8743" spans="1:17" ht="12.75" customHeight="1" x14ac:dyDescent="0.25">
      <c r="A8743" s="273" t="s">
        <v>13368</v>
      </c>
      <c r="B8743" s="273"/>
      <c r="C8743" s="274" t="s">
        <v>13369</v>
      </c>
      <c r="D8743" s="274"/>
      <c r="E8743" s="274"/>
      <c r="F8743" s="274"/>
      <c r="G8743" s="73">
        <v>0</v>
      </c>
      <c r="H8743" s="73">
        <v>0</v>
      </c>
      <c r="I8743" s="275">
        <v>150000</v>
      </c>
      <c r="J8743" s="275"/>
      <c r="K8743" s="275">
        <v>0</v>
      </c>
      <c r="L8743" s="275"/>
      <c r="M8743" s="275"/>
      <c r="N8743" s="275"/>
      <c r="O8743" s="275">
        <v>150000</v>
      </c>
      <c r="P8743" s="275"/>
      <c r="Q8743" s="73">
        <v>0</v>
      </c>
    </row>
    <row r="8744" spans="1:17" ht="12.1" customHeight="1" x14ac:dyDescent="0.25">
      <c r="A8744" s="273" t="s">
        <v>13370</v>
      </c>
      <c r="B8744" s="273"/>
      <c r="C8744" s="274" t="s">
        <v>13371</v>
      </c>
      <c r="D8744" s="274"/>
      <c r="E8744" s="274"/>
      <c r="F8744" s="274"/>
      <c r="G8744" s="73">
        <v>0</v>
      </c>
      <c r="H8744" s="73">
        <v>0</v>
      </c>
      <c r="I8744" s="275">
        <v>150000</v>
      </c>
      <c r="J8744" s="275"/>
      <c r="K8744" s="275">
        <v>0</v>
      </c>
      <c r="L8744" s="275"/>
      <c r="M8744" s="275"/>
      <c r="N8744" s="275"/>
      <c r="O8744" s="275">
        <v>150000</v>
      </c>
      <c r="P8744" s="275"/>
      <c r="Q8744" s="73">
        <v>0</v>
      </c>
    </row>
    <row r="8745" spans="1:17" ht="12.1" customHeight="1" x14ac:dyDescent="0.25">
      <c r="A8745" s="273" t="s">
        <v>13372</v>
      </c>
      <c r="B8745" s="273"/>
      <c r="C8745" s="274" t="s">
        <v>13373</v>
      </c>
      <c r="D8745" s="274"/>
      <c r="E8745" s="274"/>
      <c r="F8745" s="274"/>
      <c r="G8745" s="73">
        <v>0</v>
      </c>
      <c r="H8745" s="73">
        <v>0</v>
      </c>
      <c r="I8745" s="275">
        <v>150000</v>
      </c>
      <c r="J8745" s="275"/>
      <c r="K8745" s="275">
        <v>0</v>
      </c>
      <c r="L8745" s="275"/>
      <c r="M8745" s="275"/>
      <c r="N8745" s="275"/>
      <c r="O8745" s="275">
        <v>150000</v>
      </c>
      <c r="P8745" s="275"/>
      <c r="Q8745" s="73">
        <v>0</v>
      </c>
    </row>
    <row r="8746" spans="1:17" ht="12.75" customHeight="1" x14ac:dyDescent="0.25">
      <c r="A8746" s="273" t="s">
        <v>13374</v>
      </c>
      <c r="B8746" s="273"/>
      <c r="C8746" s="274" t="s">
        <v>13375</v>
      </c>
      <c r="D8746" s="274"/>
      <c r="E8746" s="274"/>
      <c r="F8746" s="274"/>
      <c r="G8746" s="73">
        <v>0</v>
      </c>
      <c r="H8746" s="73">
        <v>0</v>
      </c>
      <c r="I8746" s="275">
        <v>150000</v>
      </c>
      <c r="J8746" s="275"/>
      <c r="K8746" s="275">
        <v>0</v>
      </c>
      <c r="L8746" s="275"/>
      <c r="M8746" s="275"/>
      <c r="N8746" s="275"/>
      <c r="O8746" s="275">
        <v>150000</v>
      </c>
      <c r="P8746" s="275"/>
      <c r="Q8746" s="73">
        <v>0</v>
      </c>
    </row>
    <row r="8747" spans="1:17" ht="12.1" customHeight="1" x14ac:dyDescent="0.25">
      <c r="A8747" s="273" t="s">
        <v>13376</v>
      </c>
      <c r="B8747" s="273"/>
      <c r="C8747" s="274" t="s">
        <v>13377</v>
      </c>
      <c r="D8747" s="274"/>
      <c r="E8747" s="274"/>
      <c r="F8747" s="274"/>
      <c r="G8747" s="73">
        <v>0</v>
      </c>
      <c r="H8747" s="73">
        <v>0</v>
      </c>
      <c r="I8747" s="275">
        <v>90000</v>
      </c>
      <c r="J8747" s="275"/>
      <c r="K8747" s="275">
        <v>0</v>
      </c>
      <c r="L8747" s="275"/>
      <c r="M8747" s="275"/>
      <c r="N8747" s="275"/>
      <c r="O8747" s="275">
        <v>90000</v>
      </c>
      <c r="P8747" s="275"/>
      <c r="Q8747" s="73">
        <v>0</v>
      </c>
    </row>
    <row r="8748" spans="1:17" ht="12.1" customHeight="1" x14ac:dyDescent="0.25">
      <c r="A8748" s="273" t="s">
        <v>13378</v>
      </c>
      <c r="B8748" s="273"/>
      <c r="C8748" s="274" t="s">
        <v>13379</v>
      </c>
      <c r="D8748" s="274"/>
      <c r="E8748" s="274"/>
      <c r="F8748" s="274"/>
      <c r="G8748" s="73">
        <v>0</v>
      </c>
      <c r="H8748" s="73">
        <v>0</v>
      </c>
      <c r="I8748" s="275">
        <v>150000</v>
      </c>
      <c r="J8748" s="275"/>
      <c r="K8748" s="275">
        <v>0</v>
      </c>
      <c r="L8748" s="275"/>
      <c r="M8748" s="275"/>
      <c r="N8748" s="275"/>
      <c r="O8748" s="275">
        <v>150000</v>
      </c>
      <c r="P8748" s="275"/>
      <c r="Q8748" s="73">
        <v>0</v>
      </c>
    </row>
    <row r="8749" spans="1:17" ht="12.75" customHeight="1" x14ac:dyDescent="0.25">
      <c r="A8749" s="273" t="s">
        <v>13380</v>
      </c>
      <c r="B8749" s="273"/>
      <c r="C8749" s="274" t="s">
        <v>13381</v>
      </c>
      <c r="D8749" s="274"/>
      <c r="E8749" s="274"/>
      <c r="F8749" s="274"/>
      <c r="G8749" s="73">
        <v>0</v>
      </c>
      <c r="H8749" s="73">
        <v>0</v>
      </c>
      <c r="I8749" s="275">
        <v>150000</v>
      </c>
      <c r="J8749" s="275"/>
      <c r="K8749" s="275">
        <v>0</v>
      </c>
      <c r="L8749" s="275"/>
      <c r="M8749" s="275"/>
      <c r="N8749" s="275"/>
      <c r="O8749" s="275">
        <v>150000</v>
      </c>
      <c r="P8749" s="275"/>
      <c r="Q8749" s="73">
        <v>0</v>
      </c>
    </row>
    <row r="8750" spans="1:17" ht="12.1" customHeight="1" x14ac:dyDescent="0.25">
      <c r="A8750" s="273" t="s">
        <v>13382</v>
      </c>
      <c r="B8750" s="273"/>
      <c r="C8750" s="274" t="s">
        <v>13383</v>
      </c>
      <c r="D8750" s="274"/>
      <c r="E8750" s="274"/>
      <c r="F8750" s="274"/>
      <c r="G8750" s="73">
        <v>0</v>
      </c>
      <c r="H8750" s="73">
        <v>0</v>
      </c>
      <c r="I8750" s="275">
        <v>150000</v>
      </c>
      <c r="J8750" s="275"/>
      <c r="K8750" s="275">
        <v>0</v>
      </c>
      <c r="L8750" s="275"/>
      <c r="M8750" s="275"/>
      <c r="N8750" s="275"/>
      <c r="O8750" s="275">
        <v>150000</v>
      </c>
      <c r="P8750" s="275"/>
      <c r="Q8750" s="73">
        <v>0</v>
      </c>
    </row>
    <row r="8751" spans="1:17" ht="12.1" customHeight="1" x14ac:dyDescent="0.25">
      <c r="A8751" s="273" t="s">
        <v>13384</v>
      </c>
      <c r="B8751" s="273"/>
      <c r="C8751" s="274" t="s">
        <v>13385</v>
      </c>
      <c r="D8751" s="274"/>
      <c r="E8751" s="274"/>
      <c r="F8751" s="274"/>
      <c r="G8751" s="73">
        <v>0</v>
      </c>
      <c r="H8751" s="73">
        <v>0</v>
      </c>
      <c r="I8751" s="275">
        <v>150000</v>
      </c>
      <c r="J8751" s="275"/>
      <c r="K8751" s="275">
        <v>0</v>
      </c>
      <c r="L8751" s="275"/>
      <c r="M8751" s="275"/>
      <c r="N8751" s="275"/>
      <c r="O8751" s="275">
        <v>150000</v>
      </c>
      <c r="P8751" s="275"/>
      <c r="Q8751" s="73">
        <v>0</v>
      </c>
    </row>
    <row r="8752" spans="1:17" ht="12.75" customHeight="1" x14ac:dyDescent="0.25">
      <c r="A8752" s="273" t="s">
        <v>13386</v>
      </c>
      <c r="B8752" s="273"/>
      <c r="C8752" s="274" t="s">
        <v>13387</v>
      </c>
      <c r="D8752" s="274"/>
      <c r="E8752" s="274"/>
      <c r="F8752" s="274"/>
      <c r="G8752" s="73">
        <v>0</v>
      </c>
      <c r="H8752" s="73">
        <v>0</v>
      </c>
      <c r="I8752" s="275">
        <v>150000</v>
      </c>
      <c r="J8752" s="275"/>
      <c r="K8752" s="275">
        <v>0</v>
      </c>
      <c r="L8752" s="275"/>
      <c r="M8752" s="275"/>
      <c r="N8752" s="275"/>
      <c r="O8752" s="275">
        <v>150000</v>
      </c>
      <c r="P8752" s="275"/>
      <c r="Q8752" s="73">
        <v>0</v>
      </c>
    </row>
    <row r="8753" spans="1:17" ht="12.1" customHeight="1" x14ac:dyDescent="0.25">
      <c r="A8753" s="273" t="s">
        <v>13388</v>
      </c>
      <c r="B8753" s="273"/>
      <c r="C8753" s="274" t="s">
        <v>13389</v>
      </c>
      <c r="D8753" s="274"/>
      <c r="E8753" s="274"/>
      <c r="F8753" s="274"/>
      <c r="G8753" s="73">
        <v>0</v>
      </c>
      <c r="H8753" s="73">
        <v>0</v>
      </c>
      <c r="I8753" s="275">
        <v>240000</v>
      </c>
      <c r="J8753" s="275"/>
      <c r="K8753" s="275">
        <v>0</v>
      </c>
      <c r="L8753" s="275"/>
      <c r="M8753" s="275"/>
      <c r="N8753" s="275"/>
      <c r="O8753" s="275">
        <v>240000</v>
      </c>
      <c r="P8753" s="275"/>
      <c r="Q8753" s="73">
        <v>0</v>
      </c>
    </row>
    <row r="8754" spans="1:17" ht="12.1" customHeight="1" x14ac:dyDescent="0.25">
      <c r="A8754" s="273" t="s">
        <v>13390</v>
      </c>
      <c r="B8754" s="273"/>
      <c r="C8754" s="274" t="s">
        <v>13391</v>
      </c>
      <c r="D8754" s="274"/>
      <c r="E8754" s="274"/>
      <c r="F8754" s="274"/>
      <c r="G8754" s="73">
        <v>0</v>
      </c>
      <c r="H8754" s="73">
        <v>0</v>
      </c>
      <c r="I8754" s="275">
        <v>150000</v>
      </c>
      <c r="J8754" s="275"/>
      <c r="K8754" s="275">
        <v>0</v>
      </c>
      <c r="L8754" s="275"/>
      <c r="M8754" s="275"/>
      <c r="N8754" s="275"/>
      <c r="O8754" s="275">
        <v>150000</v>
      </c>
      <c r="P8754" s="275"/>
      <c r="Q8754" s="73">
        <v>0</v>
      </c>
    </row>
    <row r="8755" spans="1:17" ht="12.75" customHeight="1" x14ac:dyDescent="0.25">
      <c r="A8755" s="273" t="s">
        <v>13392</v>
      </c>
      <c r="B8755" s="273"/>
      <c r="C8755" s="274" t="s">
        <v>13393</v>
      </c>
      <c r="D8755" s="274"/>
      <c r="E8755" s="274"/>
      <c r="F8755" s="274"/>
      <c r="G8755" s="73">
        <v>0</v>
      </c>
      <c r="H8755" s="73">
        <v>0</v>
      </c>
      <c r="I8755" s="275">
        <v>240000</v>
      </c>
      <c r="J8755" s="275"/>
      <c r="K8755" s="275">
        <v>0</v>
      </c>
      <c r="L8755" s="275"/>
      <c r="M8755" s="275"/>
      <c r="N8755" s="275"/>
      <c r="O8755" s="275">
        <v>240000</v>
      </c>
      <c r="P8755" s="275"/>
      <c r="Q8755" s="73">
        <v>0</v>
      </c>
    </row>
    <row r="8756" spans="1:17" ht="12.1" customHeight="1" x14ac:dyDescent="0.25">
      <c r="A8756" s="273" t="s">
        <v>13394</v>
      </c>
      <c r="B8756" s="273"/>
      <c r="C8756" s="274" t="s">
        <v>13395</v>
      </c>
      <c r="D8756" s="274"/>
      <c r="E8756" s="274"/>
      <c r="F8756" s="274"/>
      <c r="G8756" s="73">
        <v>0</v>
      </c>
      <c r="H8756" s="73">
        <v>0</v>
      </c>
      <c r="I8756" s="275">
        <v>90000</v>
      </c>
      <c r="J8756" s="275"/>
      <c r="K8756" s="275">
        <v>0</v>
      </c>
      <c r="L8756" s="275"/>
      <c r="M8756" s="275"/>
      <c r="N8756" s="275"/>
      <c r="O8756" s="275">
        <v>90000</v>
      </c>
      <c r="P8756" s="275"/>
      <c r="Q8756" s="73">
        <v>0</v>
      </c>
    </row>
    <row r="8757" spans="1:17" ht="12.1" customHeight="1" x14ac:dyDescent="0.25">
      <c r="A8757" s="273" t="s">
        <v>13396</v>
      </c>
      <c r="B8757" s="273"/>
      <c r="C8757" s="274" t="s">
        <v>13395</v>
      </c>
      <c r="D8757" s="274"/>
      <c r="E8757" s="274"/>
      <c r="F8757" s="274"/>
      <c r="G8757" s="73">
        <v>0</v>
      </c>
      <c r="H8757" s="73">
        <v>0</v>
      </c>
      <c r="I8757" s="275">
        <v>90000</v>
      </c>
      <c r="J8757" s="275"/>
      <c r="K8757" s="275">
        <v>0</v>
      </c>
      <c r="L8757" s="275"/>
      <c r="M8757" s="275"/>
      <c r="N8757" s="275"/>
      <c r="O8757" s="275">
        <v>90000</v>
      </c>
      <c r="P8757" s="275"/>
      <c r="Q8757" s="73">
        <v>0</v>
      </c>
    </row>
    <row r="8758" spans="1:17" ht="12.75" customHeight="1" x14ac:dyDescent="0.25">
      <c r="A8758" s="273" t="s">
        <v>13397</v>
      </c>
      <c r="B8758" s="273"/>
      <c r="C8758" s="274" t="s">
        <v>13395</v>
      </c>
      <c r="D8758" s="274"/>
      <c r="E8758" s="274"/>
      <c r="F8758" s="274"/>
      <c r="G8758" s="73">
        <v>0</v>
      </c>
      <c r="H8758" s="73">
        <v>0</v>
      </c>
      <c r="I8758" s="275">
        <v>90000</v>
      </c>
      <c r="J8758" s="275"/>
      <c r="K8758" s="275">
        <v>0</v>
      </c>
      <c r="L8758" s="275"/>
      <c r="M8758" s="275"/>
      <c r="N8758" s="275"/>
      <c r="O8758" s="275">
        <v>90000</v>
      </c>
      <c r="P8758" s="275"/>
      <c r="Q8758" s="73">
        <v>0</v>
      </c>
    </row>
    <row r="8759" spans="1:17" ht="12.1" customHeight="1" x14ac:dyDescent="0.25">
      <c r="A8759" s="273" t="s">
        <v>13398</v>
      </c>
      <c r="B8759" s="273"/>
      <c r="C8759" s="274" t="s">
        <v>13395</v>
      </c>
      <c r="D8759" s="274"/>
      <c r="E8759" s="274"/>
      <c r="F8759" s="274"/>
      <c r="G8759" s="73">
        <v>0</v>
      </c>
      <c r="H8759" s="73">
        <v>0</v>
      </c>
      <c r="I8759" s="275">
        <v>150000</v>
      </c>
      <c r="J8759" s="275"/>
      <c r="K8759" s="275">
        <v>0</v>
      </c>
      <c r="L8759" s="275"/>
      <c r="M8759" s="275"/>
      <c r="N8759" s="275"/>
      <c r="O8759" s="275">
        <v>150000</v>
      </c>
      <c r="P8759" s="275"/>
      <c r="Q8759" s="73">
        <v>0</v>
      </c>
    </row>
    <row r="8760" spans="1:17" ht="12.1" customHeight="1" x14ac:dyDescent="0.25">
      <c r="A8760" s="273" t="s">
        <v>13399</v>
      </c>
      <c r="B8760" s="273"/>
      <c r="C8760" s="274" t="s">
        <v>13395</v>
      </c>
      <c r="D8760" s="274"/>
      <c r="E8760" s="274"/>
      <c r="F8760" s="274"/>
      <c r="G8760" s="73">
        <v>0</v>
      </c>
      <c r="H8760" s="73">
        <v>0</v>
      </c>
      <c r="I8760" s="275">
        <v>210000</v>
      </c>
      <c r="J8760" s="275"/>
      <c r="K8760" s="275">
        <v>0</v>
      </c>
      <c r="L8760" s="275"/>
      <c r="M8760" s="275"/>
      <c r="N8760" s="275"/>
      <c r="O8760" s="275">
        <v>210000</v>
      </c>
      <c r="P8760" s="275"/>
      <c r="Q8760" s="73">
        <v>0</v>
      </c>
    </row>
    <row r="8761" spans="1:17" ht="12.1" customHeight="1" x14ac:dyDescent="0.25">
      <c r="A8761" s="273" t="s">
        <v>13400</v>
      </c>
      <c r="B8761" s="273"/>
      <c r="C8761" s="274" t="s">
        <v>13395</v>
      </c>
      <c r="D8761" s="274"/>
      <c r="E8761" s="274"/>
      <c r="F8761" s="274"/>
      <c r="G8761" s="73">
        <v>0</v>
      </c>
      <c r="H8761" s="73">
        <v>0</v>
      </c>
      <c r="I8761" s="275">
        <v>90000</v>
      </c>
      <c r="J8761" s="275"/>
      <c r="K8761" s="275">
        <v>0</v>
      </c>
      <c r="L8761" s="275"/>
      <c r="M8761" s="275"/>
      <c r="N8761" s="275"/>
      <c r="O8761" s="275">
        <v>90000</v>
      </c>
      <c r="P8761" s="275"/>
      <c r="Q8761" s="73">
        <v>0</v>
      </c>
    </row>
    <row r="8762" spans="1:17" ht="12.75" customHeight="1" x14ac:dyDescent="0.25">
      <c r="A8762" s="273" t="s">
        <v>13401</v>
      </c>
      <c r="B8762" s="273"/>
      <c r="C8762" s="274" t="s">
        <v>13309</v>
      </c>
      <c r="D8762" s="274"/>
      <c r="E8762" s="274"/>
      <c r="F8762" s="274"/>
      <c r="G8762" s="73">
        <v>0</v>
      </c>
      <c r="H8762" s="73">
        <v>0</v>
      </c>
      <c r="I8762" s="275">
        <v>1575000</v>
      </c>
      <c r="J8762" s="275"/>
      <c r="K8762" s="275">
        <v>0</v>
      </c>
      <c r="L8762" s="275"/>
      <c r="M8762" s="275"/>
      <c r="N8762" s="275"/>
      <c r="O8762" s="275">
        <v>1575000</v>
      </c>
      <c r="P8762" s="275"/>
      <c r="Q8762" s="73">
        <v>0</v>
      </c>
    </row>
    <row r="8763" spans="1:17" ht="12.1" customHeight="1" x14ac:dyDescent="0.25">
      <c r="A8763" s="273" t="s">
        <v>13402</v>
      </c>
      <c r="B8763" s="273"/>
      <c r="C8763" s="274" t="s">
        <v>13309</v>
      </c>
      <c r="D8763" s="274"/>
      <c r="E8763" s="274"/>
      <c r="F8763" s="274"/>
      <c r="G8763" s="73">
        <v>0</v>
      </c>
      <c r="H8763" s="73">
        <v>0</v>
      </c>
      <c r="I8763" s="275">
        <v>1950000</v>
      </c>
      <c r="J8763" s="275"/>
      <c r="K8763" s="275">
        <v>0</v>
      </c>
      <c r="L8763" s="275"/>
      <c r="M8763" s="275"/>
      <c r="N8763" s="275"/>
      <c r="O8763" s="275">
        <v>1950000</v>
      </c>
      <c r="P8763" s="275"/>
      <c r="Q8763" s="73">
        <v>0</v>
      </c>
    </row>
    <row r="8764" spans="1:17" ht="12.1" customHeight="1" x14ac:dyDescent="0.25">
      <c r="A8764" s="273" t="s">
        <v>13403</v>
      </c>
      <c r="B8764" s="273"/>
      <c r="C8764" s="274" t="s">
        <v>13309</v>
      </c>
      <c r="D8764" s="274"/>
      <c r="E8764" s="274"/>
      <c r="F8764" s="274"/>
      <c r="G8764" s="73">
        <v>0</v>
      </c>
      <c r="H8764" s="73">
        <v>0</v>
      </c>
      <c r="I8764" s="275">
        <v>120000</v>
      </c>
      <c r="J8764" s="275"/>
      <c r="K8764" s="275">
        <v>0</v>
      </c>
      <c r="L8764" s="275"/>
      <c r="M8764" s="275"/>
      <c r="N8764" s="275"/>
      <c r="O8764" s="275">
        <v>120000</v>
      </c>
      <c r="P8764" s="275"/>
      <c r="Q8764" s="73">
        <v>0</v>
      </c>
    </row>
    <row r="8765" spans="1:17" ht="12.75" customHeight="1" x14ac:dyDescent="0.25">
      <c r="A8765" s="273" t="s">
        <v>13404</v>
      </c>
      <c r="B8765" s="273"/>
      <c r="C8765" s="274" t="s">
        <v>13309</v>
      </c>
      <c r="D8765" s="274"/>
      <c r="E8765" s="274"/>
      <c r="F8765" s="274"/>
      <c r="G8765" s="73">
        <v>0</v>
      </c>
      <c r="H8765" s="73">
        <v>0</v>
      </c>
      <c r="I8765" s="275">
        <v>1350000</v>
      </c>
      <c r="J8765" s="275"/>
      <c r="K8765" s="275">
        <v>0</v>
      </c>
      <c r="L8765" s="275"/>
      <c r="M8765" s="275"/>
      <c r="N8765" s="275"/>
      <c r="O8765" s="275">
        <v>1350000</v>
      </c>
      <c r="P8765" s="275"/>
      <c r="Q8765" s="73">
        <v>0</v>
      </c>
    </row>
    <row r="8766" spans="1:17" ht="12.1" customHeight="1" x14ac:dyDescent="0.25">
      <c r="A8766" s="273" t="s">
        <v>13405</v>
      </c>
      <c r="B8766" s="273"/>
      <c r="C8766" s="274" t="s">
        <v>13406</v>
      </c>
      <c r="D8766" s="274"/>
      <c r="E8766" s="274"/>
      <c r="F8766" s="274"/>
      <c r="G8766" s="73">
        <v>0</v>
      </c>
      <c r="H8766" s="73">
        <v>0</v>
      </c>
      <c r="I8766" s="275">
        <v>90000</v>
      </c>
      <c r="J8766" s="275"/>
      <c r="K8766" s="275">
        <v>0</v>
      </c>
      <c r="L8766" s="275"/>
      <c r="M8766" s="275"/>
      <c r="N8766" s="275"/>
      <c r="O8766" s="275">
        <v>90000</v>
      </c>
      <c r="P8766" s="275"/>
      <c r="Q8766" s="73">
        <v>0</v>
      </c>
    </row>
    <row r="8767" spans="1:17" ht="12.1" customHeight="1" x14ac:dyDescent="0.25">
      <c r="A8767" s="273" t="s">
        <v>13407</v>
      </c>
      <c r="B8767" s="273"/>
      <c r="C8767" s="274" t="s">
        <v>13408</v>
      </c>
      <c r="D8767" s="274"/>
      <c r="E8767" s="274"/>
      <c r="F8767" s="274"/>
      <c r="G8767" s="73">
        <v>0</v>
      </c>
      <c r="H8767" s="73">
        <v>0</v>
      </c>
      <c r="I8767" s="275">
        <v>240000</v>
      </c>
      <c r="J8767" s="275"/>
      <c r="K8767" s="275">
        <v>0</v>
      </c>
      <c r="L8767" s="275"/>
      <c r="M8767" s="275"/>
      <c r="N8767" s="275"/>
      <c r="O8767" s="275">
        <v>240000</v>
      </c>
      <c r="P8767" s="275"/>
      <c r="Q8767" s="73">
        <v>0</v>
      </c>
    </row>
    <row r="8768" spans="1:17" ht="12.75" customHeight="1" x14ac:dyDescent="0.25">
      <c r="A8768" s="273" t="s">
        <v>13409</v>
      </c>
      <c r="B8768" s="273"/>
      <c r="C8768" s="274" t="s">
        <v>13410</v>
      </c>
      <c r="D8768" s="274"/>
      <c r="E8768" s="274"/>
      <c r="F8768" s="274"/>
      <c r="G8768" s="73">
        <v>0</v>
      </c>
      <c r="H8768" s="73">
        <v>0</v>
      </c>
      <c r="I8768" s="275">
        <v>90000</v>
      </c>
      <c r="J8768" s="275"/>
      <c r="K8768" s="275">
        <v>0</v>
      </c>
      <c r="L8768" s="275"/>
      <c r="M8768" s="275"/>
      <c r="N8768" s="275"/>
      <c r="O8768" s="275">
        <v>90000</v>
      </c>
      <c r="P8768" s="275"/>
      <c r="Q8768" s="73">
        <v>0</v>
      </c>
    </row>
    <row r="8769" spans="1:17" ht="12.1" customHeight="1" x14ac:dyDescent="0.25">
      <c r="A8769" s="273" t="s">
        <v>13411</v>
      </c>
      <c r="B8769" s="273"/>
      <c r="C8769" s="274" t="s">
        <v>13412</v>
      </c>
      <c r="D8769" s="274"/>
      <c r="E8769" s="274"/>
      <c r="F8769" s="274"/>
      <c r="G8769" s="73">
        <v>0</v>
      </c>
      <c r="H8769" s="73">
        <v>0</v>
      </c>
      <c r="I8769" s="275">
        <v>90000</v>
      </c>
      <c r="J8769" s="275"/>
      <c r="K8769" s="275">
        <v>0</v>
      </c>
      <c r="L8769" s="275"/>
      <c r="M8769" s="275"/>
      <c r="N8769" s="275"/>
      <c r="O8769" s="275">
        <v>90000</v>
      </c>
      <c r="P8769" s="275"/>
      <c r="Q8769" s="73">
        <v>0</v>
      </c>
    </row>
    <row r="8770" spans="1:17" ht="12.1" customHeight="1" x14ac:dyDescent="0.25">
      <c r="A8770" s="273" t="s">
        <v>13413</v>
      </c>
      <c r="B8770" s="273"/>
      <c r="C8770" s="274" t="s">
        <v>13414</v>
      </c>
      <c r="D8770" s="274"/>
      <c r="E8770" s="274"/>
      <c r="F8770" s="274"/>
      <c r="G8770" s="73">
        <v>0</v>
      </c>
      <c r="H8770" s="73">
        <v>0</v>
      </c>
      <c r="I8770" s="275">
        <v>240000</v>
      </c>
      <c r="J8770" s="275"/>
      <c r="K8770" s="275">
        <v>0</v>
      </c>
      <c r="L8770" s="275"/>
      <c r="M8770" s="275"/>
      <c r="N8770" s="275"/>
      <c r="O8770" s="275">
        <v>240000</v>
      </c>
      <c r="P8770" s="275"/>
      <c r="Q8770" s="73">
        <v>0</v>
      </c>
    </row>
    <row r="8771" spans="1:17" ht="12.75" customHeight="1" x14ac:dyDescent="0.25">
      <c r="A8771" s="273" t="s">
        <v>13415</v>
      </c>
      <c r="B8771" s="273"/>
      <c r="C8771" s="274" t="s">
        <v>13416</v>
      </c>
      <c r="D8771" s="274"/>
      <c r="E8771" s="274"/>
      <c r="F8771" s="274"/>
      <c r="G8771" s="73">
        <v>0</v>
      </c>
      <c r="H8771" s="73">
        <v>0</v>
      </c>
      <c r="I8771" s="275">
        <v>195000</v>
      </c>
      <c r="J8771" s="275"/>
      <c r="K8771" s="275">
        <v>0</v>
      </c>
      <c r="L8771" s="275"/>
      <c r="M8771" s="275"/>
      <c r="N8771" s="275"/>
      <c r="O8771" s="275">
        <v>195000</v>
      </c>
      <c r="P8771" s="275"/>
      <c r="Q8771" s="73">
        <v>0</v>
      </c>
    </row>
    <row r="8772" spans="1:17" ht="12.1" customHeight="1" x14ac:dyDescent="0.25">
      <c r="A8772" s="273" t="s">
        <v>13417</v>
      </c>
      <c r="B8772" s="273"/>
      <c r="C8772" s="274" t="s">
        <v>13418</v>
      </c>
      <c r="D8772" s="274"/>
      <c r="E8772" s="274"/>
      <c r="F8772" s="274"/>
      <c r="G8772" s="73">
        <v>0</v>
      </c>
      <c r="H8772" s="73">
        <v>0</v>
      </c>
      <c r="I8772" s="275">
        <v>90000</v>
      </c>
      <c r="J8772" s="275"/>
      <c r="K8772" s="275">
        <v>0</v>
      </c>
      <c r="L8772" s="275"/>
      <c r="M8772" s="275"/>
      <c r="N8772" s="275"/>
      <c r="O8772" s="275">
        <v>90000</v>
      </c>
      <c r="P8772" s="275"/>
      <c r="Q8772" s="73">
        <v>0</v>
      </c>
    </row>
    <row r="8773" spans="1:17" ht="12.1" customHeight="1" x14ac:dyDescent="0.25">
      <c r="A8773" s="273" t="s">
        <v>13419</v>
      </c>
      <c r="B8773" s="273"/>
      <c r="C8773" s="274" t="s">
        <v>13420</v>
      </c>
      <c r="D8773" s="274"/>
      <c r="E8773" s="274"/>
      <c r="F8773" s="274"/>
      <c r="G8773" s="73">
        <v>0</v>
      </c>
      <c r="H8773" s="73">
        <v>0</v>
      </c>
      <c r="I8773" s="275">
        <v>60000</v>
      </c>
      <c r="J8773" s="275"/>
      <c r="K8773" s="275">
        <v>0</v>
      </c>
      <c r="L8773" s="275"/>
      <c r="M8773" s="275"/>
      <c r="N8773" s="275"/>
      <c r="O8773" s="275">
        <v>60000</v>
      </c>
      <c r="P8773" s="275"/>
      <c r="Q8773" s="73">
        <v>0</v>
      </c>
    </row>
    <row r="8774" spans="1:17" ht="12.75" customHeight="1" x14ac:dyDescent="0.25">
      <c r="A8774" s="273" t="s">
        <v>13421</v>
      </c>
      <c r="B8774" s="273"/>
      <c r="C8774" s="274" t="s">
        <v>13422</v>
      </c>
      <c r="D8774" s="274"/>
      <c r="E8774" s="274"/>
      <c r="F8774" s="274"/>
      <c r="G8774" s="73">
        <v>0</v>
      </c>
      <c r="H8774" s="73">
        <v>0</v>
      </c>
      <c r="I8774" s="275">
        <v>100000</v>
      </c>
      <c r="J8774" s="275"/>
      <c r="K8774" s="275">
        <v>0</v>
      </c>
      <c r="L8774" s="275"/>
      <c r="M8774" s="275"/>
      <c r="N8774" s="275"/>
      <c r="O8774" s="275">
        <v>100000</v>
      </c>
      <c r="P8774" s="275"/>
      <c r="Q8774" s="73">
        <v>0</v>
      </c>
    </row>
    <row r="8775" spans="1:17" ht="12.1" customHeight="1" x14ac:dyDescent="0.25">
      <c r="A8775" s="273" t="s">
        <v>13423</v>
      </c>
      <c r="B8775" s="273"/>
      <c r="C8775" s="274" t="s">
        <v>13424</v>
      </c>
      <c r="D8775" s="274"/>
      <c r="E8775" s="274"/>
      <c r="F8775" s="274"/>
      <c r="G8775" s="73">
        <v>0</v>
      </c>
      <c r="H8775" s="73">
        <v>0</v>
      </c>
      <c r="I8775" s="275">
        <v>90000</v>
      </c>
      <c r="J8775" s="275"/>
      <c r="K8775" s="275">
        <v>0</v>
      </c>
      <c r="L8775" s="275"/>
      <c r="M8775" s="275"/>
      <c r="N8775" s="275"/>
      <c r="O8775" s="275">
        <v>90000</v>
      </c>
      <c r="P8775" s="275"/>
      <c r="Q8775" s="73">
        <v>0</v>
      </c>
    </row>
    <row r="8776" spans="1:17" ht="12.1" customHeight="1" x14ac:dyDescent="0.25">
      <c r="A8776" s="273" t="s">
        <v>13425</v>
      </c>
      <c r="B8776" s="273"/>
      <c r="C8776" s="274" t="s">
        <v>13426</v>
      </c>
      <c r="D8776" s="274"/>
      <c r="E8776" s="274"/>
      <c r="F8776" s="274"/>
      <c r="G8776" s="73">
        <v>0</v>
      </c>
      <c r="H8776" s="73">
        <v>0</v>
      </c>
      <c r="I8776" s="275">
        <v>150000</v>
      </c>
      <c r="J8776" s="275"/>
      <c r="K8776" s="275">
        <v>0</v>
      </c>
      <c r="L8776" s="275"/>
      <c r="M8776" s="275"/>
      <c r="N8776" s="275"/>
      <c r="O8776" s="275">
        <v>150000</v>
      </c>
      <c r="P8776" s="275"/>
      <c r="Q8776" s="73">
        <v>0</v>
      </c>
    </row>
    <row r="8777" spans="1:17" ht="12.75" customHeight="1" x14ac:dyDescent="0.25">
      <c r="A8777" s="273" t="s">
        <v>13427</v>
      </c>
      <c r="B8777" s="273"/>
      <c r="C8777" s="274" t="s">
        <v>13428</v>
      </c>
      <c r="D8777" s="274"/>
      <c r="E8777" s="274"/>
      <c r="F8777" s="274"/>
      <c r="G8777" s="73">
        <v>0</v>
      </c>
      <c r="H8777" s="73">
        <v>0</v>
      </c>
      <c r="I8777" s="275">
        <v>50000</v>
      </c>
      <c r="J8777" s="275"/>
      <c r="K8777" s="275">
        <v>0</v>
      </c>
      <c r="L8777" s="275"/>
      <c r="M8777" s="275"/>
      <c r="N8777" s="275"/>
      <c r="O8777" s="275">
        <v>50000</v>
      </c>
      <c r="P8777" s="275"/>
      <c r="Q8777" s="73">
        <v>0</v>
      </c>
    </row>
    <row r="8778" spans="1:17" ht="12.1" customHeight="1" x14ac:dyDescent="0.25">
      <c r="A8778" s="273" t="s">
        <v>13429</v>
      </c>
      <c r="B8778" s="273"/>
      <c r="C8778" s="274" t="s">
        <v>13430</v>
      </c>
      <c r="D8778" s="274"/>
      <c r="E8778" s="274"/>
      <c r="F8778" s="274"/>
      <c r="G8778" s="73">
        <v>0</v>
      </c>
      <c r="H8778" s="73">
        <v>0</v>
      </c>
      <c r="I8778" s="275">
        <v>90000</v>
      </c>
      <c r="J8778" s="275"/>
      <c r="K8778" s="275">
        <v>0</v>
      </c>
      <c r="L8778" s="275"/>
      <c r="M8778" s="275"/>
      <c r="N8778" s="275"/>
      <c r="O8778" s="275">
        <v>90000</v>
      </c>
      <c r="P8778" s="275"/>
      <c r="Q8778" s="73">
        <v>0</v>
      </c>
    </row>
    <row r="8779" spans="1:17" ht="12.1" customHeight="1" x14ac:dyDescent="0.25">
      <c r="A8779" s="273" t="s">
        <v>13431</v>
      </c>
      <c r="B8779" s="273"/>
      <c r="C8779" s="274" t="s">
        <v>13432</v>
      </c>
      <c r="D8779" s="274"/>
      <c r="E8779" s="274"/>
      <c r="F8779" s="274"/>
      <c r="G8779" s="73">
        <v>0</v>
      </c>
      <c r="H8779" s="73">
        <v>0</v>
      </c>
      <c r="I8779" s="275">
        <v>105000</v>
      </c>
      <c r="J8779" s="275"/>
      <c r="K8779" s="275">
        <v>0</v>
      </c>
      <c r="L8779" s="275"/>
      <c r="M8779" s="275"/>
      <c r="N8779" s="275"/>
      <c r="O8779" s="275">
        <v>105000</v>
      </c>
      <c r="P8779" s="275"/>
      <c r="Q8779" s="73">
        <v>0</v>
      </c>
    </row>
    <row r="8780" spans="1:17" ht="12.75" customHeight="1" x14ac:dyDescent="0.25">
      <c r="A8780" s="273" t="s">
        <v>13433</v>
      </c>
      <c r="B8780" s="273"/>
      <c r="C8780" s="274" t="s">
        <v>13434</v>
      </c>
      <c r="D8780" s="274"/>
      <c r="E8780" s="274"/>
      <c r="F8780" s="274"/>
      <c r="G8780" s="73">
        <v>0</v>
      </c>
      <c r="H8780" s="73">
        <v>0</v>
      </c>
      <c r="I8780" s="275">
        <v>60000</v>
      </c>
      <c r="J8780" s="275"/>
      <c r="K8780" s="275">
        <v>0</v>
      </c>
      <c r="L8780" s="275"/>
      <c r="M8780" s="275"/>
      <c r="N8780" s="275"/>
      <c r="O8780" s="275">
        <v>60000</v>
      </c>
      <c r="P8780" s="275"/>
      <c r="Q8780" s="73">
        <v>0</v>
      </c>
    </row>
    <row r="8781" spans="1:17" ht="12.1" customHeight="1" x14ac:dyDescent="0.25">
      <c r="A8781" s="273" t="s">
        <v>13435</v>
      </c>
      <c r="B8781" s="273"/>
      <c r="C8781" s="274" t="s">
        <v>13309</v>
      </c>
      <c r="D8781" s="274"/>
      <c r="E8781" s="274"/>
      <c r="F8781" s="274"/>
      <c r="G8781" s="73">
        <v>0</v>
      </c>
      <c r="H8781" s="73">
        <v>0</v>
      </c>
      <c r="I8781" s="275">
        <v>2040000</v>
      </c>
      <c r="J8781" s="275"/>
      <c r="K8781" s="275">
        <v>0</v>
      </c>
      <c r="L8781" s="275"/>
      <c r="M8781" s="275"/>
      <c r="N8781" s="275"/>
      <c r="O8781" s="275">
        <v>2040000</v>
      </c>
      <c r="P8781" s="275"/>
      <c r="Q8781" s="73">
        <v>0</v>
      </c>
    </row>
    <row r="8782" spans="1:17" ht="12.1" customHeight="1" x14ac:dyDescent="0.25">
      <c r="A8782" s="273" t="s">
        <v>13436</v>
      </c>
      <c r="B8782" s="273"/>
      <c r="C8782" s="274" t="s">
        <v>13309</v>
      </c>
      <c r="D8782" s="274"/>
      <c r="E8782" s="274"/>
      <c r="F8782" s="274"/>
      <c r="G8782" s="73">
        <v>0</v>
      </c>
      <c r="H8782" s="73">
        <v>0</v>
      </c>
      <c r="I8782" s="275">
        <v>390000</v>
      </c>
      <c r="J8782" s="275"/>
      <c r="K8782" s="275">
        <v>0</v>
      </c>
      <c r="L8782" s="275"/>
      <c r="M8782" s="275"/>
      <c r="N8782" s="275"/>
      <c r="O8782" s="275">
        <v>390000</v>
      </c>
      <c r="P8782" s="275"/>
      <c r="Q8782" s="73">
        <v>0</v>
      </c>
    </row>
    <row r="8783" spans="1:17" ht="12.75" customHeight="1" x14ac:dyDescent="0.25">
      <c r="A8783" s="273" t="s">
        <v>13437</v>
      </c>
      <c r="B8783" s="273"/>
      <c r="C8783" s="274" t="s">
        <v>13309</v>
      </c>
      <c r="D8783" s="274"/>
      <c r="E8783" s="274"/>
      <c r="F8783" s="274"/>
      <c r="G8783" s="73">
        <v>0</v>
      </c>
      <c r="H8783" s="73">
        <v>0</v>
      </c>
      <c r="I8783" s="275">
        <v>1050000</v>
      </c>
      <c r="J8783" s="275"/>
      <c r="K8783" s="275">
        <v>0</v>
      </c>
      <c r="L8783" s="275"/>
      <c r="M8783" s="275"/>
      <c r="N8783" s="275"/>
      <c r="O8783" s="275">
        <v>1050000</v>
      </c>
      <c r="P8783" s="275"/>
      <c r="Q8783" s="73">
        <v>0</v>
      </c>
    </row>
    <row r="8784" spans="1:17" ht="12.1" customHeight="1" x14ac:dyDescent="0.25">
      <c r="A8784" s="273" t="s">
        <v>13438</v>
      </c>
      <c r="B8784" s="273"/>
      <c r="C8784" s="274" t="s">
        <v>13309</v>
      </c>
      <c r="D8784" s="274"/>
      <c r="E8784" s="274"/>
      <c r="F8784" s="274"/>
      <c r="G8784" s="73">
        <v>0</v>
      </c>
      <c r="H8784" s="73">
        <v>0</v>
      </c>
      <c r="I8784" s="275">
        <v>60000</v>
      </c>
      <c r="J8784" s="275"/>
      <c r="K8784" s="275">
        <v>0</v>
      </c>
      <c r="L8784" s="275"/>
      <c r="M8784" s="275"/>
      <c r="N8784" s="275"/>
      <c r="O8784" s="275">
        <v>60000</v>
      </c>
      <c r="P8784" s="275"/>
      <c r="Q8784" s="73">
        <v>0</v>
      </c>
    </row>
    <row r="8785" spans="1:17" ht="12.1" customHeight="1" x14ac:dyDescent="0.25">
      <c r="A8785" s="273" t="s">
        <v>13439</v>
      </c>
      <c r="B8785" s="273"/>
      <c r="C8785" s="274" t="s">
        <v>1080</v>
      </c>
      <c r="D8785" s="274"/>
      <c r="E8785" s="274"/>
      <c r="F8785" s="274"/>
      <c r="G8785" s="73">
        <v>0</v>
      </c>
      <c r="H8785" s="73">
        <v>0</v>
      </c>
      <c r="I8785" s="275">
        <v>225000</v>
      </c>
      <c r="J8785" s="275"/>
      <c r="K8785" s="275">
        <v>0</v>
      </c>
      <c r="L8785" s="275"/>
      <c r="M8785" s="275"/>
      <c r="N8785" s="275"/>
      <c r="O8785" s="275">
        <v>225000</v>
      </c>
      <c r="P8785" s="275"/>
      <c r="Q8785" s="73">
        <v>0</v>
      </c>
    </row>
    <row r="8786" spans="1:17" ht="12.1" customHeight="1" x14ac:dyDescent="0.25">
      <c r="A8786" s="273" t="s">
        <v>13440</v>
      </c>
      <c r="B8786" s="273"/>
      <c r="C8786" s="274" t="s">
        <v>1080</v>
      </c>
      <c r="D8786" s="274"/>
      <c r="E8786" s="274"/>
      <c r="F8786" s="274"/>
      <c r="G8786" s="73">
        <v>0</v>
      </c>
      <c r="H8786" s="73">
        <v>0</v>
      </c>
      <c r="I8786" s="275">
        <v>60000</v>
      </c>
      <c r="J8786" s="275"/>
      <c r="K8786" s="275">
        <v>0</v>
      </c>
      <c r="L8786" s="275"/>
      <c r="M8786" s="275"/>
      <c r="N8786" s="275"/>
      <c r="O8786" s="275">
        <v>60000</v>
      </c>
      <c r="P8786" s="275"/>
      <c r="Q8786" s="73">
        <v>0</v>
      </c>
    </row>
    <row r="8787" spans="1:17" ht="12.75" customHeight="1" x14ac:dyDescent="0.25">
      <c r="A8787" s="273" t="s">
        <v>13441</v>
      </c>
      <c r="B8787" s="273"/>
      <c r="C8787" s="274" t="s">
        <v>1080</v>
      </c>
      <c r="D8787" s="274"/>
      <c r="E8787" s="274"/>
      <c r="F8787" s="274"/>
      <c r="G8787" s="73">
        <v>0</v>
      </c>
      <c r="H8787" s="73">
        <v>0</v>
      </c>
      <c r="I8787" s="275">
        <v>30000</v>
      </c>
      <c r="J8787" s="275"/>
      <c r="K8787" s="275">
        <v>0</v>
      </c>
      <c r="L8787" s="275"/>
      <c r="M8787" s="275"/>
      <c r="N8787" s="275"/>
      <c r="O8787" s="275">
        <v>30000</v>
      </c>
      <c r="P8787" s="275"/>
      <c r="Q8787" s="73">
        <v>0</v>
      </c>
    </row>
    <row r="8788" spans="1:17" ht="12.1" customHeight="1" x14ac:dyDescent="0.25">
      <c r="A8788" s="273" t="s">
        <v>13442</v>
      </c>
      <c r="B8788" s="273"/>
      <c r="C8788" s="274" t="s">
        <v>13309</v>
      </c>
      <c r="D8788" s="274"/>
      <c r="E8788" s="274"/>
      <c r="F8788" s="274"/>
      <c r="G8788" s="73">
        <v>0</v>
      </c>
      <c r="H8788" s="73">
        <v>0</v>
      </c>
      <c r="I8788" s="275">
        <v>2913000</v>
      </c>
      <c r="J8788" s="275"/>
      <c r="K8788" s="275">
        <v>0</v>
      </c>
      <c r="L8788" s="275"/>
      <c r="M8788" s="275"/>
      <c r="N8788" s="275"/>
      <c r="O8788" s="275">
        <v>2913000</v>
      </c>
      <c r="P8788" s="275"/>
      <c r="Q8788" s="73">
        <v>0</v>
      </c>
    </row>
    <row r="8789" spans="1:17" ht="12.1" customHeight="1" x14ac:dyDescent="0.25">
      <c r="A8789" s="273" t="s">
        <v>13443</v>
      </c>
      <c r="B8789" s="273"/>
      <c r="C8789" s="274" t="s">
        <v>13309</v>
      </c>
      <c r="D8789" s="274"/>
      <c r="E8789" s="274"/>
      <c r="F8789" s="274"/>
      <c r="G8789" s="73">
        <v>0</v>
      </c>
      <c r="H8789" s="73">
        <v>0</v>
      </c>
      <c r="I8789" s="275">
        <v>420000</v>
      </c>
      <c r="J8789" s="275"/>
      <c r="K8789" s="275">
        <v>0</v>
      </c>
      <c r="L8789" s="275"/>
      <c r="M8789" s="275"/>
      <c r="N8789" s="275"/>
      <c r="O8789" s="275">
        <v>420000</v>
      </c>
      <c r="P8789" s="275"/>
      <c r="Q8789" s="73">
        <v>0</v>
      </c>
    </row>
    <row r="8790" spans="1:17" ht="12.75" customHeight="1" x14ac:dyDescent="0.25">
      <c r="A8790" s="273" t="s">
        <v>13444</v>
      </c>
      <c r="B8790" s="273"/>
      <c r="C8790" s="274" t="s">
        <v>13309</v>
      </c>
      <c r="D8790" s="274"/>
      <c r="E8790" s="274"/>
      <c r="F8790" s="274"/>
      <c r="G8790" s="73">
        <v>0</v>
      </c>
      <c r="H8790" s="73">
        <v>0</v>
      </c>
      <c r="I8790" s="275">
        <v>390000</v>
      </c>
      <c r="J8790" s="275"/>
      <c r="K8790" s="275">
        <v>0</v>
      </c>
      <c r="L8790" s="275"/>
      <c r="M8790" s="275"/>
      <c r="N8790" s="275"/>
      <c r="O8790" s="275">
        <v>390000</v>
      </c>
      <c r="P8790" s="275"/>
      <c r="Q8790" s="73">
        <v>0</v>
      </c>
    </row>
    <row r="8791" spans="1:17" ht="12.1" customHeight="1" x14ac:dyDescent="0.25">
      <c r="A8791" s="273" t="s">
        <v>13445</v>
      </c>
      <c r="B8791" s="273"/>
      <c r="C8791" s="274" t="s">
        <v>13309</v>
      </c>
      <c r="D8791" s="274"/>
      <c r="E8791" s="274"/>
      <c r="F8791" s="274"/>
      <c r="G8791" s="73">
        <v>0</v>
      </c>
      <c r="H8791" s="73">
        <v>0</v>
      </c>
      <c r="I8791" s="275">
        <v>765000</v>
      </c>
      <c r="J8791" s="275"/>
      <c r="K8791" s="275">
        <v>0</v>
      </c>
      <c r="L8791" s="275"/>
      <c r="M8791" s="275"/>
      <c r="N8791" s="275"/>
      <c r="O8791" s="275">
        <v>765000</v>
      </c>
      <c r="P8791" s="275"/>
      <c r="Q8791" s="73">
        <v>0</v>
      </c>
    </row>
    <row r="8792" spans="1:17" ht="12.1" customHeight="1" x14ac:dyDescent="0.25">
      <c r="A8792" s="273" t="s">
        <v>13446</v>
      </c>
      <c r="B8792" s="273"/>
      <c r="C8792" s="274" t="s">
        <v>13309</v>
      </c>
      <c r="D8792" s="274"/>
      <c r="E8792" s="274"/>
      <c r="F8792" s="274"/>
      <c r="G8792" s="73">
        <v>0</v>
      </c>
      <c r="H8792" s="73">
        <v>0</v>
      </c>
      <c r="I8792" s="275">
        <v>450000</v>
      </c>
      <c r="J8792" s="275"/>
      <c r="K8792" s="275">
        <v>0</v>
      </c>
      <c r="L8792" s="275"/>
      <c r="M8792" s="275"/>
      <c r="N8792" s="275"/>
      <c r="O8792" s="275">
        <v>450000</v>
      </c>
      <c r="P8792" s="275"/>
      <c r="Q8792" s="73">
        <v>0</v>
      </c>
    </row>
    <row r="8793" spans="1:17" ht="12.75" customHeight="1" x14ac:dyDescent="0.25">
      <c r="A8793" s="273" t="s">
        <v>13447</v>
      </c>
      <c r="B8793" s="273"/>
      <c r="C8793" s="274" t="s">
        <v>13448</v>
      </c>
      <c r="D8793" s="274"/>
      <c r="E8793" s="274"/>
      <c r="F8793" s="274"/>
      <c r="G8793" s="73">
        <v>0</v>
      </c>
      <c r="H8793" s="73">
        <v>0</v>
      </c>
      <c r="I8793" s="275">
        <v>180000</v>
      </c>
      <c r="J8793" s="275"/>
      <c r="K8793" s="275">
        <v>0</v>
      </c>
      <c r="L8793" s="275"/>
      <c r="M8793" s="275"/>
      <c r="N8793" s="275"/>
      <c r="O8793" s="275">
        <v>180000</v>
      </c>
      <c r="P8793" s="275"/>
      <c r="Q8793" s="73">
        <v>0</v>
      </c>
    </row>
    <row r="8794" spans="1:17" ht="12.1" customHeight="1" x14ac:dyDescent="0.25">
      <c r="A8794" s="273" t="s">
        <v>13449</v>
      </c>
      <c r="B8794" s="273"/>
      <c r="C8794" s="274" t="s">
        <v>13309</v>
      </c>
      <c r="D8794" s="274"/>
      <c r="E8794" s="274"/>
      <c r="F8794" s="274"/>
      <c r="G8794" s="73">
        <v>0</v>
      </c>
      <c r="H8794" s="73">
        <v>0</v>
      </c>
      <c r="I8794" s="275">
        <v>180000</v>
      </c>
      <c r="J8794" s="275"/>
      <c r="K8794" s="275">
        <v>0</v>
      </c>
      <c r="L8794" s="275"/>
      <c r="M8794" s="275"/>
      <c r="N8794" s="275"/>
      <c r="O8794" s="275">
        <v>180000</v>
      </c>
      <c r="P8794" s="275"/>
      <c r="Q8794" s="73">
        <v>0</v>
      </c>
    </row>
    <row r="8795" spans="1:17" ht="12.1" customHeight="1" x14ac:dyDescent="0.25">
      <c r="A8795" s="273" t="s">
        <v>13450</v>
      </c>
      <c r="B8795" s="273"/>
      <c r="C8795" s="274" t="s">
        <v>13309</v>
      </c>
      <c r="D8795" s="274"/>
      <c r="E8795" s="274"/>
      <c r="F8795" s="274"/>
      <c r="G8795" s="73">
        <v>0</v>
      </c>
      <c r="H8795" s="73">
        <v>0</v>
      </c>
      <c r="I8795" s="275">
        <v>705000</v>
      </c>
      <c r="J8795" s="275"/>
      <c r="K8795" s="275">
        <v>0</v>
      </c>
      <c r="L8795" s="275"/>
      <c r="M8795" s="275"/>
      <c r="N8795" s="275"/>
      <c r="O8795" s="275">
        <v>705000</v>
      </c>
      <c r="P8795" s="275"/>
      <c r="Q8795" s="73">
        <v>0</v>
      </c>
    </row>
    <row r="8796" spans="1:17" ht="12.75" customHeight="1" x14ac:dyDescent="0.25">
      <c r="A8796" s="273" t="s">
        <v>13451</v>
      </c>
      <c r="B8796" s="273"/>
      <c r="C8796" s="274" t="s">
        <v>13309</v>
      </c>
      <c r="D8796" s="274"/>
      <c r="E8796" s="274"/>
      <c r="F8796" s="274"/>
      <c r="G8796" s="73">
        <v>0</v>
      </c>
      <c r="H8796" s="73">
        <v>0</v>
      </c>
      <c r="I8796" s="275">
        <v>60000</v>
      </c>
      <c r="J8796" s="275"/>
      <c r="K8796" s="275">
        <v>0</v>
      </c>
      <c r="L8796" s="275"/>
      <c r="M8796" s="275"/>
      <c r="N8796" s="275"/>
      <c r="O8796" s="275">
        <v>60000</v>
      </c>
      <c r="P8796" s="275"/>
      <c r="Q8796" s="73">
        <v>0</v>
      </c>
    </row>
    <row r="8797" spans="1:17" ht="12.1" customHeight="1" x14ac:dyDescent="0.25">
      <c r="A8797" s="273" t="s">
        <v>13452</v>
      </c>
      <c r="B8797" s="273"/>
      <c r="C8797" s="274" t="s">
        <v>13453</v>
      </c>
      <c r="D8797" s="274"/>
      <c r="E8797" s="274"/>
      <c r="F8797" s="274"/>
      <c r="G8797" s="73">
        <v>0</v>
      </c>
      <c r="H8797" s="73">
        <v>0</v>
      </c>
      <c r="I8797" s="275">
        <v>612990</v>
      </c>
      <c r="J8797" s="275"/>
      <c r="K8797" s="275">
        <v>0</v>
      </c>
      <c r="L8797" s="275"/>
      <c r="M8797" s="275"/>
      <c r="N8797" s="275"/>
      <c r="O8797" s="275">
        <v>612990</v>
      </c>
      <c r="P8797" s="275"/>
      <c r="Q8797" s="73">
        <v>0</v>
      </c>
    </row>
    <row r="8798" spans="1:17" ht="12.1" customHeight="1" x14ac:dyDescent="0.25">
      <c r="A8798" s="273" t="s">
        <v>13454</v>
      </c>
      <c r="B8798" s="273"/>
      <c r="C8798" s="274" t="s">
        <v>13455</v>
      </c>
      <c r="D8798" s="274"/>
      <c r="E8798" s="274"/>
      <c r="F8798" s="274"/>
      <c r="G8798" s="73">
        <v>0</v>
      </c>
      <c r="H8798" s="73">
        <v>0</v>
      </c>
      <c r="I8798" s="275">
        <v>780000</v>
      </c>
      <c r="J8798" s="275"/>
      <c r="K8798" s="275">
        <v>0</v>
      </c>
      <c r="L8798" s="275"/>
      <c r="M8798" s="275"/>
      <c r="N8798" s="275"/>
      <c r="O8798" s="275">
        <v>780000</v>
      </c>
      <c r="P8798" s="275"/>
      <c r="Q8798" s="73">
        <v>0</v>
      </c>
    </row>
    <row r="8799" spans="1:17" ht="12.75" customHeight="1" x14ac:dyDescent="0.25">
      <c r="A8799" s="273" t="s">
        <v>13456</v>
      </c>
      <c r="B8799" s="273"/>
      <c r="C8799" s="274" t="s">
        <v>13455</v>
      </c>
      <c r="D8799" s="274"/>
      <c r="E8799" s="274"/>
      <c r="F8799" s="274"/>
      <c r="G8799" s="73">
        <v>0</v>
      </c>
      <c r="H8799" s="73">
        <v>0</v>
      </c>
      <c r="I8799" s="275">
        <v>156000</v>
      </c>
      <c r="J8799" s="275"/>
      <c r="K8799" s="275">
        <v>0</v>
      </c>
      <c r="L8799" s="275"/>
      <c r="M8799" s="275"/>
      <c r="N8799" s="275"/>
      <c r="O8799" s="275">
        <v>156000</v>
      </c>
      <c r="P8799" s="275"/>
      <c r="Q8799" s="73">
        <v>0</v>
      </c>
    </row>
    <row r="8800" spans="1:17" ht="12.1" customHeight="1" x14ac:dyDescent="0.25">
      <c r="A8800" s="273" t="s">
        <v>13457</v>
      </c>
      <c r="B8800" s="273"/>
      <c r="C8800" s="274" t="s">
        <v>13455</v>
      </c>
      <c r="D8800" s="274"/>
      <c r="E8800" s="274"/>
      <c r="F8800" s="274"/>
      <c r="G8800" s="73">
        <v>0</v>
      </c>
      <c r="H8800" s="73">
        <v>0</v>
      </c>
      <c r="I8800" s="275">
        <v>25000</v>
      </c>
      <c r="J8800" s="275"/>
      <c r="K8800" s="275">
        <v>0</v>
      </c>
      <c r="L8800" s="275"/>
      <c r="M8800" s="275"/>
      <c r="N8800" s="275"/>
      <c r="O8800" s="275">
        <v>25000</v>
      </c>
      <c r="P8800" s="275"/>
      <c r="Q8800" s="73">
        <v>0</v>
      </c>
    </row>
    <row r="8801" spans="1:17" ht="12.1" customHeight="1" x14ac:dyDescent="0.25">
      <c r="A8801" s="273" t="s">
        <v>13458</v>
      </c>
      <c r="B8801" s="273"/>
      <c r="C8801" s="274" t="s">
        <v>13455</v>
      </c>
      <c r="D8801" s="274"/>
      <c r="E8801" s="274"/>
      <c r="F8801" s="274"/>
      <c r="G8801" s="73">
        <v>0</v>
      </c>
      <c r="H8801" s="73">
        <v>0</v>
      </c>
      <c r="I8801" s="275">
        <v>423000</v>
      </c>
      <c r="J8801" s="275"/>
      <c r="K8801" s="275">
        <v>0</v>
      </c>
      <c r="L8801" s="275"/>
      <c r="M8801" s="275"/>
      <c r="N8801" s="275"/>
      <c r="O8801" s="275">
        <v>423000</v>
      </c>
      <c r="P8801" s="275"/>
      <c r="Q8801" s="73">
        <v>0</v>
      </c>
    </row>
    <row r="8802" spans="1:17" ht="12.75" customHeight="1" x14ac:dyDescent="0.25">
      <c r="A8802" s="273" t="s">
        <v>13459</v>
      </c>
      <c r="B8802" s="273"/>
      <c r="C8802" s="274" t="s">
        <v>13455</v>
      </c>
      <c r="D8802" s="274"/>
      <c r="E8802" s="274"/>
      <c r="F8802" s="274"/>
      <c r="G8802" s="73">
        <v>0</v>
      </c>
      <c r="H8802" s="73">
        <v>0</v>
      </c>
      <c r="I8802" s="275">
        <v>1200000</v>
      </c>
      <c r="J8802" s="275"/>
      <c r="K8802" s="275">
        <v>0</v>
      </c>
      <c r="L8802" s="275"/>
      <c r="M8802" s="275"/>
      <c r="N8802" s="275"/>
      <c r="O8802" s="275">
        <v>1200000</v>
      </c>
      <c r="P8802" s="275"/>
      <c r="Q8802" s="73">
        <v>0</v>
      </c>
    </row>
    <row r="8803" spans="1:17" ht="12.1" customHeight="1" x14ac:dyDescent="0.25">
      <c r="A8803" s="273" t="s">
        <v>13460</v>
      </c>
      <c r="B8803" s="273"/>
      <c r="C8803" s="274" t="s">
        <v>13455</v>
      </c>
      <c r="D8803" s="274"/>
      <c r="E8803" s="274"/>
      <c r="F8803" s="274"/>
      <c r="G8803" s="73">
        <v>0</v>
      </c>
      <c r="H8803" s="73">
        <v>0</v>
      </c>
      <c r="I8803" s="275">
        <v>3917760</v>
      </c>
      <c r="J8803" s="275"/>
      <c r="K8803" s="275">
        <v>0</v>
      </c>
      <c r="L8803" s="275"/>
      <c r="M8803" s="275"/>
      <c r="N8803" s="275"/>
      <c r="O8803" s="275">
        <v>3917760</v>
      </c>
      <c r="P8803" s="275"/>
      <c r="Q8803" s="73">
        <v>0</v>
      </c>
    </row>
    <row r="8804" spans="1:17" ht="12.1" customHeight="1" x14ac:dyDescent="0.25">
      <c r="A8804" s="273" t="s">
        <v>13461</v>
      </c>
      <c r="B8804" s="273"/>
      <c r="C8804" s="274" t="s">
        <v>13455</v>
      </c>
      <c r="D8804" s="274"/>
      <c r="E8804" s="274"/>
      <c r="F8804" s="274"/>
      <c r="G8804" s="73">
        <v>0</v>
      </c>
      <c r="H8804" s="73">
        <v>0</v>
      </c>
      <c r="I8804" s="275">
        <v>618000</v>
      </c>
      <c r="J8804" s="275"/>
      <c r="K8804" s="275">
        <v>0</v>
      </c>
      <c r="L8804" s="275"/>
      <c r="M8804" s="275"/>
      <c r="N8804" s="275"/>
      <c r="O8804" s="275">
        <v>618000</v>
      </c>
      <c r="P8804" s="275"/>
      <c r="Q8804" s="73">
        <v>0</v>
      </c>
    </row>
    <row r="8805" spans="1:17" ht="12.75" customHeight="1" x14ac:dyDescent="0.25">
      <c r="A8805" s="273" t="s">
        <v>13462</v>
      </c>
      <c r="B8805" s="273"/>
      <c r="C8805" s="274" t="s">
        <v>13455</v>
      </c>
      <c r="D8805" s="274"/>
      <c r="E8805" s="274"/>
      <c r="F8805" s="274"/>
      <c r="G8805" s="73">
        <v>0</v>
      </c>
      <c r="H8805" s="73">
        <v>0</v>
      </c>
      <c r="I8805" s="275">
        <v>1200000</v>
      </c>
      <c r="J8805" s="275"/>
      <c r="K8805" s="275">
        <v>0</v>
      </c>
      <c r="L8805" s="275"/>
      <c r="M8805" s="275"/>
      <c r="N8805" s="275"/>
      <c r="O8805" s="275">
        <v>1200000</v>
      </c>
      <c r="P8805" s="275"/>
      <c r="Q8805" s="73">
        <v>0</v>
      </c>
    </row>
    <row r="8806" spans="1:17" ht="12.1" customHeight="1" x14ac:dyDescent="0.25">
      <c r="A8806" s="273" t="s">
        <v>13463</v>
      </c>
      <c r="B8806" s="273"/>
      <c r="C8806" s="274" t="s">
        <v>13464</v>
      </c>
      <c r="D8806" s="274"/>
      <c r="E8806" s="274"/>
      <c r="F8806" s="274"/>
      <c r="G8806" s="73">
        <v>0</v>
      </c>
      <c r="H8806" s="73">
        <v>0</v>
      </c>
      <c r="I8806" s="275">
        <v>960000</v>
      </c>
      <c r="J8806" s="275"/>
      <c r="K8806" s="275">
        <v>0</v>
      </c>
      <c r="L8806" s="275"/>
      <c r="M8806" s="275"/>
      <c r="N8806" s="275"/>
      <c r="O8806" s="275">
        <v>960000</v>
      </c>
      <c r="P8806" s="275"/>
      <c r="Q8806" s="73">
        <v>0</v>
      </c>
    </row>
    <row r="8807" spans="1:17" ht="12.1" customHeight="1" x14ac:dyDescent="0.25">
      <c r="A8807" s="355"/>
      <c r="B8807" s="355"/>
      <c r="C8807" s="355"/>
      <c r="D8807" s="355"/>
      <c r="E8807" s="355"/>
      <c r="F8807" s="355"/>
      <c r="G8807" s="74">
        <v>0</v>
      </c>
      <c r="H8807" s="74">
        <v>0</v>
      </c>
      <c r="I8807" s="356">
        <v>36127750</v>
      </c>
      <c r="J8807" s="356"/>
      <c r="K8807" s="356">
        <v>0</v>
      </c>
      <c r="L8807" s="356"/>
      <c r="M8807" s="356"/>
      <c r="N8807" s="356"/>
      <c r="O8807" s="356">
        <v>36127750</v>
      </c>
      <c r="P8807" s="356"/>
      <c r="Q8807" s="74">
        <v>0</v>
      </c>
    </row>
    <row r="8808" spans="1:17" ht="6.8" customHeight="1" x14ac:dyDescent="0.25"/>
    <row r="8809" spans="1:17" ht="12.75" customHeight="1" x14ac:dyDescent="0.25">
      <c r="A8809" s="277" t="s">
        <v>578</v>
      </c>
      <c r="B8809" s="277"/>
      <c r="C8809" s="278" t="s">
        <v>1082</v>
      </c>
      <c r="D8809" s="278"/>
      <c r="E8809" s="278"/>
      <c r="F8809" s="278"/>
      <c r="G8809" s="278"/>
      <c r="H8809" s="278"/>
      <c r="I8809" s="278"/>
      <c r="J8809" s="278"/>
      <c r="K8809" s="278"/>
      <c r="L8809" s="278"/>
      <c r="M8809" s="278"/>
      <c r="N8809" s="278"/>
      <c r="O8809" s="278"/>
      <c r="P8809" s="278"/>
      <c r="Q8809" s="278"/>
    </row>
    <row r="8810" spans="1:17" ht="12.1" customHeight="1" x14ac:dyDescent="0.25">
      <c r="A8810" s="273" t="s">
        <v>13465</v>
      </c>
      <c r="B8810" s="273"/>
      <c r="C8810" s="274" t="s">
        <v>13466</v>
      </c>
      <c r="D8810" s="274"/>
      <c r="E8810" s="274"/>
      <c r="F8810" s="274"/>
      <c r="G8810" s="73">
        <v>0</v>
      </c>
      <c r="H8810" s="73">
        <v>0</v>
      </c>
      <c r="I8810" s="275">
        <v>633856.37</v>
      </c>
      <c r="J8810" s="275"/>
      <c r="K8810" s="275">
        <v>0</v>
      </c>
      <c r="L8810" s="275"/>
      <c r="M8810" s="275"/>
      <c r="N8810" s="275"/>
      <c r="O8810" s="275">
        <v>633856.37</v>
      </c>
      <c r="P8810" s="275"/>
      <c r="Q8810" s="73">
        <v>0</v>
      </c>
    </row>
    <row r="8811" spans="1:17" ht="12.1" customHeight="1" x14ac:dyDescent="0.25">
      <c r="A8811" s="273" t="s">
        <v>13467</v>
      </c>
      <c r="B8811" s="273"/>
      <c r="C8811" s="274" t="s">
        <v>13466</v>
      </c>
      <c r="D8811" s="274"/>
      <c r="E8811" s="274"/>
      <c r="F8811" s="274"/>
      <c r="G8811" s="73">
        <v>0</v>
      </c>
      <c r="H8811" s="73">
        <v>0</v>
      </c>
      <c r="I8811" s="275">
        <v>617000</v>
      </c>
      <c r="J8811" s="275"/>
      <c r="K8811" s="275">
        <v>0</v>
      </c>
      <c r="L8811" s="275"/>
      <c r="M8811" s="275"/>
      <c r="N8811" s="275"/>
      <c r="O8811" s="275">
        <v>617000</v>
      </c>
      <c r="P8811" s="275"/>
      <c r="Q8811" s="73">
        <v>0</v>
      </c>
    </row>
    <row r="8812" spans="1:17" ht="12.1" customHeight="1" x14ac:dyDescent="0.25">
      <c r="A8812" s="273" t="s">
        <v>13468</v>
      </c>
      <c r="B8812" s="273"/>
      <c r="C8812" s="274" t="s">
        <v>13466</v>
      </c>
      <c r="D8812" s="274"/>
      <c r="E8812" s="274"/>
      <c r="F8812" s="274"/>
      <c r="G8812" s="73">
        <v>0</v>
      </c>
      <c r="H8812" s="73">
        <v>0</v>
      </c>
      <c r="I8812" s="275">
        <v>734276.34</v>
      </c>
      <c r="J8812" s="275"/>
      <c r="K8812" s="275">
        <v>0</v>
      </c>
      <c r="L8812" s="275"/>
      <c r="M8812" s="275"/>
      <c r="N8812" s="275"/>
      <c r="O8812" s="275">
        <v>734276.34</v>
      </c>
      <c r="P8812" s="275"/>
      <c r="Q8812" s="73">
        <v>0</v>
      </c>
    </row>
    <row r="8813" spans="1:17" ht="12.75" customHeight="1" x14ac:dyDescent="0.25">
      <c r="A8813" s="273" t="s">
        <v>13469</v>
      </c>
      <c r="B8813" s="273"/>
      <c r="C8813" s="274" t="s">
        <v>13466</v>
      </c>
      <c r="D8813" s="274"/>
      <c r="E8813" s="274"/>
      <c r="F8813" s="274"/>
      <c r="G8813" s="73">
        <v>0</v>
      </c>
      <c r="H8813" s="73">
        <v>0</v>
      </c>
      <c r="I8813" s="275">
        <v>390363.73</v>
      </c>
      <c r="J8813" s="275"/>
      <c r="K8813" s="275">
        <v>0</v>
      </c>
      <c r="L8813" s="275"/>
      <c r="M8813" s="275"/>
      <c r="N8813" s="275"/>
      <c r="O8813" s="275">
        <v>390363.73</v>
      </c>
      <c r="P8813" s="275"/>
      <c r="Q8813" s="73">
        <v>0</v>
      </c>
    </row>
    <row r="8814" spans="1:17" ht="12.1" customHeight="1" x14ac:dyDescent="0.25">
      <c r="A8814" s="273" t="s">
        <v>13470</v>
      </c>
      <c r="B8814" s="273"/>
      <c r="C8814" s="274" t="s">
        <v>13471</v>
      </c>
      <c r="D8814" s="274"/>
      <c r="E8814" s="274"/>
      <c r="F8814" s="274"/>
      <c r="G8814" s="73">
        <v>0</v>
      </c>
      <c r="H8814" s="73">
        <v>0</v>
      </c>
      <c r="I8814" s="275">
        <v>480000</v>
      </c>
      <c r="J8814" s="275"/>
      <c r="K8814" s="275">
        <v>0</v>
      </c>
      <c r="L8814" s="275"/>
      <c r="M8814" s="275"/>
      <c r="N8814" s="275"/>
      <c r="O8814" s="275">
        <v>480000</v>
      </c>
      <c r="P8814" s="275"/>
      <c r="Q8814" s="73">
        <v>0</v>
      </c>
    </row>
    <row r="8815" spans="1:17" ht="12.1" customHeight="1" x14ac:dyDescent="0.25">
      <c r="A8815" s="273" t="s">
        <v>13472</v>
      </c>
      <c r="B8815" s="273"/>
      <c r="C8815" s="274" t="s">
        <v>13473</v>
      </c>
      <c r="D8815" s="274"/>
      <c r="E8815" s="274"/>
      <c r="F8815" s="274"/>
      <c r="G8815" s="73">
        <v>0</v>
      </c>
      <c r="H8815" s="73">
        <v>0</v>
      </c>
      <c r="I8815" s="275">
        <v>440000</v>
      </c>
      <c r="J8815" s="275"/>
      <c r="K8815" s="275">
        <v>0</v>
      </c>
      <c r="L8815" s="275"/>
      <c r="M8815" s="275"/>
      <c r="N8815" s="275"/>
      <c r="O8815" s="275">
        <v>440000</v>
      </c>
      <c r="P8815" s="275"/>
      <c r="Q8815" s="73">
        <v>0</v>
      </c>
    </row>
    <row r="8816" spans="1:17" ht="12.75" customHeight="1" x14ac:dyDescent="0.25">
      <c r="A8816" s="273" t="s">
        <v>13474</v>
      </c>
      <c r="B8816" s="273"/>
      <c r="C8816" s="274" t="s">
        <v>13466</v>
      </c>
      <c r="D8816" s="274"/>
      <c r="E8816" s="274"/>
      <c r="F8816" s="274"/>
      <c r="G8816" s="73">
        <v>0</v>
      </c>
      <c r="H8816" s="73">
        <v>0</v>
      </c>
      <c r="I8816" s="275">
        <v>330000</v>
      </c>
      <c r="J8816" s="275"/>
      <c r="K8816" s="275">
        <v>0</v>
      </c>
      <c r="L8816" s="275"/>
      <c r="M8816" s="275"/>
      <c r="N8816" s="275"/>
      <c r="O8816" s="275">
        <v>330000</v>
      </c>
      <c r="P8816" s="275"/>
      <c r="Q8816" s="73">
        <v>0</v>
      </c>
    </row>
    <row r="8817" spans="1:17" ht="12.1" customHeight="1" x14ac:dyDescent="0.25">
      <c r="A8817" s="273" t="s">
        <v>13475</v>
      </c>
      <c r="B8817" s="273"/>
      <c r="C8817" s="274" t="s">
        <v>13466</v>
      </c>
      <c r="D8817" s="274"/>
      <c r="E8817" s="274"/>
      <c r="F8817" s="274"/>
      <c r="G8817" s="73">
        <v>0</v>
      </c>
      <c r="H8817" s="73">
        <v>0</v>
      </c>
      <c r="I8817" s="275">
        <v>1436345.45</v>
      </c>
      <c r="J8817" s="275"/>
      <c r="K8817" s="275">
        <v>0</v>
      </c>
      <c r="L8817" s="275"/>
      <c r="M8817" s="275"/>
      <c r="N8817" s="275"/>
      <c r="O8817" s="275">
        <v>1436345.45</v>
      </c>
      <c r="P8817" s="275"/>
      <c r="Q8817" s="73">
        <v>0</v>
      </c>
    </row>
    <row r="8818" spans="1:17" ht="12.1" customHeight="1" x14ac:dyDescent="0.25">
      <c r="A8818" s="273" t="s">
        <v>13476</v>
      </c>
      <c r="B8818" s="273"/>
      <c r="C8818" s="274" t="s">
        <v>13466</v>
      </c>
      <c r="D8818" s="274"/>
      <c r="E8818" s="274"/>
      <c r="F8818" s="274"/>
      <c r="G8818" s="73">
        <v>0</v>
      </c>
      <c r="H8818" s="73">
        <v>0</v>
      </c>
      <c r="I8818" s="275">
        <v>360000</v>
      </c>
      <c r="J8818" s="275"/>
      <c r="K8818" s="275">
        <v>0</v>
      </c>
      <c r="L8818" s="275"/>
      <c r="M8818" s="275"/>
      <c r="N8818" s="275"/>
      <c r="O8818" s="275">
        <v>360000</v>
      </c>
      <c r="P8818" s="275"/>
      <c r="Q8818" s="73">
        <v>0</v>
      </c>
    </row>
    <row r="8819" spans="1:17" ht="12.75" customHeight="1" x14ac:dyDescent="0.25">
      <c r="A8819" s="273" t="s">
        <v>13477</v>
      </c>
      <c r="B8819" s="273"/>
      <c r="C8819" s="274" t="s">
        <v>13466</v>
      </c>
      <c r="D8819" s="274"/>
      <c r="E8819" s="274"/>
      <c r="F8819" s="274"/>
      <c r="G8819" s="73">
        <v>0</v>
      </c>
      <c r="H8819" s="73">
        <v>0</v>
      </c>
      <c r="I8819" s="275">
        <v>250000</v>
      </c>
      <c r="J8819" s="275"/>
      <c r="K8819" s="275">
        <v>0</v>
      </c>
      <c r="L8819" s="275"/>
      <c r="M8819" s="275"/>
      <c r="N8819" s="275"/>
      <c r="O8819" s="275">
        <v>250000</v>
      </c>
      <c r="P8819" s="275"/>
      <c r="Q8819" s="73">
        <v>0</v>
      </c>
    </row>
    <row r="8820" spans="1:17" ht="12.1" customHeight="1" x14ac:dyDescent="0.25">
      <c r="A8820" s="273" t="s">
        <v>13478</v>
      </c>
      <c r="B8820" s="273"/>
      <c r="C8820" s="274" t="s">
        <v>13466</v>
      </c>
      <c r="D8820" s="274"/>
      <c r="E8820" s="274"/>
      <c r="F8820" s="274"/>
      <c r="G8820" s="73">
        <v>0</v>
      </c>
      <c r="H8820" s="73">
        <v>0</v>
      </c>
      <c r="I8820" s="275">
        <v>600000</v>
      </c>
      <c r="J8820" s="275"/>
      <c r="K8820" s="275">
        <v>0</v>
      </c>
      <c r="L8820" s="275"/>
      <c r="M8820" s="275"/>
      <c r="N8820" s="275"/>
      <c r="O8820" s="275">
        <v>600000</v>
      </c>
      <c r="P8820" s="275"/>
      <c r="Q8820" s="73">
        <v>0</v>
      </c>
    </row>
    <row r="8821" spans="1:17" ht="12.1" customHeight="1" x14ac:dyDescent="0.25">
      <c r="A8821" s="273" t="s">
        <v>13479</v>
      </c>
      <c r="B8821" s="273"/>
      <c r="C8821" s="274" t="s">
        <v>13466</v>
      </c>
      <c r="D8821" s="274"/>
      <c r="E8821" s="274"/>
      <c r="F8821" s="274"/>
      <c r="G8821" s="73">
        <v>0</v>
      </c>
      <c r="H8821" s="73">
        <v>0</v>
      </c>
      <c r="I8821" s="275">
        <v>840000</v>
      </c>
      <c r="J8821" s="275"/>
      <c r="K8821" s="275">
        <v>0</v>
      </c>
      <c r="L8821" s="275"/>
      <c r="M8821" s="275"/>
      <c r="N8821" s="275"/>
      <c r="O8821" s="275">
        <v>840000</v>
      </c>
      <c r="P8821" s="275"/>
      <c r="Q8821" s="73">
        <v>0</v>
      </c>
    </row>
    <row r="8822" spans="1:17" ht="12.75" customHeight="1" x14ac:dyDescent="0.25">
      <c r="A8822" s="273" t="s">
        <v>13480</v>
      </c>
      <c r="B8822" s="273"/>
      <c r="C8822" s="274" t="s">
        <v>13466</v>
      </c>
      <c r="D8822" s="274"/>
      <c r="E8822" s="274"/>
      <c r="F8822" s="274"/>
      <c r="G8822" s="73">
        <v>0</v>
      </c>
      <c r="H8822" s="73">
        <v>0</v>
      </c>
      <c r="I8822" s="275">
        <v>115550</v>
      </c>
      <c r="J8822" s="275"/>
      <c r="K8822" s="275">
        <v>0</v>
      </c>
      <c r="L8822" s="275"/>
      <c r="M8822" s="275"/>
      <c r="N8822" s="275"/>
      <c r="O8822" s="275">
        <v>115550</v>
      </c>
      <c r="P8822" s="275"/>
      <c r="Q8822" s="73">
        <v>0</v>
      </c>
    </row>
    <row r="8823" spans="1:17" ht="12.1" customHeight="1" x14ac:dyDescent="0.25">
      <c r="A8823" s="273" t="s">
        <v>13481</v>
      </c>
      <c r="B8823" s="273"/>
      <c r="C8823" s="274" t="s">
        <v>13466</v>
      </c>
      <c r="D8823" s="274"/>
      <c r="E8823" s="274"/>
      <c r="F8823" s="274"/>
      <c r="G8823" s="73">
        <v>0</v>
      </c>
      <c r="H8823" s="73">
        <v>0</v>
      </c>
      <c r="I8823" s="275">
        <v>129360</v>
      </c>
      <c r="J8823" s="275"/>
      <c r="K8823" s="275">
        <v>0</v>
      </c>
      <c r="L8823" s="275"/>
      <c r="M8823" s="275"/>
      <c r="N8823" s="275"/>
      <c r="O8823" s="275">
        <v>129360</v>
      </c>
      <c r="P8823" s="275"/>
      <c r="Q8823" s="73">
        <v>0</v>
      </c>
    </row>
    <row r="8824" spans="1:17" ht="12.1" customHeight="1" x14ac:dyDescent="0.25">
      <c r="A8824" s="273" t="s">
        <v>13482</v>
      </c>
      <c r="B8824" s="273"/>
      <c r="C8824" s="274" t="s">
        <v>13483</v>
      </c>
      <c r="D8824" s="274"/>
      <c r="E8824" s="274"/>
      <c r="F8824" s="274"/>
      <c r="G8824" s="73">
        <v>0</v>
      </c>
      <c r="H8824" s="73">
        <v>0</v>
      </c>
      <c r="I8824" s="275">
        <v>619418.18000000005</v>
      </c>
      <c r="J8824" s="275"/>
      <c r="K8824" s="275">
        <v>0</v>
      </c>
      <c r="L8824" s="275"/>
      <c r="M8824" s="275"/>
      <c r="N8824" s="275"/>
      <c r="O8824" s="275">
        <v>619418.18000000005</v>
      </c>
      <c r="P8824" s="275"/>
      <c r="Q8824" s="73">
        <v>0</v>
      </c>
    </row>
    <row r="8825" spans="1:17" ht="12.75" customHeight="1" x14ac:dyDescent="0.25">
      <c r="A8825" s="273" t="s">
        <v>13484</v>
      </c>
      <c r="B8825" s="273"/>
      <c r="C8825" s="274" t="s">
        <v>13466</v>
      </c>
      <c r="D8825" s="274"/>
      <c r="E8825" s="274"/>
      <c r="F8825" s="274"/>
      <c r="G8825" s="73">
        <v>0</v>
      </c>
      <c r="H8825" s="73">
        <v>0</v>
      </c>
      <c r="I8825" s="275">
        <v>64545.45</v>
      </c>
      <c r="J8825" s="275"/>
      <c r="K8825" s="275">
        <v>0</v>
      </c>
      <c r="L8825" s="275"/>
      <c r="M8825" s="275"/>
      <c r="N8825" s="275"/>
      <c r="O8825" s="275">
        <v>64545.45</v>
      </c>
      <c r="P8825" s="275"/>
      <c r="Q8825" s="73">
        <v>0</v>
      </c>
    </row>
    <row r="8826" spans="1:17" ht="12.1" customHeight="1" x14ac:dyDescent="0.25">
      <c r="A8826" s="273" t="s">
        <v>13485</v>
      </c>
      <c r="B8826" s="273"/>
      <c r="C8826" s="274" t="s">
        <v>13486</v>
      </c>
      <c r="D8826" s="274"/>
      <c r="E8826" s="274"/>
      <c r="F8826" s="274"/>
      <c r="G8826" s="73">
        <v>0</v>
      </c>
      <c r="H8826" s="73">
        <v>0</v>
      </c>
      <c r="I8826" s="275">
        <v>330000</v>
      </c>
      <c r="J8826" s="275"/>
      <c r="K8826" s="275">
        <v>0</v>
      </c>
      <c r="L8826" s="275"/>
      <c r="M8826" s="275"/>
      <c r="N8826" s="275"/>
      <c r="O8826" s="275">
        <v>330000</v>
      </c>
      <c r="P8826" s="275"/>
      <c r="Q8826" s="73">
        <v>0</v>
      </c>
    </row>
    <row r="8827" spans="1:17" ht="12.1" customHeight="1" x14ac:dyDescent="0.25">
      <c r="A8827" s="273" t="s">
        <v>13487</v>
      </c>
      <c r="B8827" s="273"/>
      <c r="C8827" s="274" t="s">
        <v>13466</v>
      </c>
      <c r="D8827" s="274"/>
      <c r="E8827" s="274"/>
      <c r="F8827" s="274"/>
      <c r="G8827" s="73">
        <v>0</v>
      </c>
      <c r="H8827" s="73">
        <v>0</v>
      </c>
      <c r="I8827" s="275">
        <v>635550</v>
      </c>
      <c r="J8827" s="275"/>
      <c r="K8827" s="275">
        <v>0</v>
      </c>
      <c r="L8827" s="275"/>
      <c r="M8827" s="275"/>
      <c r="N8827" s="275"/>
      <c r="O8827" s="275">
        <v>635550</v>
      </c>
      <c r="P8827" s="275"/>
      <c r="Q8827" s="73">
        <v>0</v>
      </c>
    </row>
    <row r="8828" spans="1:17" ht="12.75" customHeight="1" x14ac:dyDescent="0.25">
      <c r="A8828" s="273" t="s">
        <v>13488</v>
      </c>
      <c r="B8828" s="273"/>
      <c r="C8828" s="274" t="s">
        <v>13466</v>
      </c>
      <c r="D8828" s="274"/>
      <c r="E8828" s="274"/>
      <c r="F8828" s="274"/>
      <c r="G8828" s="73">
        <v>0</v>
      </c>
      <c r="H8828" s="73">
        <v>0</v>
      </c>
      <c r="I8828" s="275">
        <v>265894.19</v>
      </c>
      <c r="J8828" s="275"/>
      <c r="K8828" s="275">
        <v>0</v>
      </c>
      <c r="L8828" s="275"/>
      <c r="M8828" s="275"/>
      <c r="N8828" s="275"/>
      <c r="O8828" s="275">
        <v>265894.19</v>
      </c>
      <c r="P8828" s="275"/>
      <c r="Q8828" s="73">
        <v>0</v>
      </c>
    </row>
    <row r="8829" spans="1:17" ht="12.1" customHeight="1" x14ac:dyDescent="0.25">
      <c r="A8829" s="355"/>
      <c r="B8829" s="355"/>
      <c r="C8829" s="355"/>
      <c r="D8829" s="355"/>
      <c r="E8829" s="355"/>
      <c r="F8829" s="355"/>
      <c r="G8829" s="74">
        <v>0</v>
      </c>
      <c r="H8829" s="74">
        <v>0</v>
      </c>
      <c r="I8829" s="356">
        <v>9272159.7100000009</v>
      </c>
      <c r="J8829" s="356"/>
      <c r="K8829" s="356">
        <v>0</v>
      </c>
      <c r="L8829" s="356"/>
      <c r="M8829" s="356"/>
      <c r="N8829" s="356"/>
      <c r="O8829" s="356">
        <v>9272159.7100000009</v>
      </c>
      <c r="P8829" s="356"/>
      <c r="Q8829" s="74">
        <v>0</v>
      </c>
    </row>
    <row r="8830" spans="1:17" ht="6.8" customHeight="1" x14ac:dyDescent="0.25"/>
    <row r="8831" spans="1:17" ht="12.1" customHeight="1" x14ac:dyDescent="0.25">
      <c r="A8831" s="277" t="s">
        <v>578</v>
      </c>
      <c r="B8831" s="277"/>
      <c r="C8831" s="278" t="s">
        <v>1084</v>
      </c>
      <c r="D8831" s="278"/>
      <c r="E8831" s="278"/>
      <c r="F8831" s="278"/>
      <c r="G8831" s="278"/>
      <c r="H8831" s="278"/>
      <c r="I8831" s="278"/>
      <c r="J8831" s="278"/>
      <c r="K8831" s="278"/>
      <c r="L8831" s="278"/>
      <c r="M8831" s="278"/>
      <c r="N8831" s="278"/>
      <c r="O8831" s="278"/>
      <c r="P8831" s="278"/>
      <c r="Q8831" s="278"/>
    </row>
    <row r="8832" spans="1:17" ht="12.75" customHeight="1" x14ac:dyDescent="0.25">
      <c r="A8832" s="273" t="s">
        <v>13489</v>
      </c>
      <c r="B8832" s="273"/>
      <c r="C8832" s="274" t="s">
        <v>13490</v>
      </c>
      <c r="D8832" s="274"/>
      <c r="E8832" s="274"/>
      <c r="F8832" s="274"/>
      <c r="G8832" s="73">
        <v>0</v>
      </c>
      <c r="H8832" s="73">
        <v>0</v>
      </c>
      <c r="I8832" s="275">
        <v>576818.18000000005</v>
      </c>
      <c r="J8832" s="275"/>
      <c r="K8832" s="275">
        <v>0</v>
      </c>
      <c r="L8832" s="275"/>
      <c r="M8832" s="275"/>
      <c r="N8832" s="275"/>
      <c r="O8832" s="275">
        <v>576818.18000000005</v>
      </c>
      <c r="P8832" s="275"/>
      <c r="Q8832" s="73">
        <v>0</v>
      </c>
    </row>
    <row r="8833" spans="1:17" ht="12.1" customHeight="1" x14ac:dyDescent="0.25">
      <c r="A8833" s="273" t="s">
        <v>13491</v>
      </c>
      <c r="B8833" s="273"/>
      <c r="C8833" s="274" t="s">
        <v>13492</v>
      </c>
      <c r="D8833" s="274"/>
      <c r="E8833" s="274"/>
      <c r="F8833" s="274"/>
      <c r="G8833" s="73">
        <v>0</v>
      </c>
      <c r="H8833" s="73">
        <v>0</v>
      </c>
      <c r="I8833" s="275">
        <v>30000</v>
      </c>
      <c r="J8833" s="275"/>
      <c r="K8833" s="275">
        <v>0</v>
      </c>
      <c r="L8833" s="275"/>
      <c r="M8833" s="275"/>
      <c r="N8833" s="275"/>
      <c r="O8833" s="275">
        <v>30000</v>
      </c>
      <c r="P8833" s="275"/>
      <c r="Q8833" s="73">
        <v>0</v>
      </c>
    </row>
    <row r="8834" spans="1:17" ht="12.1" customHeight="1" x14ac:dyDescent="0.25">
      <c r="A8834" s="273" t="s">
        <v>13493</v>
      </c>
      <c r="B8834" s="273"/>
      <c r="C8834" s="274" t="s">
        <v>13494</v>
      </c>
      <c r="D8834" s="274"/>
      <c r="E8834" s="274"/>
      <c r="F8834" s="274"/>
      <c r="G8834" s="73">
        <v>0</v>
      </c>
      <c r="H8834" s="73">
        <v>0</v>
      </c>
      <c r="I8834" s="275">
        <v>30000</v>
      </c>
      <c r="J8834" s="275"/>
      <c r="K8834" s="275">
        <v>0</v>
      </c>
      <c r="L8834" s="275"/>
      <c r="M8834" s="275"/>
      <c r="N8834" s="275"/>
      <c r="O8834" s="275">
        <v>30000</v>
      </c>
      <c r="P8834" s="275"/>
      <c r="Q8834" s="73">
        <v>0</v>
      </c>
    </row>
    <row r="8835" spans="1:17" ht="12.75" customHeight="1" x14ac:dyDescent="0.25">
      <c r="A8835" s="273" t="s">
        <v>13495</v>
      </c>
      <c r="B8835" s="273"/>
      <c r="C8835" s="274" t="s">
        <v>13496</v>
      </c>
      <c r="D8835" s="274"/>
      <c r="E8835" s="274"/>
      <c r="F8835" s="274"/>
      <c r="G8835" s="73">
        <v>0</v>
      </c>
      <c r="H8835" s="73">
        <v>0</v>
      </c>
      <c r="I8835" s="275">
        <v>1704300</v>
      </c>
      <c r="J8835" s="275"/>
      <c r="K8835" s="275">
        <v>0</v>
      </c>
      <c r="L8835" s="275"/>
      <c r="M8835" s="275"/>
      <c r="N8835" s="275"/>
      <c r="O8835" s="275">
        <v>1704300</v>
      </c>
      <c r="P8835" s="275"/>
      <c r="Q8835" s="73">
        <v>0</v>
      </c>
    </row>
    <row r="8836" spans="1:17" ht="12.1" customHeight="1" x14ac:dyDescent="0.25">
      <c r="A8836" s="273" t="s">
        <v>13497</v>
      </c>
      <c r="B8836" s="273"/>
      <c r="C8836" s="274" t="s">
        <v>13498</v>
      </c>
      <c r="D8836" s="274"/>
      <c r="E8836" s="274"/>
      <c r="F8836" s="274"/>
      <c r="G8836" s="73">
        <v>0</v>
      </c>
      <c r="H8836" s="73">
        <v>0</v>
      </c>
      <c r="I8836" s="275">
        <v>61000</v>
      </c>
      <c r="J8836" s="275"/>
      <c r="K8836" s="275">
        <v>0</v>
      </c>
      <c r="L8836" s="275"/>
      <c r="M8836" s="275"/>
      <c r="N8836" s="275"/>
      <c r="O8836" s="275">
        <v>61000</v>
      </c>
      <c r="P8836" s="275"/>
      <c r="Q8836" s="73">
        <v>0</v>
      </c>
    </row>
    <row r="8837" spans="1:17" ht="12.1" customHeight="1" x14ac:dyDescent="0.25">
      <c r="A8837" s="273" t="s">
        <v>13499</v>
      </c>
      <c r="B8837" s="273"/>
      <c r="C8837" s="274" t="s">
        <v>13500</v>
      </c>
      <c r="D8837" s="274"/>
      <c r="E8837" s="274"/>
      <c r="F8837" s="274"/>
      <c r="G8837" s="73">
        <v>0</v>
      </c>
      <c r="H8837" s="73">
        <v>0</v>
      </c>
      <c r="I8837" s="275">
        <v>248181.82</v>
      </c>
      <c r="J8837" s="275"/>
      <c r="K8837" s="275">
        <v>0</v>
      </c>
      <c r="L8837" s="275"/>
      <c r="M8837" s="275"/>
      <c r="N8837" s="275"/>
      <c r="O8837" s="275">
        <v>248181.82</v>
      </c>
      <c r="P8837" s="275"/>
      <c r="Q8837" s="73">
        <v>0</v>
      </c>
    </row>
    <row r="8838" spans="1:17" ht="12.1" customHeight="1" x14ac:dyDescent="0.25">
      <c r="A8838" s="273" t="s">
        <v>13501</v>
      </c>
      <c r="B8838" s="273"/>
      <c r="C8838" s="274" t="s">
        <v>13502</v>
      </c>
      <c r="D8838" s="274"/>
      <c r="E8838" s="274"/>
      <c r="F8838" s="274"/>
      <c r="G8838" s="73">
        <v>0</v>
      </c>
      <c r="H8838" s="73">
        <v>0</v>
      </c>
      <c r="I8838" s="275">
        <v>35000</v>
      </c>
      <c r="J8838" s="275"/>
      <c r="K8838" s="275">
        <v>0</v>
      </c>
      <c r="L8838" s="275"/>
      <c r="M8838" s="275"/>
      <c r="N8838" s="275"/>
      <c r="O8838" s="275">
        <v>35000</v>
      </c>
      <c r="P8838" s="275"/>
      <c r="Q8838" s="73">
        <v>0</v>
      </c>
    </row>
    <row r="8839" spans="1:17" ht="12.75" customHeight="1" x14ac:dyDescent="0.25">
      <c r="A8839" s="273" t="s">
        <v>13503</v>
      </c>
      <c r="B8839" s="273"/>
      <c r="C8839" s="274" t="s">
        <v>13504</v>
      </c>
      <c r="D8839" s="274"/>
      <c r="E8839" s="274"/>
      <c r="F8839" s="274"/>
      <c r="G8839" s="73">
        <v>0</v>
      </c>
      <c r="H8839" s="73">
        <v>0</v>
      </c>
      <c r="I8839" s="275">
        <v>250000</v>
      </c>
      <c r="J8839" s="275"/>
      <c r="K8839" s="275">
        <v>0</v>
      </c>
      <c r="L8839" s="275"/>
      <c r="M8839" s="275"/>
      <c r="N8839" s="275"/>
      <c r="O8839" s="275">
        <v>250000</v>
      </c>
      <c r="P8839" s="275"/>
      <c r="Q8839" s="73">
        <v>0</v>
      </c>
    </row>
    <row r="8840" spans="1:17" ht="12.1" customHeight="1" x14ac:dyDescent="0.25">
      <c r="A8840" s="355"/>
      <c r="B8840" s="355"/>
      <c r="C8840" s="355"/>
      <c r="D8840" s="355"/>
      <c r="E8840" s="355"/>
      <c r="F8840" s="355"/>
      <c r="G8840" s="74">
        <v>0</v>
      </c>
      <c r="H8840" s="74">
        <v>0</v>
      </c>
      <c r="I8840" s="356">
        <v>2935300</v>
      </c>
      <c r="J8840" s="356"/>
      <c r="K8840" s="356">
        <v>0</v>
      </c>
      <c r="L8840" s="356"/>
      <c r="M8840" s="356"/>
      <c r="N8840" s="356"/>
      <c r="O8840" s="356">
        <v>2935300</v>
      </c>
      <c r="P8840" s="356"/>
      <c r="Q8840" s="74">
        <v>0</v>
      </c>
    </row>
    <row r="8841" spans="1:17" ht="6.8" customHeight="1" x14ac:dyDescent="0.25"/>
    <row r="8842" spans="1:17" ht="12.1" customHeight="1" x14ac:dyDescent="0.25">
      <c r="A8842" s="277" t="s">
        <v>578</v>
      </c>
      <c r="B8842" s="277"/>
      <c r="C8842" s="278" t="s">
        <v>1086</v>
      </c>
      <c r="D8842" s="278"/>
      <c r="E8842" s="278"/>
      <c r="F8842" s="278"/>
      <c r="G8842" s="278"/>
      <c r="H8842" s="278"/>
      <c r="I8842" s="278"/>
      <c r="J8842" s="278"/>
      <c r="K8842" s="278"/>
      <c r="L8842" s="278"/>
      <c r="M8842" s="278"/>
      <c r="N8842" s="278"/>
      <c r="O8842" s="278"/>
      <c r="P8842" s="278"/>
      <c r="Q8842" s="278"/>
    </row>
    <row r="8843" spans="1:17" ht="12.75" customHeight="1" x14ac:dyDescent="0.25">
      <c r="A8843" s="273" t="s">
        <v>13505</v>
      </c>
      <c r="B8843" s="273"/>
      <c r="C8843" s="274" t="s">
        <v>13506</v>
      </c>
      <c r="D8843" s="274"/>
      <c r="E8843" s="274"/>
      <c r="F8843" s="274"/>
      <c r="G8843" s="73">
        <v>0</v>
      </c>
      <c r="H8843" s="73">
        <v>0</v>
      </c>
      <c r="I8843" s="275">
        <v>583000</v>
      </c>
      <c r="J8843" s="275"/>
      <c r="K8843" s="275">
        <v>0</v>
      </c>
      <c r="L8843" s="275"/>
      <c r="M8843" s="275"/>
      <c r="N8843" s="275"/>
      <c r="O8843" s="275">
        <v>583000</v>
      </c>
      <c r="P8843" s="275"/>
      <c r="Q8843" s="73">
        <v>0</v>
      </c>
    </row>
    <row r="8844" spans="1:17" ht="12.1" customHeight="1" x14ac:dyDescent="0.25">
      <c r="A8844" s="273" t="s">
        <v>13507</v>
      </c>
      <c r="B8844" s="273"/>
      <c r="C8844" s="274" t="s">
        <v>13506</v>
      </c>
      <c r="D8844" s="274"/>
      <c r="E8844" s="274"/>
      <c r="F8844" s="274"/>
      <c r="G8844" s="73">
        <v>0</v>
      </c>
      <c r="H8844" s="73">
        <v>0</v>
      </c>
      <c r="I8844" s="275">
        <v>530000</v>
      </c>
      <c r="J8844" s="275"/>
      <c r="K8844" s="275">
        <v>0</v>
      </c>
      <c r="L8844" s="275"/>
      <c r="M8844" s="275"/>
      <c r="N8844" s="275"/>
      <c r="O8844" s="275">
        <v>530000</v>
      </c>
      <c r="P8844" s="275"/>
      <c r="Q8844" s="73">
        <v>0</v>
      </c>
    </row>
    <row r="8845" spans="1:17" ht="12.1" customHeight="1" x14ac:dyDescent="0.25">
      <c r="A8845" s="273" t="s">
        <v>13508</v>
      </c>
      <c r="B8845" s="273"/>
      <c r="C8845" s="274" t="s">
        <v>13506</v>
      </c>
      <c r="D8845" s="274"/>
      <c r="E8845" s="274"/>
      <c r="F8845" s="274"/>
      <c r="G8845" s="73">
        <v>0</v>
      </c>
      <c r="H8845" s="73">
        <v>0</v>
      </c>
      <c r="I8845" s="275">
        <v>159000</v>
      </c>
      <c r="J8845" s="275"/>
      <c r="K8845" s="275">
        <v>0</v>
      </c>
      <c r="L8845" s="275"/>
      <c r="M8845" s="275"/>
      <c r="N8845" s="275"/>
      <c r="O8845" s="275">
        <v>159000</v>
      </c>
      <c r="P8845" s="275"/>
      <c r="Q8845" s="73">
        <v>0</v>
      </c>
    </row>
    <row r="8846" spans="1:17" ht="12.75" customHeight="1" x14ac:dyDescent="0.25">
      <c r="A8846" s="273" t="s">
        <v>13509</v>
      </c>
      <c r="B8846" s="273"/>
      <c r="C8846" s="274" t="s">
        <v>13506</v>
      </c>
      <c r="D8846" s="274"/>
      <c r="E8846" s="274"/>
      <c r="F8846" s="274"/>
      <c r="G8846" s="73">
        <v>0</v>
      </c>
      <c r="H8846" s="73">
        <v>0</v>
      </c>
      <c r="I8846" s="275">
        <v>419000</v>
      </c>
      <c r="J8846" s="275"/>
      <c r="K8846" s="275">
        <v>0</v>
      </c>
      <c r="L8846" s="275"/>
      <c r="M8846" s="275"/>
      <c r="N8846" s="275"/>
      <c r="O8846" s="275">
        <v>419000</v>
      </c>
      <c r="P8846" s="275"/>
      <c r="Q8846" s="73">
        <v>0</v>
      </c>
    </row>
    <row r="8847" spans="1:17" ht="12.1" customHeight="1" x14ac:dyDescent="0.25">
      <c r="A8847" s="273" t="s">
        <v>13510</v>
      </c>
      <c r="B8847" s="273"/>
      <c r="C8847" s="274" t="s">
        <v>13506</v>
      </c>
      <c r="D8847" s="274"/>
      <c r="E8847" s="274"/>
      <c r="F8847" s="274"/>
      <c r="G8847" s="73">
        <v>0</v>
      </c>
      <c r="H8847" s="73">
        <v>0</v>
      </c>
      <c r="I8847" s="275">
        <v>848000</v>
      </c>
      <c r="J8847" s="275"/>
      <c r="K8847" s="275">
        <v>0</v>
      </c>
      <c r="L8847" s="275"/>
      <c r="M8847" s="275"/>
      <c r="N8847" s="275"/>
      <c r="O8847" s="275">
        <v>848000</v>
      </c>
      <c r="P8847" s="275"/>
      <c r="Q8847" s="73">
        <v>0</v>
      </c>
    </row>
    <row r="8848" spans="1:17" ht="12.1" customHeight="1" x14ac:dyDescent="0.25">
      <c r="A8848" s="273" t="s">
        <v>13511</v>
      </c>
      <c r="B8848" s="273"/>
      <c r="C8848" s="274" t="s">
        <v>13512</v>
      </c>
      <c r="D8848" s="274"/>
      <c r="E8848" s="274"/>
      <c r="F8848" s="274"/>
      <c r="G8848" s="73">
        <v>0</v>
      </c>
      <c r="H8848" s="73">
        <v>0</v>
      </c>
      <c r="I8848" s="275">
        <v>1278181.82</v>
      </c>
      <c r="J8848" s="275"/>
      <c r="K8848" s="275">
        <v>0</v>
      </c>
      <c r="L8848" s="275"/>
      <c r="M8848" s="275"/>
      <c r="N8848" s="275"/>
      <c r="O8848" s="275">
        <v>1278181.82</v>
      </c>
      <c r="P8848" s="275"/>
      <c r="Q8848" s="73">
        <v>0</v>
      </c>
    </row>
    <row r="8849" spans="1:17" ht="12.75" customHeight="1" x14ac:dyDescent="0.25">
      <c r="A8849" s="273" t="s">
        <v>13513</v>
      </c>
      <c r="B8849" s="273"/>
      <c r="C8849" s="274" t="s">
        <v>13506</v>
      </c>
      <c r="D8849" s="274"/>
      <c r="E8849" s="274"/>
      <c r="F8849" s="274"/>
      <c r="G8849" s="73">
        <v>0</v>
      </c>
      <c r="H8849" s="73">
        <v>0</v>
      </c>
      <c r="I8849" s="275">
        <v>714181.8</v>
      </c>
      <c r="J8849" s="275"/>
      <c r="K8849" s="275">
        <v>0</v>
      </c>
      <c r="L8849" s="275"/>
      <c r="M8849" s="275"/>
      <c r="N8849" s="275"/>
      <c r="O8849" s="275">
        <v>714181.8</v>
      </c>
      <c r="P8849" s="275"/>
      <c r="Q8849" s="73">
        <v>0</v>
      </c>
    </row>
    <row r="8850" spans="1:17" ht="12.1" customHeight="1" x14ac:dyDescent="0.25">
      <c r="A8850" s="273" t="s">
        <v>13514</v>
      </c>
      <c r="B8850" s="273"/>
      <c r="C8850" s="274" t="s">
        <v>13506</v>
      </c>
      <c r="D8850" s="274"/>
      <c r="E8850" s="274"/>
      <c r="F8850" s="274"/>
      <c r="G8850" s="73">
        <v>0</v>
      </c>
      <c r="H8850" s="73">
        <v>0</v>
      </c>
      <c r="I8850" s="275">
        <v>1484000</v>
      </c>
      <c r="J8850" s="275"/>
      <c r="K8850" s="275">
        <v>0</v>
      </c>
      <c r="L8850" s="275"/>
      <c r="M8850" s="275"/>
      <c r="N8850" s="275"/>
      <c r="O8850" s="275">
        <v>1484000</v>
      </c>
      <c r="P8850" s="275"/>
      <c r="Q8850" s="73">
        <v>0</v>
      </c>
    </row>
    <row r="8851" spans="1:17" ht="12.1" customHeight="1" x14ac:dyDescent="0.25">
      <c r="A8851" s="273" t="s">
        <v>13515</v>
      </c>
      <c r="B8851" s="273"/>
      <c r="C8851" s="274" t="s">
        <v>13512</v>
      </c>
      <c r="D8851" s="274"/>
      <c r="E8851" s="274"/>
      <c r="F8851" s="274"/>
      <c r="G8851" s="73">
        <v>0</v>
      </c>
      <c r="H8851" s="73">
        <v>0</v>
      </c>
      <c r="I8851" s="275">
        <v>530000</v>
      </c>
      <c r="J8851" s="275"/>
      <c r="K8851" s="275">
        <v>0</v>
      </c>
      <c r="L8851" s="275"/>
      <c r="M8851" s="275"/>
      <c r="N8851" s="275"/>
      <c r="O8851" s="275">
        <v>530000</v>
      </c>
      <c r="P8851" s="275"/>
      <c r="Q8851" s="73">
        <v>0</v>
      </c>
    </row>
    <row r="8852" spans="1:17" ht="12.75" customHeight="1" x14ac:dyDescent="0.25">
      <c r="A8852" s="273" t="s">
        <v>13516</v>
      </c>
      <c r="B8852" s="273"/>
      <c r="C8852" s="274" t="s">
        <v>13512</v>
      </c>
      <c r="D8852" s="274"/>
      <c r="E8852" s="274"/>
      <c r="F8852" s="274"/>
      <c r="G8852" s="73">
        <v>0</v>
      </c>
      <c r="H8852" s="73">
        <v>0</v>
      </c>
      <c r="I8852" s="275">
        <v>984486.36</v>
      </c>
      <c r="J8852" s="275"/>
      <c r="K8852" s="275">
        <v>0</v>
      </c>
      <c r="L8852" s="275"/>
      <c r="M8852" s="275"/>
      <c r="N8852" s="275"/>
      <c r="O8852" s="275">
        <v>984486.36</v>
      </c>
      <c r="P8852" s="275"/>
      <c r="Q8852" s="73">
        <v>0</v>
      </c>
    </row>
    <row r="8853" spans="1:17" ht="12.1" customHeight="1" x14ac:dyDescent="0.25">
      <c r="A8853" s="273" t="s">
        <v>13517</v>
      </c>
      <c r="B8853" s="273"/>
      <c r="C8853" s="274" t="s">
        <v>13512</v>
      </c>
      <c r="D8853" s="274"/>
      <c r="E8853" s="274"/>
      <c r="F8853" s="274"/>
      <c r="G8853" s="73">
        <v>0</v>
      </c>
      <c r="H8853" s="73">
        <v>0</v>
      </c>
      <c r="I8853" s="275">
        <v>489454.55</v>
      </c>
      <c r="J8853" s="275"/>
      <c r="K8853" s="275">
        <v>0</v>
      </c>
      <c r="L8853" s="275"/>
      <c r="M8853" s="275"/>
      <c r="N8853" s="275"/>
      <c r="O8853" s="275">
        <v>489454.55</v>
      </c>
      <c r="P8853" s="275"/>
      <c r="Q8853" s="73">
        <v>0</v>
      </c>
    </row>
    <row r="8854" spans="1:17" ht="12.1" customHeight="1" x14ac:dyDescent="0.25">
      <c r="A8854" s="273" t="s">
        <v>13518</v>
      </c>
      <c r="B8854" s="273"/>
      <c r="C8854" s="274" t="s">
        <v>13506</v>
      </c>
      <c r="D8854" s="274"/>
      <c r="E8854" s="274"/>
      <c r="F8854" s="274"/>
      <c r="G8854" s="73">
        <v>0</v>
      </c>
      <c r="H8854" s="73">
        <v>0</v>
      </c>
      <c r="I8854" s="275">
        <v>1792000</v>
      </c>
      <c r="J8854" s="275"/>
      <c r="K8854" s="275">
        <v>0</v>
      </c>
      <c r="L8854" s="275"/>
      <c r="M8854" s="275"/>
      <c r="N8854" s="275"/>
      <c r="O8854" s="275">
        <v>1792000</v>
      </c>
      <c r="P8854" s="275"/>
      <c r="Q8854" s="73">
        <v>0</v>
      </c>
    </row>
    <row r="8855" spans="1:17" ht="12.75" customHeight="1" x14ac:dyDescent="0.25">
      <c r="A8855" s="273" t="s">
        <v>13519</v>
      </c>
      <c r="B8855" s="273"/>
      <c r="C8855" s="274" t="s">
        <v>13512</v>
      </c>
      <c r="D8855" s="274"/>
      <c r="E8855" s="274"/>
      <c r="F8855" s="274"/>
      <c r="G8855" s="73">
        <v>0</v>
      </c>
      <c r="H8855" s="73">
        <v>0</v>
      </c>
      <c r="I8855" s="275">
        <v>319272.73</v>
      </c>
      <c r="J8855" s="275"/>
      <c r="K8855" s="275">
        <v>0</v>
      </c>
      <c r="L8855" s="275"/>
      <c r="M8855" s="275"/>
      <c r="N8855" s="275"/>
      <c r="O8855" s="275">
        <v>319272.73</v>
      </c>
      <c r="P8855" s="275"/>
      <c r="Q8855" s="73">
        <v>0</v>
      </c>
    </row>
    <row r="8856" spans="1:17" ht="12.1" customHeight="1" x14ac:dyDescent="0.25">
      <c r="A8856" s="273" t="s">
        <v>13520</v>
      </c>
      <c r="B8856" s="273"/>
      <c r="C8856" s="274" t="s">
        <v>13512</v>
      </c>
      <c r="D8856" s="274"/>
      <c r="E8856" s="274"/>
      <c r="F8856" s="274"/>
      <c r="G8856" s="73">
        <v>0</v>
      </c>
      <c r="H8856" s="73">
        <v>0</v>
      </c>
      <c r="I8856" s="275">
        <v>1157000</v>
      </c>
      <c r="J8856" s="275"/>
      <c r="K8856" s="275">
        <v>0</v>
      </c>
      <c r="L8856" s="275"/>
      <c r="M8856" s="275"/>
      <c r="N8856" s="275"/>
      <c r="O8856" s="275">
        <v>1157000</v>
      </c>
      <c r="P8856" s="275"/>
      <c r="Q8856" s="73">
        <v>0</v>
      </c>
    </row>
    <row r="8857" spans="1:17" ht="12.1" customHeight="1" x14ac:dyDescent="0.25">
      <c r="A8857" s="273" t="s">
        <v>13521</v>
      </c>
      <c r="B8857" s="273"/>
      <c r="C8857" s="274" t="s">
        <v>13512</v>
      </c>
      <c r="D8857" s="274"/>
      <c r="E8857" s="274"/>
      <c r="F8857" s="274"/>
      <c r="G8857" s="73">
        <v>0</v>
      </c>
      <c r="H8857" s="73">
        <v>0</v>
      </c>
      <c r="I8857" s="275">
        <v>852100</v>
      </c>
      <c r="J8857" s="275"/>
      <c r="K8857" s="275">
        <v>0</v>
      </c>
      <c r="L8857" s="275"/>
      <c r="M8857" s="275"/>
      <c r="N8857" s="275"/>
      <c r="O8857" s="275">
        <v>852100</v>
      </c>
      <c r="P8857" s="275"/>
      <c r="Q8857" s="73">
        <v>0</v>
      </c>
    </row>
    <row r="8858" spans="1:17" ht="12.75" customHeight="1" x14ac:dyDescent="0.25">
      <c r="A8858" s="273" t="s">
        <v>13522</v>
      </c>
      <c r="B8858" s="273"/>
      <c r="C8858" s="274" t="s">
        <v>13506</v>
      </c>
      <c r="D8858" s="274"/>
      <c r="E8858" s="274"/>
      <c r="F8858" s="274"/>
      <c r="G8858" s="73">
        <v>0</v>
      </c>
      <c r="H8858" s="73">
        <v>0</v>
      </c>
      <c r="I8858" s="275">
        <v>795000</v>
      </c>
      <c r="J8858" s="275"/>
      <c r="K8858" s="275">
        <v>0</v>
      </c>
      <c r="L8858" s="275"/>
      <c r="M8858" s="275"/>
      <c r="N8858" s="275"/>
      <c r="O8858" s="275">
        <v>795000</v>
      </c>
      <c r="P8858" s="275"/>
      <c r="Q8858" s="73">
        <v>0</v>
      </c>
    </row>
    <row r="8859" spans="1:17" ht="12.1" customHeight="1" x14ac:dyDescent="0.25">
      <c r="A8859" s="273" t="s">
        <v>13523</v>
      </c>
      <c r="B8859" s="273"/>
      <c r="C8859" s="274" t="s">
        <v>13512</v>
      </c>
      <c r="D8859" s="274"/>
      <c r="E8859" s="274"/>
      <c r="F8859" s="274"/>
      <c r="G8859" s="73">
        <v>0</v>
      </c>
      <c r="H8859" s="73">
        <v>0</v>
      </c>
      <c r="I8859" s="275">
        <v>836200</v>
      </c>
      <c r="J8859" s="275"/>
      <c r="K8859" s="275">
        <v>0</v>
      </c>
      <c r="L8859" s="275"/>
      <c r="M8859" s="275"/>
      <c r="N8859" s="275"/>
      <c r="O8859" s="275">
        <v>836200</v>
      </c>
      <c r="P8859" s="275"/>
      <c r="Q8859" s="73">
        <v>0</v>
      </c>
    </row>
    <row r="8860" spans="1:17" ht="12.1" customHeight="1" x14ac:dyDescent="0.25">
      <c r="A8860" s="273" t="s">
        <v>13524</v>
      </c>
      <c r="B8860" s="273"/>
      <c r="C8860" s="274" t="s">
        <v>13512</v>
      </c>
      <c r="D8860" s="274"/>
      <c r="E8860" s="274"/>
      <c r="F8860" s="274"/>
      <c r="G8860" s="73">
        <v>0</v>
      </c>
      <c r="H8860" s="73">
        <v>0</v>
      </c>
      <c r="I8860" s="275">
        <v>344200</v>
      </c>
      <c r="J8860" s="275"/>
      <c r="K8860" s="275">
        <v>0</v>
      </c>
      <c r="L8860" s="275"/>
      <c r="M8860" s="275"/>
      <c r="N8860" s="275"/>
      <c r="O8860" s="275">
        <v>344200</v>
      </c>
      <c r="P8860" s="275"/>
      <c r="Q8860" s="73">
        <v>0</v>
      </c>
    </row>
    <row r="8861" spans="1:17" ht="12.75" customHeight="1" x14ac:dyDescent="0.25">
      <c r="A8861" s="273" t="s">
        <v>13525</v>
      </c>
      <c r="B8861" s="273"/>
      <c r="C8861" s="274" t="s">
        <v>13526</v>
      </c>
      <c r="D8861" s="274"/>
      <c r="E8861" s="274"/>
      <c r="F8861" s="274"/>
      <c r="G8861" s="73">
        <v>0</v>
      </c>
      <c r="H8861" s="73">
        <v>0</v>
      </c>
      <c r="I8861" s="275">
        <v>28800</v>
      </c>
      <c r="J8861" s="275"/>
      <c r="K8861" s="275">
        <v>0</v>
      </c>
      <c r="L8861" s="275"/>
      <c r="M8861" s="275"/>
      <c r="N8861" s="275"/>
      <c r="O8861" s="275">
        <v>28800</v>
      </c>
      <c r="P8861" s="275"/>
      <c r="Q8861" s="73">
        <v>0</v>
      </c>
    </row>
    <row r="8862" spans="1:17" ht="12.1" customHeight="1" x14ac:dyDescent="0.25">
      <c r="A8862" s="273" t="s">
        <v>13527</v>
      </c>
      <c r="B8862" s="273"/>
      <c r="C8862" s="274" t="s">
        <v>13506</v>
      </c>
      <c r="D8862" s="274"/>
      <c r="E8862" s="274"/>
      <c r="F8862" s="274"/>
      <c r="G8862" s="73">
        <v>0</v>
      </c>
      <c r="H8862" s="73">
        <v>0</v>
      </c>
      <c r="I8862" s="275">
        <v>582986.55000000005</v>
      </c>
      <c r="J8862" s="275"/>
      <c r="K8862" s="275">
        <v>0</v>
      </c>
      <c r="L8862" s="275"/>
      <c r="M8862" s="275"/>
      <c r="N8862" s="275"/>
      <c r="O8862" s="275">
        <v>582986.55000000005</v>
      </c>
      <c r="P8862" s="275"/>
      <c r="Q8862" s="73">
        <v>0</v>
      </c>
    </row>
    <row r="8863" spans="1:17" ht="12.1" customHeight="1" x14ac:dyDescent="0.25">
      <c r="A8863" s="273" t="s">
        <v>13528</v>
      </c>
      <c r="B8863" s="273"/>
      <c r="C8863" s="274" t="s">
        <v>13506</v>
      </c>
      <c r="D8863" s="274"/>
      <c r="E8863" s="274"/>
      <c r="F8863" s="274"/>
      <c r="G8863" s="73">
        <v>0</v>
      </c>
      <c r="H8863" s="73">
        <v>0</v>
      </c>
      <c r="I8863" s="275">
        <v>144000</v>
      </c>
      <c r="J8863" s="275"/>
      <c r="K8863" s="275">
        <v>0</v>
      </c>
      <c r="L8863" s="275"/>
      <c r="M8863" s="275"/>
      <c r="N8863" s="275"/>
      <c r="O8863" s="275">
        <v>144000</v>
      </c>
      <c r="P8863" s="275"/>
      <c r="Q8863" s="73">
        <v>0</v>
      </c>
    </row>
    <row r="8864" spans="1:17" ht="12.1" customHeight="1" x14ac:dyDescent="0.25">
      <c r="A8864" s="273" t="s">
        <v>13529</v>
      </c>
      <c r="B8864" s="273"/>
      <c r="C8864" s="274" t="s">
        <v>13512</v>
      </c>
      <c r="D8864" s="274"/>
      <c r="E8864" s="274"/>
      <c r="F8864" s="274"/>
      <c r="G8864" s="73">
        <v>0</v>
      </c>
      <c r="H8864" s="73">
        <v>0</v>
      </c>
      <c r="I8864" s="275">
        <v>144000</v>
      </c>
      <c r="J8864" s="275"/>
      <c r="K8864" s="275">
        <v>0</v>
      </c>
      <c r="L8864" s="275"/>
      <c r="M8864" s="275"/>
      <c r="N8864" s="275"/>
      <c r="O8864" s="275">
        <v>144000</v>
      </c>
      <c r="P8864" s="275"/>
      <c r="Q8864" s="73">
        <v>0</v>
      </c>
    </row>
    <row r="8865" spans="1:17" ht="12.75" customHeight="1" x14ac:dyDescent="0.25">
      <c r="A8865" s="355"/>
      <c r="B8865" s="355"/>
      <c r="C8865" s="355"/>
      <c r="D8865" s="355"/>
      <c r="E8865" s="355"/>
      <c r="F8865" s="355"/>
      <c r="G8865" s="74">
        <v>0</v>
      </c>
      <c r="H8865" s="74">
        <v>0</v>
      </c>
      <c r="I8865" s="356">
        <v>15014863.810000001</v>
      </c>
      <c r="J8865" s="356"/>
      <c r="K8865" s="356">
        <v>0</v>
      </c>
      <c r="L8865" s="356"/>
      <c r="M8865" s="356"/>
      <c r="N8865" s="356"/>
      <c r="O8865" s="356">
        <v>15014863.810000001</v>
      </c>
      <c r="P8865" s="356"/>
      <c r="Q8865" s="74">
        <v>0</v>
      </c>
    </row>
    <row r="8866" spans="1:17" ht="6.8" customHeight="1" x14ac:dyDescent="0.25"/>
    <row r="8867" spans="1:17" ht="12.1" customHeight="1" x14ac:dyDescent="0.25">
      <c r="A8867" s="277" t="s">
        <v>578</v>
      </c>
      <c r="B8867" s="277"/>
      <c r="C8867" s="278" t="s">
        <v>1088</v>
      </c>
      <c r="D8867" s="278"/>
      <c r="E8867" s="278"/>
      <c r="F8867" s="278"/>
      <c r="G8867" s="278"/>
      <c r="H8867" s="278"/>
      <c r="I8867" s="278"/>
      <c r="J8867" s="278"/>
      <c r="K8867" s="278"/>
      <c r="L8867" s="278"/>
      <c r="M8867" s="278"/>
      <c r="N8867" s="278"/>
      <c r="O8867" s="278"/>
      <c r="P8867" s="278"/>
      <c r="Q8867" s="278"/>
    </row>
    <row r="8868" spans="1:17" ht="12.1" customHeight="1" x14ac:dyDescent="0.25">
      <c r="A8868" s="273" t="s">
        <v>13530</v>
      </c>
      <c r="B8868" s="273"/>
      <c r="C8868" s="274" t="s">
        <v>1088</v>
      </c>
      <c r="D8868" s="274"/>
      <c r="E8868" s="274"/>
      <c r="F8868" s="274"/>
      <c r="G8868" s="73">
        <v>0</v>
      </c>
      <c r="H8868" s="73">
        <v>0</v>
      </c>
      <c r="I8868" s="275">
        <v>39090.9</v>
      </c>
      <c r="J8868" s="275"/>
      <c r="K8868" s="275">
        <v>0</v>
      </c>
      <c r="L8868" s="275"/>
      <c r="M8868" s="275"/>
      <c r="N8868" s="275"/>
      <c r="O8868" s="275">
        <v>39090.9</v>
      </c>
      <c r="P8868" s="275"/>
      <c r="Q8868" s="73">
        <v>0</v>
      </c>
    </row>
    <row r="8869" spans="1:17" ht="12.75" customHeight="1" x14ac:dyDescent="0.25">
      <c r="A8869" s="273" t="s">
        <v>13531</v>
      </c>
      <c r="B8869" s="273"/>
      <c r="C8869" s="274" t="s">
        <v>1088</v>
      </c>
      <c r="D8869" s="274"/>
      <c r="E8869" s="274"/>
      <c r="F8869" s="274"/>
      <c r="G8869" s="73">
        <v>0</v>
      </c>
      <c r="H8869" s="73">
        <v>0</v>
      </c>
      <c r="I8869" s="275">
        <v>152400</v>
      </c>
      <c r="J8869" s="275"/>
      <c r="K8869" s="275">
        <v>0</v>
      </c>
      <c r="L8869" s="275"/>
      <c r="M8869" s="275"/>
      <c r="N8869" s="275"/>
      <c r="O8869" s="275">
        <v>152400</v>
      </c>
      <c r="P8869" s="275"/>
      <c r="Q8869" s="73">
        <v>0</v>
      </c>
    </row>
    <row r="8870" spans="1:17" ht="12.1" customHeight="1" x14ac:dyDescent="0.25">
      <c r="A8870" s="273" t="s">
        <v>13532</v>
      </c>
      <c r="B8870" s="273"/>
      <c r="C8870" s="274" t="s">
        <v>13533</v>
      </c>
      <c r="D8870" s="274"/>
      <c r="E8870" s="274"/>
      <c r="F8870" s="274"/>
      <c r="G8870" s="73">
        <v>0</v>
      </c>
      <c r="H8870" s="73">
        <v>0</v>
      </c>
      <c r="I8870" s="275">
        <v>63800</v>
      </c>
      <c r="J8870" s="275"/>
      <c r="K8870" s="275">
        <v>0</v>
      </c>
      <c r="L8870" s="275"/>
      <c r="M8870" s="275"/>
      <c r="N8870" s="275"/>
      <c r="O8870" s="275">
        <v>63800</v>
      </c>
      <c r="P8870" s="275"/>
      <c r="Q8870" s="73">
        <v>0</v>
      </c>
    </row>
    <row r="8871" spans="1:17" ht="12.1" customHeight="1" x14ac:dyDescent="0.25">
      <c r="A8871" s="273" t="s">
        <v>13534</v>
      </c>
      <c r="B8871" s="273"/>
      <c r="C8871" s="274" t="s">
        <v>13535</v>
      </c>
      <c r="D8871" s="274"/>
      <c r="E8871" s="274"/>
      <c r="F8871" s="274"/>
      <c r="G8871" s="73">
        <v>0</v>
      </c>
      <c r="H8871" s="73">
        <v>0</v>
      </c>
      <c r="I8871" s="275">
        <v>60000</v>
      </c>
      <c r="J8871" s="275"/>
      <c r="K8871" s="275">
        <v>0</v>
      </c>
      <c r="L8871" s="275"/>
      <c r="M8871" s="275"/>
      <c r="N8871" s="275"/>
      <c r="O8871" s="275">
        <v>60000</v>
      </c>
      <c r="P8871" s="275"/>
      <c r="Q8871" s="73">
        <v>0</v>
      </c>
    </row>
    <row r="8872" spans="1:17" ht="12.75" customHeight="1" x14ac:dyDescent="0.25">
      <c r="A8872" s="355"/>
      <c r="B8872" s="355"/>
      <c r="C8872" s="355"/>
      <c r="D8872" s="355"/>
      <c r="E8872" s="355"/>
      <c r="F8872" s="355"/>
      <c r="G8872" s="74">
        <v>0</v>
      </c>
      <c r="H8872" s="74">
        <v>0</v>
      </c>
      <c r="I8872" s="356">
        <v>315290.90000000002</v>
      </c>
      <c r="J8872" s="356"/>
      <c r="K8872" s="356">
        <v>0</v>
      </c>
      <c r="L8872" s="356"/>
      <c r="M8872" s="356"/>
      <c r="N8872" s="356"/>
      <c r="O8872" s="356">
        <v>315290.90000000002</v>
      </c>
      <c r="P8872" s="356"/>
      <c r="Q8872" s="74">
        <v>0</v>
      </c>
    </row>
    <row r="8873" spans="1:17" ht="6.8" customHeight="1" x14ac:dyDescent="0.25"/>
    <row r="8874" spans="1:17" ht="12.1" customHeight="1" x14ac:dyDescent="0.25">
      <c r="A8874" s="277" t="s">
        <v>578</v>
      </c>
      <c r="B8874" s="277"/>
      <c r="C8874" s="278" t="s">
        <v>1090</v>
      </c>
      <c r="D8874" s="278"/>
      <c r="E8874" s="278"/>
      <c r="F8874" s="278"/>
      <c r="G8874" s="278"/>
      <c r="H8874" s="278"/>
      <c r="I8874" s="278"/>
      <c r="J8874" s="278"/>
      <c r="K8874" s="278"/>
      <c r="L8874" s="278"/>
      <c r="M8874" s="278"/>
      <c r="N8874" s="278"/>
      <c r="O8874" s="278"/>
      <c r="P8874" s="278"/>
      <c r="Q8874" s="278"/>
    </row>
    <row r="8875" spans="1:17" ht="12.1" customHeight="1" x14ac:dyDescent="0.25">
      <c r="A8875" s="273" t="s">
        <v>13536</v>
      </c>
      <c r="B8875" s="273"/>
      <c r="C8875" s="274" t="s">
        <v>13537</v>
      </c>
      <c r="D8875" s="274"/>
      <c r="E8875" s="274"/>
      <c r="F8875" s="274"/>
      <c r="G8875" s="73">
        <v>0</v>
      </c>
      <c r="H8875" s="73">
        <v>0</v>
      </c>
      <c r="I8875" s="275">
        <v>100000</v>
      </c>
      <c r="J8875" s="275"/>
      <c r="K8875" s="275">
        <v>0</v>
      </c>
      <c r="L8875" s="275"/>
      <c r="M8875" s="275"/>
      <c r="N8875" s="275"/>
      <c r="O8875" s="275">
        <v>100000</v>
      </c>
      <c r="P8875" s="275"/>
      <c r="Q8875" s="73">
        <v>0</v>
      </c>
    </row>
    <row r="8876" spans="1:17" ht="12.75" customHeight="1" x14ac:dyDescent="0.25">
      <c r="A8876" s="355"/>
      <c r="B8876" s="355"/>
      <c r="C8876" s="355"/>
      <c r="D8876" s="355"/>
      <c r="E8876" s="355"/>
      <c r="F8876" s="355"/>
      <c r="G8876" s="74">
        <v>0</v>
      </c>
      <c r="H8876" s="74">
        <v>0</v>
      </c>
      <c r="I8876" s="356">
        <v>100000</v>
      </c>
      <c r="J8876" s="356"/>
      <c r="K8876" s="356">
        <v>0</v>
      </c>
      <c r="L8876" s="356"/>
      <c r="M8876" s="356"/>
      <c r="N8876" s="356"/>
      <c r="O8876" s="356">
        <v>100000</v>
      </c>
      <c r="P8876" s="356"/>
      <c r="Q8876" s="74">
        <v>0</v>
      </c>
    </row>
    <row r="8877" spans="1:17" ht="6.8" customHeight="1" x14ac:dyDescent="0.25"/>
    <row r="8878" spans="1:17" ht="12.1" customHeight="1" x14ac:dyDescent="0.25">
      <c r="A8878" s="277" t="s">
        <v>578</v>
      </c>
      <c r="B8878" s="277"/>
      <c r="C8878" s="278" t="s">
        <v>1092</v>
      </c>
      <c r="D8878" s="278"/>
      <c r="E8878" s="278"/>
      <c r="F8878" s="278"/>
      <c r="G8878" s="278"/>
      <c r="H8878" s="278"/>
      <c r="I8878" s="278"/>
      <c r="J8878" s="278"/>
      <c r="K8878" s="278"/>
      <c r="L8878" s="278"/>
      <c r="M8878" s="278"/>
      <c r="N8878" s="278"/>
      <c r="O8878" s="278"/>
      <c r="P8878" s="278"/>
      <c r="Q8878" s="278"/>
    </row>
    <row r="8879" spans="1:17" ht="12.1" customHeight="1" x14ac:dyDescent="0.25">
      <c r="A8879" s="273" t="s">
        <v>13538</v>
      </c>
      <c r="B8879" s="273"/>
      <c r="C8879" s="274" t="s">
        <v>13539</v>
      </c>
      <c r="D8879" s="274"/>
      <c r="E8879" s="274"/>
      <c r="F8879" s="274"/>
      <c r="G8879" s="73">
        <v>0</v>
      </c>
      <c r="H8879" s="73">
        <v>0</v>
      </c>
      <c r="I8879" s="275">
        <v>25482409.149999999</v>
      </c>
      <c r="J8879" s="275"/>
      <c r="K8879" s="275">
        <v>0</v>
      </c>
      <c r="L8879" s="275"/>
      <c r="M8879" s="275"/>
      <c r="N8879" s="275"/>
      <c r="O8879" s="275">
        <v>25482409.149999999</v>
      </c>
      <c r="P8879" s="275"/>
      <c r="Q8879" s="73">
        <v>0</v>
      </c>
    </row>
    <row r="8880" spans="1:17" ht="12.75" customHeight="1" x14ac:dyDescent="0.25">
      <c r="A8880" s="273" t="s">
        <v>13540</v>
      </c>
      <c r="B8880" s="273"/>
      <c r="C8880" s="274" t="s">
        <v>13541</v>
      </c>
      <c r="D8880" s="274"/>
      <c r="E8880" s="274"/>
      <c r="F8880" s="274"/>
      <c r="G8880" s="73">
        <v>0</v>
      </c>
      <c r="H8880" s="73">
        <v>0</v>
      </c>
      <c r="I8880" s="275">
        <v>552000</v>
      </c>
      <c r="J8880" s="275"/>
      <c r="K8880" s="275">
        <v>0</v>
      </c>
      <c r="L8880" s="275"/>
      <c r="M8880" s="275"/>
      <c r="N8880" s="275"/>
      <c r="O8880" s="275">
        <v>552000</v>
      </c>
      <c r="P8880" s="275"/>
      <c r="Q8880" s="73">
        <v>0</v>
      </c>
    </row>
    <row r="8881" spans="1:17" ht="12.1" customHeight="1" x14ac:dyDescent="0.25">
      <c r="A8881" s="273" t="s">
        <v>13542</v>
      </c>
      <c r="B8881" s="273"/>
      <c r="C8881" s="274" t="s">
        <v>13541</v>
      </c>
      <c r="D8881" s="274"/>
      <c r="E8881" s="274"/>
      <c r="F8881" s="274"/>
      <c r="G8881" s="73">
        <v>0</v>
      </c>
      <c r="H8881" s="73">
        <v>0</v>
      </c>
      <c r="I8881" s="275">
        <v>50000</v>
      </c>
      <c r="J8881" s="275"/>
      <c r="K8881" s="275">
        <v>0</v>
      </c>
      <c r="L8881" s="275"/>
      <c r="M8881" s="275"/>
      <c r="N8881" s="275"/>
      <c r="O8881" s="275">
        <v>50000</v>
      </c>
      <c r="P8881" s="275"/>
      <c r="Q8881" s="73">
        <v>0</v>
      </c>
    </row>
    <row r="8882" spans="1:17" ht="12.1" customHeight="1" x14ac:dyDescent="0.25">
      <c r="A8882" s="273" t="s">
        <v>13543</v>
      </c>
      <c r="B8882" s="273"/>
      <c r="C8882" s="274" t="s">
        <v>13541</v>
      </c>
      <c r="D8882" s="274"/>
      <c r="E8882" s="274"/>
      <c r="F8882" s="274"/>
      <c r="G8882" s="73">
        <v>0</v>
      </c>
      <c r="H8882" s="73">
        <v>0</v>
      </c>
      <c r="I8882" s="275">
        <v>30000</v>
      </c>
      <c r="J8882" s="275"/>
      <c r="K8882" s="275">
        <v>0</v>
      </c>
      <c r="L8882" s="275"/>
      <c r="M8882" s="275"/>
      <c r="N8882" s="275"/>
      <c r="O8882" s="275">
        <v>30000</v>
      </c>
      <c r="P8882" s="275"/>
      <c r="Q8882" s="73">
        <v>0</v>
      </c>
    </row>
    <row r="8883" spans="1:17" ht="12.75" customHeight="1" x14ac:dyDescent="0.25">
      <c r="A8883" s="273" t="s">
        <v>13544</v>
      </c>
      <c r="B8883" s="273"/>
      <c r="C8883" s="274" t="s">
        <v>13541</v>
      </c>
      <c r="D8883" s="274"/>
      <c r="E8883" s="274"/>
      <c r="F8883" s="274"/>
      <c r="G8883" s="73">
        <v>0</v>
      </c>
      <c r="H8883" s="73">
        <v>0</v>
      </c>
      <c r="I8883" s="275">
        <v>100000</v>
      </c>
      <c r="J8883" s="275"/>
      <c r="K8883" s="275">
        <v>0</v>
      </c>
      <c r="L8883" s="275"/>
      <c r="M8883" s="275"/>
      <c r="N8883" s="275"/>
      <c r="O8883" s="275">
        <v>100000</v>
      </c>
      <c r="P8883" s="275"/>
      <c r="Q8883" s="73">
        <v>0</v>
      </c>
    </row>
    <row r="8884" spans="1:17" ht="12.1" customHeight="1" x14ac:dyDescent="0.25">
      <c r="A8884" s="273" t="s">
        <v>13545</v>
      </c>
      <c r="B8884" s="273"/>
      <c r="C8884" s="274" t="s">
        <v>13541</v>
      </c>
      <c r="D8884" s="274"/>
      <c r="E8884" s="274"/>
      <c r="F8884" s="274"/>
      <c r="G8884" s="73">
        <v>0</v>
      </c>
      <c r="H8884" s="73">
        <v>0</v>
      </c>
      <c r="I8884" s="275">
        <v>755800</v>
      </c>
      <c r="J8884" s="275"/>
      <c r="K8884" s="275">
        <v>0</v>
      </c>
      <c r="L8884" s="275"/>
      <c r="M8884" s="275"/>
      <c r="N8884" s="275"/>
      <c r="O8884" s="275">
        <v>755800</v>
      </c>
      <c r="P8884" s="275"/>
      <c r="Q8884" s="73">
        <v>0</v>
      </c>
    </row>
    <row r="8885" spans="1:17" ht="12.1" customHeight="1" x14ac:dyDescent="0.25">
      <c r="A8885" s="273" t="s">
        <v>13546</v>
      </c>
      <c r="B8885" s="273"/>
      <c r="C8885" s="274" t="s">
        <v>13541</v>
      </c>
      <c r="D8885" s="274"/>
      <c r="E8885" s="274"/>
      <c r="F8885" s="274"/>
      <c r="G8885" s="73">
        <v>0</v>
      </c>
      <c r="H8885" s="73">
        <v>0</v>
      </c>
      <c r="I8885" s="275">
        <v>374727.28</v>
      </c>
      <c r="J8885" s="275"/>
      <c r="K8885" s="275">
        <v>0</v>
      </c>
      <c r="L8885" s="275"/>
      <c r="M8885" s="275"/>
      <c r="N8885" s="275"/>
      <c r="O8885" s="275">
        <v>374727.28</v>
      </c>
      <c r="P8885" s="275"/>
      <c r="Q8885" s="73">
        <v>0</v>
      </c>
    </row>
    <row r="8886" spans="1:17" ht="12.75" customHeight="1" x14ac:dyDescent="0.25">
      <c r="A8886" s="273" t="s">
        <v>13547</v>
      </c>
      <c r="B8886" s="273"/>
      <c r="C8886" s="274" t="s">
        <v>13541</v>
      </c>
      <c r="D8886" s="274"/>
      <c r="E8886" s="274"/>
      <c r="F8886" s="274"/>
      <c r="G8886" s="73">
        <v>0</v>
      </c>
      <c r="H8886" s="73">
        <v>0</v>
      </c>
      <c r="I8886" s="275">
        <v>10000</v>
      </c>
      <c r="J8886" s="275"/>
      <c r="K8886" s="275">
        <v>0</v>
      </c>
      <c r="L8886" s="275"/>
      <c r="M8886" s="275"/>
      <c r="N8886" s="275"/>
      <c r="O8886" s="275">
        <v>10000</v>
      </c>
      <c r="P8886" s="275"/>
      <c r="Q8886" s="73">
        <v>0</v>
      </c>
    </row>
    <row r="8887" spans="1:17" ht="12.1" customHeight="1" x14ac:dyDescent="0.25">
      <c r="A8887" s="273" t="s">
        <v>13548</v>
      </c>
      <c r="B8887" s="273"/>
      <c r="C8887" s="274" t="s">
        <v>13541</v>
      </c>
      <c r="D8887" s="274"/>
      <c r="E8887" s="274"/>
      <c r="F8887" s="274"/>
      <c r="G8887" s="73">
        <v>0</v>
      </c>
      <c r="H8887" s="73">
        <v>0</v>
      </c>
      <c r="I8887" s="275">
        <v>592630</v>
      </c>
      <c r="J8887" s="275"/>
      <c r="K8887" s="275">
        <v>0</v>
      </c>
      <c r="L8887" s="275"/>
      <c r="M8887" s="275"/>
      <c r="N8887" s="275"/>
      <c r="O8887" s="275">
        <v>592630</v>
      </c>
      <c r="P8887" s="275"/>
      <c r="Q8887" s="73">
        <v>0</v>
      </c>
    </row>
    <row r="8888" spans="1:17" ht="12.1" customHeight="1" x14ac:dyDescent="0.25">
      <c r="A8888" s="273" t="s">
        <v>13549</v>
      </c>
      <c r="B8888" s="273"/>
      <c r="C8888" s="274" t="s">
        <v>13541</v>
      </c>
      <c r="D8888" s="274"/>
      <c r="E8888" s="274"/>
      <c r="F8888" s="274"/>
      <c r="G8888" s="73">
        <v>0</v>
      </c>
      <c r="H8888" s="73">
        <v>0</v>
      </c>
      <c r="I8888" s="275">
        <v>115000</v>
      </c>
      <c r="J8888" s="275"/>
      <c r="K8888" s="275">
        <v>0</v>
      </c>
      <c r="L8888" s="275"/>
      <c r="M8888" s="275"/>
      <c r="N8888" s="275"/>
      <c r="O8888" s="275">
        <v>115000</v>
      </c>
      <c r="P8888" s="275"/>
      <c r="Q8888" s="73">
        <v>0</v>
      </c>
    </row>
    <row r="8889" spans="1:17" ht="12.75" customHeight="1" x14ac:dyDescent="0.25">
      <c r="A8889" s="273" t="s">
        <v>13550</v>
      </c>
      <c r="B8889" s="273"/>
      <c r="C8889" s="274" t="s">
        <v>13541</v>
      </c>
      <c r="D8889" s="274"/>
      <c r="E8889" s="274"/>
      <c r="F8889" s="274"/>
      <c r="G8889" s="73">
        <v>0</v>
      </c>
      <c r="H8889" s="73">
        <v>0</v>
      </c>
      <c r="I8889" s="275">
        <v>90000</v>
      </c>
      <c r="J8889" s="275"/>
      <c r="K8889" s="275">
        <v>0</v>
      </c>
      <c r="L8889" s="275"/>
      <c r="M8889" s="275"/>
      <c r="N8889" s="275"/>
      <c r="O8889" s="275">
        <v>90000</v>
      </c>
      <c r="P8889" s="275"/>
      <c r="Q8889" s="73">
        <v>0</v>
      </c>
    </row>
    <row r="8890" spans="1:17" ht="12.1" customHeight="1" x14ac:dyDescent="0.25">
      <c r="A8890" s="273" t="s">
        <v>13551</v>
      </c>
      <c r="B8890" s="273"/>
      <c r="C8890" s="274" t="s">
        <v>13541</v>
      </c>
      <c r="D8890" s="274"/>
      <c r="E8890" s="274"/>
      <c r="F8890" s="274"/>
      <c r="G8890" s="73">
        <v>0</v>
      </c>
      <c r="H8890" s="73">
        <v>0</v>
      </c>
      <c r="I8890" s="275">
        <v>210000</v>
      </c>
      <c r="J8890" s="275"/>
      <c r="K8890" s="275">
        <v>0</v>
      </c>
      <c r="L8890" s="275"/>
      <c r="M8890" s="275"/>
      <c r="N8890" s="275"/>
      <c r="O8890" s="275">
        <v>210000</v>
      </c>
      <c r="P8890" s="275"/>
      <c r="Q8890" s="73">
        <v>0</v>
      </c>
    </row>
    <row r="8891" spans="1:17" ht="12.1" customHeight="1" x14ac:dyDescent="0.25">
      <c r="A8891" s="273" t="s">
        <v>13552</v>
      </c>
      <c r="B8891" s="273"/>
      <c r="C8891" s="274" t="s">
        <v>13541</v>
      </c>
      <c r="D8891" s="274"/>
      <c r="E8891" s="274"/>
      <c r="F8891" s="274"/>
      <c r="G8891" s="73">
        <v>0</v>
      </c>
      <c r="H8891" s="73">
        <v>0</v>
      </c>
      <c r="I8891" s="275">
        <v>85000</v>
      </c>
      <c r="J8891" s="275"/>
      <c r="K8891" s="275">
        <v>0</v>
      </c>
      <c r="L8891" s="275"/>
      <c r="M8891" s="275"/>
      <c r="N8891" s="275"/>
      <c r="O8891" s="275">
        <v>85000</v>
      </c>
      <c r="P8891" s="275"/>
      <c r="Q8891" s="73">
        <v>0</v>
      </c>
    </row>
    <row r="8892" spans="1:17" ht="12.1" customHeight="1" x14ac:dyDescent="0.25">
      <c r="A8892" s="273" t="s">
        <v>13553</v>
      </c>
      <c r="B8892" s="273"/>
      <c r="C8892" s="274" t="s">
        <v>13541</v>
      </c>
      <c r="D8892" s="274"/>
      <c r="E8892" s="274"/>
      <c r="F8892" s="274"/>
      <c r="G8892" s="73">
        <v>0</v>
      </c>
      <c r="H8892" s="73">
        <v>0</v>
      </c>
      <c r="I8892" s="275">
        <v>190000</v>
      </c>
      <c r="J8892" s="275"/>
      <c r="K8892" s="275">
        <v>0</v>
      </c>
      <c r="L8892" s="275"/>
      <c r="M8892" s="275"/>
      <c r="N8892" s="275"/>
      <c r="O8892" s="275">
        <v>190000</v>
      </c>
      <c r="P8892" s="275"/>
      <c r="Q8892" s="73">
        <v>0</v>
      </c>
    </row>
    <row r="8893" spans="1:17" ht="12.75" customHeight="1" x14ac:dyDescent="0.25">
      <c r="A8893" s="273" t="s">
        <v>13554</v>
      </c>
      <c r="B8893" s="273"/>
      <c r="C8893" s="274" t="s">
        <v>13541</v>
      </c>
      <c r="D8893" s="274"/>
      <c r="E8893" s="274"/>
      <c r="F8893" s="274"/>
      <c r="G8893" s="73">
        <v>0</v>
      </c>
      <c r="H8893" s="73">
        <v>0</v>
      </c>
      <c r="I8893" s="275">
        <v>38181.82</v>
      </c>
      <c r="J8893" s="275"/>
      <c r="K8893" s="275">
        <v>0</v>
      </c>
      <c r="L8893" s="275"/>
      <c r="M8893" s="275"/>
      <c r="N8893" s="275"/>
      <c r="O8893" s="275">
        <v>38181.82</v>
      </c>
      <c r="P8893" s="275"/>
      <c r="Q8893" s="73">
        <v>0</v>
      </c>
    </row>
    <row r="8894" spans="1:17" ht="12.1" customHeight="1" x14ac:dyDescent="0.25">
      <c r="A8894" s="273" t="s">
        <v>13555</v>
      </c>
      <c r="B8894" s="273"/>
      <c r="C8894" s="274" t="s">
        <v>13541</v>
      </c>
      <c r="D8894" s="274"/>
      <c r="E8894" s="274"/>
      <c r="F8894" s="274"/>
      <c r="G8894" s="73">
        <v>0</v>
      </c>
      <c r="H8894" s="73">
        <v>0</v>
      </c>
      <c r="I8894" s="275">
        <v>45454.55</v>
      </c>
      <c r="J8894" s="275"/>
      <c r="K8894" s="275">
        <v>0</v>
      </c>
      <c r="L8894" s="275"/>
      <c r="M8894" s="275"/>
      <c r="N8894" s="275"/>
      <c r="O8894" s="275">
        <v>45454.55</v>
      </c>
      <c r="P8894" s="275"/>
      <c r="Q8894" s="73">
        <v>0</v>
      </c>
    </row>
    <row r="8895" spans="1:17" ht="12.1" customHeight="1" x14ac:dyDescent="0.25">
      <c r="A8895" s="273" t="s">
        <v>13556</v>
      </c>
      <c r="B8895" s="273"/>
      <c r="C8895" s="274" t="s">
        <v>13541</v>
      </c>
      <c r="D8895" s="274"/>
      <c r="E8895" s="274"/>
      <c r="F8895" s="274"/>
      <c r="G8895" s="73">
        <v>0</v>
      </c>
      <c r="H8895" s="73">
        <v>0</v>
      </c>
      <c r="I8895" s="275">
        <v>20000</v>
      </c>
      <c r="J8895" s="275"/>
      <c r="K8895" s="275">
        <v>0</v>
      </c>
      <c r="L8895" s="275"/>
      <c r="M8895" s="275"/>
      <c r="N8895" s="275"/>
      <c r="O8895" s="275">
        <v>20000</v>
      </c>
      <c r="P8895" s="275"/>
      <c r="Q8895" s="73">
        <v>0</v>
      </c>
    </row>
    <row r="8896" spans="1:17" ht="12.75" customHeight="1" x14ac:dyDescent="0.25">
      <c r="A8896" s="273" t="s">
        <v>13557</v>
      </c>
      <c r="B8896" s="273"/>
      <c r="C8896" s="274" t="s">
        <v>13541</v>
      </c>
      <c r="D8896" s="274"/>
      <c r="E8896" s="274"/>
      <c r="F8896" s="274"/>
      <c r="G8896" s="73">
        <v>0</v>
      </c>
      <c r="H8896" s="73">
        <v>0</v>
      </c>
      <c r="I8896" s="275">
        <v>910000</v>
      </c>
      <c r="J8896" s="275"/>
      <c r="K8896" s="275">
        <v>0</v>
      </c>
      <c r="L8896" s="275"/>
      <c r="M8896" s="275"/>
      <c r="N8896" s="275"/>
      <c r="O8896" s="275">
        <v>910000</v>
      </c>
      <c r="P8896" s="275"/>
      <c r="Q8896" s="73">
        <v>0</v>
      </c>
    </row>
    <row r="8897" spans="1:17" ht="12.1" customHeight="1" x14ac:dyDescent="0.25">
      <c r="A8897" s="273" t="s">
        <v>13558</v>
      </c>
      <c r="B8897" s="273"/>
      <c r="C8897" s="274" t="s">
        <v>13541</v>
      </c>
      <c r="D8897" s="274"/>
      <c r="E8897" s="274"/>
      <c r="F8897" s="274"/>
      <c r="G8897" s="73">
        <v>0</v>
      </c>
      <c r="H8897" s="73">
        <v>0</v>
      </c>
      <c r="I8897" s="275">
        <v>34500</v>
      </c>
      <c r="J8897" s="275"/>
      <c r="K8897" s="275">
        <v>0</v>
      </c>
      <c r="L8897" s="275"/>
      <c r="M8897" s="275"/>
      <c r="N8897" s="275"/>
      <c r="O8897" s="275">
        <v>34500</v>
      </c>
      <c r="P8897" s="275"/>
      <c r="Q8897" s="73">
        <v>0</v>
      </c>
    </row>
    <row r="8898" spans="1:17" ht="12.1" customHeight="1" x14ac:dyDescent="0.25">
      <c r="A8898" s="273" t="s">
        <v>13559</v>
      </c>
      <c r="B8898" s="273"/>
      <c r="C8898" s="274" t="s">
        <v>13541</v>
      </c>
      <c r="D8898" s="274"/>
      <c r="E8898" s="274"/>
      <c r="F8898" s="274"/>
      <c r="G8898" s="73">
        <v>0</v>
      </c>
      <c r="H8898" s="73">
        <v>0</v>
      </c>
      <c r="I8898" s="275">
        <v>782000</v>
      </c>
      <c r="J8898" s="275"/>
      <c r="K8898" s="275">
        <v>0</v>
      </c>
      <c r="L8898" s="275"/>
      <c r="M8898" s="275"/>
      <c r="N8898" s="275"/>
      <c r="O8898" s="275">
        <v>782000</v>
      </c>
      <c r="P8898" s="275"/>
      <c r="Q8898" s="73">
        <v>0</v>
      </c>
    </row>
    <row r="8899" spans="1:17" ht="12.75" customHeight="1" x14ac:dyDescent="0.25">
      <c r="A8899" s="273" t="s">
        <v>13560</v>
      </c>
      <c r="B8899" s="273"/>
      <c r="C8899" s="274" t="s">
        <v>13541</v>
      </c>
      <c r="D8899" s="274"/>
      <c r="E8899" s="274"/>
      <c r="F8899" s="274"/>
      <c r="G8899" s="73">
        <v>0</v>
      </c>
      <c r="H8899" s="73">
        <v>0</v>
      </c>
      <c r="I8899" s="275">
        <v>635000</v>
      </c>
      <c r="J8899" s="275"/>
      <c r="K8899" s="275">
        <v>0</v>
      </c>
      <c r="L8899" s="275"/>
      <c r="M8899" s="275"/>
      <c r="N8899" s="275"/>
      <c r="O8899" s="275">
        <v>635000</v>
      </c>
      <c r="P8899" s="275"/>
      <c r="Q8899" s="73">
        <v>0</v>
      </c>
    </row>
    <row r="8900" spans="1:17" ht="12.1" customHeight="1" x14ac:dyDescent="0.25">
      <c r="A8900" s="273" t="s">
        <v>13561</v>
      </c>
      <c r="B8900" s="273"/>
      <c r="C8900" s="274" t="s">
        <v>13541</v>
      </c>
      <c r="D8900" s="274"/>
      <c r="E8900" s="274"/>
      <c r="F8900" s="274"/>
      <c r="G8900" s="73">
        <v>0</v>
      </c>
      <c r="H8900" s="73">
        <v>0</v>
      </c>
      <c r="I8900" s="275">
        <v>80000</v>
      </c>
      <c r="J8900" s="275"/>
      <c r="K8900" s="275">
        <v>0</v>
      </c>
      <c r="L8900" s="275"/>
      <c r="M8900" s="275"/>
      <c r="N8900" s="275"/>
      <c r="O8900" s="275">
        <v>80000</v>
      </c>
      <c r="P8900" s="275"/>
      <c r="Q8900" s="73">
        <v>0</v>
      </c>
    </row>
    <row r="8901" spans="1:17" ht="12.1" customHeight="1" x14ac:dyDescent="0.25">
      <c r="A8901" s="273" t="s">
        <v>13562</v>
      </c>
      <c r="B8901" s="273"/>
      <c r="C8901" s="274" t="s">
        <v>13563</v>
      </c>
      <c r="D8901" s="274"/>
      <c r="E8901" s="274"/>
      <c r="F8901" s="274"/>
      <c r="G8901" s="73">
        <v>0</v>
      </c>
      <c r="H8901" s="73">
        <v>0</v>
      </c>
      <c r="I8901" s="275">
        <v>30000</v>
      </c>
      <c r="J8901" s="275"/>
      <c r="K8901" s="275">
        <v>0</v>
      </c>
      <c r="L8901" s="275"/>
      <c r="M8901" s="275"/>
      <c r="N8901" s="275"/>
      <c r="O8901" s="275">
        <v>30000</v>
      </c>
      <c r="P8901" s="275"/>
      <c r="Q8901" s="73">
        <v>0</v>
      </c>
    </row>
    <row r="8902" spans="1:17" ht="12.75" customHeight="1" x14ac:dyDescent="0.25">
      <c r="A8902" s="273" t="s">
        <v>13564</v>
      </c>
      <c r="B8902" s="273"/>
      <c r="C8902" s="274" t="s">
        <v>13565</v>
      </c>
      <c r="D8902" s="274"/>
      <c r="E8902" s="274"/>
      <c r="F8902" s="274"/>
      <c r="G8902" s="73">
        <v>0</v>
      </c>
      <c r="H8902" s="73">
        <v>0</v>
      </c>
      <c r="I8902" s="275">
        <v>30000</v>
      </c>
      <c r="J8902" s="275"/>
      <c r="K8902" s="275">
        <v>0</v>
      </c>
      <c r="L8902" s="275"/>
      <c r="M8902" s="275"/>
      <c r="N8902" s="275"/>
      <c r="O8902" s="275">
        <v>30000</v>
      </c>
      <c r="P8902" s="275"/>
      <c r="Q8902" s="73">
        <v>0</v>
      </c>
    </row>
    <row r="8903" spans="1:17" ht="12.1" customHeight="1" x14ac:dyDescent="0.25">
      <c r="A8903" s="355"/>
      <c r="B8903" s="355"/>
      <c r="C8903" s="355"/>
      <c r="D8903" s="355"/>
      <c r="E8903" s="355"/>
      <c r="F8903" s="355"/>
      <c r="G8903" s="74">
        <v>0</v>
      </c>
      <c r="H8903" s="74">
        <v>0</v>
      </c>
      <c r="I8903" s="356">
        <v>31242702.800000001</v>
      </c>
      <c r="J8903" s="356"/>
      <c r="K8903" s="356">
        <v>0</v>
      </c>
      <c r="L8903" s="356"/>
      <c r="M8903" s="356"/>
      <c r="N8903" s="356"/>
      <c r="O8903" s="356">
        <v>31242702.800000001</v>
      </c>
      <c r="P8903" s="356"/>
      <c r="Q8903" s="74">
        <v>0</v>
      </c>
    </row>
    <row r="8904" spans="1:17" ht="6.8" customHeight="1" x14ac:dyDescent="0.25"/>
    <row r="8905" spans="1:17" ht="12.1" customHeight="1" x14ac:dyDescent="0.25">
      <c r="A8905" s="277" t="s">
        <v>578</v>
      </c>
      <c r="B8905" s="277"/>
      <c r="C8905" s="278" t="s">
        <v>1094</v>
      </c>
      <c r="D8905" s="278"/>
      <c r="E8905" s="278"/>
      <c r="F8905" s="278"/>
      <c r="G8905" s="278"/>
      <c r="H8905" s="278"/>
      <c r="I8905" s="278"/>
      <c r="J8905" s="278"/>
      <c r="K8905" s="278"/>
      <c r="L8905" s="278"/>
      <c r="M8905" s="278"/>
      <c r="N8905" s="278"/>
      <c r="O8905" s="278"/>
      <c r="P8905" s="278"/>
      <c r="Q8905" s="278"/>
    </row>
    <row r="8906" spans="1:17" ht="12.75" customHeight="1" x14ac:dyDescent="0.25">
      <c r="A8906" s="273" t="s">
        <v>13566</v>
      </c>
      <c r="B8906" s="273"/>
      <c r="C8906" s="274" t="s">
        <v>13567</v>
      </c>
      <c r="D8906" s="274"/>
      <c r="E8906" s="274"/>
      <c r="F8906" s="274"/>
      <c r="G8906" s="73">
        <v>0</v>
      </c>
      <c r="H8906" s="73">
        <v>0</v>
      </c>
      <c r="I8906" s="275">
        <v>40000</v>
      </c>
      <c r="J8906" s="275"/>
      <c r="K8906" s="275">
        <v>0</v>
      </c>
      <c r="L8906" s="275"/>
      <c r="M8906" s="275"/>
      <c r="N8906" s="275"/>
      <c r="O8906" s="275">
        <v>40000</v>
      </c>
      <c r="P8906" s="275"/>
      <c r="Q8906" s="73">
        <v>0</v>
      </c>
    </row>
    <row r="8907" spans="1:17" ht="12.1" customHeight="1" x14ac:dyDescent="0.25">
      <c r="A8907" s="273" t="s">
        <v>13568</v>
      </c>
      <c r="B8907" s="273"/>
      <c r="C8907" s="274" t="s">
        <v>13567</v>
      </c>
      <c r="D8907" s="274"/>
      <c r="E8907" s="274"/>
      <c r="F8907" s="274"/>
      <c r="G8907" s="73">
        <v>0</v>
      </c>
      <c r="H8907" s="73">
        <v>0</v>
      </c>
      <c r="I8907" s="275">
        <v>115000</v>
      </c>
      <c r="J8907" s="275"/>
      <c r="K8907" s="275">
        <v>0</v>
      </c>
      <c r="L8907" s="275"/>
      <c r="M8907" s="275"/>
      <c r="N8907" s="275"/>
      <c r="O8907" s="275">
        <v>115000</v>
      </c>
      <c r="P8907" s="275"/>
      <c r="Q8907" s="73">
        <v>0</v>
      </c>
    </row>
    <row r="8908" spans="1:17" ht="12.1" customHeight="1" x14ac:dyDescent="0.25">
      <c r="A8908" s="273" t="s">
        <v>13569</v>
      </c>
      <c r="B8908" s="273"/>
      <c r="C8908" s="274" t="s">
        <v>13567</v>
      </c>
      <c r="D8908" s="274"/>
      <c r="E8908" s="274"/>
      <c r="F8908" s="274"/>
      <c r="G8908" s="73">
        <v>0</v>
      </c>
      <c r="H8908" s="73">
        <v>0</v>
      </c>
      <c r="I8908" s="275">
        <v>90909.09</v>
      </c>
      <c r="J8908" s="275"/>
      <c r="K8908" s="275">
        <v>0</v>
      </c>
      <c r="L8908" s="275"/>
      <c r="M8908" s="275"/>
      <c r="N8908" s="275"/>
      <c r="O8908" s="275">
        <v>90909.09</v>
      </c>
      <c r="P8908" s="275"/>
      <c r="Q8908" s="73">
        <v>0</v>
      </c>
    </row>
    <row r="8909" spans="1:17" ht="12.75" customHeight="1" x14ac:dyDescent="0.25">
      <c r="A8909" s="273" t="s">
        <v>13570</v>
      </c>
      <c r="B8909" s="273"/>
      <c r="C8909" s="274" t="s">
        <v>13567</v>
      </c>
      <c r="D8909" s="274"/>
      <c r="E8909" s="274"/>
      <c r="F8909" s="274"/>
      <c r="G8909" s="73">
        <v>0</v>
      </c>
      <c r="H8909" s="73">
        <v>0</v>
      </c>
      <c r="I8909" s="275">
        <v>38500</v>
      </c>
      <c r="J8909" s="275"/>
      <c r="K8909" s="275">
        <v>0</v>
      </c>
      <c r="L8909" s="275"/>
      <c r="M8909" s="275"/>
      <c r="N8909" s="275"/>
      <c r="O8909" s="275">
        <v>38500</v>
      </c>
      <c r="P8909" s="275"/>
      <c r="Q8909" s="73">
        <v>0</v>
      </c>
    </row>
    <row r="8910" spans="1:17" ht="12.1" customHeight="1" x14ac:dyDescent="0.25">
      <c r="A8910" s="273" t="s">
        <v>13571</v>
      </c>
      <c r="B8910" s="273"/>
      <c r="C8910" s="274" t="s">
        <v>13572</v>
      </c>
      <c r="D8910" s="274"/>
      <c r="E8910" s="274"/>
      <c r="F8910" s="274"/>
      <c r="G8910" s="73">
        <v>0</v>
      </c>
      <c r="H8910" s="73">
        <v>0</v>
      </c>
      <c r="I8910" s="275">
        <v>67090</v>
      </c>
      <c r="J8910" s="275"/>
      <c r="K8910" s="275">
        <v>0</v>
      </c>
      <c r="L8910" s="275"/>
      <c r="M8910" s="275"/>
      <c r="N8910" s="275"/>
      <c r="O8910" s="275">
        <v>67090</v>
      </c>
      <c r="P8910" s="275"/>
      <c r="Q8910" s="73">
        <v>0</v>
      </c>
    </row>
    <row r="8911" spans="1:17" ht="12.1" customHeight="1" x14ac:dyDescent="0.25">
      <c r="A8911" s="273" t="s">
        <v>13573</v>
      </c>
      <c r="B8911" s="273"/>
      <c r="C8911" s="274" t="s">
        <v>13574</v>
      </c>
      <c r="D8911" s="274"/>
      <c r="E8911" s="274"/>
      <c r="F8911" s="274"/>
      <c r="G8911" s="73">
        <v>0</v>
      </c>
      <c r="H8911" s="73">
        <v>0</v>
      </c>
      <c r="I8911" s="275">
        <v>1354080</v>
      </c>
      <c r="J8911" s="275"/>
      <c r="K8911" s="275">
        <v>0</v>
      </c>
      <c r="L8911" s="275"/>
      <c r="M8911" s="275"/>
      <c r="N8911" s="275"/>
      <c r="O8911" s="275">
        <v>1354080</v>
      </c>
      <c r="P8911" s="275"/>
      <c r="Q8911" s="73">
        <v>0</v>
      </c>
    </row>
    <row r="8912" spans="1:17" ht="12.75" customHeight="1" x14ac:dyDescent="0.25">
      <c r="A8912" s="273" t="s">
        <v>13575</v>
      </c>
      <c r="B8912" s="273"/>
      <c r="C8912" s="274" t="s">
        <v>13576</v>
      </c>
      <c r="D8912" s="274"/>
      <c r="E8912" s="274"/>
      <c r="F8912" s="274"/>
      <c r="G8912" s="73">
        <v>0</v>
      </c>
      <c r="H8912" s="73">
        <v>0</v>
      </c>
      <c r="I8912" s="275">
        <v>1820000</v>
      </c>
      <c r="J8912" s="275"/>
      <c r="K8912" s="275">
        <v>0</v>
      </c>
      <c r="L8912" s="275"/>
      <c r="M8912" s="275"/>
      <c r="N8912" s="275"/>
      <c r="O8912" s="275">
        <v>1820000</v>
      </c>
      <c r="P8912" s="275"/>
      <c r="Q8912" s="73">
        <v>0</v>
      </c>
    </row>
    <row r="8913" spans="1:17" ht="12.1" customHeight="1" x14ac:dyDescent="0.25">
      <c r="A8913" s="273" t="s">
        <v>13577</v>
      </c>
      <c r="B8913" s="273"/>
      <c r="C8913" s="274" t="s">
        <v>13576</v>
      </c>
      <c r="D8913" s="274"/>
      <c r="E8913" s="274"/>
      <c r="F8913" s="274"/>
      <c r="G8913" s="73">
        <v>0</v>
      </c>
      <c r="H8913" s="73">
        <v>0</v>
      </c>
      <c r="I8913" s="275">
        <v>530800</v>
      </c>
      <c r="J8913" s="275"/>
      <c r="K8913" s="275">
        <v>0</v>
      </c>
      <c r="L8913" s="275"/>
      <c r="M8913" s="275"/>
      <c r="N8913" s="275"/>
      <c r="O8913" s="275">
        <v>530800</v>
      </c>
      <c r="P8913" s="275"/>
      <c r="Q8913" s="73">
        <v>0</v>
      </c>
    </row>
    <row r="8914" spans="1:17" ht="12.1" customHeight="1" x14ac:dyDescent="0.25">
      <c r="A8914" s="273" t="s">
        <v>13578</v>
      </c>
      <c r="B8914" s="273"/>
      <c r="C8914" s="274" t="s">
        <v>13576</v>
      </c>
      <c r="D8914" s="274"/>
      <c r="E8914" s="274"/>
      <c r="F8914" s="274"/>
      <c r="G8914" s="73">
        <v>0</v>
      </c>
      <c r="H8914" s="73">
        <v>0</v>
      </c>
      <c r="I8914" s="275">
        <v>214966</v>
      </c>
      <c r="J8914" s="275"/>
      <c r="K8914" s="275">
        <v>0</v>
      </c>
      <c r="L8914" s="275"/>
      <c r="M8914" s="275"/>
      <c r="N8914" s="275"/>
      <c r="O8914" s="275">
        <v>214966</v>
      </c>
      <c r="P8914" s="275"/>
      <c r="Q8914" s="73">
        <v>0</v>
      </c>
    </row>
    <row r="8915" spans="1:17" ht="12.75" customHeight="1" x14ac:dyDescent="0.25">
      <c r="A8915" s="273" t="s">
        <v>13579</v>
      </c>
      <c r="B8915" s="273"/>
      <c r="C8915" s="274" t="s">
        <v>13576</v>
      </c>
      <c r="D8915" s="274"/>
      <c r="E8915" s="274"/>
      <c r="F8915" s="274"/>
      <c r="G8915" s="73">
        <v>0</v>
      </c>
      <c r="H8915" s="73">
        <v>0</v>
      </c>
      <c r="I8915" s="275">
        <v>168500</v>
      </c>
      <c r="J8915" s="275"/>
      <c r="K8915" s="275">
        <v>0</v>
      </c>
      <c r="L8915" s="275"/>
      <c r="M8915" s="275"/>
      <c r="N8915" s="275"/>
      <c r="O8915" s="275">
        <v>168500</v>
      </c>
      <c r="P8915" s="275"/>
      <c r="Q8915" s="73">
        <v>0</v>
      </c>
    </row>
    <row r="8916" spans="1:17" ht="12.1" customHeight="1" x14ac:dyDescent="0.25">
      <c r="A8916" s="273" t="s">
        <v>13580</v>
      </c>
      <c r="B8916" s="273"/>
      <c r="C8916" s="274" t="s">
        <v>13576</v>
      </c>
      <c r="D8916" s="274"/>
      <c r="E8916" s="274"/>
      <c r="F8916" s="274"/>
      <c r="G8916" s="73">
        <v>0</v>
      </c>
      <c r="H8916" s="73">
        <v>0</v>
      </c>
      <c r="I8916" s="275">
        <v>291000</v>
      </c>
      <c r="J8916" s="275"/>
      <c r="K8916" s="275">
        <v>0</v>
      </c>
      <c r="L8916" s="275"/>
      <c r="M8916" s="275"/>
      <c r="N8916" s="275"/>
      <c r="O8916" s="275">
        <v>291000</v>
      </c>
      <c r="P8916" s="275"/>
      <c r="Q8916" s="73">
        <v>0</v>
      </c>
    </row>
    <row r="8917" spans="1:17" ht="12.1" customHeight="1" x14ac:dyDescent="0.25">
      <c r="A8917" s="273" t="s">
        <v>13581</v>
      </c>
      <c r="B8917" s="273"/>
      <c r="C8917" s="274" t="s">
        <v>13576</v>
      </c>
      <c r="D8917" s="274"/>
      <c r="E8917" s="274"/>
      <c r="F8917" s="274"/>
      <c r="G8917" s="73">
        <v>0</v>
      </c>
      <c r="H8917" s="73">
        <v>0</v>
      </c>
      <c r="I8917" s="275">
        <v>128727.28</v>
      </c>
      <c r="J8917" s="275"/>
      <c r="K8917" s="275">
        <v>0</v>
      </c>
      <c r="L8917" s="275"/>
      <c r="M8917" s="275"/>
      <c r="N8917" s="275"/>
      <c r="O8917" s="275">
        <v>128727.28</v>
      </c>
      <c r="P8917" s="275"/>
      <c r="Q8917" s="73">
        <v>0</v>
      </c>
    </row>
    <row r="8918" spans="1:17" ht="12.1" customHeight="1" x14ac:dyDescent="0.25">
      <c r="A8918" s="273" t="s">
        <v>13582</v>
      </c>
      <c r="B8918" s="273"/>
      <c r="C8918" s="274" t="s">
        <v>13583</v>
      </c>
      <c r="D8918" s="274"/>
      <c r="E8918" s="274"/>
      <c r="F8918" s="274"/>
      <c r="G8918" s="73">
        <v>0</v>
      </c>
      <c r="H8918" s="73">
        <v>0</v>
      </c>
      <c r="I8918" s="275">
        <v>572200</v>
      </c>
      <c r="J8918" s="275"/>
      <c r="K8918" s="275">
        <v>0</v>
      </c>
      <c r="L8918" s="275"/>
      <c r="M8918" s="275"/>
      <c r="N8918" s="275"/>
      <c r="O8918" s="275">
        <v>572200</v>
      </c>
      <c r="P8918" s="275"/>
      <c r="Q8918" s="73">
        <v>0</v>
      </c>
    </row>
    <row r="8919" spans="1:17" ht="12.75" customHeight="1" x14ac:dyDescent="0.25">
      <c r="A8919" s="273" t="s">
        <v>13584</v>
      </c>
      <c r="B8919" s="273"/>
      <c r="C8919" s="274" t="s">
        <v>13576</v>
      </c>
      <c r="D8919" s="274"/>
      <c r="E8919" s="274"/>
      <c r="F8919" s="274"/>
      <c r="G8919" s="73">
        <v>0</v>
      </c>
      <c r="H8919" s="73">
        <v>0</v>
      </c>
      <c r="I8919" s="275">
        <v>446000</v>
      </c>
      <c r="J8919" s="275"/>
      <c r="K8919" s="275">
        <v>0</v>
      </c>
      <c r="L8919" s="275"/>
      <c r="M8919" s="275"/>
      <c r="N8919" s="275"/>
      <c r="O8919" s="275">
        <v>446000</v>
      </c>
      <c r="P8919" s="275"/>
      <c r="Q8919" s="73">
        <v>0</v>
      </c>
    </row>
    <row r="8920" spans="1:17" ht="12.1" customHeight="1" x14ac:dyDescent="0.25">
      <c r="A8920" s="273" t="s">
        <v>13585</v>
      </c>
      <c r="B8920" s="273"/>
      <c r="C8920" s="274" t="s">
        <v>13576</v>
      </c>
      <c r="D8920" s="274"/>
      <c r="E8920" s="274"/>
      <c r="F8920" s="274"/>
      <c r="G8920" s="73">
        <v>0</v>
      </c>
      <c r="H8920" s="73">
        <v>0</v>
      </c>
      <c r="I8920" s="275">
        <v>110000</v>
      </c>
      <c r="J8920" s="275"/>
      <c r="K8920" s="275">
        <v>0</v>
      </c>
      <c r="L8920" s="275"/>
      <c r="M8920" s="275"/>
      <c r="N8920" s="275"/>
      <c r="O8920" s="275">
        <v>110000</v>
      </c>
      <c r="P8920" s="275"/>
      <c r="Q8920" s="73">
        <v>0</v>
      </c>
    </row>
    <row r="8921" spans="1:17" ht="12.1" customHeight="1" x14ac:dyDescent="0.25">
      <c r="A8921" s="273" t="s">
        <v>13586</v>
      </c>
      <c r="B8921" s="273"/>
      <c r="C8921" s="274" t="s">
        <v>13583</v>
      </c>
      <c r="D8921" s="274"/>
      <c r="E8921" s="274"/>
      <c r="F8921" s="274"/>
      <c r="G8921" s="73">
        <v>0</v>
      </c>
      <c r="H8921" s="73">
        <v>0</v>
      </c>
      <c r="I8921" s="275">
        <v>134181.82</v>
      </c>
      <c r="J8921" s="275"/>
      <c r="K8921" s="275">
        <v>0</v>
      </c>
      <c r="L8921" s="275"/>
      <c r="M8921" s="275"/>
      <c r="N8921" s="275"/>
      <c r="O8921" s="275">
        <v>134181.82</v>
      </c>
      <c r="P8921" s="275"/>
      <c r="Q8921" s="73">
        <v>0</v>
      </c>
    </row>
    <row r="8922" spans="1:17" ht="12.75" customHeight="1" x14ac:dyDescent="0.25">
      <c r="A8922" s="273" t="s">
        <v>13587</v>
      </c>
      <c r="B8922" s="273"/>
      <c r="C8922" s="274" t="s">
        <v>13576</v>
      </c>
      <c r="D8922" s="274"/>
      <c r="E8922" s="274"/>
      <c r="F8922" s="274"/>
      <c r="G8922" s="73">
        <v>0</v>
      </c>
      <c r="H8922" s="73">
        <v>0</v>
      </c>
      <c r="I8922" s="275">
        <v>42727.27</v>
      </c>
      <c r="J8922" s="275"/>
      <c r="K8922" s="275">
        <v>0</v>
      </c>
      <c r="L8922" s="275"/>
      <c r="M8922" s="275"/>
      <c r="N8922" s="275"/>
      <c r="O8922" s="275">
        <v>42727.27</v>
      </c>
      <c r="P8922" s="275"/>
      <c r="Q8922" s="73">
        <v>0</v>
      </c>
    </row>
    <row r="8923" spans="1:17" ht="12.1" customHeight="1" x14ac:dyDescent="0.25">
      <c r="A8923" s="273" t="s">
        <v>13588</v>
      </c>
      <c r="B8923" s="273"/>
      <c r="C8923" s="274" t="s">
        <v>13576</v>
      </c>
      <c r="D8923" s="274"/>
      <c r="E8923" s="274"/>
      <c r="F8923" s="274"/>
      <c r="G8923" s="73">
        <v>0</v>
      </c>
      <c r="H8923" s="73">
        <v>0</v>
      </c>
      <c r="I8923" s="275">
        <v>935000</v>
      </c>
      <c r="J8923" s="275"/>
      <c r="K8923" s="275">
        <v>0</v>
      </c>
      <c r="L8923" s="275"/>
      <c r="M8923" s="275"/>
      <c r="N8923" s="275"/>
      <c r="O8923" s="275">
        <v>935000</v>
      </c>
      <c r="P8923" s="275"/>
      <c r="Q8923" s="73">
        <v>0</v>
      </c>
    </row>
    <row r="8924" spans="1:17" ht="12.1" customHeight="1" x14ac:dyDescent="0.25">
      <c r="A8924" s="273" t="s">
        <v>13589</v>
      </c>
      <c r="B8924" s="273"/>
      <c r="C8924" s="274" t="s">
        <v>13576</v>
      </c>
      <c r="D8924" s="274"/>
      <c r="E8924" s="274"/>
      <c r="F8924" s="274"/>
      <c r="G8924" s="73">
        <v>0</v>
      </c>
      <c r="H8924" s="73">
        <v>0</v>
      </c>
      <c r="I8924" s="275">
        <v>95000</v>
      </c>
      <c r="J8924" s="275"/>
      <c r="K8924" s="275">
        <v>0</v>
      </c>
      <c r="L8924" s="275"/>
      <c r="M8924" s="275"/>
      <c r="N8924" s="275"/>
      <c r="O8924" s="275">
        <v>95000</v>
      </c>
      <c r="P8924" s="275"/>
      <c r="Q8924" s="73">
        <v>0</v>
      </c>
    </row>
    <row r="8925" spans="1:17" ht="12.75" customHeight="1" x14ac:dyDescent="0.25">
      <c r="A8925" s="273" t="s">
        <v>13590</v>
      </c>
      <c r="B8925" s="273"/>
      <c r="C8925" s="274" t="s">
        <v>13576</v>
      </c>
      <c r="D8925" s="274"/>
      <c r="E8925" s="274"/>
      <c r="F8925" s="274"/>
      <c r="G8925" s="73">
        <v>0</v>
      </c>
      <c r="H8925" s="73">
        <v>0</v>
      </c>
      <c r="I8925" s="275">
        <v>162390</v>
      </c>
      <c r="J8925" s="275"/>
      <c r="K8925" s="275">
        <v>0</v>
      </c>
      <c r="L8925" s="275"/>
      <c r="M8925" s="275"/>
      <c r="N8925" s="275"/>
      <c r="O8925" s="275">
        <v>162390</v>
      </c>
      <c r="P8925" s="275"/>
      <c r="Q8925" s="73">
        <v>0</v>
      </c>
    </row>
    <row r="8926" spans="1:17" ht="12.1" customHeight="1" x14ac:dyDescent="0.25">
      <c r="A8926" s="273" t="s">
        <v>13591</v>
      </c>
      <c r="B8926" s="273"/>
      <c r="C8926" s="274" t="s">
        <v>13576</v>
      </c>
      <c r="D8926" s="274"/>
      <c r="E8926" s="274"/>
      <c r="F8926" s="274"/>
      <c r="G8926" s="73">
        <v>0</v>
      </c>
      <c r="H8926" s="73">
        <v>0</v>
      </c>
      <c r="I8926" s="275">
        <v>179300</v>
      </c>
      <c r="J8926" s="275"/>
      <c r="K8926" s="275">
        <v>0</v>
      </c>
      <c r="L8926" s="275"/>
      <c r="M8926" s="275"/>
      <c r="N8926" s="275"/>
      <c r="O8926" s="275">
        <v>179300</v>
      </c>
      <c r="P8926" s="275"/>
      <c r="Q8926" s="73">
        <v>0</v>
      </c>
    </row>
    <row r="8927" spans="1:17" ht="12.1" customHeight="1" x14ac:dyDescent="0.25">
      <c r="A8927" s="273" t="s">
        <v>13592</v>
      </c>
      <c r="B8927" s="273"/>
      <c r="C8927" s="274" t="s">
        <v>13576</v>
      </c>
      <c r="D8927" s="274"/>
      <c r="E8927" s="274"/>
      <c r="F8927" s="274"/>
      <c r="G8927" s="73">
        <v>0</v>
      </c>
      <c r="H8927" s="73">
        <v>0</v>
      </c>
      <c r="I8927" s="275">
        <v>55000</v>
      </c>
      <c r="J8927" s="275"/>
      <c r="K8927" s="275">
        <v>0</v>
      </c>
      <c r="L8927" s="275"/>
      <c r="M8927" s="275"/>
      <c r="N8927" s="275"/>
      <c r="O8927" s="275">
        <v>55000</v>
      </c>
      <c r="P8927" s="275"/>
      <c r="Q8927" s="73">
        <v>0</v>
      </c>
    </row>
    <row r="8928" spans="1:17" ht="12.75" customHeight="1" x14ac:dyDescent="0.25">
      <c r="A8928" s="273" t="s">
        <v>13593</v>
      </c>
      <c r="B8928" s="273"/>
      <c r="C8928" s="274" t="s">
        <v>13576</v>
      </c>
      <c r="D8928" s="274"/>
      <c r="E8928" s="274"/>
      <c r="F8928" s="274"/>
      <c r="G8928" s="73">
        <v>0</v>
      </c>
      <c r="H8928" s="73">
        <v>0</v>
      </c>
      <c r="I8928" s="275">
        <v>51600</v>
      </c>
      <c r="J8928" s="275"/>
      <c r="K8928" s="275">
        <v>0</v>
      </c>
      <c r="L8928" s="275"/>
      <c r="M8928" s="275"/>
      <c r="N8928" s="275"/>
      <c r="O8928" s="275">
        <v>51600</v>
      </c>
      <c r="P8928" s="275"/>
      <c r="Q8928" s="73">
        <v>0</v>
      </c>
    </row>
    <row r="8929" spans="1:17" ht="12.1" customHeight="1" x14ac:dyDescent="0.25">
      <c r="A8929" s="273" t="s">
        <v>13594</v>
      </c>
      <c r="B8929" s="273"/>
      <c r="C8929" s="274" t="s">
        <v>13595</v>
      </c>
      <c r="D8929" s="274"/>
      <c r="E8929" s="274"/>
      <c r="F8929" s="274"/>
      <c r="G8929" s="73">
        <v>0</v>
      </c>
      <c r="H8929" s="73">
        <v>0</v>
      </c>
      <c r="I8929" s="275">
        <v>85000</v>
      </c>
      <c r="J8929" s="275"/>
      <c r="K8929" s="275">
        <v>0</v>
      </c>
      <c r="L8929" s="275"/>
      <c r="M8929" s="275"/>
      <c r="N8929" s="275"/>
      <c r="O8929" s="275">
        <v>85000</v>
      </c>
      <c r="P8929" s="275"/>
      <c r="Q8929" s="73">
        <v>0</v>
      </c>
    </row>
    <row r="8930" spans="1:17" ht="12.1" customHeight="1" x14ac:dyDescent="0.25">
      <c r="A8930" s="273" t="s">
        <v>13596</v>
      </c>
      <c r="B8930" s="273"/>
      <c r="C8930" s="274" t="s">
        <v>13597</v>
      </c>
      <c r="D8930" s="274"/>
      <c r="E8930" s="274"/>
      <c r="F8930" s="274"/>
      <c r="G8930" s="73">
        <v>0</v>
      </c>
      <c r="H8930" s="73">
        <v>0</v>
      </c>
      <c r="I8930" s="275">
        <v>240163.64</v>
      </c>
      <c r="J8930" s="275"/>
      <c r="K8930" s="275">
        <v>0</v>
      </c>
      <c r="L8930" s="275"/>
      <c r="M8930" s="275"/>
      <c r="N8930" s="275"/>
      <c r="O8930" s="275">
        <v>240163.64</v>
      </c>
      <c r="P8930" s="275"/>
      <c r="Q8930" s="73">
        <v>0</v>
      </c>
    </row>
    <row r="8931" spans="1:17" ht="12.75" customHeight="1" x14ac:dyDescent="0.25">
      <c r="A8931" s="273" t="s">
        <v>13598</v>
      </c>
      <c r="B8931" s="273"/>
      <c r="C8931" s="274" t="s">
        <v>13597</v>
      </c>
      <c r="D8931" s="274"/>
      <c r="E8931" s="274"/>
      <c r="F8931" s="274"/>
      <c r="G8931" s="73">
        <v>0</v>
      </c>
      <c r="H8931" s="73">
        <v>0</v>
      </c>
      <c r="I8931" s="275">
        <v>85000</v>
      </c>
      <c r="J8931" s="275"/>
      <c r="K8931" s="275">
        <v>0</v>
      </c>
      <c r="L8931" s="275"/>
      <c r="M8931" s="275"/>
      <c r="N8931" s="275"/>
      <c r="O8931" s="275">
        <v>85000</v>
      </c>
      <c r="P8931" s="275"/>
      <c r="Q8931" s="73">
        <v>0</v>
      </c>
    </row>
    <row r="8932" spans="1:17" ht="12.1" customHeight="1" x14ac:dyDescent="0.25">
      <c r="A8932" s="355"/>
      <c r="B8932" s="355"/>
      <c r="C8932" s="355"/>
      <c r="D8932" s="355"/>
      <c r="E8932" s="355"/>
      <c r="F8932" s="355"/>
      <c r="G8932" s="74">
        <v>0</v>
      </c>
      <c r="H8932" s="74">
        <v>0</v>
      </c>
      <c r="I8932" s="356">
        <v>8053135.0999999996</v>
      </c>
      <c r="J8932" s="356"/>
      <c r="K8932" s="356">
        <v>0</v>
      </c>
      <c r="L8932" s="356"/>
      <c r="M8932" s="356"/>
      <c r="N8932" s="356"/>
      <c r="O8932" s="356">
        <v>8053135.0999999996</v>
      </c>
      <c r="P8932" s="356"/>
      <c r="Q8932" s="74">
        <v>0</v>
      </c>
    </row>
    <row r="8933" spans="1:17" ht="6.8" customHeight="1" x14ac:dyDescent="0.25"/>
    <row r="8934" spans="1:17" ht="12.1" customHeight="1" x14ac:dyDescent="0.25">
      <c r="A8934" s="277" t="s">
        <v>578</v>
      </c>
      <c r="B8934" s="277"/>
      <c r="C8934" s="278" t="s">
        <v>1096</v>
      </c>
      <c r="D8934" s="278"/>
      <c r="E8934" s="278"/>
      <c r="F8934" s="278"/>
      <c r="G8934" s="278"/>
      <c r="H8934" s="278"/>
      <c r="I8934" s="278"/>
      <c r="J8934" s="278"/>
      <c r="K8934" s="278"/>
      <c r="L8934" s="278"/>
      <c r="M8934" s="278"/>
      <c r="N8934" s="278"/>
      <c r="O8934" s="278"/>
      <c r="P8934" s="278"/>
      <c r="Q8934" s="278"/>
    </row>
    <row r="8935" spans="1:17" ht="12.75" customHeight="1" x14ac:dyDescent="0.25">
      <c r="A8935" s="273" t="s">
        <v>13599</v>
      </c>
      <c r="B8935" s="273"/>
      <c r="C8935" s="274" t="s">
        <v>13600</v>
      </c>
      <c r="D8935" s="274"/>
      <c r="E8935" s="274"/>
      <c r="F8935" s="274"/>
      <c r="G8935" s="73">
        <v>0</v>
      </c>
      <c r="H8935" s="73">
        <v>0</v>
      </c>
      <c r="I8935" s="275">
        <v>169950</v>
      </c>
      <c r="J8935" s="275"/>
      <c r="K8935" s="275">
        <v>0</v>
      </c>
      <c r="L8935" s="275"/>
      <c r="M8935" s="275"/>
      <c r="N8935" s="275"/>
      <c r="O8935" s="275">
        <v>169950</v>
      </c>
      <c r="P8935" s="275"/>
      <c r="Q8935" s="73">
        <v>0</v>
      </c>
    </row>
    <row r="8936" spans="1:17" ht="12.1" customHeight="1" x14ac:dyDescent="0.25">
      <c r="A8936" s="273" t="s">
        <v>13601</v>
      </c>
      <c r="B8936" s="273"/>
      <c r="C8936" s="274" t="s">
        <v>13602</v>
      </c>
      <c r="D8936" s="274"/>
      <c r="E8936" s="274"/>
      <c r="F8936" s="274"/>
      <c r="G8936" s="73">
        <v>0</v>
      </c>
      <c r="H8936" s="73">
        <v>0</v>
      </c>
      <c r="I8936" s="275">
        <v>166950</v>
      </c>
      <c r="J8936" s="275"/>
      <c r="K8936" s="275">
        <v>0</v>
      </c>
      <c r="L8936" s="275"/>
      <c r="M8936" s="275"/>
      <c r="N8936" s="275"/>
      <c r="O8936" s="275">
        <v>166950</v>
      </c>
      <c r="P8936" s="275"/>
      <c r="Q8936" s="73">
        <v>0</v>
      </c>
    </row>
    <row r="8937" spans="1:17" ht="12.1" customHeight="1" x14ac:dyDescent="0.25">
      <c r="A8937" s="273" t="s">
        <v>13603</v>
      </c>
      <c r="B8937" s="273"/>
      <c r="C8937" s="274" t="s">
        <v>13604</v>
      </c>
      <c r="D8937" s="274"/>
      <c r="E8937" s="274"/>
      <c r="F8937" s="274"/>
      <c r="G8937" s="73">
        <v>0</v>
      </c>
      <c r="H8937" s="73">
        <v>0</v>
      </c>
      <c r="I8937" s="275">
        <v>166950</v>
      </c>
      <c r="J8937" s="275"/>
      <c r="K8937" s="275">
        <v>0</v>
      </c>
      <c r="L8937" s="275"/>
      <c r="M8937" s="275"/>
      <c r="N8937" s="275"/>
      <c r="O8937" s="275">
        <v>166950</v>
      </c>
      <c r="P8937" s="275"/>
      <c r="Q8937" s="73">
        <v>0</v>
      </c>
    </row>
    <row r="8938" spans="1:17" ht="12.75" customHeight="1" x14ac:dyDescent="0.25">
      <c r="A8938" s="273" t="s">
        <v>13605</v>
      </c>
      <c r="B8938" s="273"/>
      <c r="C8938" s="274" t="s">
        <v>13606</v>
      </c>
      <c r="D8938" s="274"/>
      <c r="E8938" s="274"/>
      <c r="F8938" s="274"/>
      <c r="G8938" s="73">
        <v>0</v>
      </c>
      <c r="H8938" s="73">
        <v>0</v>
      </c>
      <c r="I8938" s="275">
        <v>505345</v>
      </c>
      <c r="J8938" s="275"/>
      <c r="K8938" s="275">
        <v>0</v>
      </c>
      <c r="L8938" s="275"/>
      <c r="M8938" s="275"/>
      <c r="N8938" s="275"/>
      <c r="O8938" s="275">
        <v>505345</v>
      </c>
      <c r="P8938" s="275"/>
      <c r="Q8938" s="73">
        <v>0</v>
      </c>
    </row>
    <row r="8939" spans="1:17" ht="12.1" customHeight="1" x14ac:dyDescent="0.25">
      <c r="A8939" s="273" t="s">
        <v>13607</v>
      </c>
      <c r="B8939" s="273"/>
      <c r="C8939" s="274" t="s">
        <v>13608</v>
      </c>
      <c r="D8939" s="274"/>
      <c r="E8939" s="274"/>
      <c r="F8939" s="274"/>
      <c r="G8939" s="73">
        <v>0</v>
      </c>
      <c r="H8939" s="73">
        <v>0</v>
      </c>
      <c r="I8939" s="275">
        <v>2860200</v>
      </c>
      <c r="J8939" s="275"/>
      <c r="K8939" s="275">
        <v>0</v>
      </c>
      <c r="L8939" s="275"/>
      <c r="M8939" s="275"/>
      <c r="N8939" s="275"/>
      <c r="O8939" s="275">
        <v>2860200</v>
      </c>
      <c r="P8939" s="275"/>
      <c r="Q8939" s="73">
        <v>0</v>
      </c>
    </row>
    <row r="8940" spans="1:17" ht="12.1" customHeight="1" x14ac:dyDescent="0.25">
      <c r="A8940" s="273" t="s">
        <v>13609</v>
      </c>
      <c r="B8940" s="273"/>
      <c r="C8940" s="274" t="s">
        <v>13610</v>
      </c>
      <c r="D8940" s="274"/>
      <c r="E8940" s="274"/>
      <c r="F8940" s="274"/>
      <c r="G8940" s="73">
        <v>0</v>
      </c>
      <c r="H8940" s="73">
        <v>0</v>
      </c>
      <c r="I8940" s="275">
        <v>2858520</v>
      </c>
      <c r="J8940" s="275"/>
      <c r="K8940" s="275">
        <v>0</v>
      </c>
      <c r="L8940" s="275"/>
      <c r="M8940" s="275"/>
      <c r="N8940" s="275"/>
      <c r="O8940" s="275">
        <v>2858520</v>
      </c>
      <c r="P8940" s="275"/>
      <c r="Q8940" s="73">
        <v>0</v>
      </c>
    </row>
    <row r="8941" spans="1:17" ht="12.75" customHeight="1" x14ac:dyDescent="0.25">
      <c r="A8941" s="273" t="s">
        <v>13611</v>
      </c>
      <c r="B8941" s="273"/>
      <c r="C8941" s="274" t="s">
        <v>13612</v>
      </c>
      <c r="D8941" s="274"/>
      <c r="E8941" s="274"/>
      <c r="F8941" s="274"/>
      <c r="G8941" s="73">
        <v>0</v>
      </c>
      <c r="H8941" s="73">
        <v>0</v>
      </c>
      <c r="I8941" s="275">
        <v>2860200</v>
      </c>
      <c r="J8941" s="275"/>
      <c r="K8941" s="275">
        <v>0</v>
      </c>
      <c r="L8941" s="275"/>
      <c r="M8941" s="275"/>
      <c r="N8941" s="275"/>
      <c r="O8941" s="275">
        <v>2860200</v>
      </c>
      <c r="P8941" s="275"/>
      <c r="Q8941" s="73">
        <v>0</v>
      </c>
    </row>
    <row r="8942" spans="1:17" ht="12.1" customHeight="1" x14ac:dyDescent="0.25">
      <c r="A8942" s="273" t="s">
        <v>13613</v>
      </c>
      <c r="B8942" s="273"/>
      <c r="C8942" s="274" t="s">
        <v>13614</v>
      </c>
      <c r="D8942" s="274"/>
      <c r="E8942" s="274"/>
      <c r="F8942" s="274"/>
      <c r="G8942" s="73">
        <v>0</v>
      </c>
      <c r="H8942" s="73">
        <v>0</v>
      </c>
      <c r="I8942" s="275">
        <v>681000</v>
      </c>
      <c r="J8942" s="275"/>
      <c r="K8942" s="275">
        <v>0</v>
      </c>
      <c r="L8942" s="275"/>
      <c r="M8942" s="275"/>
      <c r="N8942" s="275"/>
      <c r="O8942" s="275">
        <v>681000</v>
      </c>
      <c r="P8942" s="275"/>
      <c r="Q8942" s="73">
        <v>0</v>
      </c>
    </row>
    <row r="8943" spans="1:17" ht="12.1" customHeight="1" x14ac:dyDescent="0.25">
      <c r="A8943" s="273" t="s">
        <v>13615</v>
      </c>
      <c r="B8943" s="273"/>
      <c r="C8943" s="274" t="s">
        <v>13616</v>
      </c>
      <c r="D8943" s="274"/>
      <c r="E8943" s="274"/>
      <c r="F8943" s="274"/>
      <c r="G8943" s="73">
        <v>0</v>
      </c>
      <c r="H8943" s="73">
        <v>0</v>
      </c>
      <c r="I8943" s="275">
        <v>3632000</v>
      </c>
      <c r="J8943" s="275"/>
      <c r="K8943" s="275">
        <v>0</v>
      </c>
      <c r="L8943" s="275"/>
      <c r="M8943" s="275"/>
      <c r="N8943" s="275"/>
      <c r="O8943" s="275">
        <v>3632000</v>
      </c>
      <c r="P8943" s="275"/>
      <c r="Q8943" s="73">
        <v>0</v>
      </c>
    </row>
    <row r="8944" spans="1:17" ht="12.1" customHeight="1" x14ac:dyDescent="0.25">
      <c r="A8944" s="273" t="s">
        <v>13617</v>
      </c>
      <c r="B8944" s="273"/>
      <c r="C8944" s="274" t="s">
        <v>13618</v>
      </c>
      <c r="D8944" s="274"/>
      <c r="E8944" s="274"/>
      <c r="F8944" s="274"/>
      <c r="G8944" s="73">
        <v>0</v>
      </c>
      <c r="H8944" s="73">
        <v>0</v>
      </c>
      <c r="I8944" s="275">
        <v>2201900</v>
      </c>
      <c r="J8944" s="275"/>
      <c r="K8944" s="275">
        <v>0</v>
      </c>
      <c r="L8944" s="275"/>
      <c r="M8944" s="275"/>
      <c r="N8944" s="275"/>
      <c r="O8944" s="275">
        <v>2201900</v>
      </c>
      <c r="P8944" s="275"/>
      <c r="Q8944" s="73">
        <v>0</v>
      </c>
    </row>
    <row r="8945" spans="1:17" ht="12.75" customHeight="1" x14ac:dyDescent="0.25">
      <c r="A8945" s="273" t="s">
        <v>13619</v>
      </c>
      <c r="B8945" s="273"/>
      <c r="C8945" s="274" t="s">
        <v>13620</v>
      </c>
      <c r="D8945" s="274"/>
      <c r="E8945" s="274"/>
      <c r="F8945" s="274"/>
      <c r="G8945" s="73">
        <v>0</v>
      </c>
      <c r="H8945" s="73">
        <v>0</v>
      </c>
      <c r="I8945" s="275">
        <v>679800</v>
      </c>
      <c r="J8945" s="275"/>
      <c r="K8945" s="275">
        <v>0</v>
      </c>
      <c r="L8945" s="275"/>
      <c r="M8945" s="275"/>
      <c r="N8945" s="275"/>
      <c r="O8945" s="275">
        <v>679800</v>
      </c>
      <c r="P8945" s="275"/>
      <c r="Q8945" s="73">
        <v>0</v>
      </c>
    </row>
    <row r="8946" spans="1:17" ht="12.1" customHeight="1" x14ac:dyDescent="0.25">
      <c r="A8946" s="273" t="s">
        <v>13621</v>
      </c>
      <c r="B8946" s="273"/>
      <c r="C8946" s="274" t="s">
        <v>13622</v>
      </c>
      <c r="D8946" s="274"/>
      <c r="E8946" s="274"/>
      <c r="F8946" s="274"/>
      <c r="G8946" s="73">
        <v>0</v>
      </c>
      <c r="H8946" s="73">
        <v>0</v>
      </c>
      <c r="I8946" s="275">
        <v>1557875</v>
      </c>
      <c r="J8946" s="275"/>
      <c r="K8946" s="275">
        <v>0</v>
      </c>
      <c r="L8946" s="275"/>
      <c r="M8946" s="275"/>
      <c r="N8946" s="275"/>
      <c r="O8946" s="275">
        <v>1557875</v>
      </c>
      <c r="P8946" s="275"/>
      <c r="Q8946" s="73">
        <v>0</v>
      </c>
    </row>
    <row r="8947" spans="1:17" ht="12.1" customHeight="1" x14ac:dyDescent="0.25">
      <c r="A8947" s="273" t="s">
        <v>13623</v>
      </c>
      <c r="B8947" s="273"/>
      <c r="C8947" s="274" t="s">
        <v>13624</v>
      </c>
      <c r="D8947" s="274"/>
      <c r="E8947" s="274"/>
      <c r="F8947" s="274"/>
      <c r="G8947" s="73">
        <v>0</v>
      </c>
      <c r="H8947" s="73">
        <v>0</v>
      </c>
      <c r="I8947" s="275">
        <v>681000</v>
      </c>
      <c r="J8947" s="275"/>
      <c r="K8947" s="275">
        <v>0</v>
      </c>
      <c r="L8947" s="275"/>
      <c r="M8947" s="275"/>
      <c r="N8947" s="275"/>
      <c r="O8947" s="275">
        <v>681000</v>
      </c>
      <c r="P8947" s="275"/>
      <c r="Q8947" s="73">
        <v>0</v>
      </c>
    </row>
    <row r="8948" spans="1:17" ht="12.75" customHeight="1" x14ac:dyDescent="0.25">
      <c r="A8948" s="273" t="s">
        <v>13625</v>
      </c>
      <c r="B8948" s="273"/>
      <c r="C8948" s="274" t="s">
        <v>13626</v>
      </c>
      <c r="D8948" s="274"/>
      <c r="E8948" s="274"/>
      <c r="F8948" s="274"/>
      <c r="G8948" s="73">
        <v>0</v>
      </c>
      <c r="H8948" s="73">
        <v>0</v>
      </c>
      <c r="I8948" s="275">
        <v>1444575</v>
      </c>
      <c r="J8948" s="275"/>
      <c r="K8948" s="275">
        <v>0</v>
      </c>
      <c r="L8948" s="275"/>
      <c r="M8948" s="275"/>
      <c r="N8948" s="275"/>
      <c r="O8948" s="275">
        <v>1444575</v>
      </c>
      <c r="P8948" s="275"/>
      <c r="Q8948" s="73">
        <v>0</v>
      </c>
    </row>
    <row r="8949" spans="1:17" ht="12.1" customHeight="1" x14ac:dyDescent="0.25">
      <c r="A8949" s="273" t="s">
        <v>13627</v>
      </c>
      <c r="B8949" s="273"/>
      <c r="C8949" s="274" t="s">
        <v>13628</v>
      </c>
      <c r="D8949" s="274"/>
      <c r="E8949" s="274"/>
      <c r="F8949" s="274"/>
      <c r="G8949" s="73">
        <v>0</v>
      </c>
      <c r="H8949" s="73">
        <v>0</v>
      </c>
      <c r="I8949" s="275">
        <v>708125</v>
      </c>
      <c r="J8949" s="275"/>
      <c r="K8949" s="275">
        <v>0</v>
      </c>
      <c r="L8949" s="275"/>
      <c r="M8949" s="275"/>
      <c r="N8949" s="275"/>
      <c r="O8949" s="275">
        <v>708125</v>
      </c>
      <c r="P8949" s="275"/>
      <c r="Q8949" s="73">
        <v>0</v>
      </c>
    </row>
    <row r="8950" spans="1:17" ht="12.1" customHeight="1" x14ac:dyDescent="0.25">
      <c r="A8950" s="273" t="s">
        <v>13629</v>
      </c>
      <c r="B8950" s="273"/>
      <c r="C8950" s="274" t="s">
        <v>13630</v>
      </c>
      <c r="D8950" s="274"/>
      <c r="E8950" s="274"/>
      <c r="F8950" s="274"/>
      <c r="G8950" s="73">
        <v>0</v>
      </c>
      <c r="H8950" s="73">
        <v>0</v>
      </c>
      <c r="I8950" s="275">
        <v>878075</v>
      </c>
      <c r="J8950" s="275"/>
      <c r="K8950" s="275">
        <v>0</v>
      </c>
      <c r="L8950" s="275"/>
      <c r="M8950" s="275"/>
      <c r="N8950" s="275"/>
      <c r="O8950" s="275">
        <v>878075</v>
      </c>
      <c r="P8950" s="275"/>
      <c r="Q8950" s="73">
        <v>0</v>
      </c>
    </row>
    <row r="8951" spans="1:17" ht="12.75" customHeight="1" x14ac:dyDescent="0.25">
      <c r="A8951" s="273" t="s">
        <v>13631</v>
      </c>
      <c r="B8951" s="273"/>
      <c r="C8951" s="274" t="s">
        <v>13632</v>
      </c>
      <c r="D8951" s="274"/>
      <c r="E8951" s="274"/>
      <c r="F8951" s="274"/>
      <c r="G8951" s="73">
        <v>0</v>
      </c>
      <c r="H8951" s="73">
        <v>0</v>
      </c>
      <c r="I8951" s="275">
        <v>339900</v>
      </c>
      <c r="J8951" s="275"/>
      <c r="K8951" s="275">
        <v>0</v>
      </c>
      <c r="L8951" s="275"/>
      <c r="M8951" s="275"/>
      <c r="N8951" s="275"/>
      <c r="O8951" s="275">
        <v>339900</v>
      </c>
      <c r="P8951" s="275"/>
      <c r="Q8951" s="73">
        <v>0</v>
      </c>
    </row>
    <row r="8952" spans="1:17" ht="12.1" customHeight="1" x14ac:dyDescent="0.25">
      <c r="A8952" s="273" t="s">
        <v>13633</v>
      </c>
      <c r="B8952" s="273"/>
      <c r="C8952" s="274" t="s">
        <v>13634</v>
      </c>
      <c r="D8952" s="274"/>
      <c r="E8952" s="274"/>
      <c r="F8952" s="274"/>
      <c r="G8952" s="73">
        <v>0</v>
      </c>
      <c r="H8952" s="73">
        <v>0</v>
      </c>
      <c r="I8952" s="275">
        <v>1387925</v>
      </c>
      <c r="J8952" s="275"/>
      <c r="K8952" s="275">
        <v>0</v>
      </c>
      <c r="L8952" s="275"/>
      <c r="M8952" s="275"/>
      <c r="N8952" s="275"/>
      <c r="O8952" s="275">
        <v>1387925</v>
      </c>
      <c r="P8952" s="275"/>
      <c r="Q8952" s="73">
        <v>0</v>
      </c>
    </row>
    <row r="8953" spans="1:17" ht="12.1" customHeight="1" x14ac:dyDescent="0.25">
      <c r="A8953" s="273" t="s">
        <v>13635</v>
      </c>
      <c r="B8953" s="273"/>
      <c r="C8953" s="274" t="s">
        <v>13636</v>
      </c>
      <c r="D8953" s="274"/>
      <c r="E8953" s="274"/>
      <c r="F8953" s="274"/>
      <c r="G8953" s="73">
        <v>0</v>
      </c>
      <c r="H8953" s="73">
        <v>0</v>
      </c>
      <c r="I8953" s="275">
        <v>667800</v>
      </c>
      <c r="J8953" s="275"/>
      <c r="K8953" s="275">
        <v>0</v>
      </c>
      <c r="L8953" s="275"/>
      <c r="M8953" s="275"/>
      <c r="N8953" s="275"/>
      <c r="O8953" s="275">
        <v>667800</v>
      </c>
      <c r="P8953" s="275"/>
      <c r="Q8953" s="73">
        <v>0</v>
      </c>
    </row>
    <row r="8954" spans="1:17" ht="12.75" customHeight="1" x14ac:dyDescent="0.25">
      <c r="A8954" s="273" t="s">
        <v>13637</v>
      </c>
      <c r="B8954" s="273"/>
      <c r="C8954" s="274" t="s">
        <v>13638</v>
      </c>
      <c r="D8954" s="274"/>
      <c r="E8954" s="274"/>
      <c r="F8954" s="274"/>
      <c r="G8954" s="73">
        <v>0</v>
      </c>
      <c r="H8954" s="73">
        <v>0</v>
      </c>
      <c r="I8954" s="275">
        <v>1014900</v>
      </c>
      <c r="J8954" s="275"/>
      <c r="K8954" s="275">
        <v>0</v>
      </c>
      <c r="L8954" s="275"/>
      <c r="M8954" s="275"/>
      <c r="N8954" s="275"/>
      <c r="O8954" s="275">
        <v>1014900</v>
      </c>
      <c r="P8954" s="275"/>
      <c r="Q8954" s="73">
        <v>0</v>
      </c>
    </row>
    <row r="8955" spans="1:17" ht="12.1" customHeight="1" x14ac:dyDescent="0.25">
      <c r="A8955" s="273" t="s">
        <v>13639</v>
      </c>
      <c r="B8955" s="273"/>
      <c r="C8955" s="274" t="s">
        <v>13640</v>
      </c>
      <c r="D8955" s="274"/>
      <c r="E8955" s="274"/>
      <c r="F8955" s="274"/>
      <c r="G8955" s="73">
        <v>0</v>
      </c>
      <c r="H8955" s="73">
        <v>0</v>
      </c>
      <c r="I8955" s="275">
        <v>681000</v>
      </c>
      <c r="J8955" s="275"/>
      <c r="K8955" s="275">
        <v>0</v>
      </c>
      <c r="L8955" s="275"/>
      <c r="M8955" s="275"/>
      <c r="N8955" s="275"/>
      <c r="O8955" s="275">
        <v>681000</v>
      </c>
      <c r="P8955" s="275"/>
      <c r="Q8955" s="73">
        <v>0</v>
      </c>
    </row>
    <row r="8956" spans="1:17" ht="12.1" customHeight="1" x14ac:dyDescent="0.25">
      <c r="A8956" s="273" t="s">
        <v>13641</v>
      </c>
      <c r="B8956" s="273"/>
      <c r="C8956" s="274" t="s">
        <v>13642</v>
      </c>
      <c r="D8956" s="274"/>
      <c r="E8956" s="274"/>
      <c r="F8956" s="274"/>
      <c r="G8956" s="73">
        <v>0</v>
      </c>
      <c r="H8956" s="73">
        <v>0</v>
      </c>
      <c r="I8956" s="275">
        <v>1362000</v>
      </c>
      <c r="J8956" s="275"/>
      <c r="K8956" s="275">
        <v>0</v>
      </c>
      <c r="L8956" s="275"/>
      <c r="M8956" s="275"/>
      <c r="N8956" s="275"/>
      <c r="O8956" s="275">
        <v>1362000</v>
      </c>
      <c r="P8956" s="275"/>
      <c r="Q8956" s="73">
        <v>0</v>
      </c>
    </row>
    <row r="8957" spans="1:17" ht="12.75" customHeight="1" x14ac:dyDescent="0.25">
      <c r="A8957" s="273" t="s">
        <v>13643</v>
      </c>
      <c r="B8957" s="273"/>
      <c r="C8957" s="274" t="s">
        <v>13644</v>
      </c>
      <c r="D8957" s="274"/>
      <c r="E8957" s="274"/>
      <c r="F8957" s="274"/>
      <c r="G8957" s="73">
        <v>0</v>
      </c>
      <c r="H8957" s="73">
        <v>0</v>
      </c>
      <c r="I8957" s="275">
        <v>3745500</v>
      </c>
      <c r="J8957" s="275"/>
      <c r="K8957" s="275">
        <v>0</v>
      </c>
      <c r="L8957" s="275"/>
      <c r="M8957" s="275"/>
      <c r="N8957" s="275"/>
      <c r="O8957" s="275">
        <v>3745500</v>
      </c>
      <c r="P8957" s="275"/>
      <c r="Q8957" s="73">
        <v>0</v>
      </c>
    </row>
    <row r="8958" spans="1:17" ht="12.1" customHeight="1" x14ac:dyDescent="0.25">
      <c r="A8958" s="273" t="s">
        <v>13645</v>
      </c>
      <c r="B8958" s="273"/>
      <c r="C8958" s="274" t="s">
        <v>1096</v>
      </c>
      <c r="D8958" s="274"/>
      <c r="E8958" s="274"/>
      <c r="F8958" s="274"/>
      <c r="G8958" s="73">
        <v>0</v>
      </c>
      <c r="H8958" s="73">
        <v>0</v>
      </c>
      <c r="I8958" s="275">
        <v>169950</v>
      </c>
      <c r="J8958" s="275"/>
      <c r="K8958" s="275">
        <v>0</v>
      </c>
      <c r="L8958" s="275"/>
      <c r="M8958" s="275"/>
      <c r="N8958" s="275"/>
      <c r="O8958" s="275">
        <v>169950</v>
      </c>
      <c r="P8958" s="275"/>
      <c r="Q8958" s="73">
        <v>0</v>
      </c>
    </row>
    <row r="8959" spans="1:17" ht="12.1" customHeight="1" x14ac:dyDescent="0.25">
      <c r="A8959" s="273" t="s">
        <v>13646</v>
      </c>
      <c r="B8959" s="273"/>
      <c r="C8959" s="274" t="s">
        <v>13647</v>
      </c>
      <c r="D8959" s="274"/>
      <c r="E8959" s="274"/>
      <c r="F8959" s="274"/>
      <c r="G8959" s="73">
        <v>0</v>
      </c>
      <c r="H8959" s="73">
        <v>0</v>
      </c>
      <c r="I8959" s="275">
        <v>378325</v>
      </c>
      <c r="J8959" s="275"/>
      <c r="K8959" s="275">
        <v>0</v>
      </c>
      <c r="L8959" s="275"/>
      <c r="M8959" s="275"/>
      <c r="N8959" s="275"/>
      <c r="O8959" s="275">
        <v>378325</v>
      </c>
      <c r="P8959" s="275"/>
      <c r="Q8959" s="73">
        <v>0</v>
      </c>
    </row>
    <row r="8960" spans="1:17" ht="12.75" customHeight="1" x14ac:dyDescent="0.25">
      <c r="A8960" s="273" t="s">
        <v>13648</v>
      </c>
      <c r="B8960" s="273"/>
      <c r="C8960" s="274" t="s">
        <v>13649</v>
      </c>
      <c r="D8960" s="274"/>
      <c r="E8960" s="274"/>
      <c r="F8960" s="274"/>
      <c r="G8960" s="73">
        <v>0</v>
      </c>
      <c r="H8960" s="73">
        <v>0</v>
      </c>
      <c r="I8960" s="275">
        <v>369455</v>
      </c>
      <c r="J8960" s="275"/>
      <c r="K8960" s="275">
        <v>0</v>
      </c>
      <c r="L8960" s="275"/>
      <c r="M8960" s="275"/>
      <c r="N8960" s="275"/>
      <c r="O8960" s="275">
        <v>369455</v>
      </c>
      <c r="P8960" s="275"/>
      <c r="Q8960" s="73">
        <v>0</v>
      </c>
    </row>
    <row r="8961" spans="1:17" ht="12.1" customHeight="1" x14ac:dyDescent="0.25">
      <c r="A8961" s="273" t="s">
        <v>13650</v>
      </c>
      <c r="B8961" s="273"/>
      <c r="C8961" s="274" t="s">
        <v>13651</v>
      </c>
      <c r="D8961" s="274"/>
      <c r="E8961" s="274"/>
      <c r="F8961" s="274"/>
      <c r="G8961" s="73">
        <v>0</v>
      </c>
      <c r="H8961" s="73">
        <v>0</v>
      </c>
      <c r="I8961" s="275">
        <v>543840</v>
      </c>
      <c r="J8961" s="275"/>
      <c r="K8961" s="275">
        <v>0</v>
      </c>
      <c r="L8961" s="275"/>
      <c r="M8961" s="275"/>
      <c r="N8961" s="275"/>
      <c r="O8961" s="275">
        <v>543840</v>
      </c>
      <c r="P8961" s="275"/>
      <c r="Q8961" s="73">
        <v>0</v>
      </c>
    </row>
    <row r="8962" spans="1:17" ht="12.1" customHeight="1" x14ac:dyDescent="0.25">
      <c r="A8962" s="273" t="s">
        <v>13652</v>
      </c>
      <c r="B8962" s="273"/>
      <c r="C8962" s="274" t="s">
        <v>13653</v>
      </c>
      <c r="D8962" s="274"/>
      <c r="E8962" s="274"/>
      <c r="F8962" s="274"/>
      <c r="G8962" s="73">
        <v>0</v>
      </c>
      <c r="H8962" s="73">
        <v>0</v>
      </c>
      <c r="I8962" s="275">
        <v>569590</v>
      </c>
      <c r="J8962" s="275"/>
      <c r="K8962" s="275">
        <v>0</v>
      </c>
      <c r="L8962" s="275"/>
      <c r="M8962" s="275"/>
      <c r="N8962" s="275"/>
      <c r="O8962" s="275">
        <v>569590</v>
      </c>
      <c r="P8962" s="275"/>
      <c r="Q8962" s="73">
        <v>0</v>
      </c>
    </row>
    <row r="8963" spans="1:17" ht="12.75" customHeight="1" x14ac:dyDescent="0.25">
      <c r="A8963" s="273" t="s">
        <v>13654</v>
      </c>
      <c r="B8963" s="273"/>
      <c r="C8963" s="274" t="s">
        <v>13655</v>
      </c>
      <c r="D8963" s="274"/>
      <c r="E8963" s="274"/>
      <c r="F8963" s="274"/>
      <c r="G8963" s="73">
        <v>0</v>
      </c>
      <c r="H8963" s="73">
        <v>0</v>
      </c>
      <c r="I8963" s="275">
        <v>2855160</v>
      </c>
      <c r="J8963" s="275"/>
      <c r="K8963" s="275">
        <v>0</v>
      </c>
      <c r="L8963" s="275"/>
      <c r="M8963" s="275"/>
      <c r="N8963" s="275"/>
      <c r="O8963" s="275">
        <v>2855160</v>
      </c>
      <c r="P8963" s="275"/>
      <c r="Q8963" s="73">
        <v>0</v>
      </c>
    </row>
    <row r="8964" spans="1:17" ht="12.1" customHeight="1" x14ac:dyDescent="0.25">
      <c r="A8964" s="273" t="s">
        <v>13656</v>
      </c>
      <c r="B8964" s="273"/>
      <c r="C8964" s="274" t="s">
        <v>13657</v>
      </c>
      <c r="D8964" s="274"/>
      <c r="E8964" s="274"/>
      <c r="F8964" s="274"/>
      <c r="G8964" s="73">
        <v>0</v>
      </c>
      <c r="H8964" s="73">
        <v>0</v>
      </c>
      <c r="I8964" s="275">
        <v>396550</v>
      </c>
      <c r="J8964" s="275"/>
      <c r="K8964" s="275">
        <v>0</v>
      </c>
      <c r="L8964" s="275"/>
      <c r="M8964" s="275"/>
      <c r="N8964" s="275"/>
      <c r="O8964" s="275">
        <v>396550</v>
      </c>
      <c r="P8964" s="275"/>
      <c r="Q8964" s="73">
        <v>0</v>
      </c>
    </row>
    <row r="8965" spans="1:17" ht="12.1" customHeight="1" x14ac:dyDescent="0.25">
      <c r="A8965" s="273" t="s">
        <v>13658</v>
      </c>
      <c r="B8965" s="273"/>
      <c r="C8965" s="274" t="s">
        <v>13659</v>
      </c>
      <c r="D8965" s="274"/>
      <c r="E8965" s="274"/>
      <c r="F8965" s="274"/>
      <c r="G8965" s="73">
        <v>0</v>
      </c>
      <c r="H8965" s="73">
        <v>0</v>
      </c>
      <c r="I8965" s="275">
        <v>373890</v>
      </c>
      <c r="J8965" s="275"/>
      <c r="K8965" s="275">
        <v>0</v>
      </c>
      <c r="L8965" s="275"/>
      <c r="M8965" s="275"/>
      <c r="N8965" s="275"/>
      <c r="O8965" s="275">
        <v>373890</v>
      </c>
      <c r="P8965" s="275"/>
      <c r="Q8965" s="73">
        <v>0</v>
      </c>
    </row>
    <row r="8966" spans="1:17" ht="12.75" customHeight="1" x14ac:dyDescent="0.25">
      <c r="A8966" s="273" t="s">
        <v>13660</v>
      </c>
      <c r="B8966" s="273"/>
      <c r="C8966" s="274" t="s">
        <v>13661</v>
      </c>
      <c r="D8966" s="274"/>
      <c r="E8966" s="274"/>
      <c r="F8966" s="274"/>
      <c r="G8966" s="73">
        <v>0</v>
      </c>
      <c r="H8966" s="73">
        <v>0</v>
      </c>
      <c r="I8966" s="275">
        <v>339900</v>
      </c>
      <c r="J8966" s="275"/>
      <c r="K8966" s="275">
        <v>0</v>
      </c>
      <c r="L8966" s="275"/>
      <c r="M8966" s="275"/>
      <c r="N8966" s="275"/>
      <c r="O8966" s="275">
        <v>339900</v>
      </c>
      <c r="P8966" s="275"/>
      <c r="Q8966" s="73">
        <v>0</v>
      </c>
    </row>
    <row r="8967" spans="1:17" ht="12.1" customHeight="1" x14ac:dyDescent="0.25">
      <c r="A8967" s="273" t="s">
        <v>13662</v>
      </c>
      <c r="B8967" s="273"/>
      <c r="C8967" s="274" t="s">
        <v>13663</v>
      </c>
      <c r="D8967" s="274"/>
      <c r="E8967" s="274"/>
      <c r="F8967" s="274"/>
      <c r="G8967" s="73">
        <v>0</v>
      </c>
      <c r="H8967" s="73">
        <v>0</v>
      </c>
      <c r="I8967" s="275">
        <v>339900</v>
      </c>
      <c r="J8967" s="275"/>
      <c r="K8967" s="275">
        <v>0</v>
      </c>
      <c r="L8967" s="275"/>
      <c r="M8967" s="275"/>
      <c r="N8967" s="275"/>
      <c r="O8967" s="275">
        <v>339900</v>
      </c>
      <c r="P8967" s="275"/>
      <c r="Q8967" s="73">
        <v>0</v>
      </c>
    </row>
    <row r="8968" spans="1:17" ht="12.1" customHeight="1" x14ac:dyDescent="0.25">
      <c r="A8968" s="273" t="s">
        <v>13664</v>
      </c>
      <c r="B8968" s="273"/>
      <c r="C8968" s="274" t="s">
        <v>1096</v>
      </c>
      <c r="D8968" s="274"/>
      <c r="E8968" s="274"/>
      <c r="F8968" s="274"/>
      <c r="G8968" s="73">
        <v>0</v>
      </c>
      <c r="H8968" s="73">
        <v>0</v>
      </c>
      <c r="I8968" s="275">
        <v>339900</v>
      </c>
      <c r="J8968" s="275"/>
      <c r="K8968" s="275">
        <v>0</v>
      </c>
      <c r="L8968" s="275"/>
      <c r="M8968" s="275"/>
      <c r="N8968" s="275"/>
      <c r="O8968" s="275">
        <v>339900</v>
      </c>
      <c r="P8968" s="275"/>
      <c r="Q8968" s="73">
        <v>0</v>
      </c>
    </row>
    <row r="8969" spans="1:17" ht="12.1" customHeight="1" x14ac:dyDescent="0.25">
      <c r="A8969" s="273" t="s">
        <v>13665</v>
      </c>
      <c r="B8969" s="273"/>
      <c r="C8969" s="274" t="s">
        <v>13666</v>
      </c>
      <c r="D8969" s="274"/>
      <c r="E8969" s="274"/>
      <c r="F8969" s="274"/>
      <c r="G8969" s="73">
        <v>0</v>
      </c>
      <c r="H8969" s="73">
        <v>0</v>
      </c>
      <c r="I8969" s="275">
        <v>339900</v>
      </c>
      <c r="J8969" s="275"/>
      <c r="K8969" s="275">
        <v>0</v>
      </c>
      <c r="L8969" s="275"/>
      <c r="M8969" s="275"/>
      <c r="N8969" s="275"/>
      <c r="O8969" s="275">
        <v>339900</v>
      </c>
      <c r="P8969" s="275"/>
      <c r="Q8969" s="73">
        <v>0</v>
      </c>
    </row>
    <row r="8970" spans="1:17" ht="12.75" customHeight="1" x14ac:dyDescent="0.25">
      <c r="A8970" s="273" t="s">
        <v>13667</v>
      </c>
      <c r="B8970" s="273"/>
      <c r="C8970" s="274" t="s">
        <v>1096</v>
      </c>
      <c r="D8970" s="274"/>
      <c r="E8970" s="274"/>
      <c r="F8970" s="274"/>
      <c r="G8970" s="73">
        <v>0</v>
      </c>
      <c r="H8970" s="73">
        <v>0</v>
      </c>
      <c r="I8970" s="275">
        <v>333900</v>
      </c>
      <c r="J8970" s="275"/>
      <c r="K8970" s="275">
        <v>0</v>
      </c>
      <c r="L8970" s="275"/>
      <c r="M8970" s="275"/>
      <c r="N8970" s="275"/>
      <c r="O8970" s="275">
        <v>333900</v>
      </c>
      <c r="P8970" s="275"/>
      <c r="Q8970" s="73">
        <v>0</v>
      </c>
    </row>
    <row r="8971" spans="1:17" ht="12.1" customHeight="1" x14ac:dyDescent="0.25">
      <c r="A8971" s="273" t="s">
        <v>13668</v>
      </c>
      <c r="B8971" s="273"/>
      <c r="C8971" s="274" t="s">
        <v>13669</v>
      </c>
      <c r="D8971" s="274"/>
      <c r="E8971" s="274"/>
      <c r="F8971" s="274"/>
      <c r="G8971" s="73">
        <v>0</v>
      </c>
      <c r="H8971" s="73">
        <v>0</v>
      </c>
      <c r="I8971" s="275">
        <v>333900</v>
      </c>
      <c r="J8971" s="275"/>
      <c r="K8971" s="275">
        <v>0</v>
      </c>
      <c r="L8971" s="275"/>
      <c r="M8971" s="275"/>
      <c r="N8971" s="275"/>
      <c r="O8971" s="275">
        <v>333900</v>
      </c>
      <c r="P8971" s="275"/>
      <c r="Q8971" s="73">
        <v>0</v>
      </c>
    </row>
    <row r="8972" spans="1:17" ht="12.1" customHeight="1" x14ac:dyDescent="0.25">
      <c r="A8972" s="273" t="s">
        <v>13670</v>
      </c>
      <c r="B8972" s="273"/>
      <c r="C8972" s="274" t="s">
        <v>13671</v>
      </c>
      <c r="D8972" s="274"/>
      <c r="E8972" s="274"/>
      <c r="F8972" s="274"/>
      <c r="G8972" s="73">
        <v>0</v>
      </c>
      <c r="H8972" s="73">
        <v>0</v>
      </c>
      <c r="I8972" s="275">
        <v>160000</v>
      </c>
      <c r="J8972" s="275"/>
      <c r="K8972" s="275">
        <v>0</v>
      </c>
      <c r="L8972" s="275"/>
      <c r="M8972" s="275"/>
      <c r="N8972" s="275"/>
      <c r="O8972" s="275">
        <v>160000</v>
      </c>
      <c r="P8972" s="275"/>
      <c r="Q8972" s="73">
        <v>0</v>
      </c>
    </row>
    <row r="8973" spans="1:17" ht="12.75" customHeight="1" x14ac:dyDescent="0.25">
      <c r="A8973" s="273" t="s">
        <v>13672</v>
      </c>
      <c r="B8973" s="273"/>
      <c r="C8973" s="274" t="s">
        <v>13673</v>
      </c>
      <c r="D8973" s="274"/>
      <c r="E8973" s="274"/>
      <c r="F8973" s="274"/>
      <c r="G8973" s="73">
        <v>0</v>
      </c>
      <c r="H8973" s="73">
        <v>0</v>
      </c>
      <c r="I8973" s="275">
        <v>500850</v>
      </c>
      <c r="J8973" s="275"/>
      <c r="K8973" s="275">
        <v>0</v>
      </c>
      <c r="L8973" s="275"/>
      <c r="M8973" s="275"/>
      <c r="N8973" s="275"/>
      <c r="O8973" s="275">
        <v>500850</v>
      </c>
      <c r="P8973" s="275"/>
      <c r="Q8973" s="73">
        <v>0</v>
      </c>
    </row>
    <row r="8974" spans="1:17" ht="12.1" customHeight="1" x14ac:dyDescent="0.25">
      <c r="A8974" s="273" t="s">
        <v>13674</v>
      </c>
      <c r="B8974" s="273"/>
      <c r="C8974" s="274" t="s">
        <v>13675</v>
      </c>
      <c r="D8974" s="274"/>
      <c r="E8974" s="274"/>
      <c r="F8974" s="274"/>
      <c r="G8974" s="73">
        <v>0</v>
      </c>
      <c r="H8974" s="73">
        <v>0</v>
      </c>
      <c r="I8974" s="275">
        <v>333900</v>
      </c>
      <c r="J8974" s="275"/>
      <c r="K8974" s="275">
        <v>0</v>
      </c>
      <c r="L8974" s="275"/>
      <c r="M8974" s="275"/>
      <c r="N8974" s="275"/>
      <c r="O8974" s="275">
        <v>333900</v>
      </c>
      <c r="P8974" s="275"/>
      <c r="Q8974" s="73">
        <v>0</v>
      </c>
    </row>
    <row r="8975" spans="1:17" ht="12.1" customHeight="1" x14ac:dyDescent="0.25">
      <c r="A8975" s="273" t="s">
        <v>13676</v>
      </c>
      <c r="B8975" s="273"/>
      <c r="C8975" s="274" t="s">
        <v>13677</v>
      </c>
      <c r="D8975" s="274"/>
      <c r="E8975" s="274"/>
      <c r="F8975" s="274"/>
      <c r="G8975" s="73">
        <v>0</v>
      </c>
      <c r="H8975" s="73">
        <v>0</v>
      </c>
      <c r="I8975" s="275">
        <v>1019700</v>
      </c>
      <c r="J8975" s="275"/>
      <c r="K8975" s="275">
        <v>0</v>
      </c>
      <c r="L8975" s="275"/>
      <c r="M8975" s="275"/>
      <c r="N8975" s="275"/>
      <c r="O8975" s="275">
        <v>1019700</v>
      </c>
      <c r="P8975" s="275"/>
      <c r="Q8975" s="73">
        <v>0</v>
      </c>
    </row>
    <row r="8976" spans="1:17" ht="12.75" customHeight="1" x14ac:dyDescent="0.25">
      <c r="A8976" s="273" t="s">
        <v>13678</v>
      </c>
      <c r="B8976" s="273"/>
      <c r="C8976" s="274" t="s">
        <v>13679</v>
      </c>
      <c r="D8976" s="274"/>
      <c r="E8976" s="274"/>
      <c r="F8976" s="274"/>
      <c r="G8976" s="73">
        <v>0</v>
      </c>
      <c r="H8976" s="73">
        <v>0</v>
      </c>
      <c r="I8976" s="275">
        <v>55000</v>
      </c>
      <c r="J8976" s="275"/>
      <c r="K8976" s="275">
        <v>0</v>
      </c>
      <c r="L8976" s="275"/>
      <c r="M8976" s="275"/>
      <c r="N8976" s="275"/>
      <c r="O8976" s="275">
        <v>55000</v>
      </c>
      <c r="P8976" s="275"/>
      <c r="Q8976" s="73">
        <v>0</v>
      </c>
    </row>
    <row r="8977" spans="1:17" ht="12.1" customHeight="1" x14ac:dyDescent="0.25">
      <c r="A8977" s="273" t="s">
        <v>13680</v>
      </c>
      <c r="B8977" s="273"/>
      <c r="C8977" s="274" t="s">
        <v>13681</v>
      </c>
      <c r="D8977" s="274"/>
      <c r="E8977" s="274"/>
      <c r="F8977" s="274"/>
      <c r="G8977" s="73">
        <v>0</v>
      </c>
      <c r="H8977" s="73">
        <v>0</v>
      </c>
      <c r="I8977" s="275">
        <v>1021500</v>
      </c>
      <c r="J8977" s="275"/>
      <c r="K8977" s="275">
        <v>0</v>
      </c>
      <c r="L8977" s="275"/>
      <c r="M8977" s="275"/>
      <c r="N8977" s="275"/>
      <c r="O8977" s="275">
        <v>1021500</v>
      </c>
      <c r="P8977" s="275"/>
      <c r="Q8977" s="73">
        <v>0</v>
      </c>
    </row>
    <row r="8978" spans="1:17" ht="12.1" customHeight="1" x14ac:dyDescent="0.25">
      <c r="A8978" s="273" t="s">
        <v>13682</v>
      </c>
      <c r="B8978" s="273"/>
      <c r="C8978" s="274" t="s">
        <v>13683</v>
      </c>
      <c r="D8978" s="274"/>
      <c r="E8978" s="274"/>
      <c r="F8978" s="274"/>
      <c r="G8978" s="73">
        <v>0</v>
      </c>
      <c r="H8978" s="73">
        <v>0</v>
      </c>
      <c r="I8978" s="275">
        <v>650650</v>
      </c>
      <c r="J8978" s="275"/>
      <c r="K8978" s="275">
        <v>0</v>
      </c>
      <c r="L8978" s="275"/>
      <c r="M8978" s="275"/>
      <c r="N8978" s="275"/>
      <c r="O8978" s="275">
        <v>650650</v>
      </c>
      <c r="P8978" s="275"/>
      <c r="Q8978" s="73">
        <v>0</v>
      </c>
    </row>
    <row r="8979" spans="1:17" ht="12.75" customHeight="1" x14ac:dyDescent="0.25">
      <c r="A8979" s="273" t="s">
        <v>13684</v>
      </c>
      <c r="B8979" s="273"/>
      <c r="C8979" s="274" t="s">
        <v>13685</v>
      </c>
      <c r="D8979" s="274"/>
      <c r="E8979" s="274"/>
      <c r="F8979" s="274"/>
      <c r="G8979" s="73">
        <v>0</v>
      </c>
      <c r="H8979" s="73">
        <v>0</v>
      </c>
      <c r="I8979" s="275">
        <v>623150</v>
      </c>
      <c r="J8979" s="275"/>
      <c r="K8979" s="275">
        <v>0</v>
      </c>
      <c r="L8979" s="275"/>
      <c r="M8979" s="275"/>
      <c r="N8979" s="275"/>
      <c r="O8979" s="275">
        <v>623150</v>
      </c>
      <c r="P8979" s="275"/>
      <c r="Q8979" s="73">
        <v>0</v>
      </c>
    </row>
    <row r="8980" spans="1:17" ht="12.1" customHeight="1" x14ac:dyDescent="0.25">
      <c r="A8980" s="273" t="s">
        <v>13686</v>
      </c>
      <c r="B8980" s="273"/>
      <c r="C8980" s="274" t="s">
        <v>13687</v>
      </c>
      <c r="D8980" s="274"/>
      <c r="E8980" s="274"/>
      <c r="F8980" s="274"/>
      <c r="G8980" s="73">
        <v>0</v>
      </c>
      <c r="H8980" s="73">
        <v>0</v>
      </c>
      <c r="I8980" s="275">
        <v>623150</v>
      </c>
      <c r="J8980" s="275"/>
      <c r="K8980" s="275">
        <v>0</v>
      </c>
      <c r="L8980" s="275"/>
      <c r="M8980" s="275"/>
      <c r="N8980" s="275"/>
      <c r="O8980" s="275">
        <v>623150</v>
      </c>
      <c r="P8980" s="275"/>
      <c r="Q8980" s="73">
        <v>0</v>
      </c>
    </row>
    <row r="8981" spans="1:17" ht="12.1" customHeight="1" x14ac:dyDescent="0.25">
      <c r="A8981" s="273" t="s">
        <v>13688</v>
      </c>
      <c r="B8981" s="273"/>
      <c r="C8981" s="274" t="s">
        <v>13689</v>
      </c>
      <c r="D8981" s="274"/>
      <c r="E8981" s="274"/>
      <c r="F8981" s="274"/>
      <c r="G8981" s="73">
        <v>0</v>
      </c>
      <c r="H8981" s="73">
        <v>0</v>
      </c>
      <c r="I8981" s="275">
        <v>3672900</v>
      </c>
      <c r="J8981" s="275"/>
      <c r="K8981" s="275">
        <v>0</v>
      </c>
      <c r="L8981" s="275"/>
      <c r="M8981" s="275"/>
      <c r="N8981" s="275"/>
      <c r="O8981" s="275">
        <v>3672900</v>
      </c>
      <c r="P8981" s="275"/>
      <c r="Q8981" s="73">
        <v>0</v>
      </c>
    </row>
    <row r="8982" spans="1:17" ht="12.75" customHeight="1" x14ac:dyDescent="0.25">
      <c r="A8982" s="273" t="s">
        <v>13690</v>
      </c>
      <c r="B8982" s="273"/>
      <c r="C8982" s="274" t="s">
        <v>13691</v>
      </c>
      <c r="D8982" s="274"/>
      <c r="E8982" s="274"/>
      <c r="F8982" s="274"/>
      <c r="G8982" s="73">
        <v>0</v>
      </c>
      <c r="H8982" s="73">
        <v>0</v>
      </c>
      <c r="I8982" s="275">
        <v>681000</v>
      </c>
      <c r="J8982" s="275"/>
      <c r="K8982" s="275">
        <v>0</v>
      </c>
      <c r="L8982" s="275"/>
      <c r="M8982" s="275"/>
      <c r="N8982" s="275"/>
      <c r="O8982" s="275">
        <v>681000</v>
      </c>
      <c r="P8982" s="275"/>
      <c r="Q8982" s="73">
        <v>0</v>
      </c>
    </row>
    <row r="8983" spans="1:17" ht="12.1" customHeight="1" x14ac:dyDescent="0.25">
      <c r="A8983" s="273" t="s">
        <v>13692</v>
      </c>
      <c r="B8983" s="273"/>
      <c r="C8983" s="274" t="s">
        <v>13693</v>
      </c>
      <c r="D8983" s="274"/>
      <c r="E8983" s="274"/>
      <c r="F8983" s="274"/>
      <c r="G8983" s="73">
        <v>0</v>
      </c>
      <c r="H8983" s="73">
        <v>0</v>
      </c>
      <c r="I8983" s="275">
        <v>667800</v>
      </c>
      <c r="J8983" s="275"/>
      <c r="K8983" s="275">
        <v>0</v>
      </c>
      <c r="L8983" s="275"/>
      <c r="M8983" s="275"/>
      <c r="N8983" s="275"/>
      <c r="O8983" s="275">
        <v>667800</v>
      </c>
      <c r="P8983" s="275"/>
      <c r="Q8983" s="73">
        <v>0</v>
      </c>
    </row>
    <row r="8984" spans="1:17" ht="12.1" customHeight="1" x14ac:dyDescent="0.25">
      <c r="A8984" s="273" t="s">
        <v>13694</v>
      </c>
      <c r="B8984" s="273"/>
      <c r="C8984" s="274" t="s">
        <v>13695</v>
      </c>
      <c r="D8984" s="274"/>
      <c r="E8984" s="274"/>
      <c r="F8984" s="274"/>
      <c r="G8984" s="73">
        <v>0</v>
      </c>
      <c r="H8984" s="73">
        <v>0</v>
      </c>
      <c r="I8984" s="275">
        <v>20000</v>
      </c>
      <c r="J8984" s="275"/>
      <c r="K8984" s="275">
        <v>0</v>
      </c>
      <c r="L8984" s="275"/>
      <c r="M8984" s="275"/>
      <c r="N8984" s="275"/>
      <c r="O8984" s="275">
        <v>20000</v>
      </c>
      <c r="P8984" s="275"/>
      <c r="Q8984" s="73">
        <v>0</v>
      </c>
    </row>
    <row r="8985" spans="1:17" ht="12.75" customHeight="1" x14ac:dyDescent="0.25">
      <c r="A8985" s="273" t="s">
        <v>13696</v>
      </c>
      <c r="B8985" s="273"/>
      <c r="C8985" s="274" t="s">
        <v>13697</v>
      </c>
      <c r="D8985" s="274"/>
      <c r="E8985" s="274"/>
      <c r="F8985" s="274"/>
      <c r="G8985" s="73">
        <v>0</v>
      </c>
      <c r="H8985" s="73">
        <v>0</v>
      </c>
      <c r="I8985" s="275">
        <v>509850</v>
      </c>
      <c r="J8985" s="275"/>
      <c r="K8985" s="275">
        <v>0</v>
      </c>
      <c r="L8985" s="275"/>
      <c r="M8985" s="275"/>
      <c r="N8985" s="275"/>
      <c r="O8985" s="275">
        <v>509850</v>
      </c>
      <c r="P8985" s="275"/>
      <c r="Q8985" s="73">
        <v>0</v>
      </c>
    </row>
    <row r="8986" spans="1:17" ht="12.1" customHeight="1" x14ac:dyDescent="0.25">
      <c r="A8986" s="273" t="s">
        <v>13698</v>
      </c>
      <c r="B8986" s="273"/>
      <c r="C8986" s="274" t="s">
        <v>13699</v>
      </c>
      <c r="D8986" s="274"/>
      <c r="E8986" s="274"/>
      <c r="F8986" s="274"/>
      <c r="G8986" s="73">
        <v>0</v>
      </c>
      <c r="H8986" s="73">
        <v>0</v>
      </c>
      <c r="I8986" s="275">
        <v>679800</v>
      </c>
      <c r="J8986" s="275"/>
      <c r="K8986" s="275">
        <v>0</v>
      </c>
      <c r="L8986" s="275"/>
      <c r="M8986" s="275"/>
      <c r="N8986" s="275"/>
      <c r="O8986" s="275">
        <v>679800</v>
      </c>
      <c r="P8986" s="275"/>
      <c r="Q8986" s="73">
        <v>0</v>
      </c>
    </row>
    <row r="8987" spans="1:17" ht="12.1" customHeight="1" x14ac:dyDescent="0.25">
      <c r="A8987" s="273" t="s">
        <v>13700</v>
      </c>
      <c r="B8987" s="273"/>
      <c r="C8987" s="274" t="s">
        <v>13701</v>
      </c>
      <c r="D8987" s="274"/>
      <c r="E8987" s="274"/>
      <c r="F8987" s="274"/>
      <c r="G8987" s="73">
        <v>0</v>
      </c>
      <c r="H8987" s="73">
        <v>0</v>
      </c>
      <c r="I8987" s="275">
        <v>1019700</v>
      </c>
      <c r="J8987" s="275"/>
      <c r="K8987" s="275">
        <v>0</v>
      </c>
      <c r="L8987" s="275"/>
      <c r="M8987" s="275"/>
      <c r="N8987" s="275"/>
      <c r="O8987" s="275">
        <v>1019700</v>
      </c>
      <c r="P8987" s="275"/>
      <c r="Q8987" s="73">
        <v>0</v>
      </c>
    </row>
    <row r="8988" spans="1:17" ht="12.75" customHeight="1" x14ac:dyDescent="0.25">
      <c r="A8988" s="273" t="s">
        <v>13702</v>
      </c>
      <c r="B8988" s="273"/>
      <c r="C8988" s="274" t="s">
        <v>13703</v>
      </c>
      <c r="D8988" s="274"/>
      <c r="E8988" s="274"/>
      <c r="F8988" s="274"/>
      <c r="G8988" s="73">
        <v>0</v>
      </c>
      <c r="H8988" s="73">
        <v>0</v>
      </c>
      <c r="I8988" s="275">
        <v>500850</v>
      </c>
      <c r="J8988" s="275"/>
      <c r="K8988" s="275">
        <v>0</v>
      </c>
      <c r="L8988" s="275"/>
      <c r="M8988" s="275"/>
      <c r="N8988" s="275"/>
      <c r="O8988" s="275">
        <v>500850</v>
      </c>
      <c r="P8988" s="275"/>
      <c r="Q8988" s="73">
        <v>0</v>
      </c>
    </row>
    <row r="8989" spans="1:17" ht="12.1" customHeight="1" x14ac:dyDescent="0.25">
      <c r="A8989" s="273" t="s">
        <v>13704</v>
      </c>
      <c r="B8989" s="273"/>
      <c r="C8989" s="274" t="s">
        <v>13705</v>
      </c>
      <c r="D8989" s="274"/>
      <c r="E8989" s="274"/>
      <c r="F8989" s="274"/>
      <c r="G8989" s="73">
        <v>0</v>
      </c>
      <c r="H8989" s="73">
        <v>0</v>
      </c>
      <c r="I8989" s="275">
        <v>500850</v>
      </c>
      <c r="J8989" s="275"/>
      <c r="K8989" s="275">
        <v>0</v>
      </c>
      <c r="L8989" s="275"/>
      <c r="M8989" s="275"/>
      <c r="N8989" s="275"/>
      <c r="O8989" s="275">
        <v>500850</v>
      </c>
      <c r="P8989" s="275"/>
      <c r="Q8989" s="73">
        <v>0</v>
      </c>
    </row>
    <row r="8990" spans="1:17" ht="12.1" customHeight="1" x14ac:dyDescent="0.25">
      <c r="A8990" s="273" t="s">
        <v>13706</v>
      </c>
      <c r="B8990" s="273"/>
      <c r="C8990" s="274" t="s">
        <v>13707</v>
      </c>
      <c r="D8990" s="274"/>
      <c r="E8990" s="274"/>
      <c r="F8990" s="274"/>
      <c r="G8990" s="73">
        <v>0</v>
      </c>
      <c r="H8990" s="73">
        <v>0</v>
      </c>
      <c r="I8990" s="275">
        <v>10000</v>
      </c>
      <c r="J8990" s="275"/>
      <c r="K8990" s="275">
        <v>0</v>
      </c>
      <c r="L8990" s="275"/>
      <c r="M8990" s="275"/>
      <c r="N8990" s="275"/>
      <c r="O8990" s="275">
        <v>10000</v>
      </c>
      <c r="P8990" s="275"/>
      <c r="Q8990" s="73">
        <v>0</v>
      </c>
    </row>
    <row r="8991" spans="1:17" ht="12.75" customHeight="1" x14ac:dyDescent="0.25">
      <c r="A8991" s="273" t="s">
        <v>13708</v>
      </c>
      <c r="B8991" s="273"/>
      <c r="C8991" s="274" t="s">
        <v>13709</v>
      </c>
      <c r="D8991" s="274"/>
      <c r="E8991" s="274"/>
      <c r="F8991" s="274"/>
      <c r="G8991" s="73">
        <v>0</v>
      </c>
      <c r="H8991" s="73">
        <v>0</v>
      </c>
      <c r="I8991" s="275">
        <v>667800</v>
      </c>
      <c r="J8991" s="275"/>
      <c r="K8991" s="275">
        <v>0</v>
      </c>
      <c r="L8991" s="275"/>
      <c r="M8991" s="275"/>
      <c r="N8991" s="275"/>
      <c r="O8991" s="275">
        <v>667800</v>
      </c>
      <c r="P8991" s="275"/>
      <c r="Q8991" s="73">
        <v>0</v>
      </c>
    </row>
    <row r="8992" spans="1:17" ht="12.1" customHeight="1" x14ac:dyDescent="0.25">
      <c r="A8992" s="273" t="s">
        <v>13710</v>
      </c>
      <c r="B8992" s="273"/>
      <c r="C8992" s="274" t="s">
        <v>13711</v>
      </c>
      <c r="D8992" s="274"/>
      <c r="E8992" s="274"/>
      <c r="F8992" s="274"/>
      <c r="G8992" s="73">
        <v>0</v>
      </c>
      <c r="H8992" s="73">
        <v>0</v>
      </c>
      <c r="I8992" s="275">
        <v>100000</v>
      </c>
      <c r="J8992" s="275"/>
      <c r="K8992" s="275">
        <v>0</v>
      </c>
      <c r="L8992" s="275"/>
      <c r="M8992" s="275"/>
      <c r="N8992" s="275"/>
      <c r="O8992" s="275">
        <v>100000</v>
      </c>
      <c r="P8992" s="275"/>
      <c r="Q8992" s="73">
        <v>0</v>
      </c>
    </row>
    <row r="8993" spans="1:17" ht="12.1" customHeight="1" x14ac:dyDescent="0.25">
      <c r="A8993" s="273" t="s">
        <v>13712</v>
      </c>
      <c r="B8993" s="273"/>
      <c r="C8993" s="274" t="s">
        <v>13713</v>
      </c>
      <c r="D8993" s="274"/>
      <c r="E8993" s="274"/>
      <c r="F8993" s="274"/>
      <c r="G8993" s="73">
        <v>0</v>
      </c>
      <c r="H8993" s="73">
        <v>0</v>
      </c>
      <c r="I8993" s="275">
        <v>169950</v>
      </c>
      <c r="J8993" s="275"/>
      <c r="K8993" s="275">
        <v>0</v>
      </c>
      <c r="L8993" s="275"/>
      <c r="M8993" s="275"/>
      <c r="N8993" s="275"/>
      <c r="O8993" s="275">
        <v>169950</v>
      </c>
      <c r="P8993" s="275"/>
      <c r="Q8993" s="73">
        <v>0</v>
      </c>
    </row>
    <row r="8994" spans="1:17" ht="12.1" customHeight="1" x14ac:dyDescent="0.25">
      <c r="A8994" s="273" t="s">
        <v>13714</v>
      </c>
      <c r="B8994" s="273"/>
      <c r="C8994" s="274" t="s">
        <v>13715</v>
      </c>
      <c r="D8994" s="274"/>
      <c r="E8994" s="274"/>
      <c r="F8994" s="274"/>
      <c r="G8994" s="73">
        <v>0</v>
      </c>
      <c r="H8994" s="73">
        <v>0</v>
      </c>
      <c r="I8994" s="275">
        <v>283250</v>
      </c>
      <c r="J8994" s="275"/>
      <c r="K8994" s="275">
        <v>0</v>
      </c>
      <c r="L8994" s="275"/>
      <c r="M8994" s="275"/>
      <c r="N8994" s="275"/>
      <c r="O8994" s="275">
        <v>283250</v>
      </c>
      <c r="P8994" s="275"/>
      <c r="Q8994" s="73">
        <v>0</v>
      </c>
    </row>
    <row r="8995" spans="1:17" ht="12.75" customHeight="1" x14ac:dyDescent="0.25">
      <c r="A8995" s="273" t="s">
        <v>13716</v>
      </c>
      <c r="B8995" s="273"/>
      <c r="C8995" s="274" t="s">
        <v>13717</v>
      </c>
      <c r="D8995" s="274"/>
      <c r="E8995" s="274"/>
      <c r="F8995" s="274"/>
      <c r="G8995" s="73">
        <v>0</v>
      </c>
      <c r="H8995" s="73">
        <v>0</v>
      </c>
      <c r="I8995" s="275">
        <v>169950</v>
      </c>
      <c r="J8995" s="275"/>
      <c r="K8995" s="275">
        <v>0</v>
      </c>
      <c r="L8995" s="275"/>
      <c r="M8995" s="275"/>
      <c r="N8995" s="275"/>
      <c r="O8995" s="275">
        <v>169950</v>
      </c>
      <c r="P8995" s="275"/>
      <c r="Q8995" s="73">
        <v>0</v>
      </c>
    </row>
    <row r="8996" spans="1:17" ht="12.1" customHeight="1" x14ac:dyDescent="0.25">
      <c r="A8996" s="273" t="s">
        <v>13718</v>
      </c>
      <c r="B8996" s="273"/>
      <c r="C8996" s="274" t="s">
        <v>13719</v>
      </c>
      <c r="D8996" s="274"/>
      <c r="E8996" s="274"/>
      <c r="F8996" s="274"/>
      <c r="G8996" s="73">
        <v>0</v>
      </c>
      <c r="H8996" s="73">
        <v>0</v>
      </c>
      <c r="I8996" s="275">
        <v>169950</v>
      </c>
      <c r="J8996" s="275"/>
      <c r="K8996" s="275">
        <v>0</v>
      </c>
      <c r="L8996" s="275"/>
      <c r="M8996" s="275"/>
      <c r="N8996" s="275"/>
      <c r="O8996" s="275">
        <v>169950</v>
      </c>
      <c r="P8996" s="275"/>
      <c r="Q8996" s="73">
        <v>0</v>
      </c>
    </row>
    <row r="8997" spans="1:17" ht="12.1" customHeight="1" x14ac:dyDescent="0.25">
      <c r="A8997" s="273" t="s">
        <v>13720</v>
      </c>
      <c r="B8997" s="273"/>
      <c r="C8997" s="274" t="s">
        <v>13721</v>
      </c>
      <c r="D8997" s="274"/>
      <c r="E8997" s="274"/>
      <c r="F8997" s="274"/>
      <c r="G8997" s="73">
        <v>0</v>
      </c>
      <c r="H8997" s="73">
        <v>0</v>
      </c>
      <c r="I8997" s="275">
        <v>226600</v>
      </c>
      <c r="J8997" s="275"/>
      <c r="K8997" s="275">
        <v>0</v>
      </c>
      <c r="L8997" s="275"/>
      <c r="M8997" s="275"/>
      <c r="N8997" s="275"/>
      <c r="O8997" s="275">
        <v>226600</v>
      </c>
      <c r="P8997" s="275"/>
      <c r="Q8997" s="73">
        <v>0</v>
      </c>
    </row>
    <row r="8998" spans="1:17" ht="12.75" customHeight="1" x14ac:dyDescent="0.25">
      <c r="A8998" s="273" t="s">
        <v>13722</v>
      </c>
      <c r="B8998" s="273"/>
      <c r="C8998" s="274" t="s">
        <v>13723</v>
      </c>
      <c r="D8998" s="274"/>
      <c r="E8998" s="274"/>
      <c r="F8998" s="274"/>
      <c r="G8998" s="73">
        <v>0</v>
      </c>
      <c r="H8998" s="73">
        <v>0</v>
      </c>
      <c r="I8998" s="275">
        <v>166950</v>
      </c>
      <c r="J8998" s="275"/>
      <c r="K8998" s="275">
        <v>0</v>
      </c>
      <c r="L8998" s="275"/>
      <c r="M8998" s="275"/>
      <c r="N8998" s="275"/>
      <c r="O8998" s="275">
        <v>166950</v>
      </c>
      <c r="P8998" s="275"/>
      <c r="Q8998" s="73">
        <v>0</v>
      </c>
    </row>
    <row r="8999" spans="1:17" ht="12.1" customHeight="1" x14ac:dyDescent="0.25">
      <c r="A8999" s="273" t="s">
        <v>13724</v>
      </c>
      <c r="B8999" s="273"/>
      <c r="C8999" s="274" t="s">
        <v>13725</v>
      </c>
      <c r="D8999" s="274"/>
      <c r="E8999" s="274"/>
      <c r="F8999" s="274"/>
      <c r="G8999" s="73">
        <v>0</v>
      </c>
      <c r="H8999" s="73">
        <v>0</v>
      </c>
      <c r="I8999" s="275">
        <v>2860200</v>
      </c>
      <c r="J8999" s="275"/>
      <c r="K8999" s="275">
        <v>0</v>
      </c>
      <c r="L8999" s="275"/>
      <c r="M8999" s="275"/>
      <c r="N8999" s="275"/>
      <c r="O8999" s="275">
        <v>2860200</v>
      </c>
      <c r="P8999" s="275"/>
      <c r="Q8999" s="73">
        <v>0</v>
      </c>
    </row>
    <row r="9000" spans="1:17" ht="12.1" customHeight="1" x14ac:dyDescent="0.25">
      <c r="A9000" s="273" t="s">
        <v>13726</v>
      </c>
      <c r="B9000" s="273"/>
      <c r="C9000" s="274" t="s">
        <v>13727</v>
      </c>
      <c r="D9000" s="274"/>
      <c r="E9000" s="274"/>
      <c r="F9000" s="274"/>
      <c r="G9000" s="73">
        <v>0</v>
      </c>
      <c r="H9000" s="73">
        <v>0</v>
      </c>
      <c r="I9000" s="275">
        <v>169950</v>
      </c>
      <c r="J9000" s="275"/>
      <c r="K9000" s="275">
        <v>0</v>
      </c>
      <c r="L9000" s="275"/>
      <c r="M9000" s="275"/>
      <c r="N9000" s="275"/>
      <c r="O9000" s="275">
        <v>169950</v>
      </c>
      <c r="P9000" s="275"/>
      <c r="Q9000" s="73">
        <v>0</v>
      </c>
    </row>
    <row r="9001" spans="1:17" ht="12.75" customHeight="1" x14ac:dyDescent="0.25">
      <c r="A9001" s="273" t="s">
        <v>13728</v>
      </c>
      <c r="B9001" s="273"/>
      <c r="C9001" s="274" t="s">
        <v>13729</v>
      </c>
      <c r="D9001" s="274"/>
      <c r="E9001" s="274"/>
      <c r="F9001" s="274"/>
      <c r="G9001" s="73">
        <v>0</v>
      </c>
      <c r="H9001" s="73">
        <v>0</v>
      </c>
      <c r="I9001" s="275">
        <v>278250</v>
      </c>
      <c r="J9001" s="275"/>
      <c r="K9001" s="275">
        <v>0</v>
      </c>
      <c r="L9001" s="275"/>
      <c r="M9001" s="275"/>
      <c r="N9001" s="275"/>
      <c r="O9001" s="275">
        <v>278250</v>
      </c>
      <c r="P9001" s="275"/>
      <c r="Q9001" s="73">
        <v>0</v>
      </c>
    </row>
    <row r="9002" spans="1:17" ht="12.1" customHeight="1" x14ac:dyDescent="0.25">
      <c r="A9002" s="273" t="s">
        <v>13730</v>
      </c>
      <c r="B9002" s="273"/>
      <c r="C9002" s="274" t="s">
        <v>13731</v>
      </c>
      <c r="D9002" s="274"/>
      <c r="E9002" s="274"/>
      <c r="F9002" s="274"/>
      <c r="G9002" s="73">
        <v>0</v>
      </c>
      <c r="H9002" s="73">
        <v>0</v>
      </c>
      <c r="I9002" s="275">
        <v>4398306</v>
      </c>
      <c r="J9002" s="275"/>
      <c r="K9002" s="275">
        <v>0</v>
      </c>
      <c r="L9002" s="275"/>
      <c r="M9002" s="275"/>
      <c r="N9002" s="275"/>
      <c r="O9002" s="275">
        <v>4398306</v>
      </c>
      <c r="P9002" s="275"/>
      <c r="Q9002" s="73">
        <v>0</v>
      </c>
    </row>
    <row r="9003" spans="1:17" ht="12.1" customHeight="1" x14ac:dyDescent="0.25">
      <c r="A9003" s="273" t="s">
        <v>13732</v>
      </c>
      <c r="B9003" s="273"/>
      <c r="C9003" s="274" t="s">
        <v>13733</v>
      </c>
      <c r="D9003" s="274"/>
      <c r="E9003" s="274"/>
      <c r="F9003" s="274"/>
      <c r="G9003" s="73">
        <v>0</v>
      </c>
      <c r="H9003" s="73">
        <v>0</v>
      </c>
      <c r="I9003" s="275">
        <v>1359600</v>
      </c>
      <c r="J9003" s="275"/>
      <c r="K9003" s="275">
        <v>0</v>
      </c>
      <c r="L9003" s="275"/>
      <c r="M9003" s="275"/>
      <c r="N9003" s="275"/>
      <c r="O9003" s="275">
        <v>1359600</v>
      </c>
      <c r="P9003" s="275"/>
      <c r="Q9003" s="73">
        <v>0</v>
      </c>
    </row>
    <row r="9004" spans="1:17" ht="12.75" customHeight="1" x14ac:dyDescent="0.25">
      <c r="A9004" s="273" t="s">
        <v>13734</v>
      </c>
      <c r="B9004" s="273"/>
      <c r="C9004" s="274" t="s">
        <v>13735</v>
      </c>
      <c r="D9004" s="274"/>
      <c r="E9004" s="274"/>
      <c r="F9004" s="274"/>
      <c r="G9004" s="73">
        <v>0</v>
      </c>
      <c r="H9004" s="73">
        <v>0</v>
      </c>
      <c r="I9004" s="275">
        <v>679800</v>
      </c>
      <c r="J9004" s="275"/>
      <c r="K9004" s="275">
        <v>0</v>
      </c>
      <c r="L9004" s="275"/>
      <c r="M9004" s="275"/>
      <c r="N9004" s="275"/>
      <c r="O9004" s="275">
        <v>679800</v>
      </c>
      <c r="P9004" s="275"/>
      <c r="Q9004" s="73">
        <v>0</v>
      </c>
    </row>
    <row r="9005" spans="1:17" ht="12.1" customHeight="1" x14ac:dyDescent="0.25">
      <c r="A9005" s="273" t="s">
        <v>13736</v>
      </c>
      <c r="B9005" s="273"/>
      <c r="C9005" s="274" t="s">
        <v>13737</v>
      </c>
      <c r="D9005" s="274"/>
      <c r="E9005" s="274"/>
      <c r="F9005" s="274"/>
      <c r="G9005" s="73">
        <v>0</v>
      </c>
      <c r="H9005" s="73">
        <v>0</v>
      </c>
      <c r="I9005" s="275">
        <v>2175360</v>
      </c>
      <c r="J9005" s="275"/>
      <c r="K9005" s="275">
        <v>0</v>
      </c>
      <c r="L9005" s="275"/>
      <c r="M9005" s="275"/>
      <c r="N9005" s="275"/>
      <c r="O9005" s="275">
        <v>2175360</v>
      </c>
      <c r="P9005" s="275"/>
      <c r="Q9005" s="73">
        <v>0</v>
      </c>
    </row>
    <row r="9006" spans="1:17" ht="12.1" customHeight="1" x14ac:dyDescent="0.25">
      <c r="A9006" s="273" t="s">
        <v>13738</v>
      </c>
      <c r="B9006" s="273"/>
      <c r="C9006" s="274" t="s">
        <v>13739</v>
      </c>
      <c r="D9006" s="274"/>
      <c r="E9006" s="274"/>
      <c r="F9006" s="274"/>
      <c r="G9006" s="73">
        <v>0</v>
      </c>
      <c r="H9006" s="73">
        <v>0</v>
      </c>
      <c r="I9006" s="275">
        <v>680100</v>
      </c>
      <c r="J9006" s="275"/>
      <c r="K9006" s="275">
        <v>0</v>
      </c>
      <c r="L9006" s="275"/>
      <c r="M9006" s="275"/>
      <c r="N9006" s="275"/>
      <c r="O9006" s="275">
        <v>680100</v>
      </c>
      <c r="P9006" s="275"/>
      <c r="Q9006" s="73">
        <v>0</v>
      </c>
    </row>
    <row r="9007" spans="1:17" ht="12.75" customHeight="1" x14ac:dyDescent="0.25">
      <c r="A9007" s="273" t="s">
        <v>13740</v>
      </c>
      <c r="B9007" s="273"/>
      <c r="C9007" s="274" t="s">
        <v>13741</v>
      </c>
      <c r="D9007" s="274"/>
      <c r="E9007" s="274"/>
      <c r="F9007" s="274"/>
      <c r="G9007" s="73">
        <v>0</v>
      </c>
      <c r="H9007" s="73">
        <v>0</v>
      </c>
      <c r="I9007" s="275">
        <v>1521141</v>
      </c>
      <c r="J9007" s="275"/>
      <c r="K9007" s="275">
        <v>0</v>
      </c>
      <c r="L9007" s="275"/>
      <c r="M9007" s="275"/>
      <c r="N9007" s="275"/>
      <c r="O9007" s="275">
        <v>1521141</v>
      </c>
      <c r="P9007" s="275"/>
      <c r="Q9007" s="73">
        <v>0</v>
      </c>
    </row>
    <row r="9008" spans="1:17" ht="12.1" customHeight="1" x14ac:dyDescent="0.25">
      <c r="A9008" s="273" t="s">
        <v>13742</v>
      </c>
      <c r="B9008" s="273"/>
      <c r="C9008" s="274" t="s">
        <v>13743</v>
      </c>
      <c r="D9008" s="274"/>
      <c r="E9008" s="274"/>
      <c r="F9008" s="274"/>
      <c r="G9008" s="73">
        <v>0</v>
      </c>
      <c r="H9008" s="73">
        <v>0</v>
      </c>
      <c r="I9008" s="275">
        <v>3040494</v>
      </c>
      <c r="J9008" s="275"/>
      <c r="K9008" s="275">
        <v>0</v>
      </c>
      <c r="L9008" s="275"/>
      <c r="M9008" s="275"/>
      <c r="N9008" s="275"/>
      <c r="O9008" s="275">
        <v>3040494</v>
      </c>
      <c r="P9008" s="275"/>
      <c r="Q9008" s="73">
        <v>0</v>
      </c>
    </row>
    <row r="9009" spans="1:17" ht="12.1" customHeight="1" x14ac:dyDescent="0.25">
      <c r="A9009" s="273" t="s">
        <v>13744</v>
      </c>
      <c r="B9009" s="273"/>
      <c r="C9009" s="274" t="s">
        <v>13745</v>
      </c>
      <c r="D9009" s="274"/>
      <c r="E9009" s="274"/>
      <c r="F9009" s="274"/>
      <c r="G9009" s="73">
        <v>0</v>
      </c>
      <c r="H9009" s="73">
        <v>0</v>
      </c>
      <c r="I9009" s="275">
        <v>1315568</v>
      </c>
      <c r="J9009" s="275"/>
      <c r="K9009" s="275">
        <v>0</v>
      </c>
      <c r="L9009" s="275"/>
      <c r="M9009" s="275"/>
      <c r="N9009" s="275"/>
      <c r="O9009" s="275">
        <v>1315568</v>
      </c>
      <c r="P9009" s="275"/>
      <c r="Q9009" s="73">
        <v>0</v>
      </c>
    </row>
    <row r="9010" spans="1:17" ht="12.75" customHeight="1" x14ac:dyDescent="0.25">
      <c r="A9010" s="273" t="s">
        <v>13746</v>
      </c>
      <c r="B9010" s="273"/>
      <c r="C9010" s="274" t="s">
        <v>13747</v>
      </c>
      <c r="D9010" s="274"/>
      <c r="E9010" s="274"/>
      <c r="F9010" s="274"/>
      <c r="G9010" s="73">
        <v>0</v>
      </c>
      <c r="H9010" s="73">
        <v>0</v>
      </c>
      <c r="I9010" s="275">
        <v>679800</v>
      </c>
      <c r="J9010" s="275"/>
      <c r="K9010" s="275">
        <v>0</v>
      </c>
      <c r="L9010" s="275"/>
      <c r="M9010" s="275"/>
      <c r="N9010" s="275"/>
      <c r="O9010" s="275">
        <v>679800</v>
      </c>
      <c r="P9010" s="275"/>
      <c r="Q9010" s="73">
        <v>0</v>
      </c>
    </row>
    <row r="9011" spans="1:17" ht="12.1" customHeight="1" x14ac:dyDescent="0.25">
      <c r="A9011" s="273" t="s">
        <v>13748</v>
      </c>
      <c r="B9011" s="273"/>
      <c r="C9011" s="274" t="s">
        <v>13749</v>
      </c>
      <c r="D9011" s="274"/>
      <c r="E9011" s="274"/>
      <c r="F9011" s="274"/>
      <c r="G9011" s="73">
        <v>0</v>
      </c>
      <c r="H9011" s="73">
        <v>0</v>
      </c>
      <c r="I9011" s="275">
        <v>254925</v>
      </c>
      <c r="J9011" s="275"/>
      <c r="K9011" s="275">
        <v>0</v>
      </c>
      <c r="L9011" s="275"/>
      <c r="M9011" s="275"/>
      <c r="N9011" s="275"/>
      <c r="O9011" s="275">
        <v>254925</v>
      </c>
      <c r="P9011" s="275"/>
      <c r="Q9011" s="73">
        <v>0</v>
      </c>
    </row>
    <row r="9012" spans="1:17" ht="12.1" customHeight="1" x14ac:dyDescent="0.25">
      <c r="A9012" s="273" t="s">
        <v>13750</v>
      </c>
      <c r="B9012" s="273"/>
      <c r="C9012" s="274" t="s">
        <v>13751</v>
      </c>
      <c r="D9012" s="274"/>
      <c r="E9012" s="274"/>
      <c r="F9012" s="274"/>
      <c r="G9012" s="73">
        <v>0</v>
      </c>
      <c r="H9012" s="73">
        <v>0</v>
      </c>
      <c r="I9012" s="275">
        <v>339900</v>
      </c>
      <c r="J9012" s="275"/>
      <c r="K9012" s="275">
        <v>0</v>
      </c>
      <c r="L9012" s="275"/>
      <c r="M9012" s="275"/>
      <c r="N9012" s="275"/>
      <c r="O9012" s="275">
        <v>339900</v>
      </c>
      <c r="P9012" s="275"/>
      <c r="Q9012" s="73">
        <v>0</v>
      </c>
    </row>
    <row r="9013" spans="1:17" ht="12.75" customHeight="1" x14ac:dyDescent="0.25">
      <c r="A9013" s="273" t="s">
        <v>13752</v>
      </c>
      <c r="B9013" s="273"/>
      <c r="C9013" s="274" t="s">
        <v>13753</v>
      </c>
      <c r="D9013" s="274"/>
      <c r="E9013" s="274"/>
      <c r="F9013" s="274"/>
      <c r="G9013" s="73">
        <v>0</v>
      </c>
      <c r="H9013" s="73">
        <v>0</v>
      </c>
      <c r="I9013" s="275">
        <v>1652805</v>
      </c>
      <c r="J9013" s="275"/>
      <c r="K9013" s="275">
        <v>0</v>
      </c>
      <c r="L9013" s="275"/>
      <c r="M9013" s="275"/>
      <c r="N9013" s="275"/>
      <c r="O9013" s="275">
        <v>1652805</v>
      </c>
      <c r="P9013" s="275"/>
      <c r="Q9013" s="73">
        <v>0</v>
      </c>
    </row>
    <row r="9014" spans="1:17" ht="12.1" customHeight="1" x14ac:dyDescent="0.25">
      <c r="A9014" s="273" t="s">
        <v>13754</v>
      </c>
      <c r="B9014" s="273"/>
      <c r="C9014" s="274" t="s">
        <v>13755</v>
      </c>
      <c r="D9014" s="274"/>
      <c r="E9014" s="274"/>
      <c r="F9014" s="274"/>
      <c r="G9014" s="73">
        <v>0</v>
      </c>
      <c r="H9014" s="73">
        <v>0</v>
      </c>
      <c r="I9014" s="275">
        <v>334900</v>
      </c>
      <c r="J9014" s="275"/>
      <c r="K9014" s="275">
        <v>0</v>
      </c>
      <c r="L9014" s="275"/>
      <c r="M9014" s="275"/>
      <c r="N9014" s="275"/>
      <c r="O9014" s="275">
        <v>334900</v>
      </c>
      <c r="P9014" s="275"/>
      <c r="Q9014" s="73">
        <v>0</v>
      </c>
    </row>
    <row r="9015" spans="1:17" ht="12.1" customHeight="1" x14ac:dyDescent="0.25">
      <c r="A9015" s="273" t="s">
        <v>13756</v>
      </c>
      <c r="B9015" s="273"/>
      <c r="C9015" s="274" t="s">
        <v>13757</v>
      </c>
      <c r="D9015" s="274"/>
      <c r="E9015" s="274"/>
      <c r="F9015" s="274"/>
      <c r="G9015" s="73">
        <v>0</v>
      </c>
      <c r="H9015" s="73">
        <v>0</v>
      </c>
      <c r="I9015" s="275">
        <v>509850</v>
      </c>
      <c r="J9015" s="275"/>
      <c r="K9015" s="275">
        <v>0</v>
      </c>
      <c r="L9015" s="275"/>
      <c r="M9015" s="275"/>
      <c r="N9015" s="275"/>
      <c r="O9015" s="275">
        <v>509850</v>
      </c>
      <c r="P9015" s="275"/>
      <c r="Q9015" s="73">
        <v>0</v>
      </c>
    </row>
    <row r="9016" spans="1:17" ht="12.75" customHeight="1" x14ac:dyDescent="0.25">
      <c r="A9016" s="273" t="s">
        <v>13758</v>
      </c>
      <c r="B9016" s="273"/>
      <c r="C9016" s="274" t="s">
        <v>13759</v>
      </c>
      <c r="D9016" s="274"/>
      <c r="E9016" s="274"/>
      <c r="F9016" s="274"/>
      <c r="G9016" s="73">
        <v>0</v>
      </c>
      <c r="H9016" s="73">
        <v>0</v>
      </c>
      <c r="I9016" s="275">
        <v>667800</v>
      </c>
      <c r="J9016" s="275"/>
      <c r="K9016" s="275">
        <v>0</v>
      </c>
      <c r="L9016" s="275"/>
      <c r="M9016" s="275"/>
      <c r="N9016" s="275"/>
      <c r="O9016" s="275">
        <v>667800</v>
      </c>
      <c r="P9016" s="275"/>
      <c r="Q9016" s="73">
        <v>0</v>
      </c>
    </row>
    <row r="9017" spans="1:17" ht="12.1" customHeight="1" x14ac:dyDescent="0.25">
      <c r="A9017" s="273" t="s">
        <v>13760</v>
      </c>
      <c r="B9017" s="273"/>
      <c r="C9017" s="274" t="s">
        <v>13761</v>
      </c>
      <c r="D9017" s="274"/>
      <c r="E9017" s="274"/>
      <c r="F9017" s="274"/>
      <c r="G9017" s="73">
        <v>0</v>
      </c>
      <c r="H9017" s="73">
        <v>0</v>
      </c>
      <c r="I9017" s="275">
        <v>2043000</v>
      </c>
      <c r="J9017" s="275"/>
      <c r="K9017" s="275">
        <v>0</v>
      </c>
      <c r="L9017" s="275"/>
      <c r="M9017" s="275"/>
      <c r="N9017" s="275"/>
      <c r="O9017" s="275">
        <v>2043000</v>
      </c>
      <c r="P9017" s="275"/>
      <c r="Q9017" s="73">
        <v>0</v>
      </c>
    </row>
    <row r="9018" spans="1:17" ht="12.1" customHeight="1" x14ac:dyDescent="0.25">
      <c r="A9018" s="273" t="s">
        <v>13762</v>
      </c>
      <c r="B9018" s="273"/>
      <c r="C9018" s="274" t="s">
        <v>13763</v>
      </c>
      <c r="D9018" s="274"/>
      <c r="E9018" s="274"/>
      <c r="F9018" s="274"/>
      <c r="G9018" s="73">
        <v>0</v>
      </c>
      <c r="H9018" s="73">
        <v>0</v>
      </c>
      <c r="I9018" s="275">
        <v>1529550</v>
      </c>
      <c r="J9018" s="275"/>
      <c r="K9018" s="275">
        <v>0</v>
      </c>
      <c r="L9018" s="275"/>
      <c r="M9018" s="275"/>
      <c r="N9018" s="275"/>
      <c r="O9018" s="275">
        <v>1529550</v>
      </c>
      <c r="P9018" s="275"/>
      <c r="Q9018" s="73">
        <v>0</v>
      </c>
    </row>
    <row r="9019" spans="1:17" ht="12.1" customHeight="1" x14ac:dyDescent="0.25">
      <c r="A9019" s="273" t="s">
        <v>13764</v>
      </c>
      <c r="B9019" s="273"/>
      <c r="C9019" s="274" t="s">
        <v>13765</v>
      </c>
      <c r="D9019" s="274"/>
      <c r="E9019" s="274"/>
      <c r="F9019" s="274"/>
      <c r="G9019" s="73">
        <v>0</v>
      </c>
      <c r="H9019" s="73">
        <v>0</v>
      </c>
      <c r="I9019" s="275">
        <v>2942018.18</v>
      </c>
      <c r="J9019" s="275"/>
      <c r="K9019" s="275">
        <v>0</v>
      </c>
      <c r="L9019" s="275"/>
      <c r="M9019" s="275"/>
      <c r="N9019" s="275"/>
      <c r="O9019" s="275">
        <v>2942018.18</v>
      </c>
      <c r="P9019" s="275"/>
      <c r="Q9019" s="73">
        <v>0</v>
      </c>
    </row>
    <row r="9020" spans="1:17" ht="12.75" customHeight="1" x14ac:dyDescent="0.25">
      <c r="A9020" s="273" t="s">
        <v>13766</v>
      </c>
      <c r="B9020" s="273"/>
      <c r="C9020" s="274" t="s">
        <v>13767</v>
      </c>
      <c r="D9020" s="274"/>
      <c r="E9020" s="274"/>
      <c r="F9020" s="274"/>
      <c r="G9020" s="73">
        <v>0</v>
      </c>
      <c r="H9020" s="73">
        <v>0</v>
      </c>
      <c r="I9020" s="275">
        <v>2860200</v>
      </c>
      <c r="J9020" s="275"/>
      <c r="K9020" s="275">
        <v>0</v>
      </c>
      <c r="L9020" s="275"/>
      <c r="M9020" s="275"/>
      <c r="N9020" s="275"/>
      <c r="O9020" s="275">
        <v>2860200</v>
      </c>
      <c r="P9020" s="275"/>
      <c r="Q9020" s="73">
        <v>0</v>
      </c>
    </row>
    <row r="9021" spans="1:17" ht="12.1" customHeight="1" x14ac:dyDescent="0.25">
      <c r="A9021" s="273" t="s">
        <v>13768</v>
      </c>
      <c r="B9021" s="273"/>
      <c r="C9021" s="274" t="s">
        <v>13769</v>
      </c>
      <c r="D9021" s="274"/>
      <c r="E9021" s="274"/>
      <c r="F9021" s="274"/>
      <c r="G9021" s="73">
        <v>0</v>
      </c>
      <c r="H9021" s="73">
        <v>0</v>
      </c>
      <c r="I9021" s="275">
        <v>3450400</v>
      </c>
      <c r="J9021" s="275"/>
      <c r="K9021" s="275">
        <v>0</v>
      </c>
      <c r="L9021" s="275"/>
      <c r="M9021" s="275"/>
      <c r="N9021" s="275"/>
      <c r="O9021" s="275">
        <v>3450400</v>
      </c>
      <c r="P9021" s="275"/>
      <c r="Q9021" s="73">
        <v>0</v>
      </c>
    </row>
    <row r="9022" spans="1:17" ht="12.1" customHeight="1" x14ac:dyDescent="0.25">
      <c r="A9022" s="273" t="s">
        <v>13770</v>
      </c>
      <c r="B9022" s="273"/>
      <c r="C9022" s="274" t="s">
        <v>13771</v>
      </c>
      <c r="D9022" s="274"/>
      <c r="E9022" s="274"/>
      <c r="F9022" s="274"/>
      <c r="G9022" s="73">
        <v>0</v>
      </c>
      <c r="H9022" s="73">
        <v>0</v>
      </c>
      <c r="I9022" s="275">
        <v>3779550</v>
      </c>
      <c r="J9022" s="275"/>
      <c r="K9022" s="275">
        <v>0</v>
      </c>
      <c r="L9022" s="275"/>
      <c r="M9022" s="275"/>
      <c r="N9022" s="275"/>
      <c r="O9022" s="275">
        <v>3779550</v>
      </c>
      <c r="P9022" s="275"/>
      <c r="Q9022" s="73">
        <v>0</v>
      </c>
    </row>
    <row r="9023" spans="1:17" ht="12.75" customHeight="1" x14ac:dyDescent="0.25">
      <c r="A9023" s="273" t="s">
        <v>13772</v>
      </c>
      <c r="B9023" s="273"/>
      <c r="C9023" s="274" t="s">
        <v>13773</v>
      </c>
      <c r="D9023" s="274"/>
      <c r="E9023" s="274"/>
      <c r="F9023" s="274"/>
      <c r="G9023" s="73">
        <v>0</v>
      </c>
      <c r="H9023" s="73">
        <v>0</v>
      </c>
      <c r="I9023" s="275">
        <v>2855160</v>
      </c>
      <c r="J9023" s="275"/>
      <c r="K9023" s="275">
        <v>0</v>
      </c>
      <c r="L9023" s="275"/>
      <c r="M9023" s="275"/>
      <c r="N9023" s="275"/>
      <c r="O9023" s="275">
        <v>2855160</v>
      </c>
      <c r="P9023" s="275"/>
      <c r="Q9023" s="73">
        <v>0</v>
      </c>
    </row>
    <row r="9024" spans="1:17" ht="12.1" customHeight="1" x14ac:dyDescent="0.25">
      <c r="A9024" s="273" t="s">
        <v>13774</v>
      </c>
      <c r="B9024" s="273"/>
      <c r="C9024" s="274" t="s">
        <v>13775</v>
      </c>
      <c r="D9024" s="274"/>
      <c r="E9024" s="274"/>
      <c r="F9024" s="274"/>
      <c r="G9024" s="73">
        <v>0</v>
      </c>
      <c r="H9024" s="73">
        <v>0</v>
      </c>
      <c r="I9024" s="275">
        <v>679800</v>
      </c>
      <c r="J9024" s="275"/>
      <c r="K9024" s="275">
        <v>0</v>
      </c>
      <c r="L9024" s="275"/>
      <c r="M9024" s="275"/>
      <c r="N9024" s="275"/>
      <c r="O9024" s="275">
        <v>679800</v>
      </c>
      <c r="P9024" s="275"/>
      <c r="Q9024" s="73">
        <v>0</v>
      </c>
    </row>
    <row r="9025" spans="1:17" ht="12.1" customHeight="1" x14ac:dyDescent="0.25">
      <c r="A9025" s="273" t="s">
        <v>13776</v>
      </c>
      <c r="B9025" s="273"/>
      <c r="C9025" s="274" t="s">
        <v>13777</v>
      </c>
      <c r="D9025" s="274"/>
      <c r="E9025" s="274"/>
      <c r="F9025" s="274"/>
      <c r="G9025" s="73">
        <v>0</v>
      </c>
      <c r="H9025" s="73">
        <v>0</v>
      </c>
      <c r="I9025" s="275">
        <v>681000</v>
      </c>
      <c r="J9025" s="275"/>
      <c r="K9025" s="275">
        <v>0</v>
      </c>
      <c r="L9025" s="275"/>
      <c r="M9025" s="275"/>
      <c r="N9025" s="275"/>
      <c r="O9025" s="275">
        <v>681000</v>
      </c>
      <c r="P9025" s="275"/>
      <c r="Q9025" s="73">
        <v>0</v>
      </c>
    </row>
    <row r="9026" spans="1:17" ht="12.75" customHeight="1" x14ac:dyDescent="0.25">
      <c r="A9026" s="273" t="s">
        <v>13778</v>
      </c>
      <c r="B9026" s="273"/>
      <c r="C9026" s="274" t="s">
        <v>13779</v>
      </c>
      <c r="D9026" s="274"/>
      <c r="E9026" s="274"/>
      <c r="F9026" s="274"/>
      <c r="G9026" s="73">
        <v>0</v>
      </c>
      <c r="H9026" s="73">
        <v>0</v>
      </c>
      <c r="I9026" s="275">
        <v>667800</v>
      </c>
      <c r="J9026" s="275"/>
      <c r="K9026" s="275">
        <v>0</v>
      </c>
      <c r="L9026" s="275"/>
      <c r="M9026" s="275"/>
      <c r="N9026" s="275"/>
      <c r="O9026" s="275">
        <v>667800</v>
      </c>
      <c r="P9026" s="275"/>
      <c r="Q9026" s="73">
        <v>0</v>
      </c>
    </row>
    <row r="9027" spans="1:17" ht="12.1" customHeight="1" x14ac:dyDescent="0.25">
      <c r="A9027" s="273" t="s">
        <v>13780</v>
      </c>
      <c r="B9027" s="273"/>
      <c r="C9027" s="274" t="s">
        <v>13781</v>
      </c>
      <c r="D9027" s="274"/>
      <c r="E9027" s="274"/>
      <c r="F9027" s="274"/>
      <c r="G9027" s="73">
        <v>0</v>
      </c>
      <c r="H9027" s="73">
        <v>0</v>
      </c>
      <c r="I9027" s="275">
        <v>764775</v>
      </c>
      <c r="J9027" s="275"/>
      <c r="K9027" s="275">
        <v>0</v>
      </c>
      <c r="L9027" s="275"/>
      <c r="M9027" s="275"/>
      <c r="N9027" s="275"/>
      <c r="O9027" s="275">
        <v>764775</v>
      </c>
      <c r="P9027" s="275"/>
      <c r="Q9027" s="73">
        <v>0</v>
      </c>
    </row>
    <row r="9028" spans="1:17" ht="12.1" customHeight="1" x14ac:dyDescent="0.25">
      <c r="A9028" s="273" t="s">
        <v>13782</v>
      </c>
      <c r="B9028" s="273"/>
      <c r="C9028" s="274" t="s">
        <v>13783</v>
      </c>
      <c r="D9028" s="274"/>
      <c r="E9028" s="274"/>
      <c r="F9028" s="274"/>
      <c r="G9028" s="73">
        <v>0</v>
      </c>
      <c r="H9028" s="73">
        <v>0</v>
      </c>
      <c r="I9028" s="275">
        <v>243086</v>
      </c>
      <c r="J9028" s="275"/>
      <c r="K9028" s="275">
        <v>0</v>
      </c>
      <c r="L9028" s="275"/>
      <c r="M9028" s="275"/>
      <c r="N9028" s="275"/>
      <c r="O9028" s="275">
        <v>243086</v>
      </c>
      <c r="P9028" s="275"/>
      <c r="Q9028" s="73">
        <v>0</v>
      </c>
    </row>
    <row r="9029" spans="1:17" ht="12.75" customHeight="1" x14ac:dyDescent="0.25">
      <c r="A9029" s="273" t="s">
        <v>13784</v>
      </c>
      <c r="B9029" s="273"/>
      <c r="C9029" s="274" t="s">
        <v>13785</v>
      </c>
      <c r="D9029" s="274"/>
      <c r="E9029" s="274"/>
      <c r="F9029" s="274"/>
      <c r="G9029" s="73">
        <v>0</v>
      </c>
      <c r="H9029" s="73">
        <v>0</v>
      </c>
      <c r="I9029" s="275">
        <v>850950</v>
      </c>
      <c r="J9029" s="275"/>
      <c r="K9029" s="275">
        <v>0</v>
      </c>
      <c r="L9029" s="275"/>
      <c r="M9029" s="275"/>
      <c r="N9029" s="275"/>
      <c r="O9029" s="275">
        <v>850950</v>
      </c>
      <c r="P9029" s="275"/>
      <c r="Q9029" s="73">
        <v>0</v>
      </c>
    </row>
    <row r="9030" spans="1:17" ht="12.1" customHeight="1" x14ac:dyDescent="0.25">
      <c r="A9030" s="273" t="s">
        <v>13786</v>
      </c>
      <c r="B9030" s="273"/>
      <c r="C9030" s="274" t="s">
        <v>1096</v>
      </c>
      <c r="D9030" s="274"/>
      <c r="E9030" s="274"/>
      <c r="F9030" s="274"/>
      <c r="G9030" s="73">
        <v>0</v>
      </c>
      <c r="H9030" s="73">
        <v>0</v>
      </c>
      <c r="I9030" s="275">
        <v>1828250</v>
      </c>
      <c r="J9030" s="275"/>
      <c r="K9030" s="275">
        <v>0</v>
      </c>
      <c r="L9030" s="275"/>
      <c r="M9030" s="275"/>
      <c r="N9030" s="275"/>
      <c r="O9030" s="275">
        <v>1828250</v>
      </c>
      <c r="P9030" s="275"/>
      <c r="Q9030" s="73">
        <v>0</v>
      </c>
    </row>
    <row r="9031" spans="1:17" ht="12.1" customHeight="1" x14ac:dyDescent="0.25">
      <c r="A9031" s="273" t="s">
        <v>13787</v>
      </c>
      <c r="B9031" s="273"/>
      <c r="C9031" s="274" t="s">
        <v>13679</v>
      </c>
      <c r="D9031" s="274"/>
      <c r="E9031" s="274"/>
      <c r="F9031" s="274"/>
      <c r="G9031" s="73">
        <v>0</v>
      </c>
      <c r="H9031" s="73">
        <v>0</v>
      </c>
      <c r="I9031" s="275">
        <v>1021500</v>
      </c>
      <c r="J9031" s="275"/>
      <c r="K9031" s="275">
        <v>0</v>
      </c>
      <c r="L9031" s="275"/>
      <c r="M9031" s="275"/>
      <c r="N9031" s="275"/>
      <c r="O9031" s="275">
        <v>1021500</v>
      </c>
      <c r="P9031" s="275"/>
      <c r="Q9031" s="73">
        <v>0</v>
      </c>
    </row>
    <row r="9032" spans="1:17" ht="12.75" customHeight="1" x14ac:dyDescent="0.25">
      <c r="A9032" s="273" t="s">
        <v>13788</v>
      </c>
      <c r="B9032" s="273"/>
      <c r="C9032" s="274" t="s">
        <v>13789</v>
      </c>
      <c r="D9032" s="274"/>
      <c r="E9032" s="274"/>
      <c r="F9032" s="274"/>
      <c r="G9032" s="73">
        <v>0</v>
      </c>
      <c r="H9032" s="73">
        <v>0</v>
      </c>
      <c r="I9032" s="275">
        <v>868140</v>
      </c>
      <c r="J9032" s="275"/>
      <c r="K9032" s="275">
        <v>0</v>
      </c>
      <c r="L9032" s="275"/>
      <c r="M9032" s="275"/>
      <c r="N9032" s="275"/>
      <c r="O9032" s="275">
        <v>868140</v>
      </c>
      <c r="P9032" s="275"/>
      <c r="Q9032" s="73">
        <v>0</v>
      </c>
    </row>
    <row r="9033" spans="1:17" ht="12.1" customHeight="1" x14ac:dyDescent="0.25">
      <c r="A9033" s="273" t="s">
        <v>13790</v>
      </c>
      <c r="B9033" s="273"/>
      <c r="C9033" s="274" t="s">
        <v>13791</v>
      </c>
      <c r="D9033" s="274"/>
      <c r="E9033" s="274"/>
      <c r="F9033" s="274"/>
      <c r="G9033" s="73">
        <v>0</v>
      </c>
      <c r="H9033" s="73">
        <v>0</v>
      </c>
      <c r="I9033" s="275">
        <v>222000</v>
      </c>
      <c r="J9033" s="275"/>
      <c r="K9033" s="275">
        <v>0</v>
      </c>
      <c r="L9033" s="275"/>
      <c r="M9033" s="275"/>
      <c r="N9033" s="275"/>
      <c r="O9033" s="275">
        <v>222000</v>
      </c>
      <c r="P9033" s="275"/>
      <c r="Q9033" s="73">
        <v>0</v>
      </c>
    </row>
    <row r="9034" spans="1:17" ht="12.1" customHeight="1" x14ac:dyDescent="0.25">
      <c r="A9034" s="273" t="s">
        <v>13792</v>
      </c>
      <c r="B9034" s="273"/>
      <c r="C9034" s="274" t="s">
        <v>13793</v>
      </c>
      <c r="D9034" s="274"/>
      <c r="E9034" s="274"/>
      <c r="F9034" s="274"/>
      <c r="G9034" s="73">
        <v>0</v>
      </c>
      <c r="H9034" s="73">
        <v>0</v>
      </c>
      <c r="I9034" s="275">
        <v>78000</v>
      </c>
      <c r="J9034" s="275"/>
      <c r="K9034" s="275">
        <v>0</v>
      </c>
      <c r="L9034" s="275"/>
      <c r="M9034" s="275"/>
      <c r="N9034" s="275"/>
      <c r="O9034" s="275">
        <v>78000</v>
      </c>
      <c r="P9034" s="275"/>
      <c r="Q9034" s="73">
        <v>0</v>
      </c>
    </row>
    <row r="9035" spans="1:17" ht="12.75" customHeight="1" x14ac:dyDescent="0.25">
      <c r="A9035" s="273" t="s">
        <v>13794</v>
      </c>
      <c r="B9035" s="273"/>
      <c r="C9035" s="274" t="s">
        <v>13795</v>
      </c>
      <c r="D9035" s="274"/>
      <c r="E9035" s="274"/>
      <c r="F9035" s="274"/>
      <c r="G9035" s="73">
        <v>0</v>
      </c>
      <c r="H9035" s="73">
        <v>0</v>
      </c>
      <c r="I9035" s="275">
        <v>300000</v>
      </c>
      <c r="J9035" s="275"/>
      <c r="K9035" s="275">
        <v>0</v>
      </c>
      <c r="L9035" s="275"/>
      <c r="M9035" s="275"/>
      <c r="N9035" s="275"/>
      <c r="O9035" s="275">
        <v>300000</v>
      </c>
      <c r="P9035" s="275"/>
      <c r="Q9035" s="73">
        <v>0</v>
      </c>
    </row>
    <row r="9036" spans="1:17" ht="12.1" customHeight="1" x14ac:dyDescent="0.25">
      <c r="A9036" s="273" t="s">
        <v>13796</v>
      </c>
      <c r="B9036" s="273"/>
      <c r="C9036" s="274" t="s">
        <v>13797</v>
      </c>
      <c r="D9036" s="274"/>
      <c r="E9036" s="274"/>
      <c r="F9036" s="274"/>
      <c r="G9036" s="73">
        <v>0</v>
      </c>
      <c r="H9036" s="73">
        <v>0</v>
      </c>
      <c r="I9036" s="275">
        <v>3500000</v>
      </c>
      <c r="J9036" s="275"/>
      <c r="K9036" s="275">
        <v>0</v>
      </c>
      <c r="L9036" s="275"/>
      <c r="M9036" s="275"/>
      <c r="N9036" s="275"/>
      <c r="O9036" s="275">
        <v>3500000</v>
      </c>
      <c r="P9036" s="275"/>
      <c r="Q9036" s="73">
        <v>0</v>
      </c>
    </row>
    <row r="9037" spans="1:17" ht="12.1" customHeight="1" x14ac:dyDescent="0.25">
      <c r="A9037" s="273" t="s">
        <v>13798</v>
      </c>
      <c r="B9037" s="273"/>
      <c r="C9037" s="274" t="s">
        <v>13799</v>
      </c>
      <c r="D9037" s="274"/>
      <c r="E9037" s="274"/>
      <c r="F9037" s="274"/>
      <c r="G9037" s="73">
        <v>0</v>
      </c>
      <c r="H9037" s="73">
        <v>0</v>
      </c>
      <c r="I9037" s="275">
        <v>5424609.0899999999</v>
      </c>
      <c r="J9037" s="275"/>
      <c r="K9037" s="275">
        <v>0</v>
      </c>
      <c r="L9037" s="275"/>
      <c r="M9037" s="275"/>
      <c r="N9037" s="275"/>
      <c r="O9037" s="275">
        <v>5424609.0899999999</v>
      </c>
      <c r="P9037" s="275"/>
      <c r="Q9037" s="73">
        <v>0</v>
      </c>
    </row>
    <row r="9038" spans="1:17" ht="12.75" customHeight="1" x14ac:dyDescent="0.25">
      <c r="A9038" s="273" t="s">
        <v>13800</v>
      </c>
      <c r="B9038" s="273"/>
      <c r="C9038" s="274" t="s">
        <v>13801</v>
      </c>
      <c r="D9038" s="274"/>
      <c r="E9038" s="274"/>
      <c r="F9038" s="274"/>
      <c r="G9038" s="73">
        <v>0</v>
      </c>
      <c r="H9038" s="73">
        <v>0</v>
      </c>
      <c r="I9038" s="275">
        <v>7904017.0499999998</v>
      </c>
      <c r="J9038" s="275"/>
      <c r="K9038" s="275">
        <v>0</v>
      </c>
      <c r="L9038" s="275"/>
      <c r="M9038" s="275"/>
      <c r="N9038" s="275"/>
      <c r="O9038" s="275">
        <v>7904017.0499999998</v>
      </c>
      <c r="P9038" s="275"/>
      <c r="Q9038" s="73">
        <v>0</v>
      </c>
    </row>
    <row r="9039" spans="1:17" ht="12.1" customHeight="1" x14ac:dyDescent="0.25">
      <c r="A9039" s="273" t="s">
        <v>13802</v>
      </c>
      <c r="B9039" s="273"/>
      <c r="C9039" s="274" t="s">
        <v>13765</v>
      </c>
      <c r="D9039" s="274"/>
      <c r="E9039" s="274"/>
      <c r="F9039" s="274"/>
      <c r="G9039" s="73">
        <v>0</v>
      </c>
      <c r="H9039" s="73">
        <v>0</v>
      </c>
      <c r="I9039" s="275">
        <v>30000</v>
      </c>
      <c r="J9039" s="275"/>
      <c r="K9039" s="275">
        <v>0</v>
      </c>
      <c r="L9039" s="275"/>
      <c r="M9039" s="275"/>
      <c r="N9039" s="275"/>
      <c r="O9039" s="275">
        <v>30000</v>
      </c>
      <c r="P9039" s="275"/>
      <c r="Q9039" s="73">
        <v>0</v>
      </c>
    </row>
    <row r="9040" spans="1:17" ht="12.1" customHeight="1" x14ac:dyDescent="0.25">
      <c r="A9040" s="273" t="s">
        <v>13803</v>
      </c>
      <c r="B9040" s="273"/>
      <c r="C9040" s="274" t="s">
        <v>13765</v>
      </c>
      <c r="D9040" s="274"/>
      <c r="E9040" s="274"/>
      <c r="F9040" s="274"/>
      <c r="G9040" s="73">
        <v>0</v>
      </c>
      <c r="H9040" s="73">
        <v>0</v>
      </c>
      <c r="I9040" s="275">
        <v>1792212.18</v>
      </c>
      <c r="J9040" s="275"/>
      <c r="K9040" s="275">
        <v>0</v>
      </c>
      <c r="L9040" s="275"/>
      <c r="M9040" s="275"/>
      <c r="N9040" s="275"/>
      <c r="O9040" s="275">
        <v>1792212.18</v>
      </c>
      <c r="P9040" s="275"/>
      <c r="Q9040" s="73">
        <v>0</v>
      </c>
    </row>
    <row r="9041" spans="1:17" ht="12.75" customHeight="1" x14ac:dyDescent="0.25">
      <c r="A9041" s="273" t="s">
        <v>13804</v>
      </c>
      <c r="B9041" s="273"/>
      <c r="C9041" s="274" t="s">
        <v>13765</v>
      </c>
      <c r="D9041" s="274"/>
      <c r="E9041" s="274"/>
      <c r="F9041" s="274"/>
      <c r="G9041" s="73">
        <v>0</v>
      </c>
      <c r="H9041" s="73">
        <v>0</v>
      </c>
      <c r="I9041" s="275">
        <v>70000</v>
      </c>
      <c r="J9041" s="275"/>
      <c r="K9041" s="275">
        <v>0</v>
      </c>
      <c r="L9041" s="275"/>
      <c r="M9041" s="275"/>
      <c r="N9041" s="275"/>
      <c r="O9041" s="275">
        <v>70000</v>
      </c>
      <c r="P9041" s="275"/>
      <c r="Q9041" s="73">
        <v>0</v>
      </c>
    </row>
    <row r="9042" spans="1:17" ht="12.1" customHeight="1" x14ac:dyDescent="0.25">
      <c r="A9042" s="273" t="s">
        <v>13805</v>
      </c>
      <c r="B9042" s="273"/>
      <c r="C9042" s="274" t="s">
        <v>13765</v>
      </c>
      <c r="D9042" s="274"/>
      <c r="E9042" s="274"/>
      <c r="F9042" s="274"/>
      <c r="G9042" s="73">
        <v>0</v>
      </c>
      <c r="H9042" s="73">
        <v>0</v>
      </c>
      <c r="I9042" s="275">
        <v>2256486.36</v>
      </c>
      <c r="J9042" s="275"/>
      <c r="K9042" s="275">
        <v>0</v>
      </c>
      <c r="L9042" s="275"/>
      <c r="M9042" s="275"/>
      <c r="N9042" s="275"/>
      <c r="O9042" s="275">
        <v>2256486.36</v>
      </c>
      <c r="P9042" s="275"/>
      <c r="Q9042" s="73">
        <v>0</v>
      </c>
    </row>
    <row r="9043" spans="1:17" ht="12.1" customHeight="1" x14ac:dyDescent="0.25">
      <c r="A9043" s="273" t="s">
        <v>13806</v>
      </c>
      <c r="B9043" s="273"/>
      <c r="C9043" s="274" t="s">
        <v>13765</v>
      </c>
      <c r="D9043" s="274"/>
      <c r="E9043" s="274"/>
      <c r="F9043" s="274"/>
      <c r="G9043" s="73">
        <v>0</v>
      </c>
      <c r="H9043" s="73">
        <v>0</v>
      </c>
      <c r="I9043" s="275">
        <v>2856578.18</v>
      </c>
      <c r="J9043" s="275"/>
      <c r="K9043" s="275">
        <v>0</v>
      </c>
      <c r="L9043" s="275"/>
      <c r="M9043" s="275"/>
      <c r="N9043" s="275"/>
      <c r="O9043" s="275">
        <v>2856578.18</v>
      </c>
      <c r="P9043" s="275"/>
      <c r="Q9043" s="73">
        <v>0</v>
      </c>
    </row>
    <row r="9044" spans="1:17" ht="12.1" customHeight="1" x14ac:dyDescent="0.25">
      <c r="A9044" s="273" t="s">
        <v>13807</v>
      </c>
      <c r="B9044" s="273"/>
      <c r="C9044" s="274" t="s">
        <v>13765</v>
      </c>
      <c r="D9044" s="274"/>
      <c r="E9044" s="274"/>
      <c r="F9044" s="274"/>
      <c r="G9044" s="73">
        <v>0</v>
      </c>
      <c r="H9044" s="73">
        <v>0</v>
      </c>
      <c r="I9044" s="275">
        <v>75100</v>
      </c>
      <c r="J9044" s="275"/>
      <c r="K9044" s="275">
        <v>0</v>
      </c>
      <c r="L9044" s="275"/>
      <c r="M9044" s="275"/>
      <c r="N9044" s="275"/>
      <c r="O9044" s="275">
        <v>75100</v>
      </c>
      <c r="P9044" s="275"/>
      <c r="Q9044" s="73">
        <v>0</v>
      </c>
    </row>
    <row r="9045" spans="1:17" ht="12.75" customHeight="1" x14ac:dyDescent="0.25">
      <c r="A9045" s="273" t="s">
        <v>13808</v>
      </c>
      <c r="B9045" s="273"/>
      <c r="C9045" s="274" t="s">
        <v>13765</v>
      </c>
      <c r="D9045" s="274"/>
      <c r="E9045" s="274"/>
      <c r="F9045" s="274"/>
      <c r="G9045" s="73">
        <v>0</v>
      </c>
      <c r="H9045" s="73">
        <v>0</v>
      </c>
      <c r="I9045" s="275">
        <v>3856381.82</v>
      </c>
      <c r="J9045" s="275"/>
      <c r="K9045" s="275">
        <v>0</v>
      </c>
      <c r="L9045" s="275"/>
      <c r="M9045" s="275"/>
      <c r="N9045" s="275"/>
      <c r="O9045" s="275">
        <v>3856381.82</v>
      </c>
      <c r="P9045" s="275"/>
      <c r="Q9045" s="73">
        <v>0</v>
      </c>
    </row>
    <row r="9046" spans="1:17" ht="12.1" customHeight="1" x14ac:dyDescent="0.25">
      <c r="A9046" s="273" t="s">
        <v>13809</v>
      </c>
      <c r="B9046" s="273"/>
      <c r="C9046" s="274" t="s">
        <v>13765</v>
      </c>
      <c r="D9046" s="274"/>
      <c r="E9046" s="274"/>
      <c r="F9046" s="274"/>
      <c r="G9046" s="73">
        <v>0</v>
      </c>
      <c r="H9046" s="73">
        <v>0</v>
      </c>
      <c r="I9046" s="275">
        <v>71800</v>
      </c>
      <c r="J9046" s="275"/>
      <c r="K9046" s="275">
        <v>0</v>
      </c>
      <c r="L9046" s="275"/>
      <c r="M9046" s="275"/>
      <c r="N9046" s="275"/>
      <c r="O9046" s="275">
        <v>71800</v>
      </c>
      <c r="P9046" s="275"/>
      <c r="Q9046" s="73">
        <v>0</v>
      </c>
    </row>
    <row r="9047" spans="1:17" ht="12.1" customHeight="1" x14ac:dyDescent="0.25">
      <c r="A9047" s="273" t="s">
        <v>13810</v>
      </c>
      <c r="B9047" s="273"/>
      <c r="C9047" s="274" t="s">
        <v>13765</v>
      </c>
      <c r="D9047" s="274"/>
      <c r="E9047" s="274"/>
      <c r="F9047" s="274"/>
      <c r="G9047" s="73">
        <v>0</v>
      </c>
      <c r="H9047" s="73">
        <v>0</v>
      </c>
      <c r="I9047" s="275">
        <v>185000</v>
      </c>
      <c r="J9047" s="275"/>
      <c r="K9047" s="275">
        <v>0</v>
      </c>
      <c r="L9047" s="275"/>
      <c r="M9047" s="275"/>
      <c r="N9047" s="275"/>
      <c r="O9047" s="275">
        <v>185000</v>
      </c>
      <c r="P9047" s="275"/>
      <c r="Q9047" s="73">
        <v>0</v>
      </c>
    </row>
    <row r="9048" spans="1:17" ht="12.75" customHeight="1" x14ac:dyDescent="0.25">
      <c r="A9048" s="273" t="s">
        <v>13811</v>
      </c>
      <c r="B9048" s="273"/>
      <c r="C9048" s="274" t="s">
        <v>13765</v>
      </c>
      <c r="D9048" s="274"/>
      <c r="E9048" s="274"/>
      <c r="F9048" s="274"/>
      <c r="G9048" s="73">
        <v>0</v>
      </c>
      <c r="H9048" s="73">
        <v>0</v>
      </c>
      <c r="I9048" s="275">
        <v>48636.36</v>
      </c>
      <c r="J9048" s="275"/>
      <c r="K9048" s="275">
        <v>0</v>
      </c>
      <c r="L9048" s="275"/>
      <c r="M9048" s="275"/>
      <c r="N9048" s="275"/>
      <c r="O9048" s="275">
        <v>48636.36</v>
      </c>
      <c r="P9048" s="275"/>
      <c r="Q9048" s="73">
        <v>0</v>
      </c>
    </row>
    <row r="9049" spans="1:17" ht="12.1" customHeight="1" x14ac:dyDescent="0.25">
      <c r="A9049" s="273" t="s">
        <v>13812</v>
      </c>
      <c r="B9049" s="273"/>
      <c r="C9049" s="274" t="s">
        <v>13765</v>
      </c>
      <c r="D9049" s="274"/>
      <c r="E9049" s="274"/>
      <c r="F9049" s="274"/>
      <c r="G9049" s="73">
        <v>0</v>
      </c>
      <c r="H9049" s="73">
        <v>0</v>
      </c>
      <c r="I9049" s="275">
        <v>420000</v>
      </c>
      <c r="J9049" s="275"/>
      <c r="K9049" s="275">
        <v>0</v>
      </c>
      <c r="L9049" s="275"/>
      <c r="M9049" s="275"/>
      <c r="N9049" s="275"/>
      <c r="O9049" s="275">
        <v>420000</v>
      </c>
      <c r="P9049" s="275"/>
      <c r="Q9049" s="73">
        <v>0</v>
      </c>
    </row>
    <row r="9050" spans="1:17" ht="12.1" customHeight="1" x14ac:dyDescent="0.25">
      <c r="A9050" s="273" t="s">
        <v>13813</v>
      </c>
      <c r="B9050" s="273"/>
      <c r="C9050" s="274" t="s">
        <v>13765</v>
      </c>
      <c r="D9050" s="274"/>
      <c r="E9050" s="274"/>
      <c r="F9050" s="274"/>
      <c r="G9050" s="73">
        <v>0</v>
      </c>
      <c r="H9050" s="73">
        <v>0</v>
      </c>
      <c r="I9050" s="275">
        <v>509850</v>
      </c>
      <c r="J9050" s="275"/>
      <c r="K9050" s="275">
        <v>0</v>
      </c>
      <c r="L9050" s="275"/>
      <c r="M9050" s="275"/>
      <c r="N9050" s="275"/>
      <c r="O9050" s="275">
        <v>509850</v>
      </c>
      <c r="P9050" s="275"/>
      <c r="Q9050" s="73">
        <v>0</v>
      </c>
    </row>
    <row r="9051" spans="1:17" ht="12.75" customHeight="1" x14ac:dyDescent="0.25">
      <c r="A9051" s="273" t="s">
        <v>13814</v>
      </c>
      <c r="B9051" s="273"/>
      <c r="C9051" s="274" t="s">
        <v>13765</v>
      </c>
      <c r="D9051" s="274"/>
      <c r="E9051" s="274"/>
      <c r="F9051" s="274"/>
      <c r="G9051" s="73">
        <v>0</v>
      </c>
      <c r="H9051" s="73">
        <v>0</v>
      </c>
      <c r="I9051" s="275">
        <v>20000</v>
      </c>
      <c r="J9051" s="275"/>
      <c r="K9051" s="275">
        <v>0</v>
      </c>
      <c r="L9051" s="275"/>
      <c r="M9051" s="275"/>
      <c r="N9051" s="275"/>
      <c r="O9051" s="275">
        <v>20000</v>
      </c>
      <c r="P9051" s="275"/>
      <c r="Q9051" s="73">
        <v>0</v>
      </c>
    </row>
    <row r="9052" spans="1:17" ht="12.1" customHeight="1" x14ac:dyDescent="0.25">
      <c r="A9052" s="273" t="s">
        <v>13815</v>
      </c>
      <c r="B9052" s="273"/>
      <c r="C9052" s="274" t="s">
        <v>13765</v>
      </c>
      <c r="D9052" s="274"/>
      <c r="E9052" s="274"/>
      <c r="F9052" s="274"/>
      <c r="G9052" s="73">
        <v>0</v>
      </c>
      <c r="H9052" s="73">
        <v>0</v>
      </c>
      <c r="I9052" s="275">
        <v>120000</v>
      </c>
      <c r="J9052" s="275"/>
      <c r="K9052" s="275">
        <v>0</v>
      </c>
      <c r="L9052" s="275"/>
      <c r="M9052" s="275"/>
      <c r="N9052" s="275"/>
      <c r="O9052" s="275">
        <v>120000</v>
      </c>
      <c r="P9052" s="275"/>
      <c r="Q9052" s="73">
        <v>0</v>
      </c>
    </row>
    <row r="9053" spans="1:17" ht="12.1" customHeight="1" x14ac:dyDescent="0.25">
      <c r="A9053" s="273" t="s">
        <v>13816</v>
      </c>
      <c r="B9053" s="273"/>
      <c r="C9053" s="274" t="s">
        <v>13765</v>
      </c>
      <c r="D9053" s="274"/>
      <c r="E9053" s="274"/>
      <c r="F9053" s="274"/>
      <c r="G9053" s="73">
        <v>0</v>
      </c>
      <c r="H9053" s="73">
        <v>0</v>
      </c>
      <c r="I9053" s="275">
        <v>91272.73</v>
      </c>
      <c r="J9053" s="275"/>
      <c r="K9053" s="275">
        <v>0</v>
      </c>
      <c r="L9053" s="275"/>
      <c r="M9053" s="275"/>
      <c r="N9053" s="275"/>
      <c r="O9053" s="275">
        <v>91272.73</v>
      </c>
      <c r="P9053" s="275"/>
      <c r="Q9053" s="73">
        <v>0</v>
      </c>
    </row>
    <row r="9054" spans="1:17" ht="12.75" customHeight="1" x14ac:dyDescent="0.25">
      <c r="A9054" s="273" t="s">
        <v>13817</v>
      </c>
      <c r="B9054" s="273"/>
      <c r="C9054" s="274" t="s">
        <v>13765</v>
      </c>
      <c r="D9054" s="274"/>
      <c r="E9054" s="274"/>
      <c r="F9054" s="274"/>
      <c r="G9054" s="73">
        <v>0</v>
      </c>
      <c r="H9054" s="73">
        <v>0</v>
      </c>
      <c r="I9054" s="275">
        <v>3603625</v>
      </c>
      <c r="J9054" s="275"/>
      <c r="K9054" s="275">
        <v>0</v>
      </c>
      <c r="L9054" s="275"/>
      <c r="M9054" s="275"/>
      <c r="N9054" s="275"/>
      <c r="O9054" s="275">
        <v>3603625</v>
      </c>
      <c r="P9054" s="275"/>
      <c r="Q9054" s="73">
        <v>0</v>
      </c>
    </row>
    <row r="9055" spans="1:17" ht="12.1" customHeight="1" x14ac:dyDescent="0.25">
      <c r="A9055" s="273" t="s">
        <v>13818</v>
      </c>
      <c r="B9055" s="273"/>
      <c r="C9055" s="274" t="s">
        <v>13819</v>
      </c>
      <c r="D9055" s="274"/>
      <c r="E9055" s="274"/>
      <c r="F9055" s="274"/>
      <c r="G9055" s="73">
        <v>0</v>
      </c>
      <c r="H9055" s="73">
        <v>0</v>
      </c>
      <c r="I9055" s="275">
        <v>828000</v>
      </c>
      <c r="J9055" s="275"/>
      <c r="K9055" s="275">
        <v>0</v>
      </c>
      <c r="L9055" s="275"/>
      <c r="M9055" s="275"/>
      <c r="N9055" s="275"/>
      <c r="O9055" s="275">
        <v>828000</v>
      </c>
      <c r="P9055" s="275"/>
      <c r="Q9055" s="73">
        <v>0</v>
      </c>
    </row>
    <row r="9056" spans="1:17" ht="12.1" customHeight="1" x14ac:dyDescent="0.25">
      <c r="A9056" s="273" t="s">
        <v>13820</v>
      </c>
      <c r="B9056" s="273"/>
      <c r="C9056" s="274" t="s">
        <v>13821</v>
      </c>
      <c r="D9056" s="274"/>
      <c r="E9056" s="274"/>
      <c r="F9056" s="274"/>
      <c r="G9056" s="73">
        <v>0</v>
      </c>
      <c r="H9056" s="73">
        <v>0</v>
      </c>
      <c r="I9056" s="275">
        <v>356136.36</v>
      </c>
      <c r="J9056" s="275"/>
      <c r="K9056" s="275">
        <v>0</v>
      </c>
      <c r="L9056" s="275"/>
      <c r="M9056" s="275"/>
      <c r="N9056" s="275"/>
      <c r="O9056" s="275">
        <v>356136.36</v>
      </c>
      <c r="P9056" s="275"/>
      <c r="Q9056" s="73">
        <v>0</v>
      </c>
    </row>
    <row r="9057" spans="1:17" ht="12.75" customHeight="1" x14ac:dyDescent="0.25">
      <c r="A9057" s="273" t="s">
        <v>13822</v>
      </c>
      <c r="B9057" s="273"/>
      <c r="C9057" s="274" t="s">
        <v>13823</v>
      </c>
      <c r="D9057" s="274"/>
      <c r="E9057" s="274"/>
      <c r="F9057" s="274"/>
      <c r="G9057" s="73">
        <v>0</v>
      </c>
      <c r="H9057" s="73">
        <v>0</v>
      </c>
      <c r="I9057" s="275">
        <v>2591075</v>
      </c>
      <c r="J9057" s="275"/>
      <c r="K9057" s="275">
        <v>0</v>
      </c>
      <c r="L9057" s="275"/>
      <c r="M9057" s="275"/>
      <c r="N9057" s="275"/>
      <c r="O9057" s="275">
        <v>2591075</v>
      </c>
      <c r="P9057" s="275"/>
      <c r="Q9057" s="73">
        <v>0</v>
      </c>
    </row>
    <row r="9058" spans="1:17" ht="12.1" customHeight="1" x14ac:dyDescent="0.25">
      <c r="A9058" s="273" t="s">
        <v>13824</v>
      </c>
      <c r="B9058" s="273"/>
      <c r="C9058" s="274" t="s">
        <v>13825</v>
      </c>
      <c r="D9058" s="274"/>
      <c r="E9058" s="274"/>
      <c r="F9058" s="274"/>
      <c r="G9058" s="73">
        <v>0</v>
      </c>
      <c r="H9058" s="73">
        <v>0</v>
      </c>
      <c r="I9058" s="275">
        <v>318581.81</v>
      </c>
      <c r="J9058" s="275"/>
      <c r="K9058" s="275">
        <v>0</v>
      </c>
      <c r="L9058" s="275"/>
      <c r="M9058" s="275"/>
      <c r="N9058" s="275"/>
      <c r="O9058" s="275">
        <v>318581.81</v>
      </c>
      <c r="P9058" s="275"/>
      <c r="Q9058" s="73">
        <v>0</v>
      </c>
    </row>
    <row r="9059" spans="1:17" ht="12.1" customHeight="1" x14ac:dyDescent="0.25">
      <c r="A9059" s="273" t="s">
        <v>13826</v>
      </c>
      <c r="B9059" s="273"/>
      <c r="C9059" s="274" t="s">
        <v>13827</v>
      </c>
      <c r="D9059" s="274"/>
      <c r="E9059" s="274"/>
      <c r="F9059" s="274"/>
      <c r="G9059" s="73">
        <v>0</v>
      </c>
      <c r="H9059" s="73">
        <v>0</v>
      </c>
      <c r="I9059" s="275">
        <v>23793000</v>
      </c>
      <c r="J9059" s="275"/>
      <c r="K9059" s="275">
        <v>0</v>
      </c>
      <c r="L9059" s="275"/>
      <c r="M9059" s="275"/>
      <c r="N9059" s="275"/>
      <c r="O9059" s="275">
        <v>23793000</v>
      </c>
      <c r="P9059" s="275"/>
      <c r="Q9059" s="73">
        <v>0</v>
      </c>
    </row>
    <row r="9060" spans="1:17" ht="12.75" customHeight="1" x14ac:dyDescent="0.25">
      <c r="A9060" s="273" t="s">
        <v>13828</v>
      </c>
      <c r="B9060" s="273"/>
      <c r="C9060" s="274" t="s">
        <v>13829</v>
      </c>
      <c r="D9060" s="274"/>
      <c r="E9060" s="274"/>
      <c r="F9060" s="274"/>
      <c r="G9060" s="73">
        <v>0</v>
      </c>
      <c r="H9060" s="73">
        <v>0</v>
      </c>
      <c r="I9060" s="275">
        <v>9856818.1600000001</v>
      </c>
      <c r="J9060" s="275"/>
      <c r="K9060" s="275">
        <v>0</v>
      </c>
      <c r="L9060" s="275"/>
      <c r="M9060" s="275"/>
      <c r="N9060" s="275"/>
      <c r="O9060" s="275">
        <v>9856818.1600000001</v>
      </c>
      <c r="P9060" s="275"/>
      <c r="Q9060" s="73">
        <v>0</v>
      </c>
    </row>
    <row r="9061" spans="1:17" ht="12.1" customHeight="1" x14ac:dyDescent="0.25">
      <c r="A9061" s="273" t="s">
        <v>13830</v>
      </c>
      <c r="B9061" s="273"/>
      <c r="C9061" s="274" t="s">
        <v>13831</v>
      </c>
      <c r="D9061" s="274"/>
      <c r="E9061" s="274"/>
      <c r="F9061" s="274"/>
      <c r="G9061" s="73">
        <v>0</v>
      </c>
      <c r="H9061" s="73">
        <v>0</v>
      </c>
      <c r="I9061" s="275">
        <v>12959200</v>
      </c>
      <c r="J9061" s="275"/>
      <c r="K9061" s="275">
        <v>0</v>
      </c>
      <c r="L9061" s="275"/>
      <c r="M9061" s="275"/>
      <c r="N9061" s="275"/>
      <c r="O9061" s="275">
        <v>12959200</v>
      </c>
      <c r="P9061" s="275"/>
      <c r="Q9061" s="73">
        <v>0</v>
      </c>
    </row>
    <row r="9062" spans="1:17" ht="12.1" customHeight="1" x14ac:dyDescent="0.25">
      <c r="A9062" s="273" t="s">
        <v>13832</v>
      </c>
      <c r="B9062" s="273"/>
      <c r="C9062" s="274" t="s">
        <v>13833</v>
      </c>
      <c r="D9062" s="274"/>
      <c r="E9062" s="274"/>
      <c r="F9062" s="274"/>
      <c r="G9062" s="73">
        <v>0</v>
      </c>
      <c r="H9062" s="73">
        <v>0</v>
      </c>
      <c r="I9062" s="275">
        <v>329968.18</v>
      </c>
      <c r="J9062" s="275"/>
      <c r="K9062" s="275">
        <v>0</v>
      </c>
      <c r="L9062" s="275"/>
      <c r="M9062" s="275"/>
      <c r="N9062" s="275"/>
      <c r="O9062" s="275">
        <v>329968.18</v>
      </c>
      <c r="P9062" s="275"/>
      <c r="Q9062" s="73">
        <v>0</v>
      </c>
    </row>
    <row r="9063" spans="1:17" ht="12.75" customHeight="1" x14ac:dyDescent="0.25">
      <c r="A9063" s="273" t="s">
        <v>13834</v>
      </c>
      <c r="B9063" s="273"/>
      <c r="C9063" s="274" t="s">
        <v>13835</v>
      </c>
      <c r="D9063" s="274"/>
      <c r="E9063" s="274"/>
      <c r="F9063" s="274"/>
      <c r="G9063" s="73">
        <v>0</v>
      </c>
      <c r="H9063" s="73">
        <v>0</v>
      </c>
      <c r="I9063" s="275">
        <v>2022454.54</v>
      </c>
      <c r="J9063" s="275"/>
      <c r="K9063" s="275">
        <v>0</v>
      </c>
      <c r="L9063" s="275"/>
      <c r="M9063" s="275"/>
      <c r="N9063" s="275"/>
      <c r="O9063" s="275">
        <v>2022454.54</v>
      </c>
      <c r="P9063" s="275"/>
      <c r="Q9063" s="73">
        <v>0</v>
      </c>
    </row>
    <row r="9064" spans="1:17" ht="12.1" customHeight="1" x14ac:dyDescent="0.25">
      <c r="A9064" s="273" t="s">
        <v>13836</v>
      </c>
      <c r="B9064" s="273"/>
      <c r="C9064" s="274" t="s">
        <v>13837</v>
      </c>
      <c r="D9064" s="274"/>
      <c r="E9064" s="274"/>
      <c r="F9064" s="274"/>
      <c r="G9064" s="73">
        <v>0</v>
      </c>
      <c r="H9064" s="73">
        <v>0</v>
      </c>
      <c r="I9064" s="275">
        <v>2870200</v>
      </c>
      <c r="J9064" s="275"/>
      <c r="K9064" s="275">
        <v>0</v>
      </c>
      <c r="L9064" s="275"/>
      <c r="M9064" s="275"/>
      <c r="N9064" s="275"/>
      <c r="O9064" s="275">
        <v>2870200</v>
      </c>
      <c r="P9064" s="275"/>
      <c r="Q9064" s="73">
        <v>0</v>
      </c>
    </row>
    <row r="9065" spans="1:17" ht="12.1" customHeight="1" x14ac:dyDescent="0.25">
      <c r="A9065" s="273" t="s">
        <v>13838</v>
      </c>
      <c r="B9065" s="273"/>
      <c r="C9065" s="274" t="s">
        <v>13837</v>
      </c>
      <c r="D9065" s="274"/>
      <c r="E9065" s="274"/>
      <c r="F9065" s="274"/>
      <c r="G9065" s="73">
        <v>0</v>
      </c>
      <c r="H9065" s="73">
        <v>0</v>
      </c>
      <c r="I9065" s="275">
        <v>33000</v>
      </c>
      <c r="J9065" s="275"/>
      <c r="K9065" s="275">
        <v>0</v>
      </c>
      <c r="L9065" s="275"/>
      <c r="M9065" s="275"/>
      <c r="N9065" s="275"/>
      <c r="O9065" s="275">
        <v>33000</v>
      </c>
      <c r="P9065" s="275"/>
      <c r="Q9065" s="73">
        <v>0</v>
      </c>
    </row>
    <row r="9066" spans="1:17" ht="12.75" customHeight="1" x14ac:dyDescent="0.25">
      <c r="A9066" s="273" t="s">
        <v>13839</v>
      </c>
      <c r="B9066" s="273"/>
      <c r="C9066" s="274" t="s">
        <v>13837</v>
      </c>
      <c r="D9066" s="274"/>
      <c r="E9066" s="274"/>
      <c r="F9066" s="274"/>
      <c r="G9066" s="73">
        <v>0</v>
      </c>
      <c r="H9066" s="73">
        <v>0</v>
      </c>
      <c r="I9066" s="275">
        <v>13636.36</v>
      </c>
      <c r="J9066" s="275"/>
      <c r="K9066" s="275">
        <v>0</v>
      </c>
      <c r="L9066" s="275"/>
      <c r="M9066" s="275"/>
      <c r="N9066" s="275"/>
      <c r="O9066" s="275">
        <v>13636.36</v>
      </c>
      <c r="P9066" s="275"/>
      <c r="Q9066" s="73">
        <v>0</v>
      </c>
    </row>
    <row r="9067" spans="1:17" ht="12.1" customHeight="1" x14ac:dyDescent="0.25">
      <c r="A9067" s="273" t="s">
        <v>13840</v>
      </c>
      <c r="B9067" s="273"/>
      <c r="C9067" s="274" t="s">
        <v>13841</v>
      </c>
      <c r="D9067" s="274"/>
      <c r="E9067" s="274"/>
      <c r="F9067" s="274"/>
      <c r="G9067" s="73">
        <v>0</v>
      </c>
      <c r="H9067" s="73">
        <v>0</v>
      </c>
      <c r="I9067" s="275">
        <v>379000</v>
      </c>
      <c r="J9067" s="275"/>
      <c r="K9067" s="275">
        <v>0</v>
      </c>
      <c r="L9067" s="275"/>
      <c r="M9067" s="275"/>
      <c r="N9067" s="275"/>
      <c r="O9067" s="275">
        <v>379000</v>
      </c>
      <c r="P9067" s="275"/>
      <c r="Q9067" s="73">
        <v>0</v>
      </c>
    </row>
    <row r="9068" spans="1:17" ht="12.1" customHeight="1" x14ac:dyDescent="0.25">
      <c r="A9068" s="273" t="s">
        <v>13842</v>
      </c>
      <c r="B9068" s="273"/>
      <c r="C9068" s="274" t="s">
        <v>13843</v>
      </c>
      <c r="D9068" s="274"/>
      <c r="E9068" s="274"/>
      <c r="F9068" s="274"/>
      <c r="G9068" s="73">
        <v>0</v>
      </c>
      <c r="H9068" s="73">
        <v>0</v>
      </c>
      <c r="I9068" s="275">
        <v>3005782</v>
      </c>
      <c r="J9068" s="275"/>
      <c r="K9068" s="275">
        <v>0</v>
      </c>
      <c r="L9068" s="275"/>
      <c r="M9068" s="275"/>
      <c r="N9068" s="275"/>
      <c r="O9068" s="275">
        <v>3005782</v>
      </c>
      <c r="P9068" s="275"/>
      <c r="Q9068" s="73">
        <v>0</v>
      </c>
    </row>
    <row r="9069" spans="1:17" ht="12.1" customHeight="1" x14ac:dyDescent="0.25">
      <c r="A9069" s="273" t="s">
        <v>13844</v>
      </c>
      <c r="B9069" s="273"/>
      <c r="C9069" s="274" t="s">
        <v>13845</v>
      </c>
      <c r="D9069" s="274"/>
      <c r="E9069" s="274"/>
      <c r="F9069" s="274"/>
      <c r="G9069" s="73">
        <v>0</v>
      </c>
      <c r="H9069" s="73">
        <v>0</v>
      </c>
      <c r="I9069" s="275">
        <v>3383520</v>
      </c>
      <c r="J9069" s="275"/>
      <c r="K9069" s="275">
        <v>0</v>
      </c>
      <c r="L9069" s="275"/>
      <c r="M9069" s="275"/>
      <c r="N9069" s="275"/>
      <c r="O9069" s="275">
        <v>3383520</v>
      </c>
      <c r="P9069" s="275"/>
      <c r="Q9069" s="73">
        <v>0</v>
      </c>
    </row>
    <row r="9070" spans="1:17" ht="12.75" customHeight="1" x14ac:dyDescent="0.25">
      <c r="A9070" s="273" t="s">
        <v>13846</v>
      </c>
      <c r="B9070" s="273"/>
      <c r="C9070" s="274" t="s">
        <v>13847</v>
      </c>
      <c r="D9070" s="274"/>
      <c r="E9070" s="274"/>
      <c r="F9070" s="274"/>
      <c r="G9070" s="73">
        <v>0</v>
      </c>
      <c r="H9070" s="73">
        <v>0</v>
      </c>
      <c r="I9070" s="275">
        <v>3672902</v>
      </c>
      <c r="J9070" s="275"/>
      <c r="K9070" s="275">
        <v>0</v>
      </c>
      <c r="L9070" s="275"/>
      <c r="M9070" s="275"/>
      <c r="N9070" s="275"/>
      <c r="O9070" s="275">
        <v>3672902</v>
      </c>
      <c r="P9070" s="275"/>
      <c r="Q9070" s="73">
        <v>0</v>
      </c>
    </row>
    <row r="9071" spans="1:17" ht="12.1" customHeight="1" x14ac:dyDescent="0.25">
      <c r="A9071" s="355"/>
      <c r="B9071" s="355"/>
      <c r="C9071" s="355"/>
      <c r="D9071" s="355"/>
      <c r="E9071" s="355"/>
      <c r="F9071" s="355"/>
      <c r="G9071" s="74">
        <v>0</v>
      </c>
      <c r="H9071" s="74">
        <v>0</v>
      </c>
      <c r="I9071" s="356">
        <v>203973521.36000001</v>
      </c>
      <c r="J9071" s="356"/>
      <c r="K9071" s="356">
        <v>0</v>
      </c>
      <c r="L9071" s="356"/>
      <c r="M9071" s="356"/>
      <c r="N9071" s="356"/>
      <c r="O9071" s="356">
        <v>203973521.36000001</v>
      </c>
      <c r="P9071" s="356"/>
      <c r="Q9071" s="74">
        <v>0</v>
      </c>
    </row>
    <row r="9072" spans="1:17" ht="6.8" customHeight="1" x14ac:dyDescent="0.25"/>
    <row r="9073" spans="1:17" ht="12.1" customHeight="1" x14ac:dyDescent="0.25">
      <c r="A9073" s="277" t="s">
        <v>578</v>
      </c>
      <c r="B9073" s="277"/>
      <c r="C9073" s="278" t="s">
        <v>1098</v>
      </c>
      <c r="D9073" s="278"/>
      <c r="E9073" s="278"/>
      <c r="F9073" s="278"/>
      <c r="G9073" s="278"/>
      <c r="H9073" s="278"/>
      <c r="I9073" s="278"/>
      <c r="J9073" s="278"/>
      <c r="K9073" s="278"/>
      <c r="L9073" s="278"/>
      <c r="M9073" s="278"/>
      <c r="N9073" s="278"/>
      <c r="O9073" s="278"/>
      <c r="P9073" s="278"/>
      <c r="Q9073" s="278"/>
    </row>
    <row r="9074" spans="1:17" ht="12.75" customHeight="1" x14ac:dyDescent="0.25">
      <c r="A9074" s="273" t="s">
        <v>13848</v>
      </c>
      <c r="B9074" s="273"/>
      <c r="C9074" s="274" t="s">
        <v>13849</v>
      </c>
      <c r="D9074" s="274"/>
      <c r="E9074" s="274"/>
      <c r="F9074" s="274"/>
      <c r="G9074" s="73">
        <v>0</v>
      </c>
      <c r="H9074" s="73">
        <v>0</v>
      </c>
      <c r="I9074" s="275">
        <v>10909.08</v>
      </c>
      <c r="J9074" s="275"/>
      <c r="K9074" s="275">
        <v>0</v>
      </c>
      <c r="L9074" s="275"/>
      <c r="M9074" s="275"/>
      <c r="N9074" s="275"/>
      <c r="O9074" s="275">
        <v>10909.08</v>
      </c>
      <c r="P9074" s="275"/>
      <c r="Q9074" s="73">
        <v>0</v>
      </c>
    </row>
    <row r="9075" spans="1:17" ht="12.1" customHeight="1" x14ac:dyDescent="0.25">
      <c r="A9075" s="273" t="s">
        <v>13850</v>
      </c>
      <c r="B9075" s="273"/>
      <c r="C9075" s="274" t="s">
        <v>13849</v>
      </c>
      <c r="D9075" s="274"/>
      <c r="E9075" s="274"/>
      <c r="F9075" s="274"/>
      <c r="G9075" s="73">
        <v>0</v>
      </c>
      <c r="H9075" s="73">
        <v>0</v>
      </c>
      <c r="I9075" s="275">
        <v>82181.820000000007</v>
      </c>
      <c r="J9075" s="275"/>
      <c r="K9075" s="275">
        <v>0</v>
      </c>
      <c r="L9075" s="275"/>
      <c r="M9075" s="275"/>
      <c r="N9075" s="275"/>
      <c r="O9075" s="275">
        <v>82181.820000000007</v>
      </c>
      <c r="P9075" s="275"/>
      <c r="Q9075" s="73">
        <v>0</v>
      </c>
    </row>
    <row r="9076" spans="1:17" ht="12.1" customHeight="1" x14ac:dyDescent="0.25">
      <c r="A9076" s="273" t="s">
        <v>13851</v>
      </c>
      <c r="B9076" s="273"/>
      <c r="C9076" s="274" t="s">
        <v>13849</v>
      </c>
      <c r="D9076" s="274"/>
      <c r="E9076" s="274"/>
      <c r="F9076" s="274"/>
      <c r="G9076" s="73">
        <v>0</v>
      </c>
      <c r="H9076" s="73">
        <v>0</v>
      </c>
      <c r="I9076" s="275">
        <v>40909.089999999997</v>
      </c>
      <c r="J9076" s="275"/>
      <c r="K9076" s="275">
        <v>0</v>
      </c>
      <c r="L9076" s="275"/>
      <c r="M9076" s="275"/>
      <c r="N9076" s="275"/>
      <c r="O9076" s="275">
        <v>40909.089999999997</v>
      </c>
      <c r="P9076" s="275"/>
      <c r="Q9076" s="73">
        <v>0</v>
      </c>
    </row>
    <row r="9077" spans="1:17" ht="12.75" customHeight="1" x14ac:dyDescent="0.25">
      <c r="A9077" s="273" t="s">
        <v>13852</v>
      </c>
      <c r="B9077" s="273"/>
      <c r="C9077" s="274" t="s">
        <v>13849</v>
      </c>
      <c r="D9077" s="274"/>
      <c r="E9077" s="274"/>
      <c r="F9077" s="274"/>
      <c r="G9077" s="73">
        <v>0</v>
      </c>
      <c r="H9077" s="73">
        <v>0</v>
      </c>
      <c r="I9077" s="275">
        <v>111636.36</v>
      </c>
      <c r="J9077" s="275"/>
      <c r="K9077" s="275">
        <v>0</v>
      </c>
      <c r="L9077" s="275"/>
      <c r="M9077" s="275"/>
      <c r="N9077" s="275"/>
      <c r="O9077" s="275">
        <v>111636.36</v>
      </c>
      <c r="P9077" s="275"/>
      <c r="Q9077" s="73">
        <v>0</v>
      </c>
    </row>
    <row r="9078" spans="1:17" ht="12.1" customHeight="1" x14ac:dyDescent="0.25">
      <c r="A9078" s="355"/>
      <c r="B9078" s="355"/>
      <c r="C9078" s="355"/>
      <c r="D9078" s="355"/>
      <c r="E9078" s="355"/>
      <c r="F9078" s="355"/>
      <c r="G9078" s="74">
        <v>0</v>
      </c>
      <c r="H9078" s="74">
        <v>0</v>
      </c>
      <c r="I9078" s="356">
        <v>245636.35</v>
      </c>
      <c r="J9078" s="356"/>
      <c r="K9078" s="356">
        <v>0</v>
      </c>
      <c r="L9078" s="356"/>
      <c r="M9078" s="356"/>
      <c r="N9078" s="356"/>
      <c r="O9078" s="356">
        <v>245636.35</v>
      </c>
      <c r="P9078" s="356"/>
      <c r="Q9078" s="74">
        <v>0</v>
      </c>
    </row>
    <row r="9079" spans="1:17" ht="6.8" customHeight="1" x14ac:dyDescent="0.25"/>
    <row r="9080" spans="1:17" ht="12.1" customHeight="1" x14ac:dyDescent="0.25">
      <c r="A9080" s="277" t="s">
        <v>578</v>
      </c>
      <c r="B9080" s="277"/>
      <c r="C9080" s="278" t="s">
        <v>1100</v>
      </c>
      <c r="D9080" s="278"/>
      <c r="E9080" s="278"/>
      <c r="F9080" s="278"/>
      <c r="G9080" s="278"/>
      <c r="H9080" s="278"/>
      <c r="I9080" s="278"/>
      <c r="J9080" s="278"/>
      <c r="K9080" s="278"/>
      <c r="L9080" s="278"/>
      <c r="M9080" s="278"/>
      <c r="N9080" s="278"/>
      <c r="O9080" s="278"/>
      <c r="P9080" s="278"/>
      <c r="Q9080" s="278"/>
    </row>
    <row r="9081" spans="1:17" ht="12.75" customHeight="1" x14ac:dyDescent="0.25">
      <c r="A9081" s="273" t="s">
        <v>13853</v>
      </c>
      <c r="B9081" s="273"/>
      <c r="C9081" s="274" t="s">
        <v>13854</v>
      </c>
      <c r="D9081" s="274"/>
      <c r="E9081" s="274"/>
      <c r="F9081" s="274"/>
      <c r="G9081" s="73">
        <v>0</v>
      </c>
      <c r="H9081" s="73">
        <v>0</v>
      </c>
      <c r="I9081" s="275">
        <v>550000</v>
      </c>
      <c r="J9081" s="275"/>
      <c r="K9081" s="275">
        <v>0</v>
      </c>
      <c r="L9081" s="275"/>
      <c r="M9081" s="275"/>
      <c r="N9081" s="275"/>
      <c r="O9081" s="275">
        <v>550000</v>
      </c>
      <c r="P9081" s="275"/>
      <c r="Q9081" s="73">
        <v>0</v>
      </c>
    </row>
    <row r="9082" spans="1:17" ht="12.1" customHeight="1" x14ac:dyDescent="0.25">
      <c r="A9082" s="273" t="s">
        <v>13855</v>
      </c>
      <c r="B9082" s="273"/>
      <c r="C9082" s="274" t="s">
        <v>13854</v>
      </c>
      <c r="D9082" s="274"/>
      <c r="E9082" s="274"/>
      <c r="F9082" s="274"/>
      <c r="G9082" s="73">
        <v>0</v>
      </c>
      <c r="H9082" s="73">
        <v>0</v>
      </c>
      <c r="I9082" s="275">
        <v>30000</v>
      </c>
      <c r="J9082" s="275"/>
      <c r="K9082" s="275">
        <v>0</v>
      </c>
      <c r="L9082" s="275"/>
      <c r="M9082" s="275"/>
      <c r="N9082" s="275"/>
      <c r="O9082" s="275">
        <v>30000</v>
      </c>
      <c r="P9082" s="275"/>
      <c r="Q9082" s="73">
        <v>0</v>
      </c>
    </row>
    <row r="9083" spans="1:17" ht="12.1" customHeight="1" x14ac:dyDescent="0.25">
      <c r="A9083" s="273" t="s">
        <v>13856</v>
      </c>
      <c r="B9083" s="273"/>
      <c r="C9083" s="274" t="s">
        <v>13854</v>
      </c>
      <c r="D9083" s="274"/>
      <c r="E9083" s="274"/>
      <c r="F9083" s="274"/>
      <c r="G9083" s="73">
        <v>0</v>
      </c>
      <c r="H9083" s="73">
        <v>0</v>
      </c>
      <c r="I9083" s="275">
        <v>295090.81</v>
      </c>
      <c r="J9083" s="275"/>
      <c r="K9083" s="275">
        <v>0</v>
      </c>
      <c r="L9083" s="275"/>
      <c r="M9083" s="275"/>
      <c r="N9083" s="275"/>
      <c r="O9083" s="275">
        <v>295090.81</v>
      </c>
      <c r="P9083" s="275"/>
      <c r="Q9083" s="73">
        <v>0</v>
      </c>
    </row>
    <row r="9084" spans="1:17" ht="12.75" customHeight="1" x14ac:dyDescent="0.25">
      <c r="A9084" s="273" t="s">
        <v>13857</v>
      </c>
      <c r="B9084" s="273"/>
      <c r="C9084" s="274" t="s">
        <v>13854</v>
      </c>
      <c r="D9084" s="274"/>
      <c r="E9084" s="274"/>
      <c r="F9084" s="274"/>
      <c r="G9084" s="73">
        <v>0</v>
      </c>
      <c r="H9084" s="73">
        <v>0</v>
      </c>
      <c r="I9084" s="275">
        <v>309999.96000000002</v>
      </c>
      <c r="J9084" s="275"/>
      <c r="K9084" s="275">
        <v>0</v>
      </c>
      <c r="L9084" s="275"/>
      <c r="M9084" s="275"/>
      <c r="N9084" s="275"/>
      <c r="O9084" s="275">
        <v>309999.96000000002</v>
      </c>
      <c r="P9084" s="275"/>
      <c r="Q9084" s="73">
        <v>0</v>
      </c>
    </row>
    <row r="9085" spans="1:17" ht="12.1" customHeight="1" x14ac:dyDescent="0.25">
      <c r="A9085" s="273" t="s">
        <v>13858</v>
      </c>
      <c r="B9085" s="273"/>
      <c r="C9085" s="274" t="s">
        <v>13854</v>
      </c>
      <c r="D9085" s="274"/>
      <c r="E9085" s="274"/>
      <c r="F9085" s="274"/>
      <c r="G9085" s="73">
        <v>0</v>
      </c>
      <c r="H9085" s="73">
        <v>0</v>
      </c>
      <c r="I9085" s="275">
        <v>12000</v>
      </c>
      <c r="J9085" s="275"/>
      <c r="K9085" s="275">
        <v>0</v>
      </c>
      <c r="L9085" s="275"/>
      <c r="M9085" s="275"/>
      <c r="N9085" s="275"/>
      <c r="O9085" s="275">
        <v>12000</v>
      </c>
      <c r="P9085" s="275"/>
      <c r="Q9085" s="73">
        <v>0</v>
      </c>
    </row>
    <row r="9086" spans="1:17" ht="12.1" customHeight="1" x14ac:dyDescent="0.25">
      <c r="A9086" s="273" t="s">
        <v>13859</v>
      </c>
      <c r="B9086" s="273"/>
      <c r="C9086" s="274" t="s">
        <v>13854</v>
      </c>
      <c r="D9086" s="274"/>
      <c r="E9086" s="274"/>
      <c r="F9086" s="274"/>
      <c r="G9086" s="73">
        <v>0</v>
      </c>
      <c r="H9086" s="73">
        <v>0</v>
      </c>
      <c r="I9086" s="275">
        <v>45000</v>
      </c>
      <c r="J9086" s="275"/>
      <c r="K9086" s="275">
        <v>0</v>
      </c>
      <c r="L9086" s="275"/>
      <c r="M9086" s="275"/>
      <c r="N9086" s="275"/>
      <c r="O9086" s="275">
        <v>45000</v>
      </c>
      <c r="P9086" s="275"/>
      <c r="Q9086" s="73">
        <v>0</v>
      </c>
    </row>
    <row r="9087" spans="1:17" ht="12.75" customHeight="1" x14ac:dyDescent="0.25">
      <c r="A9087" s="273" t="s">
        <v>13860</v>
      </c>
      <c r="B9087" s="273"/>
      <c r="C9087" s="274" t="s">
        <v>13854</v>
      </c>
      <c r="D9087" s="274"/>
      <c r="E9087" s="274"/>
      <c r="F9087" s="274"/>
      <c r="G9087" s="73">
        <v>0</v>
      </c>
      <c r="H9087" s="73">
        <v>0</v>
      </c>
      <c r="I9087" s="275">
        <v>54000</v>
      </c>
      <c r="J9087" s="275"/>
      <c r="K9087" s="275">
        <v>0</v>
      </c>
      <c r="L9087" s="275"/>
      <c r="M9087" s="275"/>
      <c r="N9087" s="275"/>
      <c r="O9087" s="275">
        <v>54000</v>
      </c>
      <c r="P9087" s="275"/>
      <c r="Q9087" s="73">
        <v>0</v>
      </c>
    </row>
    <row r="9088" spans="1:17" ht="12.1" customHeight="1" x14ac:dyDescent="0.25">
      <c r="A9088" s="273" t="s">
        <v>13861</v>
      </c>
      <c r="B9088" s="273"/>
      <c r="C9088" s="274" t="s">
        <v>13854</v>
      </c>
      <c r="D9088" s="274"/>
      <c r="E9088" s="274"/>
      <c r="F9088" s="274"/>
      <c r="G9088" s="73">
        <v>0</v>
      </c>
      <c r="H9088" s="73">
        <v>0</v>
      </c>
      <c r="I9088" s="275">
        <v>15454.55</v>
      </c>
      <c r="J9088" s="275"/>
      <c r="K9088" s="275">
        <v>0</v>
      </c>
      <c r="L9088" s="275"/>
      <c r="M9088" s="275"/>
      <c r="N9088" s="275"/>
      <c r="O9088" s="275">
        <v>15454.55</v>
      </c>
      <c r="P9088" s="275"/>
      <c r="Q9088" s="73">
        <v>0</v>
      </c>
    </row>
    <row r="9089" spans="1:17" ht="12.1" customHeight="1" x14ac:dyDescent="0.25">
      <c r="A9089" s="273" t="s">
        <v>13862</v>
      </c>
      <c r="B9089" s="273"/>
      <c r="C9089" s="274" t="s">
        <v>1100</v>
      </c>
      <c r="D9089" s="274"/>
      <c r="E9089" s="274"/>
      <c r="F9089" s="274"/>
      <c r="G9089" s="73">
        <v>0</v>
      </c>
      <c r="H9089" s="73">
        <v>0</v>
      </c>
      <c r="I9089" s="275">
        <v>71363.64</v>
      </c>
      <c r="J9089" s="275"/>
      <c r="K9089" s="275">
        <v>0</v>
      </c>
      <c r="L9089" s="275"/>
      <c r="M9089" s="275"/>
      <c r="N9089" s="275"/>
      <c r="O9089" s="275">
        <v>71363.64</v>
      </c>
      <c r="P9089" s="275"/>
      <c r="Q9089" s="73">
        <v>0</v>
      </c>
    </row>
    <row r="9090" spans="1:17" ht="12.75" customHeight="1" x14ac:dyDescent="0.25">
      <c r="A9090" s="273" t="s">
        <v>13863</v>
      </c>
      <c r="B9090" s="273"/>
      <c r="C9090" s="274" t="s">
        <v>1100</v>
      </c>
      <c r="D9090" s="274"/>
      <c r="E9090" s="274"/>
      <c r="F9090" s="274"/>
      <c r="G9090" s="73">
        <v>0</v>
      </c>
      <c r="H9090" s="73">
        <v>0</v>
      </c>
      <c r="I9090" s="275">
        <v>43181.82</v>
      </c>
      <c r="J9090" s="275"/>
      <c r="K9090" s="275">
        <v>0</v>
      </c>
      <c r="L9090" s="275"/>
      <c r="M9090" s="275"/>
      <c r="N9090" s="275"/>
      <c r="O9090" s="275">
        <v>43181.82</v>
      </c>
      <c r="P9090" s="275"/>
      <c r="Q9090" s="73">
        <v>0</v>
      </c>
    </row>
    <row r="9091" spans="1:17" ht="12.1" customHeight="1" x14ac:dyDescent="0.25">
      <c r="A9091" s="273" t="s">
        <v>13864</v>
      </c>
      <c r="B9091" s="273"/>
      <c r="C9091" s="274" t="s">
        <v>13854</v>
      </c>
      <c r="D9091" s="274"/>
      <c r="E9091" s="274"/>
      <c r="F9091" s="274"/>
      <c r="G9091" s="73">
        <v>0</v>
      </c>
      <c r="H9091" s="73">
        <v>0</v>
      </c>
      <c r="I9091" s="275">
        <v>215000</v>
      </c>
      <c r="J9091" s="275"/>
      <c r="K9091" s="275">
        <v>0</v>
      </c>
      <c r="L9091" s="275"/>
      <c r="M9091" s="275"/>
      <c r="N9091" s="275"/>
      <c r="O9091" s="275">
        <v>215000</v>
      </c>
      <c r="P9091" s="275"/>
      <c r="Q9091" s="73">
        <v>0</v>
      </c>
    </row>
    <row r="9092" spans="1:17" ht="12.1" customHeight="1" x14ac:dyDescent="0.25">
      <c r="A9092" s="273" t="s">
        <v>13865</v>
      </c>
      <c r="B9092" s="273"/>
      <c r="C9092" s="274" t="s">
        <v>13866</v>
      </c>
      <c r="D9092" s="274"/>
      <c r="E9092" s="274"/>
      <c r="F9092" s="274"/>
      <c r="G9092" s="73">
        <v>0</v>
      </c>
      <c r="H9092" s="73">
        <v>0</v>
      </c>
      <c r="I9092" s="275">
        <v>272727.27</v>
      </c>
      <c r="J9092" s="275"/>
      <c r="K9092" s="275">
        <v>0</v>
      </c>
      <c r="L9092" s="275"/>
      <c r="M9092" s="275"/>
      <c r="N9092" s="275"/>
      <c r="O9092" s="275">
        <v>272727.27</v>
      </c>
      <c r="P9092" s="275"/>
      <c r="Q9092" s="73">
        <v>0</v>
      </c>
    </row>
    <row r="9093" spans="1:17" ht="12.75" customHeight="1" x14ac:dyDescent="0.25">
      <c r="A9093" s="273" t="s">
        <v>13867</v>
      </c>
      <c r="B9093" s="273"/>
      <c r="C9093" s="274" t="s">
        <v>13868</v>
      </c>
      <c r="D9093" s="274"/>
      <c r="E9093" s="274"/>
      <c r="F9093" s="274"/>
      <c r="G9093" s="73">
        <v>0</v>
      </c>
      <c r="H9093" s="73">
        <v>0</v>
      </c>
      <c r="I9093" s="275">
        <v>272727.27</v>
      </c>
      <c r="J9093" s="275"/>
      <c r="K9093" s="275">
        <v>0</v>
      </c>
      <c r="L9093" s="275"/>
      <c r="M9093" s="275"/>
      <c r="N9093" s="275"/>
      <c r="O9093" s="275">
        <v>272727.27</v>
      </c>
      <c r="P9093" s="275"/>
      <c r="Q9093" s="73">
        <v>0</v>
      </c>
    </row>
    <row r="9094" spans="1:17" ht="12.1" customHeight="1" x14ac:dyDescent="0.25">
      <c r="A9094" s="355"/>
      <c r="B9094" s="355"/>
      <c r="C9094" s="355"/>
      <c r="D9094" s="355"/>
      <c r="E9094" s="355"/>
      <c r="F9094" s="355"/>
      <c r="G9094" s="74">
        <v>0</v>
      </c>
      <c r="H9094" s="74">
        <v>0</v>
      </c>
      <c r="I9094" s="356">
        <v>2186545.3199999998</v>
      </c>
      <c r="J9094" s="356"/>
      <c r="K9094" s="356">
        <v>0</v>
      </c>
      <c r="L9094" s="356"/>
      <c r="M9094" s="356"/>
      <c r="N9094" s="356"/>
      <c r="O9094" s="356">
        <v>2186545.3199999998</v>
      </c>
      <c r="P9094" s="356"/>
      <c r="Q9094" s="74">
        <v>0</v>
      </c>
    </row>
    <row r="9095" spans="1:17" ht="6.8" customHeight="1" x14ac:dyDescent="0.25"/>
    <row r="9096" spans="1:17" ht="12.1" customHeight="1" x14ac:dyDescent="0.25">
      <c r="A9096" s="277" t="s">
        <v>578</v>
      </c>
      <c r="B9096" s="277"/>
      <c r="C9096" s="278" t="s">
        <v>1102</v>
      </c>
      <c r="D9096" s="278"/>
      <c r="E9096" s="278"/>
      <c r="F9096" s="278"/>
      <c r="G9096" s="278"/>
      <c r="H9096" s="278"/>
      <c r="I9096" s="278"/>
      <c r="J9096" s="278"/>
      <c r="K9096" s="278"/>
      <c r="L9096" s="278"/>
      <c r="M9096" s="278"/>
      <c r="N9096" s="278"/>
      <c r="O9096" s="278"/>
      <c r="P9096" s="278"/>
      <c r="Q9096" s="278"/>
    </row>
    <row r="9097" spans="1:17" ht="12.1" customHeight="1" x14ac:dyDescent="0.25">
      <c r="A9097" s="273" t="s">
        <v>13869</v>
      </c>
      <c r="B9097" s="273"/>
      <c r="C9097" s="274" t="s">
        <v>13870</v>
      </c>
      <c r="D9097" s="274"/>
      <c r="E9097" s="274"/>
      <c r="F9097" s="274"/>
      <c r="G9097" s="73">
        <v>0</v>
      </c>
      <c r="H9097" s="73">
        <v>0</v>
      </c>
      <c r="I9097" s="275">
        <v>172905</v>
      </c>
      <c r="J9097" s="275"/>
      <c r="K9097" s="275">
        <v>0</v>
      </c>
      <c r="L9097" s="275"/>
      <c r="M9097" s="275"/>
      <c r="N9097" s="275"/>
      <c r="O9097" s="275">
        <v>172905</v>
      </c>
      <c r="P9097" s="275"/>
      <c r="Q9097" s="73">
        <v>0</v>
      </c>
    </row>
    <row r="9098" spans="1:17" ht="12.75" customHeight="1" x14ac:dyDescent="0.25">
      <c r="A9098" s="273" t="s">
        <v>13871</v>
      </c>
      <c r="B9098" s="273"/>
      <c r="C9098" s="274" t="s">
        <v>13870</v>
      </c>
      <c r="D9098" s="274"/>
      <c r="E9098" s="274"/>
      <c r="F9098" s="274"/>
      <c r="G9098" s="73">
        <v>0</v>
      </c>
      <c r="H9098" s="73">
        <v>0</v>
      </c>
      <c r="I9098" s="275">
        <v>85297</v>
      </c>
      <c r="J9098" s="275"/>
      <c r="K9098" s="275">
        <v>0</v>
      </c>
      <c r="L9098" s="275"/>
      <c r="M9098" s="275"/>
      <c r="N9098" s="275"/>
      <c r="O9098" s="275">
        <v>85297</v>
      </c>
      <c r="P9098" s="275"/>
      <c r="Q9098" s="73">
        <v>0</v>
      </c>
    </row>
    <row r="9099" spans="1:17" ht="12.1" customHeight="1" x14ac:dyDescent="0.25">
      <c r="A9099" s="273" t="s">
        <v>13872</v>
      </c>
      <c r="B9099" s="273"/>
      <c r="C9099" s="274" t="s">
        <v>13870</v>
      </c>
      <c r="D9099" s="274"/>
      <c r="E9099" s="274"/>
      <c r="F9099" s="274"/>
      <c r="G9099" s="73">
        <v>0</v>
      </c>
      <c r="H9099" s="73">
        <v>0</v>
      </c>
      <c r="I9099" s="275">
        <v>62444</v>
      </c>
      <c r="J9099" s="275"/>
      <c r="K9099" s="275">
        <v>0</v>
      </c>
      <c r="L9099" s="275"/>
      <c r="M9099" s="275"/>
      <c r="N9099" s="275"/>
      <c r="O9099" s="275">
        <v>62444</v>
      </c>
      <c r="P9099" s="275"/>
      <c r="Q9099" s="73">
        <v>0</v>
      </c>
    </row>
    <row r="9100" spans="1:17" ht="12.1" customHeight="1" x14ac:dyDescent="0.25">
      <c r="A9100" s="273" t="s">
        <v>13873</v>
      </c>
      <c r="B9100" s="273"/>
      <c r="C9100" s="274" t="s">
        <v>13870</v>
      </c>
      <c r="D9100" s="274"/>
      <c r="E9100" s="274"/>
      <c r="F9100" s="274"/>
      <c r="G9100" s="73">
        <v>0</v>
      </c>
      <c r="H9100" s="73">
        <v>0</v>
      </c>
      <c r="I9100" s="275">
        <v>219273</v>
      </c>
      <c r="J9100" s="275"/>
      <c r="K9100" s="275">
        <v>0</v>
      </c>
      <c r="L9100" s="275"/>
      <c r="M9100" s="275"/>
      <c r="N9100" s="275"/>
      <c r="O9100" s="275">
        <v>219273</v>
      </c>
      <c r="P9100" s="275"/>
      <c r="Q9100" s="73">
        <v>0</v>
      </c>
    </row>
    <row r="9101" spans="1:17" ht="12.75" customHeight="1" x14ac:dyDescent="0.25">
      <c r="A9101" s="273" t="s">
        <v>13874</v>
      </c>
      <c r="B9101" s="273"/>
      <c r="C9101" s="274" t="s">
        <v>13870</v>
      </c>
      <c r="D9101" s="274"/>
      <c r="E9101" s="274"/>
      <c r="F9101" s="274"/>
      <c r="G9101" s="73">
        <v>0</v>
      </c>
      <c r="H9101" s="73">
        <v>0</v>
      </c>
      <c r="I9101" s="275">
        <v>143125</v>
      </c>
      <c r="J9101" s="275"/>
      <c r="K9101" s="275">
        <v>0</v>
      </c>
      <c r="L9101" s="275"/>
      <c r="M9101" s="275"/>
      <c r="N9101" s="275"/>
      <c r="O9101" s="275">
        <v>143125</v>
      </c>
      <c r="P9101" s="275"/>
      <c r="Q9101" s="73">
        <v>0</v>
      </c>
    </row>
    <row r="9102" spans="1:17" ht="12.1" customHeight="1" x14ac:dyDescent="0.25">
      <c r="A9102" s="273" t="s">
        <v>13875</v>
      </c>
      <c r="B9102" s="273"/>
      <c r="C9102" s="274" t="s">
        <v>13870</v>
      </c>
      <c r="D9102" s="274"/>
      <c r="E9102" s="274"/>
      <c r="F9102" s="274"/>
      <c r="G9102" s="73">
        <v>0</v>
      </c>
      <c r="H9102" s="73">
        <v>0</v>
      </c>
      <c r="I9102" s="275">
        <v>177234</v>
      </c>
      <c r="J9102" s="275"/>
      <c r="K9102" s="275">
        <v>0</v>
      </c>
      <c r="L9102" s="275"/>
      <c r="M9102" s="275"/>
      <c r="N9102" s="275"/>
      <c r="O9102" s="275">
        <v>177234</v>
      </c>
      <c r="P9102" s="275"/>
      <c r="Q9102" s="73">
        <v>0</v>
      </c>
    </row>
    <row r="9103" spans="1:17" ht="12.1" customHeight="1" x14ac:dyDescent="0.25">
      <c r="A9103" s="273" t="s">
        <v>13876</v>
      </c>
      <c r="B9103" s="273"/>
      <c r="C9103" s="274" t="s">
        <v>13870</v>
      </c>
      <c r="D9103" s="274"/>
      <c r="E9103" s="274"/>
      <c r="F9103" s="274"/>
      <c r="G9103" s="73">
        <v>0</v>
      </c>
      <c r="H9103" s="73">
        <v>0</v>
      </c>
      <c r="I9103" s="275">
        <v>35812</v>
      </c>
      <c r="J9103" s="275"/>
      <c r="K9103" s="275">
        <v>0</v>
      </c>
      <c r="L9103" s="275"/>
      <c r="M9103" s="275"/>
      <c r="N9103" s="275"/>
      <c r="O9103" s="275">
        <v>35812</v>
      </c>
      <c r="P9103" s="275"/>
      <c r="Q9103" s="73">
        <v>0</v>
      </c>
    </row>
    <row r="9104" spans="1:17" ht="12.75" customHeight="1" x14ac:dyDescent="0.25">
      <c r="A9104" s="273" t="s">
        <v>13877</v>
      </c>
      <c r="B9104" s="273"/>
      <c r="C9104" s="274" t="s">
        <v>13870</v>
      </c>
      <c r="D9104" s="274"/>
      <c r="E9104" s="274"/>
      <c r="F9104" s="274"/>
      <c r="G9104" s="73">
        <v>0</v>
      </c>
      <c r="H9104" s="73">
        <v>0</v>
      </c>
      <c r="I9104" s="275">
        <v>171455</v>
      </c>
      <c r="J9104" s="275"/>
      <c r="K9104" s="275">
        <v>0</v>
      </c>
      <c r="L9104" s="275"/>
      <c r="M9104" s="275"/>
      <c r="N9104" s="275"/>
      <c r="O9104" s="275">
        <v>171455</v>
      </c>
      <c r="P9104" s="275"/>
      <c r="Q9104" s="73">
        <v>0</v>
      </c>
    </row>
    <row r="9105" spans="1:17" ht="12.1" customHeight="1" x14ac:dyDescent="0.25">
      <c r="A9105" s="273" t="s">
        <v>13878</v>
      </c>
      <c r="B9105" s="273"/>
      <c r="C9105" s="274" t="s">
        <v>13870</v>
      </c>
      <c r="D9105" s="274"/>
      <c r="E9105" s="274"/>
      <c r="F9105" s="274"/>
      <c r="G9105" s="73">
        <v>0</v>
      </c>
      <c r="H9105" s="73">
        <v>0</v>
      </c>
      <c r="I9105" s="275">
        <v>137260</v>
      </c>
      <c r="J9105" s="275"/>
      <c r="K9105" s="275">
        <v>0</v>
      </c>
      <c r="L9105" s="275"/>
      <c r="M9105" s="275"/>
      <c r="N9105" s="275"/>
      <c r="O9105" s="275">
        <v>137260</v>
      </c>
      <c r="P9105" s="275"/>
      <c r="Q9105" s="73">
        <v>0</v>
      </c>
    </row>
    <row r="9106" spans="1:17" ht="12.1" customHeight="1" x14ac:dyDescent="0.25">
      <c r="A9106" s="273" t="s">
        <v>13879</v>
      </c>
      <c r="B9106" s="273"/>
      <c r="C9106" s="274" t="s">
        <v>13870</v>
      </c>
      <c r="D9106" s="274"/>
      <c r="E9106" s="274"/>
      <c r="F9106" s="274"/>
      <c r="G9106" s="73">
        <v>0</v>
      </c>
      <c r="H9106" s="73">
        <v>0</v>
      </c>
      <c r="I9106" s="275">
        <v>218140</v>
      </c>
      <c r="J9106" s="275"/>
      <c r="K9106" s="275">
        <v>0</v>
      </c>
      <c r="L9106" s="275"/>
      <c r="M9106" s="275"/>
      <c r="N9106" s="275"/>
      <c r="O9106" s="275">
        <v>218140</v>
      </c>
      <c r="P9106" s="275"/>
      <c r="Q9106" s="73">
        <v>0</v>
      </c>
    </row>
    <row r="9107" spans="1:17" ht="12.75" customHeight="1" x14ac:dyDescent="0.25">
      <c r="A9107" s="273" t="s">
        <v>13880</v>
      </c>
      <c r="B9107" s="273"/>
      <c r="C9107" s="274" t="s">
        <v>13870</v>
      </c>
      <c r="D9107" s="274"/>
      <c r="E9107" s="274"/>
      <c r="F9107" s="274"/>
      <c r="G9107" s="73">
        <v>0</v>
      </c>
      <c r="H9107" s="73">
        <v>0</v>
      </c>
      <c r="I9107" s="275">
        <v>750975</v>
      </c>
      <c r="J9107" s="275"/>
      <c r="K9107" s="275">
        <v>0</v>
      </c>
      <c r="L9107" s="275"/>
      <c r="M9107" s="275"/>
      <c r="N9107" s="275"/>
      <c r="O9107" s="275">
        <v>750975</v>
      </c>
      <c r="P9107" s="275"/>
      <c r="Q9107" s="73">
        <v>0</v>
      </c>
    </row>
    <row r="9108" spans="1:17" ht="12.1" customHeight="1" x14ac:dyDescent="0.25">
      <c r="A9108" s="273" t="s">
        <v>13881</v>
      </c>
      <c r="B9108" s="273"/>
      <c r="C9108" s="274" t="s">
        <v>13870</v>
      </c>
      <c r="D9108" s="274"/>
      <c r="E9108" s="274"/>
      <c r="F9108" s="274"/>
      <c r="G9108" s="73">
        <v>0</v>
      </c>
      <c r="H9108" s="73">
        <v>0</v>
      </c>
      <c r="I9108" s="275">
        <v>397334</v>
      </c>
      <c r="J9108" s="275"/>
      <c r="K9108" s="275">
        <v>0</v>
      </c>
      <c r="L9108" s="275"/>
      <c r="M9108" s="275"/>
      <c r="N9108" s="275"/>
      <c r="O9108" s="275">
        <v>397334</v>
      </c>
      <c r="P9108" s="275"/>
      <c r="Q9108" s="73">
        <v>0</v>
      </c>
    </row>
    <row r="9109" spans="1:17" ht="12.1" customHeight="1" x14ac:dyDescent="0.25">
      <c r="A9109" s="273" t="s">
        <v>13882</v>
      </c>
      <c r="B9109" s="273"/>
      <c r="C9109" s="274" t="s">
        <v>13883</v>
      </c>
      <c r="D9109" s="274"/>
      <c r="E9109" s="274"/>
      <c r="F9109" s="274"/>
      <c r="G9109" s="73">
        <v>0</v>
      </c>
      <c r="H9109" s="73">
        <v>0</v>
      </c>
      <c r="I9109" s="275">
        <v>216347</v>
      </c>
      <c r="J9109" s="275"/>
      <c r="K9109" s="275">
        <v>0</v>
      </c>
      <c r="L9109" s="275"/>
      <c r="M9109" s="275"/>
      <c r="N9109" s="275"/>
      <c r="O9109" s="275">
        <v>216347</v>
      </c>
      <c r="P9109" s="275"/>
      <c r="Q9109" s="73">
        <v>0</v>
      </c>
    </row>
    <row r="9110" spans="1:17" ht="12.75" customHeight="1" x14ac:dyDescent="0.25">
      <c r="A9110" s="273" t="s">
        <v>13884</v>
      </c>
      <c r="B9110" s="273"/>
      <c r="C9110" s="274" t="s">
        <v>13885</v>
      </c>
      <c r="D9110" s="274"/>
      <c r="E9110" s="274"/>
      <c r="F9110" s="274"/>
      <c r="G9110" s="73">
        <v>0</v>
      </c>
      <c r="H9110" s="73">
        <v>0</v>
      </c>
      <c r="I9110" s="275">
        <v>242679</v>
      </c>
      <c r="J9110" s="275"/>
      <c r="K9110" s="275">
        <v>0</v>
      </c>
      <c r="L9110" s="275"/>
      <c r="M9110" s="275"/>
      <c r="N9110" s="275"/>
      <c r="O9110" s="275">
        <v>242679</v>
      </c>
      <c r="P9110" s="275"/>
      <c r="Q9110" s="73">
        <v>0</v>
      </c>
    </row>
    <row r="9111" spans="1:17" ht="12.1" customHeight="1" x14ac:dyDescent="0.25">
      <c r="A9111" s="273" t="s">
        <v>13886</v>
      </c>
      <c r="B9111" s="273"/>
      <c r="C9111" s="274" t="s">
        <v>13887</v>
      </c>
      <c r="D9111" s="274"/>
      <c r="E9111" s="274"/>
      <c r="F9111" s="274"/>
      <c r="G9111" s="73">
        <v>0</v>
      </c>
      <c r="H9111" s="73">
        <v>0</v>
      </c>
      <c r="I9111" s="275">
        <v>215554</v>
      </c>
      <c r="J9111" s="275"/>
      <c r="K9111" s="275">
        <v>0</v>
      </c>
      <c r="L9111" s="275"/>
      <c r="M9111" s="275"/>
      <c r="N9111" s="275"/>
      <c r="O9111" s="275">
        <v>215554</v>
      </c>
      <c r="P9111" s="275"/>
      <c r="Q9111" s="73">
        <v>0</v>
      </c>
    </row>
    <row r="9112" spans="1:17" ht="12.1" customHeight="1" x14ac:dyDescent="0.25">
      <c r="A9112" s="273" t="s">
        <v>13888</v>
      </c>
      <c r="B9112" s="273"/>
      <c r="C9112" s="274" t="s">
        <v>13889</v>
      </c>
      <c r="D9112" s="274"/>
      <c r="E9112" s="274"/>
      <c r="F9112" s="274"/>
      <c r="G9112" s="73">
        <v>0</v>
      </c>
      <c r="H9112" s="73">
        <v>0</v>
      </c>
      <c r="I9112" s="275">
        <v>301548</v>
      </c>
      <c r="J9112" s="275"/>
      <c r="K9112" s="275">
        <v>0</v>
      </c>
      <c r="L9112" s="275"/>
      <c r="M9112" s="275"/>
      <c r="N9112" s="275"/>
      <c r="O9112" s="275">
        <v>301548</v>
      </c>
      <c r="P9112" s="275"/>
      <c r="Q9112" s="73">
        <v>0</v>
      </c>
    </row>
    <row r="9113" spans="1:17" ht="12.75" customHeight="1" x14ac:dyDescent="0.25">
      <c r="A9113" s="273" t="s">
        <v>13890</v>
      </c>
      <c r="B9113" s="273"/>
      <c r="C9113" s="274" t="s">
        <v>13891</v>
      </c>
      <c r="D9113" s="274"/>
      <c r="E9113" s="274"/>
      <c r="F9113" s="274"/>
      <c r="G9113" s="73">
        <v>0</v>
      </c>
      <c r="H9113" s="73">
        <v>0</v>
      </c>
      <c r="I9113" s="275">
        <v>120026</v>
      </c>
      <c r="J9113" s="275"/>
      <c r="K9113" s="275">
        <v>0</v>
      </c>
      <c r="L9113" s="275"/>
      <c r="M9113" s="275"/>
      <c r="N9113" s="275"/>
      <c r="O9113" s="275">
        <v>120026</v>
      </c>
      <c r="P9113" s="275"/>
      <c r="Q9113" s="73">
        <v>0</v>
      </c>
    </row>
    <row r="9114" spans="1:17" ht="12.1" customHeight="1" x14ac:dyDescent="0.25">
      <c r="A9114" s="273" t="s">
        <v>13892</v>
      </c>
      <c r="B9114" s="273"/>
      <c r="C9114" s="274" t="s">
        <v>13893</v>
      </c>
      <c r="D9114" s="274"/>
      <c r="E9114" s="274"/>
      <c r="F9114" s="274"/>
      <c r="G9114" s="73">
        <v>0</v>
      </c>
      <c r="H9114" s="73">
        <v>0</v>
      </c>
      <c r="I9114" s="275">
        <v>227555</v>
      </c>
      <c r="J9114" s="275"/>
      <c r="K9114" s="275">
        <v>0</v>
      </c>
      <c r="L9114" s="275"/>
      <c r="M9114" s="275"/>
      <c r="N9114" s="275"/>
      <c r="O9114" s="275">
        <v>227555</v>
      </c>
      <c r="P9114" s="275"/>
      <c r="Q9114" s="73">
        <v>0</v>
      </c>
    </row>
    <row r="9115" spans="1:17" ht="12.1" customHeight="1" x14ac:dyDescent="0.25">
      <c r="A9115" s="273" t="s">
        <v>13894</v>
      </c>
      <c r="B9115" s="273"/>
      <c r="C9115" s="274" t="s">
        <v>13895</v>
      </c>
      <c r="D9115" s="274"/>
      <c r="E9115" s="274"/>
      <c r="F9115" s="274"/>
      <c r="G9115" s="73">
        <v>0</v>
      </c>
      <c r="H9115" s="73">
        <v>0</v>
      </c>
      <c r="I9115" s="275">
        <v>141057</v>
      </c>
      <c r="J9115" s="275"/>
      <c r="K9115" s="275">
        <v>0</v>
      </c>
      <c r="L9115" s="275"/>
      <c r="M9115" s="275"/>
      <c r="N9115" s="275"/>
      <c r="O9115" s="275">
        <v>141057</v>
      </c>
      <c r="P9115" s="275"/>
      <c r="Q9115" s="73">
        <v>0</v>
      </c>
    </row>
    <row r="9116" spans="1:17" ht="12.75" customHeight="1" x14ac:dyDescent="0.25">
      <c r="A9116" s="273" t="s">
        <v>13896</v>
      </c>
      <c r="B9116" s="273"/>
      <c r="C9116" s="274" t="s">
        <v>13897</v>
      </c>
      <c r="D9116" s="274"/>
      <c r="E9116" s="274"/>
      <c r="F9116" s="274"/>
      <c r="G9116" s="73">
        <v>0</v>
      </c>
      <c r="H9116" s="73">
        <v>0</v>
      </c>
      <c r="I9116" s="275">
        <v>298444</v>
      </c>
      <c r="J9116" s="275"/>
      <c r="K9116" s="275">
        <v>0</v>
      </c>
      <c r="L9116" s="275"/>
      <c r="M9116" s="275"/>
      <c r="N9116" s="275"/>
      <c r="O9116" s="275">
        <v>298444</v>
      </c>
      <c r="P9116" s="275"/>
      <c r="Q9116" s="73">
        <v>0</v>
      </c>
    </row>
    <row r="9117" spans="1:17" ht="12.1" customHeight="1" x14ac:dyDescent="0.25">
      <c r="A9117" s="273" t="s">
        <v>13898</v>
      </c>
      <c r="B9117" s="273"/>
      <c r="C9117" s="274" t="s">
        <v>13899</v>
      </c>
      <c r="D9117" s="274"/>
      <c r="E9117" s="274"/>
      <c r="F9117" s="274"/>
      <c r="G9117" s="73">
        <v>0</v>
      </c>
      <c r="H9117" s="73">
        <v>0</v>
      </c>
      <c r="I9117" s="275">
        <v>233852</v>
      </c>
      <c r="J9117" s="275"/>
      <c r="K9117" s="275">
        <v>0</v>
      </c>
      <c r="L9117" s="275"/>
      <c r="M9117" s="275"/>
      <c r="N9117" s="275"/>
      <c r="O9117" s="275">
        <v>233852</v>
      </c>
      <c r="P9117" s="275"/>
      <c r="Q9117" s="73">
        <v>0</v>
      </c>
    </row>
    <row r="9118" spans="1:17" ht="12.1" customHeight="1" x14ac:dyDescent="0.25">
      <c r="A9118" s="273" t="s">
        <v>13900</v>
      </c>
      <c r="B9118" s="273"/>
      <c r="C9118" s="274" t="s">
        <v>13901</v>
      </c>
      <c r="D9118" s="274"/>
      <c r="E9118" s="274"/>
      <c r="F9118" s="274"/>
      <c r="G9118" s="73">
        <v>0</v>
      </c>
      <c r="H9118" s="73">
        <v>0</v>
      </c>
      <c r="I9118" s="275">
        <v>411633</v>
      </c>
      <c r="J9118" s="275"/>
      <c r="K9118" s="275">
        <v>0</v>
      </c>
      <c r="L9118" s="275"/>
      <c r="M9118" s="275"/>
      <c r="N9118" s="275"/>
      <c r="O9118" s="275">
        <v>411633</v>
      </c>
      <c r="P9118" s="275"/>
      <c r="Q9118" s="73">
        <v>0</v>
      </c>
    </row>
    <row r="9119" spans="1:17" ht="12.75" customHeight="1" x14ac:dyDescent="0.25">
      <c r="A9119" s="273" t="s">
        <v>13902</v>
      </c>
      <c r="B9119" s="273"/>
      <c r="C9119" s="274" t="s">
        <v>13903</v>
      </c>
      <c r="D9119" s="274"/>
      <c r="E9119" s="274"/>
      <c r="F9119" s="274"/>
      <c r="G9119" s="73">
        <v>0</v>
      </c>
      <c r="H9119" s="73">
        <v>0</v>
      </c>
      <c r="I9119" s="275">
        <v>240960</v>
      </c>
      <c r="J9119" s="275"/>
      <c r="K9119" s="275">
        <v>0</v>
      </c>
      <c r="L9119" s="275"/>
      <c r="M9119" s="275"/>
      <c r="N9119" s="275"/>
      <c r="O9119" s="275">
        <v>240960</v>
      </c>
      <c r="P9119" s="275"/>
      <c r="Q9119" s="73">
        <v>0</v>
      </c>
    </row>
    <row r="9120" spans="1:17" ht="12.1" customHeight="1" x14ac:dyDescent="0.25">
      <c r="A9120" s="273" t="s">
        <v>13904</v>
      </c>
      <c r="B9120" s="273"/>
      <c r="C9120" s="274" t="s">
        <v>13905</v>
      </c>
      <c r="D9120" s="274"/>
      <c r="E9120" s="274"/>
      <c r="F9120" s="274"/>
      <c r="G9120" s="73">
        <v>0</v>
      </c>
      <c r="H9120" s="73">
        <v>0</v>
      </c>
      <c r="I9120" s="275">
        <v>1182774</v>
      </c>
      <c r="J9120" s="275"/>
      <c r="K9120" s="275">
        <v>0</v>
      </c>
      <c r="L9120" s="275"/>
      <c r="M9120" s="275"/>
      <c r="N9120" s="275"/>
      <c r="O9120" s="275">
        <v>1182774</v>
      </c>
      <c r="P9120" s="275"/>
      <c r="Q9120" s="73">
        <v>0</v>
      </c>
    </row>
    <row r="9121" spans="1:17" ht="12.1" customHeight="1" x14ac:dyDescent="0.25">
      <c r="A9121" s="273" t="s">
        <v>13906</v>
      </c>
      <c r="B9121" s="273"/>
      <c r="C9121" s="274" t="s">
        <v>13907</v>
      </c>
      <c r="D9121" s="274"/>
      <c r="E9121" s="274"/>
      <c r="F9121" s="274"/>
      <c r="G9121" s="73">
        <v>0</v>
      </c>
      <c r="H9121" s="73">
        <v>0</v>
      </c>
      <c r="I9121" s="275">
        <v>153258</v>
      </c>
      <c r="J9121" s="275"/>
      <c r="K9121" s="275">
        <v>0</v>
      </c>
      <c r="L9121" s="275"/>
      <c r="M9121" s="275"/>
      <c r="N9121" s="275"/>
      <c r="O9121" s="275">
        <v>153258</v>
      </c>
      <c r="P9121" s="275"/>
      <c r="Q9121" s="73">
        <v>0</v>
      </c>
    </row>
    <row r="9122" spans="1:17" ht="12.1" customHeight="1" x14ac:dyDescent="0.25">
      <c r="A9122" s="273" t="s">
        <v>13908</v>
      </c>
      <c r="B9122" s="273"/>
      <c r="C9122" s="274" t="s">
        <v>13909</v>
      </c>
      <c r="D9122" s="274"/>
      <c r="E9122" s="274"/>
      <c r="F9122" s="274"/>
      <c r="G9122" s="73">
        <v>0</v>
      </c>
      <c r="H9122" s="73">
        <v>0</v>
      </c>
      <c r="I9122" s="275">
        <v>242337</v>
      </c>
      <c r="J9122" s="275"/>
      <c r="K9122" s="275">
        <v>0</v>
      </c>
      <c r="L9122" s="275"/>
      <c r="M9122" s="275"/>
      <c r="N9122" s="275"/>
      <c r="O9122" s="275">
        <v>242337</v>
      </c>
      <c r="P9122" s="275"/>
      <c r="Q9122" s="73">
        <v>0</v>
      </c>
    </row>
    <row r="9123" spans="1:17" ht="12.75" customHeight="1" x14ac:dyDescent="0.25">
      <c r="A9123" s="273" t="s">
        <v>13910</v>
      </c>
      <c r="B9123" s="273"/>
      <c r="C9123" s="274" t="s">
        <v>13911</v>
      </c>
      <c r="D9123" s="274"/>
      <c r="E9123" s="274"/>
      <c r="F9123" s="274"/>
      <c r="G9123" s="73">
        <v>0</v>
      </c>
      <c r="H9123" s="73">
        <v>0</v>
      </c>
      <c r="I9123" s="275">
        <v>464973</v>
      </c>
      <c r="J9123" s="275"/>
      <c r="K9123" s="275">
        <v>0</v>
      </c>
      <c r="L9123" s="275"/>
      <c r="M9123" s="275"/>
      <c r="N9123" s="275"/>
      <c r="O9123" s="275">
        <v>464973</v>
      </c>
      <c r="P9123" s="275"/>
      <c r="Q9123" s="73">
        <v>0</v>
      </c>
    </row>
    <row r="9124" spans="1:17" ht="12.1" customHeight="1" x14ac:dyDescent="0.25">
      <c r="A9124" s="273" t="s">
        <v>13912</v>
      </c>
      <c r="B9124" s="273"/>
      <c r="C9124" s="274" t="s">
        <v>13913</v>
      </c>
      <c r="D9124" s="274"/>
      <c r="E9124" s="274"/>
      <c r="F9124" s="274"/>
      <c r="G9124" s="73">
        <v>0</v>
      </c>
      <c r="H9124" s="73">
        <v>0</v>
      </c>
      <c r="I9124" s="275">
        <v>253794</v>
      </c>
      <c r="J9124" s="275"/>
      <c r="K9124" s="275">
        <v>0</v>
      </c>
      <c r="L9124" s="275"/>
      <c r="M9124" s="275"/>
      <c r="N9124" s="275"/>
      <c r="O9124" s="275">
        <v>253794</v>
      </c>
      <c r="P9124" s="275"/>
      <c r="Q9124" s="73">
        <v>0</v>
      </c>
    </row>
    <row r="9125" spans="1:17" ht="12.1" customHeight="1" x14ac:dyDescent="0.25">
      <c r="A9125" s="273" t="s">
        <v>13914</v>
      </c>
      <c r="B9125" s="273"/>
      <c r="C9125" s="274" t="s">
        <v>13915</v>
      </c>
      <c r="D9125" s="274"/>
      <c r="E9125" s="274"/>
      <c r="F9125" s="274"/>
      <c r="G9125" s="73">
        <v>0</v>
      </c>
      <c r="H9125" s="73">
        <v>0</v>
      </c>
      <c r="I9125" s="275">
        <v>310720</v>
      </c>
      <c r="J9125" s="275"/>
      <c r="K9125" s="275">
        <v>0</v>
      </c>
      <c r="L9125" s="275"/>
      <c r="M9125" s="275"/>
      <c r="N9125" s="275"/>
      <c r="O9125" s="275">
        <v>310720</v>
      </c>
      <c r="P9125" s="275"/>
      <c r="Q9125" s="73">
        <v>0</v>
      </c>
    </row>
    <row r="9126" spans="1:17" ht="12.75" customHeight="1" x14ac:dyDescent="0.25">
      <c r="A9126" s="273" t="s">
        <v>13916</v>
      </c>
      <c r="B9126" s="273"/>
      <c r="C9126" s="274" t="s">
        <v>13917</v>
      </c>
      <c r="D9126" s="274"/>
      <c r="E9126" s="274"/>
      <c r="F9126" s="274"/>
      <c r="G9126" s="73">
        <v>0</v>
      </c>
      <c r="H9126" s="73">
        <v>0</v>
      </c>
      <c r="I9126" s="275">
        <v>113791</v>
      </c>
      <c r="J9126" s="275"/>
      <c r="K9126" s="275">
        <v>0</v>
      </c>
      <c r="L9126" s="275"/>
      <c r="M9126" s="275"/>
      <c r="N9126" s="275"/>
      <c r="O9126" s="275">
        <v>113791</v>
      </c>
      <c r="P9126" s="275"/>
      <c r="Q9126" s="73">
        <v>0</v>
      </c>
    </row>
    <row r="9127" spans="1:17" ht="12.1" customHeight="1" x14ac:dyDescent="0.25">
      <c r="A9127" s="273" t="s">
        <v>13918</v>
      </c>
      <c r="B9127" s="273"/>
      <c r="C9127" s="274" t="s">
        <v>13919</v>
      </c>
      <c r="D9127" s="274"/>
      <c r="E9127" s="274"/>
      <c r="F9127" s="274"/>
      <c r="G9127" s="73">
        <v>0</v>
      </c>
      <c r="H9127" s="73">
        <v>0</v>
      </c>
      <c r="I9127" s="275">
        <v>214500</v>
      </c>
      <c r="J9127" s="275"/>
      <c r="K9127" s="275">
        <v>0</v>
      </c>
      <c r="L9127" s="275"/>
      <c r="M9127" s="275"/>
      <c r="N9127" s="275"/>
      <c r="O9127" s="275">
        <v>214500</v>
      </c>
      <c r="P9127" s="275"/>
      <c r="Q9127" s="73">
        <v>0</v>
      </c>
    </row>
    <row r="9128" spans="1:17" ht="12.1" customHeight="1" x14ac:dyDescent="0.25">
      <c r="A9128" s="273" t="s">
        <v>13920</v>
      </c>
      <c r="B9128" s="273"/>
      <c r="C9128" s="274" t="s">
        <v>13921</v>
      </c>
      <c r="D9128" s="274"/>
      <c r="E9128" s="274"/>
      <c r="F9128" s="274"/>
      <c r="G9128" s="73">
        <v>0</v>
      </c>
      <c r="H9128" s="73">
        <v>0</v>
      </c>
      <c r="I9128" s="275">
        <v>109684</v>
      </c>
      <c r="J9128" s="275"/>
      <c r="K9128" s="275">
        <v>0</v>
      </c>
      <c r="L9128" s="275"/>
      <c r="M9128" s="275"/>
      <c r="N9128" s="275"/>
      <c r="O9128" s="275">
        <v>109684</v>
      </c>
      <c r="P9128" s="275"/>
      <c r="Q9128" s="73">
        <v>0</v>
      </c>
    </row>
    <row r="9129" spans="1:17" ht="12.75" customHeight="1" x14ac:dyDescent="0.25">
      <c r="A9129" s="273" t="s">
        <v>13922</v>
      </c>
      <c r="B9129" s="273"/>
      <c r="C9129" s="274" t="s">
        <v>13923</v>
      </c>
      <c r="D9129" s="274"/>
      <c r="E9129" s="274"/>
      <c r="F9129" s="274"/>
      <c r="G9129" s="73">
        <v>0</v>
      </c>
      <c r="H9129" s="73">
        <v>0</v>
      </c>
      <c r="I9129" s="275">
        <v>106464</v>
      </c>
      <c r="J9129" s="275"/>
      <c r="K9129" s="275">
        <v>0</v>
      </c>
      <c r="L9129" s="275"/>
      <c r="M9129" s="275"/>
      <c r="N9129" s="275"/>
      <c r="O9129" s="275">
        <v>106464</v>
      </c>
      <c r="P9129" s="275"/>
      <c r="Q9129" s="73">
        <v>0</v>
      </c>
    </row>
    <row r="9130" spans="1:17" ht="12.1" customHeight="1" x14ac:dyDescent="0.25">
      <c r="A9130" s="355"/>
      <c r="B9130" s="355"/>
      <c r="C9130" s="355"/>
      <c r="D9130" s="355"/>
      <c r="E9130" s="355"/>
      <c r="F9130" s="355"/>
      <c r="G9130" s="74">
        <v>0</v>
      </c>
      <c r="H9130" s="74">
        <v>0</v>
      </c>
      <c r="I9130" s="356">
        <v>8373204</v>
      </c>
      <c r="J9130" s="356"/>
      <c r="K9130" s="356">
        <v>0</v>
      </c>
      <c r="L9130" s="356"/>
      <c r="M9130" s="356"/>
      <c r="N9130" s="356"/>
      <c r="O9130" s="356">
        <v>8373204</v>
      </c>
      <c r="P9130" s="356"/>
      <c r="Q9130" s="74">
        <v>0</v>
      </c>
    </row>
    <row r="9131" spans="1:17" ht="6.8" customHeight="1" x14ac:dyDescent="0.25"/>
    <row r="9132" spans="1:17" ht="12.1" customHeight="1" x14ac:dyDescent="0.25">
      <c r="A9132" s="277" t="s">
        <v>578</v>
      </c>
      <c r="B9132" s="277"/>
      <c r="C9132" s="278" t="s">
        <v>1104</v>
      </c>
      <c r="D9132" s="278"/>
      <c r="E9132" s="278"/>
      <c r="F9132" s="278"/>
      <c r="G9132" s="278"/>
      <c r="H9132" s="278"/>
      <c r="I9132" s="278"/>
      <c r="J9132" s="278"/>
      <c r="K9132" s="278"/>
      <c r="L9132" s="278"/>
      <c r="M9132" s="278"/>
      <c r="N9132" s="278"/>
      <c r="O9132" s="278"/>
      <c r="P9132" s="278"/>
      <c r="Q9132" s="278"/>
    </row>
    <row r="9133" spans="1:17" ht="12.75" customHeight="1" x14ac:dyDescent="0.25">
      <c r="A9133" s="273" t="s">
        <v>13924</v>
      </c>
      <c r="B9133" s="273"/>
      <c r="C9133" s="274" t="s">
        <v>1104</v>
      </c>
      <c r="D9133" s="274"/>
      <c r="E9133" s="274"/>
      <c r="F9133" s="274"/>
      <c r="G9133" s="73">
        <v>0</v>
      </c>
      <c r="H9133" s="73">
        <v>0</v>
      </c>
      <c r="I9133" s="275">
        <v>45454.58</v>
      </c>
      <c r="J9133" s="275"/>
      <c r="K9133" s="275">
        <v>0</v>
      </c>
      <c r="L9133" s="275"/>
      <c r="M9133" s="275"/>
      <c r="N9133" s="275"/>
      <c r="O9133" s="275">
        <v>45454.58</v>
      </c>
      <c r="P9133" s="275"/>
      <c r="Q9133" s="73">
        <v>0</v>
      </c>
    </row>
    <row r="9134" spans="1:17" ht="12.1" customHeight="1" x14ac:dyDescent="0.25">
      <c r="A9134" s="273" t="s">
        <v>13925</v>
      </c>
      <c r="B9134" s="273"/>
      <c r="C9134" s="274" t="s">
        <v>1104</v>
      </c>
      <c r="D9134" s="274"/>
      <c r="E9134" s="274"/>
      <c r="F9134" s="274"/>
      <c r="G9134" s="73">
        <v>0</v>
      </c>
      <c r="H9134" s="73">
        <v>0</v>
      </c>
      <c r="I9134" s="275">
        <v>45454.55</v>
      </c>
      <c r="J9134" s="275"/>
      <c r="K9134" s="275">
        <v>0</v>
      </c>
      <c r="L9134" s="275"/>
      <c r="M9134" s="275"/>
      <c r="N9134" s="275"/>
      <c r="O9134" s="275">
        <v>45454.55</v>
      </c>
      <c r="P9134" s="275"/>
      <c r="Q9134" s="73">
        <v>0</v>
      </c>
    </row>
    <row r="9135" spans="1:17" ht="12.1" customHeight="1" x14ac:dyDescent="0.25">
      <c r="A9135" s="273" t="s">
        <v>13926</v>
      </c>
      <c r="B9135" s="273"/>
      <c r="C9135" s="274" t="s">
        <v>1104</v>
      </c>
      <c r="D9135" s="274"/>
      <c r="E9135" s="274"/>
      <c r="F9135" s="274"/>
      <c r="G9135" s="73">
        <v>0</v>
      </c>
      <c r="H9135" s="73">
        <v>0</v>
      </c>
      <c r="I9135" s="275">
        <v>45454.55</v>
      </c>
      <c r="J9135" s="275"/>
      <c r="K9135" s="275">
        <v>0</v>
      </c>
      <c r="L9135" s="275"/>
      <c r="M9135" s="275"/>
      <c r="N9135" s="275"/>
      <c r="O9135" s="275">
        <v>45454.55</v>
      </c>
      <c r="P9135" s="275"/>
      <c r="Q9135" s="73">
        <v>0</v>
      </c>
    </row>
    <row r="9136" spans="1:17" ht="12.75" customHeight="1" x14ac:dyDescent="0.25">
      <c r="A9136" s="273" t="s">
        <v>13927</v>
      </c>
      <c r="B9136" s="273"/>
      <c r="C9136" s="274" t="s">
        <v>1104</v>
      </c>
      <c r="D9136" s="274"/>
      <c r="E9136" s="274"/>
      <c r="F9136" s="274"/>
      <c r="G9136" s="73">
        <v>0</v>
      </c>
      <c r="H9136" s="73">
        <v>0</v>
      </c>
      <c r="I9136" s="275">
        <v>45818.22</v>
      </c>
      <c r="J9136" s="275"/>
      <c r="K9136" s="275">
        <v>0</v>
      </c>
      <c r="L9136" s="275"/>
      <c r="M9136" s="275"/>
      <c r="N9136" s="275"/>
      <c r="O9136" s="275">
        <v>45818.22</v>
      </c>
      <c r="P9136" s="275"/>
      <c r="Q9136" s="73">
        <v>0</v>
      </c>
    </row>
    <row r="9137" spans="1:17" ht="12.1" customHeight="1" x14ac:dyDescent="0.25">
      <c r="A9137" s="273" t="s">
        <v>13928</v>
      </c>
      <c r="B9137" s="273"/>
      <c r="C9137" s="274" t="s">
        <v>1104</v>
      </c>
      <c r="D9137" s="274"/>
      <c r="E9137" s="274"/>
      <c r="F9137" s="274"/>
      <c r="G9137" s="73">
        <v>0</v>
      </c>
      <c r="H9137" s="73">
        <v>0</v>
      </c>
      <c r="I9137" s="275">
        <v>47454.55</v>
      </c>
      <c r="J9137" s="275"/>
      <c r="K9137" s="275">
        <v>0</v>
      </c>
      <c r="L9137" s="275"/>
      <c r="M9137" s="275"/>
      <c r="N9137" s="275"/>
      <c r="O9137" s="275">
        <v>47454.55</v>
      </c>
      <c r="P9137" s="275"/>
      <c r="Q9137" s="73">
        <v>0</v>
      </c>
    </row>
    <row r="9138" spans="1:17" ht="12.1" customHeight="1" x14ac:dyDescent="0.25">
      <c r="A9138" s="273" t="s">
        <v>13929</v>
      </c>
      <c r="B9138" s="273"/>
      <c r="C9138" s="274" t="s">
        <v>1104</v>
      </c>
      <c r="D9138" s="274"/>
      <c r="E9138" s="274"/>
      <c r="F9138" s="274"/>
      <c r="G9138" s="73">
        <v>0</v>
      </c>
      <c r="H9138" s="73">
        <v>0</v>
      </c>
      <c r="I9138" s="275">
        <v>49950</v>
      </c>
      <c r="J9138" s="275"/>
      <c r="K9138" s="275">
        <v>0</v>
      </c>
      <c r="L9138" s="275"/>
      <c r="M9138" s="275"/>
      <c r="N9138" s="275"/>
      <c r="O9138" s="275">
        <v>49950</v>
      </c>
      <c r="P9138" s="275"/>
      <c r="Q9138" s="73">
        <v>0</v>
      </c>
    </row>
    <row r="9139" spans="1:17" ht="12.75" customHeight="1" x14ac:dyDescent="0.25">
      <c r="A9139" s="273" t="s">
        <v>13930</v>
      </c>
      <c r="B9139" s="273"/>
      <c r="C9139" s="274" t="s">
        <v>1104</v>
      </c>
      <c r="D9139" s="274"/>
      <c r="E9139" s="274"/>
      <c r="F9139" s="274"/>
      <c r="G9139" s="73">
        <v>0</v>
      </c>
      <c r="H9139" s="73">
        <v>0</v>
      </c>
      <c r="I9139" s="275">
        <v>45400</v>
      </c>
      <c r="J9139" s="275"/>
      <c r="K9139" s="275">
        <v>0</v>
      </c>
      <c r="L9139" s="275"/>
      <c r="M9139" s="275"/>
      <c r="N9139" s="275"/>
      <c r="O9139" s="275">
        <v>45400</v>
      </c>
      <c r="P9139" s="275"/>
      <c r="Q9139" s="73">
        <v>0</v>
      </c>
    </row>
    <row r="9140" spans="1:17" ht="12.1" customHeight="1" x14ac:dyDescent="0.25">
      <c r="A9140" s="273" t="s">
        <v>13931</v>
      </c>
      <c r="B9140" s="273"/>
      <c r="C9140" s="274" t="s">
        <v>1104</v>
      </c>
      <c r="D9140" s="274"/>
      <c r="E9140" s="274"/>
      <c r="F9140" s="274"/>
      <c r="G9140" s="73">
        <v>0</v>
      </c>
      <c r="H9140" s="73">
        <v>0</v>
      </c>
      <c r="I9140" s="275">
        <v>45454.55</v>
      </c>
      <c r="J9140" s="275"/>
      <c r="K9140" s="275">
        <v>0</v>
      </c>
      <c r="L9140" s="275"/>
      <c r="M9140" s="275"/>
      <c r="N9140" s="275"/>
      <c r="O9140" s="275">
        <v>45454.55</v>
      </c>
      <c r="P9140" s="275"/>
      <c r="Q9140" s="73">
        <v>0</v>
      </c>
    </row>
    <row r="9141" spans="1:17" ht="12.1" customHeight="1" x14ac:dyDescent="0.25">
      <c r="A9141" s="273" t="s">
        <v>13932</v>
      </c>
      <c r="B9141" s="273"/>
      <c r="C9141" s="274" t="s">
        <v>1104</v>
      </c>
      <c r="D9141" s="274"/>
      <c r="E9141" s="274"/>
      <c r="F9141" s="274"/>
      <c r="G9141" s="73">
        <v>0</v>
      </c>
      <c r="H9141" s="73">
        <v>0</v>
      </c>
      <c r="I9141" s="275">
        <v>45455.27</v>
      </c>
      <c r="J9141" s="275"/>
      <c r="K9141" s="275">
        <v>0</v>
      </c>
      <c r="L9141" s="275"/>
      <c r="M9141" s="275"/>
      <c r="N9141" s="275"/>
      <c r="O9141" s="275">
        <v>45455.27</v>
      </c>
      <c r="P9141" s="275"/>
      <c r="Q9141" s="73">
        <v>0</v>
      </c>
    </row>
    <row r="9142" spans="1:17" ht="12.75" customHeight="1" x14ac:dyDescent="0.25">
      <c r="A9142" s="273" t="s">
        <v>13933</v>
      </c>
      <c r="B9142" s="273"/>
      <c r="C9142" s="274" t="s">
        <v>1104</v>
      </c>
      <c r="D9142" s="274"/>
      <c r="E9142" s="274"/>
      <c r="F9142" s="274"/>
      <c r="G9142" s="73">
        <v>0</v>
      </c>
      <c r="H9142" s="73">
        <v>0</v>
      </c>
      <c r="I9142" s="275">
        <v>45400</v>
      </c>
      <c r="J9142" s="275"/>
      <c r="K9142" s="275">
        <v>0</v>
      </c>
      <c r="L9142" s="275"/>
      <c r="M9142" s="275"/>
      <c r="N9142" s="275"/>
      <c r="O9142" s="275">
        <v>45400</v>
      </c>
      <c r="P9142" s="275"/>
      <c r="Q9142" s="73">
        <v>0</v>
      </c>
    </row>
    <row r="9143" spans="1:17" ht="12.1" customHeight="1" x14ac:dyDescent="0.25">
      <c r="A9143" s="273" t="s">
        <v>13934</v>
      </c>
      <c r="B9143" s="273"/>
      <c r="C9143" s="274" t="s">
        <v>1104</v>
      </c>
      <c r="D9143" s="274"/>
      <c r="E9143" s="274"/>
      <c r="F9143" s="274"/>
      <c r="G9143" s="73">
        <v>0</v>
      </c>
      <c r="H9143" s="73">
        <v>0</v>
      </c>
      <c r="I9143" s="275">
        <v>45454.55</v>
      </c>
      <c r="J9143" s="275"/>
      <c r="K9143" s="275">
        <v>0</v>
      </c>
      <c r="L9143" s="275"/>
      <c r="M9143" s="275"/>
      <c r="N9143" s="275"/>
      <c r="O9143" s="275">
        <v>45454.55</v>
      </c>
      <c r="P9143" s="275"/>
      <c r="Q9143" s="73">
        <v>0</v>
      </c>
    </row>
    <row r="9144" spans="1:17" ht="12.1" customHeight="1" x14ac:dyDescent="0.25">
      <c r="A9144" s="273" t="s">
        <v>13935</v>
      </c>
      <c r="B9144" s="273"/>
      <c r="C9144" s="274" t="s">
        <v>1104</v>
      </c>
      <c r="D9144" s="274"/>
      <c r="E9144" s="274"/>
      <c r="F9144" s="274"/>
      <c r="G9144" s="73">
        <v>0</v>
      </c>
      <c r="H9144" s="73">
        <v>0</v>
      </c>
      <c r="I9144" s="275">
        <v>43272.73</v>
      </c>
      <c r="J9144" s="275"/>
      <c r="K9144" s="275">
        <v>0</v>
      </c>
      <c r="L9144" s="275"/>
      <c r="M9144" s="275"/>
      <c r="N9144" s="275"/>
      <c r="O9144" s="275">
        <v>43272.73</v>
      </c>
      <c r="P9144" s="275"/>
      <c r="Q9144" s="73">
        <v>0</v>
      </c>
    </row>
    <row r="9145" spans="1:17" ht="12.75" customHeight="1" x14ac:dyDescent="0.25">
      <c r="A9145" s="273" t="s">
        <v>13936</v>
      </c>
      <c r="B9145" s="273"/>
      <c r="C9145" s="274" t="s">
        <v>1104</v>
      </c>
      <c r="D9145" s="274"/>
      <c r="E9145" s="274"/>
      <c r="F9145" s="274"/>
      <c r="G9145" s="73">
        <v>0</v>
      </c>
      <c r="H9145" s="73">
        <v>0</v>
      </c>
      <c r="I9145" s="275">
        <v>45454.55</v>
      </c>
      <c r="J9145" s="275"/>
      <c r="K9145" s="275">
        <v>0</v>
      </c>
      <c r="L9145" s="275"/>
      <c r="M9145" s="275"/>
      <c r="N9145" s="275"/>
      <c r="O9145" s="275">
        <v>45454.55</v>
      </c>
      <c r="P9145" s="275"/>
      <c r="Q9145" s="73">
        <v>0</v>
      </c>
    </row>
    <row r="9146" spans="1:17" ht="12.1" customHeight="1" x14ac:dyDescent="0.25">
      <c r="A9146" s="273" t="s">
        <v>13937</v>
      </c>
      <c r="B9146" s="273"/>
      <c r="C9146" s="274" t="s">
        <v>1104</v>
      </c>
      <c r="D9146" s="274"/>
      <c r="E9146" s="274"/>
      <c r="F9146" s="274"/>
      <c r="G9146" s="73">
        <v>0</v>
      </c>
      <c r="H9146" s="73">
        <v>0</v>
      </c>
      <c r="I9146" s="275">
        <v>45454.55</v>
      </c>
      <c r="J9146" s="275"/>
      <c r="K9146" s="275">
        <v>0</v>
      </c>
      <c r="L9146" s="275"/>
      <c r="M9146" s="275"/>
      <c r="N9146" s="275"/>
      <c r="O9146" s="275">
        <v>45454.55</v>
      </c>
      <c r="P9146" s="275"/>
      <c r="Q9146" s="73">
        <v>0</v>
      </c>
    </row>
    <row r="9147" spans="1:17" ht="12.1" customHeight="1" x14ac:dyDescent="0.25">
      <c r="A9147" s="273" t="s">
        <v>13938</v>
      </c>
      <c r="B9147" s="273"/>
      <c r="C9147" s="274" t="s">
        <v>1104</v>
      </c>
      <c r="D9147" s="274"/>
      <c r="E9147" s="274"/>
      <c r="F9147" s="274"/>
      <c r="G9147" s="73">
        <v>0</v>
      </c>
      <c r="H9147" s="73">
        <v>0</v>
      </c>
      <c r="I9147" s="275">
        <v>131645.46</v>
      </c>
      <c r="J9147" s="275"/>
      <c r="K9147" s="275">
        <v>0</v>
      </c>
      <c r="L9147" s="275"/>
      <c r="M9147" s="275"/>
      <c r="N9147" s="275"/>
      <c r="O9147" s="275">
        <v>131645.46</v>
      </c>
      <c r="P9147" s="275"/>
      <c r="Q9147" s="73">
        <v>0</v>
      </c>
    </row>
    <row r="9148" spans="1:17" ht="12.1" customHeight="1" x14ac:dyDescent="0.25">
      <c r="A9148" s="355"/>
      <c r="B9148" s="355"/>
      <c r="C9148" s="355"/>
      <c r="D9148" s="355"/>
      <c r="E9148" s="355"/>
      <c r="F9148" s="355"/>
      <c r="G9148" s="74">
        <v>0</v>
      </c>
      <c r="H9148" s="74">
        <v>0</v>
      </c>
      <c r="I9148" s="356">
        <v>772578.11</v>
      </c>
      <c r="J9148" s="356"/>
      <c r="K9148" s="356">
        <v>0</v>
      </c>
      <c r="L9148" s="356"/>
      <c r="M9148" s="356"/>
      <c r="N9148" s="356"/>
      <c r="O9148" s="356">
        <v>772578.11</v>
      </c>
      <c r="P9148" s="356"/>
      <c r="Q9148" s="74">
        <v>0</v>
      </c>
    </row>
    <row r="9149" spans="1:17" ht="7.5" customHeight="1" x14ac:dyDescent="0.25"/>
    <row r="9150" spans="1:17" ht="12.1" customHeight="1" x14ac:dyDescent="0.25">
      <c r="A9150" s="277" t="s">
        <v>578</v>
      </c>
      <c r="B9150" s="277"/>
      <c r="C9150" s="278" t="s">
        <v>1106</v>
      </c>
      <c r="D9150" s="278"/>
      <c r="E9150" s="278"/>
      <c r="F9150" s="278"/>
      <c r="G9150" s="278"/>
      <c r="H9150" s="278"/>
      <c r="I9150" s="278"/>
      <c r="J9150" s="278"/>
      <c r="K9150" s="278"/>
      <c r="L9150" s="278"/>
      <c r="M9150" s="278"/>
      <c r="N9150" s="278"/>
      <c r="O9150" s="278"/>
      <c r="P9150" s="278"/>
      <c r="Q9150" s="278"/>
    </row>
    <row r="9151" spans="1:17" ht="12.1" customHeight="1" x14ac:dyDescent="0.25">
      <c r="A9151" s="273" t="s">
        <v>13939</v>
      </c>
      <c r="B9151" s="273"/>
      <c r="C9151" s="274" t="s">
        <v>13940</v>
      </c>
      <c r="D9151" s="274"/>
      <c r="E9151" s="274"/>
      <c r="F9151" s="274"/>
      <c r="G9151" s="73">
        <v>0</v>
      </c>
      <c r="H9151" s="73">
        <v>0</v>
      </c>
      <c r="I9151" s="275">
        <v>185850</v>
      </c>
      <c r="J9151" s="275"/>
      <c r="K9151" s="275">
        <v>0</v>
      </c>
      <c r="L9151" s="275"/>
      <c r="M9151" s="275"/>
      <c r="N9151" s="275"/>
      <c r="O9151" s="275">
        <v>185850</v>
      </c>
      <c r="P9151" s="275"/>
      <c r="Q9151" s="73">
        <v>0</v>
      </c>
    </row>
    <row r="9152" spans="1:17" ht="12.1" customHeight="1" x14ac:dyDescent="0.25">
      <c r="A9152" s="273" t="s">
        <v>13941</v>
      </c>
      <c r="B9152" s="273"/>
      <c r="C9152" s="274" t="s">
        <v>13942</v>
      </c>
      <c r="D9152" s="274"/>
      <c r="E9152" s="274"/>
      <c r="F9152" s="274"/>
      <c r="G9152" s="73">
        <v>0</v>
      </c>
      <c r="H9152" s="73">
        <v>0</v>
      </c>
      <c r="I9152" s="275">
        <v>77118.19</v>
      </c>
      <c r="J9152" s="275"/>
      <c r="K9152" s="275">
        <v>0</v>
      </c>
      <c r="L9152" s="275"/>
      <c r="M9152" s="275"/>
      <c r="N9152" s="275"/>
      <c r="O9152" s="275">
        <v>77118.19</v>
      </c>
      <c r="P9152" s="275"/>
      <c r="Q9152" s="73">
        <v>0</v>
      </c>
    </row>
    <row r="9153" spans="1:17" ht="12.75" customHeight="1" x14ac:dyDescent="0.25">
      <c r="A9153" s="273" t="s">
        <v>13943</v>
      </c>
      <c r="B9153" s="273"/>
      <c r="C9153" s="274" t="s">
        <v>13944</v>
      </c>
      <c r="D9153" s="274"/>
      <c r="E9153" s="274"/>
      <c r="F9153" s="274"/>
      <c r="G9153" s="73">
        <v>0</v>
      </c>
      <c r="H9153" s="73">
        <v>0</v>
      </c>
      <c r="I9153" s="275">
        <v>73636.350000000006</v>
      </c>
      <c r="J9153" s="275"/>
      <c r="K9153" s="275">
        <v>0</v>
      </c>
      <c r="L9153" s="275"/>
      <c r="M9153" s="275"/>
      <c r="N9153" s="275"/>
      <c r="O9153" s="275">
        <v>73636.350000000006</v>
      </c>
      <c r="P9153" s="275"/>
      <c r="Q9153" s="73">
        <v>0</v>
      </c>
    </row>
    <row r="9154" spans="1:17" ht="12.1" customHeight="1" x14ac:dyDescent="0.25">
      <c r="A9154" s="273" t="s">
        <v>13945</v>
      </c>
      <c r="B9154" s="273"/>
      <c r="C9154" s="274" t="s">
        <v>13946</v>
      </c>
      <c r="D9154" s="274"/>
      <c r="E9154" s="274"/>
      <c r="F9154" s="274"/>
      <c r="G9154" s="73">
        <v>0</v>
      </c>
      <c r="H9154" s="73">
        <v>0</v>
      </c>
      <c r="I9154" s="275">
        <v>335220.88</v>
      </c>
      <c r="J9154" s="275"/>
      <c r="K9154" s="275">
        <v>0</v>
      </c>
      <c r="L9154" s="275"/>
      <c r="M9154" s="275"/>
      <c r="N9154" s="275"/>
      <c r="O9154" s="275">
        <v>335220.88</v>
      </c>
      <c r="P9154" s="275"/>
      <c r="Q9154" s="73">
        <v>0</v>
      </c>
    </row>
    <row r="9155" spans="1:17" ht="12.1" customHeight="1" x14ac:dyDescent="0.25">
      <c r="A9155" s="273" t="s">
        <v>13947</v>
      </c>
      <c r="B9155" s="273"/>
      <c r="C9155" s="274" t="s">
        <v>13948</v>
      </c>
      <c r="D9155" s="274"/>
      <c r="E9155" s="274"/>
      <c r="F9155" s="274"/>
      <c r="G9155" s="73">
        <v>0</v>
      </c>
      <c r="H9155" s="73">
        <v>0</v>
      </c>
      <c r="I9155" s="275">
        <v>174788.18</v>
      </c>
      <c r="J9155" s="275"/>
      <c r="K9155" s="275">
        <v>0</v>
      </c>
      <c r="L9155" s="275"/>
      <c r="M9155" s="275"/>
      <c r="N9155" s="275"/>
      <c r="O9155" s="275">
        <v>174788.18</v>
      </c>
      <c r="P9155" s="275"/>
      <c r="Q9155" s="73">
        <v>0</v>
      </c>
    </row>
    <row r="9156" spans="1:17" ht="12.75" customHeight="1" x14ac:dyDescent="0.25">
      <c r="A9156" s="273" t="s">
        <v>13949</v>
      </c>
      <c r="B9156" s="273"/>
      <c r="C9156" s="274" t="s">
        <v>13950</v>
      </c>
      <c r="D9156" s="274"/>
      <c r="E9156" s="274"/>
      <c r="F9156" s="274"/>
      <c r="G9156" s="73">
        <v>0</v>
      </c>
      <c r="H9156" s="73">
        <v>0</v>
      </c>
      <c r="I9156" s="275">
        <v>100000</v>
      </c>
      <c r="J9156" s="275"/>
      <c r="K9156" s="275">
        <v>0</v>
      </c>
      <c r="L9156" s="275"/>
      <c r="M9156" s="275"/>
      <c r="N9156" s="275"/>
      <c r="O9156" s="275">
        <v>100000</v>
      </c>
      <c r="P9156" s="275"/>
      <c r="Q9156" s="73">
        <v>0</v>
      </c>
    </row>
    <row r="9157" spans="1:17" ht="12.1" customHeight="1" x14ac:dyDescent="0.25">
      <c r="A9157" s="273" t="s">
        <v>13951</v>
      </c>
      <c r="B9157" s="273"/>
      <c r="C9157" s="274" t="s">
        <v>13952</v>
      </c>
      <c r="D9157" s="274"/>
      <c r="E9157" s="274"/>
      <c r="F9157" s="274"/>
      <c r="G9157" s="73">
        <v>0</v>
      </c>
      <c r="H9157" s="73">
        <v>0</v>
      </c>
      <c r="I9157" s="275">
        <v>61663.63</v>
      </c>
      <c r="J9157" s="275"/>
      <c r="K9157" s="275">
        <v>0</v>
      </c>
      <c r="L9157" s="275"/>
      <c r="M9157" s="275"/>
      <c r="N9157" s="275"/>
      <c r="O9157" s="275">
        <v>61663.63</v>
      </c>
      <c r="P9157" s="275"/>
      <c r="Q9157" s="73">
        <v>0</v>
      </c>
    </row>
    <row r="9158" spans="1:17" ht="12.1" customHeight="1" x14ac:dyDescent="0.25">
      <c r="A9158" s="273" t="s">
        <v>13953</v>
      </c>
      <c r="B9158" s="273"/>
      <c r="C9158" s="274" t="s">
        <v>13954</v>
      </c>
      <c r="D9158" s="274"/>
      <c r="E9158" s="274"/>
      <c r="F9158" s="274"/>
      <c r="G9158" s="73">
        <v>0</v>
      </c>
      <c r="H9158" s="73">
        <v>0</v>
      </c>
      <c r="I9158" s="275">
        <v>358702.7</v>
      </c>
      <c r="J9158" s="275"/>
      <c r="K9158" s="275">
        <v>0</v>
      </c>
      <c r="L9158" s="275"/>
      <c r="M9158" s="275"/>
      <c r="N9158" s="275"/>
      <c r="O9158" s="275">
        <v>358702.7</v>
      </c>
      <c r="P9158" s="275"/>
      <c r="Q9158" s="73">
        <v>0</v>
      </c>
    </row>
    <row r="9159" spans="1:17" ht="12.75" customHeight="1" x14ac:dyDescent="0.25">
      <c r="A9159" s="273" t="s">
        <v>13955</v>
      </c>
      <c r="B9159" s="273"/>
      <c r="C9159" s="274" t="s">
        <v>13940</v>
      </c>
      <c r="D9159" s="274"/>
      <c r="E9159" s="274"/>
      <c r="F9159" s="274"/>
      <c r="G9159" s="73">
        <v>0</v>
      </c>
      <c r="H9159" s="73">
        <v>0</v>
      </c>
      <c r="I9159" s="275">
        <v>118181.82</v>
      </c>
      <c r="J9159" s="275"/>
      <c r="K9159" s="275">
        <v>0</v>
      </c>
      <c r="L9159" s="275"/>
      <c r="M9159" s="275"/>
      <c r="N9159" s="275"/>
      <c r="O9159" s="275">
        <v>118181.82</v>
      </c>
      <c r="P9159" s="275"/>
      <c r="Q9159" s="73">
        <v>0</v>
      </c>
    </row>
    <row r="9160" spans="1:17" ht="12.1" customHeight="1" x14ac:dyDescent="0.25">
      <c r="A9160" s="273" t="s">
        <v>13956</v>
      </c>
      <c r="B9160" s="273"/>
      <c r="C9160" s="274" t="s">
        <v>13940</v>
      </c>
      <c r="D9160" s="274"/>
      <c r="E9160" s="274"/>
      <c r="F9160" s="274"/>
      <c r="G9160" s="73">
        <v>0</v>
      </c>
      <c r="H9160" s="73">
        <v>0</v>
      </c>
      <c r="I9160" s="275">
        <v>158454.54</v>
      </c>
      <c r="J9160" s="275"/>
      <c r="K9160" s="275">
        <v>0</v>
      </c>
      <c r="L9160" s="275"/>
      <c r="M9160" s="275"/>
      <c r="N9160" s="275"/>
      <c r="O9160" s="275">
        <v>158454.54</v>
      </c>
      <c r="P9160" s="275"/>
      <c r="Q9160" s="73">
        <v>0</v>
      </c>
    </row>
    <row r="9161" spans="1:17" ht="12.1" customHeight="1" x14ac:dyDescent="0.25">
      <c r="A9161" s="273" t="s">
        <v>13957</v>
      </c>
      <c r="B9161" s="273"/>
      <c r="C9161" s="274" t="s">
        <v>13940</v>
      </c>
      <c r="D9161" s="274"/>
      <c r="E9161" s="274"/>
      <c r="F9161" s="274"/>
      <c r="G9161" s="73">
        <v>0</v>
      </c>
      <c r="H9161" s="73">
        <v>0</v>
      </c>
      <c r="I9161" s="275">
        <v>41727.269999999997</v>
      </c>
      <c r="J9161" s="275"/>
      <c r="K9161" s="275">
        <v>0</v>
      </c>
      <c r="L9161" s="275"/>
      <c r="M9161" s="275"/>
      <c r="N9161" s="275"/>
      <c r="O9161" s="275">
        <v>41727.269999999997</v>
      </c>
      <c r="P9161" s="275"/>
      <c r="Q9161" s="73">
        <v>0</v>
      </c>
    </row>
    <row r="9162" spans="1:17" ht="12.75" customHeight="1" x14ac:dyDescent="0.25">
      <c r="A9162" s="273" t="s">
        <v>13958</v>
      </c>
      <c r="B9162" s="273"/>
      <c r="C9162" s="274" t="s">
        <v>13940</v>
      </c>
      <c r="D9162" s="274"/>
      <c r="E9162" s="274"/>
      <c r="F9162" s="274"/>
      <c r="G9162" s="73">
        <v>0</v>
      </c>
      <c r="H9162" s="73">
        <v>0</v>
      </c>
      <c r="I9162" s="275">
        <v>53936.36</v>
      </c>
      <c r="J9162" s="275"/>
      <c r="K9162" s="275">
        <v>0</v>
      </c>
      <c r="L9162" s="275"/>
      <c r="M9162" s="275"/>
      <c r="N9162" s="275"/>
      <c r="O9162" s="275">
        <v>53936.36</v>
      </c>
      <c r="P9162" s="275"/>
      <c r="Q9162" s="73">
        <v>0</v>
      </c>
    </row>
    <row r="9163" spans="1:17" ht="12.1" customHeight="1" x14ac:dyDescent="0.25">
      <c r="A9163" s="273" t="s">
        <v>13959</v>
      </c>
      <c r="B9163" s="273"/>
      <c r="C9163" s="274" t="s">
        <v>13940</v>
      </c>
      <c r="D9163" s="274"/>
      <c r="E9163" s="274"/>
      <c r="F9163" s="274"/>
      <c r="G9163" s="73">
        <v>0</v>
      </c>
      <c r="H9163" s="73">
        <v>0</v>
      </c>
      <c r="I9163" s="275">
        <v>197118.18</v>
      </c>
      <c r="J9163" s="275"/>
      <c r="K9163" s="275">
        <v>0</v>
      </c>
      <c r="L9163" s="275"/>
      <c r="M9163" s="275"/>
      <c r="N9163" s="275"/>
      <c r="O9163" s="275">
        <v>197118.18</v>
      </c>
      <c r="P9163" s="275"/>
      <c r="Q9163" s="73">
        <v>0</v>
      </c>
    </row>
    <row r="9164" spans="1:17" ht="12.1" customHeight="1" x14ac:dyDescent="0.25">
      <c r="A9164" s="273" t="s">
        <v>13960</v>
      </c>
      <c r="B9164" s="273"/>
      <c r="C9164" s="274" t="s">
        <v>13940</v>
      </c>
      <c r="D9164" s="274"/>
      <c r="E9164" s="274"/>
      <c r="F9164" s="274"/>
      <c r="G9164" s="73">
        <v>0</v>
      </c>
      <c r="H9164" s="73">
        <v>0</v>
      </c>
      <c r="I9164" s="275">
        <v>120909.08</v>
      </c>
      <c r="J9164" s="275"/>
      <c r="K9164" s="275">
        <v>0</v>
      </c>
      <c r="L9164" s="275"/>
      <c r="M9164" s="275"/>
      <c r="N9164" s="275"/>
      <c r="O9164" s="275">
        <v>120909.08</v>
      </c>
      <c r="P9164" s="275"/>
      <c r="Q9164" s="73">
        <v>0</v>
      </c>
    </row>
    <row r="9165" spans="1:17" ht="12.75" customHeight="1" x14ac:dyDescent="0.25">
      <c r="A9165" s="273" t="s">
        <v>13961</v>
      </c>
      <c r="B9165" s="273"/>
      <c r="C9165" s="274" t="s">
        <v>13940</v>
      </c>
      <c r="D9165" s="274"/>
      <c r="E9165" s="274"/>
      <c r="F9165" s="274"/>
      <c r="G9165" s="73">
        <v>0</v>
      </c>
      <c r="H9165" s="73">
        <v>0</v>
      </c>
      <c r="I9165" s="275">
        <v>184683.81</v>
      </c>
      <c r="J9165" s="275"/>
      <c r="K9165" s="275">
        <v>0</v>
      </c>
      <c r="L9165" s="275"/>
      <c r="M9165" s="275"/>
      <c r="N9165" s="275"/>
      <c r="O9165" s="275">
        <v>184683.81</v>
      </c>
      <c r="P9165" s="275"/>
      <c r="Q9165" s="73">
        <v>0</v>
      </c>
    </row>
    <row r="9166" spans="1:17" ht="12.1" customHeight="1" x14ac:dyDescent="0.25">
      <c r="A9166" s="273" t="s">
        <v>13962</v>
      </c>
      <c r="B9166" s="273"/>
      <c r="C9166" s="274" t="s">
        <v>13940</v>
      </c>
      <c r="D9166" s="274"/>
      <c r="E9166" s="274"/>
      <c r="F9166" s="274"/>
      <c r="G9166" s="73">
        <v>0</v>
      </c>
      <c r="H9166" s="73">
        <v>0</v>
      </c>
      <c r="I9166" s="275">
        <v>359215.44</v>
      </c>
      <c r="J9166" s="275"/>
      <c r="K9166" s="275">
        <v>0</v>
      </c>
      <c r="L9166" s="275"/>
      <c r="M9166" s="275"/>
      <c r="N9166" s="275"/>
      <c r="O9166" s="275">
        <v>359215.44</v>
      </c>
      <c r="P9166" s="275"/>
      <c r="Q9166" s="73">
        <v>0</v>
      </c>
    </row>
    <row r="9167" spans="1:17" ht="12.1" customHeight="1" x14ac:dyDescent="0.25">
      <c r="A9167" s="273" t="s">
        <v>13963</v>
      </c>
      <c r="B9167" s="273"/>
      <c r="C9167" s="274" t="s">
        <v>13940</v>
      </c>
      <c r="D9167" s="274"/>
      <c r="E9167" s="274"/>
      <c r="F9167" s="274"/>
      <c r="G9167" s="73">
        <v>0</v>
      </c>
      <c r="H9167" s="73">
        <v>0</v>
      </c>
      <c r="I9167" s="275">
        <v>523027.27</v>
      </c>
      <c r="J9167" s="275"/>
      <c r="K9167" s="275">
        <v>0</v>
      </c>
      <c r="L9167" s="275"/>
      <c r="M9167" s="275"/>
      <c r="N9167" s="275"/>
      <c r="O9167" s="275">
        <v>523027.27</v>
      </c>
      <c r="P9167" s="275"/>
      <c r="Q9167" s="73">
        <v>0</v>
      </c>
    </row>
    <row r="9168" spans="1:17" ht="12.75" customHeight="1" x14ac:dyDescent="0.25">
      <c r="A9168" s="273" t="s">
        <v>13964</v>
      </c>
      <c r="B9168" s="273"/>
      <c r="C9168" s="274" t="s">
        <v>13940</v>
      </c>
      <c r="D9168" s="274"/>
      <c r="E9168" s="274"/>
      <c r="F9168" s="274"/>
      <c r="G9168" s="73">
        <v>0</v>
      </c>
      <c r="H9168" s="73">
        <v>0</v>
      </c>
      <c r="I9168" s="275">
        <v>379576.36</v>
      </c>
      <c r="J9168" s="275"/>
      <c r="K9168" s="275">
        <v>0</v>
      </c>
      <c r="L9168" s="275"/>
      <c r="M9168" s="275"/>
      <c r="N9168" s="275"/>
      <c r="O9168" s="275">
        <v>379576.36</v>
      </c>
      <c r="P9168" s="275"/>
      <c r="Q9168" s="73">
        <v>0</v>
      </c>
    </row>
    <row r="9169" spans="1:17" ht="12.1" customHeight="1" x14ac:dyDescent="0.25">
      <c r="A9169" s="273" t="s">
        <v>13965</v>
      </c>
      <c r="B9169" s="273"/>
      <c r="C9169" s="274" t="s">
        <v>13940</v>
      </c>
      <c r="D9169" s="274"/>
      <c r="E9169" s="274"/>
      <c r="F9169" s="274"/>
      <c r="G9169" s="73">
        <v>0</v>
      </c>
      <c r="H9169" s="73">
        <v>0</v>
      </c>
      <c r="I9169" s="275">
        <v>90527.26</v>
      </c>
      <c r="J9169" s="275"/>
      <c r="K9169" s="275">
        <v>0</v>
      </c>
      <c r="L9169" s="275"/>
      <c r="M9169" s="275"/>
      <c r="N9169" s="275"/>
      <c r="O9169" s="275">
        <v>90527.26</v>
      </c>
      <c r="P9169" s="275"/>
      <c r="Q9169" s="73">
        <v>0</v>
      </c>
    </row>
    <row r="9170" spans="1:17" ht="12.1" customHeight="1" x14ac:dyDescent="0.25">
      <c r="A9170" s="273" t="s">
        <v>13966</v>
      </c>
      <c r="B9170" s="273"/>
      <c r="C9170" s="274" t="s">
        <v>13967</v>
      </c>
      <c r="D9170" s="274"/>
      <c r="E9170" s="274"/>
      <c r="F9170" s="274"/>
      <c r="G9170" s="73">
        <v>0</v>
      </c>
      <c r="H9170" s="73">
        <v>0</v>
      </c>
      <c r="I9170" s="275">
        <v>141592.45000000001</v>
      </c>
      <c r="J9170" s="275"/>
      <c r="K9170" s="275">
        <v>0</v>
      </c>
      <c r="L9170" s="275"/>
      <c r="M9170" s="275"/>
      <c r="N9170" s="275"/>
      <c r="O9170" s="275">
        <v>141592.45000000001</v>
      </c>
      <c r="P9170" s="275"/>
      <c r="Q9170" s="73">
        <v>0</v>
      </c>
    </row>
    <row r="9171" spans="1:17" ht="12.75" customHeight="1" x14ac:dyDescent="0.25">
      <c r="A9171" s="273" t="s">
        <v>13968</v>
      </c>
      <c r="B9171" s="273"/>
      <c r="C9171" s="274" t="s">
        <v>13940</v>
      </c>
      <c r="D9171" s="274"/>
      <c r="E9171" s="274"/>
      <c r="F9171" s="274"/>
      <c r="G9171" s="73">
        <v>0</v>
      </c>
      <c r="H9171" s="73">
        <v>0</v>
      </c>
      <c r="I9171" s="275">
        <v>123636.36</v>
      </c>
      <c r="J9171" s="275"/>
      <c r="K9171" s="275">
        <v>0</v>
      </c>
      <c r="L9171" s="275"/>
      <c r="M9171" s="275"/>
      <c r="N9171" s="275"/>
      <c r="O9171" s="275">
        <v>123636.36</v>
      </c>
      <c r="P9171" s="275"/>
      <c r="Q9171" s="73">
        <v>0</v>
      </c>
    </row>
    <row r="9172" spans="1:17" ht="12.1" customHeight="1" x14ac:dyDescent="0.25">
      <c r="A9172" s="273" t="s">
        <v>13969</v>
      </c>
      <c r="B9172" s="273"/>
      <c r="C9172" s="274" t="s">
        <v>13940</v>
      </c>
      <c r="D9172" s="274"/>
      <c r="E9172" s="274"/>
      <c r="F9172" s="274"/>
      <c r="G9172" s="73">
        <v>0</v>
      </c>
      <c r="H9172" s="73">
        <v>0</v>
      </c>
      <c r="I9172" s="275">
        <v>59636.36</v>
      </c>
      <c r="J9172" s="275"/>
      <c r="K9172" s="275">
        <v>0</v>
      </c>
      <c r="L9172" s="275"/>
      <c r="M9172" s="275"/>
      <c r="N9172" s="275"/>
      <c r="O9172" s="275">
        <v>59636.36</v>
      </c>
      <c r="P9172" s="275"/>
      <c r="Q9172" s="73">
        <v>0</v>
      </c>
    </row>
    <row r="9173" spans="1:17" ht="12.1" customHeight="1" x14ac:dyDescent="0.25">
      <c r="A9173" s="273" t="s">
        <v>13970</v>
      </c>
      <c r="B9173" s="273"/>
      <c r="C9173" s="274" t="s">
        <v>13940</v>
      </c>
      <c r="D9173" s="274"/>
      <c r="E9173" s="274"/>
      <c r="F9173" s="274"/>
      <c r="G9173" s="73">
        <v>0</v>
      </c>
      <c r="H9173" s="73">
        <v>0</v>
      </c>
      <c r="I9173" s="275">
        <v>10000</v>
      </c>
      <c r="J9173" s="275"/>
      <c r="K9173" s="275">
        <v>0</v>
      </c>
      <c r="L9173" s="275"/>
      <c r="M9173" s="275"/>
      <c r="N9173" s="275"/>
      <c r="O9173" s="275">
        <v>10000</v>
      </c>
      <c r="P9173" s="275"/>
      <c r="Q9173" s="73">
        <v>0</v>
      </c>
    </row>
    <row r="9174" spans="1:17" ht="12.1" customHeight="1" x14ac:dyDescent="0.25">
      <c r="A9174" s="273" t="s">
        <v>13971</v>
      </c>
      <c r="B9174" s="273"/>
      <c r="C9174" s="274" t="s">
        <v>13940</v>
      </c>
      <c r="D9174" s="274"/>
      <c r="E9174" s="274"/>
      <c r="F9174" s="274"/>
      <c r="G9174" s="73">
        <v>0</v>
      </c>
      <c r="H9174" s="73">
        <v>0</v>
      </c>
      <c r="I9174" s="275">
        <v>27000</v>
      </c>
      <c r="J9174" s="275"/>
      <c r="K9174" s="275">
        <v>0</v>
      </c>
      <c r="L9174" s="275"/>
      <c r="M9174" s="275"/>
      <c r="N9174" s="275"/>
      <c r="O9174" s="275">
        <v>27000</v>
      </c>
      <c r="P9174" s="275"/>
      <c r="Q9174" s="73">
        <v>0</v>
      </c>
    </row>
    <row r="9175" spans="1:17" ht="12.75" customHeight="1" x14ac:dyDescent="0.25">
      <c r="A9175" s="273" t="s">
        <v>13972</v>
      </c>
      <c r="B9175" s="273"/>
      <c r="C9175" s="274" t="s">
        <v>13973</v>
      </c>
      <c r="D9175" s="274"/>
      <c r="E9175" s="274"/>
      <c r="F9175" s="274"/>
      <c r="G9175" s="73">
        <v>0</v>
      </c>
      <c r="H9175" s="73">
        <v>0</v>
      </c>
      <c r="I9175" s="275">
        <v>18181.82</v>
      </c>
      <c r="J9175" s="275"/>
      <c r="K9175" s="275">
        <v>0</v>
      </c>
      <c r="L9175" s="275"/>
      <c r="M9175" s="275"/>
      <c r="N9175" s="275"/>
      <c r="O9175" s="275">
        <v>18181.82</v>
      </c>
      <c r="P9175" s="275"/>
      <c r="Q9175" s="73">
        <v>0</v>
      </c>
    </row>
    <row r="9176" spans="1:17" ht="12.1" customHeight="1" x14ac:dyDescent="0.25">
      <c r="A9176" s="273" t="s">
        <v>13974</v>
      </c>
      <c r="B9176" s="273"/>
      <c r="C9176" s="274" t="s">
        <v>13940</v>
      </c>
      <c r="D9176" s="274"/>
      <c r="E9176" s="274"/>
      <c r="F9176" s="274"/>
      <c r="G9176" s="73">
        <v>0</v>
      </c>
      <c r="H9176" s="73">
        <v>0</v>
      </c>
      <c r="I9176" s="275">
        <v>20000</v>
      </c>
      <c r="J9176" s="275"/>
      <c r="K9176" s="275">
        <v>0</v>
      </c>
      <c r="L9176" s="275"/>
      <c r="M9176" s="275"/>
      <c r="N9176" s="275"/>
      <c r="O9176" s="275">
        <v>20000</v>
      </c>
      <c r="P9176" s="275"/>
      <c r="Q9176" s="73">
        <v>0</v>
      </c>
    </row>
    <row r="9177" spans="1:17" ht="12.1" customHeight="1" x14ac:dyDescent="0.25">
      <c r="A9177" s="273" t="s">
        <v>13975</v>
      </c>
      <c r="B9177" s="273"/>
      <c r="C9177" s="274" t="s">
        <v>13940</v>
      </c>
      <c r="D9177" s="274"/>
      <c r="E9177" s="274"/>
      <c r="F9177" s="274"/>
      <c r="G9177" s="73">
        <v>0</v>
      </c>
      <c r="H9177" s="73">
        <v>0</v>
      </c>
      <c r="I9177" s="275">
        <v>125527.26</v>
      </c>
      <c r="J9177" s="275"/>
      <c r="K9177" s="275">
        <v>0</v>
      </c>
      <c r="L9177" s="275"/>
      <c r="M9177" s="275"/>
      <c r="N9177" s="275"/>
      <c r="O9177" s="275">
        <v>125527.26</v>
      </c>
      <c r="P9177" s="275"/>
      <c r="Q9177" s="73">
        <v>0</v>
      </c>
    </row>
    <row r="9178" spans="1:17" ht="12.75" customHeight="1" x14ac:dyDescent="0.25">
      <c r="A9178" s="273" t="s">
        <v>13976</v>
      </c>
      <c r="B9178" s="273"/>
      <c r="C9178" s="274" t="s">
        <v>13940</v>
      </c>
      <c r="D9178" s="274"/>
      <c r="E9178" s="274"/>
      <c r="F9178" s="274"/>
      <c r="G9178" s="73">
        <v>0</v>
      </c>
      <c r="H9178" s="73">
        <v>0</v>
      </c>
      <c r="I9178" s="275">
        <v>77545.45</v>
      </c>
      <c r="J9178" s="275"/>
      <c r="K9178" s="275">
        <v>0</v>
      </c>
      <c r="L9178" s="275"/>
      <c r="M9178" s="275"/>
      <c r="N9178" s="275"/>
      <c r="O9178" s="275">
        <v>77545.45</v>
      </c>
      <c r="P9178" s="275"/>
      <c r="Q9178" s="73">
        <v>0</v>
      </c>
    </row>
    <row r="9179" spans="1:17" ht="12.1" customHeight="1" x14ac:dyDescent="0.25">
      <c r="A9179" s="273" t="s">
        <v>13977</v>
      </c>
      <c r="B9179" s="273"/>
      <c r="C9179" s="274" t="s">
        <v>13978</v>
      </c>
      <c r="D9179" s="274"/>
      <c r="E9179" s="274"/>
      <c r="F9179" s="274"/>
      <c r="G9179" s="73">
        <v>0</v>
      </c>
      <c r="H9179" s="73">
        <v>0</v>
      </c>
      <c r="I9179" s="275">
        <v>258363.64</v>
      </c>
      <c r="J9179" s="275"/>
      <c r="K9179" s="275">
        <v>0</v>
      </c>
      <c r="L9179" s="275"/>
      <c r="M9179" s="275"/>
      <c r="N9179" s="275"/>
      <c r="O9179" s="275">
        <v>258363.64</v>
      </c>
      <c r="P9179" s="275"/>
      <c r="Q9179" s="73">
        <v>0</v>
      </c>
    </row>
    <row r="9180" spans="1:17" ht="12.1" customHeight="1" x14ac:dyDescent="0.25">
      <c r="A9180" s="273" t="s">
        <v>13979</v>
      </c>
      <c r="B9180" s="273"/>
      <c r="C9180" s="274" t="s">
        <v>13980</v>
      </c>
      <c r="D9180" s="274"/>
      <c r="E9180" s="274"/>
      <c r="F9180" s="274"/>
      <c r="G9180" s="73">
        <v>0</v>
      </c>
      <c r="H9180" s="73">
        <v>0</v>
      </c>
      <c r="I9180" s="275">
        <v>41817.269999999997</v>
      </c>
      <c r="J9180" s="275"/>
      <c r="K9180" s="275">
        <v>0</v>
      </c>
      <c r="L9180" s="275"/>
      <c r="M9180" s="275"/>
      <c r="N9180" s="275"/>
      <c r="O9180" s="275">
        <v>41817.269999999997</v>
      </c>
      <c r="P9180" s="275"/>
      <c r="Q9180" s="73">
        <v>0</v>
      </c>
    </row>
    <row r="9181" spans="1:17" ht="12.75" customHeight="1" x14ac:dyDescent="0.25">
      <c r="A9181" s="273" t="s">
        <v>13981</v>
      </c>
      <c r="B9181" s="273"/>
      <c r="C9181" s="274" t="s">
        <v>13982</v>
      </c>
      <c r="D9181" s="274"/>
      <c r="E9181" s="274"/>
      <c r="F9181" s="274"/>
      <c r="G9181" s="73">
        <v>0</v>
      </c>
      <c r="H9181" s="73">
        <v>0</v>
      </c>
      <c r="I9181" s="275">
        <v>24545.45</v>
      </c>
      <c r="J9181" s="275"/>
      <c r="K9181" s="275">
        <v>0</v>
      </c>
      <c r="L9181" s="275"/>
      <c r="M9181" s="275"/>
      <c r="N9181" s="275"/>
      <c r="O9181" s="275">
        <v>24545.45</v>
      </c>
      <c r="P9181" s="275"/>
      <c r="Q9181" s="73">
        <v>0</v>
      </c>
    </row>
    <row r="9182" spans="1:17" ht="12.1" customHeight="1" x14ac:dyDescent="0.25">
      <c r="A9182" s="273" t="s">
        <v>13983</v>
      </c>
      <c r="B9182" s="273"/>
      <c r="C9182" s="274" t="s">
        <v>13984</v>
      </c>
      <c r="D9182" s="274"/>
      <c r="E9182" s="274"/>
      <c r="F9182" s="274"/>
      <c r="G9182" s="73">
        <v>0</v>
      </c>
      <c r="H9182" s="73">
        <v>0</v>
      </c>
      <c r="I9182" s="275">
        <v>160909.09</v>
      </c>
      <c r="J9182" s="275"/>
      <c r="K9182" s="275">
        <v>0</v>
      </c>
      <c r="L9182" s="275"/>
      <c r="M9182" s="275"/>
      <c r="N9182" s="275"/>
      <c r="O9182" s="275">
        <v>160909.09</v>
      </c>
      <c r="P9182" s="275"/>
      <c r="Q9182" s="73">
        <v>0</v>
      </c>
    </row>
    <row r="9183" spans="1:17" ht="12.1" customHeight="1" x14ac:dyDescent="0.25">
      <c r="A9183" s="273" t="s">
        <v>13985</v>
      </c>
      <c r="B9183" s="273"/>
      <c r="C9183" s="274" t="s">
        <v>13986</v>
      </c>
      <c r="D9183" s="274"/>
      <c r="E9183" s="274"/>
      <c r="F9183" s="274"/>
      <c r="G9183" s="73">
        <v>0</v>
      </c>
      <c r="H9183" s="73">
        <v>0</v>
      </c>
      <c r="I9183" s="275">
        <v>273190</v>
      </c>
      <c r="J9183" s="275"/>
      <c r="K9183" s="275">
        <v>0</v>
      </c>
      <c r="L9183" s="275"/>
      <c r="M9183" s="275"/>
      <c r="N9183" s="275"/>
      <c r="O9183" s="275">
        <v>273190</v>
      </c>
      <c r="P9183" s="275"/>
      <c r="Q9183" s="73">
        <v>0</v>
      </c>
    </row>
    <row r="9184" spans="1:17" ht="12.75" customHeight="1" x14ac:dyDescent="0.25">
      <c r="A9184" s="273" t="s">
        <v>13987</v>
      </c>
      <c r="B9184" s="273"/>
      <c r="C9184" s="274" t="s">
        <v>13988</v>
      </c>
      <c r="D9184" s="274"/>
      <c r="E9184" s="274"/>
      <c r="F9184" s="274"/>
      <c r="G9184" s="73">
        <v>0</v>
      </c>
      <c r="H9184" s="73">
        <v>0</v>
      </c>
      <c r="I9184" s="275">
        <v>80909.09</v>
      </c>
      <c r="J9184" s="275"/>
      <c r="K9184" s="275">
        <v>0</v>
      </c>
      <c r="L9184" s="275"/>
      <c r="M9184" s="275"/>
      <c r="N9184" s="275"/>
      <c r="O9184" s="275">
        <v>80909.09</v>
      </c>
      <c r="P9184" s="275"/>
      <c r="Q9184" s="73">
        <v>0</v>
      </c>
    </row>
    <row r="9185" spans="1:17" ht="12.1" customHeight="1" x14ac:dyDescent="0.25">
      <c r="A9185" s="273" t="s">
        <v>13989</v>
      </c>
      <c r="B9185" s="273"/>
      <c r="C9185" s="274" t="s">
        <v>13990</v>
      </c>
      <c r="D9185" s="274"/>
      <c r="E9185" s="274"/>
      <c r="F9185" s="274"/>
      <c r="G9185" s="73">
        <v>0</v>
      </c>
      <c r="H9185" s="73">
        <v>0</v>
      </c>
      <c r="I9185" s="275">
        <v>50000</v>
      </c>
      <c r="J9185" s="275"/>
      <c r="K9185" s="275">
        <v>0</v>
      </c>
      <c r="L9185" s="275"/>
      <c r="M9185" s="275"/>
      <c r="N9185" s="275"/>
      <c r="O9185" s="275">
        <v>50000</v>
      </c>
      <c r="P9185" s="275"/>
      <c r="Q9185" s="73">
        <v>0</v>
      </c>
    </row>
    <row r="9186" spans="1:17" ht="12.1" customHeight="1" x14ac:dyDescent="0.25">
      <c r="A9186" s="273" t="s">
        <v>13991</v>
      </c>
      <c r="B9186" s="273"/>
      <c r="C9186" s="274" t="s">
        <v>13992</v>
      </c>
      <c r="D9186" s="274"/>
      <c r="E9186" s="274"/>
      <c r="F9186" s="274"/>
      <c r="G9186" s="73">
        <v>0</v>
      </c>
      <c r="H9186" s="73">
        <v>0</v>
      </c>
      <c r="I9186" s="275">
        <v>44363.63</v>
      </c>
      <c r="J9186" s="275"/>
      <c r="K9186" s="275">
        <v>0</v>
      </c>
      <c r="L9186" s="275"/>
      <c r="M9186" s="275"/>
      <c r="N9186" s="275"/>
      <c r="O9186" s="275">
        <v>44363.63</v>
      </c>
      <c r="P9186" s="275"/>
      <c r="Q9186" s="73">
        <v>0</v>
      </c>
    </row>
    <row r="9187" spans="1:17" ht="12.75" customHeight="1" x14ac:dyDescent="0.25">
      <c r="A9187" s="273" t="s">
        <v>13993</v>
      </c>
      <c r="B9187" s="273"/>
      <c r="C9187" s="274" t="s">
        <v>13994</v>
      </c>
      <c r="D9187" s="274"/>
      <c r="E9187" s="274"/>
      <c r="F9187" s="274"/>
      <c r="G9187" s="73">
        <v>0</v>
      </c>
      <c r="H9187" s="73">
        <v>0</v>
      </c>
      <c r="I9187" s="275">
        <v>629694.68999999994</v>
      </c>
      <c r="J9187" s="275"/>
      <c r="K9187" s="275">
        <v>0</v>
      </c>
      <c r="L9187" s="275"/>
      <c r="M9187" s="275"/>
      <c r="N9187" s="275"/>
      <c r="O9187" s="275">
        <v>629694.68999999994</v>
      </c>
      <c r="P9187" s="275"/>
      <c r="Q9187" s="73">
        <v>0</v>
      </c>
    </row>
    <row r="9188" spans="1:17" ht="12.1" customHeight="1" x14ac:dyDescent="0.25">
      <c r="A9188" s="273" t="s">
        <v>13995</v>
      </c>
      <c r="B9188" s="273"/>
      <c r="C9188" s="274" t="s">
        <v>13996</v>
      </c>
      <c r="D9188" s="274"/>
      <c r="E9188" s="274"/>
      <c r="F9188" s="274"/>
      <c r="G9188" s="73">
        <v>0</v>
      </c>
      <c r="H9188" s="73">
        <v>0</v>
      </c>
      <c r="I9188" s="275">
        <v>1001994.54</v>
      </c>
      <c r="J9188" s="275"/>
      <c r="K9188" s="275">
        <v>0</v>
      </c>
      <c r="L9188" s="275"/>
      <c r="M9188" s="275"/>
      <c r="N9188" s="275"/>
      <c r="O9188" s="275">
        <v>1001994.54</v>
      </c>
      <c r="P9188" s="275"/>
      <c r="Q9188" s="73">
        <v>0</v>
      </c>
    </row>
    <row r="9189" spans="1:17" ht="12.1" customHeight="1" x14ac:dyDescent="0.25">
      <c r="A9189" s="273" t="s">
        <v>13997</v>
      </c>
      <c r="B9189" s="273"/>
      <c r="C9189" s="274" t="s">
        <v>13998</v>
      </c>
      <c r="D9189" s="274"/>
      <c r="E9189" s="274"/>
      <c r="F9189" s="274"/>
      <c r="G9189" s="73">
        <v>0</v>
      </c>
      <c r="H9189" s="73">
        <v>0</v>
      </c>
      <c r="I9189" s="275">
        <v>259243.63</v>
      </c>
      <c r="J9189" s="275"/>
      <c r="K9189" s="275">
        <v>0</v>
      </c>
      <c r="L9189" s="275"/>
      <c r="M9189" s="275"/>
      <c r="N9189" s="275"/>
      <c r="O9189" s="275">
        <v>259243.63</v>
      </c>
      <c r="P9189" s="275"/>
      <c r="Q9189" s="73">
        <v>0</v>
      </c>
    </row>
    <row r="9190" spans="1:17" ht="12.75" customHeight="1" x14ac:dyDescent="0.25">
      <c r="A9190" s="355"/>
      <c r="B9190" s="355"/>
      <c r="C9190" s="355"/>
      <c r="D9190" s="355"/>
      <c r="E9190" s="355"/>
      <c r="F9190" s="355"/>
      <c r="G9190" s="74">
        <v>0</v>
      </c>
      <c r="H9190" s="74">
        <v>0</v>
      </c>
      <c r="I9190" s="356">
        <v>7022488.0499999998</v>
      </c>
      <c r="J9190" s="356"/>
      <c r="K9190" s="356">
        <v>0</v>
      </c>
      <c r="L9190" s="356"/>
      <c r="M9190" s="356"/>
      <c r="N9190" s="356"/>
      <c r="O9190" s="356">
        <v>7022488.0499999998</v>
      </c>
      <c r="P9190" s="356"/>
      <c r="Q9190" s="74">
        <v>0</v>
      </c>
    </row>
    <row r="9191" spans="1:17" ht="6.8" customHeight="1" x14ac:dyDescent="0.25"/>
    <row r="9192" spans="1:17" ht="12.1" customHeight="1" x14ac:dyDescent="0.25">
      <c r="A9192" s="277" t="s">
        <v>578</v>
      </c>
      <c r="B9192" s="277"/>
      <c r="C9192" s="278" t="s">
        <v>1108</v>
      </c>
      <c r="D9192" s="278"/>
      <c r="E9192" s="278"/>
      <c r="F9192" s="278"/>
      <c r="G9192" s="278"/>
      <c r="H9192" s="278"/>
      <c r="I9192" s="278"/>
      <c r="J9192" s="278"/>
      <c r="K9192" s="278"/>
      <c r="L9192" s="278"/>
      <c r="M9192" s="278"/>
      <c r="N9192" s="278"/>
      <c r="O9192" s="278"/>
      <c r="P9192" s="278"/>
      <c r="Q9192" s="278"/>
    </row>
    <row r="9193" spans="1:17" ht="12.1" customHeight="1" x14ac:dyDescent="0.25">
      <c r="A9193" s="273" t="s">
        <v>13999</v>
      </c>
      <c r="B9193" s="273"/>
      <c r="C9193" s="274" t="s">
        <v>14000</v>
      </c>
      <c r="D9193" s="274"/>
      <c r="E9193" s="274"/>
      <c r="F9193" s="274"/>
      <c r="G9193" s="73">
        <v>0</v>
      </c>
      <c r="H9193" s="73">
        <v>0</v>
      </c>
      <c r="I9193" s="275">
        <v>2000000</v>
      </c>
      <c r="J9193" s="275"/>
      <c r="K9193" s="275">
        <v>0</v>
      </c>
      <c r="L9193" s="275"/>
      <c r="M9193" s="275"/>
      <c r="N9193" s="275"/>
      <c r="O9193" s="275">
        <v>2000000</v>
      </c>
      <c r="P9193" s="275"/>
      <c r="Q9193" s="73">
        <v>0</v>
      </c>
    </row>
    <row r="9194" spans="1:17" ht="12.75" customHeight="1" x14ac:dyDescent="0.25">
      <c r="A9194" s="355"/>
      <c r="B9194" s="355"/>
      <c r="C9194" s="355"/>
      <c r="D9194" s="355"/>
      <c r="E9194" s="355"/>
      <c r="F9194" s="355"/>
      <c r="G9194" s="74">
        <v>0</v>
      </c>
      <c r="H9194" s="74">
        <v>0</v>
      </c>
      <c r="I9194" s="356">
        <v>2000000</v>
      </c>
      <c r="J9194" s="356"/>
      <c r="K9194" s="356">
        <v>0</v>
      </c>
      <c r="L9194" s="356"/>
      <c r="M9194" s="356"/>
      <c r="N9194" s="356"/>
      <c r="O9194" s="356">
        <v>2000000</v>
      </c>
      <c r="P9194" s="356"/>
      <c r="Q9194" s="74">
        <v>0</v>
      </c>
    </row>
    <row r="9195" spans="1:17" ht="6.8" customHeight="1" x14ac:dyDescent="0.25"/>
    <row r="9196" spans="1:17" ht="12.1" customHeight="1" x14ac:dyDescent="0.25">
      <c r="A9196" s="277" t="s">
        <v>578</v>
      </c>
      <c r="B9196" s="277"/>
      <c r="C9196" s="278" t="s">
        <v>1110</v>
      </c>
      <c r="D9196" s="278"/>
      <c r="E9196" s="278"/>
      <c r="F9196" s="278"/>
      <c r="G9196" s="278"/>
      <c r="H9196" s="278"/>
      <c r="I9196" s="278"/>
      <c r="J9196" s="278"/>
      <c r="K9196" s="278"/>
      <c r="L9196" s="278"/>
      <c r="M9196" s="278"/>
      <c r="N9196" s="278"/>
      <c r="O9196" s="278"/>
      <c r="P9196" s="278"/>
      <c r="Q9196" s="278"/>
    </row>
    <row r="9197" spans="1:17" ht="12.1" customHeight="1" x14ac:dyDescent="0.25">
      <c r="A9197" s="273" t="s">
        <v>14001</v>
      </c>
      <c r="B9197" s="273"/>
      <c r="C9197" s="274" t="s">
        <v>1110</v>
      </c>
      <c r="D9197" s="274"/>
      <c r="E9197" s="274"/>
      <c r="F9197" s="274"/>
      <c r="G9197" s="73">
        <v>0</v>
      </c>
      <c r="H9197" s="73">
        <v>0</v>
      </c>
      <c r="I9197" s="275">
        <v>27272727.260000002</v>
      </c>
      <c r="J9197" s="275"/>
      <c r="K9197" s="275">
        <v>0</v>
      </c>
      <c r="L9197" s="275"/>
      <c r="M9197" s="275"/>
      <c r="N9197" s="275"/>
      <c r="O9197" s="275">
        <v>27272727.260000002</v>
      </c>
      <c r="P9197" s="275"/>
      <c r="Q9197" s="73">
        <v>0</v>
      </c>
    </row>
    <row r="9198" spans="1:17" ht="12.75" customHeight="1" x14ac:dyDescent="0.25">
      <c r="A9198" s="355"/>
      <c r="B9198" s="355"/>
      <c r="C9198" s="355"/>
      <c r="D9198" s="355"/>
      <c r="E9198" s="355"/>
      <c r="F9198" s="355"/>
      <c r="G9198" s="74">
        <v>0</v>
      </c>
      <c r="H9198" s="74">
        <v>0</v>
      </c>
      <c r="I9198" s="356">
        <v>27272727.260000002</v>
      </c>
      <c r="J9198" s="356"/>
      <c r="K9198" s="356">
        <v>0</v>
      </c>
      <c r="L9198" s="356"/>
      <c r="M9198" s="356"/>
      <c r="N9198" s="356"/>
      <c r="O9198" s="356">
        <v>27272727.260000002</v>
      </c>
      <c r="P9198" s="356"/>
      <c r="Q9198" s="74">
        <v>0</v>
      </c>
    </row>
    <row r="9199" spans="1:17" ht="6.8" customHeight="1" x14ac:dyDescent="0.25"/>
    <row r="9200" spans="1:17" ht="12.1" customHeight="1" x14ac:dyDescent="0.25">
      <c r="A9200" s="277" t="s">
        <v>578</v>
      </c>
      <c r="B9200" s="277"/>
      <c r="C9200" s="278" t="s">
        <v>1112</v>
      </c>
      <c r="D9200" s="278"/>
      <c r="E9200" s="278"/>
      <c r="F9200" s="278"/>
      <c r="G9200" s="278"/>
      <c r="H9200" s="278"/>
      <c r="I9200" s="278"/>
      <c r="J9200" s="278"/>
      <c r="K9200" s="278"/>
      <c r="L9200" s="278"/>
      <c r="M9200" s="278"/>
      <c r="N9200" s="278"/>
      <c r="O9200" s="278"/>
      <c r="P9200" s="278"/>
      <c r="Q9200" s="278"/>
    </row>
    <row r="9201" spans="1:17" ht="12.1" customHeight="1" x14ac:dyDescent="0.25">
      <c r="A9201" s="273" t="s">
        <v>14002</v>
      </c>
      <c r="B9201" s="273"/>
      <c r="C9201" s="274" t="s">
        <v>14003</v>
      </c>
      <c r="D9201" s="274"/>
      <c r="E9201" s="274"/>
      <c r="F9201" s="274"/>
      <c r="G9201" s="73">
        <v>0</v>
      </c>
      <c r="H9201" s="73">
        <v>0</v>
      </c>
      <c r="I9201" s="275">
        <v>47727.26</v>
      </c>
      <c r="J9201" s="275"/>
      <c r="K9201" s="275">
        <v>0</v>
      </c>
      <c r="L9201" s="275"/>
      <c r="M9201" s="275"/>
      <c r="N9201" s="275"/>
      <c r="O9201" s="275">
        <v>47727.26</v>
      </c>
      <c r="P9201" s="275"/>
      <c r="Q9201" s="73">
        <v>0</v>
      </c>
    </row>
    <row r="9202" spans="1:17" ht="12.1" customHeight="1" x14ac:dyDescent="0.25">
      <c r="A9202" s="273" t="s">
        <v>14004</v>
      </c>
      <c r="B9202" s="273"/>
      <c r="C9202" s="274" t="s">
        <v>14003</v>
      </c>
      <c r="D9202" s="274"/>
      <c r="E9202" s="274"/>
      <c r="F9202" s="274"/>
      <c r="G9202" s="73">
        <v>0</v>
      </c>
      <c r="H9202" s="73">
        <v>0</v>
      </c>
      <c r="I9202" s="275">
        <v>28800</v>
      </c>
      <c r="J9202" s="275"/>
      <c r="K9202" s="275">
        <v>0</v>
      </c>
      <c r="L9202" s="275"/>
      <c r="M9202" s="275"/>
      <c r="N9202" s="275"/>
      <c r="O9202" s="275">
        <v>28800</v>
      </c>
      <c r="P9202" s="275"/>
      <c r="Q9202" s="73">
        <v>0</v>
      </c>
    </row>
    <row r="9203" spans="1:17" ht="12.75" customHeight="1" x14ac:dyDescent="0.25">
      <c r="A9203" s="273" t="s">
        <v>14005</v>
      </c>
      <c r="B9203" s="273"/>
      <c r="C9203" s="274" t="s">
        <v>14003</v>
      </c>
      <c r="D9203" s="274"/>
      <c r="E9203" s="274"/>
      <c r="F9203" s="274"/>
      <c r="G9203" s="73">
        <v>0</v>
      </c>
      <c r="H9203" s="73">
        <v>0</v>
      </c>
      <c r="I9203" s="275">
        <v>2272.73</v>
      </c>
      <c r="J9203" s="275"/>
      <c r="K9203" s="275">
        <v>0</v>
      </c>
      <c r="L9203" s="275"/>
      <c r="M9203" s="275"/>
      <c r="N9203" s="275"/>
      <c r="O9203" s="275">
        <v>2272.73</v>
      </c>
      <c r="P9203" s="275"/>
      <c r="Q9203" s="73">
        <v>0</v>
      </c>
    </row>
    <row r="9204" spans="1:17" ht="12.1" customHeight="1" x14ac:dyDescent="0.25">
      <c r="A9204" s="273" t="s">
        <v>14006</v>
      </c>
      <c r="B9204" s="273"/>
      <c r="C9204" s="274" t="s">
        <v>14003</v>
      </c>
      <c r="D9204" s="274"/>
      <c r="E9204" s="274"/>
      <c r="F9204" s="274"/>
      <c r="G9204" s="73">
        <v>0</v>
      </c>
      <c r="H9204" s="73">
        <v>0</v>
      </c>
      <c r="I9204" s="275">
        <v>55000</v>
      </c>
      <c r="J9204" s="275"/>
      <c r="K9204" s="275">
        <v>0</v>
      </c>
      <c r="L9204" s="275"/>
      <c r="M9204" s="275"/>
      <c r="N9204" s="275"/>
      <c r="O9204" s="275">
        <v>55000</v>
      </c>
      <c r="P9204" s="275"/>
      <c r="Q9204" s="73">
        <v>0</v>
      </c>
    </row>
    <row r="9205" spans="1:17" ht="12.1" customHeight="1" x14ac:dyDescent="0.25">
      <c r="A9205" s="273" t="s">
        <v>14007</v>
      </c>
      <c r="B9205" s="273"/>
      <c r="C9205" s="274" t="s">
        <v>14003</v>
      </c>
      <c r="D9205" s="274"/>
      <c r="E9205" s="274"/>
      <c r="F9205" s="274"/>
      <c r="G9205" s="73">
        <v>0</v>
      </c>
      <c r="H9205" s="73">
        <v>0</v>
      </c>
      <c r="I9205" s="275">
        <v>91545.44</v>
      </c>
      <c r="J9205" s="275"/>
      <c r="K9205" s="275">
        <v>0</v>
      </c>
      <c r="L9205" s="275"/>
      <c r="M9205" s="275"/>
      <c r="N9205" s="275"/>
      <c r="O9205" s="275">
        <v>91545.44</v>
      </c>
      <c r="P9205" s="275"/>
      <c r="Q9205" s="73">
        <v>0</v>
      </c>
    </row>
    <row r="9206" spans="1:17" ht="12.75" customHeight="1" x14ac:dyDescent="0.25">
      <c r="A9206" s="273" t="s">
        <v>14008</v>
      </c>
      <c r="B9206" s="273"/>
      <c r="C9206" s="274" t="s">
        <v>14009</v>
      </c>
      <c r="D9206" s="274"/>
      <c r="E9206" s="274"/>
      <c r="F9206" s="274"/>
      <c r="G9206" s="73">
        <v>0</v>
      </c>
      <c r="H9206" s="73">
        <v>0</v>
      </c>
      <c r="I9206" s="275">
        <v>104363.63</v>
      </c>
      <c r="J9206" s="275"/>
      <c r="K9206" s="275">
        <v>0</v>
      </c>
      <c r="L9206" s="275"/>
      <c r="M9206" s="275"/>
      <c r="N9206" s="275"/>
      <c r="O9206" s="275">
        <v>104363.63</v>
      </c>
      <c r="P9206" s="275"/>
      <c r="Q9206" s="73">
        <v>0</v>
      </c>
    </row>
    <row r="9207" spans="1:17" ht="12.1" customHeight="1" x14ac:dyDescent="0.25">
      <c r="A9207" s="273" t="s">
        <v>14010</v>
      </c>
      <c r="B9207" s="273"/>
      <c r="C9207" s="274" t="s">
        <v>14003</v>
      </c>
      <c r="D9207" s="274"/>
      <c r="E9207" s="274"/>
      <c r="F9207" s="274"/>
      <c r="G9207" s="73">
        <v>0</v>
      </c>
      <c r="H9207" s="73">
        <v>0</v>
      </c>
      <c r="I9207" s="275">
        <v>68181.820000000007</v>
      </c>
      <c r="J9207" s="275"/>
      <c r="K9207" s="275">
        <v>0</v>
      </c>
      <c r="L9207" s="275"/>
      <c r="M9207" s="275"/>
      <c r="N9207" s="275"/>
      <c r="O9207" s="275">
        <v>68181.820000000007</v>
      </c>
      <c r="P9207" s="275"/>
      <c r="Q9207" s="73">
        <v>0</v>
      </c>
    </row>
    <row r="9208" spans="1:17" ht="12.1" customHeight="1" x14ac:dyDescent="0.25">
      <c r="A9208" s="273" t="s">
        <v>14011</v>
      </c>
      <c r="B9208" s="273"/>
      <c r="C9208" s="274" t="s">
        <v>14012</v>
      </c>
      <c r="D9208" s="274"/>
      <c r="E9208" s="274"/>
      <c r="F9208" s="274"/>
      <c r="G9208" s="73">
        <v>0</v>
      </c>
      <c r="H9208" s="73">
        <v>0</v>
      </c>
      <c r="I9208" s="275">
        <v>70454.53</v>
      </c>
      <c r="J9208" s="275"/>
      <c r="K9208" s="275">
        <v>0</v>
      </c>
      <c r="L9208" s="275"/>
      <c r="M9208" s="275"/>
      <c r="N9208" s="275"/>
      <c r="O9208" s="275">
        <v>70454.53</v>
      </c>
      <c r="P9208" s="275"/>
      <c r="Q9208" s="73">
        <v>0</v>
      </c>
    </row>
    <row r="9209" spans="1:17" ht="12.75" customHeight="1" x14ac:dyDescent="0.25">
      <c r="A9209" s="273" t="s">
        <v>14013</v>
      </c>
      <c r="B9209" s="273"/>
      <c r="C9209" s="274" t="s">
        <v>14014</v>
      </c>
      <c r="D9209" s="274"/>
      <c r="E9209" s="274"/>
      <c r="F9209" s="274"/>
      <c r="G9209" s="73">
        <v>0</v>
      </c>
      <c r="H9209" s="73">
        <v>0</v>
      </c>
      <c r="I9209" s="275">
        <v>59272.72</v>
      </c>
      <c r="J9209" s="275"/>
      <c r="K9209" s="275">
        <v>0</v>
      </c>
      <c r="L9209" s="275"/>
      <c r="M9209" s="275"/>
      <c r="N9209" s="275"/>
      <c r="O9209" s="275">
        <v>59272.72</v>
      </c>
      <c r="P9209" s="275"/>
      <c r="Q9209" s="73">
        <v>0</v>
      </c>
    </row>
    <row r="9210" spans="1:17" ht="12.1" customHeight="1" x14ac:dyDescent="0.25">
      <c r="A9210" s="273" t="s">
        <v>14015</v>
      </c>
      <c r="B9210" s="273"/>
      <c r="C9210" s="274" t="s">
        <v>14016</v>
      </c>
      <c r="D9210" s="274"/>
      <c r="E9210" s="274"/>
      <c r="F9210" s="274"/>
      <c r="G9210" s="73">
        <v>0</v>
      </c>
      <c r="H9210" s="73">
        <v>0</v>
      </c>
      <c r="I9210" s="275">
        <v>114909.09</v>
      </c>
      <c r="J9210" s="275"/>
      <c r="K9210" s="275">
        <v>0</v>
      </c>
      <c r="L9210" s="275"/>
      <c r="M9210" s="275"/>
      <c r="N9210" s="275"/>
      <c r="O9210" s="275">
        <v>114909.09</v>
      </c>
      <c r="P9210" s="275"/>
      <c r="Q9210" s="73">
        <v>0</v>
      </c>
    </row>
    <row r="9211" spans="1:17" ht="12.1" customHeight="1" x14ac:dyDescent="0.25">
      <c r="A9211" s="273" t="s">
        <v>14017</v>
      </c>
      <c r="B9211" s="273"/>
      <c r="C9211" s="274" t="s">
        <v>14018</v>
      </c>
      <c r="D9211" s="274"/>
      <c r="E9211" s="274"/>
      <c r="F9211" s="274"/>
      <c r="G9211" s="73">
        <v>0</v>
      </c>
      <c r="H9211" s="73">
        <v>0</v>
      </c>
      <c r="I9211" s="275">
        <v>5454.54</v>
      </c>
      <c r="J9211" s="275"/>
      <c r="K9211" s="275">
        <v>0</v>
      </c>
      <c r="L9211" s="275"/>
      <c r="M9211" s="275"/>
      <c r="N9211" s="275"/>
      <c r="O9211" s="275">
        <v>5454.54</v>
      </c>
      <c r="P9211" s="275"/>
      <c r="Q9211" s="73">
        <v>0</v>
      </c>
    </row>
    <row r="9212" spans="1:17" ht="12.75" customHeight="1" x14ac:dyDescent="0.25">
      <c r="A9212" s="273" t="s">
        <v>14019</v>
      </c>
      <c r="B9212" s="273"/>
      <c r="C9212" s="274" t="s">
        <v>14020</v>
      </c>
      <c r="D9212" s="274"/>
      <c r="E9212" s="274"/>
      <c r="F9212" s="274"/>
      <c r="G9212" s="73">
        <v>0</v>
      </c>
      <c r="H9212" s="73">
        <v>0</v>
      </c>
      <c r="I9212" s="275">
        <v>202909.09</v>
      </c>
      <c r="J9212" s="275"/>
      <c r="K9212" s="275">
        <v>0</v>
      </c>
      <c r="L9212" s="275"/>
      <c r="M9212" s="275"/>
      <c r="N9212" s="275"/>
      <c r="O9212" s="275">
        <v>202909.09</v>
      </c>
      <c r="P9212" s="275"/>
      <c r="Q9212" s="73">
        <v>0</v>
      </c>
    </row>
    <row r="9213" spans="1:17" ht="12.1" customHeight="1" x14ac:dyDescent="0.25">
      <c r="A9213" s="273" t="s">
        <v>14021</v>
      </c>
      <c r="B9213" s="273"/>
      <c r="C9213" s="274" t="s">
        <v>14018</v>
      </c>
      <c r="D9213" s="274"/>
      <c r="E9213" s="274"/>
      <c r="F9213" s="274"/>
      <c r="G9213" s="73">
        <v>0</v>
      </c>
      <c r="H9213" s="73">
        <v>0</v>
      </c>
      <c r="I9213" s="275">
        <v>68272.73</v>
      </c>
      <c r="J9213" s="275"/>
      <c r="K9213" s="275">
        <v>0</v>
      </c>
      <c r="L9213" s="275"/>
      <c r="M9213" s="275"/>
      <c r="N9213" s="275"/>
      <c r="O9213" s="275">
        <v>68272.73</v>
      </c>
      <c r="P9213" s="275"/>
      <c r="Q9213" s="73">
        <v>0</v>
      </c>
    </row>
    <row r="9214" spans="1:17" ht="12.1" customHeight="1" x14ac:dyDescent="0.25">
      <c r="A9214" s="273" t="s">
        <v>14022</v>
      </c>
      <c r="B9214" s="273"/>
      <c r="C9214" s="274" t="s">
        <v>14020</v>
      </c>
      <c r="D9214" s="274"/>
      <c r="E9214" s="274"/>
      <c r="F9214" s="274"/>
      <c r="G9214" s="73">
        <v>0</v>
      </c>
      <c r="H9214" s="73">
        <v>0</v>
      </c>
      <c r="I9214" s="275">
        <v>221727.39</v>
      </c>
      <c r="J9214" s="275"/>
      <c r="K9214" s="275">
        <v>0</v>
      </c>
      <c r="L9214" s="275"/>
      <c r="M9214" s="275"/>
      <c r="N9214" s="275"/>
      <c r="O9214" s="275">
        <v>221727.39</v>
      </c>
      <c r="P9214" s="275"/>
      <c r="Q9214" s="73">
        <v>0</v>
      </c>
    </row>
    <row r="9215" spans="1:17" ht="12.75" customHeight="1" x14ac:dyDescent="0.25">
      <c r="A9215" s="273" t="s">
        <v>14023</v>
      </c>
      <c r="B9215" s="273"/>
      <c r="C9215" s="274" t="s">
        <v>14020</v>
      </c>
      <c r="D9215" s="274"/>
      <c r="E9215" s="274"/>
      <c r="F9215" s="274"/>
      <c r="G9215" s="73">
        <v>0</v>
      </c>
      <c r="H9215" s="73">
        <v>0</v>
      </c>
      <c r="I9215" s="275">
        <v>266545.40000000002</v>
      </c>
      <c r="J9215" s="275"/>
      <c r="K9215" s="275">
        <v>0</v>
      </c>
      <c r="L9215" s="275"/>
      <c r="M9215" s="275"/>
      <c r="N9215" s="275"/>
      <c r="O9215" s="275">
        <v>266545.40000000002</v>
      </c>
      <c r="P9215" s="275"/>
      <c r="Q9215" s="73">
        <v>0</v>
      </c>
    </row>
    <row r="9216" spans="1:17" ht="12.1" customHeight="1" x14ac:dyDescent="0.25">
      <c r="A9216" s="273" t="s">
        <v>14024</v>
      </c>
      <c r="B9216" s="273"/>
      <c r="C9216" s="274" t="s">
        <v>14020</v>
      </c>
      <c r="D9216" s="274"/>
      <c r="E9216" s="274"/>
      <c r="F9216" s="274"/>
      <c r="G9216" s="73">
        <v>0</v>
      </c>
      <c r="H9216" s="73">
        <v>0</v>
      </c>
      <c r="I9216" s="275">
        <v>378999.91</v>
      </c>
      <c r="J9216" s="275"/>
      <c r="K9216" s="275">
        <v>0</v>
      </c>
      <c r="L9216" s="275"/>
      <c r="M9216" s="275"/>
      <c r="N9216" s="275"/>
      <c r="O9216" s="275">
        <v>378999.91</v>
      </c>
      <c r="P9216" s="275"/>
      <c r="Q9216" s="73">
        <v>0</v>
      </c>
    </row>
    <row r="9217" spans="1:17" ht="12.1" customHeight="1" x14ac:dyDescent="0.25">
      <c r="A9217" s="273" t="s">
        <v>14025</v>
      </c>
      <c r="B9217" s="273"/>
      <c r="C9217" s="274" t="s">
        <v>14018</v>
      </c>
      <c r="D9217" s="274"/>
      <c r="E9217" s="274"/>
      <c r="F9217" s="274"/>
      <c r="G9217" s="73">
        <v>0</v>
      </c>
      <c r="H9217" s="73">
        <v>0</v>
      </c>
      <c r="I9217" s="275">
        <v>58772.72</v>
      </c>
      <c r="J9217" s="275"/>
      <c r="K9217" s="275">
        <v>0</v>
      </c>
      <c r="L9217" s="275"/>
      <c r="M9217" s="275"/>
      <c r="N9217" s="275"/>
      <c r="O9217" s="275">
        <v>58772.72</v>
      </c>
      <c r="P9217" s="275"/>
      <c r="Q9217" s="73">
        <v>0</v>
      </c>
    </row>
    <row r="9218" spans="1:17" ht="12.75" customHeight="1" x14ac:dyDescent="0.25">
      <c r="A9218" s="273" t="s">
        <v>14026</v>
      </c>
      <c r="B9218" s="273"/>
      <c r="C9218" s="274" t="s">
        <v>14020</v>
      </c>
      <c r="D9218" s="274"/>
      <c r="E9218" s="274"/>
      <c r="F9218" s="274"/>
      <c r="G9218" s="73">
        <v>0</v>
      </c>
      <c r="H9218" s="73">
        <v>0</v>
      </c>
      <c r="I9218" s="275">
        <v>184999.97</v>
      </c>
      <c r="J9218" s="275"/>
      <c r="K9218" s="275">
        <v>0</v>
      </c>
      <c r="L9218" s="275"/>
      <c r="M9218" s="275"/>
      <c r="N9218" s="275"/>
      <c r="O9218" s="275">
        <v>184999.97</v>
      </c>
      <c r="P9218" s="275"/>
      <c r="Q9218" s="73">
        <v>0</v>
      </c>
    </row>
    <row r="9219" spans="1:17" ht="12.1" customHeight="1" x14ac:dyDescent="0.25">
      <c r="A9219" s="273" t="s">
        <v>14027</v>
      </c>
      <c r="B9219" s="273"/>
      <c r="C9219" s="274" t="s">
        <v>14018</v>
      </c>
      <c r="D9219" s="274"/>
      <c r="E9219" s="274"/>
      <c r="F9219" s="274"/>
      <c r="G9219" s="73">
        <v>0</v>
      </c>
      <c r="H9219" s="73">
        <v>0</v>
      </c>
      <c r="I9219" s="275">
        <v>15454.55</v>
      </c>
      <c r="J9219" s="275"/>
      <c r="K9219" s="275">
        <v>0</v>
      </c>
      <c r="L9219" s="275"/>
      <c r="M9219" s="275"/>
      <c r="N9219" s="275"/>
      <c r="O9219" s="275">
        <v>15454.55</v>
      </c>
      <c r="P9219" s="275"/>
      <c r="Q9219" s="73">
        <v>0</v>
      </c>
    </row>
    <row r="9220" spans="1:17" ht="12.1" customHeight="1" x14ac:dyDescent="0.25">
      <c r="A9220" s="273" t="s">
        <v>14028</v>
      </c>
      <c r="B9220" s="273"/>
      <c r="C9220" s="274" t="s">
        <v>14020</v>
      </c>
      <c r="D9220" s="274"/>
      <c r="E9220" s="274"/>
      <c r="F9220" s="274"/>
      <c r="G9220" s="73">
        <v>0</v>
      </c>
      <c r="H9220" s="73">
        <v>0</v>
      </c>
      <c r="I9220" s="275">
        <v>189727.27</v>
      </c>
      <c r="J9220" s="275"/>
      <c r="K9220" s="275">
        <v>0</v>
      </c>
      <c r="L9220" s="275"/>
      <c r="M9220" s="275"/>
      <c r="N9220" s="275"/>
      <c r="O9220" s="275">
        <v>189727.27</v>
      </c>
      <c r="P9220" s="275"/>
      <c r="Q9220" s="73">
        <v>0</v>
      </c>
    </row>
    <row r="9221" spans="1:17" ht="12.75" customHeight="1" x14ac:dyDescent="0.25">
      <c r="A9221" s="273" t="s">
        <v>14029</v>
      </c>
      <c r="B9221" s="273"/>
      <c r="C9221" s="274" t="s">
        <v>14018</v>
      </c>
      <c r="D9221" s="274"/>
      <c r="E9221" s="274"/>
      <c r="F9221" s="274"/>
      <c r="G9221" s="73">
        <v>0</v>
      </c>
      <c r="H9221" s="73">
        <v>0</v>
      </c>
      <c r="I9221" s="275">
        <v>3072.7</v>
      </c>
      <c r="J9221" s="275"/>
      <c r="K9221" s="275">
        <v>0</v>
      </c>
      <c r="L9221" s="275"/>
      <c r="M9221" s="275"/>
      <c r="N9221" s="275"/>
      <c r="O9221" s="275">
        <v>3072.7</v>
      </c>
      <c r="P9221" s="275"/>
      <c r="Q9221" s="73">
        <v>0</v>
      </c>
    </row>
    <row r="9222" spans="1:17" ht="12.1" customHeight="1" x14ac:dyDescent="0.25">
      <c r="A9222" s="273" t="s">
        <v>14030</v>
      </c>
      <c r="B9222" s="273"/>
      <c r="C9222" s="274" t="s">
        <v>14020</v>
      </c>
      <c r="D9222" s="274"/>
      <c r="E9222" s="274"/>
      <c r="F9222" s="274"/>
      <c r="G9222" s="73">
        <v>0</v>
      </c>
      <c r="H9222" s="73">
        <v>0</v>
      </c>
      <c r="I9222" s="275">
        <v>472136.3</v>
      </c>
      <c r="J9222" s="275"/>
      <c r="K9222" s="275">
        <v>0</v>
      </c>
      <c r="L9222" s="275"/>
      <c r="M9222" s="275"/>
      <c r="N9222" s="275"/>
      <c r="O9222" s="275">
        <v>472136.3</v>
      </c>
      <c r="P9222" s="275"/>
      <c r="Q9222" s="73">
        <v>0</v>
      </c>
    </row>
    <row r="9223" spans="1:17" ht="12.1" customHeight="1" x14ac:dyDescent="0.25">
      <c r="A9223" s="273" t="s">
        <v>14031</v>
      </c>
      <c r="B9223" s="273"/>
      <c r="C9223" s="274" t="s">
        <v>14020</v>
      </c>
      <c r="D9223" s="274"/>
      <c r="E9223" s="274"/>
      <c r="F9223" s="274"/>
      <c r="G9223" s="73">
        <v>0</v>
      </c>
      <c r="H9223" s="73">
        <v>0</v>
      </c>
      <c r="I9223" s="275">
        <v>224463.61</v>
      </c>
      <c r="J9223" s="275"/>
      <c r="K9223" s="275">
        <v>0</v>
      </c>
      <c r="L9223" s="275"/>
      <c r="M9223" s="275"/>
      <c r="N9223" s="275"/>
      <c r="O9223" s="275">
        <v>224463.61</v>
      </c>
      <c r="P9223" s="275"/>
      <c r="Q9223" s="73">
        <v>0</v>
      </c>
    </row>
    <row r="9224" spans="1:17" ht="12.75" customHeight="1" x14ac:dyDescent="0.25">
      <c r="A9224" s="273" t="s">
        <v>14032</v>
      </c>
      <c r="B9224" s="273"/>
      <c r="C9224" s="274" t="s">
        <v>14020</v>
      </c>
      <c r="D9224" s="274"/>
      <c r="E9224" s="274"/>
      <c r="F9224" s="274"/>
      <c r="G9224" s="73">
        <v>0</v>
      </c>
      <c r="H9224" s="73">
        <v>0</v>
      </c>
      <c r="I9224" s="275">
        <v>163790.9</v>
      </c>
      <c r="J9224" s="275"/>
      <c r="K9224" s="275">
        <v>0</v>
      </c>
      <c r="L9224" s="275"/>
      <c r="M9224" s="275"/>
      <c r="N9224" s="275"/>
      <c r="O9224" s="275">
        <v>163790.9</v>
      </c>
      <c r="P9224" s="275"/>
      <c r="Q9224" s="73">
        <v>0</v>
      </c>
    </row>
    <row r="9225" spans="1:17" ht="12.1" customHeight="1" x14ac:dyDescent="0.25">
      <c r="A9225" s="273" t="s">
        <v>14033</v>
      </c>
      <c r="B9225" s="273"/>
      <c r="C9225" s="274" t="s">
        <v>14020</v>
      </c>
      <c r="D9225" s="274"/>
      <c r="E9225" s="274"/>
      <c r="F9225" s="274"/>
      <c r="G9225" s="73">
        <v>0</v>
      </c>
      <c r="H9225" s="73">
        <v>0</v>
      </c>
      <c r="I9225" s="275">
        <v>585908.55000000005</v>
      </c>
      <c r="J9225" s="275"/>
      <c r="K9225" s="275">
        <v>0</v>
      </c>
      <c r="L9225" s="275"/>
      <c r="M9225" s="275"/>
      <c r="N9225" s="275"/>
      <c r="O9225" s="275">
        <v>585908.55000000005</v>
      </c>
      <c r="P9225" s="275"/>
      <c r="Q9225" s="73">
        <v>0</v>
      </c>
    </row>
    <row r="9226" spans="1:17" ht="12.1" customHeight="1" x14ac:dyDescent="0.25">
      <c r="A9226" s="273" t="s">
        <v>14034</v>
      </c>
      <c r="B9226" s="273"/>
      <c r="C9226" s="274" t="s">
        <v>14018</v>
      </c>
      <c r="D9226" s="274"/>
      <c r="E9226" s="274"/>
      <c r="F9226" s="274"/>
      <c r="G9226" s="73">
        <v>0</v>
      </c>
      <c r="H9226" s="73">
        <v>0</v>
      </c>
      <c r="I9226" s="275">
        <v>72363.63</v>
      </c>
      <c r="J9226" s="275"/>
      <c r="K9226" s="275">
        <v>0</v>
      </c>
      <c r="L9226" s="275"/>
      <c r="M9226" s="275"/>
      <c r="N9226" s="275"/>
      <c r="O9226" s="275">
        <v>72363.63</v>
      </c>
      <c r="P9226" s="275"/>
      <c r="Q9226" s="73">
        <v>0</v>
      </c>
    </row>
    <row r="9227" spans="1:17" ht="12.1" customHeight="1" x14ac:dyDescent="0.25">
      <c r="A9227" s="273" t="s">
        <v>14035</v>
      </c>
      <c r="B9227" s="273"/>
      <c r="C9227" s="274" t="s">
        <v>14020</v>
      </c>
      <c r="D9227" s="274"/>
      <c r="E9227" s="274"/>
      <c r="F9227" s="274"/>
      <c r="G9227" s="73">
        <v>0</v>
      </c>
      <c r="H9227" s="73">
        <v>0</v>
      </c>
      <c r="I9227" s="275">
        <v>377909.03</v>
      </c>
      <c r="J9227" s="275"/>
      <c r="K9227" s="275">
        <v>0</v>
      </c>
      <c r="L9227" s="275"/>
      <c r="M9227" s="275"/>
      <c r="N9227" s="275"/>
      <c r="O9227" s="275">
        <v>377909.03</v>
      </c>
      <c r="P9227" s="275"/>
      <c r="Q9227" s="73">
        <v>0</v>
      </c>
    </row>
    <row r="9228" spans="1:17" ht="12.75" customHeight="1" x14ac:dyDescent="0.25">
      <c r="A9228" s="273" t="s">
        <v>14036</v>
      </c>
      <c r="B9228" s="273"/>
      <c r="C9228" s="274" t="s">
        <v>14018</v>
      </c>
      <c r="D9228" s="274"/>
      <c r="E9228" s="274"/>
      <c r="F9228" s="274"/>
      <c r="G9228" s="73">
        <v>0</v>
      </c>
      <c r="H9228" s="73">
        <v>0</v>
      </c>
      <c r="I9228" s="275">
        <v>16363.64</v>
      </c>
      <c r="J9228" s="275"/>
      <c r="K9228" s="275">
        <v>0</v>
      </c>
      <c r="L9228" s="275"/>
      <c r="M9228" s="275"/>
      <c r="N9228" s="275"/>
      <c r="O9228" s="275">
        <v>16363.64</v>
      </c>
      <c r="P9228" s="275"/>
      <c r="Q9228" s="73">
        <v>0</v>
      </c>
    </row>
    <row r="9229" spans="1:17" ht="12.1" customHeight="1" x14ac:dyDescent="0.25">
      <c r="A9229" s="273" t="s">
        <v>14037</v>
      </c>
      <c r="B9229" s="273"/>
      <c r="C9229" s="274" t="s">
        <v>14020</v>
      </c>
      <c r="D9229" s="274"/>
      <c r="E9229" s="274"/>
      <c r="F9229" s="274"/>
      <c r="G9229" s="73">
        <v>0</v>
      </c>
      <c r="H9229" s="73">
        <v>0</v>
      </c>
      <c r="I9229" s="275">
        <v>161363.62</v>
      </c>
      <c r="J9229" s="275"/>
      <c r="K9229" s="275">
        <v>0</v>
      </c>
      <c r="L9229" s="275"/>
      <c r="M9229" s="275"/>
      <c r="N9229" s="275"/>
      <c r="O9229" s="275">
        <v>161363.62</v>
      </c>
      <c r="P9229" s="275"/>
      <c r="Q9229" s="73">
        <v>0</v>
      </c>
    </row>
    <row r="9230" spans="1:17" ht="12.1" customHeight="1" x14ac:dyDescent="0.25">
      <c r="A9230" s="273" t="s">
        <v>14038</v>
      </c>
      <c r="B9230" s="273"/>
      <c r="C9230" s="274" t="s">
        <v>14020</v>
      </c>
      <c r="D9230" s="274"/>
      <c r="E9230" s="274"/>
      <c r="F9230" s="274"/>
      <c r="G9230" s="73">
        <v>0</v>
      </c>
      <c r="H9230" s="73">
        <v>0</v>
      </c>
      <c r="I9230" s="275">
        <v>349045.45</v>
      </c>
      <c r="J9230" s="275"/>
      <c r="K9230" s="275">
        <v>0</v>
      </c>
      <c r="L9230" s="275"/>
      <c r="M9230" s="275"/>
      <c r="N9230" s="275"/>
      <c r="O9230" s="275">
        <v>349045.45</v>
      </c>
      <c r="P9230" s="275"/>
      <c r="Q9230" s="73">
        <v>0</v>
      </c>
    </row>
    <row r="9231" spans="1:17" ht="12.75" customHeight="1" x14ac:dyDescent="0.25">
      <c r="A9231" s="273" t="s">
        <v>14039</v>
      </c>
      <c r="B9231" s="273"/>
      <c r="C9231" s="274" t="s">
        <v>14018</v>
      </c>
      <c r="D9231" s="274"/>
      <c r="E9231" s="274"/>
      <c r="F9231" s="274"/>
      <c r="G9231" s="73">
        <v>0</v>
      </c>
      <c r="H9231" s="73">
        <v>0</v>
      </c>
      <c r="I9231" s="275">
        <v>13454.55</v>
      </c>
      <c r="J9231" s="275"/>
      <c r="K9231" s="275">
        <v>0</v>
      </c>
      <c r="L9231" s="275"/>
      <c r="M9231" s="275"/>
      <c r="N9231" s="275"/>
      <c r="O9231" s="275">
        <v>13454.55</v>
      </c>
      <c r="P9231" s="275"/>
      <c r="Q9231" s="73">
        <v>0</v>
      </c>
    </row>
    <row r="9232" spans="1:17" ht="12.1" customHeight="1" x14ac:dyDescent="0.25">
      <c r="A9232" s="273" t="s">
        <v>14040</v>
      </c>
      <c r="B9232" s="273"/>
      <c r="C9232" s="274" t="s">
        <v>14020</v>
      </c>
      <c r="D9232" s="274"/>
      <c r="E9232" s="274"/>
      <c r="F9232" s="274"/>
      <c r="G9232" s="73">
        <v>0</v>
      </c>
      <c r="H9232" s="73">
        <v>0</v>
      </c>
      <c r="I9232" s="275">
        <v>321727.34000000003</v>
      </c>
      <c r="J9232" s="275"/>
      <c r="K9232" s="275">
        <v>0</v>
      </c>
      <c r="L9232" s="275"/>
      <c r="M9232" s="275"/>
      <c r="N9232" s="275"/>
      <c r="O9232" s="275">
        <v>321727.34000000003</v>
      </c>
      <c r="P9232" s="275"/>
      <c r="Q9232" s="73">
        <v>0</v>
      </c>
    </row>
    <row r="9233" spans="1:17" ht="12.1" customHeight="1" x14ac:dyDescent="0.25">
      <c r="A9233" s="273" t="s">
        <v>14041</v>
      </c>
      <c r="B9233" s="273"/>
      <c r="C9233" s="274" t="s">
        <v>14018</v>
      </c>
      <c r="D9233" s="274"/>
      <c r="E9233" s="274"/>
      <c r="F9233" s="274"/>
      <c r="G9233" s="73">
        <v>0</v>
      </c>
      <c r="H9233" s="73">
        <v>0</v>
      </c>
      <c r="I9233" s="275">
        <v>63727.27</v>
      </c>
      <c r="J9233" s="275"/>
      <c r="K9233" s="275">
        <v>0</v>
      </c>
      <c r="L9233" s="275"/>
      <c r="M9233" s="275"/>
      <c r="N9233" s="275"/>
      <c r="O9233" s="275">
        <v>63727.27</v>
      </c>
      <c r="P9233" s="275"/>
      <c r="Q9233" s="73">
        <v>0</v>
      </c>
    </row>
    <row r="9234" spans="1:17" ht="12.75" customHeight="1" x14ac:dyDescent="0.25">
      <c r="A9234" s="273" t="s">
        <v>14042</v>
      </c>
      <c r="B9234" s="273"/>
      <c r="C9234" s="274" t="s">
        <v>14020</v>
      </c>
      <c r="D9234" s="274"/>
      <c r="E9234" s="274"/>
      <c r="F9234" s="274"/>
      <c r="G9234" s="73">
        <v>0</v>
      </c>
      <c r="H9234" s="73">
        <v>0</v>
      </c>
      <c r="I9234" s="275">
        <v>121818.17</v>
      </c>
      <c r="J9234" s="275"/>
      <c r="K9234" s="275">
        <v>0</v>
      </c>
      <c r="L9234" s="275"/>
      <c r="M9234" s="275"/>
      <c r="N9234" s="275"/>
      <c r="O9234" s="275">
        <v>121818.17</v>
      </c>
      <c r="P9234" s="275"/>
      <c r="Q9234" s="73">
        <v>0</v>
      </c>
    </row>
    <row r="9235" spans="1:17" ht="12.1" customHeight="1" x14ac:dyDescent="0.25">
      <c r="A9235" s="273" t="s">
        <v>14043</v>
      </c>
      <c r="B9235" s="273"/>
      <c r="C9235" s="274" t="s">
        <v>14020</v>
      </c>
      <c r="D9235" s="274"/>
      <c r="E9235" s="274"/>
      <c r="F9235" s="274"/>
      <c r="G9235" s="73">
        <v>0</v>
      </c>
      <c r="H9235" s="73">
        <v>0</v>
      </c>
      <c r="I9235" s="275">
        <v>314545.40000000002</v>
      </c>
      <c r="J9235" s="275"/>
      <c r="K9235" s="275">
        <v>0</v>
      </c>
      <c r="L9235" s="275"/>
      <c r="M9235" s="275"/>
      <c r="N9235" s="275"/>
      <c r="O9235" s="275">
        <v>314545.40000000002</v>
      </c>
      <c r="P9235" s="275"/>
      <c r="Q9235" s="73">
        <v>0</v>
      </c>
    </row>
    <row r="9236" spans="1:17" ht="12.1" customHeight="1" x14ac:dyDescent="0.25">
      <c r="A9236" s="273" t="s">
        <v>14044</v>
      </c>
      <c r="B9236" s="273"/>
      <c r="C9236" s="274" t="s">
        <v>14018</v>
      </c>
      <c r="D9236" s="274"/>
      <c r="E9236" s="274"/>
      <c r="F9236" s="274"/>
      <c r="G9236" s="73">
        <v>0</v>
      </c>
      <c r="H9236" s="73">
        <v>0</v>
      </c>
      <c r="I9236" s="275">
        <v>246090.89</v>
      </c>
      <c r="J9236" s="275"/>
      <c r="K9236" s="275">
        <v>0</v>
      </c>
      <c r="L9236" s="275"/>
      <c r="M9236" s="275"/>
      <c r="N9236" s="275"/>
      <c r="O9236" s="275">
        <v>246090.89</v>
      </c>
      <c r="P9236" s="275"/>
      <c r="Q9236" s="73">
        <v>0</v>
      </c>
    </row>
    <row r="9237" spans="1:17" ht="12.75" customHeight="1" x14ac:dyDescent="0.25">
      <c r="A9237" s="273" t="s">
        <v>14045</v>
      </c>
      <c r="B9237" s="273"/>
      <c r="C9237" s="274" t="s">
        <v>14046</v>
      </c>
      <c r="D9237" s="274"/>
      <c r="E9237" s="274"/>
      <c r="F9237" s="274"/>
      <c r="G9237" s="73">
        <v>0</v>
      </c>
      <c r="H9237" s="73">
        <v>0</v>
      </c>
      <c r="I9237" s="275">
        <v>187881.62</v>
      </c>
      <c r="J9237" s="275"/>
      <c r="K9237" s="275">
        <v>0</v>
      </c>
      <c r="L9237" s="275"/>
      <c r="M9237" s="275"/>
      <c r="N9237" s="275"/>
      <c r="O9237" s="275">
        <v>187881.62</v>
      </c>
      <c r="P9237" s="275"/>
      <c r="Q9237" s="73">
        <v>0</v>
      </c>
    </row>
    <row r="9238" spans="1:17" ht="12.1" customHeight="1" x14ac:dyDescent="0.25">
      <c r="A9238" s="273" t="s">
        <v>14047</v>
      </c>
      <c r="B9238" s="273"/>
      <c r="C9238" s="274" t="s">
        <v>14018</v>
      </c>
      <c r="D9238" s="274"/>
      <c r="E9238" s="274"/>
      <c r="F9238" s="274"/>
      <c r="G9238" s="73">
        <v>0</v>
      </c>
      <c r="H9238" s="73">
        <v>0</v>
      </c>
      <c r="I9238" s="275">
        <v>100000</v>
      </c>
      <c r="J9238" s="275"/>
      <c r="K9238" s="275">
        <v>0</v>
      </c>
      <c r="L9238" s="275"/>
      <c r="M9238" s="275"/>
      <c r="N9238" s="275"/>
      <c r="O9238" s="275">
        <v>100000</v>
      </c>
      <c r="P9238" s="275"/>
      <c r="Q9238" s="73">
        <v>0</v>
      </c>
    </row>
    <row r="9239" spans="1:17" ht="12.1" customHeight="1" x14ac:dyDescent="0.25">
      <c r="A9239" s="273" t="s">
        <v>14048</v>
      </c>
      <c r="B9239" s="273"/>
      <c r="C9239" s="274" t="s">
        <v>14020</v>
      </c>
      <c r="D9239" s="274"/>
      <c r="E9239" s="274"/>
      <c r="F9239" s="274"/>
      <c r="G9239" s="73">
        <v>0</v>
      </c>
      <c r="H9239" s="73">
        <v>0</v>
      </c>
      <c r="I9239" s="275">
        <v>213272.69</v>
      </c>
      <c r="J9239" s="275"/>
      <c r="K9239" s="275">
        <v>0</v>
      </c>
      <c r="L9239" s="275"/>
      <c r="M9239" s="275"/>
      <c r="N9239" s="275"/>
      <c r="O9239" s="275">
        <v>213272.69</v>
      </c>
      <c r="P9239" s="275"/>
      <c r="Q9239" s="73">
        <v>0</v>
      </c>
    </row>
    <row r="9240" spans="1:17" ht="12.75" customHeight="1" x14ac:dyDescent="0.25">
      <c r="A9240" s="273" t="s">
        <v>14049</v>
      </c>
      <c r="B9240" s="273"/>
      <c r="C9240" s="274" t="s">
        <v>14020</v>
      </c>
      <c r="D9240" s="274"/>
      <c r="E9240" s="274"/>
      <c r="F9240" s="274"/>
      <c r="G9240" s="73">
        <v>0</v>
      </c>
      <c r="H9240" s="73">
        <v>0</v>
      </c>
      <c r="I9240" s="275">
        <v>282311.5</v>
      </c>
      <c r="J9240" s="275"/>
      <c r="K9240" s="275">
        <v>0</v>
      </c>
      <c r="L9240" s="275"/>
      <c r="M9240" s="275"/>
      <c r="N9240" s="275"/>
      <c r="O9240" s="275">
        <v>282311.5</v>
      </c>
      <c r="P9240" s="275"/>
      <c r="Q9240" s="73">
        <v>0</v>
      </c>
    </row>
    <row r="9241" spans="1:17" ht="12.1" customHeight="1" x14ac:dyDescent="0.25">
      <c r="A9241" s="273" t="s">
        <v>14050</v>
      </c>
      <c r="B9241" s="273"/>
      <c r="C9241" s="274" t="s">
        <v>14051</v>
      </c>
      <c r="D9241" s="274"/>
      <c r="E9241" s="274"/>
      <c r="F9241" s="274"/>
      <c r="G9241" s="73">
        <v>0</v>
      </c>
      <c r="H9241" s="73">
        <v>0</v>
      </c>
      <c r="I9241" s="275">
        <v>15454.53</v>
      </c>
      <c r="J9241" s="275"/>
      <c r="K9241" s="275">
        <v>0</v>
      </c>
      <c r="L9241" s="275"/>
      <c r="M9241" s="275"/>
      <c r="N9241" s="275"/>
      <c r="O9241" s="275">
        <v>15454.53</v>
      </c>
      <c r="P9241" s="275"/>
      <c r="Q9241" s="73">
        <v>0</v>
      </c>
    </row>
    <row r="9242" spans="1:17" ht="12.1" customHeight="1" x14ac:dyDescent="0.25">
      <c r="A9242" s="273" t="s">
        <v>14052</v>
      </c>
      <c r="B9242" s="273"/>
      <c r="C9242" s="274" t="s">
        <v>14053</v>
      </c>
      <c r="D9242" s="274"/>
      <c r="E9242" s="274"/>
      <c r="F9242" s="274"/>
      <c r="G9242" s="73">
        <v>0</v>
      </c>
      <c r="H9242" s="73">
        <v>0</v>
      </c>
      <c r="I9242" s="275">
        <v>81454.539999999994</v>
      </c>
      <c r="J9242" s="275"/>
      <c r="K9242" s="275">
        <v>0</v>
      </c>
      <c r="L9242" s="275"/>
      <c r="M9242" s="275"/>
      <c r="N9242" s="275"/>
      <c r="O9242" s="275">
        <v>81454.539999999994</v>
      </c>
      <c r="P9242" s="275"/>
      <c r="Q9242" s="73">
        <v>0</v>
      </c>
    </row>
    <row r="9243" spans="1:17" ht="12.75" customHeight="1" x14ac:dyDescent="0.25">
      <c r="A9243" s="273" t="s">
        <v>14054</v>
      </c>
      <c r="B9243" s="273"/>
      <c r="C9243" s="274" t="s">
        <v>14055</v>
      </c>
      <c r="D9243" s="274"/>
      <c r="E9243" s="274"/>
      <c r="F9243" s="274"/>
      <c r="G9243" s="73">
        <v>0</v>
      </c>
      <c r="H9243" s="73">
        <v>0</v>
      </c>
      <c r="I9243" s="275">
        <v>54727.27</v>
      </c>
      <c r="J9243" s="275"/>
      <c r="K9243" s="275">
        <v>0</v>
      </c>
      <c r="L9243" s="275"/>
      <c r="M9243" s="275"/>
      <c r="N9243" s="275"/>
      <c r="O9243" s="275">
        <v>54727.27</v>
      </c>
      <c r="P9243" s="275"/>
      <c r="Q9243" s="73">
        <v>0</v>
      </c>
    </row>
    <row r="9244" spans="1:17" ht="12.1" customHeight="1" x14ac:dyDescent="0.25">
      <c r="A9244" s="273" t="s">
        <v>14056</v>
      </c>
      <c r="B9244" s="273"/>
      <c r="C9244" s="274" t="s">
        <v>14018</v>
      </c>
      <c r="D9244" s="274"/>
      <c r="E9244" s="274"/>
      <c r="F9244" s="274"/>
      <c r="G9244" s="73">
        <v>0</v>
      </c>
      <c r="H9244" s="73">
        <v>0</v>
      </c>
      <c r="I9244" s="275">
        <v>14818.18</v>
      </c>
      <c r="J9244" s="275"/>
      <c r="K9244" s="275">
        <v>0</v>
      </c>
      <c r="L9244" s="275"/>
      <c r="M9244" s="275"/>
      <c r="N9244" s="275"/>
      <c r="O9244" s="275">
        <v>14818.18</v>
      </c>
      <c r="P9244" s="275"/>
      <c r="Q9244" s="73">
        <v>0</v>
      </c>
    </row>
    <row r="9245" spans="1:17" ht="12.1" customHeight="1" x14ac:dyDescent="0.25">
      <c r="A9245" s="273" t="s">
        <v>14057</v>
      </c>
      <c r="B9245" s="273"/>
      <c r="C9245" s="274" t="s">
        <v>14020</v>
      </c>
      <c r="D9245" s="274"/>
      <c r="E9245" s="274"/>
      <c r="F9245" s="274"/>
      <c r="G9245" s="73">
        <v>0</v>
      </c>
      <c r="H9245" s="73">
        <v>0</v>
      </c>
      <c r="I9245" s="275">
        <v>88181.81</v>
      </c>
      <c r="J9245" s="275"/>
      <c r="K9245" s="275">
        <v>0</v>
      </c>
      <c r="L9245" s="275"/>
      <c r="M9245" s="275"/>
      <c r="N9245" s="275"/>
      <c r="O9245" s="275">
        <v>88181.81</v>
      </c>
      <c r="P9245" s="275"/>
      <c r="Q9245" s="73">
        <v>0</v>
      </c>
    </row>
    <row r="9246" spans="1:17" ht="12.75" customHeight="1" x14ac:dyDescent="0.25">
      <c r="A9246" s="273" t="s">
        <v>14058</v>
      </c>
      <c r="B9246" s="273"/>
      <c r="C9246" s="274" t="s">
        <v>14020</v>
      </c>
      <c r="D9246" s="274"/>
      <c r="E9246" s="274"/>
      <c r="F9246" s="274"/>
      <c r="G9246" s="73">
        <v>0</v>
      </c>
      <c r="H9246" s="73">
        <v>0</v>
      </c>
      <c r="I9246" s="275">
        <v>209363.58</v>
      </c>
      <c r="J9246" s="275"/>
      <c r="K9246" s="275">
        <v>0</v>
      </c>
      <c r="L9246" s="275"/>
      <c r="M9246" s="275"/>
      <c r="N9246" s="275"/>
      <c r="O9246" s="275">
        <v>209363.58</v>
      </c>
      <c r="P9246" s="275"/>
      <c r="Q9246" s="73">
        <v>0</v>
      </c>
    </row>
    <row r="9247" spans="1:17" ht="12.1" customHeight="1" x14ac:dyDescent="0.25">
      <c r="A9247" s="273" t="s">
        <v>14059</v>
      </c>
      <c r="B9247" s="273"/>
      <c r="C9247" s="274" t="s">
        <v>14020</v>
      </c>
      <c r="D9247" s="274"/>
      <c r="E9247" s="274"/>
      <c r="F9247" s="274"/>
      <c r="G9247" s="73">
        <v>0</v>
      </c>
      <c r="H9247" s="73">
        <v>0</v>
      </c>
      <c r="I9247" s="275">
        <v>348100.01</v>
      </c>
      <c r="J9247" s="275"/>
      <c r="K9247" s="275">
        <v>0</v>
      </c>
      <c r="L9247" s="275"/>
      <c r="M9247" s="275"/>
      <c r="N9247" s="275"/>
      <c r="O9247" s="275">
        <v>348100.01</v>
      </c>
      <c r="P9247" s="275"/>
      <c r="Q9247" s="73">
        <v>0</v>
      </c>
    </row>
    <row r="9248" spans="1:17" ht="12.1" customHeight="1" x14ac:dyDescent="0.25">
      <c r="A9248" s="273" t="s">
        <v>14060</v>
      </c>
      <c r="B9248" s="273"/>
      <c r="C9248" s="274" t="s">
        <v>14018</v>
      </c>
      <c r="D9248" s="274"/>
      <c r="E9248" s="274"/>
      <c r="F9248" s="274"/>
      <c r="G9248" s="73">
        <v>0</v>
      </c>
      <c r="H9248" s="73">
        <v>0</v>
      </c>
      <c r="I9248" s="275">
        <v>13454.55</v>
      </c>
      <c r="J9248" s="275"/>
      <c r="K9248" s="275">
        <v>0</v>
      </c>
      <c r="L9248" s="275"/>
      <c r="M9248" s="275"/>
      <c r="N9248" s="275"/>
      <c r="O9248" s="275">
        <v>13454.55</v>
      </c>
      <c r="P9248" s="275"/>
      <c r="Q9248" s="73">
        <v>0</v>
      </c>
    </row>
    <row r="9249" spans="1:17" ht="12.75" customHeight="1" x14ac:dyDescent="0.25">
      <c r="A9249" s="273" t="s">
        <v>14061</v>
      </c>
      <c r="B9249" s="273"/>
      <c r="C9249" s="274" t="s">
        <v>14020</v>
      </c>
      <c r="D9249" s="274"/>
      <c r="E9249" s="274"/>
      <c r="F9249" s="274"/>
      <c r="G9249" s="73">
        <v>0</v>
      </c>
      <c r="H9249" s="73">
        <v>0</v>
      </c>
      <c r="I9249" s="275">
        <v>202727.29</v>
      </c>
      <c r="J9249" s="275"/>
      <c r="K9249" s="275">
        <v>0</v>
      </c>
      <c r="L9249" s="275"/>
      <c r="M9249" s="275"/>
      <c r="N9249" s="275"/>
      <c r="O9249" s="275">
        <v>202727.29</v>
      </c>
      <c r="P9249" s="275"/>
      <c r="Q9249" s="73">
        <v>0</v>
      </c>
    </row>
    <row r="9250" spans="1:17" ht="12.1" customHeight="1" x14ac:dyDescent="0.25">
      <c r="A9250" s="273" t="s">
        <v>14062</v>
      </c>
      <c r="B9250" s="273"/>
      <c r="C9250" s="274" t="s">
        <v>14063</v>
      </c>
      <c r="D9250" s="274"/>
      <c r="E9250" s="274"/>
      <c r="F9250" s="274"/>
      <c r="G9250" s="73">
        <v>0</v>
      </c>
      <c r="H9250" s="73">
        <v>0</v>
      </c>
      <c r="I9250" s="275">
        <v>445181.78</v>
      </c>
      <c r="J9250" s="275"/>
      <c r="K9250" s="275">
        <v>0</v>
      </c>
      <c r="L9250" s="275"/>
      <c r="M9250" s="275"/>
      <c r="N9250" s="275"/>
      <c r="O9250" s="275">
        <v>445181.78</v>
      </c>
      <c r="P9250" s="275"/>
      <c r="Q9250" s="73">
        <v>0</v>
      </c>
    </row>
    <row r="9251" spans="1:17" ht="12.1" customHeight="1" x14ac:dyDescent="0.25">
      <c r="A9251" s="273" t="s">
        <v>14064</v>
      </c>
      <c r="B9251" s="273"/>
      <c r="C9251" s="274" t="s">
        <v>14065</v>
      </c>
      <c r="D9251" s="274"/>
      <c r="E9251" s="274"/>
      <c r="F9251" s="274"/>
      <c r="G9251" s="73">
        <v>0</v>
      </c>
      <c r="H9251" s="73">
        <v>0</v>
      </c>
      <c r="I9251" s="275">
        <v>391636.34</v>
      </c>
      <c r="J9251" s="275"/>
      <c r="K9251" s="275">
        <v>0</v>
      </c>
      <c r="L9251" s="275"/>
      <c r="M9251" s="275"/>
      <c r="N9251" s="275"/>
      <c r="O9251" s="275">
        <v>391636.34</v>
      </c>
      <c r="P9251" s="275"/>
      <c r="Q9251" s="73">
        <v>0</v>
      </c>
    </row>
    <row r="9252" spans="1:17" ht="12.1" customHeight="1" x14ac:dyDescent="0.25">
      <c r="A9252" s="273" t="s">
        <v>14066</v>
      </c>
      <c r="B9252" s="273"/>
      <c r="C9252" s="274" t="s">
        <v>14067</v>
      </c>
      <c r="D9252" s="274"/>
      <c r="E9252" s="274"/>
      <c r="F9252" s="274"/>
      <c r="G9252" s="73">
        <v>0</v>
      </c>
      <c r="H9252" s="73">
        <v>0</v>
      </c>
      <c r="I9252" s="275">
        <v>14818.18</v>
      </c>
      <c r="J9252" s="275"/>
      <c r="K9252" s="275">
        <v>0</v>
      </c>
      <c r="L9252" s="275"/>
      <c r="M9252" s="275"/>
      <c r="N9252" s="275"/>
      <c r="O9252" s="275">
        <v>14818.18</v>
      </c>
      <c r="P9252" s="275"/>
      <c r="Q9252" s="73">
        <v>0</v>
      </c>
    </row>
    <row r="9253" spans="1:17" ht="12.75" customHeight="1" x14ac:dyDescent="0.25">
      <c r="A9253" s="273" t="s">
        <v>14068</v>
      </c>
      <c r="B9253" s="273"/>
      <c r="C9253" s="274" t="s">
        <v>14069</v>
      </c>
      <c r="D9253" s="274"/>
      <c r="E9253" s="274"/>
      <c r="F9253" s="274"/>
      <c r="G9253" s="73">
        <v>0</v>
      </c>
      <c r="H9253" s="73">
        <v>0</v>
      </c>
      <c r="I9253" s="275">
        <v>425909.06</v>
      </c>
      <c r="J9253" s="275"/>
      <c r="K9253" s="275">
        <v>0</v>
      </c>
      <c r="L9253" s="275"/>
      <c r="M9253" s="275"/>
      <c r="N9253" s="275"/>
      <c r="O9253" s="275">
        <v>425909.06</v>
      </c>
      <c r="P9253" s="275"/>
      <c r="Q9253" s="73">
        <v>0</v>
      </c>
    </row>
    <row r="9254" spans="1:17" ht="12.1" customHeight="1" x14ac:dyDescent="0.25">
      <c r="A9254" s="273" t="s">
        <v>14070</v>
      </c>
      <c r="B9254" s="273"/>
      <c r="C9254" s="274" t="s">
        <v>14071</v>
      </c>
      <c r="D9254" s="274"/>
      <c r="E9254" s="274"/>
      <c r="F9254" s="274"/>
      <c r="G9254" s="73">
        <v>0</v>
      </c>
      <c r="H9254" s="73">
        <v>0</v>
      </c>
      <c r="I9254" s="275">
        <v>2957218.21</v>
      </c>
      <c r="J9254" s="275"/>
      <c r="K9254" s="275">
        <v>0</v>
      </c>
      <c r="L9254" s="275"/>
      <c r="M9254" s="275"/>
      <c r="N9254" s="275"/>
      <c r="O9254" s="275">
        <v>2957218.21</v>
      </c>
      <c r="P9254" s="275"/>
      <c r="Q9254" s="73">
        <v>0</v>
      </c>
    </row>
    <row r="9255" spans="1:17" ht="12.1" customHeight="1" x14ac:dyDescent="0.25">
      <c r="A9255" s="273" t="s">
        <v>14072</v>
      </c>
      <c r="B9255" s="273"/>
      <c r="C9255" s="274" t="s">
        <v>14073</v>
      </c>
      <c r="D9255" s="274"/>
      <c r="E9255" s="274"/>
      <c r="F9255" s="274"/>
      <c r="G9255" s="73">
        <v>0</v>
      </c>
      <c r="H9255" s="73">
        <v>0</v>
      </c>
      <c r="I9255" s="275">
        <v>100181.81</v>
      </c>
      <c r="J9255" s="275"/>
      <c r="K9255" s="275">
        <v>0</v>
      </c>
      <c r="L9255" s="275"/>
      <c r="M9255" s="275"/>
      <c r="N9255" s="275"/>
      <c r="O9255" s="275">
        <v>100181.81</v>
      </c>
      <c r="P9255" s="275"/>
      <c r="Q9255" s="73">
        <v>0</v>
      </c>
    </row>
    <row r="9256" spans="1:17" ht="12.75" customHeight="1" x14ac:dyDescent="0.25">
      <c r="A9256" s="273" t="s">
        <v>14074</v>
      </c>
      <c r="B9256" s="273"/>
      <c r="C9256" s="274" t="s">
        <v>14075</v>
      </c>
      <c r="D9256" s="274"/>
      <c r="E9256" s="274"/>
      <c r="F9256" s="274"/>
      <c r="G9256" s="73">
        <v>0</v>
      </c>
      <c r="H9256" s="73">
        <v>0</v>
      </c>
      <c r="I9256" s="275">
        <v>790636.3</v>
      </c>
      <c r="J9256" s="275"/>
      <c r="K9256" s="275">
        <v>0</v>
      </c>
      <c r="L9256" s="275"/>
      <c r="M9256" s="275"/>
      <c r="N9256" s="275"/>
      <c r="O9256" s="275">
        <v>790636.3</v>
      </c>
      <c r="P9256" s="275"/>
      <c r="Q9256" s="73">
        <v>0</v>
      </c>
    </row>
    <row r="9257" spans="1:17" ht="12.1" customHeight="1" x14ac:dyDescent="0.25">
      <c r="A9257" s="273" t="s">
        <v>14076</v>
      </c>
      <c r="B9257" s="273"/>
      <c r="C9257" s="274" t="s">
        <v>14077</v>
      </c>
      <c r="D9257" s="274"/>
      <c r="E9257" s="274"/>
      <c r="F9257" s="274"/>
      <c r="G9257" s="73">
        <v>0</v>
      </c>
      <c r="H9257" s="73">
        <v>0</v>
      </c>
      <c r="I9257" s="275">
        <v>2629681.92</v>
      </c>
      <c r="J9257" s="275"/>
      <c r="K9257" s="275">
        <v>0</v>
      </c>
      <c r="L9257" s="275"/>
      <c r="M9257" s="275"/>
      <c r="N9257" s="275"/>
      <c r="O9257" s="275">
        <v>2629681.92</v>
      </c>
      <c r="P9257" s="275"/>
      <c r="Q9257" s="73">
        <v>0</v>
      </c>
    </row>
    <row r="9258" spans="1:17" ht="12.1" customHeight="1" x14ac:dyDescent="0.25">
      <c r="A9258" s="273" t="s">
        <v>14078</v>
      </c>
      <c r="B9258" s="273"/>
      <c r="C9258" s="274" t="s">
        <v>14079</v>
      </c>
      <c r="D9258" s="274"/>
      <c r="E9258" s="274"/>
      <c r="F9258" s="274"/>
      <c r="G9258" s="73">
        <v>0</v>
      </c>
      <c r="H9258" s="73">
        <v>0</v>
      </c>
      <c r="I9258" s="275">
        <v>204927.25</v>
      </c>
      <c r="J9258" s="275"/>
      <c r="K9258" s="275">
        <v>0</v>
      </c>
      <c r="L9258" s="275"/>
      <c r="M9258" s="275"/>
      <c r="N9258" s="275"/>
      <c r="O9258" s="275">
        <v>204927.25</v>
      </c>
      <c r="P9258" s="275"/>
      <c r="Q9258" s="73">
        <v>0</v>
      </c>
    </row>
    <row r="9259" spans="1:17" ht="12.75" customHeight="1" x14ac:dyDescent="0.25">
      <c r="A9259" s="273" t="s">
        <v>14080</v>
      </c>
      <c r="B9259" s="273"/>
      <c r="C9259" s="274" t="s">
        <v>14081</v>
      </c>
      <c r="D9259" s="274"/>
      <c r="E9259" s="274"/>
      <c r="F9259" s="274"/>
      <c r="G9259" s="73">
        <v>0</v>
      </c>
      <c r="H9259" s="73">
        <v>0</v>
      </c>
      <c r="I9259" s="275">
        <v>215909.09</v>
      </c>
      <c r="J9259" s="275"/>
      <c r="K9259" s="275">
        <v>0</v>
      </c>
      <c r="L9259" s="275"/>
      <c r="M9259" s="275"/>
      <c r="N9259" s="275"/>
      <c r="O9259" s="275">
        <v>215909.09</v>
      </c>
      <c r="P9259" s="275"/>
      <c r="Q9259" s="73">
        <v>0</v>
      </c>
    </row>
    <row r="9260" spans="1:17" ht="12.1" customHeight="1" x14ac:dyDescent="0.25">
      <c r="A9260" s="273" t="s">
        <v>14082</v>
      </c>
      <c r="B9260" s="273"/>
      <c r="C9260" s="274" t="s">
        <v>14083</v>
      </c>
      <c r="D9260" s="274"/>
      <c r="E9260" s="274"/>
      <c r="F9260" s="274"/>
      <c r="G9260" s="73">
        <v>0</v>
      </c>
      <c r="H9260" s="73">
        <v>0</v>
      </c>
      <c r="I9260" s="275">
        <v>388645.47</v>
      </c>
      <c r="J9260" s="275"/>
      <c r="K9260" s="275">
        <v>0</v>
      </c>
      <c r="L9260" s="275"/>
      <c r="M9260" s="275"/>
      <c r="N9260" s="275"/>
      <c r="O9260" s="275">
        <v>388645.47</v>
      </c>
      <c r="P9260" s="275"/>
      <c r="Q9260" s="73">
        <v>0</v>
      </c>
    </row>
    <row r="9261" spans="1:17" ht="12.1" customHeight="1" x14ac:dyDescent="0.25">
      <c r="A9261" s="273" t="s">
        <v>14084</v>
      </c>
      <c r="B9261" s="273"/>
      <c r="C9261" s="274" t="s">
        <v>14085</v>
      </c>
      <c r="D9261" s="274"/>
      <c r="E9261" s="274"/>
      <c r="F9261" s="274"/>
      <c r="G9261" s="73">
        <v>0</v>
      </c>
      <c r="H9261" s="73">
        <v>0</v>
      </c>
      <c r="I9261" s="275">
        <v>257863.58</v>
      </c>
      <c r="J9261" s="275"/>
      <c r="K9261" s="275">
        <v>0</v>
      </c>
      <c r="L9261" s="275"/>
      <c r="M9261" s="275"/>
      <c r="N9261" s="275"/>
      <c r="O9261" s="275">
        <v>257863.58</v>
      </c>
      <c r="P9261" s="275"/>
      <c r="Q9261" s="73">
        <v>0</v>
      </c>
    </row>
    <row r="9262" spans="1:17" ht="12.75" customHeight="1" x14ac:dyDescent="0.25">
      <c r="A9262" s="273" t="s">
        <v>14086</v>
      </c>
      <c r="B9262" s="273"/>
      <c r="C9262" s="274" t="s">
        <v>14085</v>
      </c>
      <c r="D9262" s="274"/>
      <c r="E9262" s="274"/>
      <c r="F9262" s="274"/>
      <c r="G9262" s="73">
        <v>0</v>
      </c>
      <c r="H9262" s="73">
        <v>0</v>
      </c>
      <c r="I9262" s="275">
        <v>114727.26</v>
      </c>
      <c r="J9262" s="275"/>
      <c r="K9262" s="275">
        <v>0</v>
      </c>
      <c r="L9262" s="275"/>
      <c r="M9262" s="275"/>
      <c r="N9262" s="275"/>
      <c r="O9262" s="275">
        <v>114727.26</v>
      </c>
      <c r="P9262" s="275"/>
      <c r="Q9262" s="73">
        <v>0</v>
      </c>
    </row>
    <row r="9263" spans="1:17" ht="12.1" customHeight="1" x14ac:dyDescent="0.25">
      <c r="A9263" s="273" t="s">
        <v>14087</v>
      </c>
      <c r="B9263" s="273"/>
      <c r="C9263" s="274" t="s">
        <v>14085</v>
      </c>
      <c r="D9263" s="274"/>
      <c r="E9263" s="274"/>
      <c r="F9263" s="274"/>
      <c r="G9263" s="73">
        <v>0</v>
      </c>
      <c r="H9263" s="73">
        <v>0</v>
      </c>
      <c r="I9263" s="275">
        <v>104545.47</v>
      </c>
      <c r="J9263" s="275"/>
      <c r="K9263" s="275">
        <v>0</v>
      </c>
      <c r="L9263" s="275"/>
      <c r="M9263" s="275"/>
      <c r="N9263" s="275"/>
      <c r="O9263" s="275">
        <v>104545.47</v>
      </c>
      <c r="P9263" s="275"/>
      <c r="Q9263" s="73">
        <v>0</v>
      </c>
    </row>
    <row r="9264" spans="1:17" ht="12.1" customHeight="1" x14ac:dyDescent="0.25">
      <c r="A9264" s="273" t="s">
        <v>14088</v>
      </c>
      <c r="B9264" s="273"/>
      <c r="C9264" s="274" t="s">
        <v>14085</v>
      </c>
      <c r="D9264" s="274"/>
      <c r="E9264" s="274"/>
      <c r="F9264" s="274"/>
      <c r="G9264" s="73">
        <v>0</v>
      </c>
      <c r="H9264" s="73">
        <v>0</v>
      </c>
      <c r="I9264" s="275">
        <v>122181.83</v>
      </c>
      <c r="J9264" s="275"/>
      <c r="K9264" s="275">
        <v>0</v>
      </c>
      <c r="L9264" s="275"/>
      <c r="M9264" s="275"/>
      <c r="N9264" s="275"/>
      <c r="O9264" s="275">
        <v>122181.83</v>
      </c>
      <c r="P9264" s="275"/>
      <c r="Q9264" s="73">
        <v>0</v>
      </c>
    </row>
    <row r="9265" spans="1:17" ht="12.75" customHeight="1" x14ac:dyDescent="0.25">
      <c r="A9265" s="273" t="s">
        <v>14089</v>
      </c>
      <c r="B9265" s="273"/>
      <c r="C9265" s="274" t="s">
        <v>14085</v>
      </c>
      <c r="D9265" s="274"/>
      <c r="E9265" s="274"/>
      <c r="F9265" s="274"/>
      <c r="G9265" s="73">
        <v>0</v>
      </c>
      <c r="H9265" s="73">
        <v>0</v>
      </c>
      <c r="I9265" s="275">
        <v>180545.46</v>
      </c>
      <c r="J9265" s="275"/>
      <c r="K9265" s="275">
        <v>0</v>
      </c>
      <c r="L9265" s="275"/>
      <c r="M9265" s="275"/>
      <c r="N9265" s="275"/>
      <c r="O9265" s="275">
        <v>180545.46</v>
      </c>
      <c r="P9265" s="275"/>
      <c r="Q9265" s="73">
        <v>0</v>
      </c>
    </row>
    <row r="9266" spans="1:17" ht="12.1" customHeight="1" x14ac:dyDescent="0.25">
      <c r="A9266" s="273" t="s">
        <v>14090</v>
      </c>
      <c r="B9266" s="273"/>
      <c r="C9266" s="274" t="s">
        <v>14085</v>
      </c>
      <c r="D9266" s="274"/>
      <c r="E9266" s="274"/>
      <c r="F9266" s="274"/>
      <c r="G9266" s="73">
        <v>0</v>
      </c>
      <c r="H9266" s="73">
        <v>0</v>
      </c>
      <c r="I9266" s="275">
        <v>193136.44</v>
      </c>
      <c r="J9266" s="275"/>
      <c r="K9266" s="275">
        <v>0</v>
      </c>
      <c r="L9266" s="275"/>
      <c r="M9266" s="275"/>
      <c r="N9266" s="275"/>
      <c r="O9266" s="275">
        <v>193136.44</v>
      </c>
      <c r="P9266" s="275"/>
      <c r="Q9266" s="73">
        <v>0</v>
      </c>
    </row>
    <row r="9267" spans="1:17" ht="12.1" customHeight="1" x14ac:dyDescent="0.25">
      <c r="A9267" s="273" t="s">
        <v>14091</v>
      </c>
      <c r="B9267" s="273"/>
      <c r="C9267" s="274" t="s">
        <v>14085</v>
      </c>
      <c r="D9267" s="274"/>
      <c r="E9267" s="274"/>
      <c r="F9267" s="274"/>
      <c r="G9267" s="73">
        <v>0</v>
      </c>
      <c r="H9267" s="73">
        <v>0</v>
      </c>
      <c r="I9267" s="275">
        <v>16400</v>
      </c>
      <c r="J9267" s="275"/>
      <c r="K9267" s="275">
        <v>0</v>
      </c>
      <c r="L9267" s="275"/>
      <c r="M9267" s="275"/>
      <c r="N9267" s="275"/>
      <c r="O9267" s="275">
        <v>16400</v>
      </c>
      <c r="P9267" s="275"/>
      <c r="Q9267" s="73">
        <v>0</v>
      </c>
    </row>
    <row r="9268" spans="1:17" ht="12.75" customHeight="1" x14ac:dyDescent="0.25">
      <c r="A9268" s="273" t="s">
        <v>14092</v>
      </c>
      <c r="B9268" s="273"/>
      <c r="C9268" s="274" t="s">
        <v>14085</v>
      </c>
      <c r="D9268" s="274"/>
      <c r="E9268" s="274"/>
      <c r="F9268" s="274"/>
      <c r="G9268" s="73">
        <v>0</v>
      </c>
      <c r="H9268" s="73">
        <v>0</v>
      </c>
      <c r="I9268" s="275">
        <v>291091.01</v>
      </c>
      <c r="J9268" s="275"/>
      <c r="K9268" s="275">
        <v>0</v>
      </c>
      <c r="L9268" s="275"/>
      <c r="M9268" s="275"/>
      <c r="N9268" s="275"/>
      <c r="O9268" s="275">
        <v>291091.01</v>
      </c>
      <c r="P9268" s="275"/>
      <c r="Q9268" s="73">
        <v>0</v>
      </c>
    </row>
    <row r="9269" spans="1:17" ht="12.1" customHeight="1" x14ac:dyDescent="0.25">
      <c r="A9269" s="273" t="s">
        <v>14093</v>
      </c>
      <c r="B9269" s="273"/>
      <c r="C9269" s="274" t="s">
        <v>14085</v>
      </c>
      <c r="D9269" s="274"/>
      <c r="E9269" s="274"/>
      <c r="F9269" s="274"/>
      <c r="G9269" s="73">
        <v>0</v>
      </c>
      <c r="H9269" s="73">
        <v>0</v>
      </c>
      <c r="I9269" s="275">
        <v>1636.35</v>
      </c>
      <c r="J9269" s="275"/>
      <c r="K9269" s="275">
        <v>0</v>
      </c>
      <c r="L9269" s="275"/>
      <c r="M9269" s="275"/>
      <c r="N9269" s="275"/>
      <c r="O9269" s="275">
        <v>1636.35</v>
      </c>
      <c r="P9269" s="275"/>
      <c r="Q9269" s="73">
        <v>0</v>
      </c>
    </row>
    <row r="9270" spans="1:17" ht="12.1" customHeight="1" x14ac:dyDescent="0.25">
      <c r="A9270" s="273" t="s">
        <v>14094</v>
      </c>
      <c r="B9270" s="273"/>
      <c r="C9270" s="274" t="s">
        <v>14085</v>
      </c>
      <c r="D9270" s="274"/>
      <c r="E9270" s="274"/>
      <c r="F9270" s="274"/>
      <c r="G9270" s="73">
        <v>0</v>
      </c>
      <c r="H9270" s="73">
        <v>0</v>
      </c>
      <c r="I9270" s="275">
        <v>75727.27</v>
      </c>
      <c r="J9270" s="275"/>
      <c r="K9270" s="275">
        <v>0</v>
      </c>
      <c r="L9270" s="275"/>
      <c r="M9270" s="275"/>
      <c r="N9270" s="275"/>
      <c r="O9270" s="275">
        <v>75727.27</v>
      </c>
      <c r="P9270" s="275"/>
      <c r="Q9270" s="73">
        <v>0</v>
      </c>
    </row>
    <row r="9271" spans="1:17" ht="12.75" customHeight="1" x14ac:dyDescent="0.25">
      <c r="A9271" s="273" t="s">
        <v>14095</v>
      </c>
      <c r="B9271" s="273"/>
      <c r="C9271" s="274" t="s">
        <v>14085</v>
      </c>
      <c r="D9271" s="274"/>
      <c r="E9271" s="274"/>
      <c r="F9271" s="274"/>
      <c r="G9271" s="73">
        <v>0</v>
      </c>
      <c r="H9271" s="73">
        <v>0</v>
      </c>
      <c r="I9271" s="275">
        <v>206272.69</v>
      </c>
      <c r="J9271" s="275"/>
      <c r="K9271" s="275">
        <v>0</v>
      </c>
      <c r="L9271" s="275"/>
      <c r="M9271" s="275"/>
      <c r="N9271" s="275"/>
      <c r="O9271" s="275">
        <v>206272.69</v>
      </c>
      <c r="P9271" s="275"/>
      <c r="Q9271" s="73">
        <v>0</v>
      </c>
    </row>
    <row r="9272" spans="1:17" ht="12.1" customHeight="1" x14ac:dyDescent="0.25">
      <c r="A9272" s="273" t="s">
        <v>14096</v>
      </c>
      <c r="B9272" s="273"/>
      <c r="C9272" s="274" t="s">
        <v>14085</v>
      </c>
      <c r="D9272" s="274"/>
      <c r="E9272" s="274"/>
      <c r="F9272" s="274"/>
      <c r="G9272" s="73">
        <v>0</v>
      </c>
      <c r="H9272" s="73">
        <v>0</v>
      </c>
      <c r="I9272" s="275">
        <v>117818.19</v>
      </c>
      <c r="J9272" s="275"/>
      <c r="K9272" s="275">
        <v>0</v>
      </c>
      <c r="L9272" s="275"/>
      <c r="M9272" s="275"/>
      <c r="N9272" s="275"/>
      <c r="O9272" s="275">
        <v>117818.19</v>
      </c>
      <c r="P9272" s="275"/>
      <c r="Q9272" s="73">
        <v>0</v>
      </c>
    </row>
    <row r="9273" spans="1:17" ht="12.1" customHeight="1" x14ac:dyDescent="0.25">
      <c r="A9273" s="273" t="s">
        <v>14097</v>
      </c>
      <c r="B9273" s="273"/>
      <c r="C9273" s="274" t="s">
        <v>14085</v>
      </c>
      <c r="D9273" s="274"/>
      <c r="E9273" s="274"/>
      <c r="F9273" s="274"/>
      <c r="G9273" s="73">
        <v>0</v>
      </c>
      <c r="H9273" s="73">
        <v>0</v>
      </c>
      <c r="I9273" s="275">
        <v>105636.37</v>
      </c>
      <c r="J9273" s="275"/>
      <c r="K9273" s="275">
        <v>0</v>
      </c>
      <c r="L9273" s="275"/>
      <c r="M9273" s="275"/>
      <c r="N9273" s="275"/>
      <c r="O9273" s="275">
        <v>105636.37</v>
      </c>
      <c r="P9273" s="275"/>
      <c r="Q9273" s="73">
        <v>0</v>
      </c>
    </row>
    <row r="9274" spans="1:17" ht="12.75" customHeight="1" x14ac:dyDescent="0.25">
      <c r="A9274" s="273" t="s">
        <v>14098</v>
      </c>
      <c r="B9274" s="273"/>
      <c r="C9274" s="274" t="s">
        <v>14085</v>
      </c>
      <c r="D9274" s="274"/>
      <c r="E9274" s="274"/>
      <c r="F9274" s="274"/>
      <c r="G9274" s="73">
        <v>0</v>
      </c>
      <c r="H9274" s="73">
        <v>0</v>
      </c>
      <c r="I9274" s="275">
        <v>256909.06</v>
      </c>
      <c r="J9274" s="275"/>
      <c r="K9274" s="275">
        <v>0</v>
      </c>
      <c r="L9274" s="275"/>
      <c r="M9274" s="275"/>
      <c r="N9274" s="275"/>
      <c r="O9274" s="275">
        <v>256909.06</v>
      </c>
      <c r="P9274" s="275"/>
      <c r="Q9274" s="73">
        <v>0</v>
      </c>
    </row>
    <row r="9275" spans="1:17" ht="12.1" customHeight="1" x14ac:dyDescent="0.25">
      <c r="A9275" s="273" t="s">
        <v>14099</v>
      </c>
      <c r="B9275" s="273"/>
      <c r="C9275" s="274" t="s">
        <v>14085</v>
      </c>
      <c r="D9275" s="274"/>
      <c r="E9275" s="274"/>
      <c r="F9275" s="274"/>
      <c r="G9275" s="73">
        <v>0</v>
      </c>
      <c r="H9275" s="73">
        <v>0</v>
      </c>
      <c r="I9275" s="275">
        <v>200600.54</v>
      </c>
      <c r="J9275" s="275"/>
      <c r="K9275" s="275">
        <v>0</v>
      </c>
      <c r="L9275" s="275"/>
      <c r="M9275" s="275"/>
      <c r="N9275" s="275"/>
      <c r="O9275" s="275">
        <v>200600.54</v>
      </c>
      <c r="P9275" s="275"/>
      <c r="Q9275" s="73">
        <v>0</v>
      </c>
    </row>
    <row r="9276" spans="1:17" ht="12.1" customHeight="1" x14ac:dyDescent="0.25">
      <c r="A9276" s="273" t="s">
        <v>14100</v>
      </c>
      <c r="B9276" s="273"/>
      <c r="C9276" s="274" t="s">
        <v>14085</v>
      </c>
      <c r="D9276" s="274"/>
      <c r="E9276" s="274"/>
      <c r="F9276" s="274"/>
      <c r="G9276" s="73">
        <v>0</v>
      </c>
      <c r="H9276" s="73">
        <v>0</v>
      </c>
      <c r="I9276" s="275">
        <v>159574.56</v>
      </c>
      <c r="J9276" s="275"/>
      <c r="K9276" s="275">
        <v>0</v>
      </c>
      <c r="L9276" s="275"/>
      <c r="M9276" s="275"/>
      <c r="N9276" s="275"/>
      <c r="O9276" s="275">
        <v>159574.56</v>
      </c>
      <c r="P9276" s="275"/>
      <c r="Q9276" s="73">
        <v>0</v>
      </c>
    </row>
    <row r="9277" spans="1:17" ht="12.1" customHeight="1" x14ac:dyDescent="0.25">
      <c r="A9277" s="273" t="s">
        <v>14101</v>
      </c>
      <c r="B9277" s="273"/>
      <c r="C9277" s="274" t="s">
        <v>14085</v>
      </c>
      <c r="D9277" s="274"/>
      <c r="E9277" s="274"/>
      <c r="F9277" s="274"/>
      <c r="G9277" s="73">
        <v>0</v>
      </c>
      <c r="H9277" s="73">
        <v>0</v>
      </c>
      <c r="I9277" s="275">
        <v>74272.72</v>
      </c>
      <c r="J9277" s="275"/>
      <c r="K9277" s="275">
        <v>0</v>
      </c>
      <c r="L9277" s="275"/>
      <c r="M9277" s="275"/>
      <c r="N9277" s="275"/>
      <c r="O9277" s="275">
        <v>74272.72</v>
      </c>
      <c r="P9277" s="275"/>
      <c r="Q9277" s="73">
        <v>0</v>
      </c>
    </row>
    <row r="9278" spans="1:17" ht="12.75" customHeight="1" x14ac:dyDescent="0.25">
      <c r="A9278" s="273" t="s">
        <v>14102</v>
      </c>
      <c r="B9278" s="273"/>
      <c r="C9278" s="274" t="s">
        <v>14085</v>
      </c>
      <c r="D9278" s="274"/>
      <c r="E9278" s="274"/>
      <c r="F9278" s="274"/>
      <c r="G9278" s="73">
        <v>0</v>
      </c>
      <c r="H9278" s="73">
        <v>0</v>
      </c>
      <c r="I9278" s="275">
        <v>100409.09</v>
      </c>
      <c r="J9278" s="275"/>
      <c r="K9278" s="275">
        <v>0</v>
      </c>
      <c r="L9278" s="275"/>
      <c r="M9278" s="275"/>
      <c r="N9278" s="275"/>
      <c r="O9278" s="275">
        <v>100409.09</v>
      </c>
      <c r="P9278" s="275"/>
      <c r="Q9278" s="73">
        <v>0</v>
      </c>
    </row>
    <row r="9279" spans="1:17" ht="12.1" customHeight="1" x14ac:dyDescent="0.25">
      <c r="A9279" s="273" t="s">
        <v>14103</v>
      </c>
      <c r="B9279" s="273"/>
      <c r="C9279" s="274" t="s">
        <v>14085</v>
      </c>
      <c r="D9279" s="274"/>
      <c r="E9279" s="274"/>
      <c r="F9279" s="274"/>
      <c r="G9279" s="73">
        <v>0</v>
      </c>
      <c r="H9279" s="73">
        <v>0</v>
      </c>
      <c r="I9279" s="275">
        <v>326818.09999999998</v>
      </c>
      <c r="J9279" s="275"/>
      <c r="K9279" s="275">
        <v>0</v>
      </c>
      <c r="L9279" s="275"/>
      <c r="M9279" s="275"/>
      <c r="N9279" s="275"/>
      <c r="O9279" s="275">
        <v>326818.09999999998</v>
      </c>
      <c r="P9279" s="275"/>
      <c r="Q9279" s="73">
        <v>0</v>
      </c>
    </row>
    <row r="9280" spans="1:17" ht="12.1" customHeight="1" x14ac:dyDescent="0.25">
      <c r="A9280" s="273" t="s">
        <v>14104</v>
      </c>
      <c r="B9280" s="273"/>
      <c r="C9280" s="274" t="s">
        <v>14085</v>
      </c>
      <c r="D9280" s="274"/>
      <c r="E9280" s="274"/>
      <c r="F9280" s="274"/>
      <c r="G9280" s="73">
        <v>0</v>
      </c>
      <c r="H9280" s="73">
        <v>0</v>
      </c>
      <c r="I9280" s="275">
        <v>130454.53</v>
      </c>
      <c r="J9280" s="275"/>
      <c r="K9280" s="275">
        <v>0</v>
      </c>
      <c r="L9280" s="275"/>
      <c r="M9280" s="275"/>
      <c r="N9280" s="275"/>
      <c r="O9280" s="275">
        <v>130454.53</v>
      </c>
      <c r="P9280" s="275"/>
      <c r="Q9280" s="73">
        <v>0</v>
      </c>
    </row>
    <row r="9281" spans="1:17" ht="12.75" customHeight="1" x14ac:dyDescent="0.25">
      <c r="A9281" s="273" t="s">
        <v>14105</v>
      </c>
      <c r="B9281" s="273"/>
      <c r="C9281" s="274" t="s">
        <v>14106</v>
      </c>
      <c r="D9281" s="274"/>
      <c r="E9281" s="274"/>
      <c r="F9281" s="274"/>
      <c r="G9281" s="73">
        <v>0</v>
      </c>
      <c r="H9281" s="73">
        <v>0</v>
      </c>
      <c r="I9281" s="275">
        <v>527272.62</v>
      </c>
      <c r="J9281" s="275"/>
      <c r="K9281" s="275">
        <v>0</v>
      </c>
      <c r="L9281" s="275"/>
      <c r="M9281" s="275"/>
      <c r="N9281" s="275"/>
      <c r="O9281" s="275">
        <v>527272.62</v>
      </c>
      <c r="P9281" s="275"/>
      <c r="Q9281" s="73">
        <v>0</v>
      </c>
    </row>
    <row r="9282" spans="1:17" ht="12.1" customHeight="1" x14ac:dyDescent="0.25">
      <c r="A9282" s="355"/>
      <c r="B9282" s="355"/>
      <c r="C9282" s="355"/>
      <c r="D9282" s="355"/>
      <c r="E9282" s="355"/>
      <c r="F9282" s="355"/>
      <c r="G9282" s="74">
        <v>0</v>
      </c>
      <c r="H9282" s="74">
        <v>0</v>
      </c>
      <c r="I9282" s="356">
        <v>19683557.960000001</v>
      </c>
      <c r="J9282" s="356"/>
      <c r="K9282" s="356">
        <v>0</v>
      </c>
      <c r="L9282" s="356"/>
      <c r="M9282" s="356"/>
      <c r="N9282" s="356"/>
      <c r="O9282" s="356">
        <v>19683557.960000001</v>
      </c>
      <c r="P9282" s="356"/>
      <c r="Q9282" s="74">
        <v>0</v>
      </c>
    </row>
    <row r="9283" spans="1:17" ht="6.8" customHeight="1" x14ac:dyDescent="0.25"/>
    <row r="9284" spans="1:17" ht="12.1" customHeight="1" x14ac:dyDescent="0.25">
      <c r="A9284" s="277" t="s">
        <v>578</v>
      </c>
      <c r="B9284" s="277"/>
      <c r="C9284" s="278" t="s">
        <v>1114</v>
      </c>
      <c r="D9284" s="278"/>
      <c r="E9284" s="278"/>
      <c r="F9284" s="278"/>
      <c r="G9284" s="278"/>
      <c r="H9284" s="278"/>
      <c r="I9284" s="278"/>
      <c r="J9284" s="278"/>
      <c r="K9284" s="278"/>
      <c r="L9284" s="278"/>
      <c r="M9284" s="278"/>
      <c r="N9284" s="278"/>
      <c r="O9284" s="278"/>
      <c r="P9284" s="278"/>
      <c r="Q9284" s="278"/>
    </row>
    <row r="9285" spans="1:17" ht="12.75" customHeight="1" x14ac:dyDescent="0.25">
      <c r="A9285" s="273" t="s">
        <v>14107</v>
      </c>
      <c r="B9285" s="273"/>
      <c r="C9285" s="274" t="s">
        <v>14108</v>
      </c>
      <c r="D9285" s="274"/>
      <c r="E9285" s="274"/>
      <c r="F9285" s="274"/>
      <c r="G9285" s="73">
        <v>0</v>
      </c>
      <c r="H9285" s="73">
        <v>0</v>
      </c>
      <c r="I9285" s="275">
        <v>12049182.65</v>
      </c>
      <c r="J9285" s="275"/>
      <c r="K9285" s="275">
        <v>0</v>
      </c>
      <c r="L9285" s="275"/>
      <c r="M9285" s="275"/>
      <c r="N9285" s="275"/>
      <c r="O9285" s="275">
        <v>12049182.65</v>
      </c>
      <c r="P9285" s="275"/>
      <c r="Q9285" s="73">
        <v>0</v>
      </c>
    </row>
    <row r="9286" spans="1:17" ht="12.1" customHeight="1" x14ac:dyDescent="0.25">
      <c r="A9286" s="273" t="s">
        <v>14109</v>
      </c>
      <c r="B9286" s="273"/>
      <c r="C9286" s="274" t="s">
        <v>14110</v>
      </c>
      <c r="D9286" s="274"/>
      <c r="E9286" s="274"/>
      <c r="F9286" s="274"/>
      <c r="G9286" s="73">
        <v>0</v>
      </c>
      <c r="H9286" s="73">
        <v>0</v>
      </c>
      <c r="I9286" s="275">
        <v>74207.7</v>
      </c>
      <c r="J9286" s="275"/>
      <c r="K9286" s="275">
        <v>0</v>
      </c>
      <c r="L9286" s="275"/>
      <c r="M9286" s="275"/>
      <c r="N9286" s="275"/>
      <c r="O9286" s="275">
        <v>74207.7</v>
      </c>
      <c r="P9286" s="275"/>
      <c r="Q9286" s="73">
        <v>0</v>
      </c>
    </row>
    <row r="9287" spans="1:17" ht="12.1" customHeight="1" x14ac:dyDescent="0.25">
      <c r="A9287" s="273" t="s">
        <v>14111</v>
      </c>
      <c r="B9287" s="273"/>
      <c r="C9287" s="274" t="s">
        <v>14110</v>
      </c>
      <c r="D9287" s="274"/>
      <c r="E9287" s="274"/>
      <c r="F9287" s="274"/>
      <c r="G9287" s="73">
        <v>0</v>
      </c>
      <c r="H9287" s="73">
        <v>0</v>
      </c>
      <c r="I9287" s="275">
        <v>280000</v>
      </c>
      <c r="J9287" s="275"/>
      <c r="K9287" s="275">
        <v>0</v>
      </c>
      <c r="L9287" s="275"/>
      <c r="M9287" s="275"/>
      <c r="N9287" s="275"/>
      <c r="O9287" s="275">
        <v>280000</v>
      </c>
      <c r="P9287" s="275"/>
      <c r="Q9287" s="73">
        <v>0</v>
      </c>
    </row>
    <row r="9288" spans="1:17" ht="12.75" customHeight="1" x14ac:dyDescent="0.25">
      <c r="A9288" s="273" t="s">
        <v>14112</v>
      </c>
      <c r="B9288" s="273"/>
      <c r="C9288" s="274" t="s">
        <v>14110</v>
      </c>
      <c r="D9288" s="274"/>
      <c r="E9288" s="274"/>
      <c r="F9288" s="274"/>
      <c r="G9288" s="73">
        <v>0</v>
      </c>
      <c r="H9288" s="73">
        <v>0</v>
      </c>
      <c r="I9288" s="275">
        <v>84208.51</v>
      </c>
      <c r="J9288" s="275"/>
      <c r="K9288" s="275">
        <v>0</v>
      </c>
      <c r="L9288" s="275"/>
      <c r="M9288" s="275"/>
      <c r="N9288" s="275"/>
      <c r="O9288" s="275">
        <v>84208.51</v>
      </c>
      <c r="P9288" s="275"/>
      <c r="Q9288" s="73">
        <v>0</v>
      </c>
    </row>
    <row r="9289" spans="1:17" ht="12.1" customHeight="1" x14ac:dyDescent="0.25">
      <c r="A9289" s="273" t="s">
        <v>14113</v>
      </c>
      <c r="B9289" s="273"/>
      <c r="C9289" s="274" t="s">
        <v>14110</v>
      </c>
      <c r="D9289" s="274"/>
      <c r="E9289" s="274"/>
      <c r="F9289" s="274"/>
      <c r="G9289" s="73">
        <v>0</v>
      </c>
      <c r="H9289" s="73">
        <v>0</v>
      </c>
      <c r="I9289" s="275">
        <v>127318.11</v>
      </c>
      <c r="J9289" s="275"/>
      <c r="K9289" s="275">
        <v>0</v>
      </c>
      <c r="L9289" s="275"/>
      <c r="M9289" s="275"/>
      <c r="N9289" s="275"/>
      <c r="O9289" s="275">
        <v>127318.11</v>
      </c>
      <c r="P9289" s="275"/>
      <c r="Q9289" s="73">
        <v>0</v>
      </c>
    </row>
    <row r="9290" spans="1:17" ht="12.1" customHeight="1" x14ac:dyDescent="0.25">
      <c r="A9290" s="273" t="s">
        <v>14114</v>
      </c>
      <c r="B9290" s="273"/>
      <c r="C9290" s="274" t="s">
        <v>14115</v>
      </c>
      <c r="D9290" s="274"/>
      <c r="E9290" s="274"/>
      <c r="F9290" s="274"/>
      <c r="G9290" s="73">
        <v>0</v>
      </c>
      <c r="H9290" s="73">
        <v>0</v>
      </c>
      <c r="I9290" s="275">
        <v>170758.25</v>
      </c>
      <c r="J9290" s="275"/>
      <c r="K9290" s="275">
        <v>0</v>
      </c>
      <c r="L9290" s="275"/>
      <c r="M9290" s="275"/>
      <c r="N9290" s="275"/>
      <c r="O9290" s="275">
        <v>170758.25</v>
      </c>
      <c r="P9290" s="275"/>
      <c r="Q9290" s="73">
        <v>0</v>
      </c>
    </row>
    <row r="9291" spans="1:17" ht="12.75" customHeight="1" x14ac:dyDescent="0.25">
      <c r="A9291" s="273" t="s">
        <v>14116</v>
      </c>
      <c r="B9291" s="273"/>
      <c r="C9291" s="274" t="s">
        <v>14110</v>
      </c>
      <c r="D9291" s="274"/>
      <c r="E9291" s="274"/>
      <c r="F9291" s="274"/>
      <c r="G9291" s="73">
        <v>0</v>
      </c>
      <c r="H9291" s="73">
        <v>0</v>
      </c>
      <c r="I9291" s="275">
        <v>184942.57</v>
      </c>
      <c r="J9291" s="275"/>
      <c r="K9291" s="275">
        <v>0</v>
      </c>
      <c r="L9291" s="275"/>
      <c r="M9291" s="275"/>
      <c r="N9291" s="275"/>
      <c r="O9291" s="275">
        <v>184942.57</v>
      </c>
      <c r="P9291" s="275"/>
      <c r="Q9291" s="73">
        <v>0</v>
      </c>
    </row>
    <row r="9292" spans="1:17" ht="12.1" customHeight="1" x14ac:dyDescent="0.25">
      <c r="A9292" s="273" t="s">
        <v>14117</v>
      </c>
      <c r="B9292" s="273"/>
      <c r="C9292" s="274" t="s">
        <v>14110</v>
      </c>
      <c r="D9292" s="274"/>
      <c r="E9292" s="274"/>
      <c r="F9292" s="274"/>
      <c r="G9292" s="73">
        <v>0</v>
      </c>
      <c r="H9292" s="73">
        <v>0</v>
      </c>
      <c r="I9292" s="275">
        <v>387923.54</v>
      </c>
      <c r="J9292" s="275"/>
      <c r="K9292" s="275">
        <v>0</v>
      </c>
      <c r="L9292" s="275"/>
      <c r="M9292" s="275"/>
      <c r="N9292" s="275"/>
      <c r="O9292" s="275">
        <v>387923.54</v>
      </c>
      <c r="P9292" s="275"/>
      <c r="Q9292" s="73">
        <v>0</v>
      </c>
    </row>
    <row r="9293" spans="1:17" ht="12.1" customHeight="1" x14ac:dyDescent="0.25">
      <c r="A9293" s="273" t="s">
        <v>14118</v>
      </c>
      <c r="B9293" s="273"/>
      <c r="C9293" s="274" t="s">
        <v>14110</v>
      </c>
      <c r="D9293" s="274"/>
      <c r="E9293" s="274"/>
      <c r="F9293" s="274"/>
      <c r="G9293" s="73">
        <v>0</v>
      </c>
      <c r="H9293" s="73">
        <v>0</v>
      </c>
      <c r="I9293" s="275">
        <v>86469.5</v>
      </c>
      <c r="J9293" s="275"/>
      <c r="K9293" s="275">
        <v>0</v>
      </c>
      <c r="L9293" s="275"/>
      <c r="M9293" s="275"/>
      <c r="N9293" s="275"/>
      <c r="O9293" s="275">
        <v>86469.5</v>
      </c>
      <c r="P9293" s="275"/>
      <c r="Q9293" s="73">
        <v>0</v>
      </c>
    </row>
    <row r="9294" spans="1:17" ht="12.75" customHeight="1" x14ac:dyDescent="0.25">
      <c r="A9294" s="273" t="s">
        <v>14119</v>
      </c>
      <c r="B9294" s="273"/>
      <c r="C9294" s="274" t="s">
        <v>14110</v>
      </c>
      <c r="D9294" s="274"/>
      <c r="E9294" s="274"/>
      <c r="F9294" s="274"/>
      <c r="G9294" s="73">
        <v>0</v>
      </c>
      <c r="H9294" s="73">
        <v>0</v>
      </c>
      <c r="I9294" s="275">
        <v>117045.68</v>
      </c>
      <c r="J9294" s="275"/>
      <c r="K9294" s="275">
        <v>0</v>
      </c>
      <c r="L9294" s="275"/>
      <c r="M9294" s="275"/>
      <c r="N9294" s="275"/>
      <c r="O9294" s="275">
        <v>117045.68</v>
      </c>
      <c r="P9294" s="275"/>
      <c r="Q9294" s="73">
        <v>0</v>
      </c>
    </row>
    <row r="9295" spans="1:17" ht="12.1" customHeight="1" x14ac:dyDescent="0.25">
      <c r="A9295" s="273" t="s">
        <v>14120</v>
      </c>
      <c r="B9295" s="273"/>
      <c r="C9295" s="274" t="s">
        <v>14110</v>
      </c>
      <c r="D9295" s="274"/>
      <c r="E9295" s="274"/>
      <c r="F9295" s="274"/>
      <c r="G9295" s="73">
        <v>0</v>
      </c>
      <c r="H9295" s="73">
        <v>0</v>
      </c>
      <c r="I9295" s="275">
        <v>177530.89</v>
      </c>
      <c r="J9295" s="275"/>
      <c r="K9295" s="275">
        <v>0</v>
      </c>
      <c r="L9295" s="275"/>
      <c r="M9295" s="275"/>
      <c r="N9295" s="275"/>
      <c r="O9295" s="275">
        <v>177530.89</v>
      </c>
      <c r="P9295" s="275"/>
      <c r="Q9295" s="73">
        <v>0</v>
      </c>
    </row>
    <row r="9296" spans="1:17" ht="12.1" customHeight="1" x14ac:dyDescent="0.25">
      <c r="A9296" s="273" t="s">
        <v>14121</v>
      </c>
      <c r="B9296" s="273"/>
      <c r="C9296" s="274" t="s">
        <v>14110</v>
      </c>
      <c r="D9296" s="274"/>
      <c r="E9296" s="274"/>
      <c r="F9296" s="274"/>
      <c r="G9296" s="73">
        <v>0</v>
      </c>
      <c r="H9296" s="73">
        <v>0</v>
      </c>
      <c r="I9296" s="275">
        <v>348667.4</v>
      </c>
      <c r="J9296" s="275"/>
      <c r="K9296" s="275">
        <v>0</v>
      </c>
      <c r="L9296" s="275"/>
      <c r="M9296" s="275"/>
      <c r="N9296" s="275"/>
      <c r="O9296" s="275">
        <v>348667.4</v>
      </c>
      <c r="P9296" s="275"/>
      <c r="Q9296" s="73">
        <v>0</v>
      </c>
    </row>
    <row r="9297" spans="1:17" ht="12.75" customHeight="1" x14ac:dyDescent="0.25">
      <c r="A9297" s="273" t="s">
        <v>14122</v>
      </c>
      <c r="B9297" s="273"/>
      <c r="C9297" s="274" t="s">
        <v>14110</v>
      </c>
      <c r="D9297" s="274"/>
      <c r="E9297" s="274"/>
      <c r="F9297" s="274"/>
      <c r="G9297" s="73">
        <v>0</v>
      </c>
      <c r="H9297" s="73">
        <v>0</v>
      </c>
      <c r="I9297" s="275">
        <v>384128</v>
      </c>
      <c r="J9297" s="275"/>
      <c r="K9297" s="275">
        <v>0</v>
      </c>
      <c r="L9297" s="275"/>
      <c r="M9297" s="275"/>
      <c r="N9297" s="275"/>
      <c r="O9297" s="275">
        <v>384128</v>
      </c>
      <c r="P9297" s="275"/>
      <c r="Q9297" s="73">
        <v>0</v>
      </c>
    </row>
    <row r="9298" spans="1:17" ht="12.1" customHeight="1" x14ac:dyDescent="0.25">
      <c r="A9298" s="273" t="s">
        <v>14123</v>
      </c>
      <c r="B9298" s="273"/>
      <c r="C9298" s="274" t="s">
        <v>14110</v>
      </c>
      <c r="D9298" s="274"/>
      <c r="E9298" s="274"/>
      <c r="F9298" s="274"/>
      <c r="G9298" s="73">
        <v>0</v>
      </c>
      <c r="H9298" s="73">
        <v>0</v>
      </c>
      <c r="I9298" s="275">
        <v>272000</v>
      </c>
      <c r="J9298" s="275"/>
      <c r="K9298" s="275">
        <v>0</v>
      </c>
      <c r="L9298" s="275"/>
      <c r="M9298" s="275"/>
      <c r="N9298" s="275"/>
      <c r="O9298" s="275">
        <v>272000</v>
      </c>
      <c r="P9298" s="275"/>
      <c r="Q9298" s="73">
        <v>0</v>
      </c>
    </row>
    <row r="9299" spans="1:17" ht="12.1" customHeight="1" x14ac:dyDescent="0.25">
      <c r="A9299" s="273" t="s">
        <v>14124</v>
      </c>
      <c r="B9299" s="273"/>
      <c r="C9299" s="274" t="s">
        <v>14110</v>
      </c>
      <c r="D9299" s="274"/>
      <c r="E9299" s="274"/>
      <c r="F9299" s="274"/>
      <c r="G9299" s="73">
        <v>0</v>
      </c>
      <c r="H9299" s="73">
        <v>0</v>
      </c>
      <c r="I9299" s="275">
        <v>200701</v>
      </c>
      <c r="J9299" s="275"/>
      <c r="K9299" s="275">
        <v>0</v>
      </c>
      <c r="L9299" s="275"/>
      <c r="M9299" s="275"/>
      <c r="N9299" s="275"/>
      <c r="O9299" s="275">
        <v>200701</v>
      </c>
      <c r="P9299" s="275"/>
      <c r="Q9299" s="73">
        <v>0</v>
      </c>
    </row>
    <row r="9300" spans="1:17" ht="12.75" customHeight="1" x14ac:dyDescent="0.25">
      <c r="A9300" s="273" t="s">
        <v>14125</v>
      </c>
      <c r="B9300" s="273"/>
      <c r="C9300" s="274" t="s">
        <v>14110</v>
      </c>
      <c r="D9300" s="274"/>
      <c r="E9300" s="274"/>
      <c r="F9300" s="274"/>
      <c r="G9300" s="73">
        <v>0</v>
      </c>
      <c r="H9300" s="73">
        <v>0</v>
      </c>
      <c r="I9300" s="275">
        <v>91906.8</v>
      </c>
      <c r="J9300" s="275"/>
      <c r="K9300" s="275">
        <v>0</v>
      </c>
      <c r="L9300" s="275"/>
      <c r="M9300" s="275"/>
      <c r="N9300" s="275"/>
      <c r="O9300" s="275">
        <v>91906.8</v>
      </c>
      <c r="P9300" s="275"/>
      <c r="Q9300" s="73">
        <v>0</v>
      </c>
    </row>
    <row r="9301" spans="1:17" ht="12.1" customHeight="1" x14ac:dyDescent="0.25">
      <c r="A9301" s="273" t="s">
        <v>14126</v>
      </c>
      <c r="B9301" s="273"/>
      <c r="C9301" s="274" t="s">
        <v>14110</v>
      </c>
      <c r="D9301" s="274"/>
      <c r="E9301" s="274"/>
      <c r="F9301" s="274"/>
      <c r="G9301" s="73">
        <v>0</v>
      </c>
      <c r="H9301" s="73">
        <v>0</v>
      </c>
      <c r="I9301" s="275">
        <v>291065.28999999998</v>
      </c>
      <c r="J9301" s="275"/>
      <c r="K9301" s="275">
        <v>0</v>
      </c>
      <c r="L9301" s="275"/>
      <c r="M9301" s="275"/>
      <c r="N9301" s="275"/>
      <c r="O9301" s="275">
        <v>291065.28999999998</v>
      </c>
      <c r="P9301" s="275"/>
      <c r="Q9301" s="73">
        <v>0</v>
      </c>
    </row>
    <row r="9302" spans="1:17" ht="12.1" customHeight="1" x14ac:dyDescent="0.25">
      <c r="A9302" s="273" t="s">
        <v>14127</v>
      </c>
      <c r="B9302" s="273"/>
      <c r="C9302" s="274" t="s">
        <v>14110</v>
      </c>
      <c r="D9302" s="274"/>
      <c r="E9302" s="274"/>
      <c r="F9302" s="274"/>
      <c r="G9302" s="73">
        <v>0</v>
      </c>
      <c r="H9302" s="73">
        <v>0</v>
      </c>
      <c r="I9302" s="275">
        <v>48511.69</v>
      </c>
      <c r="J9302" s="275"/>
      <c r="K9302" s="275">
        <v>0</v>
      </c>
      <c r="L9302" s="275"/>
      <c r="M9302" s="275"/>
      <c r="N9302" s="275"/>
      <c r="O9302" s="275">
        <v>48511.69</v>
      </c>
      <c r="P9302" s="275"/>
      <c r="Q9302" s="73">
        <v>0</v>
      </c>
    </row>
    <row r="9303" spans="1:17" ht="12.1" customHeight="1" x14ac:dyDescent="0.25">
      <c r="A9303" s="273" t="s">
        <v>14128</v>
      </c>
      <c r="B9303" s="273"/>
      <c r="C9303" s="274" t="s">
        <v>14110</v>
      </c>
      <c r="D9303" s="274"/>
      <c r="E9303" s="274"/>
      <c r="F9303" s="274"/>
      <c r="G9303" s="73">
        <v>0</v>
      </c>
      <c r="H9303" s="73">
        <v>0</v>
      </c>
      <c r="I9303" s="275">
        <v>117842.97</v>
      </c>
      <c r="J9303" s="275"/>
      <c r="K9303" s="275">
        <v>0</v>
      </c>
      <c r="L9303" s="275"/>
      <c r="M9303" s="275"/>
      <c r="N9303" s="275"/>
      <c r="O9303" s="275">
        <v>117842.97</v>
      </c>
      <c r="P9303" s="275"/>
      <c r="Q9303" s="73">
        <v>0</v>
      </c>
    </row>
    <row r="9304" spans="1:17" ht="12.75" customHeight="1" x14ac:dyDescent="0.25">
      <c r="A9304" s="273" t="s">
        <v>14129</v>
      </c>
      <c r="B9304" s="273"/>
      <c r="C9304" s="274" t="s">
        <v>14110</v>
      </c>
      <c r="D9304" s="274"/>
      <c r="E9304" s="274"/>
      <c r="F9304" s="274"/>
      <c r="G9304" s="73">
        <v>0</v>
      </c>
      <c r="H9304" s="73">
        <v>0</v>
      </c>
      <c r="I9304" s="275">
        <v>74259.850000000006</v>
      </c>
      <c r="J9304" s="275"/>
      <c r="K9304" s="275">
        <v>0</v>
      </c>
      <c r="L9304" s="275"/>
      <c r="M9304" s="275"/>
      <c r="N9304" s="275"/>
      <c r="O9304" s="275">
        <v>74259.850000000006</v>
      </c>
      <c r="P9304" s="275"/>
      <c r="Q9304" s="73">
        <v>0</v>
      </c>
    </row>
    <row r="9305" spans="1:17" ht="12.1" customHeight="1" x14ac:dyDescent="0.25">
      <c r="A9305" s="273" t="s">
        <v>14130</v>
      </c>
      <c r="B9305" s="273"/>
      <c r="C9305" s="274" t="s">
        <v>14110</v>
      </c>
      <c r="D9305" s="274"/>
      <c r="E9305" s="274"/>
      <c r="F9305" s="274"/>
      <c r="G9305" s="73">
        <v>0</v>
      </c>
      <c r="H9305" s="73">
        <v>0</v>
      </c>
      <c r="I9305" s="275">
        <v>284109.86</v>
      </c>
      <c r="J9305" s="275"/>
      <c r="K9305" s="275">
        <v>0</v>
      </c>
      <c r="L9305" s="275"/>
      <c r="M9305" s="275"/>
      <c r="N9305" s="275"/>
      <c r="O9305" s="275">
        <v>284109.86</v>
      </c>
      <c r="P9305" s="275"/>
      <c r="Q9305" s="73">
        <v>0</v>
      </c>
    </row>
    <row r="9306" spans="1:17" ht="12.1" customHeight="1" x14ac:dyDescent="0.25">
      <c r="A9306" s="355"/>
      <c r="B9306" s="355"/>
      <c r="C9306" s="355"/>
      <c r="D9306" s="355"/>
      <c r="E9306" s="355"/>
      <c r="F9306" s="355"/>
      <c r="G9306" s="74">
        <v>0</v>
      </c>
      <c r="H9306" s="74">
        <v>0</v>
      </c>
      <c r="I9306" s="356">
        <v>15852780.26</v>
      </c>
      <c r="J9306" s="356"/>
      <c r="K9306" s="356">
        <v>0</v>
      </c>
      <c r="L9306" s="356"/>
      <c r="M9306" s="356"/>
      <c r="N9306" s="356"/>
      <c r="O9306" s="356">
        <v>15852780.26</v>
      </c>
      <c r="P9306" s="356"/>
      <c r="Q9306" s="74">
        <v>0</v>
      </c>
    </row>
    <row r="9307" spans="1:17" ht="6.8" customHeight="1" x14ac:dyDescent="0.25"/>
    <row r="9308" spans="1:17" ht="12.75" customHeight="1" x14ac:dyDescent="0.25">
      <c r="A9308" s="277" t="s">
        <v>578</v>
      </c>
      <c r="B9308" s="277"/>
      <c r="C9308" s="278" t="s">
        <v>1116</v>
      </c>
      <c r="D9308" s="278"/>
      <c r="E9308" s="278"/>
      <c r="F9308" s="278"/>
      <c r="G9308" s="278"/>
      <c r="H9308" s="278"/>
      <c r="I9308" s="278"/>
      <c r="J9308" s="278"/>
      <c r="K9308" s="278"/>
      <c r="L9308" s="278"/>
      <c r="M9308" s="278"/>
      <c r="N9308" s="278"/>
      <c r="O9308" s="278"/>
      <c r="P9308" s="278"/>
      <c r="Q9308" s="278"/>
    </row>
    <row r="9309" spans="1:17" ht="12.1" customHeight="1" x14ac:dyDescent="0.25">
      <c r="A9309" s="273" t="s">
        <v>14131</v>
      </c>
      <c r="B9309" s="273"/>
      <c r="C9309" s="274" t="s">
        <v>14132</v>
      </c>
      <c r="D9309" s="274"/>
      <c r="E9309" s="274"/>
      <c r="F9309" s="274"/>
      <c r="G9309" s="73">
        <v>0</v>
      </c>
      <c r="H9309" s="73">
        <v>0</v>
      </c>
      <c r="I9309" s="275">
        <v>24090.92</v>
      </c>
      <c r="J9309" s="275"/>
      <c r="K9309" s="275">
        <v>0</v>
      </c>
      <c r="L9309" s="275"/>
      <c r="M9309" s="275"/>
      <c r="N9309" s="275"/>
      <c r="O9309" s="275">
        <v>24090.92</v>
      </c>
      <c r="P9309" s="275"/>
      <c r="Q9309" s="73">
        <v>0</v>
      </c>
    </row>
    <row r="9310" spans="1:17" ht="12.1" customHeight="1" x14ac:dyDescent="0.25">
      <c r="A9310" s="273" t="s">
        <v>14133</v>
      </c>
      <c r="B9310" s="273"/>
      <c r="C9310" s="274" t="s">
        <v>14132</v>
      </c>
      <c r="D9310" s="274"/>
      <c r="E9310" s="274"/>
      <c r="F9310" s="274"/>
      <c r="G9310" s="73">
        <v>0</v>
      </c>
      <c r="H9310" s="73">
        <v>0</v>
      </c>
      <c r="I9310" s="275">
        <v>14400</v>
      </c>
      <c r="J9310" s="275"/>
      <c r="K9310" s="275">
        <v>0</v>
      </c>
      <c r="L9310" s="275"/>
      <c r="M9310" s="275"/>
      <c r="N9310" s="275"/>
      <c r="O9310" s="275">
        <v>14400</v>
      </c>
      <c r="P9310" s="275"/>
      <c r="Q9310" s="73">
        <v>0</v>
      </c>
    </row>
    <row r="9311" spans="1:17" ht="12.75" customHeight="1" x14ac:dyDescent="0.25">
      <c r="A9311" s="273" t="s">
        <v>14134</v>
      </c>
      <c r="B9311" s="273"/>
      <c r="C9311" s="274" t="s">
        <v>14135</v>
      </c>
      <c r="D9311" s="274"/>
      <c r="E9311" s="274"/>
      <c r="F9311" s="274"/>
      <c r="G9311" s="73">
        <v>0</v>
      </c>
      <c r="H9311" s="73">
        <v>0</v>
      </c>
      <c r="I9311" s="275">
        <v>1151.52</v>
      </c>
      <c r="J9311" s="275"/>
      <c r="K9311" s="275">
        <v>0</v>
      </c>
      <c r="L9311" s="275"/>
      <c r="M9311" s="275"/>
      <c r="N9311" s="275"/>
      <c r="O9311" s="275">
        <v>1151.52</v>
      </c>
      <c r="P9311" s="275"/>
      <c r="Q9311" s="73">
        <v>0</v>
      </c>
    </row>
    <row r="9312" spans="1:17" ht="12.1" customHeight="1" x14ac:dyDescent="0.25">
      <c r="A9312" s="273" t="s">
        <v>14136</v>
      </c>
      <c r="B9312" s="273"/>
      <c r="C9312" s="274" t="s">
        <v>14132</v>
      </c>
      <c r="D9312" s="274"/>
      <c r="E9312" s="274"/>
      <c r="F9312" s="274"/>
      <c r="G9312" s="73">
        <v>0</v>
      </c>
      <c r="H9312" s="73">
        <v>0</v>
      </c>
      <c r="I9312" s="275">
        <v>9800</v>
      </c>
      <c r="J9312" s="275"/>
      <c r="K9312" s="275">
        <v>0</v>
      </c>
      <c r="L9312" s="275"/>
      <c r="M9312" s="275"/>
      <c r="N9312" s="275"/>
      <c r="O9312" s="275">
        <v>9800</v>
      </c>
      <c r="P9312" s="275"/>
      <c r="Q9312" s="73">
        <v>0</v>
      </c>
    </row>
    <row r="9313" spans="1:17" ht="12.1" customHeight="1" x14ac:dyDescent="0.25">
      <c r="A9313" s="273" t="s">
        <v>14137</v>
      </c>
      <c r="B9313" s="273"/>
      <c r="C9313" s="274" t="s">
        <v>14138</v>
      </c>
      <c r="D9313" s="274"/>
      <c r="E9313" s="274"/>
      <c r="F9313" s="274"/>
      <c r="G9313" s="73">
        <v>0</v>
      </c>
      <c r="H9313" s="73">
        <v>0</v>
      </c>
      <c r="I9313" s="275">
        <v>19363.64</v>
      </c>
      <c r="J9313" s="275"/>
      <c r="K9313" s="275">
        <v>0</v>
      </c>
      <c r="L9313" s="275"/>
      <c r="M9313" s="275"/>
      <c r="N9313" s="275"/>
      <c r="O9313" s="275">
        <v>19363.64</v>
      </c>
      <c r="P9313" s="275"/>
      <c r="Q9313" s="73">
        <v>0</v>
      </c>
    </row>
    <row r="9314" spans="1:17" ht="12.75" customHeight="1" x14ac:dyDescent="0.25">
      <c r="A9314" s="273" t="s">
        <v>14139</v>
      </c>
      <c r="B9314" s="273"/>
      <c r="C9314" s="274" t="s">
        <v>14140</v>
      </c>
      <c r="D9314" s="274"/>
      <c r="E9314" s="274"/>
      <c r="F9314" s="274"/>
      <c r="G9314" s="73">
        <v>0</v>
      </c>
      <c r="H9314" s="73">
        <v>0</v>
      </c>
      <c r="I9314" s="275">
        <v>4604389.09</v>
      </c>
      <c r="J9314" s="275"/>
      <c r="K9314" s="275">
        <v>0</v>
      </c>
      <c r="L9314" s="275"/>
      <c r="M9314" s="275"/>
      <c r="N9314" s="275"/>
      <c r="O9314" s="275">
        <v>4604389.09</v>
      </c>
      <c r="P9314" s="275"/>
      <c r="Q9314" s="73">
        <v>0</v>
      </c>
    </row>
    <row r="9315" spans="1:17" ht="12.1" customHeight="1" x14ac:dyDescent="0.25">
      <c r="A9315" s="273" t="s">
        <v>14141</v>
      </c>
      <c r="B9315" s="273"/>
      <c r="C9315" s="274" t="s">
        <v>14142</v>
      </c>
      <c r="D9315" s="274"/>
      <c r="E9315" s="274"/>
      <c r="F9315" s="274"/>
      <c r="G9315" s="73">
        <v>0</v>
      </c>
      <c r="H9315" s="73">
        <v>0</v>
      </c>
      <c r="I9315" s="275">
        <v>607500</v>
      </c>
      <c r="J9315" s="275"/>
      <c r="K9315" s="275">
        <v>0</v>
      </c>
      <c r="L9315" s="275"/>
      <c r="M9315" s="275"/>
      <c r="N9315" s="275"/>
      <c r="O9315" s="275">
        <v>607500</v>
      </c>
      <c r="P9315" s="275"/>
      <c r="Q9315" s="73">
        <v>0</v>
      </c>
    </row>
    <row r="9316" spans="1:17" ht="12.1" customHeight="1" x14ac:dyDescent="0.25">
      <c r="A9316" s="273" t="s">
        <v>14143</v>
      </c>
      <c r="B9316" s="273"/>
      <c r="C9316" s="274" t="s">
        <v>14144</v>
      </c>
      <c r="D9316" s="274"/>
      <c r="E9316" s="274"/>
      <c r="F9316" s="274"/>
      <c r="G9316" s="73">
        <v>0</v>
      </c>
      <c r="H9316" s="73">
        <v>0</v>
      </c>
      <c r="I9316" s="275">
        <v>152681.97</v>
      </c>
      <c r="J9316" s="275"/>
      <c r="K9316" s="275">
        <v>0</v>
      </c>
      <c r="L9316" s="275"/>
      <c r="M9316" s="275"/>
      <c r="N9316" s="275"/>
      <c r="O9316" s="275">
        <v>152681.97</v>
      </c>
      <c r="P9316" s="275"/>
      <c r="Q9316" s="73">
        <v>0</v>
      </c>
    </row>
    <row r="9317" spans="1:17" ht="12.75" customHeight="1" x14ac:dyDescent="0.25">
      <c r="A9317" s="273" t="s">
        <v>14145</v>
      </c>
      <c r="B9317" s="273"/>
      <c r="C9317" s="274" t="s">
        <v>14144</v>
      </c>
      <c r="D9317" s="274"/>
      <c r="E9317" s="274"/>
      <c r="F9317" s="274"/>
      <c r="G9317" s="73">
        <v>0</v>
      </c>
      <c r="H9317" s="73">
        <v>0</v>
      </c>
      <c r="I9317" s="275">
        <v>92227.25</v>
      </c>
      <c r="J9317" s="275"/>
      <c r="K9317" s="275">
        <v>0</v>
      </c>
      <c r="L9317" s="275"/>
      <c r="M9317" s="275"/>
      <c r="N9317" s="275"/>
      <c r="O9317" s="275">
        <v>92227.25</v>
      </c>
      <c r="P9317" s="275"/>
      <c r="Q9317" s="73">
        <v>0</v>
      </c>
    </row>
    <row r="9318" spans="1:17" ht="12.1" customHeight="1" x14ac:dyDescent="0.25">
      <c r="A9318" s="273" t="s">
        <v>14146</v>
      </c>
      <c r="B9318" s="273"/>
      <c r="C9318" s="274" t="s">
        <v>14144</v>
      </c>
      <c r="D9318" s="274"/>
      <c r="E9318" s="274"/>
      <c r="F9318" s="274"/>
      <c r="G9318" s="73">
        <v>0</v>
      </c>
      <c r="H9318" s="73">
        <v>0</v>
      </c>
      <c r="I9318" s="275">
        <v>267600</v>
      </c>
      <c r="J9318" s="275"/>
      <c r="K9318" s="275">
        <v>0</v>
      </c>
      <c r="L9318" s="275"/>
      <c r="M9318" s="275"/>
      <c r="N9318" s="275"/>
      <c r="O9318" s="275">
        <v>267600</v>
      </c>
      <c r="P9318" s="275"/>
      <c r="Q9318" s="73">
        <v>0</v>
      </c>
    </row>
    <row r="9319" spans="1:17" ht="12.1" customHeight="1" x14ac:dyDescent="0.25">
      <c r="A9319" s="273" t="s">
        <v>14147</v>
      </c>
      <c r="B9319" s="273"/>
      <c r="C9319" s="274" t="s">
        <v>14144</v>
      </c>
      <c r="D9319" s="274"/>
      <c r="E9319" s="274"/>
      <c r="F9319" s="274"/>
      <c r="G9319" s="73">
        <v>0</v>
      </c>
      <c r="H9319" s="73">
        <v>0</v>
      </c>
      <c r="I9319" s="275">
        <v>83372.740000000005</v>
      </c>
      <c r="J9319" s="275"/>
      <c r="K9319" s="275">
        <v>0</v>
      </c>
      <c r="L9319" s="275"/>
      <c r="M9319" s="275"/>
      <c r="N9319" s="275"/>
      <c r="O9319" s="275">
        <v>83372.740000000005</v>
      </c>
      <c r="P9319" s="275"/>
      <c r="Q9319" s="73">
        <v>0</v>
      </c>
    </row>
    <row r="9320" spans="1:17" ht="12.75" customHeight="1" x14ac:dyDescent="0.25">
      <c r="A9320" s="273" t="s">
        <v>14148</v>
      </c>
      <c r="B9320" s="273"/>
      <c r="C9320" s="274" t="s">
        <v>14144</v>
      </c>
      <c r="D9320" s="274"/>
      <c r="E9320" s="274"/>
      <c r="F9320" s="274"/>
      <c r="G9320" s="73">
        <v>0</v>
      </c>
      <c r="H9320" s="73">
        <v>0</v>
      </c>
      <c r="I9320" s="275">
        <v>19727.29</v>
      </c>
      <c r="J9320" s="275"/>
      <c r="K9320" s="275">
        <v>0</v>
      </c>
      <c r="L9320" s="275"/>
      <c r="M9320" s="275"/>
      <c r="N9320" s="275"/>
      <c r="O9320" s="275">
        <v>19727.29</v>
      </c>
      <c r="P9320" s="275"/>
      <c r="Q9320" s="73">
        <v>0</v>
      </c>
    </row>
    <row r="9321" spans="1:17" ht="12.1" customHeight="1" x14ac:dyDescent="0.25">
      <c r="A9321" s="273" t="s">
        <v>14149</v>
      </c>
      <c r="B9321" s="273"/>
      <c r="C9321" s="274" t="s">
        <v>14144</v>
      </c>
      <c r="D9321" s="274"/>
      <c r="E9321" s="274"/>
      <c r="F9321" s="274"/>
      <c r="G9321" s="73">
        <v>0</v>
      </c>
      <c r="H9321" s="73">
        <v>0</v>
      </c>
      <c r="I9321" s="275">
        <v>92772.72</v>
      </c>
      <c r="J9321" s="275"/>
      <c r="K9321" s="275">
        <v>0</v>
      </c>
      <c r="L9321" s="275"/>
      <c r="M9321" s="275"/>
      <c r="N9321" s="275"/>
      <c r="O9321" s="275">
        <v>92772.72</v>
      </c>
      <c r="P9321" s="275"/>
      <c r="Q9321" s="73">
        <v>0</v>
      </c>
    </row>
    <row r="9322" spans="1:17" ht="12.1" customHeight="1" x14ac:dyDescent="0.25">
      <c r="A9322" s="273" t="s">
        <v>14150</v>
      </c>
      <c r="B9322" s="273"/>
      <c r="C9322" s="274" t="s">
        <v>14144</v>
      </c>
      <c r="D9322" s="274"/>
      <c r="E9322" s="274"/>
      <c r="F9322" s="274"/>
      <c r="G9322" s="73">
        <v>0</v>
      </c>
      <c r="H9322" s="73">
        <v>0</v>
      </c>
      <c r="I9322" s="275">
        <v>62318.18</v>
      </c>
      <c r="J9322" s="275"/>
      <c r="K9322" s="275">
        <v>0</v>
      </c>
      <c r="L9322" s="275"/>
      <c r="M9322" s="275"/>
      <c r="N9322" s="275"/>
      <c r="O9322" s="275">
        <v>62318.18</v>
      </c>
      <c r="P9322" s="275"/>
      <c r="Q9322" s="73">
        <v>0</v>
      </c>
    </row>
    <row r="9323" spans="1:17" ht="12.75" customHeight="1" x14ac:dyDescent="0.25">
      <c r="A9323" s="273" t="s">
        <v>14151</v>
      </c>
      <c r="B9323" s="273"/>
      <c r="C9323" s="274" t="s">
        <v>14144</v>
      </c>
      <c r="D9323" s="274"/>
      <c r="E9323" s="274"/>
      <c r="F9323" s="274"/>
      <c r="G9323" s="73">
        <v>0</v>
      </c>
      <c r="H9323" s="73">
        <v>0</v>
      </c>
      <c r="I9323" s="275">
        <v>131800</v>
      </c>
      <c r="J9323" s="275"/>
      <c r="K9323" s="275">
        <v>0</v>
      </c>
      <c r="L9323" s="275"/>
      <c r="M9323" s="275"/>
      <c r="N9323" s="275"/>
      <c r="O9323" s="275">
        <v>131800</v>
      </c>
      <c r="P9323" s="275"/>
      <c r="Q9323" s="73">
        <v>0</v>
      </c>
    </row>
    <row r="9324" spans="1:17" ht="12.1" customHeight="1" x14ac:dyDescent="0.25">
      <c r="A9324" s="273" t="s">
        <v>14152</v>
      </c>
      <c r="B9324" s="273"/>
      <c r="C9324" s="274" t="s">
        <v>14144</v>
      </c>
      <c r="D9324" s="274"/>
      <c r="E9324" s="274"/>
      <c r="F9324" s="274"/>
      <c r="G9324" s="73">
        <v>0</v>
      </c>
      <c r="H9324" s="73">
        <v>0</v>
      </c>
      <c r="I9324" s="275">
        <v>125941.95</v>
      </c>
      <c r="J9324" s="275"/>
      <c r="K9324" s="275">
        <v>0</v>
      </c>
      <c r="L9324" s="275"/>
      <c r="M9324" s="275"/>
      <c r="N9324" s="275"/>
      <c r="O9324" s="275">
        <v>125941.95</v>
      </c>
      <c r="P9324" s="275"/>
      <c r="Q9324" s="73">
        <v>0</v>
      </c>
    </row>
    <row r="9325" spans="1:17" ht="12.1" customHeight="1" x14ac:dyDescent="0.25">
      <c r="A9325" s="273" t="s">
        <v>14153</v>
      </c>
      <c r="B9325" s="273"/>
      <c r="C9325" s="274" t="s">
        <v>14144</v>
      </c>
      <c r="D9325" s="274"/>
      <c r="E9325" s="274"/>
      <c r="F9325" s="274"/>
      <c r="G9325" s="73">
        <v>0</v>
      </c>
      <c r="H9325" s="73">
        <v>0</v>
      </c>
      <c r="I9325" s="275">
        <v>59181.83</v>
      </c>
      <c r="J9325" s="275"/>
      <c r="K9325" s="275">
        <v>0</v>
      </c>
      <c r="L9325" s="275"/>
      <c r="M9325" s="275"/>
      <c r="N9325" s="275"/>
      <c r="O9325" s="275">
        <v>59181.83</v>
      </c>
      <c r="P9325" s="275"/>
      <c r="Q9325" s="73">
        <v>0</v>
      </c>
    </row>
    <row r="9326" spans="1:17" ht="12.75" customHeight="1" x14ac:dyDescent="0.25">
      <c r="A9326" s="273" t="s">
        <v>14154</v>
      </c>
      <c r="B9326" s="273"/>
      <c r="C9326" s="274" t="s">
        <v>14144</v>
      </c>
      <c r="D9326" s="274"/>
      <c r="E9326" s="274"/>
      <c r="F9326" s="274"/>
      <c r="G9326" s="73">
        <v>0</v>
      </c>
      <c r="H9326" s="73">
        <v>0</v>
      </c>
      <c r="I9326" s="275">
        <v>104163.23</v>
      </c>
      <c r="J9326" s="275"/>
      <c r="K9326" s="275">
        <v>0</v>
      </c>
      <c r="L9326" s="275"/>
      <c r="M9326" s="275"/>
      <c r="N9326" s="275"/>
      <c r="O9326" s="275">
        <v>104163.23</v>
      </c>
      <c r="P9326" s="275"/>
      <c r="Q9326" s="73">
        <v>0</v>
      </c>
    </row>
    <row r="9327" spans="1:17" ht="12.1" customHeight="1" x14ac:dyDescent="0.25">
      <c r="A9327" s="273" t="s">
        <v>14155</v>
      </c>
      <c r="B9327" s="273"/>
      <c r="C9327" s="274" t="s">
        <v>14144</v>
      </c>
      <c r="D9327" s="274"/>
      <c r="E9327" s="274"/>
      <c r="F9327" s="274"/>
      <c r="G9327" s="73">
        <v>0</v>
      </c>
      <c r="H9327" s="73">
        <v>0</v>
      </c>
      <c r="I9327" s="275">
        <v>316909.13</v>
      </c>
      <c r="J9327" s="275"/>
      <c r="K9327" s="275">
        <v>0</v>
      </c>
      <c r="L9327" s="275"/>
      <c r="M9327" s="275"/>
      <c r="N9327" s="275"/>
      <c r="O9327" s="275">
        <v>316909.13</v>
      </c>
      <c r="P9327" s="275"/>
      <c r="Q9327" s="73">
        <v>0</v>
      </c>
    </row>
    <row r="9328" spans="1:17" ht="12.1" customHeight="1" x14ac:dyDescent="0.25">
      <c r="A9328" s="273" t="s">
        <v>14156</v>
      </c>
      <c r="B9328" s="273"/>
      <c r="C9328" s="274" t="s">
        <v>14144</v>
      </c>
      <c r="D9328" s="274"/>
      <c r="E9328" s="274"/>
      <c r="F9328" s="274"/>
      <c r="G9328" s="73">
        <v>0</v>
      </c>
      <c r="H9328" s="73">
        <v>0</v>
      </c>
      <c r="I9328" s="275">
        <v>42890.91</v>
      </c>
      <c r="J9328" s="275"/>
      <c r="K9328" s="275">
        <v>0</v>
      </c>
      <c r="L9328" s="275"/>
      <c r="M9328" s="275"/>
      <c r="N9328" s="275"/>
      <c r="O9328" s="275">
        <v>42890.91</v>
      </c>
      <c r="P9328" s="275"/>
      <c r="Q9328" s="73">
        <v>0</v>
      </c>
    </row>
    <row r="9329" spans="1:17" ht="12.1" customHeight="1" x14ac:dyDescent="0.25">
      <c r="A9329" s="273" t="s">
        <v>14157</v>
      </c>
      <c r="B9329" s="273"/>
      <c r="C9329" s="274" t="s">
        <v>14144</v>
      </c>
      <c r="D9329" s="274"/>
      <c r="E9329" s="274"/>
      <c r="F9329" s="274"/>
      <c r="G9329" s="73">
        <v>0</v>
      </c>
      <c r="H9329" s="73">
        <v>0</v>
      </c>
      <c r="I9329" s="275">
        <v>78818.179999999993</v>
      </c>
      <c r="J9329" s="275"/>
      <c r="K9329" s="275">
        <v>0</v>
      </c>
      <c r="L9329" s="275"/>
      <c r="M9329" s="275"/>
      <c r="N9329" s="275"/>
      <c r="O9329" s="275">
        <v>78818.179999999993</v>
      </c>
      <c r="P9329" s="275"/>
      <c r="Q9329" s="73">
        <v>0</v>
      </c>
    </row>
    <row r="9330" spans="1:17" ht="12.75" customHeight="1" x14ac:dyDescent="0.25">
      <c r="A9330" s="273" t="s">
        <v>14158</v>
      </c>
      <c r="B9330" s="273"/>
      <c r="C9330" s="274" t="s">
        <v>14144</v>
      </c>
      <c r="D9330" s="274"/>
      <c r="E9330" s="274"/>
      <c r="F9330" s="274"/>
      <c r="G9330" s="73">
        <v>0</v>
      </c>
      <c r="H9330" s="73">
        <v>0</v>
      </c>
      <c r="I9330" s="275">
        <v>31590.91</v>
      </c>
      <c r="J9330" s="275"/>
      <c r="K9330" s="275">
        <v>0</v>
      </c>
      <c r="L9330" s="275"/>
      <c r="M9330" s="275"/>
      <c r="N9330" s="275"/>
      <c r="O9330" s="275">
        <v>31590.91</v>
      </c>
      <c r="P9330" s="275"/>
      <c r="Q9330" s="73">
        <v>0</v>
      </c>
    </row>
    <row r="9331" spans="1:17" ht="12.1" customHeight="1" x14ac:dyDescent="0.25">
      <c r="A9331" s="273" t="s">
        <v>14159</v>
      </c>
      <c r="B9331" s="273"/>
      <c r="C9331" s="274" t="s">
        <v>14144</v>
      </c>
      <c r="D9331" s="274"/>
      <c r="E9331" s="274"/>
      <c r="F9331" s="274"/>
      <c r="G9331" s="73">
        <v>0</v>
      </c>
      <c r="H9331" s="73">
        <v>0</v>
      </c>
      <c r="I9331" s="275">
        <v>111674.79</v>
      </c>
      <c r="J9331" s="275"/>
      <c r="K9331" s="275">
        <v>0</v>
      </c>
      <c r="L9331" s="275"/>
      <c r="M9331" s="275"/>
      <c r="N9331" s="275"/>
      <c r="O9331" s="275">
        <v>111674.79</v>
      </c>
      <c r="P9331" s="275"/>
      <c r="Q9331" s="73">
        <v>0</v>
      </c>
    </row>
    <row r="9332" spans="1:17" ht="12.1" customHeight="1" x14ac:dyDescent="0.25">
      <c r="A9332" s="273" t="s">
        <v>14160</v>
      </c>
      <c r="B9332" s="273"/>
      <c r="C9332" s="274" t="s">
        <v>14144</v>
      </c>
      <c r="D9332" s="274"/>
      <c r="E9332" s="274"/>
      <c r="F9332" s="274"/>
      <c r="G9332" s="73">
        <v>0</v>
      </c>
      <c r="H9332" s="73">
        <v>0</v>
      </c>
      <c r="I9332" s="275">
        <v>114627.25</v>
      </c>
      <c r="J9332" s="275"/>
      <c r="K9332" s="275">
        <v>0</v>
      </c>
      <c r="L9332" s="275"/>
      <c r="M9332" s="275"/>
      <c r="N9332" s="275"/>
      <c r="O9332" s="275">
        <v>114627.25</v>
      </c>
      <c r="P9332" s="275"/>
      <c r="Q9332" s="73">
        <v>0</v>
      </c>
    </row>
    <row r="9333" spans="1:17" ht="12.75" customHeight="1" x14ac:dyDescent="0.25">
      <c r="A9333" s="273" t="s">
        <v>14161</v>
      </c>
      <c r="B9333" s="273"/>
      <c r="C9333" s="274" t="s">
        <v>14144</v>
      </c>
      <c r="D9333" s="274"/>
      <c r="E9333" s="274"/>
      <c r="F9333" s="274"/>
      <c r="G9333" s="73">
        <v>0</v>
      </c>
      <c r="H9333" s="73">
        <v>0</v>
      </c>
      <c r="I9333" s="275">
        <v>67427.259999999995</v>
      </c>
      <c r="J9333" s="275"/>
      <c r="K9333" s="275">
        <v>0</v>
      </c>
      <c r="L9333" s="275"/>
      <c r="M9333" s="275"/>
      <c r="N9333" s="275"/>
      <c r="O9333" s="275">
        <v>67427.259999999995</v>
      </c>
      <c r="P9333" s="275"/>
      <c r="Q9333" s="73">
        <v>0</v>
      </c>
    </row>
    <row r="9334" spans="1:17" ht="12.1" customHeight="1" x14ac:dyDescent="0.25">
      <c r="A9334" s="273" t="s">
        <v>14162</v>
      </c>
      <c r="B9334" s="273"/>
      <c r="C9334" s="274" t="s">
        <v>14144</v>
      </c>
      <c r="D9334" s="274"/>
      <c r="E9334" s="274"/>
      <c r="F9334" s="274"/>
      <c r="G9334" s="73">
        <v>0</v>
      </c>
      <c r="H9334" s="73">
        <v>0</v>
      </c>
      <c r="I9334" s="275">
        <v>80545.45</v>
      </c>
      <c r="J9334" s="275"/>
      <c r="K9334" s="275">
        <v>0</v>
      </c>
      <c r="L9334" s="275"/>
      <c r="M9334" s="275"/>
      <c r="N9334" s="275"/>
      <c r="O9334" s="275">
        <v>80545.45</v>
      </c>
      <c r="P9334" s="275"/>
      <c r="Q9334" s="73">
        <v>0</v>
      </c>
    </row>
    <row r="9335" spans="1:17" ht="12.1" customHeight="1" x14ac:dyDescent="0.25">
      <c r="A9335" s="273" t="s">
        <v>14163</v>
      </c>
      <c r="B9335" s="273"/>
      <c r="C9335" s="274" t="s">
        <v>14144</v>
      </c>
      <c r="D9335" s="274"/>
      <c r="E9335" s="274"/>
      <c r="F9335" s="274"/>
      <c r="G9335" s="73">
        <v>0</v>
      </c>
      <c r="H9335" s="73">
        <v>0</v>
      </c>
      <c r="I9335" s="275">
        <v>100170.54</v>
      </c>
      <c r="J9335" s="275"/>
      <c r="K9335" s="275">
        <v>0</v>
      </c>
      <c r="L9335" s="275"/>
      <c r="M9335" s="275"/>
      <c r="N9335" s="275"/>
      <c r="O9335" s="275">
        <v>100170.54</v>
      </c>
      <c r="P9335" s="275"/>
      <c r="Q9335" s="73">
        <v>0</v>
      </c>
    </row>
    <row r="9336" spans="1:17" ht="12.75" customHeight="1" x14ac:dyDescent="0.25">
      <c r="A9336" s="273" t="s">
        <v>14164</v>
      </c>
      <c r="B9336" s="273"/>
      <c r="C9336" s="274" t="s">
        <v>14144</v>
      </c>
      <c r="D9336" s="274"/>
      <c r="E9336" s="274"/>
      <c r="F9336" s="274"/>
      <c r="G9336" s="73">
        <v>0</v>
      </c>
      <c r="H9336" s="73">
        <v>0</v>
      </c>
      <c r="I9336" s="275">
        <v>289938.64</v>
      </c>
      <c r="J9336" s="275"/>
      <c r="K9336" s="275">
        <v>0</v>
      </c>
      <c r="L9336" s="275"/>
      <c r="M9336" s="275"/>
      <c r="N9336" s="275"/>
      <c r="O9336" s="275">
        <v>289938.64</v>
      </c>
      <c r="P9336" s="275"/>
      <c r="Q9336" s="73">
        <v>0</v>
      </c>
    </row>
    <row r="9337" spans="1:17" ht="12.1" customHeight="1" x14ac:dyDescent="0.25">
      <c r="A9337" s="273" t="s">
        <v>14165</v>
      </c>
      <c r="B9337" s="273"/>
      <c r="C9337" s="274" t="s">
        <v>14166</v>
      </c>
      <c r="D9337" s="274"/>
      <c r="E9337" s="274"/>
      <c r="F9337" s="274"/>
      <c r="G9337" s="73">
        <v>0</v>
      </c>
      <c r="H9337" s="73">
        <v>0</v>
      </c>
      <c r="I9337" s="275">
        <v>670710.59</v>
      </c>
      <c r="J9337" s="275"/>
      <c r="K9337" s="275">
        <v>0</v>
      </c>
      <c r="L9337" s="275"/>
      <c r="M9337" s="275"/>
      <c r="N9337" s="275"/>
      <c r="O9337" s="275">
        <v>670710.59</v>
      </c>
      <c r="P9337" s="275"/>
      <c r="Q9337" s="73">
        <v>0</v>
      </c>
    </row>
    <row r="9338" spans="1:17" ht="12.1" customHeight="1" x14ac:dyDescent="0.25">
      <c r="A9338" s="273" t="s">
        <v>14167</v>
      </c>
      <c r="B9338" s="273"/>
      <c r="C9338" s="274" t="s">
        <v>14168</v>
      </c>
      <c r="D9338" s="274"/>
      <c r="E9338" s="274"/>
      <c r="F9338" s="274"/>
      <c r="G9338" s="73">
        <v>0</v>
      </c>
      <c r="H9338" s="73">
        <v>0</v>
      </c>
      <c r="I9338" s="275">
        <v>1400954.12</v>
      </c>
      <c r="J9338" s="275"/>
      <c r="K9338" s="275">
        <v>0</v>
      </c>
      <c r="L9338" s="275"/>
      <c r="M9338" s="275"/>
      <c r="N9338" s="275"/>
      <c r="O9338" s="275">
        <v>1400954.12</v>
      </c>
      <c r="P9338" s="275"/>
      <c r="Q9338" s="73">
        <v>0</v>
      </c>
    </row>
    <row r="9339" spans="1:17" ht="12.75" customHeight="1" x14ac:dyDescent="0.25">
      <c r="A9339" s="273" t="s">
        <v>14169</v>
      </c>
      <c r="B9339" s="273"/>
      <c r="C9339" s="274" t="s">
        <v>14170</v>
      </c>
      <c r="D9339" s="274"/>
      <c r="E9339" s="274"/>
      <c r="F9339" s="274"/>
      <c r="G9339" s="73">
        <v>0</v>
      </c>
      <c r="H9339" s="73">
        <v>0</v>
      </c>
      <c r="I9339" s="275">
        <v>1670895.78</v>
      </c>
      <c r="J9339" s="275"/>
      <c r="K9339" s="275">
        <v>0</v>
      </c>
      <c r="L9339" s="275"/>
      <c r="M9339" s="275"/>
      <c r="N9339" s="275"/>
      <c r="O9339" s="275">
        <v>1670895.78</v>
      </c>
      <c r="P9339" s="275"/>
      <c r="Q9339" s="73">
        <v>0</v>
      </c>
    </row>
    <row r="9340" spans="1:17" ht="12.1" customHeight="1" x14ac:dyDescent="0.25">
      <c r="A9340" s="273" t="s">
        <v>14171</v>
      </c>
      <c r="B9340" s="273"/>
      <c r="C9340" s="274" t="s">
        <v>14172</v>
      </c>
      <c r="D9340" s="274"/>
      <c r="E9340" s="274"/>
      <c r="F9340" s="274"/>
      <c r="G9340" s="73">
        <v>0</v>
      </c>
      <c r="H9340" s="73">
        <v>0</v>
      </c>
      <c r="I9340" s="275">
        <v>1303159.79</v>
      </c>
      <c r="J9340" s="275"/>
      <c r="K9340" s="275">
        <v>0</v>
      </c>
      <c r="L9340" s="275"/>
      <c r="M9340" s="275"/>
      <c r="N9340" s="275"/>
      <c r="O9340" s="275">
        <v>1303159.79</v>
      </c>
      <c r="P9340" s="275"/>
      <c r="Q9340" s="73">
        <v>0</v>
      </c>
    </row>
    <row r="9341" spans="1:17" ht="12.1" customHeight="1" x14ac:dyDescent="0.25">
      <c r="A9341" s="273" t="s">
        <v>14173</v>
      </c>
      <c r="B9341" s="273"/>
      <c r="C9341" s="274" t="s">
        <v>14174</v>
      </c>
      <c r="D9341" s="274"/>
      <c r="E9341" s="274"/>
      <c r="F9341" s="274"/>
      <c r="G9341" s="73">
        <v>0</v>
      </c>
      <c r="H9341" s="73">
        <v>0</v>
      </c>
      <c r="I9341" s="275">
        <v>19090.87</v>
      </c>
      <c r="J9341" s="275"/>
      <c r="K9341" s="275">
        <v>0</v>
      </c>
      <c r="L9341" s="275"/>
      <c r="M9341" s="275"/>
      <c r="N9341" s="275"/>
      <c r="O9341" s="275">
        <v>19090.87</v>
      </c>
      <c r="P9341" s="275"/>
      <c r="Q9341" s="73">
        <v>0</v>
      </c>
    </row>
    <row r="9342" spans="1:17" ht="12.75" customHeight="1" x14ac:dyDescent="0.25">
      <c r="A9342" s="273" t="s">
        <v>14175</v>
      </c>
      <c r="B9342" s="273"/>
      <c r="C9342" s="274" t="s">
        <v>14174</v>
      </c>
      <c r="D9342" s="274"/>
      <c r="E9342" s="274"/>
      <c r="F9342" s="274"/>
      <c r="G9342" s="73">
        <v>0</v>
      </c>
      <c r="H9342" s="73">
        <v>0</v>
      </c>
      <c r="I9342" s="275">
        <v>115347.63</v>
      </c>
      <c r="J9342" s="275"/>
      <c r="K9342" s="275">
        <v>0</v>
      </c>
      <c r="L9342" s="275"/>
      <c r="M9342" s="275"/>
      <c r="N9342" s="275"/>
      <c r="O9342" s="275">
        <v>115347.63</v>
      </c>
      <c r="P9342" s="275"/>
      <c r="Q9342" s="73">
        <v>0</v>
      </c>
    </row>
    <row r="9343" spans="1:17" ht="12.1" customHeight="1" x14ac:dyDescent="0.25">
      <c r="A9343" s="273" t="s">
        <v>14176</v>
      </c>
      <c r="B9343" s="273"/>
      <c r="C9343" s="274" t="s">
        <v>14174</v>
      </c>
      <c r="D9343" s="274"/>
      <c r="E9343" s="274"/>
      <c r="F9343" s="274"/>
      <c r="G9343" s="73">
        <v>0</v>
      </c>
      <c r="H9343" s="73">
        <v>0</v>
      </c>
      <c r="I9343" s="275">
        <v>87317.22</v>
      </c>
      <c r="J9343" s="275"/>
      <c r="K9343" s="275">
        <v>0</v>
      </c>
      <c r="L9343" s="275"/>
      <c r="M9343" s="275"/>
      <c r="N9343" s="275"/>
      <c r="O9343" s="275">
        <v>87317.22</v>
      </c>
      <c r="P9343" s="275"/>
      <c r="Q9343" s="73">
        <v>0</v>
      </c>
    </row>
    <row r="9344" spans="1:17" ht="12.1" customHeight="1" x14ac:dyDescent="0.25">
      <c r="A9344" s="273" t="s">
        <v>14177</v>
      </c>
      <c r="B9344" s="273"/>
      <c r="C9344" s="274" t="s">
        <v>14174</v>
      </c>
      <c r="D9344" s="274"/>
      <c r="E9344" s="274"/>
      <c r="F9344" s="274"/>
      <c r="G9344" s="73">
        <v>0</v>
      </c>
      <c r="H9344" s="73">
        <v>0</v>
      </c>
      <c r="I9344" s="275">
        <v>15320.85</v>
      </c>
      <c r="J9344" s="275"/>
      <c r="K9344" s="275">
        <v>0</v>
      </c>
      <c r="L9344" s="275"/>
      <c r="M9344" s="275"/>
      <c r="N9344" s="275"/>
      <c r="O9344" s="275">
        <v>15320.85</v>
      </c>
      <c r="P9344" s="275"/>
      <c r="Q9344" s="73">
        <v>0</v>
      </c>
    </row>
    <row r="9345" spans="1:17" ht="12.75" customHeight="1" x14ac:dyDescent="0.25">
      <c r="A9345" s="273" t="s">
        <v>14178</v>
      </c>
      <c r="B9345" s="273"/>
      <c r="C9345" s="274" t="s">
        <v>14144</v>
      </c>
      <c r="D9345" s="274"/>
      <c r="E9345" s="274"/>
      <c r="F9345" s="274"/>
      <c r="G9345" s="73">
        <v>0</v>
      </c>
      <c r="H9345" s="73">
        <v>0</v>
      </c>
      <c r="I9345" s="275">
        <v>192636.69</v>
      </c>
      <c r="J9345" s="275"/>
      <c r="K9345" s="275">
        <v>0</v>
      </c>
      <c r="L9345" s="275"/>
      <c r="M9345" s="275"/>
      <c r="N9345" s="275"/>
      <c r="O9345" s="275">
        <v>192636.69</v>
      </c>
      <c r="P9345" s="275"/>
      <c r="Q9345" s="73">
        <v>0</v>
      </c>
    </row>
    <row r="9346" spans="1:17" ht="12.1" customHeight="1" x14ac:dyDescent="0.25">
      <c r="A9346" s="273" t="s">
        <v>14179</v>
      </c>
      <c r="B9346" s="273"/>
      <c r="C9346" s="274" t="s">
        <v>14174</v>
      </c>
      <c r="D9346" s="274"/>
      <c r="E9346" s="274"/>
      <c r="F9346" s="274"/>
      <c r="G9346" s="73">
        <v>0</v>
      </c>
      <c r="H9346" s="73">
        <v>0</v>
      </c>
      <c r="I9346" s="275">
        <v>11100</v>
      </c>
      <c r="J9346" s="275"/>
      <c r="K9346" s="275">
        <v>0</v>
      </c>
      <c r="L9346" s="275"/>
      <c r="M9346" s="275"/>
      <c r="N9346" s="275"/>
      <c r="O9346" s="275">
        <v>11100</v>
      </c>
      <c r="P9346" s="275"/>
      <c r="Q9346" s="73">
        <v>0</v>
      </c>
    </row>
    <row r="9347" spans="1:17" ht="12.1" customHeight="1" x14ac:dyDescent="0.25">
      <c r="A9347" s="273" t="s">
        <v>14180</v>
      </c>
      <c r="B9347" s="273"/>
      <c r="C9347" s="274" t="s">
        <v>14174</v>
      </c>
      <c r="D9347" s="274"/>
      <c r="E9347" s="274"/>
      <c r="F9347" s="274"/>
      <c r="G9347" s="73">
        <v>0</v>
      </c>
      <c r="H9347" s="73">
        <v>0</v>
      </c>
      <c r="I9347" s="275">
        <v>2181.8200000000002</v>
      </c>
      <c r="J9347" s="275"/>
      <c r="K9347" s="275">
        <v>0</v>
      </c>
      <c r="L9347" s="275"/>
      <c r="M9347" s="275"/>
      <c r="N9347" s="275"/>
      <c r="O9347" s="275">
        <v>2181.8200000000002</v>
      </c>
      <c r="P9347" s="275"/>
      <c r="Q9347" s="73">
        <v>0</v>
      </c>
    </row>
    <row r="9348" spans="1:17" ht="12.75" customHeight="1" x14ac:dyDescent="0.25">
      <c r="A9348" s="273" t="s">
        <v>14181</v>
      </c>
      <c r="B9348" s="273"/>
      <c r="C9348" s="274" t="s">
        <v>14174</v>
      </c>
      <c r="D9348" s="274"/>
      <c r="E9348" s="274"/>
      <c r="F9348" s="274"/>
      <c r="G9348" s="73">
        <v>0</v>
      </c>
      <c r="H9348" s="73">
        <v>0</v>
      </c>
      <c r="I9348" s="275">
        <v>59999.99</v>
      </c>
      <c r="J9348" s="275"/>
      <c r="K9348" s="275">
        <v>0</v>
      </c>
      <c r="L9348" s="275"/>
      <c r="M9348" s="275"/>
      <c r="N9348" s="275"/>
      <c r="O9348" s="275">
        <v>59999.99</v>
      </c>
      <c r="P9348" s="275"/>
      <c r="Q9348" s="73">
        <v>0</v>
      </c>
    </row>
    <row r="9349" spans="1:17" ht="12.1" customHeight="1" x14ac:dyDescent="0.25">
      <c r="A9349" s="355"/>
      <c r="B9349" s="355"/>
      <c r="C9349" s="355"/>
      <c r="D9349" s="355"/>
      <c r="E9349" s="355"/>
      <c r="F9349" s="355"/>
      <c r="G9349" s="74">
        <v>0</v>
      </c>
      <c r="H9349" s="74">
        <v>0</v>
      </c>
      <c r="I9349" s="356">
        <v>13255790.74</v>
      </c>
      <c r="J9349" s="356"/>
      <c r="K9349" s="356">
        <v>0</v>
      </c>
      <c r="L9349" s="356"/>
      <c r="M9349" s="356"/>
      <c r="N9349" s="356"/>
      <c r="O9349" s="356">
        <v>13255790.74</v>
      </c>
      <c r="P9349" s="356"/>
      <c r="Q9349" s="74">
        <v>0</v>
      </c>
    </row>
    <row r="9350" spans="1:17" ht="6.8" customHeight="1" x14ac:dyDescent="0.25"/>
    <row r="9351" spans="1:17" ht="12.1" customHeight="1" x14ac:dyDescent="0.25">
      <c r="A9351" s="277" t="s">
        <v>578</v>
      </c>
      <c r="B9351" s="277"/>
      <c r="C9351" s="278" t="s">
        <v>1118</v>
      </c>
      <c r="D9351" s="278"/>
      <c r="E9351" s="278"/>
      <c r="F9351" s="278"/>
      <c r="G9351" s="278"/>
      <c r="H9351" s="278"/>
      <c r="I9351" s="278"/>
      <c r="J9351" s="278"/>
      <c r="K9351" s="278"/>
      <c r="L9351" s="278"/>
      <c r="M9351" s="278"/>
      <c r="N9351" s="278"/>
      <c r="O9351" s="278"/>
      <c r="P9351" s="278"/>
      <c r="Q9351" s="278"/>
    </row>
    <row r="9352" spans="1:17" ht="12.75" customHeight="1" x14ac:dyDescent="0.25">
      <c r="A9352" s="273" t="s">
        <v>14182</v>
      </c>
      <c r="B9352" s="273"/>
      <c r="C9352" s="274" t="s">
        <v>14183</v>
      </c>
      <c r="D9352" s="274"/>
      <c r="E9352" s="274"/>
      <c r="F9352" s="274"/>
      <c r="G9352" s="73">
        <v>0</v>
      </c>
      <c r="H9352" s="73">
        <v>0</v>
      </c>
      <c r="I9352" s="275">
        <v>67954.55</v>
      </c>
      <c r="J9352" s="275"/>
      <c r="K9352" s="275">
        <v>0</v>
      </c>
      <c r="L9352" s="275"/>
      <c r="M9352" s="275"/>
      <c r="N9352" s="275"/>
      <c r="O9352" s="275">
        <v>67954.55</v>
      </c>
      <c r="P9352" s="275"/>
      <c r="Q9352" s="73">
        <v>0</v>
      </c>
    </row>
    <row r="9353" spans="1:17" ht="12.1" customHeight="1" x14ac:dyDescent="0.25">
      <c r="A9353" s="273" t="s">
        <v>14184</v>
      </c>
      <c r="B9353" s="273"/>
      <c r="C9353" s="274" t="s">
        <v>14183</v>
      </c>
      <c r="D9353" s="274"/>
      <c r="E9353" s="274"/>
      <c r="F9353" s="274"/>
      <c r="G9353" s="73">
        <v>0</v>
      </c>
      <c r="H9353" s="73">
        <v>0</v>
      </c>
      <c r="I9353" s="275">
        <v>3818.18</v>
      </c>
      <c r="J9353" s="275"/>
      <c r="K9353" s="275">
        <v>0</v>
      </c>
      <c r="L9353" s="275"/>
      <c r="M9353" s="275"/>
      <c r="N9353" s="275"/>
      <c r="O9353" s="275">
        <v>3818.18</v>
      </c>
      <c r="P9353" s="275"/>
      <c r="Q9353" s="73">
        <v>0</v>
      </c>
    </row>
    <row r="9354" spans="1:17" ht="12.1" customHeight="1" x14ac:dyDescent="0.25">
      <c r="A9354" s="273" t="s">
        <v>14185</v>
      </c>
      <c r="B9354" s="273"/>
      <c r="C9354" s="274" t="s">
        <v>14186</v>
      </c>
      <c r="D9354" s="274"/>
      <c r="E9354" s="274"/>
      <c r="F9354" s="274"/>
      <c r="G9354" s="73">
        <v>0</v>
      </c>
      <c r="H9354" s="73">
        <v>0</v>
      </c>
      <c r="I9354" s="275">
        <v>4000000</v>
      </c>
      <c r="J9354" s="275"/>
      <c r="K9354" s="275">
        <v>0</v>
      </c>
      <c r="L9354" s="275"/>
      <c r="M9354" s="275"/>
      <c r="N9354" s="275"/>
      <c r="O9354" s="275">
        <v>4000000</v>
      </c>
      <c r="P9354" s="275"/>
      <c r="Q9354" s="73">
        <v>0</v>
      </c>
    </row>
    <row r="9355" spans="1:17" ht="12.1" customHeight="1" x14ac:dyDescent="0.25">
      <c r="A9355" s="273" t="s">
        <v>14187</v>
      </c>
      <c r="B9355" s="273"/>
      <c r="C9355" s="274" t="s">
        <v>14188</v>
      </c>
      <c r="D9355" s="274"/>
      <c r="E9355" s="274"/>
      <c r="F9355" s="274"/>
      <c r="G9355" s="73">
        <v>0</v>
      </c>
      <c r="H9355" s="73">
        <v>0</v>
      </c>
      <c r="I9355" s="275">
        <v>97727.27</v>
      </c>
      <c r="J9355" s="275"/>
      <c r="K9355" s="275">
        <v>0</v>
      </c>
      <c r="L9355" s="275"/>
      <c r="M9355" s="275"/>
      <c r="N9355" s="275"/>
      <c r="O9355" s="275">
        <v>97727.27</v>
      </c>
      <c r="P9355" s="275"/>
      <c r="Q9355" s="73">
        <v>0</v>
      </c>
    </row>
    <row r="9356" spans="1:17" ht="12.75" customHeight="1" x14ac:dyDescent="0.25">
      <c r="A9356" s="273" t="s">
        <v>14189</v>
      </c>
      <c r="B9356" s="273"/>
      <c r="C9356" s="274" t="s">
        <v>14190</v>
      </c>
      <c r="D9356" s="274"/>
      <c r="E9356" s="274"/>
      <c r="F9356" s="274"/>
      <c r="G9356" s="73">
        <v>0</v>
      </c>
      <c r="H9356" s="73">
        <v>0</v>
      </c>
      <c r="I9356" s="275">
        <v>390909.08</v>
      </c>
      <c r="J9356" s="275"/>
      <c r="K9356" s="275">
        <v>0</v>
      </c>
      <c r="L9356" s="275"/>
      <c r="M9356" s="275"/>
      <c r="N9356" s="275"/>
      <c r="O9356" s="275">
        <v>390909.08</v>
      </c>
      <c r="P9356" s="275"/>
      <c r="Q9356" s="73">
        <v>0</v>
      </c>
    </row>
    <row r="9357" spans="1:17" ht="12.1" customHeight="1" x14ac:dyDescent="0.25">
      <c r="A9357" s="273" t="s">
        <v>14191</v>
      </c>
      <c r="B9357" s="273"/>
      <c r="C9357" s="274" t="s">
        <v>14192</v>
      </c>
      <c r="D9357" s="274"/>
      <c r="E9357" s="274"/>
      <c r="F9357" s="274"/>
      <c r="G9357" s="73">
        <v>0</v>
      </c>
      <c r="H9357" s="73">
        <v>0</v>
      </c>
      <c r="I9357" s="275">
        <v>2794636.35</v>
      </c>
      <c r="J9357" s="275"/>
      <c r="K9357" s="275">
        <v>0</v>
      </c>
      <c r="L9357" s="275"/>
      <c r="M9357" s="275"/>
      <c r="N9357" s="275"/>
      <c r="O9357" s="275">
        <v>2794636.35</v>
      </c>
      <c r="P9357" s="275"/>
      <c r="Q9357" s="73">
        <v>0</v>
      </c>
    </row>
    <row r="9358" spans="1:17" ht="12.1" customHeight="1" x14ac:dyDescent="0.25">
      <c r="A9358" s="273" t="s">
        <v>14193</v>
      </c>
      <c r="B9358" s="273"/>
      <c r="C9358" s="274" t="s">
        <v>14192</v>
      </c>
      <c r="D9358" s="274"/>
      <c r="E9358" s="274"/>
      <c r="F9358" s="274"/>
      <c r="G9358" s="73">
        <v>0</v>
      </c>
      <c r="H9358" s="73">
        <v>0</v>
      </c>
      <c r="I9358" s="275">
        <v>786363.64</v>
      </c>
      <c r="J9358" s="275"/>
      <c r="K9358" s="275">
        <v>0</v>
      </c>
      <c r="L9358" s="275"/>
      <c r="M9358" s="275"/>
      <c r="N9358" s="275"/>
      <c r="O9358" s="275">
        <v>786363.64</v>
      </c>
      <c r="P9358" s="275"/>
      <c r="Q9358" s="73">
        <v>0</v>
      </c>
    </row>
    <row r="9359" spans="1:17" ht="12.75" customHeight="1" x14ac:dyDescent="0.25">
      <c r="A9359" s="273" t="s">
        <v>14194</v>
      </c>
      <c r="B9359" s="273"/>
      <c r="C9359" s="274" t="s">
        <v>14192</v>
      </c>
      <c r="D9359" s="274"/>
      <c r="E9359" s="274"/>
      <c r="F9359" s="274"/>
      <c r="G9359" s="73">
        <v>0</v>
      </c>
      <c r="H9359" s="73">
        <v>0</v>
      </c>
      <c r="I9359" s="275">
        <v>85181.82</v>
      </c>
      <c r="J9359" s="275"/>
      <c r="K9359" s="275">
        <v>0</v>
      </c>
      <c r="L9359" s="275"/>
      <c r="M9359" s="275"/>
      <c r="N9359" s="275"/>
      <c r="O9359" s="275">
        <v>85181.82</v>
      </c>
      <c r="P9359" s="275"/>
      <c r="Q9359" s="73">
        <v>0</v>
      </c>
    </row>
    <row r="9360" spans="1:17" ht="12.1" customHeight="1" x14ac:dyDescent="0.25">
      <c r="A9360" s="273" t="s">
        <v>14195</v>
      </c>
      <c r="B9360" s="273"/>
      <c r="C9360" s="274" t="s">
        <v>14192</v>
      </c>
      <c r="D9360" s="274"/>
      <c r="E9360" s="274"/>
      <c r="F9360" s="274"/>
      <c r="G9360" s="73">
        <v>0</v>
      </c>
      <c r="H9360" s="73">
        <v>0</v>
      </c>
      <c r="I9360" s="275">
        <v>109500</v>
      </c>
      <c r="J9360" s="275"/>
      <c r="K9360" s="275">
        <v>0</v>
      </c>
      <c r="L9360" s="275"/>
      <c r="M9360" s="275"/>
      <c r="N9360" s="275"/>
      <c r="O9360" s="275">
        <v>109500</v>
      </c>
      <c r="P9360" s="275"/>
      <c r="Q9360" s="73">
        <v>0</v>
      </c>
    </row>
    <row r="9361" spans="1:17" ht="12.1" customHeight="1" x14ac:dyDescent="0.25">
      <c r="A9361" s="273" t="s">
        <v>14196</v>
      </c>
      <c r="B9361" s="273"/>
      <c r="C9361" s="274" t="s">
        <v>14192</v>
      </c>
      <c r="D9361" s="274"/>
      <c r="E9361" s="274"/>
      <c r="F9361" s="274"/>
      <c r="G9361" s="73">
        <v>0</v>
      </c>
      <c r="H9361" s="73">
        <v>0</v>
      </c>
      <c r="I9361" s="275">
        <v>247500</v>
      </c>
      <c r="J9361" s="275"/>
      <c r="K9361" s="275">
        <v>0</v>
      </c>
      <c r="L9361" s="275"/>
      <c r="M9361" s="275"/>
      <c r="N9361" s="275"/>
      <c r="O9361" s="275">
        <v>247500</v>
      </c>
      <c r="P9361" s="275"/>
      <c r="Q9361" s="73">
        <v>0</v>
      </c>
    </row>
    <row r="9362" spans="1:17" ht="12.75" customHeight="1" x14ac:dyDescent="0.25">
      <c r="A9362" s="273" t="s">
        <v>14197</v>
      </c>
      <c r="B9362" s="273"/>
      <c r="C9362" s="274" t="s">
        <v>14192</v>
      </c>
      <c r="D9362" s="274"/>
      <c r="E9362" s="274"/>
      <c r="F9362" s="274"/>
      <c r="G9362" s="73">
        <v>0</v>
      </c>
      <c r="H9362" s="73">
        <v>0</v>
      </c>
      <c r="I9362" s="275">
        <v>364480.81</v>
      </c>
      <c r="J9362" s="275"/>
      <c r="K9362" s="275">
        <v>0</v>
      </c>
      <c r="L9362" s="275"/>
      <c r="M9362" s="275"/>
      <c r="N9362" s="275"/>
      <c r="O9362" s="275">
        <v>364480.81</v>
      </c>
      <c r="P9362" s="275"/>
      <c r="Q9362" s="73">
        <v>0</v>
      </c>
    </row>
    <row r="9363" spans="1:17" ht="12.1" customHeight="1" x14ac:dyDescent="0.25">
      <c r="A9363" s="273" t="s">
        <v>14198</v>
      </c>
      <c r="B9363" s="273"/>
      <c r="C9363" s="274" t="s">
        <v>14192</v>
      </c>
      <c r="D9363" s="274"/>
      <c r="E9363" s="274"/>
      <c r="F9363" s="274"/>
      <c r="G9363" s="73">
        <v>0</v>
      </c>
      <c r="H9363" s="73">
        <v>0</v>
      </c>
      <c r="I9363" s="275">
        <v>142272.73000000001</v>
      </c>
      <c r="J9363" s="275"/>
      <c r="K9363" s="275">
        <v>0</v>
      </c>
      <c r="L9363" s="275"/>
      <c r="M9363" s="275"/>
      <c r="N9363" s="275"/>
      <c r="O9363" s="275">
        <v>142272.73000000001</v>
      </c>
      <c r="P9363" s="275"/>
      <c r="Q9363" s="73">
        <v>0</v>
      </c>
    </row>
    <row r="9364" spans="1:17" ht="12.1" customHeight="1" x14ac:dyDescent="0.25">
      <c r="A9364" s="273" t="s">
        <v>14199</v>
      </c>
      <c r="B9364" s="273"/>
      <c r="C9364" s="274" t="s">
        <v>14192</v>
      </c>
      <c r="D9364" s="274"/>
      <c r="E9364" s="274"/>
      <c r="F9364" s="274"/>
      <c r="G9364" s="73">
        <v>0</v>
      </c>
      <c r="H9364" s="73">
        <v>0</v>
      </c>
      <c r="I9364" s="275">
        <v>250000</v>
      </c>
      <c r="J9364" s="275"/>
      <c r="K9364" s="275">
        <v>0</v>
      </c>
      <c r="L9364" s="275"/>
      <c r="M9364" s="275"/>
      <c r="N9364" s="275"/>
      <c r="O9364" s="275">
        <v>250000</v>
      </c>
      <c r="P9364" s="275"/>
      <c r="Q9364" s="73">
        <v>0</v>
      </c>
    </row>
    <row r="9365" spans="1:17" ht="12.75" customHeight="1" x14ac:dyDescent="0.25">
      <c r="A9365" s="273" t="s">
        <v>14200</v>
      </c>
      <c r="B9365" s="273"/>
      <c r="C9365" s="274" t="s">
        <v>14192</v>
      </c>
      <c r="D9365" s="274"/>
      <c r="E9365" s="274"/>
      <c r="F9365" s="274"/>
      <c r="G9365" s="73">
        <v>0</v>
      </c>
      <c r="H9365" s="73">
        <v>0</v>
      </c>
      <c r="I9365" s="275">
        <v>657000</v>
      </c>
      <c r="J9365" s="275"/>
      <c r="K9365" s="275">
        <v>0</v>
      </c>
      <c r="L9365" s="275"/>
      <c r="M9365" s="275"/>
      <c r="N9365" s="275"/>
      <c r="O9365" s="275">
        <v>657000</v>
      </c>
      <c r="P9365" s="275"/>
      <c r="Q9365" s="73">
        <v>0</v>
      </c>
    </row>
    <row r="9366" spans="1:17" ht="12.1" customHeight="1" x14ac:dyDescent="0.25">
      <c r="A9366" s="273" t="s">
        <v>14201</v>
      </c>
      <c r="B9366" s="273"/>
      <c r="C9366" s="274" t="s">
        <v>14192</v>
      </c>
      <c r="D9366" s="274"/>
      <c r="E9366" s="274"/>
      <c r="F9366" s="274"/>
      <c r="G9366" s="73">
        <v>0</v>
      </c>
      <c r="H9366" s="73">
        <v>0</v>
      </c>
      <c r="I9366" s="275">
        <v>22727.27</v>
      </c>
      <c r="J9366" s="275"/>
      <c r="K9366" s="275">
        <v>0</v>
      </c>
      <c r="L9366" s="275"/>
      <c r="M9366" s="275"/>
      <c r="N9366" s="275"/>
      <c r="O9366" s="275">
        <v>22727.27</v>
      </c>
      <c r="P9366" s="275"/>
      <c r="Q9366" s="73">
        <v>0</v>
      </c>
    </row>
    <row r="9367" spans="1:17" ht="12.1" customHeight="1" x14ac:dyDescent="0.25">
      <c r="A9367" s="273" t="s">
        <v>14202</v>
      </c>
      <c r="B9367" s="273"/>
      <c r="C9367" s="274" t="s">
        <v>14192</v>
      </c>
      <c r="D9367" s="274"/>
      <c r="E9367" s="274"/>
      <c r="F9367" s="274"/>
      <c r="G9367" s="73">
        <v>0</v>
      </c>
      <c r="H9367" s="73">
        <v>0</v>
      </c>
      <c r="I9367" s="275">
        <v>95000</v>
      </c>
      <c r="J9367" s="275"/>
      <c r="K9367" s="275">
        <v>0</v>
      </c>
      <c r="L9367" s="275"/>
      <c r="M9367" s="275"/>
      <c r="N9367" s="275"/>
      <c r="O9367" s="275">
        <v>95000</v>
      </c>
      <c r="P9367" s="275"/>
      <c r="Q9367" s="73">
        <v>0</v>
      </c>
    </row>
    <row r="9368" spans="1:17" ht="12.75" customHeight="1" x14ac:dyDescent="0.25">
      <c r="A9368" s="273" t="s">
        <v>14203</v>
      </c>
      <c r="B9368" s="273"/>
      <c r="C9368" s="274" t="s">
        <v>14192</v>
      </c>
      <c r="D9368" s="274"/>
      <c r="E9368" s="274"/>
      <c r="F9368" s="274"/>
      <c r="G9368" s="73">
        <v>0</v>
      </c>
      <c r="H9368" s="73">
        <v>0</v>
      </c>
      <c r="I9368" s="275">
        <v>1092409.08</v>
      </c>
      <c r="J9368" s="275"/>
      <c r="K9368" s="275">
        <v>0</v>
      </c>
      <c r="L9368" s="275"/>
      <c r="M9368" s="275"/>
      <c r="N9368" s="275"/>
      <c r="O9368" s="275">
        <v>1092409.08</v>
      </c>
      <c r="P9368" s="275"/>
      <c r="Q9368" s="73">
        <v>0</v>
      </c>
    </row>
    <row r="9369" spans="1:17" ht="12.1" customHeight="1" x14ac:dyDescent="0.25">
      <c r="A9369" s="273" t="s">
        <v>14204</v>
      </c>
      <c r="B9369" s="273"/>
      <c r="C9369" s="274" t="s">
        <v>14192</v>
      </c>
      <c r="D9369" s="274"/>
      <c r="E9369" s="274"/>
      <c r="F9369" s="274"/>
      <c r="G9369" s="73">
        <v>0</v>
      </c>
      <c r="H9369" s="73">
        <v>0</v>
      </c>
      <c r="I9369" s="275">
        <v>323400</v>
      </c>
      <c r="J9369" s="275"/>
      <c r="K9369" s="275">
        <v>0</v>
      </c>
      <c r="L9369" s="275"/>
      <c r="M9369" s="275"/>
      <c r="N9369" s="275"/>
      <c r="O9369" s="275">
        <v>323400</v>
      </c>
      <c r="P9369" s="275"/>
      <c r="Q9369" s="73">
        <v>0</v>
      </c>
    </row>
    <row r="9370" spans="1:17" ht="12.1" customHeight="1" x14ac:dyDescent="0.25">
      <c r="A9370" s="273" t="s">
        <v>14205</v>
      </c>
      <c r="B9370" s="273"/>
      <c r="C9370" s="274" t="s">
        <v>14192</v>
      </c>
      <c r="D9370" s="274"/>
      <c r="E9370" s="274"/>
      <c r="F9370" s="274"/>
      <c r="G9370" s="73">
        <v>0</v>
      </c>
      <c r="H9370" s="73">
        <v>0</v>
      </c>
      <c r="I9370" s="275">
        <v>1000000</v>
      </c>
      <c r="J9370" s="275"/>
      <c r="K9370" s="275">
        <v>0</v>
      </c>
      <c r="L9370" s="275"/>
      <c r="M9370" s="275"/>
      <c r="N9370" s="275"/>
      <c r="O9370" s="275">
        <v>1000000</v>
      </c>
      <c r="P9370" s="275"/>
      <c r="Q9370" s="73">
        <v>0</v>
      </c>
    </row>
    <row r="9371" spans="1:17" ht="12.75" customHeight="1" x14ac:dyDescent="0.25">
      <c r="A9371" s="273" t="s">
        <v>14206</v>
      </c>
      <c r="B9371" s="273"/>
      <c r="C9371" s="274" t="s">
        <v>14192</v>
      </c>
      <c r="D9371" s="274"/>
      <c r="E9371" s="274"/>
      <c r="F9371" s="274"/>
      <c r="G9371" s="73">
        <v>0</v>
      </c>
      <c r="H9371" s="73">
        <v>0</v>
      </c>
      <c r="I9371" s="275">
        <v>21818.18</v>
      </c>
      <c r="J9371" s="275"/>
      <c r="K9371" s="275">
        <v>0</v>
      </c>
      <c r="L9371" s="275"/>
      <c r="M9371" s="275"/>
      <c r="N9371" s="275"/>
      <c r="O9371" s="275">
        <v>21818.18</v>
      </c>
      <c r="P9371" s="275"/>
      <c r="Q9371" s="73">
        <v>0</v>
      </c>
    </row>
    <row r="9372" spans="1:17" ht="12.1" customHeight="1" x14ac:dyDescent="0.25">
      <c r="A9372" s="273" t="s">
        <v>14207</v>
      </c>
      <c r="B9372" s="273"/>
      <c r="C9372" s="274" t="s">
        <v>14208</v>
      </c>
      <c r="D9372" s="274"/>
      <c r="E9372" s="274"/>
      <c r="F9372" s="274"/>
      <c r="G9372" s="73">
        <v>0</v>
      </c>
      <c r="H9372" s="73">
        <v>0</v>
      </c>
      <c r="I9372" s="275">
        <v>17248181.809999999</v>
      </c>
      <c r="J9372" s="275"/>
      <c r="K9372" s="275">
        <v>0</v>
      </c>
      <c r="L9372" s="275"/>
      <c r="M9372" s="275"/>
      <c r="N9372" s="275"/>
      <c r="O9372" s="275">
        <v>17248181.809999999</v>
      </c>
      <c r="P9372" s="275"/>
      <c r="Q9372" s="73">
        <v>0</v>
      </c>
    </row>
    <row r="9373" spans="1:17" ht="12.1" customHeight="1" x14ac:dyDescent="0.25">
      <c r="A9373" s="273" t="s">
        <v>14209</v>
      </c>
      <c r="B9373" s="273"/>
      <c r="C9373" s="274" t="s">
        <v>14210</v>
      </c>
      <c r="D9373" s="274"/>
      <c r="E9373" s="274"/>
      <c r="F9373" s="274"/>
      <c r="G9373" s="73">
        <v>0</v>
      </c>
      <c r="H9373" s="73">
        <v>0</v>
      </c>
      <c r="I9373" s="275">
        <v>65931810.210000001</v>
      </c>
      <c r="J9373" s="275"/>
      <c r="K9373" s="275">
        <v>0</v>
      </c>
      <c r="L9373" s="275"/>
      <c r="M9373" s="275"/>
      <c r="N9373" s="275"/>
      <c r="O9373" s="275">
        <v>65931810.210000001</v>
      </c>
      <c r="P9373" s="275"/>
      <c r="Q9373" s="73">
        <v>0</v>
      </c>
    </row>
    <row r="9374" spans="1:17" ht="12.75" customHeight="1" x14ac:dyDescent="0.25">
      <c r="A9374" s="273" t="s">
        <v>14211</v>
      </c>
      <c r="B9374" s="273"/>
      <c r="C9374" s="274" t="s">
        <v>14212</v>
      </c>
      <c r="D9374" s="274"/>
      <c r="E9374" s="274"/>
      <c r="F9374" s="274"/>
      <c r="G9374" s="73">
        <v>0</v>
      </c>
      <c r="H9374" s="73">
        <v>0</v>
      </c>
      <c r="I9374" s="275">
        <v>16273350.98</v>
      </c>
      <c r="J9374" s="275"/>
      <c r="K9374" s="275">
        <v>0</v>
      </c>
      <c r="L9374" s="275"/>
      <c r="M9374" s="275"/>
      <c r="N9374" s="275"/>
      <c r="O9374" s="275">
        <v>16273350.98</v>
      </c>
      <c r="P9374" s="275"/>
      <c r="Q9374" s="73">
        <v>0</v>
      </c>
    </row>
    <row r="9375" spans="1:17" ht="12.1" customHeight="1" x14ac:dyDescent="0.25">
      <c r="A9375" s="355"/>
      <c r="B9375" s="355"/>
      <c r="C9375" s="355"/>
      <c r="D9375" s="355"/>
      <c r="E9375" s="355"/>
      <c r="F9375" s="355"/>
      <c r="G9375" s="74">
        <v>0</v>
      </c>
      <c r="H9375" s="74">
        <v>0</v>
      </c>
      <c r="I9375" s="356">
        <v>112006041.95999999</v>
      </c>
      <c r="J9375" s="356"/>
      <c r="K9375" s="356">
        <v>0</v>
      </c>
      <c r="L9375" s="356"/>
      <c r="M9375" s="356"/>
      <c r="N9375" s="356"/>
      <c r="O9375" s="356">
        <v>112006041.95999999</v>
      </c>
      <c r="P9375" s="356"/>
      <c r="Q9375" s="74">
        <v>0</v>
      </c>
    </row>
    <row r="9376" spans="1:17" ht="6.8" customHeight="1" x14ac:dyDescent="0.25"/>
    <row r="9377" spans="1:17" ht="12.1" customHeight="1" x14ac:dyDescent="0.25">
      <c r="A9377" s="277" t="s">
        <v>578</v>
      </c>
      <c r="B9377" s="277"/>
      <c r="C9377" s="278" t="s">
        <v>1120</v>
      </c>
      <c r="D9377" s="278"/>
      <c r="E9377" s="278"/>
      <c r="F9377" s="278"/>
      <c r="G9377" s="278"/>
      <c r="H9377" s="278"/>
      <c r="I9377" s="278"/>
      <c r="J9377" s="278"/>
      <c r="K9377" s="278"/>
      <c r="L9377" s="278"/>
      <c r="M9377" s="278"/>
      <c r="N9377" s="278"/>
      <c r="O9377" s="278"/>
      <c r="P9377" s="278"/>
      <c r="Q9377" s="278"/>
    </row>
    <row r="9378" spans="1:17" ht="12.75" customHeight="1" x14ac:dyDescent="0.25">
      <c r="A9378" s="273" t="s">
        <v>14213</v>
      </c>
      <c r="B9378" s="273"/>
      <c r="C9378" s="274" t="s">
        <v>14214</v>
      </c>
      <c r="D9378" s="274"/>
      <c r="E9378" s="274"/>
      <c r="F9378" s="274"/>
      <c r="G9378" s="73">
        <v>0</v>
      </c>
      <c r="H9378" s="73">
        <v>0</v>
      </c>
      <c r="I9378" s="275">
        <v>45454.54</v>
      </c>
      <c r="J9378" s="275"/>
      <c r="K9378" s="275">
        <v>0</v>
      </c>
      <c r="L9378" s="275"/>
      <c r="M9378" s="275"/>
      <c r="N9378" s="275"/>
      <c r="O9378" s="275">
        <v>45454.54</v>
      </c>
      <c r="P9378" s="275"/>
      <c r="Q9378" s="73">
        <v>0</v>
      </c>
    </row>
    <row r="9379" spans="1:17" ht="12.1" customHeight="1" x14ac:dyDescent="0.25">
      <c r="A9379" s="273" t="s">
        <v>14215</v>
      </c>
      <c r="B9379" s="273"/>
      <c r="C9379" s="274" t="s">
        <v>14214</v>
      </c>
      <c r="D9379" s="274"/>
      <c r="E9379" s="274"/>
      <c r="F9379" s="274"/>
      <c r="G9379" s="73">
        <v>0</v>
      </c>
      <c r="H9379" s="73">
        <v>0</v>
      </c>
      <c r="I9379" s="275">
        <v>71726.789999999994</v>
      </c>
      <c r="J9379" s="275"/>
      <c r="K9379" s="275">
        <v>0</v>
      </c>
      <c r="L9379" s="275"/>
      <c r="M9379" s="275"/>
      <c r="N9379" s="275"/>
      <c r="O9379" s="275">
        <v>71726.789999999994</v>
      </c>
      <c r="P9379" s="275"/>
      <c r="Q9379" s="73">
        <v>0</v>
      </c>
    </row>
    <row r="9380" spans="1:17" ht="12.1" customHeight="1" x14ac:dyDescent="0.25">
      <c r="A9380" s="273" t="s">
        <v>14216</v>
      </c>
      <c r="B9380" s="273"/>
      <c r="C9380" s="274" t="s">
        <v>14214</v>
      </c>
      <c r="D9380" s="274"/>
      <c r="E9380" s="274"/>
      <c r="F9380" s="274"/>
      <c r="G9380" s="73">
        <v>0</v>
      </c>
      <c r="H9380" s="73">
        <v>0</v>
      </c>
      <c r="I9380" s="275">
        <v>51818.19</v>
      </c>
      <c r="J9380" s="275"/>
      <c r="K9380" s="275">
        <v>0</v>
      </c>
      <c r="L9380" s="275"/>
      <c r="M9380" s="275"/>
      <c r="N9380" s="275"/>
      <c r="O9380" s="275">
        <v>51818.19</v>
      </c>
      <c r="P9380" s="275"/>
      <c r="Q9380" s="73">
        <v>0</v>
      </c>
    </row>
    <row r="9381" spans="1:17" ht="12.1" customHeight="1" x14ac:dyDescent="0.25">
      <c r="A9381" s="273" t="s">
        <v>14217</v>
      </c>
      <c r="B9381" s="273"/>
      <c r="C9381" s="274" t="s">
        <v>14214</v>
      </c>
      <c r="D9381" s="274"/>
      <c r="E9381" s="274"/>
      <c r="F9381" s="274"/>
      <c r="G9381" s="73">
        <v>0</v>
      </c>
      <c r="H9381" s="73">
        <v>0</v>
      </c>
      <c r="I9381" s="275">
        <v>196363.64</v>
      </c>
      <c r="J9381" s="275"/>
      <c r="K9381" s="275">
        <v>0</v>
      </c>
      <c r="L9381" s="275"/>
      <c r="M9381" s="275"/>
      <c r="N9381" s="275"/>
      <c r="O9381" s="275">
        <v>196363.64</v>
      </c>
      <c r="P9381" s="275"/>
      <c r="Q9381" s="73">
        <v>0</v>
      </c>
    </row>
    <row r="9382" spans="1:17" ht="12.75" customHeight="1" x14ac:dyDescent="0.25">
      <c r="A9382" s="273" t="s">
        <v>14218</v>
      </c>
      <c r="B9382" s="273"/>
      <c r="C9382" s="274" t="s">
        <v>14214</v>
      </c>
      <c r="D9382" s="274"/>
      <c r="E9382" s="274"/>
      <c r="F9382" s="274"/>
      <c r="G9382" s="73">
        <v>0</v>
      </c>
      <c r="H9382" s="73">
        <v>0</v>
      </c>
      <c r="I9382" s="275">
        <v>49550</v>
      </c>
      <c r="J9382" s="275"/>
      <c r="K9382" s="275">
        <v>0</v>
      </c>
      <c r="L9382" s="275"/>
      <c r="M9382" s="275"/>
      <c r="N9382" s="275"/>
      <c r="O9382" s="275">
        <v>49550</v>
      </c>
      <c r="P9382" s="275"/>
      <c r="Q9382" s="73">
        <v>0</v>
      </c>
    </row>
    <row r="9383" spans="1:17" ht="12.1" customHeight="1" x14ac:dyDescent="0.25">
      <c r="A9383" s="273" t="s">
        <v>14219</v>
      </c>
      <c r="B9383" s="273"/>
      <c r="C9383" s="274" t="s">
        <v>14214</v>
      </c>
      <c r="D9383" s="274"/>
      <c r="E9383" s="274"/>
      <c r="F9383" s="274"/>
      <c r="G9383" s="73">
        <v>0</v>
      </c>
      <c r="H9383" s="73">
        <v>0</v>
      </c>
      <c r="I9383" s="275">
        <v>2244818.0299999998</v>
      </c>
      <c r="J9383" s="275"/>
      <c r="K9383" s="275">
        <v>0</v>
      </c>
      <c r="L9383" s="275"/>
      <c r="M9383" s="275"/>
      <c r="N9383" s="275"/>
      <c r="O9383" s="275">
        <v>2244818.0299999998</v>
      </c>
      <c r="P9383" s="275"/>
      <c r="Q9383" s="73">
        <v>0</v>
      </c>
    </row>
    <row r="9384" spans="1:17" ht="12.1" customHeight="1" x14ac:dyDescent="0.25">
      <c r="A9384" s="273" t="s">
        <v>14220</v>
      </c>
      <c r="B9384" s="273"/>
      <c r="C9384" s="274" t="s">
        <v>14214</v>
      </c>
      <c r="D9384" s="274"/>
      <c r="E9384" s="274"/>
      <c r="F9384" s="274"/>
      <c r="G9384" s="73">
        <v>0</v>
      </c>
      <c r="H9384" s="73">
        <v>0</v>
      </c>
      <c r="I9384" s="275">
        <v>1818.18</v>
      </c>
      <c r="J9384" s="275"/>
      <c r="K9384" s="275">
        <v>0</v>
      </c>
      <c r="L9384" s="275"/>
      <c r="M9384" s="275"/>
      <c r="N9384" s="275"/>
      <c r="O9384" s="275">
        <v>1818.18</v>
      </c>
      <c r="P9384" s="275"/>
      <c r="Q9384" s="73">
        <v>0</v>
      </c>
    </row>
    <row r="9385" spans="1:17" ht="12.75" customHeight="1" x14ac:dyDescent="0.25">
      <c r="A9385" s="273" t="s">
        <v>14221</v>
      </c>
      <c r="B9385" s="273"/>
      <c r="C9385" s="274" t="s">
        <v>14214</v>
      </c>
      <c r="D9385" s="274"/>
      <c r="E9385" s="274"/>
      <c r="F9385" s="274"/>
      <c r="G9385" s="73">
        <v>0</v>
      </c>
      <c r="H9385" s="73">
        <v>0</v>
      </c>
      <c r="I9385" s="275">
        <v>155545.38</v>
      </c>
      <c r="J9385" s="275"/>
      <c r="K9385" s="275">
        <v>0</v>
      </c>
      <c r="L9385" s="275"/>
      <c r="M9385" s="275"/>
      <c r="N9385" s="275"/>
      <c r="O9385" s="275">
        <v>155545.38</v>
      </c>
      <c r="P9385" s="275"/>
      <c r="Q9385" s="73">
        <v>0</v>
      </c>
    </row>
    <row r="9386" spans="1:17" ht="12.1" customHeight="1" x14ac:dyDescent="0.25">
      <c r="A9386" s="273" t="s">
        <v>14222</v>
      </c>
      <c r="B9386" s="273"/>
      <c r="C9386" s="274" t="s">
        <v>14214</v>
      </c>
      <c r="D9386" s="274"/>
      <c r="E9386" s="274"/>
      <c r="F9386" s="274"/>
      <c r="G9386" s="73">
        <v>0</v>
      </c>
      <c r="H9386" s="73">
        <v>0</v>
      </c>
      <c r="I9386" s="275">
        <v>110454.53</v>
      </c>
      <c r="J9386" s="275"/>
      <c r="K9386" s="275">
        <v>0</v>
      </c>
      <c r="L9386" s="275"/>
      <c r="M9386" s="275"/>
      <c r="N9386" s="275"/>
      <c r="O9386" s="275">
        <v>110454.53</v>
      </c>
      <c r="P9386" s="275"/>
      <c r="Q9386" s="73">
        <v>0</v>
      </c>
    </row>
    <row r="9387" spans="1:17" ht="12.1" customHeight="1" x14ac:dyDescent="0.25">
      <c r="A9387" s="273" t="s">
        <v>14223</v>
      </c>
      <c r="B9387" s="273"/>
      <c r="C9387" s="274" t="s">
        <v>14214</v>
      </c>
      <c r="D9387" s="274"/>
      <c r="E9387" s="274"/>
      <c r="F9387" s="274"/>
      <c r="G9387" s="73">
        <v>0</v>
      </c>
      <c r="H9387" s="73">
        <v>0</v>
      </c>
      <c r="I9387" s="275">
        <v>4545.45</v>
      </c>
      <c r="J9387" s="275"/>
      <c r="K9387" s="275">
        <v>0</v>
      </c>
      <c r="L9387" s="275"/>
      <c r="M9387" s="275"/>
      <c r="N9387" s="275"/>
      <c r="O9387" s="275">
        <v>4545.45</v>
      </c>
      <c r="P9387" s="275"/>
      <c r="Q9387" s="73">
        <v>0</v>
      </c>
    </row>
    <row r="9388" spans="1:17" ht="12.75" customHeight="1" x14ac:dyDescent="0.25">
      <c r="A9388" s="273" t="s">
        <v>14224</v>
      </c>
      <c r="B9388" s="273"/>
      <c r="C9388" s="274" t="s">
        <v>14214</v>
      </c>
      <c r="D9388" s="274"/>
      <c r="E9388" s="274"/>
      <c r="F9388" s="274"/>
      <c r="G9388" s="73">
        <v>0</v>
      </c>
      <c r="H9388" s="73">
        <v>0</v>
      </c>
      <c r="I9388" s="275">
        <v>7272.73</v>
      </c>
      <c r="J9388" s="275"/>
      <c r="K9388" s="275">
        <v>0</v>
      </c>
      <c r="L9388" s="275"/>
      <c r="M9388" s="275"/>
      <c r="N9388" s="275"/>
      <c r="O9388" s="275">
        <v>7272.73</v>
      </c>
      <c r="P9388" s="275"/>
      <c r="Q9388" s="73">
        <v>0</v>
      </c>
    </row>
    <row r="9389" spans="1:17" ht="12.1" customHeight="1" x14ac:dyDescent="0.25">
      <c r="A9389" s="273" t="s">
        <v>14225</v>
      </c>
      <c r="B9389" s="273"/>
      <c r="C9389" s="274" t="s">
        <v>14226</v>
      </c>
      <c r="D9389" s="274"/>
      <c r="E9389" s="274"/>
      <c r="F9389" s="274"/>
      <c r="G9389" s="73">
        <v>0</v>
      </c>
      <c r="H9389" s="73">
        <v>0</v>
      </c>
      <c r="I9389" s="275">
        <v>70000</v>
      </c>
      <c r="J9389" s="275"/>
      <c r="K9389" s="275">
        <v>0</v>
      </c>
      <c r="L9389" s="275"/>
      <c r="M9389" s="275"/>
      <c r="N9389" s="275"/>
      <c r="O9389" s="275">
        <v>70000</v>
      </c>
      <c r="P9389" s="275"/>
      <c r="Q9389" s="73">
        <v>0</v>
      </c>
    </row>
    <row r="9390" spans="1:17" ht="12.1" customHeight="1" x14ac:dyDescent="0.25">
      <c r="A9390" s="273" t="s">
        <v>14227</v>
      </c>
      <c r="B9390" s="273"/>
      <c r="C9390" s="274" t="s">
        <v>14214</v>
      </c>
      <c r="D9390" s="274"/>
      <c r="E9390" s="274"/>
      <c r="F9390" s="274"/>
      <c r="G9390" s="73">
        <v>0</v>
      </c>
      <c r="H9390" s="73">
        <v>0</v>
      </c>
      <c r="I9390" s="275">
        <v>75590.91</v>
      </c>
      <c r="J9390" s="275"/>
      <c r="K9390" s="275">
        <v>0</v>
      </c>
      <c r="L9390" s="275"/>
      <c r="M9390" s="275"/>
      <c r="N9390" s="275"/>
      <c r="O9390" s="275">
        <v>75590.91</v>
      </c>
      <c r="P9390" s="275"/>
      <c r="Q9390" s="73">
        <v>0</v>
      </c>
    </row>
    <row r="9391" spans="1:17" ht="12.75" customHeight="1" x14ac:dyDescent="0.25">
      <c r="A9391" s="273" t="s">
        <v>14228</v>
      </c>
      <c r="B9391" s="273"/>
      <c r="C9391" s="274" t="s">
        <v>14214</v>
      </c>
      <c r="D9391" s="274"/>
      <c r="E9391" s="274"/>
      <c r="F9391" s="274"/>
      <c r="G9391" s="73">
        <v>0</v>
      </c>
      <c r="H9391" s="73">
        <v>0</v>
      </c>
      <c r="I9391" s="275">
        <v>129090.89</v>
      </c>
      <c r="J9391" s="275"/>
      <c r="K9391" s="275">
        <v>0</v>
      </c>
      <c r="L9391" s="275"/>
      <c r="M9391" s="275"/>
      <c r="N9391" s="275"/>
      <c r="O9391" s="275">
        <v>129090.89</v>
      </c>
      <c r="P9391" s="275"/>
      <c r="Q9391" s="73">
        <v>0</v>
      </c>
    </row>
    <row r="9392" spans="1:17" ht="12.1" customHeight="1" x14ac:dyDescent="0.25">
      <c r="A9392" s="273" t="s">
        <v>14229</v>
      </c>
      <c r="B9392" s="273"/>
      <c r="C9392" s="274" t="s">
        <v>14214</v>
      </c>
      <c r="D9392" s="274"/>
      <c r="E9392" s="274"/>
      <c r="F9392" s="274"/>
      <c r="G9392" s="73">
        <v>0</v>
      </c>
      <c r="H9392" s="73">
        <v>0</v>
      </c>
      <c r="I9392" s="275">
        <v>19909.169999999998</v>
      </c>
      <c r="J9392" s="275"/>
      <c r="K9392" s="275">
        <v>0</v>
      </c>
      <c r="L9392" s="275"/>
      <c r="M9392" s="275"/>
      <c r="N9392" s="275"/>
      <c r="O9392" s="275">
        <v>19909.169999999998</v>
      </c>
      <c r="P9392" s="275"/>
      <c r="Q9392" s="73">
        <v>0</v>
      </c>
    </row>
    <row r="9393" spans="1:17" ht="12.1" customHeight="1" x14ac:dyDescent="0.25">
      <c r="A9393" s="273" t="s">
        <v>14230</v>
      </c>
      <c r="B9393" s="273"/>
      <c r="C9393" s="274" t="s">
        <v>14214</v>
      </c>
      <c r="D9393" s="274"/>
      <c r="E9393" s="274"/>
      <c r="F9393" s="274"/>
      <c r="G9393" s="73">
        <v>0</v>
      </c>
      <c r="H9393" s="73">
        <v>0</v>
      </c>
      <c r="I9393" s="275">
        <v>156400</v>
      </c>
      <c r="J9393" s="275"/>
      <c r="K9393" s="275">
        <v>0</v>
      </c>
      <c r="L9393" s="275"/>
      <c r="M9393" s="275"/>
      <c r="N9393" s="275"/>
      <c r="O9393" s="275">
        <v>156400</v>
      </c>
      <c r="P9393" s="275"/>
      <c r="Q9393" s="73">
        <v>0</v>
      </c>
    </row>
    <row r="9394" spans="1:17" ht="12.75" customHeight="1" x14ac:dyDescent="0.25">
      <c r="A9394" s="273" t="s">
        <v>14231</v>
      </c>
      <c r="B9394" s="273"/>
      <c r="C9394" s="274" t="s">
        <v>14214</v>
      </c>
      <c r="D9394" s="274"/>
      <c r="E9394" s="274"/>
      <c r="F9394" s="274"/>
      <c r="G9394" s="73">
        <v>0</v>
      </c>
      <c r="H9394" s="73">
        <v>0</v>
      </c>
      <c r="I9394" s="275">
        <v>6500</v>
      </c>
      <c r="J9394" s="275"/>
      <c r="K9394" s="275">
        <v>0</v>
      </c>
      <c r="L9394" s="275"/>
      <c r="M9394" s="275"/>
      <c r="N9394" s="275"/>
      <c r="O9394" s="275">
        <v>6500</v>
      </c>
      <c r="P9394" s="275"/>
      <c r="Q9394" s="73">
        <v>0</v>
      </c>
    </row>
    <row r="9395" spans="1:17" ht="12.1" customHeight="1" x14ac:dyDescent="0.25">
      <c r="A9395" s="273" t="s">
        <v>14232</v>
      </c>
      <c r="B9395" s="273"/>
      <c r="C9395" s="274" t="s">
        <v>14233</v>
      </c>
      <c r="D9395" s="274"/>
      <c r="E9395" s="274"/>
      <c r="F9395" s="274"/>
      <c r="G9395" s="73">
        <v>0</v>
      </c>
      <c r="H9395" s="73">
        <v>0</v>
      </c>
      <c r="I9395" s="275">
        <v>18000</v>
      </c>
      <c r="J9395" s="275"/>
      <c r="K9395" s="275">
        <v>0</v>
      </c>
      <c r="L9395" s="275"/>
      <c r="M9395" s="275"/>
      <c r="N9395" s="275"/>
      <c r="O9395" s="275">
        <v>18000</v>
      </c>
      <c r="P9395" s="275"/>
      <c r="Q9395" s="73">
        <v>0</v>
      </c>
    </row>
    <row r="9396" spans="1:17" ht="12.1" customHeight="1" x14ac:dyDescent="0.25">
      <c r="A9396" s="273" t="s">
        <v>14234</v>
      </c>
      <c r="B9396" s="273"/>
      <c r="C9396" s="274" t="s">
        <v>14214</v>
      </c>
      <c r="D9396" s="274"/>
      <c r="E9396" s="274"/>
      <c r="F9396" s="274"/>
      <c r="G9396" s="73">
        <v>0</v>
      </c>
      <c r="H9396" s="73">
        <v>0</v>
      </c>
      <c r="I9396" s="275">
        <v>18309.099999999999</v>
      </c>
      <c r="J9396" s="275"/>
      <c r="K9396" s="275">
        <v>0</v>
      </c>
      <c r="L9396" s="275"/>
      <c r="M9396" s="275"/>
      <c r="N9396" s="275"/>
      <c r="O9396" s="275">
        <v>18309.099999999999</v>
      </c>
      <c r="P9396" s="275"/>
      <c r="Q9396" s="73">
        <v>0</v>
      </c>
    </row>
    <row r="9397" spans="1:17" ht="12.75" customHeight="1" x14ac:dyDescent="0.25">
      <c r="A9397" s="273" t="s">
        <v>14235</v>
      </c>
      <c r="B9397" s="273"/>
      <c r="C9397" s="274" t="s">
        <v>14214</v>
      </c>
      <c r="D9397" s="274"/>
      <c r="E9397" s="274"/>
      <c r="F9397" s="274"/>
      <c r="G9397" s="73">
        <v>0</v>
      </c>
      <c r="H9397" s="73">
        <v>0</v>
      </c>
      <c r="I9397" s="275">
        <v>15618.16</v>
      </c>
      <c r="J9397" s="275"/>
      <c r="K9397" s="275">
        <v>0</v>
      </c>
      <c r="L9397" s="275"/>
      <c r="M9397" s="275"/>
      <c r="N9397" s="275"/>
      <c r="O9397" s="275">
        <v>15618.16</v>
      </c>
      <c r="P9397" s="275"/>
      <c r="Q9397" s="73">
        <v>0</v>
      </c>
    </row>
    <row r="9398" spans="1:17" ht="12.1" customHeight="1" x14ac:dyDescent="0.25">
      <c r="A9398" s="273" t="s">
        <v>14236</v>
      </c>
      <c r="B9398" s="273"/>
      <c r="C9398" s="274" t="s">
        <v>14214</v>
      </c>
      <c r="D9398" s="274"/>
      <c r="E9398" s="274"/>
      <c r="F9398" s="274"/>
      <c r="G9398" s="73">
        <v>0</v>
      </c>
      <c r="H9398" s="73">
        <v>0</v>
      </c>
      <c r="I9398" s="275">
        <v>306866.3</v>
      </c>
      <c r="J9398" s="275"/>
      <c r="K9398" s="275">
        <v>0</v>
      </c>
      <c r="L9398" s="275"/>
      <c r="M9398" s="275"/>
      <c r="N9398" s="275"/>
      <c r="O9398" s="275">
        <v>306866.3</v>
      </c>
      <c r="P9398" s="275"/>
      <c r="Q9398" s="73">
        <v>0</v>
      </c>
    </row>
    <row r="9399" spans="1:17" ht="12.1" customHeight="1" x14ac:dyDescent="0.25">
      <c r="A9399" s="273" t="s">
        <v>14237</v>
      </c>
      <c r="B9399" s="273"/>
      <c r="C9399" s="274" t="s">
        <v>14238</v>
      </c>
      <c r="D9399" s="274"/>
      <c r="E9399" s="274"/>
      <c r="F9399" s="274"/>
      <c r="G9399" s="73">
        <v>0</v>
      </c>
      <c r="H9399" s="73">
        <v>0</v>
      </c>
      <c r="I9399" s="275">
        <v>257545.3</v>
      </c>
      <c r="J9399" s="275"/>
      <c r="K9399" s="275">
        <v>0</v>
      </c>
      <c r="L9399" s="275"/>
      <c r="M9399" s="275"/>
      <c r="N9399" s="275"/>
      <c r="O9399" s="275">
        <v>257545.3</v>
      </c>
      <c r="P9399" s="275"/>
      <c r="Q9399" s="73">
        <v>0</v>
      </c>
    </row>
    <row r="9400" spans="1:17" ht="12.75" customHeight="1" x14ac:dyDescent="0.25">
      <c r="A9400" s="273" t="s">
        <v>14239</v>
      </c>
      <c r="B9400" s="273"/>
      <c r="C9400" s="274" t="s">
        <v>14240</v>
      </c>
      <c r="D9400" s="274"/>
      <c r="E9400" s="274"/>
      <c r="F9400" s="274"/>
      <c r="G9400" s="73">
        <v>0</v>
      </c>
      <c r="H9400" s="73">
        <v>0</v>
      </c>
      <c r="I9400" s="275">
        <v>137545.85999999999</v>
      </c>
      <c r="J9400" s="275"/>
      <c r="K9400" s="275">
        <v>0</v>
      </c>
      <c r="L9400" s="275"/>
      <c r="M9400" s="275"/>
      <c r="N9400" s="275"/>
      <c r="O9400" s="275">
        <v>137545.85999999999</v>
      </c>
      <c r="P9400" s="275"/>
      <c r="Q9400" s="73">
        <v>0</v>
      </c>
    </row>
    <row r="9401" spans="1:17" ht="12.1" customHeight="1" x14ac:dyDescent="0.25">
      <c r="A9401" s="273" t="s">
        <v>14241</v>
      </c>
      <c r="B9401" s="273"/>
      <c r="C9401" s="274" t="s">
        <v>14238</v>
      </c>
      <c r="D9401" s="274"/>
      <c r="E9401" s="274"/>
      <c r="F9401" s="274"/>
      <c r="G9401" s="73">
        <v>0</v>
      </c>
      <c r="H9401" s="73">
        <v>0</v>
      </c>
      <c r="I9401" s="275">
        <v>163500</v>
      </c>
      <c r="J9401" s="275"/>
      <c r="K9401" s="275">
        <v>0</v>
      </c>
      <c r="L9401" s="275"/>
      <c r="M9401" s="275"/>
      <c r="N9401" s="275"/>
      <c r="O9401" s="275">
        <v>163500</v>
      </c>
      <c r="P9401" s="275"/>
      <c r="Q9401" s="73">
        <v>0</v>
      </c>
    </row>
    <row r="9402" spans="1:17" ht="12.1" customHeight="1" x14ac:dyDescent="0.25">
      <c r="A9402" s="273" t="s">
        <v>14242</v>
      </c>
      <c r="B9402" s="273"/>
      <c r="C9402" s="274" t="s">
        <v>14240</v>
      </c>
      <c r="D9402" s="274"/>
      <c r="E9402" s="274"/>
      <c r="F9402" s="274"/>
      <c r="G9402" s="73">
        <v>0</v>
      </c>
      <c r="H9402" s="73">
        <v>0</v>
      </c>
      <c r="I9402" s="275">
        <v>16636.349999999999</v>
      </c>
      <c r="J9402" s="275"/>
      <c r="K9402" s="275">
        <v>0</v>
      </c>
      <c r="L9402" s="275"/>
      <c r="M9402" s="275"/>
      <c r="N9402" s="275"/>
      <c r="O9402" s="275">
        <v>16636.349999999999</v>
      </c>
      <c r="P9402" s="275"/>
      <c r="Q9402" s="73">
        <v>0</v>
      </c>
    </row>
    <row r="9403" spans="1:17" ht="12.75" customHeight="1" x14ac:dyDescent="0.25">
      <c r="A9403" s="273" t="s">
        <v>14243</v>
      </c>
      <c r="B9403" s="273"/>
      <c r="C9403" s="274" t="s">
        <v>14238</v>
      </c>
      <c r="D9403" s="274"/>
      <c r="E9403" s="274"/>
      <c r="F9403" s="274"/>
      <c r="G9403" s="73">
        <v>0</v>
      </c>
      <c r="H9403" s="73">
        <v>0</v>
      </c>
      <c r="I9403" s="275">
        <v>163636.38</v>
      </c>
      <c r="J9403" s="275"/>
      <c r="K9403" s="275">
        <v>0</v>
      </c>
      <c r="L9403" s="275"/>
      <c r="M9403" s="275"/>
      <c r="N9403" s="275"/>
      <c r="O9403" s="275">
        <v>163636.38</v>
      </c>
      <c r="P9403" s="275"/>
      <c r="Q9403" s="73">
        <v>0</v>
      </c>
    </row>
    <row r="9404" spans="1:17" ht="12.1" customHeight="1" x14ac:dyDescent="0.25">
      <c r="A9404" s="273" t="s">
        <v>14244</v>
      </c>
      <c r="B9404" s="273"/>
      <c r="C9404" s="274" t="s">
        <v>14240</v>
      </c>
      <c r="D9404" s="274"/>
      <c r="E9404" s="274"/>
      <c r="F9404" s="274"/>
      <c r="G9404" s="73">
        <v>0</v>
      </c>
      <c r="H9404" s="73">
        <v>0</v>
      </c>
      <c r="I9404" s="275">
        <v>23863.65</v>
      </c>
      <c r="J9404" s="275"/>
      <c r="K9404" s="275">
        <v>0</v>
      </c>
      <c r="L9404" s="275"/>
      <c r="M9404" s="275"/>
      <c r="N9404" s="275"/>
      <c r="O9404" s="275">
        <v>23863.65</v>
      </c>
      <c r="P9404" s="275"/>
      <c r="Q9404" s="73">
        <v>0</v>
      </c>
    </row>
    <row r="9405" spans="1:17" ht="12.1" customHeight="1" x14ac:dyDescent="0.25">
      <c r="A9405" s="273" t="s">
        <v>14245</v>
      </c>
      <c r="B9405" s="273"/>
      <c r="C9405" s="274" t="s">
        <v>14238</v>
      </c>
      <c r="D9405" s="274"/>
      <c r="E9405" s="274"/>
      <c r="F9405" s="274"/>
      <c r="G9405" s="73">
        <v>0</v>
      </c>
      <c r="H9405" s="73">
        <v>0</v>
      </c>
      <c r="I9405" s="275">
        <v>109090.92</v>
      </c>
      <c r="J9405" s="275"/>
      <c r="K9405" s="275">
        <v>0</v>
      </c>
      <c r="L9405" s="275"/>
      <c r="M9405" s="275"/>
      <c r="N9405" s="275"/>
      <c r="O9405" s="275">
        <v>109090.92</v>
      </c>
      <c r="P9405" s="275"/>
      <c r="Q9405" s="73">
        <v>0</v>
      </c>
    </row>
    <row r="9406" spans="1:17" ht="12.1" customHeight="1" x14ac:dyDescent="0.25">
      <c r="A9406" s="273" t="s">
        <v>14246</v>
      </c>
      <c r="B9406" s="273"/>
      <c r="C9406" s="274" t="s">
        <v>14240</v>
      </c>
      <c r="D9406" s="274"/>
      <c r="E9406" s="274"/>
      <c r="F9406" s="274"/>
      <c r="G9406" s="73">
        <v>0</v>
      </c>
      <c r="H9406" s="73">
        <v>0</v>
      </c>
      <c r="I9406" s="275">
        <v>279835.92</v>
      </c>
      <c r="J9406" s="275"/>
      <c r="K9406" s="275">
        <v>0</v>
      </c>
      <c r="L9406" s="275"/>
      <c r="M9406" s="275"/>
      <c r="N9406" s="275"/>
      <c r="O9406" s="275">
        <v>279835.92</v>
      </c>
      <c r="P9406" s="275"/>
      <c r="Q9406" s="73">
        <v>0</v>
      </c>
    </row>
    <row r="9407" spans="1:17" ht="12.75" customHeight="1" x14ac:dyDescent="0.25">
      <c r="A9407" s="273" t="s">
        <v>14247</v>
      </c>
      <c r="B9407" s="273"/>
      <c r="C9407" s="274" t="s">
        <v>14238</v>
      </c>
      <c r="D9407" s="274"/>
      <c r="E9407" s="274"/>
      <c r="F9407" s="274"/>
      <c r="G9407" s="73">
        <v>0</v>
      </c>
      <c r="H9407" s="73">
        <v>0</v>
      </c>
      <c r="I9407" s="275">
        <v>136363.65</v>
      </c>
      <c r="J9407" s="275"/>
      <c r="K9407" s="275">
        <v>0</v>
      </c>
      <c r="L9407" s="275"/>
      <c r="M9407" s="275"/>
      <c r="N9407" s="275"/>
      <c r="O9407" s="275">
        <v>136363.65</v>
      </c>
      <c r="P9407" s="275"/>
      <c r="Q9407" s="73">
        <v>0</v>
      </c>
    </row>
    <row r="9408" spans="1:17" ht="12.1" customHeight="1" x14ac:dyDescent="0.25">
      <c r="A9408" s="273" t="s">
        <v>14248</v>
      </c>
      <c r="B9408" s="273"/>
      <c r="C9408" s="274" t="s">
        <v>14240</v>
      </c>
      <c r="D9408" s="274"/>
      <c r="E9408" s="274"/>
      <c r="F9408" s="274"/>
      <c r="G9408" s="73">
        <v>0</v>
      </c>
      <c r="H9408" s="73">
        <v>0</v>
      </c>
      <c r="I9408" s="275">
        <v>284545.45</v>
      </c>
      <c r="J9408" s="275"/>
      <c r="K9408" s="275">
        <v>0</v>
      </c>
      <c r="L9408" s="275"/>
      <c r="M9408" s="275"/>
      <c r="N9408" s="275"/>
      <c r="O9408" s="275">
        <v>284545.45</v>
      </c>
      <c r="P9408" s="275"/>
      <c r="Q9408" s="73">
        <v>0</v>
      </c>
    </row>
    <row r="9409" spans="1:17" ht="12.1" customHeight="1" x14ac:dyDescent="0.25">
      <c r="A9409" s="273" t="s">
        <v>14249</v>
      </c>
      <c r="B9409" s="273"/>
      <c r="C9409" s="274" t="s">
        <v>14238</v>
      </c>
      <c r="D9409" s="274"/>
      <c r="E9409" s="274"/>
      <c r="F9409" s="274"/>
      <c r="G9409" s="73">
        <v>0</v>
      </c>
      <c r="H9409" s="73">
        <v>0</v>
      </c>
      <c r="I9409" s="275">
        <v>883636.46</v>
      </c>
      <c r="J9409" s="275"/>
      <c r="K9409" s="275">
        <v>0</v>
      </c>
      <c r="L9409" s="275"/>
      <c r="M9409" s="275"/>
      <c r="N9409" s="275"/>
      <c r="O9409" s="275">
        <v>883636.46</v>
      </c>
      <c r="P9409" s="275"/>
      <c r="Q9409" s="73">
        <v>0</v>
      </c>
    </row>
    <row r="9410" spans="1:17" ht="12.75" customHeight="1" x14ac:dyDescent="0.25">
      <c r="A9410" s="273" t="s">
        <v>14250</v>
      </c>
      <c r="B9410" s="273"/>
      <c r="C9410" s="274" t="s">
        <v>14240</v>
      </c>
      <c r="D9410" s="274"/>
      <c r="E9410" s="274"/>
      <c r="F9410" s="274"/>
      <c r="G9410" s="73">
        <v>0</v>
      </c>
      <c r="H9410" s="73">
        <v>0</v>
      </c>
      <c r="I9410" s="275">
        <v>16000</v>
      </c>
      <c r="J9410" s="275"/>
      <c r="K9410" s="275">
        <v>0</v>
      </c>
      <c r="L9410" s="275"/>
      <c r="M9410" s="275"/>
      <c r="N9410" s="275"/>
      <c r="O9410" s="275">
        <v>16000</v>
      </c>
      <c r="P9410" s="275"/>
      <c r="Q9410" s="73">
        <v>0</v>
      </c>
    </row>
    <row r="9411" spans="1:17" ht="12.1" customHeight="1" x14ac:dyDescent="0.25">
      <c r="A9411" s="273" t="s">
        <v>14251</v>
      </c>
      <c r="B9411" s="273"/>
      <c r="C9411" s="274" t="s">
        <v>14252</v>
      </c>
      <c r="D9411" s="274"/>
      <c r="E9411" s="274"/>
      <c r="F9411" s="274"/>
      <c r="G9411" s="73">
        <v>0</v>
      </c>
      <c r="H9411" s="73">
        <v>0</v>
      </c>
      <c r="I9411" s="275">
        <v>5171</v>
      </c>
      <c r="J9411" s="275"/>
      <c r="K9411" s="275">
        <v>0</v>
      </c>
      <c r="L9411" s="275"/>
      <c r="M9411" s="275"/>
      <c r="N9411" s="275"/>
      <c r="O9411" s="275">
        <v>5171</v>
      </c>
      <c r="P9411" s="275"/>
      <c r="Q9411" s="73">
        <v>0</v>
      </c>
    </row>
    <row r="9412" spans="1:17" ht="12.1" customHeight="1" x14ac:dyDescent="0.25">
      <c r="A9412" s="273" t="s">
        <v>14253</v>
      </c>
      <c r="B9412" s="273"/>
      <c r="C9412" s="274" t="s">
        <v>14238</v>
      </c>
      <c r="D9412" s="274"/>
      <c r="E9412" s="274"/>
      <c r="F9412" s="274"/>
      <c r="G9412" s="73">
        <v>0</v>
      </c>
      <c r="H9412" s="73">
        <v>0</v>
      </c>
      <c r="I9412" s="275">
        <v>230590.91</v>
      </c>
      <c r="J9412" s="275"/>
      <c r="K9412" s="275">
        <v>0</v>
      </c>
      <c r="L9412" s="275"/>
      <c r="M9412" s="275"/>
      <c r="N9412" s="275"/>
      <c r="O9412" s="275">
        <v>230590.91</v>
      </c>
      <c r="P9412" s="275"/>
      <c r="Q9412" s="73">
        <v>0</v>
      </c>
    </row>
    <row r="9413" spans="1:17" ht="12.75" customHeight="1" x14ac:dyDescent="0.25">
      <c r="A9413" s="273" t="s">
        <v>14254</v>
      </c>
      <c r="B9413" s="273"/>
      <c r="C9413" s="274" t="s">
        <v>14240</v>
      </c>
      <c r="D9413" s="274"/>
      <c r="E9413" s="274"/>
      <c r="F9413" s="274"/>
      <c r="G9413" s="73">
        <v>0</v>
      </c>
      <c r="H9413" s="73">
        <v>0</v>
      </c>
      <c r="I9413" s="275">
        <v>24090.91</v>
      </c>
      <c r="J9413" s="275"/>
      <c r="K9413" s="275">
        <v>0</v>
      </c>
      <c r="L9413" s="275"/>
      <c r="M9413" s="275"/>
      <c r="N9413" s="275"/>
      <c r="O9413" s="275">
        <v>24090.91</v>
      </c>
      <c r="P9413" s="275"/>
      <c r="Q9413" s="73">
        <v>0</v>
      </c>
    </row>
    <row r="9414" spans="1:17" ht="12.1" customHeight="1" x14ac:dyDescent="0.25">
      <c r="A9414" s="273" t="s">
        <v>14255</v>
      </c>
      <c r="B9414" s="273"/>
      <c r="C9414" s="274" t="s">
        <v>14238</v>
      </c>
      <c r="D9414" s="274"/>
      <c r="E9414" s="274"/>
      <c r="F9414" s="274"/>
      <c r="G9414" s="73">
        <v>0</v>
      </c>
      <c r="H9414" s="73">
        <v>0</v>
      </c>
      <c r="I9414" s="275">
        <v>101618.18</v>
      </c>
      <c r="J9414" s="275"/>
      <c r="K9414" s="275">
        <v>0</v>
      </c>
      <c r="L9414" s="275"/>
      <c r="M9414" s="275"/>
      <c r="N9414" s="275"/>
      <c r="O9414" s="275">
        <v>101618.18</v>
      </c>
      <c r="P9414" s="275"/>
      <c r="Q9414" s="73">
        <v>0</v>
      </c>
    </row>
    <row r="9415" spans="1:17" ht="12.1" customHeight="1" x14ac:dyDescent="0.25">
      <c r="A9415" s="273" t="s">
        <v>14256</v>
      </c>
      <c r="B9415" s="273"/>
      <c r="C9415" s="274" t="s">
        <v>14240</v>
      </c>
      <c r="D9415" s="274"/>
      <c r="E9415" s="274"/>
      <c r="F9415" s="274"/>
      <c r="G9415" s="73">
        <v>0</v>
      </c>
      <c r="H9415" s="73">
        <v>0</v>
      </c>
      <c r="I9415" s="275">
        <v>148531.79999999999</v>
      </c>
      <c r="J9415" s="275"/>
      <c r="K9415" s="275">
        <v>0</v>
      </c>
      <c r="L9415" s="275"/>
      <c r="M9415" s="275"/>
      <c r="N9415" s="275"/>
      <c r="O9415" s="275">
        <v>148531.79999999999</v>
      </c>
      <c r="P9415" s="275"/>
      <c r="Q9415" s="73">
        <v>0</v>
      </c>
    </row>
    <row r="9416" spans="1:17" ht="12.75" customHeight="1" x14ac:dyDescent="0.25">
      <c r="A9416" s="273" t="s">
        <v>14257</v>
      </c>
      <c r="B9416" s="273"/>
      <c r="C9416" s="274" t="s">
        <v>14238</v>
      </c>
      <c r="D9416" s="274"/>
      <c r="E9416" s="274"/>
      <c r="F9416" s="274"/>
      <c r="G9416" s="73">
        <v>0</v>
      </c>
      <c r="H9416" s="73">
        <v>0</v>
      </c>
      <c r="I9416" s="275">
        <v>165000</v>
      </c>
      <c r="J9416" s="275"/>
      <c r="K9416" s="275">
        <v>0</v>
      </c>
      <c r="L9416" s="275"/>
      <c r="M9416" s="275"/>
      <c r="N9416" s="275"/>
      <c r="O9416" s="275">
        <v>165000</v>
      </c>
      <c r="P9416" s="275"/>
      <c r="Q9416" s="73">
        <v>0</v>
      </c>
    </row>
    <row r="9417" spans="1:17" ht="12.1" customHeight="1" x14ac:dyDescent="0.25">
      <c r="A9417" s="273" t="s">
        <v>14258</v>
      </c>
      <c r="B9417" s="273"/>
      <c r="C9417" s="274" t="s">
        <v>14240</v>
      </c>
      <c r="D9417" s="274"/>
      <c r="E9417" s="274"/>
      <c r="F9417" s="274"/>
      <c r="G9417" s="73">
        <v>0</v>
      </c>
      <c r="H9417" s="73">
        <v>0</v>
      </c>
      <c r="I9417" s="275">
        <v>176000</v>
      </c>
      <c r="J9417" s="275"/>
      <c r="K9417" s="275">
        <v>0</v>
      </c>
      <c r="L9417" s="275"/>
      <c r="M9417" s="275"/>
      <c r="N9417" s="275"/>
      <c r="O9417" s="275">
        <v>176000</v>
      </c>
      <c r="P9417" s="275"/>
      <c r="Q9417" s="73">
        <v>0</v>
      </c>
    </row>
    <row r="9418" spans="1:17" ht="12.1" customHeight="1" x14ac:dyDescent="0.25">
      <c r="A9418" s="273" t="s">
        <v>14259</v>
      </c>
      <c r="B9418" s="273"/>
      <c r="C9418" s="274" t="s">
        <v>14238</v>
      </c>
      <c r="D9418" s="274"/>
      <c r="E9418" s="274"/>
      <c r="F9418" s="274"/>
      <c r="G9418" s="73">
        <v>0</v>
      </c>
      <c r="H9418" s="73">
        <v>0</v>
      </c>
      <c r="I9418" s="275">
        <v>87800</v>
      </c>
      <c r="J9418" s="275"/>
      <c r="K9418" s="275">
        <v>0</v>
      </c>
      <c r="L9418" s="275"/>
      <c r="M9418" s="275"/>
      <c r="N9418" s="275"/>
      <c r="O9418" s="275">
        <v>87800</v>
      </c>
      <c r="P9418" s="275"/>
      <c r="Q9418" s="73">
        <v>0</v>
      </c>
    </row>
    <row r="9419" spans="1:17" ht="12.75" customHeight="1" x14ac:dyDescent="0.25">
      <c r="A9419" s="273" t="s">
        <v>14260</v>
      </c>
      <c r="B9419" s="273"/>
      <c r="C9419" s="274" t="s">
        <v>14240</v>
      </c>
      <c r="D9419" s="274"/>
      <c r="E9419" s="274"/>
      <c r="F9419" s="274"/>
      <c r="G9419" s="73">
        <v>0</v>
      </c>
      <c r="H9419" s="73">
        <v>0</v>
      </c>
      <c r="I9419" s="275">
        <v>198136.38</v>
      </c>
      <c r="J9419" s="275"/>
      <c r="K9419" s="275">
        <v>0</v>
      </c>
      <c r="L9419" s="275"/>
      <c r="M9419" s="275"/>
      <c r="N9419" s="275"/>
      <c r="O9419" s="275">
        <v>198136.38</v>
      </c>
      <c r="P9419" s="275"/>
      <c r="Q9419" s="73">
        <v>0</v>
      </c>
    </row>
    <row r="9420" spans="1:17" ht="12.1" customHeight="1" x14ac:dyDescent="0.25">
      <c r="A9420" s="273" t="s">
        <v>14261</v>
      </c>
      <c r="B9420" s="273"/>
      <c r="C9420" s="274" t="s">
        <v>14252</v>
      </c>
      <c r="D9420" s="274"/>
      <c r="E9420" s="274"/>
      <c r="F9420" s="274"/>
      <c r="G9420" s="73">
        <v>0</v>
      </c>
      <c r="H9420" s="73">
        <v>0</v>
      </c>
      <c r="I9420" s="275">
        <v>15909</v>
      </c>
      <c r="J9420" s="275"/>
      <c r="K9420" s="275">
        <v>0</v>
      </c>
      <c r="L9420" s="275"/>
      <c r="M9420" s="275"/>
      <c r="N9420" s="275"/>
      <c r="O9420" s="275">
        <v>15909</v>
      </c>
      <c r="P9420" s="275"/>
      <c r="Q9420" s="73">
        <v>0</v>
      </c>
    </row>
    <row r="9421" spans="1:17" ht="12.1" customHeight="1" x14ac:dyDescent="0.25">
      <c r="A9421" s="273" t="s">
        <v>14262</v>
      </c>
      <c r="B9421" s="273"/>
      <c r="C9421" s="274" t="s">
        <v>14238</v>
      </c>
      <c r="D9421" s="274"/>
      <c r="E9421" s="274"/>
      <c r="F9421" s="274"/>
      <c r="G9421" s="73">
        <v>0</v>
      </c>
      <c r="H9421" s="73">
        <v>0</v>
      </c>
      <c r="I9421" s="275">
        <v>234100.02</v>
      </c>
      <c r="J9421" s="275"/>
      <c r="K9421" s="275">
        <v>0</v>
      </c>
      <c r="L9421" s="275"/>
      <c r="M9421" s="275"/>
      <c r="N9421" s="275"/>
      <c r="O9421" s="275">
        <v>234100.02</v>
      </c>
      <c r="P9421" s="275"/>
      <c r="Q9421" s="73">
        <v>0</v>
      </c>
    </row>
    <row r="9422" spans="1:17" ht="12.75" customHeight="1" x14ac:dyDescent="0.25">
      <c r="A9422" s="273" t="s">
        <v>14263</v>
      </c>
      <c r="B9422" s="273"/>
      <c r="C9422" s="274" t="s">
        <v>14240</v>
      </c>
      <c r="D9422" s="274"/>
      <c r="E9422" s="274"/>
      <c r="F9422" s="274"/>
      <c r="G9422" s="73">
        <v>0</v>
      </c>
      <c r="H9422" s="73">
        <v>0</v>
      </c>
      <c r="I9422" s="275">
        <v>178636.4</v>
      </c>
      <c r="J9422" s="275"/>
      <c r="K9422" s="275">
        <v>0</v>
      </c>
      <c r="L9422" s="275"/>
      <c r="M9422" s="275"/>
      <c r="N9422" s="275"/>
      <c r="O9422" s="275">
        <v>178636.4</v>
      </c>
      <c r="P9422" s="275"/>
      <c r="Q9422" s="73">
        <v>0</v>
      </c>
    </row>
    <row r="9423" spans="1:17" ht="12.1" customHeight="1" x14ac:dyDescent="0.25">
      <c r="A9423" s="273" t="s">
        <v>14264</v>
      </c>
      <c r="B9423" s="273"/>
      <c r="C9423" s="274" t="s">
        <v>14238</v>
      </c>
      <c r="D9423" s="274"/>
      <c r="E9423" s="274"/>
      <c r="F9423" s="274"/>
      <c r="G9423" s="73">
        <v>0</v>
      </c>
      <c r="H9423" s="73">
        <v>0</v>
      </c>
      <c r="I9423" s="275">
        <v>111813.82</v>
      </c>
      <c r="J9423" s="275"/>
      <c r="K9423" s="275">
        <v>0</v>
      </c>
      <c r="L9423" s="275"/>
      <c r="M9423" s="275"/>
      <c r="N9423" s="275"/>
      <c r="O9423" s="275">
        <v>111813.82</v>
      </c>
      <c r="P9423" s="275"/>
      <c r="Q9423" s="73">
        <v>0</v>
      </c>
    </row>
    <row r="9424" spans="1:17" ht="12.1" customHeight="1" x14ac:dyDescent="0.25">
      <c r="A9424" s="273" t="s">
        <v>14265</v>
      </c>
      <c r="B9424" s="273"/>
      <c r="C9424" s="274" t="s">
        <v>14240</v>
      </c>
      <c r="D9424" s="274"/>
      <c r="E9424" s="274"/>
      <c r="F9424" s="274"/>
      <c r="G9424" s="73">
        <v>0</v>
      </c>
      <c r="H9424" s="73">
        <v>0</v>
      </c>
      <c r="I9424" s="275">
        <v>308977.26</v>
      </c>
      <c r="J9424" s="275"/>
      <c r="K9424" s="275">
        <v>0</v>
      </c>
      <c r="L9424" s="275"/>
      <c r="M9424" s="275"/>
      <c r="N9424" s="275"/>
      <c r="O9424" s="275">
        <v>308977.26</v>
      </c>
      <c r="P9424" s="275"/>
      <c r="Q9424" s="73">
        <v>0</v>
      </c>
    </row>
    <row r="9425" spans="1:17" ht="12.75" customHeight="1" x14ac:dyDescent="0.25">
      <c r="A9425" s="273" t="s">
        <v>14266</v>
      </c>
      <c r="B9425" s="273"/>
      <c r="C9425" s="274" t="s">
        <v>14238</v>
      </c>
      <c r="D9425" s="274"/>
      <c r="E9425" s="274"/>
      <c r="F9425" s="274"/>
      <c r="G9425" s="73">
        <v>0</v>
      </c>
      <c r="H9425" s="73">
        <v>0</v>
      </c>
      <c r="I9425" s="275">
        <v>163636.38</v>
      </c>
      <c r="J9425" s="275"/>
      <c r="K9425" s="275">
        <v>0</v>
      </c>
      <c r="L9425" s="275"/>
      <c r="M9425" s="275"/>
      <c r="N9425" s="275"/>
      <c r="O9425" s="275">
        <v>163636.38</v>
      </c>
      <c r="P9425" s="275"/>
      <c r="Q9425" s="73">
        <v>0</v>
      </c>
    </row>
    <row r="9426" spans="1:17" ht="12.1" customHeight="1" x14ac:dyDescent="0.25">
      <c r="A9426" s="273" t="s">
        <v>14267</v>
      </c>
      <c r="B9426" s="273"/>
      <c r="C9426" s="274" t="s">
        <v>14240</v>
      </c>
      <c r="D9426" s="274"/>
      <c r="E9426" s="274"/>
      <c r="F9426" s="274"/>
      <c r="G9426" s="73">
        <v>0</v>
      </c>
      <c r="H9426" s="73">
        <v>0</v>
      </c>
      <c r="I9426" s="275">
        <v>50545.46</v>
      </c>
      <c r="J9426" s="275"/>
      <c r="K9426" s="275">
        <v>0</v>
      </c>
      <c r="L9426" s="275"/>
      <c r="M9426" s="275"/>
      <c r="N9426" s="275"/>
      <c r="O9426" s="275">
        <v>50545.46</v>
      </c>
      <c r="P9426" s="275"/>
      <c r="Q9426" s="73">
        <v>0</v>
      </c>
    </row>
    <row r="9427" spans="1:17" ht="12.1" customHeight="1" x14ac:dyDescent="0.25">
      <c r="A9427" s="273" t="s">
        <v>14268</v>
      </c>
      <c r="B9427" s="273"/>
      <c r="C9427" s="274" t="s">
        <v>14238</v>
      </c>
      <c r="D9427" s="274"/>
      <c r="E9427" s="274"/>
      <c r="F9427" s="274"/>
      <c r="G9427" s="73">
        <v>0</v>
      </c>
      <c r="H9427" s="73">
        <v>0</v>
      </c>
      <c r="I9427" s="275">
        <v>136363.65</v>
      </c>
      <c r="J9427" s="275"/>
      <c r="K9427" s="275">
        <v>0</v>
      </c>
      <c r="L9427" s="275"/>
      <c r="M9427" s="275"/>
      <c r="N9427" s="275"/>
      <c r="O9427" s="275">
        <v>136363.65</v>
      </c>
      <c r="P9427" s="275"/>
      <c r="Q9427" s="73">
        <v>0</v>
      </c>
    </row>
    <row r="9428" spans="1:17" ht="12.75" customHeight="1" x14ac:dyDescent="0.25">
      <c r="A9428" s="273" t="s">
        <v>14269</v>
      </c>
      <c r="B9428" s="273"/>
      <c r="C9428" s="274" t="s">
        <v>14240</v>
      </c>
      <c r="D9428" s="274"/>
      <c r="E9428" s="274"/>
      <c r="F9428" s="274"/>
      <c r="G9428" s="73">
        <v>0</v>
      </c>
      <c r="H9428" s="73">
        <v>0</v>
      </c>
      <c r="I9428" s="275">
        <v>119363.62</v>
      </c>
      <c r="J9428" s="275"/>
      <c r="K9428" s="275">
        <v>0</v>
      </c>
      <c r="L9428" s="275"/>
      <c r="M9428" s="275"/>
      <c r="N9428" s="275"/>
      <c r="O9428" s="275">
        <v>119363.62</v>
      </c>
      <c r="P9428" s="275"/>
      <c r="Q9428" s="73">
        <v>0</v>
      </c>
    </row>
    <row r="9429" spans="1:17" ht="12.1" customHeight="1" x14ac:dyDescent="0.25">
      <c r="A9429" s="273" t="s">
        <v>14270</v>
      </c>
      <c r="B9429" s="273"/>
      <c r="C9429" s="274" t="s">
        <v>14238</v>
      </c>
      <c r="D9429" s="274"/>
      <c r="E9429" s="274"/>
      <c r="F9429" s="274"/>
      <c r="G9429" s="73">
        <v>0</v>
      </c>
      <c r="H9429" s="73">
        <v>0</v>
      </c>
      <c r="I9429" s="275">
        <v>136363.65</v>
      </c>
      <c r="J9429" s="275"/>
      <c r="K9429" s="275">
        <v>0</v>
      </c>
      <c r="L9429" s="275"/>
      <c r="M9429" s="275"/>
      <c r="N9429" s="275"/>
      <c r="O9429" s="275">
        <v>136363.65</v>
      </c>
      <c r="P9429" s="275"/>
      <c r="Q9429" s="73">
        <v>0</v>
      </c>
    </row>
    <row r="9430" spans="1:17" ht="12.1" customHeight="1" x14ac:dyDescent="0.25">
      <c r="A9430" s="273" t="s">
        <v>14271</v>
      </c>
      <c r="B9430" s="273"/>
      <c r="C9430" s="274" t="s">
        <v>14240</v>
      </c>
      <c r="D9430" s="274"/>
      <c r="E9430" s="274"/>
      <c r="F9430" s="274"/>
      <c r="G9430" s="73">
        <v>0</v>
      </c>
      <c r="H9430" s="73">
        <v>0</v>
      </c>
      <c r="I9430" s="275">
        <v>89067.26</v>
      </c>
      <c r="J9430" s="275"/>
      <c r="K9430" s="275">
        <v>0</v>
      </c>
      <c r="L9430" s="275"/>
      <c r="M9430" s="275"/>
      <c r="N9430" s="275"/>
      <c r="O9430" s="275">
        <v>89067.26</v>
      </c>
      <c r="P9430" s="275"/>
      <c r="Q9430" s="73">
        <v>0</v>
      </c>
    </row>
    <row r="9431" spans="1:17" ht="12.75" customHeight="1" x14ac:dyDescent="0.25">
      <c r="A9431" s="273" t="s">
        <v>14272</v>
      </c>
      <c r="B9431" s="273"/>
      <c r="C9431" s="274" t="s">
        <v>14252</v>
      </c>
      <c r="D9431" s="274"/>
      <c r="E9431" s="274"/>
      <c r="F9431" s="274"/>
      <c r="G9431" s="73">
        <v>0</v>
      </c>
      <c r="H9431" s="73">
        <v>0</v>
      </c>
      <c r="I9431" s="275">
        <v>160909.07</v>
      </c>
      <c r="J9431" s="275"/>
      <c r="K9431" s="275">
        <v>0</v>
      </c>
      <c r="L9431" s="275"/>
      <c r="M9431" s="275"/>
      <c r="N9431" s="275"/>
      <c r="O9431" s="275">
        <v>160909.07</v>
      </c>
      <c r="P9431" s="275"/>
      <c r="Q9431" s="73">
        <v>0</v>
      </c>
    </row>
    <row r="9432" spans="1:17" ht="12.1" customHeight="1" x14ac:dyDescent="0.25">
      <c r="A9432" s="273" t="s">
        <v>14273</v>
      </c>
      <c r="B9432" s="273"/>
      <c r="C9432" s="274" t="s">
        <v>14238</v>
      </c>
      <c r="D9432" s="274"/>
      <c r="E9432" s="274"/>
      <c r="F9432" s="274"/>
      <c r="G9432" s="73">
        <v>0</v>
      </c>
      <c r="H9432" s="73">
        <v>0</v>
      </c>
      <c r="I9432" s="275">
        <v>136363.65</v>
      </c>
      <c r="J9432" s="275"/>
      <c r="K9432" s="275">
        <v>0</v>
      </c>
      <c r="L9432" s="275"/>
      <c r="M9432" s="275"/>
      <c r="N9432" s="275"/>
      <c r="O9432" s="275">
        <v>136363.65</v>
      </c>
      <c r="P9432" s="275"/>
      <c r="Q9432" s="73">
        <v>0</v>
      </c>
    </row>
    <row r="9433" spans="1:17" ht="12.1" customHeight="1" x14ac:dyDescent="0.25">
      <c r="A9433" s="273" t="s">
        <v>14274</v>
      </c>
      <c r="B9433" s="273"/>
      <c r="C9433" s="274" t="s">
        <v>14240</v>
      </c>
      <c r="D9433" s="274"/>
      <c r="E9433" s="274"/>
      <c r="F9433" s="274"/>
      <c r="G9433" s="73">
        <v>0</v>
      </c>
      <c r="H9433" s="73">
        <v>0</v>
      </c>
      <c r="I9433" s="275">
        <v>16818.13</v>
      </c>
      <c r="J9433" s="275"/>
      <c r="K9433" s="275">
        <v>0</v>
      </c>
      <c r="L9433" s="275"/>
      <c r="M9433" s="275"/>
      <c r="N9433" s="275"/>
      <c r="O9433" s="275">
        <v>16818.13</v>
      </c>
      <c r="P9433" s="275"/>
      <c r="Q9433" s="73">
        <v>0</v>
      </c>
    </row>
    <row r="9434" spans="1:17" ht="12.1" customHeight="1" x14ac:dyDescent="0.25">
      <c r="A9434" s="273" t="s">
        <v>14275</v>
      </c>
      <c r="B9434" s="273"/>
      <c r="C9434" s="274" t="s">
        <v>14238</v>
      </c>
      <c r="D9434" s="274"/>
      <c r="E9434" s="274"/>
      <c r="F9434" s="274"/>
      <c r="G9434" s="73">
        <v>0</v>
      </c>
      <c r="H9434" s="73">
        <v>0</v>
      </c>
      <c r="I9434" s="275">
        <v>109090.92</v>
      </c>
      <c r="J9434" s="275"/>
      <c r="K9434" s="275">
        <v>0</v>
      </c>
      <c r="L9434" s="275"/>
      <c r="M9434" s="275"/>
      <c r="N9434" s="275"/>
      <c r="O9434" s="275">
        <v>109090.92</v>
      </c>
      <c r="P9434" s="275"/>
      <c r="Q9434" s="73">
        <v>0</v>
      </c>
    </row>
    <row r="9435" spans="1:17" ht="12.75" customHeight="1" x14ac:dyDescent="0.25">
      <c r="A9435" s="273" t="s">
        <v>14276</v>
      </c>
      <c r="B9435" s="273"/>
      <c r="C9435" s="274" t="s">
        <v>14240</v>
      </c>
      <c r="D9435" s="274"/>
      <c r="E9435" s="274"/>
      <c r="F9435" s="274"/>
      <c r="G9435" s="73">
        <v>0</v>
      </c>
      <c r="H9435" s="73">
        <v>0</v>
      </c>
      <c r="I9435" s="275">
        <v>55336.37</v>
      </c>
      <c r="J9435" s="275"/>
      <c r="K9435" s="275">
        <v>0</v>
      </c>
      <c r="L9435" s="275"/>
      <c r="M9435" s="275"/>
      <c r="N9435" s="275"/>
      <c r="O9435" s="275">
        <v>55336.37</v>
      </c>
      <c r="P9435" s="275"/>
      <c r="Q9435" s="73">
        <v>0</v>
      </c>
    </row>
    <row r="9436" spans="1:17" ht="12.1" customHeight="1" x14ac:dyDescent="0.25">
      <c r="A9436" s="273" t="s">
        <v>14277</v>
      </c>
      <c r="B9436" s="273"/>
      <c r="C9436" s="274" t="s">
        <v>14238</v>
      </c>
      <c r="D9436" s="274"/>
      <c r="E9436" s="274"/>
      <c r="F9436" s="274"/>
      <c r="G9436" s="73">
        <v>0</v>
      </c>
      <c r="H9436" s="73">
        <v>0</v>
      </c>
      <c r="I9436" s="275">
        <v>128421.09</v>
      </c>
      <c r="J9436" s="275"/>
      <c r="K9436" s="275">
        <v>0</v>
      </c>
      <c r="L9436" s="275"/>
      <c r="M9436" s="275"/>
      <c r="N9436" s="275"/>
      <c r="O9436" s="275">
        <v>128421.09</v>
      </c>
      <c r="P9436" s="275"/>
      <c r="Q9436" s="73">
        <v>0</v>
      </c>
    </row>
    <row r="9437" spans="1:17" ht="12.1" customHeight="1" x14ac:dyDescent="0.25">
      <c r="A9437" s="273" t="s">
        <v>14278</v>
      </c>
      <c r="B9437" s="273"/>
      <c r="C9437" s="274" t="s">
        <v>14240</v>
      </c>
      <c r="D9437" s="274"/>
      <c r="E9437" s="274"/>
      <c r="F9437" s="274"/>
      <c r="G9437" s="73">
        <v>0</v>
      </c>
      <c r="H9437" s="73">
        <v>0</v>
      </c>
      <c r="I9437" s="275">
        <v>120000</v>
      </c>
      <c r="J9437" s="275"/>
      <c r="K9437" s="275">
        <v>0</v>
      </c>
      <c r="L9437" s="275"/>
      <c r="M9437" s="275"/>
      <c r="N9437" s="275"/>
      <c r="O9437" s="275">
        <v>120000</v>
      </c>
      <c r="P9437" s="275"/>
      <c r="Q9437" s="73">
        <v>0</v>
      </c>
    </row>
    <row r="9438" spans="1:17" ht="12.75" customHeight="1" x14ac:dyDescent="0.25">
      <c r="A9438" s="273" t="s">
        <v>14279</v>
      </c>
      <c r="B9438" s="273"/>
      <c r="C9438" s="274" t="s">
        <v>14238</v>
      </c>
      <c r="D9438" s="274"/>
      <c r="E9438" s="274"/>
      <c r="F9438" s="274"/>
      <c r="G9438" s="73">
        <v>0</v>
      </c>
      <c r="H9438" s="73">
        <v>0</v>
      </c>
      <c r="I9438" s="275">
        <v>126418.19</v>
      </c>
      <c r="J9438" s="275"/>
      <c r="K9438" s="275">
        <v>0</v>
      </c>
      <c r="L9438" s="275"/>
      <c r="M9438" s="275"/>
      <c r="N9438" s="275"/>
      <c r="O9438" s="275">
        <v>126418.19</v>
      </c>
      <c r="P9438" s="275"/>
      <c r="Q9438" s="73">
        <v>0</v>
      </c>
    </row>
    <row r="9439" spans="1:17" ht="12.1" customHeight="1" x14ac:dyDescent="0.25">
      <c r="A9439" s="273" t="s">
        <v>14280</v>
      </c>
      <c r="B9439" s="273"/>
      <c r="C9439" s="274" t="s">
        <v>14240</v>
      </c>
      <c r="D9439" s="274"/>
      <c r="E9439" s="274"/>
      <c r="F9439" s="274"/>
      <c r="G9439" s="73">
        <v>0</v>
      </c>
      <c r="H9439" s="73">
        <v>0</v>
      </c>
      <c r="I9439" s="275">
        <v>196236.37</v>
      </c>
      <c r="J9439" s="275"/>
      <c r="K9439" s="275">
        <v>0</v>
      </c>
      <c r="L9439" s="275"/>
      <c r="M9439" s="275"/>
      <c r="N9439" s="275"/>
      <c r="O9439" s="275">
        <v>196236.37</v>
      </c>
      <c r="P9439" s="275"/>
      <c r="Q9439" s="73">
        <v>0</v>
      </c>
    </row>
    <row r="9440" spans="1:17" ht="12.1" customHeight="1" x14ac:dyDescent="0.25">
      <c r="A9440" s="273" t="s">
        <v>14281</v>
      </c>
      <c r="B9440" s="273"/>
      <c r="C9440" s="274" t="s">
        <v>14252</v>
      </c>
      <c r="D9440" s="274"/>
      <c r="E9440" s="274"/>
      <c r="F9440" s="274"/>
      <c r="G9440" s="73">
        <v>0</v>
      </c>
      <c r="H9440" s="73">
        <v>0</v>
      </c>
      <c r="I9440" s="275">
        <v>19454.560000000001</v>
      </c>
      <c r="J9440" s="275"/>
      <c r="K9440" s="275">
        <v>0</v>
      </c>
      <c r="L9440" s="275"/>
      <c r="M9440" s="275"/>
      <c r="N9440" s="275"/>
      <c r="O9440" s="275">
        <v>19454.560000000001</v>
      </c>
      <c r="P9440" s="275"/>
      <c r="Q9440" s="73">
        <v>0</v>
      </c>
    </row>
    <row r="9441" spans="1:17" ht="12.75" customHeight="1" x14ac:dyDescent="0.25">
      <c r="A9441" s="273" t="s">
        <v>14282</v>
      </c>
      <c r="B9441" s="273"/>
      <c r="C9441" s="274" t="s">
        <v>14238</v>
      </c>
      <c r="D9441" s="274"/>
      <c r="E9441" s="274"/>
      <c r="F9441" s="274"/>
      <c r="G9441" s="73">
        <v>0</v>
      </c>
      <c r="H9441" s="73">
        <v>0</v>
      </c>
      <c r="I9441" s="275">
        <v>228000.01</v>
      </c>
      <c r="J9441" s="275"/>
      <c r="K9441" s="275">
        <v>0</v>
      </c>
      <c r="L9441" s="275"/>
      <c r="M9441" s="275"/>
      <c r="N9441" s="275"/>
      <c r="O9441" s="275">
        <v>228000.01</v>
      </c>
      <c r="P9441" s="275"/>
      <c r="Q9441" s="73">
        <v>0</v>
      </c>
    </row>
    <row r="9442" spans="1:17" ht="12.1" customHeight="1" x14ac:dyDescent="0.25">
      <c r="A9442" s="273" t="s">
        <v>14283</v>
      </c>
      <c r="B9442" s="273"/>
      <c r="C9442" s="274" t="s">
        <v>14240</v>
      </c>
      <c r="D9442" s="274"/>
      <c r="E9442" s="274"/>
      <c r="F9442" s="274"/>
      <c r="G9442" s="73">
        <v>0</v>
      </c>
      <c r="H9442" s="73">
        <v>0</v>
      </c>
      <c r="I9442" s="275">
        <v>246340.9</v>
      </c>
      <c r="J9442" s="275"/>
      <c r="K9442" s="275">
        <v>0</v>
      </c>
      <c r="L9442" s="275"/>
      <c r="M9442" s="275"/>
      <c r="N9442" s="275"/>
      <c r="O9442" s="275">
        <v>246340.9</v>
      </c>
      <c r="P9442" s="275"/>
      <c r="Q9442" s="73">
        <v>0</v>
      </c>
    </row>
    <row r="9443" spans="1:17" ht="12.1" customHeight="1" x14ac:dyDescent="0.25">
      <c r="A9443" s="273" t="s">
        <v>14284</v>
      </c>
      <c r="B9443" s="273"/>
      <c r="C9443" s="274" t="s">
        <v>14252</v>
      </c>
      <c r="D9443" s="274"/>
      <c r="E9443" s="274"/>
      <c r="F9443" s="274"/>
      <c r="G9443" s="73">
        <v>0</v>
      </c>
      <c r="H9443" s="73">
        <v>0</v>
      </c>
      <c r="I9443" s="275">
        <v>10863.64</v>
      </c>
      <c r="J9443" s="275"/>
      <c r="K9443" s="275">
        <v>0</v>
      </c>
      <c r="L9443" s="275"/>
      <c r="M9443" s="275"/>
      <c r="N9443" s="275"/>
      <c r="O9443" s="275">
        <v>10863.64</v>
      </c>
      <c r="P9443" s="275"/>
      <c r="Q9443" s="73">
        <v>0</v>
      </c>
    </row>
    <row r="9444" spans="1:17" ht="12.75" customHeight="1" x14ac:dyDescent="0.25">
      <c r="A9444" s="273" t="s">
        <v>14285</v>
      </c>
      <c r="B9444" s="273"/>
      <c r="C9444" s="274" t="s">
        <v>14238</v>
      </c>
      <c r="D9444" s="274"/>
      <c r="E9444" s="274"/>
      <c r="F9444" s="274"/>
      <c r="G9444" s="73">
        <v>0</v>
      </c>
      <c r="H9444" s="73">
        <v>0</v>
      </c>
      <c r="I9444" s="275">
        <v>168909.1</v>
      </c>
      <c r="J9444" s="275"/>
      <c r="K9444" s="275">
        <v>0</v>
      </c>
      <c r="L9444" s="275"/>
      <c r="M9444" s="275"/>
      <c r="N9444" s="275"/>
      <c r="O9444" s="275">
        <v>168909.1</v>
      </c>
      <c r="P9444" s="275"/>
      <c r="Q9444" s="73">
        <v>0</v>
      </c>
    </row>
    <row r="9445" spans="1:17" ht="12.1" customHeight="1" x14ac:dyDescent="0.25">
      <c r="A9445" s="273" t="s">
        <v>14286</v>
      </c>
      <c r="B9445" s="273"/>
      <c r="C9445" s="274" t="s">
        <v>14240</v>
      </c>
      <c r="D9445" s="274"/>
      <c r="E9445" s="274"/>
      <c r="F9445" s="274"/>
      <c r="G9445" s="73">
        <v>0</v>
      </c>
      <c r="H9445" s="73">
        <v>0</v>
      </c>
      <c r="I9445" s="275">
        <v>42909.09</v>
      </c>
      <c r="J9445" s="275"/>
      <c r="K9445" s="275">
        <v>0</v>
      </c>
      <c r="L9445" s="275"/>
      <c r="M9445" s="275"/>
      <c r="N9445" s="275"/>
      <c r="O9445" s="275">
        <v>42909.09</v>
      </c>
      <c r="P9445" s="275"/>
      <c r="Q9445" s="73">
        <v>0</v>
      </c>
    </row>
    <row r="9446" spans="1:17" ht="12.1" customHeight="1" x14ac:dyDescent="0.25">
      <c r="A9446" s="273" t="s">
        <v>14287</v>
      </c>
      <c r="B9446" s="273"/>
      <c r="C9446" s="274" t="s">
        <v>14238</v>
      </c>
      <c r="D9446" s="274"/>
      <c r="E9446" s="274"/>
      <c r="F9446" s="274"/>
      <c r="G9446" s="73">
        <v>0</v>
      </c>
      <c r="H9446" s="73">
        <v>0</v>
      </c>
      <c r="I9446" s="275">
        <v>288214.56</v>
      </c>
      <c r="J9446" s="275"/>
      <c r="K9446" s="275">
        <v>0</v>
      </c>
      <c r="L9446" s="275"/>
      <c r="M9446" s="275"/>
      <c r="N9446" s="275"/>
      <c r="O9446" s="275">
        <v>288214.56</v>
      </c>
      <c r="P9446" s="275"/>
      <c r="Q9446" s="73">
        <v>0</v>
      </c>
    </row>
    <row r="9447" spans="1:17" ht="12.75" customHeight="1" x14ac:dyDescent="0.25">
      <c r="A9447" s="273" t="s">
        <v>14288</v>
      </c>
      <c r="B9447" s="273"/>
      <c r="C9447" s="274" t="s">
        <v>14240</v>
      </c>
      <c r="D9447" s="274"/>
      <c r="E9447" s="274"/>
      <c r="F9447" s="274"/>
      <c r="G9447" s="73">
        <v>0</v>
      </c>
      <c r="H9447" s="73">
        <v>0</v>
      </c>
      <c r="I9447" s="275">
        <v>189636.09</v>
      </c>
      <c r="J9447" s="275"/>
      <c r="K9447" s="275">
        <v>0</v>
      </c>
      <c r="L9447" s="275"/>
      <c r="M9447" s="275"/>
      <c r="N9447" s="275"/>
      <c r="O9447" s="275">
        <v>189636.09</v>
      </c>
      <c r="P9447" s="275"/>
      <c r="Q9447" s="73">
        <v>0</v>
      </c>
    </row>
    <row r="9448" spans="1:17" ht="12.1" customHeight="1" x14ac:dyDescent="0.25">
      <c r="A9448" s="273" t="s">
        <v>14289</v>
      </c>
      <c r="B9448" s="273"/>
      <c r="C9448" s="274" t="s">
        <v>14238</v>
      </c>
      <c r="D9448" s="274"/>
      <c r="E9448" s="274"/>
      <c r="F9448" s="274"/>
      <c r="G9448" s="73">
        <v>0</v>
      </c>
      <c r="H9448" s="73">
        <v>0</v>
      </c>
      <c r="I9448" s="275">
        <v>136363.65</v>
      </c>
      <c r="J9448" s="275"/>
      <c r="K9448" s="275">
        <v>0</v>
      </c>
      <c r="L9448" s="275"/>
      <c r="M9448" s="275"/>
      <c r="N9448" s="275"/>
      <c r="O9448" s="275">
        <v>136363.65</v>
      </c>
      <c r="P9448" s="275"/>
      <c r="Q9448" s="73">
        <v>0</v>
      </c>
    </row>
    <row r="9449" spans="1:17" ht="12.1" customHeight="1" x14ac:dyDescent="0.25">
      <c r="A9449" s="273" t="s">
        <v>14290</v>
      </c>
      <c r="B9449" s="273"/>
      <c r="C9449" s="274" t="s">
        <v>14240</v>
      </c>
      <c r="D9449" s="274"/>
      <c r="E9449" s="274"/>
      <c r="F9449" s="274"/>
      <c r="G9449" s="73">
        <v>0</v>
      </c>
      <c r="H9449" s="73">
        <v>0</v>
      </c>
      <c r="I9449" s="275">
        <v>41454.54</v>
      </c>
      <c r="J9449" s="275"/>
      <c r="K9449" s="275">
        <v>0</v>
      </c>
      <c r="L9449" s="275"/>
      <c r="M9449" s="275"/>
      <c r="N9449" s="275"/>
      <c r="O9449" s="275">
        <v>41454.54</v>
      </c>
      <c r="P9449" s="275"/>
      <c r="Q9449" s="73">
        <v>0</v>
      </c>
    </row>
    <row r="9450" spans="1:17" ht="12.75" customHeight="1" x14ac:dyDescent="0.25">
      <c r="A9450" s="273" t="s">
        <v>14291</v>
      </c>
      <c r="B9450" s="273"/>
      <c r="C9450" s="274" t="s">
        <v>14292</v>
      </c>
      <c r="D9450" s="274"/>
      <c r="E9450" s="274"/>
      <c r="F9450" s="274"/>
      <c r="G9450" s="73">
        <v>0</v>
      </c>
      <c r="H9450" s="73">
        <v>0</v>
      </c>
      <c r="I9450" s="275">
        <v>272727.27</v>
      </c>
      <c r="J9450" s="275"/>
      <c r="K9450" s="275">
        <v>0</v>
      </c>
      <c r="L9450" s="275"/>
      <c r="M9450" s="275"/>
      <c r="N9450" s="275"/>
      <c r="O9450" s="275">
        <v>272727.27</v>
      </c>
      <c r="P9450" s="275"/>
      <c r="Q9450" s="73">
        <v>0</v>
      </c>
    </row>
    <row r="9451" spans="1:17" ht="12.1" customHeight="1" x14ac:dyDescent="0.25">
      <c r="A9451" s="273" t="s">
        <v>14293</v>
      </c>
      <c r="B9451" s="273"/>
      <c r="C9451" s="274" t="s">
        <v>14294</v>
      </c>
      <c r="D9451" s="274"/>
      <c r="E9451" s="274"/>
      <c r="F9451" s="274"/>
      <c r="G9451" s="73">
        <v>0</v>
      </c>
      <c r="H9451" s="73">
        <v>0</v>
      </c>
      <c r="I9451" s="275">
        <v>257752.72</v>
      </c>
      <c r="J9451" s="275"/>
      <c r="K9451" s="275">
        <v>0</v>
      </c>
      <c r="L9451" s="275"/>
      <c r="M9451" s="275"/>
      <c r="N9451" s="275"/>
      <c r="O9451" s="275">
        <v>257752.72</v>
      </c>
      <c r="P9451" s="275"/>
      <c r="Q9451" s="73">
        <v>0</v>
      </c>
    </row>
    <row r="9452" spans="1:17" ht="12.1" customHeight="1" x14ac:dyDescent="0.25">
      <c r="A9452" s="273" t="s">
        <v>14295</v>
      </c>
      <c r="B9452" s="273"/>
      <c r="C9452" s="274" t="s">
        <v>14296</v>
      </c>
      <c r="D9452" s="274"/>
      <c r="E9452" s="274"/>
      <c r="F9452" s="274"/>
      <c r="G9452" s="73">
        <v>0</v>
      </c>
      <c r="H9452" s="73">
        <v>0</v>
      </c>
      <c r="I9452" s="275">
        <v>98000</v>
      </c>
      <c r="J9452" s="275"/>
      <c r="K9452" s="275">
        <v>0</v>
      </c>
      <c r="L9452" s="275"/>
      <c r="M9452" s="275"/>
      <c r="N9452" s="275"/>
      <c r="O9452" s="275">
        <v>98000</v>
      </c>
      <c r="P9452" s="275"/>
      <c r="Q9452" s="73">
        <v>0</v>
      </c>
    </row>
    <row r="9453" spans="1:17" ht="12.75" customHeight="1" x14ac:dyDescent="0.25">
      <c r="A9453" s="273" t="s">
        <v>14297</v>
      </c>
      <c r="B9453" s="273"/>
      <c r="C9453" s="274" t="s">
        <v>14298</v>
      </c>
      <c r="D9453" s="274"/>
      <c r="E9453" s="274"/>
      <c r="F9453" s="274"/>
      <c r="G9453" s="73">
        <v>0</v>
      </c>
      <c r="H9453" s="73">
        <v>0</v>
      </c>
      <c r="I9453" s="275">
        <v>170909.09</v>
      </c>
      <c r="J9453" s="275"/>
      <c r="K9453" s="275">
        <v>0</v>
      </c>
      <c r="L9453" s="275"/>
      <c r="M9453" s="275"/>
      <c r="N9453" s="275"/>
      <c r="O9453" s="275">
        <v>170909.09</v>
      </c>
      <c r="P9453" s="275"/>
      <c r="Q9453" s="73">
        <v>0</v>
      </c>
    </row>
    <row r="9454" spans="1:17" ht="12.1" customHeight="1" x14ac:dyDescent="0.25">
      <c r="A9454" s="273" t="s">
        <v>14299</v>
      </c>
      <c r="B9454" s="273"/>
      <c r="C9454" s="274" t="s">
        <v>14298</v>
      </c>
      <c r="D9454" s="274"/>
      <c r="E9454" s="274"/>
      <c r="F9454" s="274"/>
      <c r="G9454" s="73">
        <v>0</v>
      </c>
      <c r="H9454" s="73">
        <v>0</v>
      </c>
      <c r="I9454" s="275">
        <v>11727.27</v>
      </c>
      <c r="J9454" s="275"/>
      <c r="K9454" s="275">
        <v>0</v>
      </c>
      <c r="L9454" s="275"/>
      <c r="M9454" s="275"/>
      <c r="N9454" s="275"/>
      <c r="O9454" s="275">
        <v>11727.27</v>
      </c>
      <c r="P9454" s="275"/>
      <c r="Q9454" s="73">
        <v>0</v>
      </c>
    </row>
    <row r="9455" spans="1:17" ht="12.1" customHeight="1" x14ac:dyDescent="0.25">
      <c r="A9455" s="273" t="s">
        <v>14300</v>
      </c>
      <c r="B9455" s="273"/>
      <c r="C9455" s="274" t="s">
        <v>14298</v>
      </c>
      <c r="D9455" s="274"/>
      <c r="E9455" s="274"/>
      <c r="F9455" s="274"/>
      <c r="G9455" s="73">
        <v>0</v>
      </c>
      <c r="H9455" s="73">
        <v>0</v>
      </c>
      <c r="I9455" s="275">
        <v>100935.4</v>
      </c>
      <c r="J9455" s="275"/>
      <c r="K9455" s="275">
        <v>0</v>
      </c>
      <c r="L9455" s="275"/>
      <c r="M9455" s="275"/>
      <c r="N9455" s="275"/>
      <c r="O9455" s="275">
        <v>100935.4</v>
      </c>
      <c r="P9455" s="275"/>
      <c r="Q9455" s="73">
        <v>0</v>
      </c>
    </row>
    <row r="9456" spans="1:17" ht="12.75" customHeight="1" x14ac:dyDescent="0.25">
      <c r="A9456" s="273" t="s">
        <v>14301</v>
      </c>
      <c r="B9456" s="273"/>
      <c r="C9456" s="274" t="s">
        <v>14298</v>
      </c>
      <c r="D9456" s="274"/>
      <c r="E9456" s="274"/>
      <c r="F9456" s="274"/>
      <c r="G9456" s="73">
        <v>0</v>
      </c>
      <c r="H9456" s="73">
        <v>0</v>
      </c>
      <c r="I9456" s="275">
        <v>25181.81</v>
      </c>
      <c r="J9456" s="275"/>
      <c r="K9456" s="275">
        <v>0</v>
      </c>
      <c r="L9456" s="275"/>
      <c r="M9456" s="275"/>
      <c r="N9456" s="275"/>
      <c r="O9456" s="275">
        <v>25181.81</v>
      </c>
      <c r="P9456" s="275"/>
      <c r="Q9456" s="73">
        <v>0</v>
      </c>
    </row>
    <row r="9457" spans="1:17" ht="12.1" customHeight="1" x14ac:dyDescent="0.25">
      <c r="A9457" s="273" t="s">
        <v>14302</v>
      </c>
      <c r="B9457" s="273"/>
      <c r="C9457" s="274" t="s">
        <v>14298</v>
      </c>
      <c r="D9457" s="274"/>
      <c r="E9457" s="274"/>
      <c r="F9457" s="274"/>
      <c r="G9457" s="73">
        <v>0</v>
      </c>
      <c r="H9457" s="73">
        <v>0</v>
      </c>
      <c r="I9457" s="275">
        <v>46818.17</v>
      </c>
      <c r="J9457" s="275"/>
      <c r="K9457" s="275">
        <v>0</v>
      </c>
      <c r="L9457" s="275"/>
      <c r="M9457" s="275"/>
      <c r="N9457" s="275"/>
      <c r="O9457" s="275">
        <v>46818.17</v>
      </c>
      <c r="P9457" s="275"/>
      <c r="Q9457" s="73">
        <v>0</v>
      </c>
    </row>
    <row r="9458" spans="1:17" ht="12.1" customHeight="1" x14ac:dyDescent="0.25">
      <c r="A9458" s="273" t="s">
        <v>14303</v>
      </c>
      <c r="B9458" s="273"/>
      <c r="C9458" s="274" t="s">
        <v>14298</v>
      </c>
      <c r="D9458" s="274"/>
      <c r="E9458" s="274"/>
      <c r="F9458" s="274"/>
      <c r="G9458" s="73">
        <v>0</v>
      </c>
      <c r="H9458" s="73">
        <v>0</v>
      </c>
      <c r="I9458" s="275">
        <v>109472.73</v>
      </c>
      <c r="J9458" s="275"/>
      <c r="K9458" s="275">
        <v>0</v>
      </c>
      <c r="L9458" s="275"/>
      <c r="M9458" s="275"/>
      <c r="N9458" s="275"/>
      <c r="O9458" s="275">
        <v>109472.73</v>
      </c>
      <c r="P9458" s="275"/>
      <c r="Q9458" s="73">
        <v>0</v>
      </c>
    </row>
    <row r="9459" spans="1:17" ht="12.1" customHeight="1" x14ac:dyDescent="0.25">
      <c r="A9459" s="273" t="s">
        <v>14304</v>
      </c>
      <c r="B9459" s="273"/>
      <c r="C9459" s="274" t="s">
        <v>14298</v>
      </c>
      <c r="D9459" s="274"/>
      <c r="E9459" s="274"/>
      <c r="F9459" s="274"/>
      <c r="G9459" s="73">
        <v>0</v>
      </c>
      <c r="H9459" s="73">
        <v>0</v>
      </c>
      <c r="I9459" s="275">
        <v>65454.55</v>
      </c>
      <c r="J9459" s="275"/>
      <c r="K9459" s="275">
        <v>0</v>
      </c>
      <c r="L9459" s="275"/>
      <c r="M9459" s="275"/>
      <c r="N9459" s="275"/>
      <c r="O9459" s="275">
        <v>65454.55</v>
      </c>
      <c r="P9459" s="275"/>
      <c r="Q9459" s="73">
        <v>0</v>
      </c>
    </row>
    <row r="9460" spans="1:17" ht="12.75" customHeight="1" x14ac:dyDescent="0.25">
      <c r="A9460" s="273" t="s">
        <v>14305</v>
      </c>
      <c r="B9460" s="273"/>
      <c r="C9460" s="274" t="s">
        <v>14298</v>
      </c>
      <c r="D9460" s="274"/>
      <c r="E9460" s="274"/>
      <c r="F9460" s="274"/>
      <c r="G9460" s="73">
        <v>0</v>
      </c>
      <c r="H9460" s="73">
        <v>0</v>
      </c>
      <c r="I9460" s="275">
        <v>694354.57</v>
      </c>
      <c r="J9460" s="275"/>
      <c r="K9460" s="275">
        <v>0</v>
      </c>
      <c r="L9460" s="275"/>
      <c r="M9460" s="275"/>
      <c r="N9460" s="275"/>
      <c r="O9460" s="275">
        <v>694354.57</v>
      </c>
      <c r="P9460" s="275"/>
      <c r="Q9460" s="73">
        <v>0</v>
      </c>
    </row>
    <row r="9461" spans="1:17" ht="12.1" customHeight="1" x14ac:dyDescent="0.25">
      <c r="A9461" s="273" t="s">
        <v>14306</v>
      </c>
      <c r="B9461" s="273"/>
      <c r="C9461" s="274" t="s">
        <v>14298</v>
      </c>
      <c r="D9461" s="274"/>
      <c r="E9461" s="274"/>
      <c r="F9461" s="274"/>
      <c r="G9461" s="73">
        <v>0</v>
      </c>
      <c r="H9461" s="73">
        <v>0</v>
      </c>
      <c r="I9461" s="275">
        <v>15000</v>
      </c>
      <c r="J9461" s="275"/>
      <c r="K9461" s="275">
        <v>0</v>
      </c>
      <c r="L9461" s="275"/>
      <c r="M9461" s="275"/>
      <c r="N9461" s="275"/>
      <c r="O9461" s="275">
        <v>15000</v>
      </c>
      <c r="P9461" s="275"/>
      <c r="Q9461" s="73">
        <v>0</v>
      </c>
    </row>
    <row r="9462" spans="1:17" ht="12.1" customHeight="1" x14ac:dyDescent="0.25">
      <c r="A9462" s="273" t="s">
        <v>14307</v>
      </c>
      <c r="B9462" s="273"/>
      <c r="C9462" s="274" t="s">
        <v>14298</v>
      </c>
      <c r="D9462" s="274"/>
      <c r="E9462" s="274"/>
      <c r="F9462" s="274"/>
      <c r="G9462" s="73">
        <v>0</v>
      </c>
      <c r="H9462" s="73">
        <v>0</v>
      </c>
      <c r="I9462" s="275">
        <v>16363.64</v>
      </c>
      <c r="J9462" s="275"/>
      <c r="K9462" s="275">
        <v>0</v>
      </c>
      <c r="L9462" s="275"/>
      <c r="M9462" s="275"/>
      <c r="N9462" s="275"/>
      <c r="O9462" s="275">
        <v>16363.64</v>
      </c>
      <c r="P9462" s="275"/>
      <c r="Q9462" s="73">
        <v>0</v>
      </c>
    </row>
    <row r="9463" spans="1:17" ht="12.75" customHeight="1" x14ac:dyDescent="0.25">
      <c r="A9463" s="273" t="s">
        <v>14308</v>
      </c>
      <c r="B9463" s="273"/>
      <c r="C9463" s="274" t="s">
        <v>14298</v>
      </c>
      <c r="D9463" s="274"/>
      <c r="E9463" s="274"/>
      <c r="F9463" s="274"/>
      <c r="G9463" s="73">
        <v>0</v>
      </c>
      <c r="H9463" s="73">
        <v>0</v>
      </c>
      <c r="I9463" s="275">
        <v>9256.5499999999993</v>
      </c>
      <c r="J9463" s="275"/>
      <c r="K9463" s="275">
        <v>0</v>
      </c>
      <c r="L9463" s="275"/>
      <c r="M9463" s="275"/>
      <c r="N9463" s="275"/>
      <c r="O9463" s="275">
        <v>9256.5499999999993</v>
      </c>
      <c r="P9463" s="275"/>
      <c r="Q9463" s="73">
        <v>0</v>
      </c>
    </row>
    <row r="9464" spans="1:17" ht="12.1" customHeight="1" x14ac:dyDescent="0.25">
      <c r="A9464" s="273" t="s">
        <v>14309</v>
      </c>
      <c r="B9464" s="273"/>
      <c r="C9464" s="274" t="s">
        <v>14298</v>
      </c>
      <c r="D9464" s="274"/>
      <c r="E9464" s="274"/>
      <c r="F9464" s="274"/>
      <c r="G9464" s="73">
        <v>0</v>
      </c>
      <c r="H9464" s="73">
        <v>0</v>
      </c>
      <c r="I9464" s="275">
        <v>9090.9</v>
      </c>
      <c r="J9464" s="275"/>
      <c r="K9464" s="275">
        <v>0</v>
      </c>
      <c r="L9464" s="275"/>
      <c r="M9464" s="275"/>
      <c r="N9464" s="275"/>
      <c r="O9464" s="275">
        <v>9090.9</v>
      </c>
      <c r="P9464" s="275"/>
      <c r="Q9464" s="73">
        <v>0</v>
      </c>
    </row>
    <row r="9465" spans="1:17" ht="12.1" customHeight="1" x14ac:dyDescent="0.25">
      <c r="A9465" s="273" t="s">
        <v>14310</v>
      </c>
      <c r="B9465" s="273"/>
      <c r="C9465" s="274" t="s">
        <v>14298</v>
      </c>
      <c r="D9465" s="274"/>
      <c r="E9465" s="274"/>
      <c r="F9465" s="274"/>
      <c r="G9465" s="73">
        <v>0</v>
      </c>
      <c r="H9465" s="73">
        <v>0</v>
      </c>
      <c r="I9465" s="275">
        <v>118272.73</v>
      </c>
      <c r="J9465" s="275"/>
      <c r="K9465" s="275">
        <v>0</v>
      </c>
      <c r="L9465" s="275"/>
      <c r="M9465" s="275"/>
      <c r="N9465" s="275"/>
      <c r="O9465" s="275">
        <v>118272.73</v>
      </c>
      <c r="P9465" s="275"/>
      <c r="Q9465" s="73">
        <v>0</v>
      </c>
    </row>
    <row r="9466" spans="1:17" ht="12.75" customHeight="1" x14ac:dyDescent="0.25">
      <c r="A9466" s="273" t="s">
        <v>14311</v>
      </c>
      <c r="B9466" s="273"/>
      <c r="C9466" s="274" t="s">
        <v>14298</v>
      </c>
      <c r="D9466" s="274"/>
      <c r="E9466" s="274"/>
      <c r="F9466" s="274"/>
      <c r="G9466" s="73">
        <v>0</v>
      </c>
      <c r="H9466" s="73">
        <v>0</v>
      </c>
      <c r="I9466" s="275">
        <v>12500</v>
      </c>
      <c r="J9466" s="275"/>
      <c r="K9466" s="275">
        <v>0</v>
      </c>
      <c r="L9466" s="275"/>
      <c r="M9466" s="275"/>
      <c r="N9466" s="275"/>
      <c r="O9466" s="275">
        <v>12500</v>
      </c>
      <c r="P9466" s="275"/>
      <c r="Q9466" s="73">
        <v>0</v>
      </c>
    </row>
    <row r="9467" spans="1:17" ht="12.1" customHeight="1" x14ac:dyDescent="0.25">
      <c r="A9467" s="273" t="s">
        <v>14312</v>
      </c>
      <c r="B9467" s="273"/>
      <c r="C9467" s="274" t="s">
        <v>14298</v>
      </c>
      <c r="D9467" s="274"/>
      <c r="E9467" s="274"/>
      <c r="F9467" s="274"/>
      <c r="G9467" s="73">
        <v>0</v>
      </c>
      <c r="H9467" s="73">
        <v>0</v>
      </c>
      <c r="I9467" s="275">
        <v>98181.83</v>
      </c>
      <c r="J9467" s="275"/>
      <c r="K9467" s="275">
        <v>0</v>
      </c>
      <c r="L9467" s="275"/>
      <c r="M9467" s="275"/>
      <c r="N9467" s="275"/>
      <c r="O9467" s="275">
        <v>98181.83</v>
      </c>
      <c r="P9467" s="275"/>
      <c r="Q9467" s="73">
        <v>0</v>
      </c>
    </row>
    <row r="9468" spans="1:17" ht="12.1" customHeight="1" x14ac:dyDescent="0.25">
      <c r="A9468" s="273" t="s">
        <v>14313</v>
      </c>
      <c r="B9468" s="273"/>
      <c r="C9468" s="274" t="s">
        <v>14298</v>
      </c>
      <c r="D9468" s="274"/>
      <c r="E9468" s="274"/>
      <c r="F9468" s="274"/>
      <c r="G9468" s="73">
        <v>0</v>
      </c>
      <c r="H9468" s="73">
        <v>0</v>
      </c>
      <c r="I9468" s="275">
        <v>33000</v>
      </c>
      <c r="J9468" s="275"/>
      <c r="K9468" s="275">
        <v>0</v>
      </c>
      <c r="L9468" s="275"/>
      <c r="M9468" s="275"/>
      <c r="N9468" s="275"/>
      <c r="O9468" s="275">
        <v>33000</v>
      </c>
      <c r="P9468" s="275"/>
      <c r="Q9468" s="73">
        <v>0</v>
      </c>
    </row>
    <row r="9469" spans="1:17" ht="12.75" customHeight="1" x14ac:dyDescent="0.25">
      <c r="A9469" s="273" t="s">
        <v>14314</v>
      </c>
      <c r="B9469" s="273"/>
      <c r="C9469" s="274" t="s">
        <v>14298</v>
      </c>
      <c r="D9469" s="274"/>
      <c r="E9469" s="274"/>
      <c r="F9469" s="274"/>
      <c r="G9469" s="73">
        <v>0</v>
      </c>
      <c r="H9469" s="73">
        <v>0</v>
      </c>
      <c r="I9469" s="275">
        <v>37000</v>
      </c>
      <c r="J9469" s="275"/>
      <c r="K9469" s="275">
        <v>0</v>
      </c>
      <c r="L9469" s="275"/>
      <c r="M9469" s="275"/>
      <c r="N9469" s="275"/>
      <c r="O9469" s="275">
        <v>37000</v>
      </c>
      <c r="P9469" s="275"/>
      <c r="Q9469" s="73">
        <v>0</v>
      </c>
    </row>
    <row r="9470" spans="1:17" ht="12.1" customHeight="1" x14ac:dyDescent="0.25">
      <c r="A9470" s="273" t="s">
        <v>14315</v>
      </c>
      <c r="B9470" s="273"/>
      <c r="C9470" s="274" t="s">
        <v>14298</v>
      </c>
      <c r="D9470" s="274"/>
      <c r="E9470" s="274"/>
      <c r="F9470" s="274"/>
      <c r="G9470" s="73">
        <v>0</v>
      </c>
      <c r="H9470" s="73">
        <v>0</v>
      </c>
      <c r="I9470" s="275">
        <v>42472.72</v>
      </c>
      <c r="J9470" s="275"/>
      <c r="K9470" s="275">
        <v>0</v>
      </c>
      <c r="L9470" s="275"/>
      <c r="M9470" s="275"/>
      <c r="N9470" s="275"/>
      <c r="O9470" s="275">
        <v>42472.72</v>
      </c>
      <c r="P9470" s="275"/>
      <c r="Q9470" s="73">
        <v>0</v>
      </c>
    </row>
    <row r="9471" spans="1:17" ht="12.1" customHeight="1" x14ac:dyDescent="0.25">
      <c r="A9471" s="273" t="s">
        <v>14316</v>
      </c>
      <c r="B9471" s="273"/>
      <c r="C9471" s="274" t="s">
        <v>14298</v>
      </c>
      <c r="D9471" s="274"/>
      <c r="E9471" s="274"/>
      <c r="F9471" s="274"/>
      <c r="G9471" s="73">
        <v>0</v>
      </c>
      <c r="H9471" s="73">
        <v>0</v>
      </c>
      <c r="I9471" s="275">
        <v>13181.82</v>
      </c>
      <c r="J9471" s="275"/>
      <c r="K9471" s="275">
        <v>0</v>
      </c>
      <c r="L9471" s="275"/>
      <c r="M9471" s="275"/>
      <c r="N9471" s="275"/>
      <c r="O9471" s="275">
        <v>13181.82</v>
      </c>
      <c r="P9471" s="275"/>
      <c r="Q9471" s="73">
        <v>0</v>
      </c>
    </row>
    <row r="9472" spans="1:17" ht="12.75" customHeight="1" x14ac:dyDescent="0.25">
      <c r="A9472" s="273" t="s">
        <v>14317</v>
      </c>
      <c r="B9472" s="273"/>
      <c r="C9472" s="274" t="s">
        <v>14298</v>
      </c>
      <c r="D9472" s="274"/>
      <c r="E9472" s="274"/>
      <c r="F9472" s="274"/>
      <c r="G9472" s="73">
        <v>0</v>
      </c>
      <c r="H9472" s="73">
        <v>0</v>
      </c>
      <c r="I9472" s="275">
        <v>35545.449999999997</v>
      </c>
      <c r="J9472" s="275"/>
      <c r="K9472" s="275">
        <v>0</v>
      </c>
      <c r="L9472" s="275"/>
      <c r="M9472" s="275"/>
      <c r="N9472" s="275"/>
      <c r="O9472" s="275">
        <v>35545.449999999997</v>
      </c>
      <c r="P9472" s="275"/>
      <c r="Q9472" s="73">
        <v>0</v>
      </c>
    </row>
    <row r="9473" spans="1:17" ht="12.1" customHeight="1" x14ac:dyDescent="0.25">
      <c r="A9473" s="273" t="s">
        <v>14318</v>
      </c>
      <c r="B9473" s="273"/>
      <c r="C9473" s="274" t="s">
        <v>14298</v>
      </c>
      <c r="D9473" s="274"/>
      <c r="E9473" s="274"/>
      <c r="F9473" s="274"/>
      <c r="G9473" s="73">
        <v>0</v>
      </c>
      <c r="H9473" s="73">
        <v>0</v>
      </c>
      <c r="I9473" s="275">
        <v>82363.759999999995</v>
      </c>
      <c r="J9473" s="275"/>
      <c r="K9473" s="275">
        <v>0</v>
      </c>
      <c r="L9473" s="275"/>
      <c r="M9473" s="275"/>
      <c r="N9473" s="275"/>
      <c r="O9473" s="275">
        <v>82363.759999999995</v>
      </c>
      <c r="P9473" s="275"/>
      <c r="Q9473" s="73">
        <v>0</v>
      </c>
    </row>
    <row r="9474" spans="1:17" ht="12.1" customHeight="1" x14ac:dyDescent="0.25">
      <c r="A9474" s="273" t="s">
        <v>14319</v>
      </c>
      <c r="B9474" s="273"/>
      <c r="C9474" s="274" t="s">
        <v>14298</v>
      </c>
      <c r="D9474" s="274"/>
      <c r="E9474" s="274"/>
      <c r="F9474" s="274"/>
      <c r="G9474" s="73">
        <v>0</v>
      </c>
      <c r="H9474" s="73">
        <v>0</v>
      </c>
      <c r="I9474" s="275">
        <v>4545.45</v>
      </c>
      <c r="J9474" s="275"/>
      <c r="K9474" s="275">
        <v>0</v>
      </c>
      <c r="L9474" s="275"/>
      <c r="M9474" s="275"/>
      <c r="N9474" s="275"/>
      <c r="O9474" s="275">
        <v>4545.45</v>
      </c>
      <c r="P9474" s="275"/>
      <c r="Q9474" s="73">
        <v>0</v>
      </c>
    </row>
    <row r="9475" spans="1:17" ht="12.75" customHeight="1" x14ac:dyDescent="0.25">
      <c r="A9475" s="355"/>
      <c r="B9475" s="355"/>
      <c r="C9475" s="355"/>
      <c r="D9475" s="355"/>
      <c r="E9475" s="355"/>
      <c r="F9475" s="355"/>
      <c r="G9475" s="74">
        <v>0</v>
      </c>
      <c r="H9475" s="74">
        <v>0</v>
      </c>
      <c r="I9475" s="356">
        <v>13711415.99</v>
      </c>
      <c r="J9475" s="356"/>
      <c r="K9475" s="356">
        <v>0</v>
      </c>
      <c r="L9475" s="356"/>
      <c r="M9475" s="356"/>
      <c r="N9475" s="356"/>
      <c r="O9475" s="356">
        <v>13711415.99</v>
      </c>
      <c r="P9475" s="356"/>
      <c r="Q9475" s="74">
        <v>0</v>
      </c>
    </row>
    <row r="9476" spans="1:17" ht="6.8" customHeight="1" x14ac:dyDescent="0.25"/>
    <row r="9477" spans="1:17" ht="12.1" customHeight="1" x14ac:dyDescent="0.25">
      <c r="A9477" s="277" t="s">
        <v>578</v>
      </c>
      <c r="B9477" s="277"/>
      <c r="C9477" s="278" t="s">
        <v>1122</v>
      </c>
      <c r="D9477" s="278"/>
      <c r="E9477" s="278"/>
      <c r="F9477" s="278"/>
      <c r="G9477" s="278"/>
      <c r="H9477" s="278"/>
      <c r="I9477" s="278"/>
      <c r="J9477" s="278"/>
      <c r="K9477" s="278"/>
      <c r="L9477" s="278"/>
      <c r="M9477" s="278"/>
      <c r="N9477" s="278"/>
      <c r="O9477" s="278"/>
      <c r="P9477" s="278"/>
      <c r="Q9477" s="278"/>
    </row>
    <row r="9478" spans="1:17" ht="12.1" customHeight="1" x14ac:dyDescent="0.25">
      <c r="A9478" s="273" t="s">
        <v>14320</v>
      </c>
      <c r="B9478" s="273"/>
      <c r="C9478" s="274" t="s">
        <v>14321</v>
      </c>
      <c r="D9478" s="274"/>
      <c r="E9478" s="274"/>
      <c r="F9478" s="274"/>
      <c r="G9478" s="73">
        <v>0</v>
      </c>
      <c r="H9478" s="73">
        <v>0</v>
      </c>
      <c r="I9478" s="275">
        <v>4209.09</v>
      </c>
      <c r="J9478" s="275"/>
      <c r="K9478" s="275">
        <v>0</v>
      </c>
      <c r="L9478" s="275"/>
      <c r="M9478" s="275"/>
      <c r="N9478" s="275"/>
      <c r="O9478" s="275">
        <v>4209.09</v>
      </c>
      <c r="P9478" s="275"/>
      <c r="Q9478" s="73">
        <v>0</v>
      </c>
    </row>
    <row r="9479" spans="1:17" ht="12.75" customHeight="1" x14ac:dyDescent="0.25">
      <c r="A9479" s="273" t="s">
        <v>14322</v>
      </c>
      <c r="B9479" s="273"/>
      <c r="C9479" s="274" t="s">
        <v>14323</v>
      </c>
      <c r="D9479" s="274"/>
      <c r="E9479" s="274"/>
      <c r="F9479" s="274"/>
      <c r="G9479" s="73">
        <v>0</v>
      </c>
      <c r="H9479" s="73">
        <v>0</v>
      </c>
      <c r="I9479" s="275">
        <v>7400</v>
      </c>
      <c r="J9479" s="275"/>
      <c r="K9479" s="275">
        <v>0</v>
      </c>
      <c r="L9479" s="275"/>
      <c r="M9479" s="275"/>
      <c r="N9479" s="275"/>
      <c r="O9479" s="275">
        <v>7400</v>
      </c>
      <c r="P9479" s="275"/>
      <c r="Q9479" s="73">
        <v>0</v>
      </c>
    </row>
    <row r="9480" spans="1:17" ht="12.1" customHeight="1" x14ac:dyDescent="0.25">
      <c r="A9480" s="273" t="s">
        <v>14324</v>
      </c>
      <c r="B9480" s="273"/>
      <c r="C9480" s="274" t="s">
        <v>14325</v>
      </c>
      <c r="D9480" s="274"/>
      <c r="E9480" s="274"/>
      <c r="F9480" s="274"/>
      <c r="G9480" s="73">
        <v>0</v>
      </c>
      <c r="H9480" s="73">
        <v>0</v>
      </c>
      <c r="I9480" s="275">
        <v>48800</v>
      </c>
      <c r="J9480" s="275"/>
      <c r="K9480" s="275">
        <v>0</v>
      </c>
      <c r="L9480" s="275"/>
      <c r="M9480" s="275"/>
      <c r="N9480" s="275"/>
      <c r="O9480" s="275">
        <v>48800</v>
      </c>
      <c r="P9480" s="275"/>
      <c r="Q9480" s="73">
        <v>0</v>
      </c>
    </row>
    <row r="9481" spans="1:17" ht="12.1" customHeight="1" x14ac:dyDescent="0.25">
      <c r="A9481" s="273" t="s">
        <v>14326</v>
      </c>
      <c r="B9481" s="273"/>
      <c r="C9481" s="274" t="s">
        <v>14327</v>
      </c>
      <c r="D9481" s="274"/>
      <c r="E9481" s="274"/>
      <c r="F9481" s="274"/>
      <c r="G9481" s="73">
        <v>0</v>
      </c>
      <c r="H9481" s="73">
        <v>0</v>
      </c>
      <c r="I9481" s="275">
        <v>6800</v>
      </c>
      <c r="J9481" s="275"/>
      <c r="K9481" s="275">
        <v>0</v>
      </c>
      <c r="L9481" s="275"/>
      <c r="M9481" s="275"/>
      <c r="N9481" s="275"/>
      <c r="O9481" s="275">
        <v>6800</v>
      </c>
      <c r="P9481" s="275"/>
      <c r="Q9481" s="73">
        <v>0</v>
      </c>
    </row>
    <row r="9482" spans="1:17" ht="12.75" customHeight="1" x14ac:dyDescent="0.25">
      <c r="A9482" s="273" t="s">
        <v>14328</v>
      </c>
      <c r="B9482" s="273"/>
      <c r="C9482" s="274" t="s">
        <v>14329</v>
      </c>
      <c r="D9482" s="274"/>
      <c r="E9482" s="274"/>
      <c r="F9482" s="274"/>
      <c r="G9482" s="73">
        <v>0</v>
      </c>
      <c r="H9482" s="73">
        <v>0</v>
      </c>
      <c r="I9482" s="275">
        <v>40500</v>
      </c>
      <c r="J9482" s="275"/>
      <c r="K9482" s="275">
        <v>0</v>
      </c>
      <c r="L9482" s="275"/>
      <c r="M9482" s="275"/>
      <c r="N9482" s="275"/>
      <c r="O9482" s="275">
        <v>40500</v>
      </c>
      <c r="P9482" s="275"/>
      <c r="Q9482" s="73">
        <v>0</v>
      </c>
    </row>
    <row r="9483" spans="1:17" ht="12.1" customHeight="1" x14ac:dyDescent="0.25">
      <c r="A9483" s="273" t="s">
        <v>14330</v>
      </c>
      <c r="B9483" s="273"/>
      <c r="C9483" s="274" t="s">
        <v>14329</v>
      </c>
      <c r="D9483" s="274"/>
      <c r="E9483" s="274"/>
      <c r="F9483" s="274"/>
      <c r="G9483" s="73">
        <v>0</v>
      </c>
      <c r="H9483" s="73">
        <v>0</v>
      </c>
      <c r="I9483" s="275">
        <v>26500</v>
      </c>
      <c r="J9483" s="275"/>
      <c r="K9483" s="275">
        <v>0</v>
      </c>
      <c r="L9483" s="275"/>
      <c r="M9483" s="275"/>
      <c r="N9483" s="275"/>
      <c r="O9483" s="275">
        <v>26500</v>
      </c>
      <c r="P9483" s="275"/>
      <c r="Q9483" s="73">
        <v>0</v>
      </c>
    </row>
    <row r="9484" spans="1:17" ht="12.1" customHeight="1" x14ac:dyDescent="0.25">
      <c r="A9484" s="273" t="s">
        <v>14331</v>
      </c>
      <c r="B9484" s="273"/>
      <c r="C9484" s="274" t="s">
        <v>14329</v>
      </c>
      <c r="D9484" s="274"/>
      <c r="E9484" s="274"/>
      <c r="F9484" s="274"/>
      <c r="G9484" s="73">
        <v>0</v>
      </c>
      <c r="H9484" s="73">
        <v>0</v>
      </c>
      <c r="I9484" s="275">
        <v>141963.65</v>
      </c>
      <c r="J9484" s="275"/>
      <c r="K9484" s="275">
        <v>0</v>
      </c>
      <c r="L9484" s="275"/>
      <c r="M9484" s="275"/>
      <c r="N9484" s="275"/>
      <c r="O9484" s="275">
        <v>141963.65</v>
      </c>
      <c r="P9484" s="275"/>
      <c r="Q9484" s="73">
        <v>0</v>
      </c>
    </row>
    <row r="9485" spans="1:17" ht="12.1" customHeight="1" x14ac:dyDescent="0.25">
      <c r="A9485" s="273" t="s">
        <v>14332</v>
      </c>
      <c r="B9485" s="273"/>
      <c r="C9485" s="274" t="s">
        <v>14329</v>
      </c>
      <c r="D9485" s="274"/>
      <c r="E9485" s="274"/>
      <c r="F9485" s="274"/>
      <c r="G9485" s="73">
        <v>0</v>
      </c>
      <c r="H9485" s="73">
        <v>0</v>
      </c>
      <c r="I9485" s="275">
        <v>10000</v>
      </c>
      <c r="J9485" s="275"/>
      <c r="K9485" s="275">
        <v>0</v>
      </c>
      <c r="L9485" s="275"/>
      <c r="M9485" s="275"/>
      <c r="N9485" s="275"/>
      <c r="O9485" s="275">
        <v>10000</v>
      </c>
      <c r="P9485" s="275"/>
      <c r="Q9485" s="73">
        <v>0</v>
      </c>
    </row>
    <row r="9486" spans="1:17" ht="12.75" customHeight="1" x14ac:dyDescent="0.25">
      <c r="A9486" s="273" t="s">
        <v>14333</v>
      </c>
      <c r="B9486" s="273"/>
      <c r="C9486" s="274" t="s">
        <v>14329</v>
      </c>
      <c r="D9486" s="274"/>
      <c r="E9486" s="274"/>
      <c r="F9486" s="274"/>
      <c r="G9486" s="73">
        <v>0</v>
      </c>
      <c r="H9486" s="73">
        <v>0</v>
      </c>
      <c r="I9486" s="275">
        <v>193100</v>
      </c>
      <c r="J9486" s="275"/>
      <c r="K9486" s="275">
        <v>0</v>
      </c>
      <c r="L9486" s="275"/>
      <c r="M9486" s="275"/>
      <c r="N9486" s="275"/>
      <c r="O9486" s="275">
        <v>193100</v>
      </c>
      <c r="P9486" s="275"/>
      <c r="Q9486" s="73">
        <v>0</v>
      </c>
    </row>
    <row r="9487" spans="1:17" ht="12.1" customHeight="1" x14ac:dyDescent="0.25">
      <c r="A9487" s="273" t="s">
        <v>14334</v>
      </c>
      <c r="B9487" s="273"/>
      <c r="C9487" s="274" t="s">
        <v>14329</v>
      </c>
      <c r="D9487" s="274"/>
      <c r="E9487" s="274"/>
      <c r="F9487" s="274"/>
      <c r="G9487" s="73">
        <v>0</v>
      </c>
      <c r="H9487" s="73">
        <v>0</v>
      </c>
      <c r="I9487" s="275">
        <v>29600</v>
      </c>
      <c r="J9487" s="275"/>
      <c r="K9487" s="275">
        <v>0</v>
      </c>
      <c r="L9487" s="275"/>
      <c r="M9487" s="275"/>
      <c r="N9487" s="275"/>
      <c r="O9487" s="275">
        <v>29600</v>
      </c>
      <c r="P9487" s="275"/>
      <c r="Q9487" s="73">
        <v>0</v>
      </c>
    </row>
    <row r="9488" spans="1:17" ht="12.1" customHeight="1" x14ac:dyDescent="0.25">
      <c r="A9488" s="273" t="s">
        <v>14335</v>
      </c>
      <c r="B9488" s="273"/>
      <c r="C9488" s="274" t="s">
        <v>14329</v>
      </c>
      <c r="D9488" s="274"/>
      <c r="E9488" s="274"/>
      <c r="F9488" s="274"/>
      <c r="G9488" s="73">
        <v>0</v>
      </c>
      <c r="H9488" s="73">
        <v>0</v>
      </c>
      <c r="I9488" s="275">
        <v>23000</v>
      </c>
      <c r="J9488" s="275"/>
      <c r="K9488" s="275">
        <v>0</v>
      </c>
      <c r="L9488" s="275"/>
      <c r="M9488" s="275"/>
      <c r="N9488" s="275"/>
      <c r="O9488" s="275">
        <v>23000</v>
      </c>
      <c r="P9488" s="275"/>
      <c r="Q9488" s="73">
        <v>0</v>
      </c>
    </row>
    <row r="9489" spans="1:17" ht="12.75" customHeight="1" x14ac:dyDescent="0.25">
      <c r="A9489" s="273" t="s">
        <v>14336</v>
      </c>
      <c r="B9489" s="273"/>
      <c r="C9489" s="274" t="s">
        <v>14329</v>
      </c>
      <c r="D9489" s="274"/>
      <c r="E9489" s="274"/>
      <c r="F9489" s="274"/>
      <c r="G9489" s="73">
        <v>0</v>
      </c>
      <c r="H9489" s="73">
        <v>0</v>
      </c>
      <c r="I9489" s="275">
        <v>42100</v>
      </c>
      <c r="J9489" s="275"/>
      <c r="K9489" s="275">
        <v>0</v>
      </c>
      <c r="L9489" s="275"/>
      <c r="M9489" s="275"/>
      <c r="N9489" s="275"/>
      <c r="O9489" s="275">
        <v>42100</v>
      </c>
      <c r="P9489" s="275"/>
      <c r="Q9489" s="73">
        <v>0</v>
      </c>
    </row>
    <row r="9490" spans="1:17" ht="12.1" customHeight="1" x14ac:dyDescent="0.25">
      <c r="A9490" s="273" t="s">
        <v>14337</v>
      </c>
      <c r="B9490" s="273"/>
      <c r="C9490" s="274" t="s">
        <v>14329</v>
      </c>
      <c r="D9490" s="274"/>
      <c r="E9490" s="274"/>
      <c r="F9490" s="274"/>
      <c r="G9490" s="73">
        <v>0</v>
      </c>
      <c r="H9490" s="73">
        <v>0</v>
      </c>
      <c r="I9490" s="275">
        <v>110800</v>
      </c>
      <c r="J9490" s="275"/>
      <c r="K9490" s="275">
        <v>0</v>
      </c>
      <c r="L9490" s="275"/>
      <c r="M9490" s="275"/>
      <c r="N9490" s="275"/>
      <c r="O9490" s="275">
        <v>110800</v>
      </c>
      <c r="P9490" s="275"/>
      <c r="Q9490" s="73">
        <v>0</v>
      </c>
    </row>
    <row r="9491" spans="1:17" ht="12.1" customHeight="1" x14ac:dyDescent="0.25">
      <c r="A9491" s="273" t="s">
        <v>14338</v>
      </c>
      <c r="B9491" s="273"/>
      <c r="C9491" s="274" t="s">
        <v>14329</v>
      </c>
      <c r="D9491" s="274"/>
      <c r="E9491" s="274"/>
      <c r="F9491" s="274"/>
      <c r="G9491" s="73">
        <v>0</v>
      </c>
      <c r="H9491" s="73">
        <v>0</v>
      </c>
      <c r="I9491" s="275">
        <v>94754.55</v>
      </c>
      <c r="J9491" s="275"/>
      <c r="K9491" s="275">
        <v>0</v>
      </c>
      <c r="L9491" s="275"/>
      <c r="M9491" s="275"/>
      <c r="N9491" s="275"/>
      <c r="O9491" s="275">
        <v>94754.55</v>
      </c>
      <c r="P9491" s="275"/>
      <c r="Q9491" s="73">
        <v>0</v>
      </c>
    </row>
    <row r="9492" spans="1:17" ht="12.75" customHeight="1" x14ac:dyDescent="0.25">
      <c r="A9492" s="273" t="s">
        <v>14339</v>
      </c>
      <c r="B9492" s="273"/>
      <c r="C9492" s="274" t="s">
        <v>14329</v>
      </c>
      <c r="D9492" s="274"/>
      <c r="E9492" s="274"/>
      <c r="F9492" s="274"/>
      <c r="G9492" s="73">
        <v>0</v>
      </c>
      <c r="H9492" s="73">
        <v>0</v>
      </c>
      <c r="I9492" s="275">
        <v>39300</v>
      </c>
      <c r="J9492" s="275"/>
      <c r="K9492" s="275">
        <v>0</v>
      </c>
      <c r="L9492" s="275"/>
      <c r="M9492" s="275"/>
      <c r="N9492" s="275"/>
      <c r="O9492" s="275">
        <v>39300</v>
      </c>
      <c r="P9492" s="275"/>
      <c r="Q9492" s="73">
        <v>0</v>
      </c>
    </row>
    <row r="9493" spans="1:17" ht="12.1" customHeight="1" x14ac:dyDescent="0.25">
      <c r="A9493" s="273" t="s">
        <v>14340</v>
      </c>
      <c r="B9493" s="273"/>
      <c r="C9493" s="274" t="s">
        <v>14329</v>
      </c>
      <c r="D9493" s="274"/>
      <c r="E9493" s="274"/>
      <c r="F9493" s="274"/>
      <c r="G9493" s="73">
        <v>0</v>
      </c>
      <c r="H9493" s="73">
        <v>0</v>
      </c>
      <c r="I9493" s="275">
        <v>5500</v>
      </c>
      <c r="J9493" s="275"/>
      <c r="K9493" s="275">
        <v>0</v>
      </c>
      <c r="L9493" s="275"/>
      <c r="M9493" s="275"/>
      <c r="N9493" s="275"/>
      <c r="O9493" s="275">
        <v>5500</v>
      </c>
      <c r="P9493" s="275"/>
      <c r="Q9493" s="73">
        <v>0</v>
      </c>
    </row>
    <row r="9494" spans="1:17" ht="12.1" customHeight="1" x14ac:dyDescent="0.25">
      <c r="A9494" s="273" t="s">
        <v>14341</v>
      </c>
      <c r="B9494" s="273"/>
      <c r="C9494" s="274" t="s">
        <v>14329</v>
      </c>
      <c r="D9494" s="274"/>
      <c r="E9494" s="274"/>
      <c r="F9494" s="274"/>
      <c r="G9494" s="73">
        <v>0</v>
      </c>
      <c r="H9494" s="73">
        <v>0</v>
      </c>
      <c r="I9494" s="275">
        <v>62050</v>
      </c>
      <c r="J9494" s="275"/>
      <c r="K9494" s="275">
        <v>0</v>
      </c>
      <c r="L9494" s="275"/>
      <c r="M9494" s="275"/>
      <c r="N9494" s="275"/>
      <c r="O9494" s="275">
        <v>62050</v>
      </c>
      <c r="P9494" s="275"/>
      <c r="Q9494" s="73">
        <v>0</v>
      </c>
    </row>
    <row r="9495" spans="1:17" ht="12.75" customHeight="1" x14ac:dyDescent="0.25">
      <c r="A9495" s="273" t="s">
        <v>14342</v>
      </c>
      <c r="B9495" s="273"/>
      <c r="C9495" s="274" t="s">
        <v>14329</v>
      </c>
      <c r="D9495" s="274"/>
      <c r="E9495" s="274"/>
      <c r="F9495" s="274"/>
      <c r="G9495" s="73">
        <v>0</v>
      </c>
      <c r="H9495" s="73">
        <v>0</v>
      </c>
      <c r="I9495" s="275">
        <v>80327.27</v>
      </c>
      <c r="J9495" s="275"/>
      <c r="K9495" s="275">
        <v>0</v>
      </c>
      <c r="L9495" s="275"/>
      <c r="M9495" s="275"/>
      <c r="N9495" s="275"/>
      <c r="O9495" s="275">
        <v>80327.27</v>
      </c>
      <c r="P9495" s="275"/>
      <c r="Q9495" s="73">
        <v>0</v>
      </c>
    </row>
    <row r="9496" spans="1:17" ht="12.1" customHeight="1" x14ac:dyDescent="0.25">
      <c r="A9496" s="273" t="s">
        <v>14343</v>
      </c>
      <c r="B9496" s="273"/>
      <c r="C9496" s="274" t="s">
        <v>14329</v>
      </c>
      <c r="D9496" s="274"/>
      <c r="E9496" s="274"/>
      <c r="F9496" s="274"/>
      <c r="G9496" s="73">
        <v>0</v>
      </c>
      <c r="H9496" s="73">
        <v>0</v>
      </c>
      <c r="I9496" s="275">
        <v>47063.64</v>
      </c>
      <c r="J9496" s="275"/>
      <c r="K9496" s="275">
        <v>0</v>
      </c>
      <c r="L9496" s="275"/>
      <c r="M9496" s="275"/>
      <c r="N9496" s="275"/>
      <c r="O9496" s="275">
        <v>47063.64</v>
      </c>
      <c r="P9496" s="275"/>
      <c r="Q9496" s="73">
        <v>0</v>
      </c>
    </row>
    <row r="9497" spans="1:17" ht="12.1" customHeight="1" x14ac:dyDescent="0.25">
      <c r="A9497" s="273" t="s">
        <v>14344</v>
      </c>
      <c r="B9497" s="273"/>
      <c r="C9497" s="274" t="s">
        <v>14329</v>
      </c>
      <c r="D9497" s="274"/>
      <c r="E9497" s="274"/>
      <c r="F9497" s="274"/>
      <c r="G9497" s="73">
        <v>0</v>
      </c>
      <c r="H9497" s="73">
        <v>0</v>
      </c>
      <c r="I9497" s="275">
        <v>61700</v>
      </c>
      <c r="J9497" s="275"/>
      <c r="K9497" s="275">
        <v>0</v>
      </c>
      <c r="L9497" s="275"/>
      <c r="M9497" s="275"/>
      <c r="N9497" s="275"/>
      <c r="O9497" s="275">
        <v>61700</v>
      </c>
      <c r="P9497" s="275"/>
      <c r="Q9497" s="73">
        <v>0</v>
      </c>
    </row>
    <row r="9498" spans="1:17" ht="12.75" customHeight="1" x14ac:dyDescent="0.25">
      <c r="A9498" s="273" t="s">
        <v>14345</v>
      </c>
      <c r="B9498" s="273"/>
      <c r="C9498" s="274" t="s">
        <v>14329</v>
      </c>
      <c r="D9498" s="274"/>
      <c r="E9498" s="274"/>
      <c r="F9498" s="274"/>
      <c r="G9498" s="73">
        <v>0</v>
      </c>
      <c r="H9498" s="73">
        <v>0</v>
      </c>
      <c r="I9498" s="275">
        <v>83272.72</v>
      </c>
      <c r="J9498" s="275"/>
      <c r="K9498" s="275">
        <v>0</v>
      </c>
      <c r="L9498" s="275"/>
      <c r="M9498" s="275"/>
      <c r="N9498" s="275"/>
      <c r="O9498" s="275">
        <v>83272.72</v>
      </c>
      <c r="P9498" s="275"/>
      <c r="Q9498" s="73">
        <v>0</v>
      </c>
    </row>
    <row r="9499" spans="1:17" ht="12.1" customHeight="1" x14ac:dyDescent="0.25">
      <c r="A9499" s="273" t="s">
        <v>14346</v>
      </c>
      <c r="B9499" s="273"/>
      <c r="C9499" s="274" t="s">
        <v>14329</v>
      </c>
      <c r="D9499" s="274"/>
      <c r="E9499" s="274"/>
      <c r="F9499" s="274"/>
      <c r="G9499" s="73">
        <v>0</v>
      </c>
      <c r="H9499" s="73">
        <v>0</v>
      </c>
      <c r="I9499" s="275">
        <v>30000</v>
      </c>
      <c r="J9499" s="275"/>
      <c r="K9499" s="275">
        <v>0</v>
      </c>
      <c r="L9499" s="275"/>
      <c r="M9499" s="275"/>
      <c r="N9499" s="275"/>
      <c r="O9499" s="275">
        <v>30000</v>
      </c>
      <c r="P9499" s="275"/>
      <c r="Q9499" s="73">
        <v>0</v>
      </c>
    </row>
    <row r="9500" spans="1:17" ht="12.1" customHeight="1" x14ac:dyDescent="0.25">
      <c r="A9500" s="273" t="s">
        <v>14347</v>
      </c>
      <c r="B9500" s="273"/>
      <c r="C9500" s="274" t="s">
        <v>14329</v>
      </c>
      <c r="D9500" s="274"/>
      <c r="E9500" s="274"/>
      <c r="F9500" s="274"/>
      <c r="G9500" s="73">
        <v>0</v>
      </c>
      <c r="H9500" s="73">
        <v>0</v>
      </c>
      <c r="I9500" s="275">
        <v>28800</v>
      </c>
      <c r="J9500" s="275"/>
      <c r="K9500" s="275">
        <v>0</v>
      </c>
      <c r="L9500" s="275"/>
      <c r="M9500" s="275"/>
      <c r="N9500" s="275"/>
      <c r="O9500" s="275">
        <v>28800</v>
      </c>
      <c r="P9500" s="275"/>
      <c r="Q9500" s="73">
        <v>0</v>
      </c>
    </row>
    <row r="9501" spans="1:17" ht="12.75" customHeight="1" x14ac:dyDescent="0.25">
      <c r="A9501" s="273" t="s">
        <v>14348</v>
      </c>
      <c r="B9501" s="273"/>
      <c r="C9501" s="274" t="s">
        <v>14329</v>
      </c>
      <c r="D9501" s="274"/>
      <c r="E9501" s="274"/>
      <c r="F9501" s="274"/>
      <c r="G9501" s="73">
        <v>0</v>
      </c>
      <c r="H9501" s="73">
        <v>0</v>
      </c>
      <c r="I9501" s="275">
        <v>12000</v>
      </c>
      <c r="J9501" s="275"/>
      <c r="K9501" s="275">
        <v>0</v>
      </c>
      <c r="L9501" s="275"/>
      <c r="M9501" s="275"/>
      <c r="N9501" s="275"/>
      <c r="O9501" s="275">
        <v>12000</v>
      </c>
      <c r="P9501" s="275"/>
      <c r="Q9501" s="73">
        <v>0</v>
      </c>
    </row>
    <row r="9502" spans="1:17" ht="12.1" customHeight="1" x14ac:dyDescent="0.25">
      <c r="A9502" s="273" t="s">
        <v>14349</v>
      </c>
      <c r="B9502" s="273"/>
      <c r="C9502" s="274" t="s">
        <v>14329</v>
      </c>
      <c r="D9502" s="274"/>
      <c r="E9502" s="274"/>
      <c r="F9502" s="274"/>
      <c r="G9502" s="73">
        <v>0</v>
      </c>
      <c r="H9502" s="73">
        <v>0</v>
      </c>
      <c r="I9502" s="275">
        <v>47000</v>
      </c>
      <c r="J9502" s="275"/>
      <c r="K9502" s="275">
        <v>0</v>
      </c>
      <c r="L9502" s="275"/>
      <c r="M9502" s="275"/>
      <c r="N9502" s="275"/>
      <c r="O9502" s="275">
        <v>47000</v>
      </c>
      <c r="P9502" s="275"/>
      <c r="Q9502" s="73">
        <v>0</v>
      </c>
    </row>
    <row r="9503" spans="1:17" ht="12.1" customHeight="1" x14ac:dyDescent="0.25">
      <c r="A9503" s="273" t="s">
        <v>14350</v>
      </c>
      <c r="B9503" s="273"/>
      <c r="C9503" s="274" t="s">
        <v>14329</v>
      </c>
      <c r="D9503" s="274"/>
      <c r="E9503" s="274"/>
      <c r="F9503" s="274"/>
      <c r="G9503" s="73">
        <v>0</v>
      </c>
      <c r="H9503" s="73">
        <v>0</v>
      </c>
      <c r="I9503" s="275">
        <v>33200</v>
      </c>
      <c r="J9503" s="275"/>
      <c r="K9503" s="275">
        <v>0</v>
      </c>
      <c r="L9503" s="275"/>
      <c r="M9503" s="275"/>
      <c r="N9503" s="275"/>
      <c r="O9503" s="275">
        <v>33200</v>
      </c>
      <c r="P9503" s="275"/>
      <c r="Q9503" s="73">
        <v>0</v>
      </c>
    </row>
    <row r="9504" spans="1:17" ht="12.75" customHeight="1" x14ac:dyDescent="0.25">
      <c r="A9504" s="273" t="s">
        <v>14351</v>
      </c>
      <c r="B9504" s="273"/>
      <c r="C9504" s="274" t="s">
        <v>14329</v>
      </c>
      <c r="D9504" s="274"/>
      <c r="E9504" s="274"/>
      <c r="F9504" s="274"/>
      <c r="G9504" s="73">
        <v>0</v>
      </c>
      <c r="H9504" s="73">
        <v>0</v>
      </c>
      <c r="I9504" s="275">
        <v>145450</v>
      </c>
      <c r="J9504" s="275"/>
      <c r="K9504" s="275">
        <v>0</v>
      </c>
      <c r="L9504" s="275"/>
      <c r="M9504" s="275"/>
      <c r="N9504" s="275"/>
      <c r="O9504" s="275">
        <v>145450</v>
      </c>
      <c r="P9504" s="275"/>
      <c r="Q9504" s="73">
        <v>0</v>
      </c>
    </row>
    <row r="9505" spans="1:17" ht="12.1" customHeight="1" x14ac:dyDescent="0.25">
      <c r="A9505" s="273" t="s">
        <v>14352</v>
      </c>
      <c r="B9505" s="273"/>
      <c r="C9505" s="274" t="s">
        <v>14353</v>
      </c>
      <c r="D9505" s="274"/>
      <c r="E9505" s="274"/>
      <c r="F9505" s="274"/>
      <c r="G9505" s="73">
        <v>0</v>
      </c>
      <c r="H9505" s="73">
        <v>0</v>
      </c>
      <c r="I9505" s="275">
        <v>51400</v>
      </c>
      <c r="J9505" s="275"/>
      <c r="K9505" s="275">
        <v>0</v>
      </c>
      <c r="L9505" s="275"/>
      <c r="M9505" s="275"/>
      <c r="N9505" s="275"/>
      <c r="O9505" s="275">
        <v>51400</v>
      </c>
      <c r="P9505" s="275"/>
      <c r="Q9505" s="73">
        <v>0</v>
      </c>
    </row>
    <row r="9506" spans="1:17" ht="12.1" customHeight="1" x14ac:dyDescent="0.25">
      <c r="A9506" s="273" t="s">
        <v>14354</v>
      </c>
      <c r="B9506" s="273"/>
      <c r="C9506" s="274" t="s">
        <v>14355</v>
      </c>
      <c r="D9506" s="274"/>
      <c r="E9506" s="274"/>
      <c r="F9506" s="274"/>
      <c r="G9506" s="73">
        <v>0</v>
      </c>
      <c r="H9506" s="73">
        <v>0</v>
      </c>
      <c r="I9506" s="275">
        <v>42800</v>
      </c>
      <c r="J9506" s="275"/>
      <c r="K9506" s="275">
        <v>0</v>
      </c>
      <c r="L9506" s="275"/>
      <c r="M9506" s="275"/>
      <c r="N9506" s="275"/>
      <c r="O9506" s="275">
        <v>42800</v>
      </c>
      <c r="P9506" s="275"/>
      <c r="Q9506" s="73">
        <v>0</v>
      </c>
    </row>
    <row r="9507" spans="1:17" ht="12.75" customHeight="1" x14ac:dyDescent="0.25">
      <c r="A9507" s="273" t="s">
        <v>14356</v>
      </c>
      <c r="B9507" s="273"/>
      <c r="C9507" s="274" t="s">
        <v>14357</v>
      </c>
      <c r="D9507" s="274"/>
      <c r="E9507" s="274"/>
      <c r="F9507" s="274"/>
      <c r="G9507" s="73">
        <v>0</v>
      </c>
      <c r="H9507" s="73">
        <v>0</v>
      </c>
      <c r="I9507" s="275">
        <v>229500</v>
      </c>
      <c r="J9507" s="275"/>
      <c r="K9507" s="275">
        <v>0</v>
      </c>
      <c r="L9507" s="275"/>
      <c r="M9507" s="275"/>
      <c r="N9507" s="275"/>
      <c r="O9507" s="275">
        <v>229500</v>
      </c>
      <c r="P9507" s="275"/>
      <c r="Q9507" s="73">
        <v>0</v>
      </c>
    </row>
    <row r="9508" spans="1:17" ht="12.1" customHeight="1" x14ac:dyDescent="0.25">
      <c r="A9508" s="273" t="s">
        <v>14358</v>
      </c>
      <c r="B9508" s="273"/>
      <c r="C9508" s="274" t="s">
        <v>14359</v>
      </c>
      <c r="D9508" s="274"/>
      <c r="E9508" s="274"/>
      <c r="F9508" s="274"/>
      <c r="G9508" s="73">
        <v>0</v>
      </c>
      <c r="H9508" s="73">
        <v>0</v>
      </c>
      <c r="I9508" s="275">
        <v>613100</v>
      </c>
      <c r="J9508" s="275"/>
      <c r="K9508" s="275">
        <v>0</v>
      </c>
      <c r="L9508" s="275"/>
      <c r="M9508" s="275"/>
      <c r="N9508" s="275"/>
      <c r="O9508" s="275">
        <v>613100</v>
      </c>
      <c r="P9508" s="275"/>
      <c r="Q9508" s="73">
        <v>0</v>
      </c>
    </row>
    <row r="9509" spans="1:17" ht="12.1" customHeight="1" x14ac:dyDescent="0.25">
      <c r="A9509" s="273" t="s">
        <v>14360</v>
      </c>
      <c r="B9509" s="273"/>
      <c r="C9509" s="274" t="s">
        <v>14361</v>
      </c>
      <c r="D9509" s="274"/>
      <c r="E9509" s="274"/>
      <c r="F9509" s="274"/>
      <c r="G9509" s="73">
        <v>0</v>
      </c>
      <c r="H9509" s="73">
        <v>0</v>
      </c>
      <c r="I9509" s="275">
        <v>151300</v>
      </c>
      <c r="J9509" s="275"/>
      <c r="K9509" s="275">
        <v>0</v>
      </c>
      <c r="L9509" s="275"/>
      <c r="M9509" s="275"/>
      <c r="N9509" s="275"/>
      <c r="O9509" s="275">
        <v>151300</v>
      </c>
      <c r="P9509" s="275"/>
      <c r="Q9509" s="73">
        <v>0</v>
      </c>
    </row>
    <row r="9510" spans="1:17" ht="12.1" customHeight="1" x14ac:dyDescent="0.25">
      <c r="A9510" s="273" t="s">
        <v>14362</v>
      </c>
      <c r="B9510" s="273"/>
      <c r="C9510" s="274" t="s">
        <v>14363</v>
      </c>
      <c r="D9510" s="274"/>
      <c r="E9510" s="274"/>
      <c r="F9510" s="274"/>
      <c r="G9510" s="73">
        <v>0</v>
      </c>
      <c r="H9510" s="73">
        <v>0</v>
      </c>
      <c r="I9510" s="275">
        <v>386500</v>
      </c>
      <c r="J9510" s="275"/>
      <c r="K9510" s="275">
        <v>0</v>
      </c>
      <c r="L9510" s="275"/>
      <c r="M9510" s="275"/>
      <c r="N9510" s="275"/>
      <c r="O9510" s="275">
        <v>386500</v>
      </c>
      <c r="P9510" s="275"/>
      <c r="Q9510" s="73">
        <v>0</v>
      </c>
    </row>
    <row r="9511" spans="1:17" ht="12.75" customHeight="1" x14ac:dyDescent="0.25">
      <c r="A9511" s="355"/>
      <c r="B9511" s="355"/>
      <c r="C9511" s="355"/>
      <c r="D9511" s="355"/>
      <c r="E9511" s="355"/>
      <c r="F9511" s="355"/>
      <c r="G9511" s="74">
        <v>0</v>
      </c>
      <c r="H9511" s="74">
        <v>0</v>
      </c>
      <c r="I9511" s="356">
        <v>2929790.92</v>
      </c>
      <c r="J9511" s="356"/>
      <c r="K9511" s="356">
        <v>0</v>
      </c>
      <c r="L9511" s="356"/>
      <c r="M9511" s="356"/>
      <c r="N9511" s="356"/>
      <c r="O9511" s="356">
        <v>2929790.92</v>
      </c>
      <c r="P9511" s="356"/>
      <c r="Q9511" s="74">
        <v>0</v>
      </c>
    </row>
    <row r="9512" spans="1:17" ht="6.8" customHeight="1" x14ac:dyDescent="0.25"/>
    <row r="9513" spans="1:17" ht="12.1" customHeight="1" x14ac:dyDescent="0.25">
      <c r="A9513" s="277" t="s">
        <v>578</v>
      </c>
      <c r="B9513" s="277"/>
      <c r="C9513" s="278" t="s">
        <v>1124</v>
      </c>
      <c r="D9513" s="278"/>
      <c r="E9513" s="278"/>
      <c r="F9513" s="278"/>
      <c r="G9513" s="278"/>
      <c r="H9513" s="278"/>
      <c r="I9513" s="278"/>
      <c r="J9513" s="278"/>
      <c r="K9513" s="278"/>
      <c r="L9513" s="278"/>
      <c r="M9513" s="278"/>
      <c r="N9513" s="278"/>
      <c r="O9513" s="278"/>
      <c r="P9513" s="278"/>
      <c r="Q9513" s="278"/>
    </row>
    <row r="9514" spans="1:17" ht="12.1" customHeight="1" x14ac:dyDescent="0.25">
      <c r="A9514" s="273" t="s">
        <v>14364</v>
      </c>
      <c r="B9514" s="273"/>
      <c r="C9514" s="274" t="s">
        <v>14365</v>
      </c>
      <c r="D9514" s="274"/>
      <c r="E9514" s="274"/>
      <c r="F9514" s="274"/>
      <c r="G9514" s="73">
        <v>0</v>
      </c>
      <c r="H9514" s="73">
        <v>0</v>
      </c>
      <c r="I9514" s="275">
        <v>742999.95</v>
      </c>
      <c r="J9514" s="275"/>
      <c r="K9514" s="275">
        <v>0</v>
      </c>
      <c r="L9514" s="275"/>
      <c r="M9514" s="275"/>
      <c r="N9514" s="275"/>
      <c r="O9514" s="275">
        <v>742999.95</v>
      </c>
      <c r="P9514" s="275"/>
      <c r="Q9514" s="73">
        <v>0</v>
      </c>
    </row>
    <row r="9515" spans="1:17" ht="12.75" customHeight="1" x14ac:dyDescent="0.25">
      <c r="A9515" s="273" t="s">
        <v>14366</v>
      </c>
      <c r="B9515" s="273"/>
      <c r="C9515" s="274" t="s">
        <v>14365</v>
      </c>
      <c r="D9515" s="274"/>
      <c r="E9515" s="274"/>
      <c r="F9515" s="274"/>
      <c r="G9515" s="73">
        <v>0</v>
      </c>
      <c r="H9515" s="73">
        <v>0</v>
      </c>
      <c r="I9515" s="275">
        <v>2071363.17</v>
      </c>
      <c r="J9515" s="275"/>
      <c r="K9515" s="275">
        <v>0</v>
      </c>
      <c r="L9515" s="275"/>
      <c r="M9515" s="275"/>
      <c r="N9515" s="275"/>
      <c r="O9515" s="275">
        <v>2071363.17</v>
      </c>
      <c r="P9515" s="275"/>
      <c r="Q9515" s="73">
        <v>0</v>
      </c>
    </row>
    <row r="9516" spans="1:17" ht="12.1" customHeight="1" x14ac:dyDescent="0.25">
      <c r="A9516" s="273" t="s">
        <v>14367</v>
      </c>
      <c r="B9516" s="273"/>
      <c r="C9516" s="274" t="s">
        <v>14368</v>
      </c>
      <c r="D9516" s="274"/>
      <c r="E9516" s="274"/>
      <c r="F9516" s="274"/>
      <c r="G9516" s="73">
        <v>0</v>
      </c>
      <c r="H9516" s="73">
        <v>0</v>
      </c>
      <c r="I9516" s="275">
        <v>267272.73</v>
      </c>
      <c r="J9516" s="275"/>
      <c r="K9516" s="275">
        <v>0</v>
      </c>
      <c r="L9516" s="275"/>
      <c r="M9516" s="275"/>
      <c r="N9516" s="275"/>
      <c r="O9516" s="275">
        <v>267272.73</v>
      </c>
      <c r="P9516" s="275"/>
      <c r="Q9516" s="73">
        <v>0</v>
      </c>
    </row>
    <row r="9517" spans="1:17" ht="12.1" customHeight="1" x14ac:dyDescent="0.25">
      <c r="A9517" s="273" t="s">
        <v>14369</v>
      </c>
      <c r="B9517" s="273"/>
      <c r="C9517" s="274" t="s">
        <v>14370</v>
      </c>
      <c r="D9517" s="274"/>
      <c r="E9517" s="274"/>
      <c r="F9517" s="274"/>
      <c r="G9517" s="73">
        <v>0</v>
      </c>
      <c r="H9517" s="73">
        <v>0</v>
      </c>
      <c r="I9517" s="275">
        <v>143181.84</v>
      </c>
      <c r="J9517" s="275"/>
      <c r="K9517" s="275">
        <v>0</v>
      </c>
      <c r="L9517" s="275"/>
      <c r="M9517" s="275"/>
      <c r="N9517" s="275"/>
      <c r="O9517" s="275">
        <v>143181.84</v>
      </c>
      <c r="P9517" s="275"/>
      <c r="Q9517" s="73">
        <v>0</v>
      </c>
    </row>
    <row r="9518" spans="1:17" ht="12.75" customHeight="1" x14ac:dyDescent="0.25">
      <c r="A9518" s="273" t="s">
        <v>14371</v>
      </c>
      <c r="B9518" s="273"/>
      <c r="C9518" s="274" t="s">
        <v>14372</v>
      </c>
      <c r="D9518" s="274"/>
      <c r="E9518" s="274"/>
      <c r="F9518" s="274"/>
      <c r="G9518" s="73">
        <v>0</v>
      </c>
      <c r="H9518" s="73">
        <v>0</v>
      </c>
      <c r="I9518" s="275">
        <v>6818.2</v>
      </c>
      <c r="J9518" s="275"/>
      <c r="K9518" s="275">
        <v>0</v>
      </c>
      <c r="L9518" s="275"/>
      <c r="M9518" s="275"/>
      <c r="N9518" s="275"/>
      <c r="O9518" s="275">
        <v>6818.2</v>
      </c>
      <c r="P9518" s="275"/>
      <c r="Q9518" s="73">
        <v>0</v>
      </c>
    </row>
    <row r="9519" spans="1:17" ht="12.1" customHeight="1" x14ac:dyDescent="0.25">
      <c r="A9519" s="273" t="s">
        <v>14373</v>
      </c>
      <c r="B9519" s="273"/>
      <c r="C9519" s="274" t="s">
        <v>14374</v>
      </c>
      <c r="D9519" s="274"/>
      <c r="E9519" s="274"/>
      <c r="F9519" s="274"/>
      <c r="G9519" s="73">
        <v>0</v>
      </c>
      <c r="H9519" s="73">
        <v>0</v>
      </c>
      <c r="I9519" s="275">
        <v>267272.73</v>
      </c>
      <c r="J9519" s="275"/>
      <c r="K9519" s="275">
        <v>0</v>
      </c>
      <c r="L9519" s="275"/>
      <c r="M9519" s="275"/>
      <c r="N9519" s="275"/>
      <c r="O9519" s="275">
        <v>267272.73</v>
      </c>
      <c r="P9519" s="275"/>
      <c r="Q9519" s="73">
        <v>0</v>
      </c>
    </row>
    <row r="9520" spans="1:17" ht="12.1" customHeight="1" x14ac:dyDescent="0.25">
      <c r="A9520" s="273" t="s">
        <v>14375</v>
      </c>
      <c r="B9520" s="273"/>
      <c r="C9520" s="274" t="s">
        <v>14376</v>
      </c>
      <c r="D9520" s="274"/>
      <c r="E9520" s="274"/>
      <c r="F9520" s="274"/>
      <c r="G9520" s="73">
        <v>0</v>
      </c>
      <c r="H9520" s="73">
        <v>0</v>
      </c>
      <c r="I9520" s="275">
        <v>136363.64000000001</v>
      </c>
      <c r="J9520" s="275"/>
      <c r="K9520" s="275">
        <v>0</v>
      </c>
      <c r="L9520" s="275"/>
      <c r="M9520" s="275"/>
      <c r="N9520" s="275"/>
      <c r="O9520" s="275">
        <v>136363.64000000001</v>
      </c>
      <c r="P9520" s="275"/>
      <c r="Q9520" s="73">
        <v>0</v>
      </c>
    </row>
    <row r="9521" spans="1:17" ht="12.75" customHeight="1" x14ac:dyDescent="0.25">
      <c r="A9521" s="273" t="s">
        <v>14377</v>
      </c>
      <c r="B9521" s="273"/>
      <c r="C9521" s="274" t="s">
        <v>14365</v>
      </c>
      <c r="D9521" s="274"/>
      <c r="E9521" s="274"/>
      <c r="F9521" s="274"/>
      <c r="G9521" s="73">
        <v>0</v>
      </c>
      <c r="H9521" s="73">
        <v>0</v>
      </c>
      <c r="I9521" s="275">
        <v>563368.18999999994</v>
      </c>
      <c r="J9521" s="275"/>
      <c r="K9521" s="275">
        <v>0</v>
      </c>
      <c r="L9521" s="275"/>
      <c r="M9521" s="275"/>
      <c r="N9521" s="275"/>
      <c r="O9521" s="275">
        <v>563368.18999999994</v>
      </c>
      <c r="P9521" s="275"/>
      <c r="Q9521" s="73">
        <v>0</v>
      </c>
    </row>
    <row r="9522" spans="1:17" ht="12.1" customHeight="1" x14ac:dyDescent="0.25">
      <c r="A9522" s="273" t="s">
        <v>14378</v>
      </c>
      <c r="B9522" s="273"/>
      <c r="C9522" s="274" t="s">
        <v>14365</v>
      </c>
      <c r="D9522" s="274"/>
      <c r="E9522" s="274"/>
      <c r="F9522" s="274"/>
      <c r="G9522" s="73">
        <v>0</v>
      </c>
      <c r="H9522" s="73">
        <v>0</v>
      </c>
      <c r="I9522" s="275">
        <v>1025100.25</v>
      </c>
      <c r="J9522" s="275"/>
      <c r="K9522" s="275">
        <v>0</v>
      </c>
      <c r="L9522" s="275"/>
      <c r="M9522" s="275"/>
      <c r="N9522" s="275"/>
      <c r="O9522" s="275">
        <v>1025100.25</v>
      </c>
      <c r="P9522" s="275"/>
      <c r="Q9522" s="73">
        <v>0</v>
      </c>
    </row>
    <row r="9523" spans="1:17" ht="12.1" customHeight="1" x14ac:dyDescent="0.25">
      <c r="A9523" s="273" t="s">
        <v>14379</v>
      </c>
      <c r="B9523" s="273"/>
      <c r="C9523" s="274" t="s">
        <v>14365</v>
      </c>
      <c r="D9523" s="274"/>
      <c r="E9523" s="274"/>
      <c r="F9523" s="274"/>
      <c r="G9523" s="73">
        <v>0</v>
      </c>
      <c r="H9523" s="73">
        <v>0</v>
      </c>
      <c r="I9523" s="275">
        <v>479559.09</v>
      </c>
      <c r="J9523" s="275"/>
      <c r="K9523" s="275">
        <v>0</v>
      </c>
      <c r="L9523" s="275"/>
      <c r="M9523" s="275"/>
      <c r="N9523" s="275"/>
      <c r="O9523" s="275">
        <v>479559.09</v>
      </c>
      <c r="P9523" s="275"/>
      <c r="Q9523" s="73">
        <v>0</v>
      </c>
    </row>
    <row r="9524" spans="1:17" ht="12.75" customHeight="1" x14ac:dyDescent="0.25">
      <c r="A9524" s="273" t="s">
        <v>14380</v>
      </c>
      <c r="B9524" s="273"/>
      <c r="C9524" s="274" t="s">
        <v>14365</v>
      </c>
      <c r="D9524" s="274"/>
      <c r="E9524" s="274"/>
      <c r="F9524" s="274"/>
      <c r="G9524" s="73">
        <v>0</v>
      </c>
      <c r="H9524" s="73">
        <v>0</v>
      </c>
      <c r="I9524" s="275">
        <v>587736.38</v>
      </c>
      <c r="J9524" s="275"/>
      <c r="K9524" s="275">
        <v>0</v>
      </c>
      <c r="L9524" s="275"/>
      <c r="M9524" s="275"/>
      <c r="N9524" s="275"/>
      <c r="O9524" s="275">
        <v>587736.38</v>
      </c>
      <c r="P9524" s="275"/>
      <c r="Q9524" s="73">
        <v>0</v>
      </c>
    </row>
    <row r="9525" spans="1:17" ht="12.1" customHeight="1" x14ac:dyDescent="0.25">
      <c r="A9525" s="273" t="s">
        <v>14381</v>
      </c>
      <c r="B9525" s="273"/>
      <c r="C9525" s="274" t="s">
        <v>14382</v>
      </c>
      <c r="D9525" s="274"/>
      <c r="E9525" s="274"/>
      <c r="F9525" s="274"/>
      <c r="G9525" s="73">
        <v>0</v>
      </c>
      <c r="H9525" s="73">
        <v>0</v>
      </c>
      <c r="I9525" s="275">
        <v>4681.82</v>
      </c>
      <c r="J9525" s="275"/>
      <c r="K9525" s="275">
        <v>0</v>
      </c>
      <c r="L9525" s="275"/>
      <c r="M9525" s="275"/>
      <c r="N9525" s="275"/>
      <c r="O9525" s="275">
        <v>4681.82</v>
      </c>
      <c r="P9525" s="275"/>
      <c r="Q9525" s="73">
        <v>0</v>
      </c>
    </row>
    <row r="9526" spans="1:17" ht="12.1" customHeight="1" x14ac:dyDescent="0.25">
      <c r="A9526" s="273" t="s">
        <v>14383</v>
      </c>
      <c r="B9526" s="273"/>
      <c r="C9526" s="274" t="s">
        <v>14365</v>
      </c>
      <c r="D9526" s="274"/>
      <c r="E9526" s="274"/>
      <c r="F9526" s="274"/>
      <c r="G9526" s="73">
        <v>0</v>
      </c>
      <c r="H9526" s="73">
        <v>0</v>
      </c>
      <c r="I9526" s="275">
        <v>1207563.6599999999</v>
      </c>
      <c r="J9526" s="275"/>
      <c r="K9526" s="275">
        <v>0</v>
      </c>
      <c r="L9526" s="275"/>
      <c r="M9526" s="275"/>
      <c r="N9526" s="275"/>
      <c r="O9526" s="275">
        <v>1207563.6599999999</v>
      </c>
      <c r="P9526" s="275"/>
      <c r="Q9526" s="73">
        <v>0</v>
      </c>
    </row>
    <row r="9527" spans="1:17" ht="12.75" customHeight="1" x14ac:dyDescent="0.25">
      <c r="A9527" s="273" t="s">
        <v>14384</v>
      </c>
      <c r="B9527" s="273"/>
      <c r="C9527" s="274" t="s">
        <v>14365</v>
      </c>
      <c r="D9527" s="274"/>
      <c r="E9527" s="274"/>
      <c r="F9527" s="274"/>
      <c r="G9527" s="73">
        <v>0</v>
      </c>
      <c r="H9527" s="73">
        <v>0</v>
      </c>
      <c r="I9527" s="275">
        <v>518090.87</v>
      </c>
      <c r="J9527" s="275"/>
      <c r="K9527" s="275">
        <v>0</v>
      </c>
      <c r="L9527" s="275"/>
      <c r="M9527" s="275"/>
      <c r="N9527" s="275"/>
      <c r="O9527" s="275">
        <v>518090.87</v>
      </c>
      <c r="P9527" s="275"/>
      <c r="Q9527" s="73">
        <v>0</v>
      </c>
    </row>
    <row r="9528" spans="1:17" ht="12.1" customHeight="1" x14ac:dyDescent="0.25">
      <c r="A9528" s="273" t="s">
        <v>14385</v>
      </c>
      <c r="B9528" s="273"/>
      <c r="C9528" s="274" t="s">
        <v>14365</v>
      </c>
      <c r="D9528" s="274"/>
      <c r="E9528" s="274"/>
      <c r="F9528" s="274"/>
      <c r="G9528" s="73">
        <v>0</v>
      </c>
      <c r="H9528" s="73">
        <v>0</v>
      </c>
      <c r="I9528" s="275">
        <v>825854.55</v>
      </c>
      <c r="J9528" s="275"/>
      <c r="K9528" s="275">
        <v>0</v>
      </c>
      <c r="L9528" s="275"/>
      <c r="M9528" s="275"/>
      <c r="N9528" s="275"/>
      <c r="O9528" s="275">
        <v>825854.55</v>
      </c>
      <c r="P9528" s="275"/>
      <c r="Q9528" s="73">
        <v>0</v>
      </c>
    </row>
    <row r="9529" spans="1:17" ht="12.1" customHeight="1" x14ac:dyDescent="0.25">
      <c r="A9529" s="273" t="s">
        <v>14386</v>
      </c>
      <c r="B9529" s="273"/>
      <c r="C9529" s="274" t="s">
        <v>14365</v>
      </c>
      <c r="D9529" s="274"/>
      <c r="E9529" s="274"/>
      <c r="F9529" s="274"/>
      <c r="G9529" s="73">
        <v>0</v>
      </c>
      <c r="H9529" s="73">
        <v>0</v>
      </c>
      <c r="I9529" s="275">
        <v>1029909.11</v>
      </c>
      <c r="J9529" s="275"/>
      <c r="K9529" s="275">
        <v>0</v>
      </c>
      <c r="L9529" s="275"/>
      <c r="M9529" s="275"/>
      <c r="N9529" s="275"/>
      <c r="O9529" s="275">
        <v>1029909.11</v>
      </c>
      <c r="P9529" s="275"/>
      <c r="Q9529" s="73">
        <v>0</v>
      </c>
    </row>
    <row r="9530" spans="1:17" ht="12.75" customHeight="1" x14ac:dyDescent="0.25">
      <c r="A9530" s="273" t="s">
        <v>14387</v>
      </c>
      <c r="B9530" s="273"/>
      <c r="C9530" s="274" t="s">
        <v>14388</v>
      </c>
      <c r="D9530" s="274"/>
      <c r="E9530" s="274"/>
      <c r="F9530" s="274"/>
      <c r="G9530" s="73">
        <v>0</v>
      </c>
      <c r="H9530" s="73">
        <v>0</v>
      </c>
      <c r="I9530" s="275">
        <v>12909.1</v>
      </c>
      <c r="J9530" s="275"/>
      <c r="K9530" s="275">
        <v>0</v>
      </c>
      <c r="L9530" s="275"/>
      <c r="M9530" s="275"/>
      <c r="N9530" s="275"/>
      <c r="O9530" s="275">
        <v>12909.1</v>
      </c>
      <c r="P9530" s="275"/>
      <c r="Q9530" s="73">
        <v>0</v>
      </c>
    </row>
    <row r="9531" spans="1:17" ht="12.1" customHeight="1" x14ac:dyDescent="0.25">
      <c r="A9531" s="273" t="s">
        <v>14389</v>
      </c>
      <c r="B9531" s="273"/>
      <c r="C9531" s="274" t="s">
        <v>14365</v>
      </c>
      <c r="D9531" s="274"/>
      <c r="E9531" s="274"/>
      <c r="F9531" s="274"/>
      <c r="G9531" s="73">
        <v>0</v>
      </c>
      <c r="H9531" s="73">
        <v>0</v>
      </c>
      <c r="I9531" s="275">
        <v>175181.78</v>
      </c>
      <c r="J9531" s="275"/>
      <c r="K9531" s="275">
        <v>0</v>
      </c>
      <c r="L9531" s="275"/>
      <c r="M9531" s="275"/>
      <c r="N9531" s="275"/>
      <c r="O9531" s="275">
        <v>175181.78</v>
      </c>
      <c r="P9531" s="275"/>
      <c r="Q9531" s="73">
        <v>0</v>
      </c>
    </row>
    <row r="9532" spans="1:17" ht="12.1" customHeight="1" x14ac:dyDescent="0.25">
      <c r="A9532" s="273" t="s">
        <v>14390</v>
      </c>
      <c r="B9532" s="273"/>
      <c r="C9532" s="274" t="s">
        <v>14365</v>
      </c>
      <c r="D9532" s="274"/>
      <c r="E9532" s="274"/>
      <c r="F9532" s="274"/>
      <c r="G9532" s="73">
        <v>0</v>
      </c>
      <c r="H9532" s="73">
        <v>0</v>
      </c>
      <c r="I9532" s="275">
        <v>50909.09</v>
      </c>
      <c r="J9532" s="275"/>
      <c r="K9532" s="275">
        <v>0</v>
      </c>
      <c r="L9532" s="275"/>
      <c r="M9532" s="275"/>
      <c r="N9532" s="275"/>
      <c r="O9532" s="275">
        <v>50909.09</v>
      </c>
      <c r="P9532" s="275"/>
      <c r="Q9532" s="73">
        <v>0</v>
      </c>
    </row>
    <row r="9533" spans="1:17" ht="12.75" customHeight="1" x14ac:dyDescent="0.25">
      <c r="A9533" s="273" t="s">
        <v>14391</v>
      </c>
      <c r="B9533" s="273"/>
      <c r="C9533" s="274" t="s">
        <v>14365</v>
      </c>
      <c r="D9533" s="274"/>
      <c r="E9533" s="274"/>
      <c r="F9533" s="274"/>
      <c r="G9533" s="73">
        <v>0</v>
      </c>
      <c r="H9533" s="73">
        <v>0</v>
      </c>
      <c r="I9533" s="275">
        <v>74826.929999999993</v>
      </c>
      <c r="J9533" s="275"/>
      <c r="K9533" s="275">
        <v>0</v>
      </c>
      <c r="L9533" s="275"/>
      <c r="M9533" s="275"/>
      <c r="N9533" s="275"/>
      <c r="O9533" s="275">
        <v>74826.929999999993</v>
      </c>
      <c r="P9533" s="275"/>
      <c r="Q9533" s="73">
        <v>0</v>
      </c>
    </row>
    <row r="9534" spans="1:17" ht="12.1" customHeight="1" x14ac:dyDescent="0.25">
      <c r="A9534" s="273" t="s">
        <v>14392</v>
      </c>
      <c r="B9534" s="273"/>
      <c r="C9534" s="274" t="s">
        <v>14365</v>
      </c>
      <c r="D9534" s="274"/>
      <c r="E9534" s="274"/>
      <c r="F9534" s="274"/>
      <c r="G9534" s="73">
        <v>0</v>
      </c>
      <c r="H9534" s="73">
        <v>0</v>
      </c>
      <c r="I9534" s="275">
        <v>71136.67</v>
      </c>
      <c r="J9534" s="275"/>
      <c r="K9534" s="275">
        <v>0</v>
      </c>
      <c r="L9534" s="275"/>
      <c r="M9534" s="275"/>
      <c r="N9534" s="275"/>
      <c r="O9534" s="275">
        <v>71136.67</v>
      </c>
      <c r="P9534" s="275"/>
      <c r="Q9534" s="73">
        <v>0</v>
      </c>
    </row>
    <row r="9535" spans="1:17" ht="12.1" customHeight="1" x14ac:dyDescent="0.25">
      <c r="A9535" s="273" t="s">
        <v>14393</v>
      </c>
      <c r="B9535" s="273"/>
      <c r="C9535" s="274" t="s">
        <v>14365</v>
      </c>
      <c r="D9535" s="274"/>
      <c r="E9535" s="274"/>
      <c r="F9535" s="274"/>
      <c r="G9535" s="73">
        <v>0</v>
      </c>
      <c r="H9535" s="73">
        <v>0</v>
      </c>
      <c r="I9535" s="275">
        <v>563490.9</v>
      </c>
      <c r="J9535" s="275"/>
      <c r="K9535" s="275">
        <v>0</v>
      </c>
      <c r="L9535" s="275"/>
      <c r="M9535" s="275"/>
      <c r="N9535" s="275"/>
      <c r="O9535" s="275">
        <v>563490.9</v>
      </c>
      <c r="P9535" s="275"/>
      <c r="Q9535" s="73">
        <v>0</v>
      </c>
    </row>
    <row r="9536" spans="1:17" ht="12.1" customHeight="1" x14ac:dyDescent="0.25">
      <c r="A9536" s="273" t="s">
        <v>14394</v>
      </c>
      <c r="B9536" s="273"/>
      <c r="C9536" s="274" t="s">
        <v>14365</v>
      </c>
      <c r="D9536" s="274"/>
      <c r="E9536" s="274"/>
      <c r="F9536" s="274"/>
      <c r="G9536" s="73">
        <v>0</v>
      </c>
      <c r="H9536" s="73">
        <v>0</v>
      </c>
      <c r="I9536" s="275">
        <v>940909.09</v>
      </c>
      <c r="J9536" s="275"/>
      <c r="K9536" s="275">
        <v>0</v>
      </c>
      <c r="L9536" s="275"/>
      <c r="M9536" s="275"/>
      <c r="N9536" s="275"/>
      <c r="O9536" s="275">
        <v>940909.09</v>
      </c>
      <c r="P9536" s="275"/>
      <c r="Q9536" s="73">
        <v>0</v>
      </c>
    </row>
    <row r="9537" spans="1:17" ht="12.75" customHeight="1" x14ac:dyDescent="0.25">
      <c r="A9537" s="273" t="s">
        <v>14395</v>
      </c>
      <c r="B9537" s="273"/>
      <c r="C9537" s="274" t="s">
        <v>14365</v>
      </c>
      <c r="D9537" s="274"/>
      <c r="E9537" s="274"/>
      <c r="F9537" s="274"/>
      <c r="G9537" s="73">
        <v>0</v>
      </c>
      <c r="H9537" s="73">
        <v>0</v>
      </c>
      <c r="I9537" s="275">
        <v>319000.09000000003</v>
      </c>
      <c r="J9537" s="275"/>
      <c r="K9537" s="275">
        <v>0</v>
      </c>
      <c r="L9537" s="275"/>
      <c r="M9537" s="275"/>
      <c r="N9537" s="275"/>
      <c r="O9537" s="275">
        <v>319000.09000000003</v>
      </c>
      <c r="P9537" s="275"/>
      <c r="Q9537" s="73">
        <v>0</v>
      </c>
    </row>
    <row r="9538" spans="1:17" ht="12.1" customHeight="1" x14ac:dyDescent="0.25">
      <c r="A9538" s="273" t="s">
        <v>14396</v>
      </c>
      <c r="B9538" s="273"/>
      <c r="C9538" s="274" t="s">
        <v>14397</v>
      </c>
      <c r="D9538" s="274"/>
      <c r="E9538" s="274"/>
      <c r="F9538" s="274"/>
      <c r="G9538" s="73">
        <v>0</v>
      </c>
      <c r="H9538" s="73">
        <v>0</v>
      </c>
      <c r="I9538" s="275">
        <v>636.36</v>
      </c>
      <c r="J9538" s="275"/>
      <c r="K9538" s="275">
        <v>0</v>
      </c>
      <c r="L9538" s="275"/>
      <c r="M9538" s="275"/>
      <c r="N9538" s="275"/>
      <c r="O9538" s="275">
        <v>636.36</v>
      </c>
      <c r="P9538" s="275"/>
      <c r="Q9538" s="73">
        <v>0</v>
      </c>
    </row>
    <row r="9539" spans="1:17" ht="12.1" customHeight="1" x14ac:dyDescent="0.25">
      <c r="A9539" s="273" t="s">
        <v>14398</v>
      </c>
      <c r="B9539" s="273"/>
      <c r="C9539" s="274" t="s">
        <v>14365</v>
      </c>
      <c r="D9539" s="274"/>
      <c r="E9539" s="274"/>
      <c r="F9539" s="274"/>
      <c r="G9539" s="73">
        <v>0</v>
      </c>
      <c r="H9539" s="73">
        <v>0</v>
      </c>
      <c r="I9539" s="275">
        <v>94181.86</v>
      </c>
      <c r="J9539" s="275"/>
      <c r="K9539" s="275">
        <v>0</v>
      </c>
      <c r="L9539" s="275"/>
      <c r="M9539" s="275"/>
      <c r="N9539" s="275"/>
      <c r="O9539" s="275">
        <v>94181.86</v>
      </c>
      <c r="P9539" s="275"/>
      <c r="Q9539" s="73">
        <v>0</v>
      </c>
    </row>
    <row r="9540" spans="1:17" ht="12.75" customHeight="1" x14ac:dyDescent="0.25">
      <c r="A9540" s="273" t="s">
        <v>14399</v>
      </c>
      <c r="B9540" s="273"/>
      <c r="C9540" s="274" t="s">
        <v>14400</v>
      </c>
      <c r="D9540" s="274"/>
      <c r="E9540" s="274"/>
      <c r="F9540" s="274"/>
      <c r="G9540" s="73">
        <v>0</v>
      </c>
      <c r="H9540" s="73">
        <v>0</v>
      </c>
      <c r="I9540" s="275">
        <v>2363.64</v>
      </c>
      <c r="J9540" s="275"/>
      <c r="K9540" s="275">
        <v>0</v>
      </c>
      <c r="L9540" s="275"/>
      <c r="M9540" s="275"/>
      <c r="N9540" s="275"/>
      <c r="O9540" s="275">
        <v>2363.64</v>
      </c>
      <c r="P9540" s="275"/>
      <c r="Q9540" s="73">
        <v>0</v>
      </c>
    </row>
    <row r="9541" spans="1:17" ht="12.1" customHeight="1" x14ac:dyDescent="0.25">
      <c r="A9541" s="273" t="s">
        <v>14401</v>
      </c>
      <c r="B9541" s="273"/>
      <c r="C9541" s="274" t="s">
        <v>14365</v>
      </c>
      <c r="D9541" s="274"/>
      <c r="E9541" s="274"/>
      <c r="F9541" s="274"/>
      <c r="G9541" s="73">
        <v>0</v>
      </c>
      <c r="H9541" s="73">
        <v>0</v>
      </c>
      <c r="I9541" s="275">
        <v>923863.65</v>
      </c>
      <c r="J9541" s="275"/>
      <c r="K9541" s="275">
        <v>0</v>
      </c>
      <c r="L9541" s="275"/>
      <c r="M9541" s="275"/>
      <c r="N9541" s="275"/>
      <c r="O9541" s="275">
        <v>923863.65</v>
      </c>
      <c r="P9541" s="275"/>
      <c r="Q9541" s="73">
        <v>0</v>
      </c>
    </row>
    <row r="9542" spans="1:17" ht="12.1" customHeight="1" x14ac:dyDescent="0.25">
      <c r="A9542" s="273" t="s">
        <v>14402</v>
      </c>
      <c r="B9542" s="273"/>
      <c r="C9542" s="274" t="s">
        <v>14365</v>
      </c>
      <c r="D9542" s="274"/>
      <c r="E9542" s="274"/>
      <c r="F9542" s="274"/>
      <c r="G9542" s="73">
        <v>0</v>
      </c>
      <c r="H9542" s="73">
        <v>0</v>
      </c>
      <c r="I9542" s="275">
        <v>809090.91</v>
      </c>
      <c r="J9542" s="275"/>
      <c r="K9542" s="275">
        <v>0</v>
      </c>
      <c r="L9542" s="275"/>
      <c r="M9542" s="275"/>
      <c r="N9542" s="275"/>
      <c r="O9542" s="275">
        <v>809090.91</v>
      </c>
      <c r="P9542" s="275"/>
      <c r="Q9542" s="73">
        <v>0</v>
      </c>
    </row>
    <row r="9543" spans="1:17" ht="12.75" customHeight="1" x14ac:dyDescent="0.25">
      <c r="A9543" s="273" t="s">
        <v>14403</v>
      </c>
      <c r="B9543" s="273"/>
      <c r="C9543" s="274" t="s">
        <v>14365</v>
      </c>
      <c r="D9543" s="274"/>
      <c r="E9543" s="274"/>
      <c r="F9543" s="274"/>
      <c r="G9543" s="73">
        <v>0</v>
      </c>
      <c r="H9543" s="73">
        <v>0</v>
      </c>
      <c r="I9543" s="275">
        <v>207118.98</v>
      </c>
      <c r="J9543" s="275"/>
      <c r="K9543" s="275">
        <v>0</v>
      </c>
      <c r="L9543" s="275"/>
      <c r="M9543" s="275"/>
      <c r="N9543" s="275"/>
      <c r="O9543" s="275">
        <v>207118.98</v>
      </c>
      <c r="P9543" s="275"/>
      <c r="Q9543" s="73">
        <v>0</v>
      </c>
    </row>
    <row r="9544" spans="1:17" ht="12.1" customHeight="1" x14ac:dyDescent="0.25">
      <c r="A9544" s="273" t="s">
        <v>14404</v>
      </c>
      <c r="B9544" s="273"/>
      <c r="C9544" s="274" t="s">
        <v>14405</v>
      </c>
      <c r="D9544" s="274"/>
      <c r="E9544" s="274"/>
      <c r="F9544" s="274"/>
      <c r="G9544" s="73">
        <v>0</v>
      </c>
      <c r="H9544" s="73">
        <v>0</v>
      </c>
      <c r="I9544" s="275">
        <v>14727.26</v>
      </c>
      <c r="J9544" s="275"/>
      <c r="K9544" s="275">
        <v>0</v>
      </c>
      <c r="L9544" s="275"/>
      <c r="M9544" s="275"/>
      <c r="N9544" s="275"/>
      <c r="O9544" s="275">
        <v>14727.26</v>
      </c>
      <c r="P9544" s="275"/>
      <c r="Q9544" s="73">
        <v>0</v>
      </c>
    </row>
    <row r="9545" spans="1:17" ht="12.1" customHeight="1" x14ac:dyDescent="0.25">
      <c r="A9545" s="273" t="s">
        <v>14406</v>
      </c>
      <c r="B9545" s="273"/>
      <c r="C9545" s="274" t="s">
        <v>14407</v>
      </c>
      <c r="D9545" s="274"/>
      <c r="E9545" s="274"/>
      <c r="F9545" s="274"/>
      <c r="G9545" s="73">
        <v>0</v>
      </c>
      <c r="H9545" s="73">
        <v>0</v>
      </c>
      <c r="I9545" s="275">
        <v>2478635.5099999998</v>
      </c>
      <c r="J9545" s="275"/>
      <c r="K9545" s="275">
        <v>0</v>
      </c>
      <c r="L9545" s="275"/>
      <c r="M9545" s="275"/>
      <c r="N9545" s="275"/>
      <c r="O9545" s="275">
        <v>2478635.5099999998</v>
      </c>
      <c r="P9545" s="275"/>
      <c r="Q9545" s="73">
        <v>0</v>
      </c>
    </row>
    <row r="9546" spans="1:17" ht="12.75" customHeight="1" x14ac:dyDescent="0.25">
      <c r="A9546" s="273" t="s">
        <v>14408</v>
      </c>
      <c r="B9546" s="273"/>
      <c r="C9546" s="274" t="s">
        <v>14409</v>
      </c>
      <c r="D9546" s="274"/>
      <c r="E9546" s="274"/>
      <c r="F9546" s="274"/>
      <c r="G9546" s="73">
        <v>0</v>
      </c>
      <c r="H9546" s="73">
        <v>0</v>
      </c>
      <c r="I9546" s="275">
        <v>1394909.97</v>
      </c>
      <c r="J9546" s="275"/>
      <c r="K9546" s="275">
        <v>0</v>
      </c>
      <c r="L9546" s="275"/>
      <c r="M9546" s="275"/>
      <c r="N9546" s="275"/>
      <c r="O9546" s="275">
        <v>1394909.97</v>
      </c>
      <c r="P9546" s="275"/>
      <c r="Q9546" s="73">
        <v>0</v>
      </c>
    </row>
    <row r="9547" spans="1:17" ht="12.1" customHeight="1" x14ac:dyDescent="0.25">
      <c r="A9547" s="273" t="s">
        <v>14410</v>
      </c>
      <c r="B9547" s="273"/>
      <c r="C9547" s="274" t="s">
        <v>14411</v>
      </c>
      <c r="D9547" s="274"/>
      <c r="E9547" s="274"/>
      <c r="F9547" s="274"/>
      <c r="G9547" s="73">
        <v>0</v>
      </c>
      <c r="H9547" s="73">
        <v>0</v>
      </c>
      <c r="I9547" s="275">
        <v>1547272.42</v>
      </c>
      <c r="J9547" s="275"/>
      <c r="K9547" s="275">
        <v>0</v>
      </c>
      <c r="L9547" s="275"/>
      <c r="M9547" s="275"/>
      <c r="N9547" s="275"/>
      <c r="O9547" s="275">
        <v>1547272.42</v>
      </c>
      <c r="P9547" s="275"/>
      <c r="Q9547" s="73">
        <v>0</v>
      </c>
    </row>
    <row r="9548" spans="1:17" ht="12.1" customHeight="1" x14ac:dyDescent="0.25">
      <c r="A9548" s="273" t="s">
        <v>14412</v>
      </c>
      <c r="B9548" s="273"/>
      <c r="C9548" s="274" t="s">
        <v>14413</v>
      </c>
      <c r="D9548" s="274"/>
      <c r="E9548" s="274"/>
      <c r="F9548" s="274"/>
      <c r="G9548" s="73">
        <v>0</v>
      </c>
      <c r="H9548" s="73">
        <v>0</v>
      </c>
      <c r="I9548" s="275">
        <v>136363.64000000001</v>
      </c>
      <c r="J9548" s="275"/>
      <c r="K9548" s="275">
        <v>0</v>
      </c>
      <c r="L9548" s="275"/>
      <c r="M9548" s="275"/>
      <c r="N9548" s="275"/>
      <c r="O9548" s="275">
        <v>136363.64000000001</v>
      </c>
      <c r="P9548" s="275"/>
      <c r="Q9548" s="73">
        <v>0</v>
      </c>
    </row>
    <row r="9549" spans="1:17" ht="12.75" customHeight="1" x14ac:dyDescent="0.25">
      <c r="A9549" s="273" t="s">
        <v>14414</v>
      </c>
      <c r="B9549" s="273"/>
      <c r="C9549" s="274" t="s">
        <v>14415</v>
      </c>
      <c r="D9549" s="274"/>
      <c r="E9549" s="274"/>
      <c r="F9549" s="274"/>
      <c r="G9549" s="73">
        <v>0</v>
      </c>
      <c r="H9549" s="73">
        <v>0</v>
      </c>
      <c r="I9549" s="275">
        <v>340909.08</v>
      </c>
      <c r="J9549" s="275"/>
      <c r="K9549" s="275">
        <v>0</v>
      </c>
      <c r="L9549" s="275"/>
      <c r="M9549" s="275"/>
      <c r="N9549" s="275"/>
      <c r="O9549" s="275">
        <v>340909.08</v>
      </c>
      <c r="P9549" s="275"/>
      <c r="Q9549" s="73">
        <v>0</v>
      </c>
    </row>
    <row r="9550" spans="1:17" ht="12.1" customHeight="1" x14ac:dyDescent="0.25">
      <c r="A9550" s="273" t="s">
        <v>14416</v>
      </c>
      <c r="B9550" s="273"/>
      <c r="C9550" s="274" t="s">
        <v>14417</v>
      </c>
      <c r="D9550" s="274"/>
      <c r="E9550" s="274"/>
      <c r="F9550" s="274"/>
      <c r="G9550" s="73">
        <v>0</v>
      </c>
      <c r="H9550" s="73">
        <v>0</v>
      </c>
      <c r="I9550" s="275">
        <v>545454.56000000006</v>
      </c>
      <c r="J9550" s="275"/>
      <c r="K9550" s="275">
        <v>0</v>
      </c>
      <c r="L9550" s="275"/>
      <c r="M9550" s="275"/>
      <c r="N9550" s="275"/>
      <c r="O9550" s="275">
        <v>545454.56000000006</v>
      </c>
      <c r="P9550" s="275"/>
      <c r="Q9550" s="73">
        <v>0</v>
      </c>
    </row>
    <row r="9551" spans="1:17" ht="12.1" customHeight="1" x14ac:dyDescent="0.25">
      <c r="A9551" s="273" t="s">
        <v>14418</v>
      </c>
      <c r="B9551" s="273"/>
      <c r="C9551" s="274" t="s">
        <v>14419</v>
      </c>
      <c r="D9551" s="274"/>
      <c r="E9551" s="274"/>
      <c r="F9551" s="274"/>
      <c r="G9551" s="73">
        <v>0</v>
      </c>
      <c r="H9551" s="73">
        <v>0</v>
      </c>
      <c r="I9551" s="275">
        <v>1613309.03</v>
      </c>
      <c r="J9551" s="275"/>
      <c r="K9551" s="275">
        <v>0</v>
      </c>
      <c r="L9551" s="275"/>
      <c r="M9551" s="275"/>
      <c r="N9551" s="275"/>
      <c r="O9551" s="275">
        <v>1613309.03</v>
      </c>
      <c r="P9551" s="275"/>
      <c r="Q9551" s="73">
        <v>0</v>
      </c>
    </row>
    <row r="9552" spans="1:17" ht="12.75" customHeight="1" x14ac:dyDescent="0.25">
      <c r="A9552" s="273" t="s">
        <v>14420</v>
      </c>
      <c r="B9552" s="273"/>
      <c r="C9552" s="274" t="s">
        <v>14421</v>
      </c>
      <c r="D9552" s="274"/>
      <c r="E9552" s="274"/>
      <c r="F9552" s="274"/>
      <c r="G9552" s="73">
        <v>0</v>
      </c>
      <c r="H9552" s="73">
        <v>0</v>
      </c>
      <c r="I9552" s="275">
        <v>2267090.87</v>
      </c>
      <c r="J9552" s="275"/>
      <c r="K9552" s="275">
        <v>0</v>
      </c>
      <c r="L9552" s="275"/>
      <c r="M9552" s="275"/>
      <c r="N9552" s="275"/>
      <c r="O9552" s="275">
        <v>2267090.87</v>
      </c>
      <c r="P9552" s="275"/>
      <c r="Q9552" s="73">
        <v>0</v>
      </c>
    </row>
    <row r="9553" spans="1:17" ht="12.1" customHeight="1" x14ac:dyDescent="0.25">
      <c r="A9553" s="273" t="s">
        <v>14422</v>
      </c>
      <c r="B9553" s="273"/>
      <c r="C9553" s="274" t="s">
        <v>14423</v>
      </c>
      <c r="D9553" s="274"/>
      <c r="E9553" s="274"/>
      <c r="F9553" s="274"/>
      <c r="G9553" s="73">
        <v>0</v>
      </c>
      <c r="H9553" s="73">
        <v>0</v>
      </c>
      <c r="I9553" s="275">
        <v>352000.21</v>
      </c>
      <c r="J9553" s="275"/>
      <c r="K9553" s="275">
        <v>0</v>
      </c>
      <c r="L9553" s="275"/>
      <c r="M9553" s="275"/>
      <c r="N9553" s="275"/>
      <c r="O9553" s="275">
        <v>352000.21</v>
      </c>
      <c r="P9553" s="275"/>
      <c r="Q9553" s="73">
        <v>0</v>
      </c>
    </row>
    <row r="9554" spans="1:17" ht="12.1" customHeight="1" x14ac:dyDescent="0.25">
      <c r="A9554" s="273" t="s">
        <v>14424</v>
      </c>
      <c r="B9554" s="273"/>
      <c r="C9554" s="274" t="s">
        <v>14425</v>
      </c>
      <c r="D9554" s="274"/>
      <c r="E9554" s="274"/>
      <c r="F9554" s="274"/>
      <c r="G9554" s="73">
        <v>0</v>
      </c>
      <c r="H9554" s="73">
        <v>0</v>
      </c>
      <c r="I9554" s="275">
        <v>193200</v>
      </c>
      <c r="J9554" s="275"/>
      <c r="K9554" s="275">
        <v>0</v>
      </c>
      <c r="L9554" s="275"/>
      <c r="M9554" s="275"/>
      <c r="N9554" s="275"/>
      <c r="O9554" s="275">
        <v>193200</v>
      </c>
      <c r="P9554" s="275"/>
      <c r="Q9554" s="73">
        <v>0</v>
      </c>
    </row>
    <row r="9555" spans="1:17" ht="12.75" customHeight="1" x14ac:dyDescent="0.25">
      <c r="A9555" s="273" t="s">
        <v>14426</v>
      </c>
      <c r="B9555" s="273"/>
      <c r="C9555" s="274" t="s">
        <v>14427</v>
      </c>
      <c r="D9555" s="274"/>
      <c r="E9555" s="274"/>
      <c r="F9555" s="274"/>
      <c r="G9555" s="73">
        <v>0</v>
      </c>
      <c r="H9555" s="73">
        <v>0</v>
      </c>
      <c r="I9555" s="275">
        <v>113636.37</v>
      </c>
      <c r="J9555" s="275"/>
      <c r="K9555" s="275">
        <v>0</v>
      </c>
      <c r="L9555" s="275"/>
      <c r="M9555" s="275"/>
      <c r="N9555" s="275"/>
      <c r="O9555" s="275">
        <v>113636.37</v>
      </c>
      <c r="P9555" s="275"/>
      <c r="Q9555" s="73">
        <v>0</v>
      </c>
    </row>
    <row r="9556" spans="1:17" ht="12.1" customHeight="1" x14ac:dyDescent="0.25">
      <c r="A9556" s="273" t="s">
        <v>14428</v>
      </c>
      <c r="B9556" s="273"/>
      <c r="C9556" s="274" t="s">
        <v>14429</v>
      </c>
      <c r="D9556" s="274"/>
      <c r="E9556" s="274"/>
      <c r="F9556" s="274"/>
      <c r="G9556" s="73">
        <v>0</v>
      </c>
      <c r="H9556" s="73">
        <v>0</v>
      </c>
      <c r="I9556" s="275">
        <v>3811400.1</v>
      </c>
      <c r="J9556" s="275"/>
      <c r="K9556" s="275">
        <v>0</v>
      </c>
      <c r="L9556" s="275"/>
      <c r="M9556" s="275"/>
      <c r="N9556" s="275"/>
      <c r="O9556" s="275">
        <v>3811400.1</v>
      </c>
      <c r="P9556" s="275"/>
      <c r="Q9556" s="73">
        <v>0</v>
      </c>
    </row>
    <row r="9557" spans="1:17" ht="12.1" customHeight="1" x14ac:dyDescent="0.25">
      <c r="A9557" s="273" t="s">
        <v>14430</v>
      </c>
      <c r="B9557" s="273"/>
      <c r="C9557" s="274" t="s">
        <v>14431</v>
      </c>
      <c r="D9557" s="274"/>
      <c r="E9557" s="274"/>
      <c r="F9557" s="274"/>
      <c r="G9557" s="73">
        <v>0</v>
      </c>
      <c r="H9557" s="73">
        <v>0</v>
      </c>
      <c r="I9557" s="275">
        <v>20590.87</v>
      </c>
      <c r="J9557" s="275"/>
      <c r="K9557" s="275">
        <v>0</v>
      </c>
      <c r="L9557" s="275"/>
      <c r="M9557" s="275"/>
      <c r="N9557" s="275"/>
      <c r="O9557" s="275">
        <v>20590.87</v>
      </c>
      <c r="P9557" s="275"/>
      <c r="Q9557" s="73">
        <v>0</v>
      </c>
    </row>
    <row r="9558" spans="1:17" ht="12.75" customHeight="1" x14ac:dyDescent="0.25">
      <c r="A9558" s="273" t="s">
        <v>14432</v>
      </c>
      <c r="B9558" s="273"/>
      <c r="C9558" s="274" t="s">
        <v>14431</v>
      </c>
      <c r="D9558" s="274"/>
      <c r="E9558" s="274"/>
      <c r="F9558" s="274"/>
      <c r="G9558" s="73">
        <v>0</v>
      </c>
      <c r="H9558" s="73">
        <v>0</v>
      </c>
      <c r="I9558" s="275">
        <v>59118.3</v>
      </c>
      <c r="J9558" s="275"/>
      <c r="K9558" s="275">
        <v>0</v>
      </c>
      <c r="L9558" s="275"/>
      <c r="M9558" s="275"/>
      <c r="N9558" s="275"/>
      <c r="O9558" s="275">
        <v>59118.3</v>
      </c>
      <c r="P9558" s="275"/>
      <c r="Q9558" s="73">
        <v>0</v>
      </c>
    </row>
    <row r="9559" spans="1:17" ht="12.1" customHeight="1" x14ac:dyDescent="0.25">
      <c r="A9559" s="273" t="s">
        <v>14433</v>
      </c>
      <c r="B9559" s="273"/>
      <c r="C9559" s="274" t="s">
        <v>14431</v>
      </c>
      <c r="D9559" s="274"/>
      <c r="E9559" s="274"/>
      <c r="F9559" s="274"/>
      <c r="G9559" s="73">
        <v>0</v>
      </c>
      <c r="H9559" s="73">
        <v>0</v>
      </c>
      <c r="I9559" s="275">
        <v>5909.1</v>
      </c>
      <c r="J9559" s="275"/>
      <c r="K9559" s="275">
        <v>0</v>
      </c>
      <c r="L9559" s="275"/>
      <c r="M9559" s="275"/>
      <c r="N9559" s="275"/>
      <c r="O9559" s="275">
        <v>5909.1</v>
      </c>
      <c r="P9559" s="275"/>
      <c r="Q9559" s="73">
        <v>0</v>
      </c>
    </row>
    <row r="9560" spans="1:17" ht="12.1" customHeight="1" x14ac:dyDescent="0.25">
      <c r="A9560" s="273" t="s">
        <v>14434</v>
      </c>
      <c r="B9560" s="273"/>
      <c r="C9560" s="274" t="s">
        <v>14431</v>
      </c>
      <c r="D9560" s="274"/>
      <c r="E9560" s="274"/>
      <c r="F9560" s="274"/>
      <c r="G9560" s="73">
        <v>0</v>
      </c>
      <c r="H9560" s="73">
        <v>0</v>
      </c>
      <c r="I9560" s="275">
        <v>584272.74</v>
      </c>
      <c r="J9560" s="275"/>
      <c r="K9560" s="275">
        <v>0</v>
      </c>
      <c r="L9560" s="275"/>
      <c r="M9560" s="275"/>
      <c r="N9560" s="275"/>
      <c r="O9560" s="275">
        <v>584272.74</v>
      </c>
      <c r="P9560" s="275"/>
      <c r="Q9560" s="73">
        <v>0</v>
      </c>
    </row>
    <row r="9561" spans="1:17" ht="12.1" customHeight="1" x14ac:dyDescent="0.25">
      <c r="A9561" s="273" t="s">
        <v>14435</v>
      </c>
      <c r="B9561" s="273"/>
      <c r="C9561" s="274" t="s">
        <v>14431</v>
      </c>
      <c r="D9561" s="274"/>
      <c r="E9561" s="274"/>
      <c r="F9561" s="274"/>
      <c r="G9561" s="73">
        <v>0</v>
      </c>
      <c r="H9561" s="73">
        <v>0</v>
      </c>
      <c r="I9561" s="275">
        <v>277136.34999999998</v>
      </c>
      <c r="J9561" s="275"/>
      <c r="K9561" s="275">
        <v>0</v>
      </c>
      <c r="L9561" s="275"/>
      <c r="M9561" s="275"/>
      <c r="N9561" s="275"/>
      <c r="O9561" s="275">
        <v>277136.34999999998</v>
      </c>
      <c r="P9561" s="275"/>
      <c r="Q9561" s="73">
        <v>0</v>
      </c>
    </row>
    <row r="9562" spans="1:17" ht="12.75" customHeight="1" x14ac:dyDescent="0.25">
      <c r="A9562" s="273" t="s">
        <v>14436</v>
      </c>
      <c r="B9562" s="273"/>
      <c r="C9562" s="274" t="s">
        <v>14431</v>
      </c>
      <c r="D9562" s="274"/>
      <c r="E9562" s="274"/>
      <c r="F9562" s="274"/>
      <c r="G9562" s="73">
        <v>0</v>
      </c>
      <c r="H9562" s="73">
        <v>0</v>
      </c>
      <c r="I9562" s="275">
        <v>336000.01</v>
      </c>
      <c r="J9562" s="275"/>
      <c r="K9562" s="275">
        <v>0</v>
      </c>
      <c r="L9562" s="275"/>
      <c r="M9562" s="275"/>
      <c r="N9562" s="275"/>
      <c r="O9562" s="275">
        <v>336000.01</v>
      </c>
      <c r="P9562" s="275"/>
      <c r="Q9562" s="73">
        <v>0</v>
      </c>
    </row>
    <row r="9563" spans="1:17" ht="12.1" customHeight="1" x14ac:dyDescent="0.25">
      <c r="A9563" s="273" t="s">
        <v>14437</v>
      </c>
      <c r="B9563" s="273"/>
      <c r="C9563" s="274" t="s">
        <v>14431</v>
      </c>
      <c r="D9563" s="274"/>
      <c r="E9563" s="274"/>
      <c r="F9563" s="274"/>
      <c r="G9563" s="73">
        <v>0</v>
      </c>
      <c r="H9563" s="73">
        <v>0</v>
      </c>
      <c r="I9563" s="275">
        <v>85681.82</v>
      </c>
      <c r="J9563" s="275"/>
      <c r="K9563" s="275">
        <v>0</v>
      </c>
      <c r="L9563" s="275"/>
      <c r="M9563" s="275"/>
      <c r="N9563" s="275"/>
      <c r="O9563" s="275">
        <v>85681.82</v>
      </c>
      <c r="P9563" s="275"/>
      <c r="Q9563" s="73">
        <v>0</v>
      </c>
    </row>
    <row r="9564" spans="1:17" ht="12.1" customHeight="1" x14ac:dyDescent="0.25">
      <c r="A9564" s="273" t="s">
        <v>14438</v>
      </c>
      <c r="B9564" s="273"/>
      <c r="C9564" s="274" t="s">
        <v>14431</v>
      </c>
      <c r="D9564" s="274"/>
      <c r="E9564" s="274"/>
      <c r="F9564" s="274"/>
      <c r="G9564" s="73">
        <v>0</v>
      </c>
      <c r="H9564" s="73">
        <v>0</v>
      </c>
      <c r="I9564" s="275">
        <v>14500</v>
      </c>
      <c r="J9564" s="275"/>
      <c r="K9564" s="275">
        <v>0</v>
      </c>
      <c r="L9564" s="275"/>
      <c r="M9564" s="275"/>
      <c r="N9564" s="275"/>
      <c r="O9564" s="275">
        <v>14500</v>
      </c>
      <c r="P9564" s="275"/>
      <c r="Q9564" s="73">
        <v>0</v>
      </c>
    </row>
    <row r="9565" spans="1:17" ht="12.75" customHeight="1" x14ac:dyDescent="0.25">
      <c r="A9565" s="273" t="s">
        <v>14439</v>
      </c>
      <c r="B9565" s="273"/>
      <c r="C9565" s="274" t="s">
        <v>14431</v>
      </c>
      <c r="D9565" s="274"/>
      <c r="E9565" s="274"/>
      <c r="F9565" s="274"/>
      <c r="G9565" s="73">
        <v>0</v>
      </c>
      <c r="H9565" s="73">
        <v>0</v>
      </c>
      <c r="I9565" s="275">
        <v>49999.99</v>
      </c>
      <c r="J9565" s="275"/>
      <c r="K9565" s="275">
        <v>0</v>
      </c>
      <c r="L9565" s="275"/>
      <c r="M9565" s="275"/>
      <c r="N9565" s="275"/>
      <c r="O9565" s="275">
        <v>49999.99</v>
      </c>
      <c r="P9565" s="275"/>
      <c r="Q9565" s="73">
        <v>0</v>
      </c>
    </row>
    <row r="9566" spans="1:17" ht="12.1" customHeight="1" x14ac:dyDescent="0.25">
      <c r="A9566" s="273" t="s">
        <v>14440</v>
      </c>
      <c r="B9566" s="273"/>
      <c r="C9566" s="274" t="s">
        <v>14431</v>
      </c>
      <c r="D9566" s="274"/>
      <c r="E9566" s="274"/>
      <c r="F9566" s="274"/>
      <c r="G9566" s="73">
        <v>0</v>
      </c>
      <c r="H9566" s="73">
        <v>0</v>
      </c>
      <c r="I9566" s="275">
        <v>9979.27</v>
      </c>
      <c r="J9566" s="275"/>
      <c r="K9566" s="275">
        <v>0</v>
      </c>
      <c r="L9566" s="275"/>
      <c r="M9566" s="275"/>
      <c r="N9566" s="275"/>
      <c r="O9566" s="275">
        <v>9979.27</v>
      </c>
      <c r="P9566" s="275"/>
      <c r="Q9566" s="73">
        <v>0</v>
      </c>
    </row>
    <row r="9567" spans="1:17" ht="12.1" customHeight="1" x14ac:dyDescent="0.25">
      <c r="A9567" s="273" t="s">
        <v>14441</v>
      </c>
      <c r="B9567" s="273"/>
      <c r="C9567" s="274" t="s">
        <v>14431</v>
      </c>
      <c r="D9567" s="274"/>
      <c r="E9567" s="274"/>
      <c r="F9567" s="274"/>
      <c r="G9567" s="73">
        <v>0</v>
      </c>
      <c r="H9567" s="73">
        <v>0</v>
      </c>
      <c r="I9567" s="275">
        <v>22909.08</v>
      </c>
      <c r="J9567" s="275"/>
      <c r="K9567" s="275">
        <v>0</v>
      </c>
      <c r="L9567" s="275"/>
      <c r="M9567" s="275"/>
      <c r="N9567" s="275"/>
      <c r="O9567" s="275">
        <v>22909.08</v>
      </c>
      <c r="P9567" s="275"/>
      <c r="Q9567" s="73">
        <v>0</v>
      </c>
    </row>
    <row r="9568" spans="1:17" ht="12.75" customHeight="1" x14ac:dyDescent="0.25">
      <c r="A9568" s="273" t="s">
        <v>14442</v>
      </c>
      <c r="B9568" s="273"/>
      <c r="C9568" s="274" t="s">
        <v>14431</v>
      </c>
      <c r="D9568" s="274"/>
      <c r="E9568" s="274"/>
      <c r="F9568" s="274"/>
      <c r="G9568" s="73">
        <v>0</v>
      </c>
      <c r="H9568" s="73">
        <v>0</v>
      </c>
      <c r="I9568" s="275">
        <v>36000</v>
      </c>
      <c r="J9568" s="275"/>
      <c r="K9568" s="275">
        <v>0</v>
      </c>
      <c r="L9568" s="275"/>
      <c r="M9568" s="275"/>
      <c r="N9568" s="275"/>
      <c r="O9568" s="275">
        <v>36000</v>
      </c>
      <c r="P9568" s="275"/>
      <c r="Q9568" s="73">
        <v>0</v>
      </c>
    </row>
    <row r="9569" spans="1:17" ht="12.1" customHeight="1" x14ac:dyDescent="0.25">
      <c r="A9569" s="273" t="s">
        <v>14443</v>
      </c>
      <c r="B9569" s="273"/>
      <c r="C9569" s="274" t="s">
        <v>14431</v>
      </c>
      <c r="D9569" s="274"/>
      <c r="E9569" s="274"/>
      <c r="F9569" s="274"/>
      <c r="G9569" s="73">
        <v>0</v>
      </c>
      <c r="H9569" s="73">
        <v>0</v>
      </c>
      <c r="I9569" s="275">
        <v>6363.64</v>
      </c>
      <c r="J9569" s="275"/>
      <c r="K9569" s="275">
        <v>0</v>
      </c>
      <c r="L9569" s="275"/>
      <c r="M9569" s="275"/>
      <c r="N9569" s="275"/>
      <c r="O9569" s="275">
        <v>6363.64</v>
      </c>
      <c r="P9569" s="275"/>
      <c r="Q9569" s="73">
        <v>0</v>
      </c>
    </row>
    <row r="9570" spans="1:17" ht="12.1" customHeight="1" x14ac:dyDescent="0.25">
      <c r="A9570" s="273" t="s">
        <v>14444</v>
      </c>
      <c r="B9570" s="273"/>
      <c r="C9570" s="274" t="s">
        <v>14431</v>
      </c>
      <c r="D9570" s="274"/>
      <c r="E9570" s="274"/>
      <c r="F9570" s="274"/>
      <c r="G9570" s="73">
        <v>0</v>
      </c>
      <c r="H9570" s="73">
        <v>0</v>
      </c>
      <c r="I9570" s="275">
        <v>299563.64</v>
      </c>
      <c r="J9570" s="275"/>
      <c r="K9570" s="275">
        <v>0</v>
      </c>
      <c r="L9570" s="275"/>
      <c r="M9570" s="275"/>
      <c r="N9570" s="275"/>
      <c r="O9570" s="275">
        <v>299563.64</v>
      </c>
      <c r="P9570" s="275"/>
      <c r="Q9570" s="73">
        <v>0</v>
      </c>
    </row>
    <row r="9571" spans="1:17" ht="12.75" customHeight="1" x14ac:dyDescent="0.25">
      <c r="A9571" s="273" t="s">
        <v>14445</v>
      </c>
      <c r="B9571" s="273"/>
      <c r="C9571" s="274" t="s">
        <v>14431</v>
      </c>
      <c r="D9571" s="274"/>
      <c r="E9571" s="274"/>
      <c r="F9571" s="274"/>
      <c r="G9571" s="73">
        <v>0</v>
      </c>
      <c r="H9571" s="73">
        <v>0</v>
      </c>
      <c r="I9571" s="275">
        <v>11545.45</v>
      </c>
      <c r="J9571" s="275"/>
      <c r="K9571" s="275">
        <v>0</v>
      </c>
      <c r="L9571" s="275"/>
      <c r="M9571" s="275"/>
      <c r="N9571" s="275"/>
      <c r="O9571" s="275">
        <v>11545.45</v>
      </c>
      <c r="P9571" s="275"/>
      <c r="Q9571" s="73">
        <v>0</v>
      </c>
    </row>
    <row r="9572" spans="1:17" ht="12.1" customHeight="1" x14ac:dyDescent="0.25">
      <c r="A9572" s="273" t="s">
        <v>14446</v>
      </c>
      <c r="B9572" s="273"/>
      <c r="C9572" s="274" t="s">
        <v>14431</v>
      </c>
      <c r="D9572" s="274"/>
      <c r="E9572" s="274"/>
      <c r="F9572" s="274"/>
      <c r="G9572" s="73">
        <v>0</v>
      </c>
      <c r="H9572" s="73">
        <v>0</v>
      </c>
      <c r="I9572" s="275">
        <v>19724.39</v>
      </c>
      <c r="J9572" s="275"/>
      <c r="K9572" s="275">
        <v>0</v>
      </c>
      <c r="L9572" s="275"/>
      <c r="M9572" s="275"/>
      <c r="N9572" s="275"/>
      <c r="O9572" s="275">
        <v>19724.39</v>
      </c>
      <c r="P9572" s="275"/>
      <c r="Q9572" s="73">
        <v>0</v>
      </c>
    </row>
    <row r="9573" spans="1:17" ht="12.1" customHeight="1" x14ac:dyDescent="0.25">
      <c r="A9573" s="273" t="s">
        <v>14447</v>
      </c>
      <c r="B9573" s="273"/>
      <c r="C9573" s="274" t="s">
        <v>14431</v>
      </c>
      <c r="D9573" s="274"/>
      <c r="E9573" s="274"/>
      <c r="F9573" s="274"/>
      <c r="G9573" s="73">
        <v>0</v>
      </c>
      <c r="H9573" s="73">
        <v>0</v>
      </c>
      <c r="I9573" s="275">
        <v>142363.63</v>
      </c>
      <c r="J9573" s="275"/>
      <c r="K9573" s="275">
        <v>0</v>
      </c>
      <c r="L9573" s="275"/>
      <c r="M9573" s="275"/>
      <c r="N9573" s="275"/>
      <c r="O9573" s="275">
        <v>142363.63</v>
      </c>
      <c r="P9573" s="275"/>
      <c r="Q9573" s="73">
        <v>0</v>
      </c>
    </row>
    <row r="9574" spans="1:17" ht="12.75" customHeight="1" x14ac:dyDescent="0.25">
      <c r="A9574" s="273" t="s">
        <v>14448</v>
      </c>
      <c r="B9574" s="273"/>
      <c r="C9574" s="274" t="s">
        <v>14431</v>
      </c>
      <c r="D9574" s="274"/>
      <c r="E9574" s="274"/>
      <c r="F9574" s="274"/>
      <c r="G9574" s="73">
        <v>0</v>
      </c>
      <c r="H9574" s="73">
        <v>0</v>
      </c>
      <c r="I9574" s="275">
        <v>26363.64</v>
      </c>
      <c r="J9574" s="275"/>
      <c r="K9574" s="275">
        <v>0</v>
      </c>
      <c r="L9574" s="275"/>
      <c r="M9574" s="275"/>
      <c r="N9574" s="275"/>
      <c r="O9574" s="275">
        <v>26363.64</v>
      </c>
      <c r="P9574" s="275"/>
      <c r="Q9574" s="73">
        <v>0</v>
      </c>
    </row>
    <row r="9575" spans="1:17" ht="12.1" customHeight="1" x14ac:dyDescent="0.25">
      <c r="A9575" s="273" t="s">
        <v>14449</v>
      </c>
      <c r="B9575" s="273"/>
      <c r="C9575" s="274" t="s">
        <v>14431</v>
      </c>
      <c r="D9575" s="274"/>
      <c r="E9575" s="274"/>
      <c r="F9575" s="274"/>
      <c r="G9575" s="73">
        <v>0</v>
      </c>
      <c r="H9575" s="73">
        <v>0</v>
      </c>
      <c r="I9575" s="275">
        <v>6363.64</v>
      </c>
      <c r="J9575" s="275"/>
      <c r="K9575" s="275">
        <v>0</v>
      </c>
      <c r="L9575" s="275"/>
      <c r="M9575" s="275"/>
      <c r="N9575" s="275"/>
      <c r="O9575" s="275">
        <v>6363.64</v>
      </c>
      <c r="P9575" s="275"/>
      <c r="Q9575" s="73">
        <v>0</v>
      </c>
    </row>
    <row r="9576" spans="1:17" ht="12.1" customHeight="1" x14ac:dyDescent="0.25">
      <c r="A9576" s="273" t="s">
        <v>14450</v>
      </c>
      <c r="B9576" s="273"/>
      <c r="C9576" s="274" t="s">
        <v>14431</v>
      </c>
      <c r="D9576" s="274"/>
      <c r="E9576" s="274"/>
      <c r="F9576" s="274"/>
      <c r="G9576" s="73">
        <v>0</v>
      </c>
      <c r="H9576" s="73">
        <v>0</v>
      </c>
      <c r="I9576" s="275">
        <v>45454.54</v>
      </c>
      <c r="J9576" s="275"/>
      <c r="K9576" s="275">
        <v>0</v>
      </c>
      <c r="L9576" s="275"/>
      <c r="M9576" s="275"/>
      <c r="N9576" s="275"/>
      <c r="O9576" s="275">
        <v>45454.54</v>
      </c>
      <c r="P9576" s="275"/>
      <c r="Q9576" s="73">
        <v>0</v>
      </c>
    </row>
    <row r="9577" spans="1:17" ht="12.75" customHeight="1" x14ac:dyDescent="0.25">
      <c r="A9577" s="273" t="s">
        <v>14451</v>
      </c>
      <c r="B9577" s="273"/>
      <c r="C9577" s="274" t="s">
        <v>14431</v>
      </c>
      <c r="D9577" s="274"/>
      <c r="E9577" s="274"/>
      <c r="F9577" s="274"/>
      <c r="G9577" s="73">
        <v>0</v>
      </c>
      <c r="H9577" s="73">
        <v>0</v>
      </c>
      <c r="I9577" s="275">
        <v>196545.36</v>
      </c>
      <c r="J9577" s="275"/>
      <c r="K9577" s="275">
        <v>0</v>
      </c>
      <c r="L9577" s="275"/>
      <c r="M9577" s="275"/>
      <c r="N9577" s="275"/>
      <c r="O9577" s="275">
        <v>196545.36</v>
      </c>
      <c r="P9577" s="275"/>
      <c r="Q9577" s="73">
        <v>0</v>
      </c>
    </row>
    <row r="9578" spans="1:17" ht="12.1" customHeight="1" x14ac:dyDescent="0.25">
      <c r="A9578" s="273" t="s">
        <v>14452</v>
      </c>
      <c r="B9578" s="273"/>
      <c r="C9578" s="274" t="s">
        <v>14453</v>
      </c>
      <c r="D9578" s="274"/>
      <c r="E9578" s="274"/>
      <c r="F9578" s="274"/>
      <c r="G9578" s="73">
        <v>0</v>
      </c>
      <c r="H9578" s="73">
        <v>0</v>
      </c>
      <c r="I9578" s="275">
        <v>436363.64</v>
      </c>
      <c r="J9578" s="275"/>
      <c r="K9578" s="275">
        <v>0</v>
      </c>
      <c r="L9578" s="275"/>
      <c r="M9578" s="275"/>
      <c r="N9578" s="275"/>
      <c r="O9578" s="275">
        <v>436363.64</v>
      </c>
      <c r="P9578" s="275"/>
      <c r="Q9578" s="73">
        <v>0</v>
      </c>
    </row>
    <row r="9579" spans="1:17" ht="12.1" customHeight="1" x14ac:dyDescent="0.25">
      <c r="A9579" s="273" t="s">
        <v>14454</v>
      </c>
      <c r="B9579" s="273"/>
      <c r="C9579" s="274" t="s">
        <v>14455</v>
      </c>
      <c r="D9579" s="274"/>
      <c r="E9579" s="274"/>
      <c r="F9579" s="274"/>
      <c r="G9579" s="73">
        <v>0</v>
      </c>
      <c r="H9579" s="73">
        <v>0</v>
      </c>
      <c r="I9579" s="275">
        <v>41600</v>
      </c>
      <c r="J9579" s="275"/>
      <c r="K9579" s="275">
        <v>0</v>
      </c>
      <c r="L9579" s="275"/>
      <c r="M9579" s="275"/>
      <c r="N9579" s="275"/>
      <c r="O9579" s="275">
        <v>41600</v>
      </c>
      <c r="P9579" s="275"/>
      <c r="Q9579" s="73">
        <v>0</v>
      </c>
    </row>
    <row r="9580" spans="1:17" ht="12.75" customHeight="1" x14ac:dyDescent="0.25">
      <c r="A9580" s="273" t="s">
        <v>14456</v>
      </c>
      <c r="B9580" s="273"/>
      <c r="C9580" s="274" t="s">
        <v>14457</v>
      </c>
      <c r="D9580" s="274"/>
      <c r="E9580" s="274"/>
      <c r="F9580" s="274"/>
      <c r="G9580" s="73">
        <v>0</v>
      </c>
      <c r="H9580" s="73">
        <v>0</v>
      </c>
      <c r="I9580" s="275">
        <v>132800</v>
      </c>
      <c r="J9580" s="275"/>
      <c r="K9580" s="275">
        <v>0</v>
      </c>
      <c r="L9580" s="275"/>
      <c r="M9580" s="275"/>
      <c r="N9580" s="275"/>
      <c r="O9580" s="275">
        <v>132800</v>
      </c>
      <c r="P9580" s="275"/>
      <c r="Q9580" s="73">
        <v>0</v>
      </c>
    </row>
    <row r="9581" spans="1:17" ht="12.1" customHeight="1" x14ac:dyDescent="0.25">
      <c r="A9581" s="273" t="s">
        <v>14458</v>
      </c>
      <c r="B9581" s="273"/>
      <c r="C9581" s="274" t="s">
        <v>14459</v>
      </c>
      <c r="D9581" s="274"/>
      <c r="E9581" s="274"/>
      <c r="F9581" s="274"/>
      <c r="G9581" s="73">
        <v>0</v>
      </c>
      <c r="H9581" s="73">
        <v>0</v>
      </c>
      <c r="I9581" s="275">
        <v>2143636.37</v>
      </c>
      <c r="J9581" s="275"/>
      <c r="K9581" s="275">
        <v>0</v>
      </c>
      <c r="L9581" s="275"/>
      <c r="M9581" s="275"/>
      <c r="N9581" s="275"/>
      <c r="O9581" s="275">
        <v>2143636.37</v>
      </c>
      <c r="P9581" s="275"/>
      <c r="Q9581" s="73">
        <v>0</v>
      </c>
    </row>
    <row r="9582" spans="1:17" ht="12.1" customHeight="1" x14ac:dyDescent="0.25">
      <c r="A9582" s="273" t="s">
        <v>14460</v>
      </c>
      <c r="B9582" s="273"/>
      <c r="C9582" s="274" t="s">
        <v>14461</v>
      </c>
      <c r="D9582" s="274"/>
      <c r="E9582" s="274"/>
      <c r="F9582" s="274"/>
      <c r="G9582" s="73">
        <v>0</v>
      </c>
      <c r="H9582" s="73">
        <v>0</v>
      </c>
      <c r="I9582" s="275">
        <v>1648436.38</v>
      </c>
      <c r="J9582" s="275"/>
      <c r="K9582" s="275">
        <v>0</v>
      </c>
      <c r="L9582" s="275"/>
      <c r="M9582" s="275"/>
      <c r="N9582" s="275"/>
      <c r="O9582" s="275">
        <v>1648436.38</v>
      </c>
      <c r="P9582" s="275"/>
      <c r="Q9582" s="73">
        <v>0</v>
      </c>
    </row>
    <row r="9583" spans="1:17" ht="12.75" customHeight="1" x14ac:dyDescent="0.25">
      <c r="A9583" s="273" t="s">
        <v>14462</v>
      </c>
      <c r="B9583" s="273"/>
      <c r="C9583" s="274" t="s">
        <v>14463</v>
      </c>
      <c r="D9583" s="274"/>
      <c r="E9583" s="274"/>
      <c r="F9583" s="274"/>
      <c r="G9583" s="73">
        <v>0</v>
      </c>
      <c r="H9583" s="73">
        <v>0</v>
      </c>
      <c r="I9583" s="275">
        <v>129600</v>
      </c>
      <c r="J9583" s="275"/>
      <c r="K9583" s="275">
        <v>0</v>
      </c>
      <c r="L9583" s="275"/>
      <c r="M9583" s="275"/>
      <c r="N9583" s="275"/>
      <c r="O9583" s="275">
        <v>129600</v>
      </c>
      <c r="P9583" s="275"/>
      <c r="Q9583" s="73">
        <v>0</v>
      </c>
    </row>
    <row r="9584" spans="1:17" ht="12.1" customHeight="1" x14ac:dyDescent="0.25">
      <c r="A9584" s="273" t="s">
        <v>14464</v>
      </c>
      <c r="B9584" s="273"/>
      <c r="C9584" s="274" t="s">
        <v>14465</v>
      </c>
      <c r="D9584" s="274"/>
      <c r="E9584" s="274"/>
      <c r="F9584" s="274"/>
      <c r="G9584" s="73">
        <v>0</v>
      </c>
      <c r="H9584" s="73">
        <v>0</v>
      </c>
      <c r="I9584" s="275">
        <v>13045.5</v>
      </c>
      <c r="J9584" s="275"/>
      <c r="K9584" s="275">
        <v>0</v>
      </c>
      <c r="L9584" s="275"/>
      <c r="M9584" s="275"/>
      <c r="N9584" s="275"/>
      <c r="O9584" s="275">
        <v>13045.5</v>
      </c>
      <c r="P9584" s="275"/>
      <c r="Q9584" s="73">
        <v>0</v>
      </c>
    </row>
    <row r="9585" spans="1:17" ht="12.1" customHeight="1" x14ac:dyDescent="0.25">
      <c r="A9585" s="273" t="s">
        <v>14466</v>
      </c>
      <c r="B9585" s="273"/>
      <c r="C9585" s="274" t="s">
        <v>14465</v>
      </c>
      <c r="D9585" s="274"/>
      <c r="E9585" s="274"/>
      <c r="F9585" s="274"/>
      <c r="G9585" s="73">
        <v>0</v>
      </c>
      <c r="H9585" s="73">
        <v>0</v>
      </c>
      <c r="I9585" s="275">
        <v>70563.63</v>
      </c>
      <c r="J9585" s="275"/>
      <c r="K9585" s="275">
        <v>0</v>
      </c>
      <c r="L9585" s="275"/>
      <c r="M9585" s="275"/>
      <c r="N9585" s="275"/>
      <c r="O9585" s="275">
        <v>70563.63</v>
      </c>
      <c r="P9585" s="275"/>
      <c r="Q9585" s="73">
        <v>0</v>
      </c>
    </row>
    <row r="9586" spans="1:17" ht="12.1" customHeight="1" x14ac:dyDescent="0.25">
      <c r="A9586" s="273" t="s">
        <v>14467</v>
      </c>
      <c r="B9586" s="273"/>
      <c r="C9586" s="274" t="s">
        <v>14465</v>
      </c>
      <c r="D9586" s="274"/>
      <c r="E9586" s="274"/>
      <c r="F9586" s="274"/>
      <c r="G9586" s="73">
        <v>0</v>
      </c>
      <c r="H9586" s="73">
        <v>0</v>
      </c>
      <c r="I9586" s="275">
        <v>3363.63</v>
      </c>
      <c r="J9586" s="275"/>
      <c r="K9586" s="275">
        <v>0</v>
      </c>
      <c r="L9586" s="275"/>
      <c r="M9586" s="275"/>
      <c r="N9586" s="275"/>
      <c r="O9586" s="275">
        <v>3363.63</v>
      </c>
      <c r="P9586" s="275"/>
      <c r="Q9586" s="73">
        <v>0</v>
      </c>
    </row>
    <row r="9587" spans="1:17" ht="12.75" customHeight="1" x14ac:dyDescent="0.25">
      <c r="A9587" s="273" t="s">
        <v>14468</v>
      </c>
      <c r="B9587" s="273"/>
      <c r="C9587" s="274" t="s">
        <v>14365</v>
      </c>
      <c r="D9587" s="274"/>
      <c r="E9587" s="274"/>
      <c r="F9587" s="274"/>
      <c r="G9587" s="73">
        <v>0</v>
      </c>
      <c r="H9587" s="73">
        <v>0</v>
      </c>
      <c r="I9587" s="275">
        <v>1790940.56</v>
      </c>
      <c r="J9587" s="275"/>
      <c r="K9587" s="275">
        <v>0</v>
      </c>
      <c r="L9587" s="275"/>
      <c r="M9587" s="275"/>
      <c r="N9587" s="275"/>
      <c r="O9587" s="275">
        <v>1790940.56</v>
      </c>
      <c r="P9587" s="275"/>
      <c r="Q9587" s="73">
        <v>0</v>
      </c>
    </row>
    <row r="9588" spans="1:17" ht="12.1" customHeight="1" x14ac:dyDescent="0.25">
      <c r="A9588" s="273" t="s">
        <v>14469</v>
      </c>
      <c r="B9588" s="273"/>
      <c r="C9588" s="274" t="s">
        <v>14470</v>
      </c>
      <c r="D9588" s="274"/>
      <c r="E9588" s="274"/>
      <c r="F9588" s="274"/>
      <c r="G9588" s="73">
        <v>0</v>
      </c>
      <c r="H9588" s="73">
        <v>0</v>
      </c>
      <c r="I9588" s="275">
        <v>275000</v>
      </c>
      <c r="J9588" s="275"/>
      <c r="K9588" s="275">
        <v>0</v>
      </c>
      <c r="L9588" s="275"/>
      <c r="M9588" s="275"/>
      <c r="N9588" s="275"/>
      <c r="O9588" s="275">
        <v>275000</v>
      </c>
      <c r="P9588" s="275"/>
      <c r="Q9588" s="73">
        <v>0</v>
      </c>
    </row>
    <row r="9589" spans="1:17" ht="12.1" customHeight="1" x14ac:dyDescent="0.25">
      <c r="A9589" s="273" t="s">
        <v>14471</v>
      </c>
      <c r="B9589" s="273"/>
      <c r="C9589" s="274" t="s">
        <v>14472</v>
      </c>
      <c r="D9589" s="274"/>
      <c r="E9589" s="274"/>
      <c r="F9589" s="274"/>
      <c r="G9589" s="73">
        <v>0</v>
      </c>
      <c r="H9589" s="73">
        <v>0</v>
      </c>
      <c r="I9589" s="275">
        <v>18000</v>
      </c>
      <c r="J9589" s="275"/>
      <c r="K9589" s="275">
        <v>0</v>
      </c>
      <c r="L9589" s="275"/>
      <c r="M9589" s="275"/>
      <c r="N9589" s="275"/>
      <c r="O9589" s="275">
        <v>18000</v>
      </c>
      <c r="P9589" s="275"/>
      <c r="Q9589" s="73">
        <v>0</v>
      </c>
    </row>
    <row r="9590" spans="1:17" ht="12.75" customHeight="1" x14ac:dyDescent="0.25">
      <c r="A9590" s="355"/>
      <c r="B9590" s="355"/>
      <c r="C9590" s="355"/>
      <c r="D9590" s="355"/>
      <c r="E9590" s="355"/>
      <c r="F9590" s="355"/>
      <c r="G9590" s="74">
        <v>0</v>
      </c>
      <c r="H9590" s="74">
        <v>0</v>
      </c>
      <c r="I9590" s="356">
        <v>37891399.420000002</v>
      </c>
      <c r="J9590" s="356"/>
      <c r="K9590" s="356">
        <v>0</v>
      </c>
      <c r="L9590" s="356"/>
      <c r="M9590" s="356"/>
      <c r="N9590" s="356"/>
      <c r="O9590" s="356">
        <v>37891399.420000002</v>
      </c>
      <c r="P9590" s="356"/>
      <c r="Q9590" s="74">
        <v>0</v>
      </c>
    </row>
    <row r="9591" spans="1:17" ht="6.8" customHeight="1" x14ac:dyDescent="0.25"/>
    <row r="9592" spans="1:17" ht="12.1" customHeight="1" x14ac:dyDescent="0.25">
      <c r="A9592" s="277" t="s">
        <v>578</v>
      </c>
      <c r="B9592" s="277"/>
      <c r="C9592" s="278" t="s">
        <v>1126</v>
      </c>
      <c r="D9592" s="278"/>
      <c r="E9592" s="278"/>
      <c r="F9592" s="278"/>
      <c r="G9592" s="278"/>
      <c r="H9592" s="278"/>
      <c r="I9592" s="278"/>
      <c r="J9592" s="278"/>
      <c r="K9592" s="278"/>
      <c r="L9592" s="278"/>
      <c r="M9592" s="278"/>
      <c r="N9592" s="278"/>
      <c r="O9592" s="278"/>
      <c r="P9592" s="278"/>
      <c r="Q9592" s="278"/>
    </row>
    <row r="9593" spans="1:17" ht="12.1" customHeight="1" x14ac:dyDescent="0.25">
      <c r="A9593" s="273" t="s">
        <v>14473</v>
      </c>
      <c r="B9593" s="273"/>
      <c r="C9593" s="274" t="s">
        <v>14474</v>
      </c>
      <c r="D9593" s="274"/>
      <c r="E9593" s="274"/>
      <c r="F9593" s="274"/>
      <c r="G9593" s="73">
        <v>0</v>
      </c>
      <c r="H9593" s="73">
        <v>0</v>
      </c>
      <c r="I9593" s="275">
        <v>18750</v>
      </c>
      <c r="J9593" s="275"/>
      <c r="K9593" s="275">
        <v>0</v>
      </c>
      <c r="L9593" s="275"/>
      <c r="M9593" s="275"/>
      <c r="N9593" s="275"/>
      <c r="O9593" s="275">
        <v>18750</v>
      </c>
      <c r="P9593" s="275"/>
      <c r="Q9593" s="73">
        <v>0</v>
      </c>
    </row>
    <row r="9594" spans="1:17" ht="12.75" customHeight="1" x14ac:dyDescent="0.25">
      <c r="A9594" s="273" t="s">
        <v>14475</v>
      </c>
      <c r="B9594" s="273"/>
      <c r="C9594" s="274" t="s">
        <v>14474</v>
      </c>
      <c r="D9594" s="274"/>
      <c r="E9594" s="274"/>
      <c r="F9594" s="274"/>
      <c r="G9594" s="73">
        <v>0</v>
      </c>
      <c r="H9594" s="73">
        <v>0</v>
      </c>
      <c r="I9594" s="275">
        <v>67200</v>
      </c>
      <c r="J9594" s="275"/>
      <c r="K9594" s="275">
        <v>0</v>
      </c>
      <c r="L9594" s="275"/>
      <c r="M9594" s="275"/>
      <c r="N9594" s="275"/>
      <c r="O9594" s="275">
        <v>67200</v>
      </c>
      <c r="P9594" s="275"/>
      <c r="Q9594" s="73">
        <v>0</v>
      </c>
    </row>
    <row r="9595" spans="1:17" ht="12.1" customHeight="1" x14ac:dyDescent="0.25">
      <c r="A9595" s="273" t="s">
        <v>14476</v>
      </c>
      <c r="B9595" s="273"/>
      <c r="C9595" s="274" t="s">
        <v>14477</v>
      </c>
      <c r="D9595" s="274"/>
      <c r="E9595" s="274"/>
      <c r="F9595" s="274"/>
      <c r="G9595" s="73">
        <v>0</v>
      </c>
      <c r="H9595" s="73">
        <v>0</v>
      </c>
      <c r="I9595" s="275">
        <v>120000</v>
      </c>
      <c r="J9595" s="275"/>
      <c r="K9595" s="275">
        <v>0</v>
      </c>
      <c r="L9595" s="275"/>
      <c r="M9595" s="275"/>
      <c r="N9595" s="275"/>
      <c r="O9595" s="275">
        <v>120000</v>
      </c>
      <c r="P9595" s="275"/>
      <c r="Q9595" s="73">
        <v>0</v>
      </c>
    </row>
    <row r="9596" spans="1:17" ht="12.1" customHeight="1" x14ac:dyDescent="0.25">
      <c r="A9596" s="355"/>
      <c r="B9596" s="355"/>
      <c r="C9596" s="355"/>
      <c r="D9596" s="355"/>
      <c r="E9596" s="355"/>
      <c r="F9596" s="355"/>
      <c r="G9596" s="74">
        <v>0</v>
      </c>
      <c r="H9596" s="74">
        <v>0</v>
      </c>
      <c r="I9596" s="356">
        <v>205950</v>
      </c>
      <c r="J9596" s="356"/>
      <c r="K9596" s="356">
        <v>0</v>
      </c>
      <c r="L9596" s="356"/>
      <c r="M9596" s="356"/>
      <c r="N9596" s="356"/>
      <c r="O9596" s="356">
        <v>205950</v>
      </c>
      <c r="P9596" s="356"/>
      <c r="Q9596" s="74">
        <v>0</v>
      </c>
    </row>
    <row r="9597" spans="1:17" ht="6.8" customHeight="1" x14ac:dyDescent="0.25"/>
    <row r="9598" spans="1:17" ht="12.75" customHeight="1" x14ac:dyDescent="0.25">
      <c r="A9598" s="277" t="s">
        <v>578</v>
      </c>
      <c r="B9598" s="277"/>
      <c r="C9598" s="278" t="s">
        <v>1128</v>
      </c>
      <c r="D9598" s="278"/>
      <c r="E9598" s="278"/>
      <c r="F9598" s="278"/>
      <c r="G9598" s="278"/>
      <c r="H9598" s="278"/>
      <c r="I9598" s="278"/>
      <c r="J9598" s="278"/>
      <c r="K9598" s="278"/>
      <c r="L9598" s="278"/>
      <c r="M9598" s="278"/>
      <c r="N9598" s="278"/>
      <c r="O9598" s="278"/>
      <c r="P9598" s="278"/>
      <c r="Q9598" s="278"/>
    </row>
    <row r="9599" spans="1:17" ht="12.1" customHeight="1" x14ac:dyDescent="0.25">
      <c r="A9599" s="273" t="s">
        <v>14478</v>
      </c>
      <c r="B9599" s="273"/>
      <c r="C9599" s="274" t="s">
        <v>14479</v>
      </c>
      <c r="D9599" s="274"/>
      <c r="E9599" s="274"/>
      <c r="F9599" s="274"/>
      <c r="G9599" s="73">
        <v>0</v>
      </c>
      <c r="H9599" s="73">
        <v>0</v>
      </c>
      <c r="I9599" s="275">
        <v>155385.01</v>
      </c>
      <c r="J9599" s="275"/>
      <c r="K9599" s="275">
        <v>0</v>
      </c>
      <c r="L9599" s="275"/>
      <c r="M9599" s="275"/>
      <c r="N9599" s="275"/>
      <c r="O9599" s="275">
        <v>155385.01</v>
      </c>
      <c r="P9599" s="275"/>
      <c r="Q9599" s="73">
        <v>0</v>
      </c>
    </row>
    <row r="9600" spans="1:17" ht="12.1" customHeight="1" x14ac:dyDescent="0.25">
      <c r="A9600" s="273" t="s">
        <v>14480</v>
      </c>
      <c r="B9600" s="273"/>
      <c r="C9600" s="274" t="s">
        <v>14479</v>
      </c>
      <c r="D9600" s="274"/>
      <c r="E9600" s="274"/>
      <c r="F9600" s="274"/>
      <c r="G9600" s="73">
        <v>0</v>
      </c>
      <c r="H9600" s="73">
        <v>0</v>
      </c>
      <c r="I9600" s="275">
        <v>75200</v>
      </c>
      <c r="J9600" s="275"/>
      <c r="K9600" s="275">
        <v>0</v>
      </c>
      <c r="L9600" s="275"/>
      <c r="M9600" s="275"/>
      <c r="N9600" s="275"/>
      <c r="O9600" s="275">
        <v>75200</v>
      </c>
      <c r="P9600" s="275"/>
      <c r="Q9600" s="73">
        <v>0</v>
      </c>
    </row>
    <row r="9601" spans="1:17" ht="12.75" customHeight="1" x14ac:dyDescent="0.25">
      <c r="A9601" s="273" t="s">
        <v>14481</v>
      </c>
      <c r="B9601" s="273"/>
      <c r="C9601" s="274" t="s">
        <v>14479</v>
      </c>
      <c r="D9601" s="274"/>
      <c r="E9601" s="274"/>
      <c r="F9601" s="274"/>
      <c r="G9601" s="73">
        <v>0</v>
      </c>
      <c r="H9601" s="73">
        <v>0</v>
      </c>
      <c r="I9601" s="275">
        <v>56100</v>
      </c>
      <c r="J9601" s="275"/>
      <c r="K9601" s="275">
        <v>0</v>
      </c>
      <c r="L9601" s="275"/>
      <c r="M9601" s="275"/>
      <c r="N9601" s="275"/>
      <c r="O9601" s="275">
        <v>56100</v>
      </c>
      <c r="P9601" s="275"/>
      <c r="Q9601" s="73">
        <v>0</v>
      </c>
    </row>
    <row r="9602" spans="1:17" ht="12.1" customHeight="1" x14ac:dyDescent="0.25">
      <c r="A9602" s="273" t="s">
        <v>14482</v>
      </c>
      <c r="B9602" s="273"/>
      <c r="C9602" s="274" t="s">
        <v>14483</v>
      </c>
      <c r="D9602" s="274"/>
      <c r="E9602" s="274"/>
      <c r="F9602" s="274"/>
      <c r="G9602" s="73">
        <v>0</v>
      </c>
      <c r="H9602" s="73">
        <v>0</v>
      </c>
      <c r="I9602" s="275">
        <v>187131.01</v>
      </c>
      <c r="J9602" s="275"/>
      <c r="K9602" s="275">
        <v>0</v>
      </c>
      <c r="L9602" s="275"/>
      <c r="M9602" s="275"/>
      <c r="N9602" s="275"/>
      <c r="O9602" s="275">
        <v>187131.01</v>
      </c>
      <c r="P9602" s="275"/>
      <c r="Q9602" s="73">
        <v>0</v>
      </c>
    </row>
    <row r="9603" spans="1:17" ht="12.1" customHeight="1" x14ac:dyDescent="0.25">
      <c r="A9603" s="273" t="s">
        <v>14484</v>
      </c>
      <c r="B9603" s="273"/>
      <c r="C9603" s="274" t="s">
        <v>14479</v>
      </c>
      <c r="D9603" s="274"/>
      <c r="E9603" s="274"/>
      <c r="F9603" s="274"/>
      <c r="G9603" s="73">
        <v>0</v>
      </c>
      <c r="H9603" s="73">
        <v>0</v>
      </c>
      <c r="I9603" s="275">
        <v>31600</v>
      </c>
      <c r="J9603" s="275"/>
      <c r="K9603" s="275">
        <v>0</v>
      </c>
      <c r="L9603" s="275"/>
      <c r="M9603" s="275"/>
      <c r="N9603" s="275"/>
      <c r="O9603" s="275">
        <v>31600</v>
      </c>
      <c r="P9603" s="275"/>
      <c r="Q9603" s="73">
        <v>0</v>
      </c>
    </row>
    <row r="9604" spans="1:17" ht="12.75" customHeight="1" x14ac:dyDescent="0.25">
      <c r="A9604" s="273" t="s">
        <v>14485</v>
      </c>
      <c r="B9604" s="273"/>
      <c r="C9604" s="274" t="s">
        <v>14479</v>
      </c>
      <c r="D9604" s="274"/>
      <c r="E9604" s="274"/>
      <c r="F9604" s="274"/>
      <c r="G9604" s="73">
        <v>0</v>
      </c>
      <c r="H9604" s="73">
        <v>0</v>
      </c>
      <c r="I9604" s="275">
        <v>8500</v>
      </c>
      <c r="J9604" s="275"/>
      <c r="K9604" s="275">
        <v>0</v>
      </c>
      <c r="L9604" s="275"/>
      <c r="M9604" s="275"/>
      <c r="N9604" s="275"/>
      <c r="O9604" s="275">
        <v>8500</v>
      </c>
      <c r="P9604" s="275"/>
      <c r="Q9604" s="73">
        <v>0</v>
      </c>
    </row>
    <row r="9605" spans="1:17" ht="12.1" customHeight="1" x14ac:dyDescent="0.25">
      <c r="A9605" s="273" t="s">
        <v>14486</v>
      </c>
      <c r="B9605" s="273"/>
      <c r="C9605" s="274" t="s">
        <v>14479</v>
      </c>
      <c r="D9605" s="274"/>
      <c r="E9605" s="274"/>
      <c r="F9605" s="274"/>
      <c r="G9605" s="73">
        <v>0</v>
      </c>
      <c r="H9605" s="73">
        <v>0</v>
      </c>
      <c r="I9605" s="275">
        <v>313842.5</v>
      </c>
      <c r="J9605" s="275"/>
      <c r="K9605" s="275">
        <v>0</v>
      </c>
      <c r="L9605" s="275"/>
      <c r="M9605" s="275"/>
      <c r="N9605" s="275"/>
      <c r="O9605" s="275">
        <v>313842.5</v>
      </c>
      <c r="P9605" s="275"/>
      <c r="Q9605" s="73">
        <v>0</v>
      </c>
    </row>
    <row r="9606" spans="1:17" ht="12.1" customHeight="1" x14ac:dyDescent="0.25">
      <c r="A9606" s="273" t="s">
        <v>14487</v>
      </c>
      <c r="B9606" s="273"/>
      <c r="C9606" s="274" t="s">
        <v>14479</v>
      </c>
      <c r="D9606" s="274"/>
      <c r="E9606" s="274"/>
      <c r="F9606" s="274"/>
      <c r="G9606" s="73">
        <v>0</v>
      </c>
      <c r="H9606" s="73">
        <v>0</v>
      </c>
      <c r="I9606" s="275">
        <v>116028.62</v>
      </c>
      <c r="J9606" s="275"/>
      <c r="K9606" s="275">
        <v>0</v>
      </c>
      <c r="L9606" s="275"/>
      <c r="M9606" s="275"/>
      <c r="N9606" s="275"/>
      <c r="O9606" s="275">
        <v>116028.62</v>
      </c>
      <c r="P9606" s="275"/>
      <c r="Q9606" s="73">
        <v>0</v>
      </c>
    </row>
    <row r="9607" spans="1:17" ht="12.75" customHeight="1" x14ac:dyDescent="0.25">
      <c r="A9607" s="273" t="s">
        <v>14488</v>
      </c>
      <c r="B9607" s="273"/>
      <c r="C9607" s="274" t="s">
        <v>14479</v>
      </c>
      <c r="D9607" s="274"/>
      <c r="E9607" s="274"/>
      <c r="F9607" s="274"/>
      <c r="G9607" s="73">
        <v>0</v>
      </c>
      <c r="H9607" s="73">
        <v>0</v>
      </c>
      <c r="I9607" s="275">
        <v>81100</v>
      </c>
      <c r="J9607" s="275"/>
      <c r="K9607" s="275">
        <v>0</v>
      </c>
      <c r="L9607" s="275"/>
      <c r="M9607" s="275"/>
      <c r="N9607" s="275"/>
      <c r="O9607" s="275">
        <v>81100</v>
      </c>
      <c r="P9607" s="275"/>
      <c r="Q9607" s="73">
        <v>0</v>
      </c>
    </row>
    <row r="9608" spans="1:17" ht="12.1" customHeight="1" x14ac:dyDescent="0.25">
      <c r="A9608" s="273" t="s">
        <v>14489</v>
      </c>
      <c r="B9608" s="273"/>
      <c r="C9608" s="274" t="s">
        <v>14479</v>
      </c>
      <c r="D9608" s="274"/>
      <c r="E9608" s="274"/>
      <c r="F9608" s="274"/>
      <c r="G9608" s="73">
        <v>0</v>
      </c>
      <c r="H9608" s="73">
        <v>0</v>
      </c>
      <c r="I9608" s="275">
        <v>51700</v>
      </c>
      <c r="J9608" s="275"/>
      <c r="K9608" s="275">
        <v>0</v>
      </c>
      <c r="L9608" s="275"/>
      <c r="M9608" s="275"/>
      <c r="N9608" s="275"/>
      <c r="O9608" s="275">
        <v>51700</v>
      </c>
      <c r="P9608" s="275"/>
      <c r="Q9608" s="73">
        <v>0</v>
      </c>
    </row>
    <row r="9609" spans="1:17" ht="12.1" customHeight="1" x14ac:dyDescent="0.25">
      <c r="A9609" s="273" t="s">
        <v>14490</v>
      </c>
      <c r="B9609" s="273"/>
      <c r="C9609" s="274" t="s">
        <v>14479</v>
      </c>
      <c r="D9609" s="274"/>
      <c r="E9609" s="274"/>
      <c r="F9609" s="274"/>
      <c r="G9609" s="73">
        <v>0</v>
      </c>
      <c r="H9609" s="73">
        <v>0</v>
      </c>
      <c r="I9609" s="275">
        <v>40500</v>
      </c>
      <c r="J9609" s="275"/>
      <c r="K9609" s="275">
        <v>0</v>
      </c>
      <c r="L9609" s="275"/>
      <c r="M9609" s="275"/>
      <c r="N9609" s="275"/>
      <c r="O9609" s="275">
        <v>40500</v>
      </c>
      <c r="P9609" s="275"/>
      <c r="Q9609" s="73">
        <v>0</v>
      </c>
    </row>
    <row r="9610" spans="1:17" ht="12.75" customHeight="1" x14ac:dyDescent="0.25">
      <c r="A9610" s="273" t="s">
        <v>14491</v>
      </c>
      <c r="B9610" s="273"/>
      <c r="C9610" s="274" t="s">
        <v>14483</v>
      </c>
      <c r="D9610" s="274"/>
      <c r="E9610" s="274"/>
      <c r="F9610" s="274"/>
      <c r="G9610" s="73">
        <v>0</v>
      </c>
      <c r="H9610" s="73">
        <v>0</v>
      </c>
      <c r="I9610" s="275">
        <v>67358.37</v>
      </c>
      <c r="J9610" s="275"/>
      <c r="K9610" s="275">
        <v>0</v>
      </c>
      <c r="L9610" s="275"/>
      <c r="M9610" s="275"/>
      <c r="N9610" s="275"/>
      <c r="O9610" s="275">
        <v>67358.37</v>
      </c>
      <c r="P9610" s="275"/>
      <c r="Q9610" s="73">
        <v>0</v>
      </c>
    </row>
    <row r="9611" spans="1:17" ht="12.1" customHeight="1" x14ac:dyDescent="0.25">
      <c r="A9611" s="273" t="s">
        <v>14492</v>
      </c>
      <c r="B9611" s="273"/>
      <c r="C9611" s="274" t="s">
        <v>14479</v>
      </c>
      <c r="D9611" s="274"/>
      <c r="E9611" s="274"/>
      <c r="F9611" s="274"/>
      <c r="G9611" s="73">
        <v>0</v>
      </c>
      <c r="H9611" s="73">
        <v>0</v>
      </c>
      <c r="I9611" s="275">
        <v>41600</v>
      </c>
      <c r="J9611" s="275"/>
      <c r="K9611" s="275">
        <v>0</v>
      </c>
      <c r="L9611" s="275"/>
      <c r="M9611" s="275"/>
      <c r="N9611" s="275"/>
      <c r="O9611" s="275">
        <v>41600</v>
      </c>
      <c r="P9611" s="275"/>
      <c r="Q9611" s="73">
        <v>0</v>
      </c>
    </row>
    <row r="9612" spans="1:17" ht="12.1" customHeight="1" x14ac:dyDescent="0.25">
      <c r="A9612" s="273" t="s">
        <v>14493</v>
      </c>
      <c r="B9612" s="273"/>
      <c r="C9612" s="274" t="s">
        <v>14479</v>
      </c>
      <c r="D9612" s="274"/>
      <c r="E9612" s="274"/>
      <c r="F9612" s="274"/>
      <c r="G9612" s="73">
        <v>0</v>
      </c>
      <c r="H9612" s="73">
        <v>0</v>
      </c>
      <c r="I9612" s="275">
        <v>65152.41</v>
      </c>
      <c r="J9612" s="275"/>
      <c r="K9612" s="275">
        <v>0</v>
      </c>
      <c r="L9612" s="275"/>
      <c r="M9612" s="275"/>
      <c r="N9612" s="275"/>
      <c r="O9612" s="275">
        <v>65152.41</v>
      </c>
      <c r="P9612" s="275"/>
      <c r="Q9612" s="73">
        <v>0</v>
      </c>
    </row>
    <row r="9613" spans="1:17" ht="12.1" customHeight="1" x14ac:dyDescent="0.25">
      <c r="A9613" s="273" t="s">
        <v>14494</v>
      </c>
      <c r="B9613" s="273"/>
      <c r="C9613" s="274" t="s">
        <v>14479</v>
      </c>
      <c r="D9613" s="274"/>
      <c r="E9613" s="274"/>
      <c r="F9613" s="274"/>
      <c r="G9613" s="73">
        <v>0</v>
      </c>
      <c r="H9613" s="73">
        <v>0</v>
      </c>
      <c r="I9613" s="275">
        <v>63341</v>
      </c>
      <c r="J9613" s="275"/>
      <c r="K9613" s="275">
        <v>0</v>
      </c>
      <c r="L9613" s="275"/>
      <c r="M9613" s="275"/>
      <c r="N9613" s="275"/>
      <c r="O9613" s="275">
        <v>63341</v>
      </c>
      <c r="P9613" s="275"/>
      <c r="Q9613" s="73">
        <v>0</v>
      </c>
    </row>
    <row r="9614" spans="1:17" ht="12.75" customHeight="1" x14ac:dyDescent="0.25">
      <c r="A9614" s="273" t="s">
        <v>14495</v>
      </c>
      <c r="B9614" s="273"/>
      <c r="C9614" s="274" t="s">
        <v>14479</v>
      </c>
      <c r="D9614" s="274"/>
      <c r="E9614" s="274"/>
      <c r="F9614" s="274"/>
      <c r="G9614" s="73">
        <v>0</v>
      </c>
      <c r="H9614" s="73">
        <v>0</v>
      </c>
      <c r="I9614" s="275">
        <v>42600</v>
      </c>
      <c r="J9614" s="275"/>
      <c r="K9614" s="275">
        <v>0</v>
      </c>
      <c r="L9614" s="275"/>
      <c r="M9614" s="275"/>
      <c r="N9614" s="275"/>
      <c r="O9614" s="275">
        <v>42600</v>
      </c>
      <c r="P9614" s="275"/>
      <c r="Q9614" s="73">
        <v>0</v>
      </c>
    </row>
    <row r="9615" spans="1:17" ht="12.1" customHeight="1" x14ac:dyDescent="0.25">
      <c r="A9615" s="273" t="s">
        <v>14496</v>
      </c>
      <c r="B9615" s="273"/>
      <c r="C9615" s="274" t="s">
        <v>14479</v>
      </c>
      <c r="D9615" s="274"/>
      <c r="E9615" s="274"/>
      <c r="F9615" s="274"/>
      <c r="G9615" s="73">
        <v>0</v>
      </c>
      <c r="H9615" s="73">
        <v>0</v>
      </c>
      <c r="I9615" s="275">
        <v>22200</v>
      </c>
      <c r="J9615" s="275"/>
      <c r="K9615" s="275">
        <v>0</v>
      </c>
      <c r="L9615" s="275"/>
      <c r="M9615" s="275"/>
      <c r="N9615" s="275"/>
      <c r="O9615" s="275">
        <v>22200</v>
      </c>
      <c r="P9615" s="275"/>
      <c r="Q9615" s="73">
        <v>0</v>
      </c>
    </row>
    <row r="9616" spans="1:17" ht="12.1" customHeight="1" x14ac:dyDescent="0.25">
      <c r="A9616" s="273" t="s">
        <v>14497</v>
      </c>
      <c r="B9616" s="273"/>
      <c r="C9616" s="274" t="s">
        <v>14479</v>
      </c>
      <c r="D9616" s="274"/>
      <c r="E9616" s="274"/>
      <c r="F9616" s="274"/>
      <c r="G9616" s="73">
        <v>0</v>
      </c>
      <c r="H9616" s="73">
        <v>0</v>
      </c>
      <c r="I9616" s="275">
        <v>61000</v>
      </c>
      <c r="J9616" s="275"/>
      <c r="K9616" s="275">
        <v>0</v>
      </c>
      <c r="L9616" s="275"/>
      <c r="M9616" s="275"/>
      <c r="N9616" s="275"/>
      <c r="O9616" s="275">
        <v>61000</v>
      </c>
      <c r="P9616" s="275"/>
      <c r="Q9616" s="73">
        <v>0</v>
      </c>
    </row>
    <row r="9617" spans="1:17" ht="12.75" customHeight="1" x14ac:dyDescent="0.25">
      <c r="A9617" s="273" t="s">
        <v>14498</v>
      </c>
      <c r="B9617" s="273"/>
      <c r="C9617" s="274" t="s">
        <v>14479</v>
      </c>
      <c r="D9617" s="274"/>
      <c r="E9617" s="274"/>
      <c r="F9617" s="274"/>
      <c r="G9617" s="73">
        <v>0</v>
      </c>
      <c r="H9617" s="73">
        <v>0</v>
      </c>
      <c r="I9617" s="275">
        <v>55800</v>
      </c>
      <c r="J9617" s="275"/>
      <c r="K9617" s="275">
        <v>0</v>
      </c>
      <c r="L9617" s="275"/>
      <c r="M9617" s="275"/>
      <c r="N9617" s="275"/>
      <c r="O9617" s="275">
        <v>55800</v>
      </c>
      <c r="P9617" s="275"/>
      <c r="Q9617" s="73">
        <v>0</v>
      </c>
    </row>
    <row r="9618" spans="1:17" ht="12.1" customHeight="1" x14ac:dyDescent="0.25">
      <c r="A9618" s="273" t="s">
        <v>14499</v>
      </c>
      <c r="B9618" s="273"/>
      <c r="C9618" s="274" t="s">
        <v>14483</v>
      </c>
      <c r="D9618" s="274"/>
      <c r="E9618" s="274"/>
      <c r="F9618" s="274"/>
      <c r="G9618" s="73">
        <v>0</v>
      </c>
      <c r="H9618" s="73">
        <v>0</v>
      </c>
      <c r="I9618" s="275">
        <v>126123.51</v>
      </c>
      <c r="J9618" s="275"/>
      <c r="K9618" s="275">
        <v>0</v>
      </c>
      <c r="L9618" s="275"/>
      <c r="M9618" s="275"/>
      <c r="N9618" s="275"/>
      <c r="O9618" s="275">
        <v>126123.51</v>
      </c>
      <c r="P9618" s="275"/>
      <c r="Q9618" s="73">
        <v>0</v>
      </c>
    </row>
    <row r="9619" spans="1:17" ht="12.1" customHeight="1" x14ac:dyDescent="0.25">
      <c r="A9619" s="273" t="s">
        <v>14500</v>
      </c>
      <c r="B9619" s="273"/>
      <c r="C9619" s="274" t="s">
        <v>14479</v>
      </c>
      <c r="D9619" s="274"/>
      <c r="E9619" s="274"/>
      <c r="F9619" s="274"/>
      <c r="G9619" s="73">
        <v>0</v>
      </c>
      <c r="H9619" s="73">
        <v>0</v>
      </c>
      <c r="I9619" s="275">
        <v>170762.5</v>
      </c>
      <c r="J9619" s="275"/>
      <c r="K9619" s="275">
        <v>0</v>
      </c>
      <c r="L9619" s="275"/>
      <c r="M9619" s="275"/>
      <c r="N9619" s="275"/>
      <c r="O9619" s="275">
        <v>170762.5</v>
      </c>
      <c r="P9619" s="275"/>
      <c r="Q9619" s="73">
        <v>0</v>
      </c>
    </row>
    <row r="9620" spans="1:17" ht="12.75" customHeight="1" x14ac:dyDescent="0.25">
      <c r="A9620" s="273" t="s">
        <v>14501</v>
      </c>
      <c r="B9620" s="273"/>
      <c r="C9620" s="274" t="s">
        <v>1128</v>
      </c>
      <c r="D9620" s="274"/>
      <c r="E9620" s="274"/>
      <c r="F9620" s="274"/>
      <c r="G9620" s="73">
        <v>0</v>
      </c>
      <c r="H9620" s="73">
        <v>0</v>
      </c>
      <c r="I9620" s="275">
        <v>68071.600000000006</v>
      </c>
      <c r="J9620" s="275"/>
      <c r="K9620" s="275">
        <v>0</v>
      </c>
      <c r="L9620" s="275"/>
      <c r="M9620" s="275"/>
      <c r="N9620" s="275"/>
      <c r="O9620" s="275">
        <v>68071.600000000006</v>
      </c>
      <c r="P9620" s="275"/>
      <c r="Q9620" s="73">
        <v>0</v>
      </c>
    </row>
    <row r="9621" spans="1:17" ht="12.1" customHeight="1" x14ac:dyDescent="0.25">
      <c r="A9621" s="273" t="s">
        <v>14502</v>
      </c>
      <c r="B9621" s="273"/>
      <c r="C9621" s="274" t="s">
        <v>14479</v>
      </c>
      <c r="D9621" s="274"/>
      <c r="E9621" s="274"/>
      <c r="F9621" s="274"/>
      <c r="G9621" s="73">
        <v>0</v>
      </c>
      <c r="H9621" s="73">
        <v>0</v>
      </c>
      <c r="I9621" s="275">
        <v>211202.57</v>
      </c>
      <c r="J9621" s="275"/>
      <c r="K9621" s="275">
        <v>0</v>
      </c>
      <c r="L9621" s="275"/>
      <c r="M9621" s="275"/>
      <c r="N9621" s="275"/>
      <c r="O9621" s="275">
        <v>211202.57</v>
      </c>
      <c r="P9621" s="275"/>
      <c r="Q9621" s="73">
        <v>0</v>
      </c>
    </row>
    <row r="9622" spans="1:17" ht="12.1" customHeight="1" x14ac:dyDescent="0.25">
      <c r="A9622" s="273" t="s">
        <v>14503</v>
      </c>
      <c r="B9622" s="273"/>
      <c r="C9622" s="274" t="s">
        <v>14479</v>
      </c>
      <c r="D9622" s="274"/>
      <c r="E9622" s="274"/>
      <c r="F9622" s="274"/>
      <c r="G9622" s="73">
        <v>0</v>
      </c>
      <c r="H9622" s="73">
        <v>0</v>
      </c>
      <c r="I9622" s="275">
        <v>312945.90000000002</v>
      </c>
      <c r="J9622" s="275"/>
      <c r="K9622" s="275">
        <v>0</v>
      </c>
      <c r="L9622" s="275"/>
      <c r="M9622" s="275"/>
      <c r="N9622" s="275"/>
      <c r="O9622" s="275">
        <v>312945.90000000002</v>
      </c>
      <c r="P9622" s="275"/>
      <c r="Q9622" s="73">
        <v>0</v>
      </c>
    </row>
    <row r="9623" spans="1:17" ht="12.75" customHeight="1" x14ac:dyDescent="0.25">
      <c r="A9623" s="273" t="s">
        <v>14504</v>
      </c>
      <c r="B9623" s="273"/>
      <c r="C9623" s="274" t="s">
        <v>14479</v>
      </c>
      <c r="D9623" s="274"/>
      <c r="E9623" s="274"/>
      <c r="F9623" s="274"/>
      <c r="G9623" s="73">
        <v>0</v>
      </c>
      <c r="H9623" s="73">
        <v>0</v>
      </c>
      <c r="I9623" s="275">
        <v>43400</v>
      </c>
      <c r="J9623" s="275"/>
      <c r="K9623" s="275">
        <v>0</v>
      </c>
      <c r="L9623" s="275"/>
      <c r="M9623" s="275"/>
      <c r="N9623" s="275"/>
      <c r="O9623" s="275">
        <v>43400</v>
      </c>
      <c r="P9623" s="275"/>
      <c r="Q9623" s="73">
        <v>0</v>
      </c>
    </row>
    <row r="9624" spans="1:17" ht="12.1" customHeight="1" x14ac:dyDescent="0.25">
      <c r="A9624" s="273" t="s">
        <v>14505</v>
      </c>
      <c r="B9624" s="273"/>
      <c r="C9624" s="274" t="s">
        <v>1128</v>
      </c>
      <c r="D9624" s="274"/>
      <c r="E9624" s="274"/>
      <c r="F9624" s="274"/>
      <c r="G9624" s="73">
        <v>0</v>
      </c>
      <c r="H9624" s="73">
        <v>0</v>
      </c>
      <c r="I9624" s="275">
        <v>7776619.4500000002</v>
      </c>
      <c r="J9624" s="275"/>
      <c r="K9624" s="275">
        <v>0.59</v>
      </c>
      <c r="L9624" s="275"/>
      <c r="M9624" s="275"/>
      <c r="N9624" s="275"/>
      <c r="O9624" s="275">
        <v>7776618.8600000003</v>
      </c>
      <c r="P9624" s="275"/>
      <c r="Q9624" s="73">
        <v>0</v>
      </c>
    </row>
    <row r="9625" spans="1:17" ht="12.1" customHeight="1" x14ac:dyDescent="0.25">
      <c r="A9625" s="355"/>
      <c r="B9625" s="355"/>
      <c r="C9625" s="355"/>
      <c r="D9625" s="355"/>
      <c r="E9625" s="355"/>
      <c r="F9625" s="355"/>
      <c r="G9625" s="74">
        <v>0</v>
      </c>
      <c r="H9625" s="74">
        <v>0</v>
      </c>
      <c r="I9625" s="356">
        <v>10245264.449999999</v>
      </c>
      <c r="J9625" s="356"/>
      <c r="K9625" s="356">
        <v>0.59</v>
      </c>
      <c r="L9625" s="356"/>
      <c r="M9625" s="356"/>
      <c r="N9625" s="356"/>
      <c r="O9625" s="356">
        <v>10245263.859999999</v>
      </c>
      <c r="P9625" s="356"/>
      <c r="Q9625" s="74">
        <v>0</v>
      </c>
    </row>
    <row r="9626" spans="1:17" ht="6.8" customHeight="1" x14ac:dyDescent="0.25"/>
    <row r="9627" spans="1:17" ht="12.75" customHeight="1" x14ac:dyDescent="0.25">
      <c r="A9627" s="277" t="s">
        <v>578</v>
      </c>
      <c r="B9627" s="277"/>
      <c r="C9627" s="278" t="s">
        <v>1130</v>
      </c>
      <c r="D9627" s="278"/>
      <c r="E9627" s="278"/>
      <c r="F9627" s="278"/>
      <c r="G9627" s="278"/>
      <c r="H9627" s="278"/>
      <c r="I9627" s="278"/>
      <c r="J9627" s="278"/>
      <c r="K9627" s="278"/>
      <c r="L9627" s="278"/>
      <c r="M9627" s="278"/>
      <c r="N9627" s="278"/>
      <c r="O9627" s="278"/>
      <c r="P9627" s="278"/>
      <c r="Q9627" s="278"/>
    </row>
    <row r="9628" spans="1:17" ht="12.1" customHeight="1" x14ac:dyDescent="0.25">
      <c r="A9628" s="273" t="s">
        <v>14506</v>
      </c>
      <c r="B9628" s="273"/>
      <c r="C9628" s="274" t="s">
        <v>14507</v>
      </c>
      <c r="D9628" s="274"/>
      <c r="E9628" s="274"/>
      <c r="F9628" s="274"/>
      <c r="G9628" s="73">
        <v>0</v>
      </c>
      <c r="H9628" s="73">
        <v>0</v>
      </c>
      <c r="I9628" s="275">
        <v>194727.27</v>
      </c>
      <c r="J9628" s="275"/>
      <c r="K9628" s="275">
        <v>0</v>
      </c>
      <c r="L9628" s="275"/>
      <c r="M9628" s="275"/>
      <c r="N9628" s="275"/>
      <c r="O9628" s="275">
        <v>194727.27</v>
      </c>
      <c r="P9628" s="275"/>
      <c r="Q9628" s="73">
        <v>0</v>
      </c>
    </row>
    <row r="9629" spans="1:17" ht="12.1" customHeight="1" x14ac:dyDescent="0.25">
      <c r="A9629" s="355"/>
      <c r="B9629" s="355"/>
      <c r="C9629" s="355"/>
      <c r="D9629" s="355"/>
      <c r="E9629" s="355"/>
      <c r="F9629" s="355"/>
      <c r="G9629" s="74">
        <v>0</v>
      </c>
      <c r="H9629" s="74">
        <v>0</v>
      </c>
      <c r="I9629" s="356">
        <v>194727.27</v>
      </c>
      <c r="J9629" s="356"/>
      <c r="K9629" s="356">
        <v>0</v>
      </c>
      <c r="L9629" s="356"/>
      <c r="M9629" s="356"/>
      <c r="N9629" s="356"/>
      <c r="O9629" s="356">
        <v>194727.27</v>
      </c>
      <c r="P9629" s="356"/>
      <c r="Q9629" s="74">
        <v>0</v>
      </c>
    </row>
    <row r="9630" spans="1:17" ht="6.8" customHeight="1" x14ac:dyDescent="0.25"/>
    <row r="9631" spans="1:17" ht="12.75" customHeight="1" x14ac:dyDescent="0.25">
      <c r="A9631" s="277" t="s">
        <v>578</v>
      </c>
      <c r="B9631" s="277"/>
      <c r="C9631" s="278" t="s">
        <v>1132</v>
      </c>
      <c r="D9631" s="278"/>
      <c r="E9631" s="278"/>
      <c r="F9631" s="278"/>
      <c r="G9631" s="278"/>
      <c r="H9631" s="278"/>
      <c r="I9631" s="278"/>
      <c r="J9631" s="278"/>
      <c r="K9631" s="278"/>
      <c r="L9631" s="278"/>
      <c r="M9631" s="278"/>
      <c r="N9631" s="278"/>
      <c r="O9631" s="278"/>
      <c r="P9631" s="278"/>
      <c r="Q9631" s="278"/>
    </row>
    <row r="9632" spans="1:17" ht="12.1" customHeight="1" x14ac:dyDescent="0.25">
      <c r="A9632" s="273" t="s">
        <v>14508</v>
      </c>
      <c r="B9632" s="273"/>
      <c r="C9632" s="274" t="s">
        <v>14509</v>
      </c>
      <c r="D9632" s="274"/>
      <c r="E9632" s="274"/>
      <c r="F9632" s="274"/>
      <c r="G9632" s="73">
        <v>0</v>
      </c>
      <c r="H9632" s="73">
        <v>0</v>
      </c>
      <c r="I9632" s="275">
        <v>118042</v>
      </c>
      <c r="J9632" s="275"/>
      <c r="K9632" s="275">
        <v>0</v>
      </c>
      <c r="L9632" s="275"/>
      <c r="M9632" s="275"/>
      <c r="N9632" s="275"/>
      <c r="O9632" s="275">
        <v>118042</v>
      </c>
      <c r="P9632" s="275"/>
      <c r="Q9632" s="73">
        <v>0</v>
      </c>
    </row>
    <row r="9633" spans="1:17" ht="12.1" customHeight="1" x14ac:dyDescent="0.25">
      <c r="A9633" s="273" t="s">
        <v>14510</v>
      </c>
      <c r="B9633" s="273"/>
      <c r="C9633" s="274" t="s">
        <v>14509</v>
      </c>
      <c r="D9633" s="274"/>
      <c r="E9633" s="274"/>
      <c r="F9633" s="274"/>
      <c r="G9633" s="73">
        <v>0</v>
      </c>
      <c r="H9633" s="73">
        <v>0</v>
      </c>
      <c r="I9633" s="275">
        <v>11762</v>
      </c>
      <c r="J9633" s="275"/>
      <c r="K9633" s="275">
        <v>0</v>
      </c>
      <c r="L9633" s="275"/>
      <c r="M9633" s="275"/>
      <c r="N9633" s="275"/>
      <c r="O9633" s="275">
        <v>11762</v>
      </c>
      <c r="P9633" s="275"/>
      <c r="Q9633" s="73">
        <v>0</v>
      </c>
    </row>
    <row r="9634" spans="1:17" ht="12.75" customHeight="1" x14ac:dyDescent="0.25">
      <c r="A9634" s="273" t="s">
        <v>14511</v>
      </c>
      <c r="B9634" s="273"/>
      <c r="C9634" s="274" t="s">
        <v>14509</v>
      </c>
      <c r="D9634" s="274"/>
      <c r="E9634" s="274"/>
      <c r="F9634" s="274"/>
      <c r="G9634" s="73">
        <v>0</v>
      </c>
      <c r="H9634" s="73">
        <v>0</v>
      </c>
      <c r="I9634" s="275">
        <v>283270</v>
      </c>
      <c r="J9634" s="275"/>
      <c r="K9634" s="275">
        <v>0</v>
      </c>
      <c r="L9634" s="275"/>
      <c r="M9634" s="275"/>
      <c r="N9634" s="275"/>
      <c r="O9634" s="275">
        <v>283270</v>
      </c>
      <c r="P9634" s="275"/>
      <c r="Q9634" s="73">
        <v>0</v>
      </c>
    </row>
    <row r="9635" spans="1:17" ht="12.1" customHeight="1" x14ac:dyDescent="0.25">
      <c r="A9635" s="273" t="s">
        <v>14512</v>
      </c>
      <c r="B9635" s="273"/>
      <c r="C9635" s="274" t="s">
        <v>14509</v>
      </c>
      <c r="D9635" s="274"/>
      <c r="E9635" s="274"/>
      <c r="F9635" s="274"/>
      <c r="G9635" s="73">
        <v>0</v>
      </c>
      <c r="H9635" s="73">
        <v>0</v>
      </c>
      <c r="I9635" s="275">
        <v>42074</v>
      </c>
      <c r="J9635" s="275"/>
      <c r="K9635" s="275">
        <v>0</v>
      </c>
      <c r="L9635" s="275"/>
      <c r="M9635" s="275"/>
      <c r="N9635" s="275"/>
      <c r="O9635" s="275">
        <v>42074</v>
      </c>
      <c r="P9635" s="275"/>
      <c r="Q9635" s="73">
        <v>0</v>
      </c>
    </row>
    <row r="9636" spans="1:17" ht="12.1" customHeight="1" x14ac:dyDescent="0.25">
      <c r="A9636" s="355"/>
      <c r="B9636" s="355"/>
      <c r="C9636" s="355"/>
      <c r="D9636" s="355"/>
      <c r="E9636" s="355"/>
      <c r="F9636" s="355"/>
      <c r="G9636" s="74">
        <v>0</v>
      </c>
      <c r="H9636" s="74">
        <v>0</v>
      </c>
      <c r="I9636" s="356">
        <v>455148</v>
      </c>
      <c r="J9636" s="356"/>
      <c r="K9636" s="356">
        <v>0</v>
      </c>
      <c r="L9636" s="356"/>
      <c r="M9636" s="356"/>
      <c r="N9636" s="356"/>
      <c r="O9636" s="356">
        <v>455148</v>
      </c>
      <c r="P9636" s="356"/>
      <c r="Q9636" s="74">
        <v>0</v>
      </c>
    </row>
    <row r="9637" spans="1:17" ht="6.8" customHeight="1" x14ac:dyDescent="0.25"/>
    <row r="9638" spans="1:17" ht="12.75" customHeight="1" x14ac:dyDescent="0.25">
      <c r="A9638" s="277" t="s">
        <v>578</v>
      </c>
      <c r="B9638" s="277"/>
      <c r="C9638" s="278" t="s">
        <v>1134</v>
      </c>
      <c r="D9638" s="278"/>
      <c r="E9638" s="278"/>
      <c r="F9638" s="278"/>
      <c r="G9638" s="278"/>
      <c r="H9638" s="278"/>
      <c r="I9638" s="278"/>
      <c r="J9638" s="278"/>
      <c r="K9638" s="278"/>
      <c r="L9638" s="278"/>
      <c r="M9638" s="278"/>
      <c r="N9638" s="278"/>
      <c r="O9638" s="278"/>
      <c r="P9638" s="278"/>
      <c r="Q9638" s="278"/>
    </row>
    <row r="9639" spans="1:17" ht="12.1" customHeight="1" x14ac:dyDescent="0.25">
      <c r="A9639" s="273" t="s">
        <v>14513</v>
      </c>
      <c r="B9639" s="273"/>
      <c r="C9639" s="274" t="s">
        <v>14514</v>
      </c>
      <c r="D9639" s="274"/>
      <c r="E9639" s="274"/>
      <c r="F9639" s="274"/>
      <c r="G9639" s="73">
        <v>0</v>
      </c>
      <c r="H9639" s="73">
        <v>0</v>
      </c>
      <c r="I9639" s="275">
        <v>212000</v>
      </c>
      <c r="J9639" s="275"/>
      <c r="K9639" s="275">
        <v>0</v>
      </c>
      <c r="L9639" s="275"/>
      <c r="M9639" s="275"/>
      <c r="N9639" s="275"/>
      <c r="O9639" s="275">
        <v>212000</v>
      </c>
      <c r="P9639" s="275"/>
      <c r="Q9639" s="73">
        <v>0</v>
      </c>
    </row>
    <row r="9640" spans="1:17" ht="12.1" customHeight="1" x14ac:dyDescent="0.25">
      <c r="A9640" s="273" t="s">
        <v>14515</v>
      </c>
      <c r="B9640" s="273"/>
      <c r="C9640" s="274" t="s">
        <v>14514</v>
      </c>
      <c r="D9640" s="274"/>
      <c r="E9640" s="274"/>
      <c r="F9640" s="274"/>
      <c r="G9640" s="73">
        <v>0</v>
      </c>
      <c r="H9640" s="73">
        <v>0</v>
      </c>
      <c r="I9640" s="275">
        <v>197181.82</v>
      </c>
      <c r="J9640" s="275"/>
      <c r="K9640" s="275">
        <v>0</v>
      </c>
      <c r="L9640" s="275"/>
      <c r="M9640" s="275"/>
      <c r="N9640" s="275"/>
      <c r="O9640" s="275">
        <v>197181.82</v>
      </c>
      <c r="P9640" s="275"/>
      <c r="Q9640" s="73">
        <v>0</v>
      </c>
    </row>
    <row r="9641" spans="1:17" ht="12.1" customHeight="1" x14ac:dyDescent="0.25">
      <c r="A9641" s="273" t="s">
        <v>14516</v>
      </c>
      <c r="B9641" s="273"/>
      <c r="C9641" s="274" t="s">
        <v>14517</v>
      </c>
      <c r="D9641" s="274"/>
      <c r="E9641" s="274"/>
      <c r="F9641" s="274"/>
      <c r="G9641" s="73">
        <v>0</v>
      </c>
      <c r="H9641" s="73">
        <v>0</v>
      </c>
      <c r="I9641" s="275">
        <v>48000</v>
      </c>
      <c r="J9641" s="275"/>
      <c r="K9641" s="275">
        <v>0</v>
      </c>
      <c r="L9641" s="275"/>
      <c r="M9641" s="275"/>
      <c r="N9641" s="275"/>
      <c r="O9641" s="275">
        <v>48000</v>
      </c>
      <c r="P9641" s="275"/>
      <c r="Q9641" s="73">
        <v>0</v>
      </c>
    </row>
    <row r="9642" spans="1:17" ht="12.75" customHeight="1" x14ac:dyDescent="0.25">
      <c r="A9642" s="273" t="s">
        <v>14518</v>
      </c>
      <c r="B9642" s="273"/>
      <c r="C9642" s="274" t="s">
        <v>14519</v>
      </c>
      <c r="D9642" s="274"/>
      <c r="E9642" s="274"/>
      <c r="F9642" s="274"/>
      <c r="G9642" s="73">
        <v>0</v>
      </c>
      <c r="H9642" s="73">
        <v>0</v>
      </c>
      <c r="I9642" s="275">
        <v>400000</v>
      </c>
      <c r="J9642" s="275"/>
      <c r="K9642" s="275">
        <v>0</v>
      </c>
      <c r="L9642" s="275"/>
      <c r="M9642" s="275"/>
      <c r="N9642" s="275"/>
      <c r="O9642" s="275">
        <v>400000</v>
      </c>
      <c r="P9642" s="275"/>
      <c r="Q9642" s="73">
        <v>0</v>
      </c>
    </row>
    <row r="9643" spans="1:17" ht="12.1" customHeight="1" x14ac:dyDescent="0.25">
      <c r="A9643" s="273" t="s">
        <v>14520</v>
      </c>
      <c r="B9643" s="273"/>
      <c r="C9643" s="274" t="s">
        <v>14514</v>
      </c>
      <c r="D9643" s="274"/>
      <c r="E9643" s="274"/>
      <c r="F9643" s="274"/>
      <c r="G9643" s="73">
        <v>0</v>
      </c>
      <c r="H9643" s="73">
        <v>0</v>
      </c>
      <c r="I9643" s="275">
        <v>300000</v>
      </c>
      <c r="J9643" s="275"/>
      <c r="K9643" s="275">
        <v>0</v>
      </c>
      <c r="L9643" s="275"/>
      <c r="M9643" s="275"/>
      <c r="N9643" s="275"/>
      <c r="O9643" s="275">
        <v>300000</v>
      </c>
      <c r="P9643" s="275"/>
      <c r="Q9643" s="73">
        <v>0</v>
      </c>
    </row>
    <row r="9644" spans="1:17" ht="12.1" customHeight="1" x14ac:dyDescent="0.25">
      <c r="A9644" s="273" t="s">
        <v>14521</v>
      </c>
      <c r="B9644" s="273"/>
      <c r="C9644" s="274" t="s">
        <v>14514</v>
      </c>
      <c r="D9644" s="274"/>
      <c r="E9644" s="274"/>
      <c r="F9644" s="274"/>
      <c r="G9644" s="73">
        <v>0</v>
      </c>
      <c r="H9644" s="73">
        <v>0</v>
      </c>
      <c r="I9644" s="275">
        <v>43636.36</v>
      </c>
      <c r="J9644" s="275"/>
      <c r="K9644" s="275">
        <v>0</v>
      </c>
      <c r="L9644" s="275"/>
      <c r="M9644" s="275"/>
      <c r="N9644" s="275"/>
      <c r="O9644" s="275">
        <v>43636.36</v>
      </c>
      <c r="P9644" s="275"/>
      <c r="Q9644" s="73">
        <v>0</v>
      </c>
    </row>
    <row r="9645" spans="1:17" ht="12.75" customHeight="1" x14ac:dyDescent="0.25">
      <c r="A9645" s="273" t="s">
        <v>14522</v>
      </c>
      <c r="B9645" s="273"/>
      <c r="C9645" s="274" t="s">
        <v>14523</v>
      </c>
      <c r="D9645" s="274"/>
      <c r="E9645" s="274"/>
      <c r="F9645" s="274"/>
      <c r="G9645" s="73">
        <v>0</v>
      </c>
      <c r="H9645" s="73">
        <v>0</v>
      </c>
      <c r="I9645" s="275">
        <v>1570669.54</v>
      </c>
      <c r="J9645" s="275"/>
      <c r="K9645" s="275">
        <v>0</v>
      </c>
      <c r="L9645" s="275"/>
      <c r="M9645" s="275"/>
      <c r="N9645" s="275"/>
      <c r="O9645" s="275">
        <v>1570669.54</v>
      </c>
      <c r="P9645" s="275"/>
      <c r="Q9645" s="73">
        <v>0</v>
      </c>
    </row>
    <row r="9646" spans="1:17" ht="12.1" customHeight="1" x14ac:dyDescent="0.25">
      <c r="A9646" s="273" t="s">
        <v>14524</v>
      </c>
      <c r="B9646" s="273"/>
      <c r="C9646" s="274" t="s">
        <v>14525</v>
      </c>
      <c r="D9646" s="274"/>
      <c r="E9646" s="274"/>
      <c r="F9646" s="274"/>
      <c r="G9646" s="73">
        <v>0</v>
      </c>
      <c r="H9646" s="73">
        <v>0</v>
      </c>
      <c r="I9646" s="275">
        <v>3071400.89</v>
      </c>
      <c r="J9646" s="275"/>
      <c r="K9646" s="275">
        <v>0</v>
      </c>
      <c r="L9646" s="275"/>
      <c r="M9646" s="275"/>
      <c r="N9646" s="275"/>
      <c r="O9646" s="275">
        <v>3071400.89</v>
      </c>
      <c r="P9646" s="275"/>
      <c r="Q9646" s="73">
        <v>0</v>
      </c>
    </row>
    <row r="9647" spans="1:17" ht="12.1" customHeight="1" x14ac:dyDescent="0.25">
      <c r="A9647" s="273" t="s">
        <v>14526</v>
      </c>
      <c r="B9647" s="273"/>
      <c r="C9647" s="274" t="s">
        <v>14527</v>
      </c>
      <c r="D9647" s="274"/>
      <c r="E9647" s="274"/>
      <c r="F9647" s="274"/>
      <c r="G9647" s="73">
        <v>0</v>
      </c>
      <c r="H9647" s="73">
        <v>0</v>
      </c>
      <c r="I9647" s="275">
        <v>4501265.82</v>
      </c>
      <c r="J9647" s="275"/>
      <c r="K9647" s="275">
        <v>0</v>
      </c>
      <c r="L9647" s="275"/>
      <c r="M9647" s="275"/>
      <c r="N9647" s="275"/>
      <c r="O9647" s="275">
        <v>4501265.82</v>
      </c>
      <c r="P9647" s="275"/>
      <c r="Q9647" s="73">
        <v>0</v>
      </c>
    </row>
    <row r="9648" spans="1:17" ht="12.75" customHeight="1" x14ac:dyDescent="0.25">
      <c r="A9648" s="273" t="s">
        <v>14528</v>
      </c>
      <c r="B9648" s="273"/>
      <c r="C9648" s="274" t="s">
        <v>14529</v>
      </c>
      <c r="D9648" s="274"/>
      <c r="E9648" s="274"/>
      <c r="F9648" s="274"/>
      <c r="G9648" s="73">
        <v>0</v>
      </c>
      <c r="H9648" s="73">
        <v>0</v>
      </c>
      <c r="I9648" s="275">
        <v>649090.91</v>
      </c>
      <c r="J9648" s="275"/>
      <c r="K9648" s="275">
        <v>0</v>
      </c>
      <c r="L9648" s="275"/>
      <c r="M9648" s="275"/>
      <c r="N9648" s="275"/>
      <c r="O9648" s="275">
        <v>649090.91</v>
      </c>
      <c r="P9648" s="275"/>
      <c r="Q9648" s="73">
        <v>0</v>
      </c>
    </row>
    <row r="9649" spans="1:17" ht="12.1" customHeight="1" x14ac:dyDescent="0.25">
      <c r="A9649" s="273" t="s">
        <v>14530</v>
      </c>
      <c r="B9649" s="273"/>
      <c r="C9649" s="274" t="s">
        <v>14531</v>
      </c>
      <c r="D9649" s="274"/>
      <c r="E9649" s="274"/>
      <c r="F9649" s="274"/>
      <c r="G9649" s="73">
        <v>0</v>
      </c>
      <c r="H9649" s="73">
        <v>0</v>
      </c>
      <c r="I9649" s="275">
        <v>10157447.91</v>
      </c>
      <c r="J9649" s="275"/>
      <c r="K9649" s="275">
        <v>0</v>
      </c>
      <c r="L9649" s="275"/>
      <c r="M9649" s="275"/>
      <c r="N9649" s="275"/>
      <c r="O9649" s="275">
        <v>10157447.91</v>
      </c>
      <c r="P9649" s="275"/>
      <c r="Q9649" s="73">
        <v>0</v>
      </c>
    </row>
    <row r="9650" spans="1:17" ht="12.1" customHeight="1" x14ac:dyDescent="0.25">
      <c r="A9650" s="273" t="s">
        <v>14532</v>
      </c>
      <c r="B9650" s="273"/>
      <c r="C9650" s="274" t="s">
        <v>14519</v>
      </c>
      <c r="D9650" s="274"/>
      <c r="E9650" s="274"/>
      <c r="F9650" s="274"/>
      <c r="G9650" s="73">
        <v>0</v>
      </c>
      <c r="H9650" s="73">
        <v>0</v>
      </c>
      <c r="I9650" s="275">
        <v>793200</v>
      </c>
      <c r="J9650" s="275"/>
      <c r="K9650" s="275">
        <v>0</v>
      </c>
      <c r="L9650" s="275"/>
      <c r="M9650" s="275"/>
      <c r="N9650" s="275"/>
      <c r="O9650" s="275">
        <v>793200</v>
      </c>
      <c r="P9650" s="275"/>
      <c r="Q9650" s="73">
        <v>0</v>
      </c>
    </row>
    <row r="9651" spans="1:17" ht="12.75" customHeight="1" x14ac:dyDescent="0.25">
      <c r="A9651" s="273" t="s">
        <v>14533</v>
      </c>
      <c r="B9651" s="273"/>
      <c r="C9651" s="274" t="s">
        <v>14534</v>
      </c>
      <c r="D9651" s="274"/>
      <c r="E9651" s="274"/>
      <c r="F9651" s="274"/>
      <c r="G9651" s="73">
        <v>0</v>
      </c>
      <c r="H9651" s="73">
        <v>0</v>
      </c>
      <c r="I9651" s="275">
        <v>260000</v>
      </c>
      <c r="J9651" s="275"/>
      <c r="K9651" s="275">
        <v>0</v>
      </c>
      <c r="L9651" s="275"/>
      <c r="M9651" s="275"/>
      <c r="N9651" s="275"/>
      <c r="O9651" s="275">
        <v>260000</v>
      </c>
      <c r="P9651" s="275"/>
      <c r="Q9651" s="73">
        <v>0</v>
      </c>
    </row>
    <row r="9652" spans="1:17" ht="12.1" customHeight="1" x14ac:dyDescent="0.25">
      <c r="A9652" s="273" t="s">
        <v>14535</v>
      </c>
      <c r="B9652" s="273"/>
      <c r="C9652" s="274" t="s">
        <v>14519</v>
      </c>
      <c r="D9652" s="274"/>
      <c r="E9652" s="274"/>
      <c r="F9652" s="274"/>
      <c r="G9652" s="73">
        <v>0</v>
      </c>
      <c r="H9652" s="73">
        <v>0</v>
      </c>
      <c r="I9652" s="275">
        <v>760000</v>
      </c>
      <c r="J9652" s="275"/>
      <c r="K9652" s="275">
        <v>0</v>
      </c>
      <c r="L9652" s="275"/>
      <c r="M9652" s="275"/>
      <c r="N9652" s="275"/>
      <c r="O9652" s="275">
        <v>760000</v>
      </c>
      <c r="P9652" s="275"/>
      <c r="Q9652" s="73">
        <v>0</v>
      </c>
    </row>
    <row r="9653" spans="1:17" ht="12.1" customHeight="1" x14ac:dyDescent="0.25">
      <c r="A9653" s="273" t="s">
        <v>14536</v>
      </c>
      <c r="B9653" s="273"/>
      <c r="C9653" s="274" t="s">
        <v>14534</v>
      </c>
      <c r="D9653" s="274"/>
      <c r="E9653" s="274"/>
      <c r="F9653" s="274"/>
      <c r="G9653" s="73">
        <v>0</v>
      </c>
      <c r="H9653" s="73">
        <v>0</v>
      </c>
      <c r="I9653" s="275">
        <v>196181.82</v>
      </c>
      <c r="J9653" s="275"/>
      <c r="K9653" s="275">
        <v>0</v>
      </c>
      <c r="L9653" s="275"/>
      <c r="M9653" s="275"/>
      <c r="N9653" s="275"/>
      <c r="O9653" s="275">
        <v>196181.82</v>
      </c>
      <c r="P9653" s="275"/>
      <c r="Q9653" s="73">
        <v>0</v>
      </c>
    </row>
    <row r="9654" spans="1:17" ht="12.75" customHeight="1" x14ac:dyDescent="0.25">
      <c r="A9654" s="273" t="s">
        <v>14537</v>
      </c>
      <c r="B9654" s="273"/>
      <c r="C9654" s="274" t="s">
        <v>14519</v>
      </c>
      <c r="D9654" s="274"/>
      <c r="E9654" s="274"/>
      <c r="F9654" s="274"/>
      <c r="G9654" s="73">
        <v>0</v>
      </c>
      <c r="H9654" s="73">
        <v>0</v>
      </c>
      <c r="I9654" s="275">
        <v>599200</v>
      </c>
      <c r="J9654" s="275"/>
      <c r="K9654" s="275">
        <v>0</v>
      </c>
      <c r="L9654" s="275"/>
      <c r="M9654" s="275"/>
      <c r="N9654" s="275"/>
      <c r="O9654" s="275">
        <v>599200</v>
      </c>
      <c r="P9654" s="275"/>
      <c r="Q9654" s="73">
        <v>0</v>
      </c>
    </row>
    <row r="9655" spans="1:17" ht="12.1" customHeight="1" x14ac:dyDescent="0.25">
      <c r="A9655" s="273" t="s">
        <v>14538</v>
      </c>
      <c r="B9655" s="273"/>
      <c r="C9655" s="274" t="s">
        <v>14519</v>
      </c>
      <c r="D9655" s="274"/>
      <c r="E9655" s="274"/>
      <c r="F9655" s="274"/>
      <c r="G9655" s="73">
        <v>0</v>
      </c>
      <c r="H9655" s="73">
        <v>0</v>
      </c>
      <c r="I9655" s="275">
        <v>477754</v>
      </c>
      <c r="J9655" s="275"/>
      <c r="K9655" s="275">
        <v>0</v>
      </c>
      <c r="L9655" s="275"/>
      <c r="M9655" s="275"/>
      <c r="N9655" s="275"/>
      <c r="O9655" s="275">
        <v>477754</v>
      </c>
      <c r="P9655" s="275"/>
      <c r="Q9655" s="73">
        <v>0</v>
      </c>
    </row>
    <row r="9656" spans="1:17" ht="12.1" customHeight="1" x14ac:dyDescent="0.25">
      <c r="A9656" s="273" t="s">
        <v>14539</v>
      </c>
      <c r="B9656" s="273"/>
      <c r="C9656" s="274" t="s">
        <v>14534</v>
      </c>
      <c r="D9656" s="274"/>
      <c r="E9656" s="274"/>
      <c r="F9656" s="274"/>
      <c r="G9656" s="73">
        <v>0</v>
      </c>
      <c r="H9656" s="73">
        <v>0</v>
      </c>
      <c r="I9656" s="275">
        <v>356000</v>
      </c>
      <c r="J9656" s="275"/>
      <c r="K9656" s="275">
        <v>0</v>
      </c>
      <c r="L9656" s="275"/>
      <c r="M9656" s="275"/>
      <c r="N9656" s="275"/>
      <c r="O9656" s="275">
        <v>356000</v>
      </c>
      <c r="P9656" s="275"/>
      <c r="Q9656" s="73">
        <v>0</v>
      </c>
    </row>
    <row r="9657" spans="1:17" ht="12.75" customHeight="1" x14ac:dyDescent="0.25">
      <c r="A9657" s="273" t="s">
        <v>14540</v>
      </c>
      <c r="B9657" s="273"/>
      <c r="C9657" s="274" t="s">
        <v>14519</v>
      </c>
      <c r="D9657" s="274"/>
      <c r="E9657" s="274"/>
      <c r="F9657" s="274"/>
      <c r="G9657" s="73">
        <v>0</v>
      </c>
      <c r="H9657" s="73">
        <v>0</v>
      </c>
      <c r="I9657" s="275">
        <v>556000</v>
      </c>
      <c r="J9657" s="275"/>
      <c r="K9657" s="275">
        <v>0</v>
      </c>
      <c r="L9657" s="275"/>
      <c r="M9657" s="275"/>
      <c r="N9657" s="275"/>
      <c r="O9657" s="275">
        <v>556000</v>
      </c>
      <c r="P9657" s="275"/>
      <c r="Q9657" s="73">
        <v>0</v>
      </c>
    </row>
    <row r="9658" spans="1:17" ht="12.1" customHeight="1" x14ac:dyDescent="0.25">
      <c r="A9658" s="273" t="s">
        <v>14541</v>
      </c>
      <c r="B9658" s="273"/>
      <c r="C9658" s="274" t="s">
        <v>14534</v>
      </c>
      <c r="D9658" s="274"/>
      <c r="E9658" s="274"/>
      <c r="F9658" s="274"/>
      <c r="G9658" s="73">
        <v>0</v>
      </c>
      <c r="H9658" s="73">
        <v>0</v>
      </c>
      <c r="I9658" s="275">
        <v>153800</v>
      </c>
      <c r="J9658" s="275"/>
      <c r="K9658" s="275">
        <v>0</v>
      </c>
      <c r="L9658" s="275"/>
      <c r="M9658" s="275"/>
      <c r="N9658" s="275"/>
      <c r="O9658" s="275">
        <v>153800</v>
      </c>
      <c r="P9658" s="275"/>
      <c r="Q9658" s="73">
        <v>0</v>
      </c>
    </row>
    <row r="9659" spans="1:17" ht="12.1" customHeight="1" x14ac:dyDescent="0.25">
      <c r="A9659" s="273" t="s">
        <v>14542</v>
      </c>
      <c r="B9659" s="273"/>
      <c r="C9659" s="274" t="s">
        <v>14519</v>
      </c>
      <c r="D9659" s="274"/>
      <c r="E9659" s="274"/>
      <c r="F9659" s="274"/>
      <c r="G9659" s="73">
        <v>0</v>
      </c>
      <c r="H9659" s="73">
        <v>0</v>
      </c>
      <c r="I9659" s="275">
        <v>398400</v>
      </c>
      <c r="J9659" s="275"/>
      <c r="K9659" s="275">
        <v>0</v>
      </c>
      <c r="L9659" s="275"/>
      <c r="M9659" s="275"/>
      <c r="N9659" s="275"/>
      <c r="O9659" s="275">
        <v>398400</v>
      </c>
      <c r="P9659" s="275"/>
      <c r="Q9659" s="73">
        <v>0</v>
      </c>
    </row>
    <row r="9660" spans="1:17" ht="12.75" customHeight="1" x14ac:dyDescent="0.25">
      <c r="A9660" s="273" t="s">
        <v>14543</v>
      </c>
      <c r="B9660" s="273"/>
      <c r="C9660" s="274" t="s">
        <v>14534</v>
      </c>
      <c r="D9660" s="274"/>
      <c r="E9660" s="274"/>
      <c r="F9660" s="274"/>
      <c r="G9660" s="73">
        <v>0</v>
      </c>
      <c r="H9660" s="73">
        <v>0</v>
      </c>
      <c r="I9660" s="275">
        <v>123600</v>
      </c>
      <c r="J9660" s="275"/>
      <c r="K9660" s="275">
        <v>0</v>
      </c>
      <c r="L9660" s="275"/>
      <c r="M9660" s="275"/>
      <c r="N9660" s="275"/>
      <c r="O9660" s="275">
        <v>123600</v>
      </c>
      <c r="P9660" s="275"/>
      <c r="Q9660" s="73">
        <v>0</v>
      </c>
    </row>
    <row r="9661" spans="1:17" ht="12.1" customHeight="1" x14ac:dyDescent="0.25">
      <c r="A9661" s="273" t="s">
        <v>14544</v>
      </c>
      <c r="B9661" s="273"/>
      <c r="C9661" s="274" t="s">
        <v>14519</v>
      </c>
      <c r="D9661" s="274"/>
      <c r="E9661" s="274"/>
      <c r="F9661" s="274"/>
      <c r="G9661" s="73">
        <v>0</v>
      </c>
      <c r="H9661" s="73">
        <v>0</v>
      </c>
      <c r="I9661" s="275">
        <v>501800</v>
      </c>
      <c r="J9661" s="275"/>
      <c r="K9661" s="275">
        <v>0</v>
      </c>
      <c r="L9661" s="275"/>
      <c r="M9661" s="275"/>
      <c r="N9661" s="275"/>
      <c r="O9661" s="275">
        <v>501800</v>
      </c>
      <c r="P9661" s="275"/>
      <c r="Q9661" s="73">
        <v>0</v>
      </c>
    </row>
    <row r="9662" spans="1:17" ht="12.1" customHeight="1" x14ac:dyDescent="0.25">
      <c r="A9662" s="273" t="s">
        <v>14545</v>
      </c>
      <c r="B9662" s="273"/>
      <c r="C9662" s="274" t="s">
        <v>14519</v>
      </c>
      <c r="D9662" s="274"/>
      <c r="E9662" s="274"/>
      <c r="F9662" s="274"/>
      <c r="G9662" s="73">
        <v>0</v>
      </c>
      <c r="H9662" s="73">
        <v>0</v>
      </c>
      <c r="I9662" s="275">
        <v>542800</v>
      </c>
      <c r="J9662" s="275"/>
      <c r="K9662" s="275">
        <v>0</v>
      </c>
      <c r="L9662" s="275"/>
      <c r="M9662" s="275"/>
      <c r="N9662" s="275"/>
      <c r="O9662" s="275">
        <v>542800</v>
      </c>
      <c r="P9662" s="275"/>
      <c r="Q9662" s="73">
        <v>0</v>
      </c>
    </row>
    <row r="9663" spans="1:17" ht="12.1" customHeight="1" x14ac:dyDescent="0.25">
      <c r="A9663" s="273" t="s">
        <v>14546</v>
      </c>
      <c r="B9663" s="273"/>
      <c r="C9663" s="274" t="s">
        <v>14534</v>
      </c>
      <c r="D9663" s="274"/>
      <c r="E9663" s="274"/>
      <c r="F9663" s="274"/>
      <c r="G9663" s="73">
        <v>0</v>
      </c>
      <c r="H9663" s="73">
        <v>0</v>
      </c>
      <c r="I9663" s="275">
        <v>357400</v>
      </c>
      <c r="J9663" s="275"/>
      <c r="K9663" s="275">
        <v>0</v>
      </c>
      <c r="L9663" s="275"/>
      <c r="M9663" s="275"/>
      <c r="N9663" s="275"/>
      <c r="O9663" s="275">
        <v>357400</v>
      </c>
      <c r="P9663" s="275"/>
      <c r="Q9663" s="73">
        <v>0</v>
      </c>
    </row>
    <row r="9664" spans="1:17" ht="12.75" customHeight="1" x14ac:dyDescent="0.25">
      <c r="A9664" s="273" t="s">
        <v>14547</v>
      </c>
      <c r="B9664" s="273"/>
      <c r="C9664" s="274" t="s">
        <v>14519</v>
      </c>
      <c r="D9664" s="274"/>
      <c r="E9664" s="274"/>
      <c r="F9664" s="274"/>
      <c r="G9664" s="73">
        <v>0</v>
      </c>
      <c r="H9664" s="73">
        <v>0</v>
      </c>
      <c r="I9664" s="275">
        <v>657400</v>
      </c>
      <c r="J9664" s="275"/>
      <c r="K9664" s="275">
        <v>0</v>
      </c>
      <c r="L9664" s="275"/>
      <c r="M9664" s="275"/>
      <c r="N9664" s="275"/>
      <c r="O9664" s="275">
        <v>657400</v>
      </c>
      <c r="P9664" s="275"/>
      <c r="Q9664" s="73">
        <v>0</v>
      </c>
    </row>
    <row r="9665" spans="1:17" ht="12.1" customHeight="1" x14ac:dyDescent="0.25">
      <c r="A9665" s="273" t="s">
        <v>14548</v>
      </c>
      <c r="B9665" s="273"/>
      <c r="C9665" s="274" t="s">
        <v>14534</v>
      </c>
      <c r="D9665" s="274"/>
      <c r="E9665" s="274"/>
      <c r="F9665" s="274"/>
      <c r="G9665" s="73">
        <v>0</v>
      </c>
      <c r="H9665" s="73">
        <v>0</v>
      </c>
      <c r="I9665" s="275">
        <v>89200</v>
      </c>
      <c r="J9665" s="275"/>
      <c r="K9665" s="275">
        <v>0</v>
      </c>
      <c r="L9665" s="275"/>
      <c r="M9665" s="275"/>
      <c r="N9665" s="275"/>
      <c r="O9665" s="275">
        <v>89200</v>
      </c>
      <c r="P9665" s="275"/>
      <c r="Q9665" s="73">
        <v>0</v>
      </c>
    </row>
    <row r="9666" spans="1:17" ht="12.1" customHeight="1" x14ac:dyDescent="0.25">
      <c r="A9666" s="273" t="s">
        <v>14549</v>
      </c>
      <c r="B9666" s="273"/>
      <c r="C9666" s="274" t="s">
        <v>14519</v>
      </c>
      <c r="D9666" s="274"/>
      <c r="E9666" s="274"/>
      <c r="F9666" s="274"/>
      <c r="G9666" s="73">
        <v>0</v>
      </c>
      <c r="H9666" s="73">
        <v>0</v>
      </c>
      <c r="I9666" s="275">
        <v>589200</v>
      </c>
      <c r="J9666" s="275"/>
      <c r="K9666" s="275">
        <v>0</v>
      </c>
      <c r="L9666" s="275"/>
      <c r="M9666" s="275"/>
      <c r="N9666" s="275"/>
      <c r="O9666" s="275">
        <v>589200</v>
      </c>
      <c r="P9666" s="275"/>
      <c r="Q9666" s="73">
        <v>0</v>
      </c>
    </row>
    <row r="9667" spans="1:17" ht="12.75" customHeight="1" x14ac:dyDescent="0.25">
      <c r="A9667" s="273" t="s">
        <v>14550</v>
      </c>
      <c r="B9667" s="273"/>
      <c r="C9667" s="274" t="s">
        <v>14519</v>
      </c>
      <c r="D9667" s="274"/>
      <c r="E9667" s="274"/>
      <c r="F9667" s="274"/>
      <c r="G9667" s="73">
        <v>0</v>
      </c>
      <c r="H9667" s="73">
        <v>0</v>
      </c>
      <c r="I9667" s="275">
        <v>489400</v>
      </c>
      <c r="J9667" s="275"/>
      <c r="K9667" s="275">
        <v>0</v>
      </c>
      <c r="L9667" s="275"/>
      <c r="M9667" s="275"/>
      <c r="N9667" s="275"/>
      <c r="O9667" s="275">
        <v>489400</v>
      </c>
      <c r="P9667" s="275"/>
      <c r="Q9667" s="73">
        <v>0</v>
      </c>
    </row>
    <row r="9668" spans="1:17" ht="12.1" customHeight="1" x14ac:dyDescent="0.25">
      <c r="A9668" s="273" t="s">
        <v>14551</v>
      </c>
      <c r="B9668" s="273"/>
      <c r="C9668" s="274" t="s">
        <v>14534</v>
      </c>
      <c r="D9668" s="274"/>
      <c r="E9668" s="274"/>
      <c r="F9668" s="274"/>
      <c r="G9668" s="73">
        <v>0</v>
      </c>
      <c r="H9668" s="73">
        <v>0</v>
      </c>
      <c r="I9668" s="275">
        <v>90000</v>
      </c>
      <c r="J9668" s="275"/>
      <c r="K9668" s="275">
        <v>0</v>
      </c>
      <c r="L9668" s="275"/>
      <c r="M9668" s="275"/>
      <c r="N9668" s="275"/>
      <c r="O9668" s="275">
        <v>90000</v>
      </c>
      <c r="P9668" s="275"/>
      <c r="Q9668" s="73">
        <v>0</v>
      </c>
    </row>
    <row r="9669" spans="1:17" ht="12.1" customHeight="1" x14ac:dyDescent="0.25">
      <c r="A9669" s="273" t="s">
        <v>14552</v>
      </c>
      <c r="B9669" s="273"/>
      <c r="C9669" s="274" t="s">
        <v>14519</v>
      </c>
      <c r="D9669" s="274"/>
      <c r="E9669" s="274"/>
      <c r="F9669" s="274"/>
      <c r="G9669" s="73">
        <v>0</v>
      </c>
      <c r="H9669" s="73">
        <v>0</v>
      </c>
      <c r="I9669" s="275">
        <v>490000</v>
      </c>
      <c r="J9669" s="275"/>
      <c r="K9669" s="275">
        <v>0</v>
      </c>
      <c r="L9669" s="275"/>
      <c r="M9669" s="275"/>
      <c r="N9669" s="275"/>
      <c r="O9669" s="275">
        <v>490000</v>
      </c>
      <c r="P9669" s="275"/>
      <c r="Q9669" s="73">
        <v>0</v>
      </c>
    </row>
    <row r="9670" spans="1:17" ht="12.75" customHeight="1" x14ac:dyDescent="0.25">
      <c r="A9670" s="273" t="s">
        <v>14553</v>
      </c>
      <c r="B9670" s="273"/>
      <c r="C9670" s="274" t="s">
        <v>14534</v>
      </c>
      <c r="D9670" s="274"/>
      <c r="E9670" s="274"/>
      <c r="F9670" s="274"/>
      <c r="G9670" s="73">
        <v>0</v>
      </c>
      <c r="H9670" s="73">
        <v>0</v>
      </c>
      <c r="I9670" s="275">
        <v>80000</v>
      </c>
      <c r="J9670" s="275"/>
      <c r="K9670" s="275">
        <v>0</v>
      </c>
      <c r="L9670" s="275"/>
      <c r="M9670" s="275"/>
      <c r="N9670" s="275"/>
      <c r="O9670" s="275">
        <v>80000</v>
      </c>
      <c r="P9670" s="275"/>
      <c r="Q9670" s="73">
        <v>0</v>
      </c>
    </row>
    <row r="9671" spans="1:17" ht="12.1" customHeight="1" x14ac:dyDescent="0.25">
      <c r="A9671" s="273" t="s">
        <v>14554</v>
      </c>
      <c r="B9671" s="273"/>
      <c r="C9671" s="274" t="s">
        <v>14519</v>
      </c>
      <c r="D9671" s="274"/>
      <c r="E9671" s="274"/>
      <c r="F9671" s="274"/>
      <c r="G9671" s="73">
        <v>0</v>
      </c>
      <c r="H9671" s="73">
        <v>0</v>
      </c>
      <c r="I9671" s="275">
        <v>400000</v>
      </c>
      <c r="J9671" s="275"/>
      <c r="K9671" s="275">
        <v>0</v>
      </c>
      <c r="L9671" s="275"/>
      <c r="M9671" s="275"/>
      <c r="N9671" s="275"/>
      <c r="O9671" s="275">
        <v>400000</v>
      </c>
      <c r="P9671" s="275"/>
      <c r="Q9671" s="73">
        <v>0</v>
      </c>
    </row>
    <row r="9672" spans="1:17" ht="12.1" customHeight="1" x14ac:dyDescent="0.25">
      <c r="A9672" s="273" t="s">
        <v>14555</v>
      </c>
      <c r="B9672" s="273"/>
      <c r="C9672" s="274" t="s">
        <v>14534</v>
      </c>
      <c r="D9672" s="274"/>
      <c r="E9672" s="274"/>
      <c r="F9672" s="274"/>
      <c r="G9672" s="73">
        <v>0</v>
      </c>
      <c r="H9672" s="73">
        <v>0</v>
      </c>
      <c r="I9672" s="275">
        <v>224000</v>
      </c>
      <c r="J9672" s="275"/>
      <c r="K9672" s="275">
        <v>0</v>
      </c>
      <c r="L9672" s="275"/>
      <c r="M9672" s="275"/>
      <c r="N9672" s="275"/>
      <c r="O9672" s="275">
        <v>224000</v>
      </c>
      <c r="P9672" s="275"/>
      <c r="Q9672" s="73">
        <v>0</v>
      </c>
    </row>
    <row r="9673" spans="1:17" ht="12.75" customHeight="1" x14ac:dyDescent="0.25">
      <c r="A9673" s="273" t="s">
        <v>14556</v>
      </c>
      <c r="B9673" s="273"/>
      <c r="C9673" s="274" t="s">
        <v>14519</v>
      </c>
      <c r="D9673" s="274"/>
      <c r="E9673" s="274"/>
      <c r="F9673" s="274"/>
      <c r="G9673" s="73">
        <v>0</v>
      </c>
      <c r="H9673" s="73">
        <v>0</v>
      </c>
      <c r="I9673" s="275">
        <v>620000</v>
      </c>
      <c r="J9673" s="275"/>
      <c r="K9673" s="275">
        <v>0</v>
      </c>
      <c r="L9673" s="275"/>
      <c r="M9673" s="275"/>
      <c r="N9673" s="275"/>
      <c r="O9673" s="275">
        <v>620000</v>
      </c>
      <c r="P9673" s="275"/>
      <c r="Q9673" s="73">
        <v>0</v>
      </c>
    </row>
    <row r="9674" spans="1:17" ht="12.1" customHeight="1" x14ac:dyDescent="0.25">
      <c r="A9674" s="273" t="s">
        <v>14557</v>
      </c>
      <c r="B9674" s="273"/>
      <c r="C9674" s="274" t="s">
        <v>14534</v>
      </c>
      <c r="D9674" s="274"/>
      <c r="E9674" s="274"/>
      <c r="F9674" s="274"/>
      <c r="G9674" s="73">
        <v>0</v>
      </c>
      <c r="H9674" s="73">
        <v>0</v>
      </c>
      <c r="I9674" s="275">
        <v>121600</v>
      </c>
      <c r="J9674" s="275"/>
      <c r="K9674" s="275">
        <v>0</v>
      </c>
      <c r="L9674" s="275"/>
      <c r="M9674" s="275"/>
      <c r="N9674" s="275"/>
      <c r="O9674" s="275">
        <v>121600</v>
      </c>
      <c r="P9674" s="275"/>
      <c r="Q9674" s="73">
        <v>0</v>
      </c>
    </row>
    <row r="9675" spans="1:17" ht="12.1" customHeight="1" x14ac:dyDescent="0.25">
      <c r="A9675" s="273" t="s">
        <v>14558</v>
      </c>
      <c r="B9675" s="273"/>
      <c r="C9675" s="274" t="s">
        <v>14519</v>
      </c>
      <c r="D9675" s="274"/>
      <c r="E9675" s="274"/>
      <c r="F9675" s="274"/>
      <c r="G9675" s="73">
        <v>0</v>
      </c>
      <c r="H9675" s="73">
        <v>0</v>
      </c>
      <c r="I9675" s="275">
        <v>551600</v>
      </c>
      <c r="J9675" s="275"/>
      <c r="K9675" s="275">
        <v>0</v>
      </c>
      <c r="L9675" s="275"/>
      <c r="M9675" s="275"/>
      <c r="N9675" s="275"/>
      <c r="O9675" s="275">
        <v>551600</v>
      </c>
      <c r="P9675" s="275"/>
      <c r="Q9675" s="73">
        <v>0</v>
      </c>
    </row>
    <row r="9676" spans="1:17" ht="12.75" customHeight="1" x14ac:dyDescent="0.25">
      <c r="A9676" s="273" t="s">
        <v>14559</v>
      </c>
      <c r="B9676" s="273"/>
      <c r="C9676" s="274" t="s">
        <v>14519</v>
      </c>
      <c r="D9676" s="274"/>
      <c r="E9676" s="274"/>
      <c r="F9676" s="274"/>
      <c r="G9676" s="73">
        <v>0</v>
      </c>
      <c r="H9676" s="73">
        <v>0</v>
      </c>
      <c r="I9676" s="275">
        <v>541200</v>
      </c>
      <c r="J9676" s="275"/>
      <c r="K9676" s="275">
        <v>0</v>
      </c>
      <c r="L9676" s="275"/>
      <c r="M9676" s="275"/>
      <c r="N9676" s="275"/>
      <c r="O9676" s="275">
        <v>541200</v>
      </c>
      <c r="P9676" s="275"/>
      <c r="Q9676" s="73">
        <v>0</v>
      </c>
    </row>
    <row r="9677" spans="1:17" ht="12.1" customHeight="1" x14ac:dyDescent="0.25">
      <c r="A9677" s="273" t="s">
        <v>14560</v>
      </c>
      <c r="B9677" s="273"/>
      <c r="C9677" s="274" t="s">
        <v>14519</v>
      </c>
      <c r="D9677" s="274"/>
      <c r="E9677" s="274"/>
      <c r="F9677" s="274"/>
      <c r="G9677" s="73">
        <v>0</v>
      </c>
      <c r="H9677" s="73">
        <v>0</v>
      </c>
      <c r="I9677" s="275">
        <v>520000</v>
      </c>
      <c r="J9677" s="275"/>
      <c r="K9677" s="275">
        <v>0</v>
      </c>
      <c r="L9677" s="275"/>
      <c r="M9677" s="275"/>
      <c r="N9677" s="275"/>
      <c r="O9677" s="275">
        <v>520000</v>
      </c>
      <c r="P9677" s="275"/>
      <c r="Q9677" s="73">
        <v>0</v>
      </c>
    </row>
    <row r="9678" spans="1:17" ht="12.1" customHeight="1" x14ac:dyDescent="0.25">
      <c r="A9678" s="273" t="s">
        <v>14561</v>
      </c>
      <c r="B9678" s="273"/>
      <c r="C9678" s="274" t="s">
        <v>14534</v>
      </c>
      <c r="D9678" s="274"/>
      <c r="E9678" s="274"/>
      <c r="F9678" s="274"/>
      <c r="G9678" s="73">
        <v>0</v>
      </c>
      <c r="H9678" s="73">
        <v>0</v>
      </c>
      <c r="I9678" s="275">
        <v>90909.1</v>
      </c>
      <c r="J9678" s="275"/>
      <c r="K9678" s="275">
        <v>0</v>
      </c>
      <c r="L9678" s="275"/>
      <c r="M9678" s="275"/>
      <c r="N9678" s="275"/>
      <c r="O9678" s="275">
        <v>90909.1</v>
      </c>
      <c r="P9678" s="275"/>
      <c r="Q9678" s="73">
        <v>0</v>
      </c>
    </row>
    <row r="9679" spans="1:17" ht="12.75" customHeight="1" x14ac:dyDescent="0.25">
      <c r="A9679" s="273" t="s">
        <v>14562</v>
      </c>
      <c r="B9679" s="273"/>
      <c r="C9679" s="274" t="s">
        <v>14519</v>
      </c>
      <c r="D9679" s="274"/>
      <c r="E9679" s="274"/>
      <c r="F9679" s="274"/>
      <c r="G9679" s="73">
        <v>0</v>
      </c>
      <c r="H9679" s="73">
        <v>0</v>
      </c>
      <c r="I9679" s="275">
        <v>461600</v>
      </c>
      <c r="J9679" s="275"/>
      <c r="K9679" s="275">
        <v>0</v>
      </c>
      <c r="L9679" s="275"/>
      <c r="M9679" s="275"/>
      <c r="N9679" s="275"/>
      <c r="O9679" s="275">
        <v>461600</v>
      </c>
      <c r="P9679" s="275"/>
      <c r="Q9679" s="73">
        <v>0</v>
      </c>
    </row>
    <row r="9680" spans="1:17" ht="12.1" customHeight="1" x14ac:dyDescent="0.25">
      <c r="A9680" s="273" t="s">
        <v>14563</v>
      </c>
      <c r="B9680" s="273"/>
      <c r="C9680" s="274" t="s">
        <v>14519</v>
      </c>
      <c r="D9680" s="274"/>
      <c r="E9680" s="274"/>
      <c r="F9680" s="274"/>
      <c r="G9680" s="73">
        <v>0</v>
      </c>
      <c r="H9680" s="73">
        <v>0</v>
      </c>
      <c r="I9680" s="275">
        <v>580000</v>
      </c>
      <c r="J9680" s="275"/>
      <c r="K9680" s="275">
        <v>0</v>
      </c>
      <c r="L9680" s="275"/>
      <c r="M9680" s="275"/>
      <c r="N9680" s="275"/>
      <c r="O9680" s="275">
        <v>580000</v>
      </c>
      <c r="P9680" s="275"/>
      <c r="Q9680" s="73">
        <v>0</v>
      </c>
    </row>
    <row r="9681" spans="1:17" ht="12.1" customHeight="1" x14ac:dyDescent="0.25">
      <c r="A9681" s="273" t="s">
        <v>14564</v>
      </c>
      <c r="B9681" s="273"/>
      <c r="C9681" s="274" t="s">
        <v>14519</v>
      </c>
      <c r="D9681" s="274"/>
      <c r="E9681" s="274"/>
      <c r="F9681" s="274"/>
      <c r="G9681" s="73">
        <v>0</v>
      </c>
      <c r="H9681" s="73">
        <v>0</v>
      </c>
      <c r="I9681" s="275">
        <v>547000</v>
      </c>
      <c r="J9681" s="275"/>
      <c r="K9681" s="275">
        <v>0</v>
      </c>
      <c r="L9681" s="275"/>
      <c r="M9681" s="275"/>
      <c r="N9681" s="275"/>
      <c r="O9681" s="275">
        <v>547000</v>
      </c>
      <c r="P9681" s="275"/>
      <c r="Q9681" s="73">
        <v>0</v>
      </c>
    </row>
    <row r="9682" spans="1:17" ht="12.75" customHeight="1" x14ac:dyDescent="0.25">
      <c r="A9682" s="273" t="s">
        <v>14565</v>
      </c>
      <c r="B9682" s="273"/>
      <c r="C9682" s="274" t="s">
        <v>14566</v>
      </c>
      <c r="D9682" s="274"/>
      <c r="E9682" s="274"/>
      <c r="F9682" s="274"/>
      <c r="G9682" s="73">
        <v>0</v>
      </c>
      <c r="H9682" s="73">
        <v>0</v>
      </c>
      <c r="I9682" s="275">
        <v>20705389.170000002</v>
      </c>
      <c r="J9682" s="275"/>
      <c r="K9682" s="275">
        <v>0</v>
      </c>
      <c r="L9682" s="275"/>
      <c r="M9682" s="275"/>
      <c r="N9682" s="275"/>
      <c r="O9682" s="275">
        <v>20705389.170000002</v>
      </c>
      <c r="P9682" s="275"/>
      <c r="Q9682" s="73">
        <v>0</v>
      </c>
    </row>
    <row r="9683" spans="1:17" ht="12.1" customHeight="1" x14ac:dyDescent="0.25">
      <c r="A9683" s="273" t="s">
        <v>14567</v>
      </c>
      <c r="B9683" s="273"/>
      <c r="C9683" s="274" t="s">
        <v>14568</v>
      </c>
      <c r="D9683" s="274"/>
      <c r="E9683" s="274"/>
      <c r="F9683" s="274"/>
      <c r="G9683" s="73">
        <v>0</v>
      </c>
      <c r="H9683" s="73">
        <v>0</v>
      </c>
      <c r="I9683" s="275">
        <v>6887422.7199999997</v>
      </c>
      <c r="J9683" s="275"/>
      <c r="K9683" s="275">
        <v>0</v>
      </c>
      <c r="L9683" s="275"/>
      <c r="M9683" s="275"/>
      <c r="N9683" s="275"/>
      <c r="O9683" s="275">
        <v>6887422.7199999997</v>
      </c>
      <c r="P9683" s="275"/>
      <c r="Q9683" s="73">
        <v>0</v>
      </c>
    </row>
    <row r="9684" spans="1:17" ht="12.1" customHeight="1" x14ac:dyDescent="0.25">
      <c r="A9684" s="273" t="s">
        <v>14569</v>
      </c>
      <c r="B9684" s="273"/>
      <c r="C9684" s="274" t="s">
        <v>14570</v>
      </c>
      <c r="D9684" s="274"/>
      <c r="E9684" s="274"/>
      <c r="F9684" s="274"/>
      <c r="G9684" s="73">
        <v>0</v>
      </c>
      <c r="H9684" s="73">
        <v>0</v>
      </c>
      <c r="I9684" s="275">
        <v>4437039.08</v>
      </c>
      <c r="J9684" s="275"/>
      <c r="K9684" s="275">
        <v>0</v>
      </c>
      <c r="L9684" s="275"/>
      <c r="M9684" s="275"/>
      <c r="N9684" s="275"/>
      <c r="O9684" s="275">
        <v>4437039.08</v>
      </c>
      <c r="P9684" s="275"/>
      <c r="Q9684" s="73">
        <v>0</v>
      </c>
    </row>
    <row r="9685" spans="1:17" ht="12.75" customHeight="1" x14ac:dyDescent="0.25">
      <c r="A9685" s="273" t="s">
        <v>14571</v>
      </c>
      <c r="B9685" s="273"/>
      <c r="C9685" s="274" t="s">
        <v>14572</v>
      </c>
      <c r="D9685" s="274"/>
      <c r="E9685" s="274"/>
      <c r="F9685" s="274"/>
      <c r="G9685" s="73">
        <v>0</v>
      </c>
      <c r="H9685" s="73">
        <v>0</v>
      </c>
      <c r="I9685" s="275">
        <v>1357090.91</v>
      </c>
      <c r="J9685" s="275"/>
      <c r="K9685" s="275">
        <v>0</v>
      </c>
      <c r="L9685" s="275"/>
      <c r="M9685" s="275"/>
      <c r="N9685" s="275"/>
      <c r="O9685" s="275">
        <v>1357090.91</v>
      </c>
      <c r="P9685" s="275"/>
      <c r="Q9685" s="73">
        <v>0</v>
      </c>
    </row>
    <row r="9686" spans="1:17" ht="12.1" customHeight="1" x14ac:dyDescent="0.25">
      <c r="A9686" s="273" t="s">
        <v>14573</v>
      </c>
      <c r="B9686" s="273"/>
      <c r="C9686" s="274" t="s">
        <v>14574</v>
      </c>
      <c r="D9686" s="274"/>
      <c r="E9686" s="274"/>
      <c r="F9686" s="274"/>
      <c r="G9686" s="73">
        <v>0</v>
      </c>
      <c r="H9686" s="73">
        <v>0</v>
      </c>
      <c r="I9686" s="275">
        <v>1075638</v>
      </c>
      <c r="J9686" s="275"/>
      <c r="K9686" s="275">
        <v>0</v>
      </c>
      <c r="L9686" s="275"/>
      <c r="M9686" s="275"/>
      <c r="N9686" s="275"/>
      <c r="O9686" s="275">
        <v>1075638</v>
      </c>
      <c r="P9686" s="275"/>
      <c r="Q9686" s="73">
        <v>0</v>
      </c>
    </row>
    <row r="9687" spans="1:17" ht="12.1" customHeight="1" x14ac:dyDescent="0.25">
      <c r="A9687" s="273" t="s">
        <v>14575</v>
      </c>
      <c r="B9687" s="273"/>
      <c r="C9687" s="274" t="s">
        <v>14576</v>
      </c>
      <c r="D9687" s="274"/>
      <c r="E9687" s="274"/>
      <c r="F9687" s="274"/>
      <c r="G9687" s="73">
        <v>0</v>
      </c>
      <c r="H9687" s="73">
        <v>0</v>
      </c>
      <c r="I9687" s="275">
        <v>5963738.6100000003</v>
      </c>
      <c r="J9687" s="275"/>
      <c r="K9687" s="275">
        <v>0</v>
      </c>
      <c r="L9687" s="275"/>
      <c r="M9687" s="275"/>
      <c r="N9687" s="275"/>
      <c r="O9687" s="275">
        <v>5963738.6100000003</v>
      </c>
      <c r="P9687" s="275"/>
      <c r="Q9687" s="73">
        <v>0</v>
      </c>
    </row>
    <row r="9688" spans="1:17" ht="12.1" customHeight="1" x14ac:dyDescent="0.25">
      <c r="A9688" s="273" t="s">
        <v>14577</v>
      </c>
      <c r="B9688" s="273"/>
      <c r="C9688" s="274" t="s">
        <v>14578</v>
      </c>
      <c r="D9688" s="274"/>
      <c r="E9688" s="274"/>
      <c r="F9688" s="274"/>
      <c r="G9688" s="73">
        <v>0</v>
      </c>
      <c r="H9688" s="73">
        <v>0</v>
      </c>
      <c r="I9688" s="275">
        <v>16830853.359999999</v>
      </c>
      <c r="J9688" s="275"/>
      <c r="K9688" s="275">
        <v>0</v>
      </c>
      <c r="L9688" s="275"/>
      <c r="M9688" s="275"/>
      <c r="N9688" s="275"/>
      <c r="O9688" s="275">
        <v>16830853.359999999</v>
      </c>
      <c r="P9688" s="275"/>
      <c r="Q9688" s="73">
        <v>0</v>
      </c>
    </row>
    <row r="9689" spans="1:17" ht="12.75" customHeight="1" x14ac:dyDescent="0.25">
      <c r="A9689" s="273" t="s">
        <v>14579</v>
      </c>
      <c r="B9689" s="273"/>
      <c r="C9689" s="274" t="s">
        <v>14580</v>
      </c>
      <c r="D9689" s="274"/>
      <c r="E9689" s="274"/>
      <c r="F9689" s="274"/>
      <c r="G9689" s="73">
        <v>0</v>
      </c>
      <c r="H9689" s="73">
        <v>0</v>
      </c>
      <c r="I9689" s="275">
        <v>580000</v>
      </c>
      <c r="J9689" s="275"/>
      <c r="K9689" s="275">
        <v>0</v>
      </c>
      <c r="L9689" s="275"/>
      <c r="M9689" s="275"/>
      <c r="N9689" s="275"/>
      <c r="O9689" s="275">
        <v>580000</v>
      </c>
      <c r="P9689" s="275"/>
      <c r="Q9689" s="73">
        <v>0</v>
      </c>
    </row>
    <row r="9690" spans="1:17" ht="12.1" customHeight="1" x14ac:dyDescent="0.25">
      <c r="A9690" s="273" t="s">
        <v>14581</v>
      </c>
      <c r="B9690" s="273"/>
      <c r="C9690" s="274" t="s">
        <v>14582</v>
      </c>
      <c r="D9690" s="274"/>
      <c r="E9690" s="274"/>
      <c r="F9690" s="274"/>
      <c r="G9690" s="73">
        <v>0</v>
      </c>
      <c r="H9690" s="73">
        <v>0</v>
      </c>
      <c r="I9690" s="275">
        <v>4136918.18</v>
      </c>
      <c r="J9690" s="275"/>
      <c r="K9690" s="275">
        <v>0</v>
      </c>
      <c r="L9690" s="275"/>
      <c r="M9690" s="275"/>
      <c r="N9690" s="275"/>
      <c r="O9690" s="275">
        <v>4136918.18</v>
      </c>
      <c r="P9690" s="275"/>
      <c r="Q9690" s="73">
        <v>0</v>
      </c>
    </row>
    <row r="9691" spans="1:17" ht="12.1" customHeight="1" x14ac:dyDescent="0.25">
      <c r="A9691" s="273" t="s">
        <v>14583</v>
      </c>
      <c r="B9691" s="273"/>
      <c r="C9691" s="274" t="s">
        <v>14584</v>
      </c>
      <c r="D9691" s="274"/>
      <c r="E9691" s="274"/>
      <c r="F9691" s="274"/>
      <c r="G9691" s="73">
        <v>0</v>
      </c>
      <c r="H9691" s="73">
        <v>0</v>
      </c>
      <c r="I9691" s="275">
        <v>2285454.54</v>
      </c>
      <c r="J9691" s="275"/>
      <c r="K9691" s="275">
        <v>0</v>
      </c>
      <c r="L9691" s="275"/>
      <c r="M9691" s="275"/>
      <c r="N9691" s="275"/>
      <c r="O9691" s="275">
        <v>2285454.54</v>
      </c>
      <c r="P9691" s="275"/>
      <c r="Q9691" s="73">
        <v>0</v>
      </c>
    </row>
    <row r="9692" spans="1:17" ht="12.75" customHeight="1" x14ac:dyDescent="0.25">
      <c r="A9692" s="273" t="s">
        <v>14585</v>
      </c>
      <c r="B9692" s="273"/>
      <c r="C9692" s="274" t="s">
        <v>14586</v>
      </c>
      <c r="D9692" s="274"/>
      <c r="E9692" s="274"/>
      <c r="F9692" s="274"/>
      <c r="G9692" s="73">
        <v>0</v>
      </c>
      <c r="H9692" s="73">
        <v>0</v>
      </c>
      <c r="I9692" s="275">
        <v>121600</v>
      </c>
      <c r="J9692" s="275"/>
      <c r="K9692" s="275">
        <v>0</v>
      </c>
      <c r="L9692" s="275"/>
      <c r="M9692" s="275"/>
      <c r="N9692" s="275"/>
      <c r="O9692" s="275">
        <v>121600</v>
      </c>
      <c r="P9692" s="275"/>
      <c r="Q9692" s="73">
        <v>0</v>
      </c>
    </row>
    <row r="9693" spans="1:17" ht="12.1" customHeight="1" x14ac:dyDescent="0.25">
      <c r="A9693" s="273" t="s">
        <v>14587</v>
      </c>
      <c r="B9693" s="273"/>
      <c r="C9693" s="274" t="s">
        <v>14586</v>
      </c>
      <c r="D9693" s="274"/>
      <c r="E9693" s="274"/>
      <c r="F9693" s="274"/>
      <c r="G9693" s="73">
        <v>0</v>
      </c>
      <c r="H9693" s="73">
        <v>0</v>
      </c>
      <c r="I9693" s="275">
        <v>21818.18</v>
      </c>
      <c r="J9693" s="275"/>
      <c r="K9693" s="275">
        <v>0</v>
      </c>
      <c r="L9693" s="275"/>
      <c r="M9693" s="275"/>
      <c r="N9693" s="275"/>
      <c r="O9693" s="275">
        <v>21818.18</v>
      </c>
      <c r="P9693" s="275"/>
      <c r="Q9693" s="73">
        <v>0</v>
      </c>
    </row>
    <row r="9694" spans="1:17" ht="12.1" customHeight="1" x14ac:dyDescent="0.25">
      <c r="A9694" s="273" t="s">
        <v>14588</v>
      </c>
      <c r="B9694" s="273"/>
      <c r="C9694" s="274" t="s">
        <v>14589</v>
      </c>
      <c r="D9694" s="274"/>
      <c r="E9694" s="274"/>
      <c r="F9694" s="274"/>
      <c r="G9694" s="73">
        <v>0</v>
      </c>
      <c r="H9694" s="73">
        <v>0</v>
      </c>
      <c r="I9694" s="275">
        <v>2280000</v>
      </c>
      <c r="J9694" s="275"/>
      <c r="K9694" s="275">
        <v>0</v>
      </c>
      <c r="L9694" s="275"/>
      <c r="M9694" s="275"/>
      <c r="N9694" s="275"/>
      <c r="O9694" s="275">
        <v>2280000</v>
      </c>
      <c r="P9694" s="275"/>
      <c r="Q9694" s="73">
        <v>0</v>
      </c>
    </row>
    <row r="9695" spans="1:17" ht="12.75" customHeight="1" x14ac:dyDescent="0.25">
      <c r="A9695" s="273" t="s">
        <v>14590</v>
      </c>
      <c r="B9695" s="273"/>
      <c r="C9695" s="274" t="s">
        <v>14591</v>
      </c>
      <c r="D9695" s="274"/>
      <c r="E9695" s="274"/>
      <c r="F9695" s="274"/>
      <c r="G9695" s="73">
        <v>0</v>
      </c>
      <c r="H9695" s="73">
        <v>0</v>
      </c>
      <c r="I9695" s="275">
        <v>1860482.12</v>
      </c>
      <c r="J9695" s="275"/>
      <c r="K9695" s="275">
        <v>0</v>
      </c>
      <c r="L9695" s="275"/>
      <c r="M9695" s="275"/>
      <c r="N9695" s="275"/>
      <c r="O9695" s="275">
        <v>1860482.12</v>
      </c>
      <c r="P9695" s="275"/>
      <c r="Q9695" s="73">
        <v>0</v>
      </c>
    </row>
    <row r="9696" spans="1:17" ht="12.1" customHeight="1" x14ac:dyDescent="0.25">
      <c r="A9696" s="273" t="s">
        <v>14592</v>
      </c>
      <c r="B9696" s="273"/>
      <c r="C9696" s="274" t="s">
        <v>14593</v>
      </c>
      <c r="D9696" s="274"/>
      <c r="E9696" s="274"/>
      <c r="F9696" s="274"/>
      <c r="G9696" s="73">
        <v>0</v>
      </c>
      <c r="H9696" s="73">
        <v>0</v>
      </c>
      <c r="I9696" s="275">
        <v>16252853.34</v>
      </c>
      <c r="J9696" s="275"/>
      <c r="K9696" s="275">
        <v>0</v>
      </c>
      <c r="L9696" s="275"/>
      <c r="M9696" s="275"/>
      <c r="N9696" s="275"/>
      <c r="O9696" s="275">
        <v>16252853.34</v>
      </c>
      <c r="P9696" s="275"/>
      <c r="Q9696" s="73">
        <v>0</v>
      </c>
    </row>
    <row r="9697" spans="1:17" ht="12.1" customHeight="1" x14ac:dyDescent="0.25">
      <c r="A9697" s="355"/>
      <c r="B9697" s="355"/>
      <c r="C9697" s="355"/>
      <c r="D9697" s="355"/>
      <c r="E9697" s="355"/>
      <c r="F9697" s="355"/>
      <c r="G9697" s="74">
        <v>0</v>
      </c>
      <c r="H9697" s="74">
        <v>0</v>
      </c>
      <c r="I9697" s="356">
        <v>119166236.38</v>
      </c>
      <c r="J9697" s="356"/>
      <c r="K9697" s="356">
        <v>0</v>
      </c>
      <c r="L9697" s="356"/>
      <c r="M9697" s="356"/>
      <c r="N9697" s="356"/>
      <c r="O9697" s="356">
        <v>119166236.38</v>
      </c>
      <c r="P9697" s="356"/>
      <c r="Q9697" s="74">
        <v>0</v>
      </c>
    </row>
    <row r="9698" spans="1:17" ht="6.8" customHeight="1" x14ac:dyDescent="0.25"/>
    <row r="9699" spans="1:17" ht="12.75" customHeight="1" x14ac:dyDescent="0.25">
      <c r="A9699" s="277" t="s">
        <v>578</v>
      </c>
      <c r="B9699" s="277"/>
      <c r="C9699" s="278" t="s">
        <v>1136</v>
      </c>
      <c r="D9699" s="278"/>
      <c r="E9699" s="278"/>
      <c r="F9699" s="278"/>
      <c r="G9699" s="278"/>
      <c r="H9699" s="278"/>
      <c r="I9699" s="278"/>
      <c r="J9699" s="278"/>
      <c r="K9699" s="278"/>
      <c r="L9699" s="278"/>
      <c r="M9699" s="278"/>
      <c r="N9699" s="278"/>
      <c r="O9699" s="278"/>
      <c r="P9699" s="278"/>
      <c r="Q9699" s="278"/>
    </row>
    <row r="9700" spans="1:17" ht="12.1" customHeight="1" x14ac:dyDescent="0.25">
      <c r="A9700" s="273" t="s">
        <v>14594</v>
      </c>
      <c r="B9700" s="273"/>
      <c r="C9700" s="274" t="s">
        <v>14595</v>
      </c>
      <c r="D9700" s="274"/>
      <c r="E9700" s="274"/>
      <c r="F9700" s="274"/>
      <c r="G9700" s="73">
        <v>0</v>
      </c>
      <c r="H9700" s="73">
        <v>0</v>
      </c>
      <c r="I9700" s="275">
        <v>20000</v>
      </c>
      <c r="J9700" s="275"/>
      <c r="K9700" s="275">
        <v>0</v>
      </c>
      <c r="L9700" s="275"/>
      <c r="M9700" s="275"/>
      <c r="N9700" s="275"/>
      <c r="O9700" s="275">
        <v>20000</v>
      </c>
      <c r="P9700" s="275"/>
      <c r="Q9700" s="73">
        <v>0</v>
      </c>
    </row>
    <row r="9701" spans="1:17" ht="12.1" customHeight="1" x14ac:dyDescent="0.25">
      <c r="A9701" s="273" t="s">
        <v>14596</v>
      </c>
      <c r="B9701" s="273"/>
      <c r="C9701" s="274" t="s">
        <v>14597</v>
      </c>
      <c r="D9701" s="274"/>
      <c r="E9701" s="274"/>
      <c r="F9701" s="274"/>
      <c r="G9701" s="73">
        <v>0</v>
      </c>
      <c r="H9701" s="73">
        <v>0</v>
      </c>
      <c r="I9701" s="275">
        <v>18182.02</v>
      </c>
      <c r="J9701" s="275"/>
      <c r="K9701" s="275">
        <v>0</v>
      </c>
      <c r="L9701" s="275"/>
      <c r="M9701" s="275"/>
      <c r="N9701" s="275"/>
      <c r="O9701" s="275">
        <v>18182.02</v>
      </c>
      <c r="P9701" s="275"/>
      <c r="Q9701" s="73">
        <v>0</v>
      </c>
    </row>
    <row r="9702" spans="1:17" ht="12.75" customHeight="1" x14ac:dyDescent="0.25">
      <c r="A9702" s="273" t="s">
        <v>14598</v>
      </c>
      <c r="B9702" s="273"/>
      <c r="C9702" s="274" t="s">
        <v>14599</v>
      </c>
      <c r="D9702" s="274"/>
      <c r="E9702" s="274"/>
      <c r="F9702" s="274"/>
      <c r="G9702" s="73">
        <v>0</v>
      </c>
      <c r="H9702" s="73">
        <v>0</v>
      </c>
      <c r="I9702" s="275">
        <v>109090.86</v>
      </c>
      <c r="J9702" s="275"/>
      <c r="K9702" s="275">
        <v>0</v>
      </c>
      <c r="L9702" s="275"/>
      <c r="M9702" s="275"/>
      <c r="N9702" s="275"/>
      <c r="O9702" s="275">
        <v>109090.86</v>
      </c>
      <c r="P9702" s="275"/>
      <c r="Q9702" s="73">
        <v>0</v>
      </c>
    </row>
    <row r="9703" spans="1:17" ht="12.1" customHeight="1" x14ac:dyDescent="0.25">
      <c r="A9703" s="273" t="s">
        <v>14600</v>
      </c>
      <c r="B9703" s="273"/>
      <c r="C9703" s="274" t="s">
        <v>14601</v>
      </c>
      <c r="D9703" s="274"/>
      <c r="E9703" s="274"/>
      <c r="F9703" s="274"/>
      <c r="G9703" s="73">
        <v>0</v>
      </c>
      <c r="H9703" s="73">
        <v>0</v>
      </c>
      <c r="I9703" s="275">
        <v>109090.86</v>
      </c>
      <c r="J9703" s="275"/>
      <c r="K9703" s="275">
        <v>0</v>
      </c>
      <c r="L9703" s="275"/>
      <c r="M9703" s="275"/>
      <c r="N9703" s="275"/>
      <c r="O9703" s="275">
        <v>109090.86</v>
      </c>
      <c r="P9703" s="275"/>
      <c r="Q9703" s="73">
        <v>0</v>
      </c>
    </row>
    <row r="9704" spans="1:17" ht="12.1" customHeight="1" x14ac:dyDescent="0.25">
      <c r="A9704" s="273" t="s">
        <v>14602</v>
      </c>
      <c r="B9704" s="273"/>
      <c r="C9704" s="274" t="s">
        <v>14603</v>
      </c>
      <c r="D9704" s="274"/>
      <c r="E9704" s="274"/>
      <c r="F9704" s="274"/>
      <c r="G9704" s="73">
        <v>0</v>
      </c>
      <c r="H9704" s="73">
        <v>0</v>
      </c>
      <c r="I9704" s="275">
        <v>409090.86</v>
      </c>
      <c r="J9704" s="275"/>
      <c r="K9704" s="275">
        <v>0</v>
      </c>
      <c r="L9704" s="275"/>
      <c r="M9704" s="275"/>
      <c r="N9704" s="275"/>
      <c r="O9704" s="275">
        <v>409090.86</v>
      </c>
      <c r="P9704" s="275"/>
      <c r="Q9704" s="73">
        <v>0</v>
      </c>
    </row>
    <row r="9705" spans="1:17" ht="12.75" customHeight="1" x14ac:dyDescent="0.25">
      <c r="A9705" s="273" t="s">
        <v>14604</v>
      </c>
      <c r="B9705" s="273"/>
      <c r="C9705" s="274" t="s">
        <v>14605</v>
      </c>
      <c r="D9705" s="274"/>
      <c r="E9705" s="274"/>
      <c r="F9705" s="274"/>
      <c r="G9705" s="73">
        <v>0</v>
      </c>
      <c r="H9705" s="73">
        <v>0</v>
      </c>
      <c r="I9705" s="275">
        <v>72727.240000000005</v>
      </c>
      <c r="J9705" s="275"/>
      <c r="K9705" s="275">
        <v>0</v>
      </c>
      <c r="L9705" s="275"/>
      <c r="M9705" s="275"/>
      <c r="N9705" s="275"/>
      <c r="O9705" s="275">
        <v>72727.240000000005</v>
      </c>
      <c r="P9705" s="275"/>
      <c r="Q9705" s="73">
        <v>0</v>
      </c>
    </row>
    <row r="9706" spans="1:17" ht="12.1" customHeight="1" x14ac:dyDescent="0.25">
      <c r="A9706" s="273" t="s">
        <v>14606</v>
      </c>
      <c r="B9706" s="273"/>
      <c r="C9706" s="274" t="s">
        <v>14607</v>
      </c>
      <c r="D9706" s="274"/>
      <c r="E9706" s="274"/>
      <c r="F9706" s="274"/>
      <c r="G9706" s="73">
        <v>0</v>
      </c>
      <c r="H9706" s="73">
        <v>0</v>
      </c>
      <c r="I9706" s="275">
        <v>54545.43</v>
      </c>
      <c r="J9706" s="275"/>
      <c r="K9706" s="275">
        <v>0</v>
      </c>
      <c r="L9706" s="275"/>
      <c r="M9706" s="275"/>
      <c r="N9706" s="275"/>
      <c r="O9706" s="275">
        <v>54545.43</v>
      </c>
      <c r="P9706" s="275"/>
      <c r="Q9706" s="73">
        <v>0</v>
      </c>
    </row>
    <row r="9707" spans="1:17" ht="12.1" customHeight="1" x14ac:dyDescent="0.25">
      <c r="A9707" s="273" t="s">
        <v>14608</v>
      </c>
      <c r="B9707" s="273"/>
      <c r="C9707" s="274" t="s">
        <v>14597</v>
      </c>
      <c r="D9707" s="274"/>
      <c r="E9707" s="274"/>
      <c r="F9707" s="274"/>
      <c r="G9707" s="73">
        <v>0</v>
      </c>
      <c r="H9707" s="73">
        <v>0</v>
      </c>
      <c r="I9707" s="275">
        <v>36363.58</v>
      </c>
      <c r="J9707" s="275"/>
      <c r="K9707" s="275">
        <v>0</v>
      </c>
      <c r="L9707" s="275"/>
      <c r="M9707" s="275"/>
      <c r="N9707" s="275"/>
      <c r="O9707" s="275">
        <v>36363.58</v>
      </c>
      <c r="P9707" s="275"/>
      <c r="Q9707" s="73">
        <v>0</v>
      </c>
    </row>
    <row r="9708" spans="1:17" ht="12.75" customHeight="1" x14ac:dyDescent="0.25">
      <c r="A9708" s="273" t="s">
        <v>14609</v>
      </c>
      <c r="B9708" s="273"/>
      <c r="C9708" s="274" t="s">
        <v>14599</v>
      </c>
      <c r="D9708" s="274"/>
      <c r="E9708" s="274"/>
      <c r="F9708" s="274"/>
      <c r="G9708" s="73">
        <v>0</v>
      </c>
      <c r="H9708" s="73">
        <v>0</v>
      </c>
      <c r="I9708" s="275">
        <v>72727.28</v>
      </c>
      <c r="J9708" s="275"/>
      <c r="K9708" s="275">
        <v>0</v>
      </c>
      <c r="L9708" s="275"/>
      <c r="M9708" s="275"/>
      <c r="N9708" s="275"/>
      <c r="O9708" s="275">
        <v>72727.28</v>
      </c>
      <c r="P9708" s="275"/>
      <c r="Q9708" s="73">
        <v>0</v>
      </c>
    </row>
    <row r="9709" spans="1:17" ht="12.1" customHeight="1" x14ac:dyDescent="0.25">
      <c r="A9709" s="273" t="s">
        <v>14610</v>
      </c>
      <c r="B9709" s="273"/>
      <c r="C9709" s="274" t="s">
        <v>14601</v>
      </c>
      <c r="D9709" s="274"/>
      <c r="E9709" s="274"/>
      <c r="F9709" s="274"/>
      <c r="G9709" s="73">
        <v>0</v>
      </c>
      <c r="H9709" s="73">
        <v>0</v>
      </c>
      <c r="I9709" s="275">
        <v>127272.74</v>
      </c>
      <c r="J9709" s="275"/>
      <c r="K9709" s="275">
        <v>0</v>
      </c>
      <c r="L9709" s="275"/>
      <c r="M9709" s="275"/>
      <c r="N9709" s="275"/>
      <c r="O9709" s="275">
        <v>127272.74</v>
      </c>
      <c r="P9709" s="275"/>
      <c r="Q9709" s="73">
        <v>0</v>
      </c>
    </row>
    <row r="9710" spans="1:17" ht="12.1" customHeight="1" x14ac:dyDescent="0.25">
      <c r="A9710" s="273" t="s">
        <v>14611</v>
      </c>
      <c r="B9710" s="273"/>
      <c r="C9710" s="274" t="s">
        <v>14603</v>
      </c>
      <c r="D9710" s="274"/>
      <c r="E9710" s="274"/>
      <c r="F9710" s="274"/>
      <c r="G9710" s="73">
        <v>0</v>
      </c>
      <c r="H9710" s="73">
        <v>0</v>
      </c>
      <c r="I9710" s="275">
        <v>554545.48</v>
      </c>
      <c r="J9710" s="275"/>
      <c r="K9710" s="275">
        <v>0</v>
      </c>
      <c r="L9710" s="275"/>
      <c r="M9710" s="275"/>
      <c r="N9710" s="275"/>
      <c r="O9710" s="275">
        <v>554545.48</v>
      </c>
      <c r="P9710" s="275"/>
      <c r="Q9710" s="73">
        <v>0</v>
      </c>
    </row>
    <row r="9711" spans="1:17" ht="12.75" customHeight="1" x14ac:dyDescent="0.25">
      <c r="A9711" s="273" t="s">
        <v>14612</v>
      </c>
      <c r="B9711" s="273"/>
      <c r="C9711" s="274" t="s">
        <v>14613</v>
      </c>
      <c r="D9711" s="274"/>
      <c r="E9711" s="274"/>
      <c r="F9711" s="274"/>
      <c r="G9711" s="73">
        <v>0</v>
      </c>
      <c r="H9711" s="73">
        <v>0</v>
      </c>
      <c r="I9711" s="275">
        <v>36363.64</v>
      </c>
      <c r="J9711" s="275"/>
      <c r="K9711" s="275">
        <v>0</v>
      </c>
      <c r="L9711" s="275"/>
      <c r="M9711" s="275"/>
      <c r="N9711" s="275"/>
      <c r="O9711" s="275">
        <v>36363.64</v>
      </c>
      <c r="P9711" s="275"/>
      <c r="Q9711" s="73">
        <v>0</v>
      </c>
    </row>
    <row r="9712" spans="1:17" ht="12.1" customHeight="1" x14ac:dyDescent="0.25">
      <c r="A9712" s="273" t="s">
        <v>14614</v>
      </c>
      <c r="B9712" s="273"/>
      <c r="C9712" s="274" t="s">
        <v>14615</v>
      </c>
      <c r="D9712" s="274"/>
      <c r="E9712" s="274"/>
      <c r="F9712" s="274"/>
      <c r="G9712" s="73">
        <v>0</v>
      </c>
      <c r="H9712" s="73">
        <v>0</v>
      </c>
      <c r="I9712" s="275">
        <v>54545.46</v>
      </c>
      <c r="J9712" s="275"/>
      <c r="K9712" s="275">
        <v>0</v>
      </c>
      <c r="L9712" s="275"/>
      <c r="M9712" s="275"/>
      <c r="N9712" s="275"/>
      <c r="O9712" s="275">
        <v>54545.46</v>
      </c>
      <c r="P9712" s="275"/>
      <c r="Q9712" s="73">
        <v>0</v>
      </c>
    </row>
    <row r="9713" spans="1:17" ht="12.1" customHeight="1" x14ac:dyDescent="0.25">
      <c r="A9713" s="273" t="s">
        <v>14616</v>
      </c>
      <c r="B9713" s="273"/>
      <c r="C9713" s="274" t="s">
        <v>14599</v>
      </c>
      <c r="D9713" s="274"/>
      <c r="E9713" s="274"/>
      <c r="F9713" s="274"/>
      <c r="G9713" s="73">
        <v>0</v>
      </c>
      <c r="H9713" s="73">
        <v>0</v>
      </c>
      <c r="I9713" s="275">
        <v>236363.64</v>
      </c>
      <c r="J9713" s="275"/>
      <c r="K9713" s="275">
        <v>0</v>
      </c>
      <c r="L9713" s="275"/>
      <c r="M9713" s="275"/>
      <c r="N9713" s="275"/>
      <c r="O9713" s="275">
        <v>236363.64</v>
      </c>
      <c r="P9713" s="275"/>
      <c r="Q9713" s="73">
        <v>0</v>
      </c>
    </row>
    <row r="9714" spans="1:17" ht="12.75" customHeight="1" x14ac:dyDescent="0.25">
      <c r="A9714" s="273" t="s">
        <v>14617</v>
      </c>
      <c r="B9714" s="273"/>
      <c r="C9714" s="274" t="s">
        <v>14603</v>
      </c>
      <c r="D9714" s="274"/>
      <c r="E9714" s="274"/>
      <c r="F9714" s="274"/>
      <c r="G9714" s="73">
        <v>0</v>
      </c>
      <c r="H9714" s="73">
        <v>0</v>
      </c>
      <c r="I9714" s="275">
        <v>300000</v>
      </c>
      <c r="J9714" s="275"/>
      <c r="K9714" s="275">
        <v>0</v>
      </c>
      <c r="L9714" s="275"/>
      <c r="M9714" s="275"/>
      <c r="N9714" s="275"/>
      <c r="O9714" s="275">
        <v>300000</v>
      </c>
      <c r="P9714" s="275"/>
      <c r="Q9714" s="73">
        <v>0</v>
      </c>
    </row>
    <row r="9715" spans="1:17" ht="12.1" customHeight="1" x14ac:dyDescent="0.25">
      <c r="A9715" s="273" t="s">
        <v>14618</v>
      </c>
      <c r="B9715" s="273"/>
      <c r="C9715" s="274" t="s">
        <v>14599</v>
      </c>
      <c r="D9715" s="274"/>
      <c r="E9715" s="274"/>
      <c r="F9715" s="274"/>
      <c r="G9715" s="73">
        <v>0</v>
      </c>
      <c r="H9715" s="73">
        <v>0</v>
      </c>
      <c r="I9715" s="275">
        <v>400000</v>
      </c>
      <c r="J9715" s="275"/>
      <c r="K9715" s="275">
        <v>0</v>
      </c>
      <c r="L9715" s="275"/>
      <c r="M9715" s="275"/>
      <c r="N9715" s="275"/>
      <c r="O9715" s="275">
        <v>400000</v>
      </c>
      <c r="P9715" s="275"/>
      <c r="Q9715" s="73">
        <v>0</v>
      </c>
    </row>
    <row r="9716" spans="1:17" ht="12.1" customHeight="1" x14ac:dyDescent="0.25">
      <c r="A9716" s="273" t="s">
        <v>14619</v>
      </c>
      <c r="B9716" s="273"/>
      <c r="C9716" s="274" t="s">
        <v>14603</v>
      </c>
      <c r="D9716" s="274"/>
      <c r="E9716" s="274"/>
      <c r="F9716" s="274"/>
      <c r="G9716" s="73">
        <v>0</v>
      </c>
      <c r="H9716" s="73">
        <v>0</v>
      </c>
      <c r="I9716" s="275">
        <v>300000</v>
      </c>
      <c r="J9716" s="275"/>
      <c r="K9716" s="275">
        <v>0</v>
      </c>
      <c r="L9716" s="275"/>
      <c r="M9716" s="275"/>
      <c r="N9716" s="275"/>
      <c r="O9716" s="275">
        <v>300000</v>
      </c>
      <c r="P9716" s="275"/>
      <c r="Q9716" s="73">
        <v>0</v>
      </c>
    </row>
    <row r="9717" spans="1:17" ht="12.1" customHeight="1" x14ac:dyDescent="0.25">
      <c r="A9717" s="273" t="s">
        <v>14620</v>
      </c>
      <c r="B9717" s="273"/>
      <c r="C9717" s="274" t="s">
        <v>14599</v>
      </c>
      <c r="D9717" s="274"/>
      <c r="E9717" s="274"/>
      <c r="F9717" s="274"/>
      <c r="G9717" s="73">
        <v>0</v>
      </c>
      <c r="H9717" s="73">
        <v>0</v>
      </c>
      <c r="I9717" s="275">
        <v>334545.45</v>
      </c>
      <c r="J9717" s="275"/>
      <c r="K9717" s="275">
        <v>0</v>
      </c>
      <c r="L9717" s="275"/>
      <c r="M9717" s="275"/>
      <c r="N9717" s="275"/>
      <c r="O9717" s="275">
        <v>334545.45</v>
      </c>
      <c r="P9717" s="275"/>
      <c r="Q9717" s="73">
        <v>0</v>
      </c>
    </row>
    <row r="9718" spans="1:17" ht="12.75" customHeight="1" x14ac:dyDescent="0.25">
      <c r="A9718" s="273" t="s">
        <v>14621</v>
      </c>
      <c r="B9718" s="273"/>
      <c r="C9718" s="274" t="s">
        <v>14603</v>
      </c>
      <c r="D9718" s="274"/>
      <c r="E9718" s="274"/>
      <c r="F9718" s="274"/>
      <c r="G9718" s="73">
        <v>0</v>
      </c>
      <c r="H9718" s="73">
        <v>0</v>
      </c>
      <c r="I9718" s="275">
        <v>300000</v>
      </c>
      <c r="J9718" s="275"/>
      <c r="K9718" s="275">
        <v>0</v>
      </c>
      <c r="L9718" s="275"/>
      <c r="M9718" s="275"/>
      <c r="N9718" s="275"/>
      <c r="O9718" s="275">
        <v>300000</v>
      </c>
      <c r="P9718" s="275"/>
      <c r="Q9718" s="73">
        <v>0</v>
      </c>
    </row>
    <row r="9719" spans="1:17" ht="12.1" customHeight="1" x14ac:dyDescent="0.25">
      <c r="A9719" s="273" t="s">
        <v>14622</v>
      </c>
      <c r="B9719" s="273"/>
      <c r="C9719" s="274" t="s">
        <v>14599</v>
      </c>
      <c r="D9719" s="274"/>
      <c r="E9719" s="274"/>
      <c r="F9719" s="274"/>
      <c r="G9719" s="73">
        <v>0</v>
      </c>
      <c r="H9719" s="73">
        <v>0</v>
      </c>
      <c r="I9719" s="275">
        <v>90809.09</v>
      </c>
      <c r="J9719" s="275"/>
      <c r="K9719" s="275">
        <v>0</v>
      </c>
      <c r="L9719" s="275"/>
      <c r="M9719" s="275"/>
      <c r="N9719" s="275"/>
      <c r="O9719" s="275">
        <v>90809.09</v>
      </c>
      <c r="P9719" s="275"/>
      <c r="Q9719" s="73">
        <v>0</v>
      </c>
    </row>
    <row r="9720" spans="1:17" ht="12.1" customHeight="1" x14ac:dyDescent="0.25">
      <c r="A9720" s="273" t="s">
        <v>14623</v>
      </c>
      <c r="B9720" s="273"/>
      <c r="C9720" s="274" t="s">
        <v>14601</v>
      </c>
      <c r="D9720" s="274"/>
      <c r="E9720" s="274"/>
      <c r="F9720" s="274"/>
      <c r="G9720" s="73">
        <v>0</v>
      </c>
      <c r="H9720" s="73">
        <v>0</v>
      </c>
      <c r="I9720" s="275">
        <v>54485.45</v>
      </c>
      <c r="J9720" s="275"/>
      <c r="K9720" s="275">
        <v>0</v>
      </c>
      <c r="L9720" s="275"/>
      <c r="M9720" s="275"/>
      <c r="N9720" s="275"/>
      <c r="O9720" s="275">
        <v>54485.45</v>
      </c>
      <c r="P9720" s="275"/>
      <c r="Q9720" s="73">
        <v>0</v>
      </c>
    </row>
    <row r="9721" spans="1:17" ht="12.75" customHeight="1" x14ac:dyDescent="0.25">
      <c r="A9721" s="273" t="s">
        <v>14624</v>
      </c>
      <c r="B9721" s="273"/>
      <c r="C9721" s="274" t="s">
        <v>14603</v>
      </c>
      <c r="D9721" s="274"/>
      <c r="E9721" s="274"/>
      <c r="F9721" s="274"/>
      <c r="G9721" s="73">
        <v>0</v>
      </c>
      <c r="H9721" s="73">
        <v>0</v>
      </c>
      <c r="I9721" s="275">
        <v>318161.82</v>
      </c>
      <c r="J9721" s="275"/>
      <c r="K9721" s="275">
        <v>0</v>
      </c>
      <c r="L9721" s="275"/>
      <c r="M9721" s="275"/>
      <c r="N9721" s="275"/>
      <c r="O9721" s="275">
        <v>318161.82</v>
      </c>
      <c r="P9721" s="275"/>
      <c r="Q9721" s="73">
        <v>0</v>
      </c>
    </row>
    <row r="9722" spans="1:17" ht="12.1" customHeight="1" x14ac:dyDescent="0.25">
      <c r="A9722" s="273" t="s">
        <v>14625</v>
      </c>
      <c r="B9722" s="273"/>
      <c r="C9722" s="274" t="s">
        <v>14626</v>
      </c>
      <c r="D9722" s="274"/>
      <c r="E9722" s="274"/>
      <c r="F9722" s="274"/>
      <c r="G9722" s="73">
        <v>0</v>
      </c>
      <c r="H9722" s="73">
        <v>0</v>
      </c>
      <c r="I9722" s="275">
        <v>36323.64</v>
      </c>
      <c r="J9722" s="275"/>
      <c r="K9722" s="275">
        <v>0</v>
      </c>
      <c r="L9722" s="275"/>
      <c r="M9722" s="275"/>
      <c r="N9722" s="275"/>
      <c r="O9722" s="275">
        <v>36323.64</v>
      </c>
      <c r="P9722" s="275"/>
      <c r="Q9722" s="73">
        <v>0</v>
      </c>
    </row>
    <row r="9723" spans="1:17" ht="12.1" customHeight="1" x14ac:dyDescent="0.25">
      <c r="A9723" s="273" t="s">
        <v>14627</v>
      </c>
      <c r="B9723" s="273"/>
      <c r="C9723" s="274" t="s">
        <v>14599</v>
      </c>
      <c r="D9723" s="274"/>
      <c r="E9723" s="274"/>
      <c r="F9723" s="274"/>
      <c r="G9723" s="73">
        <v>0</v>
      </c>
      <c r="H9723" s="73">
        <v>0</v>
      </c>
      <c r="I9723" s="275">
        <v>714545.45</v>
      </c>
      <c r="J9723" s="275"/>
      <c r="K9723" s="275">
        <v>0</v>
      </c>
      <c r="L9723" s="275"/>
      <c r="M9723" s="275"/>
      <c r="N9723" s="275"/>
      <c r="O9723" s="275">
        <v>714545.45</v>
      </c>
      <c r="P9723" s="275"/>
      <c r="Q9723" s="73">
        <v>0</v>
      </c>
    </row>
    <row r="9724" spans="1:17" ht="12.75" customHeight="1" x14ac:dyDescent="0.25">
      <c r="A9724" s="273" t="s">
        <v>14628</v>
      </c>
      <c r="B9724" s="273"/>
      <c r="C9724" s="274" t="s">
        <v>14601</v>
      </c>
      <c r="D9724" s="274"/>
      <c r="E9724" s="274"/>
      <c r="F9724" s="274"/>
      <c r="G9724" s="73">
        <v>0</v>
      </c>
      <c r="H9724" s="73">
        <v>0</v>
      </c>
      <c r="I9724" s="275">
        <v>494400</v>
      </c>
      <c r="J9724" s="275"/>
      <c r="K9724" s="275">
        <v>0</v>
      </c>
      <c r="L9724" s="275"/>
      <c r="M9724" s="275"/>
      <c r="N9724" s="275"/>
      <c r="O9724" s="275">
        <v>494400</v>
      </c>
      <c r="P9724" s="275"/>
      <c r="Q9724" s="73">
        <v>0</v>
      </c>
    </row>
    <row r="9725" spans="1:17" ht="12.1" customHeight="1" x14ac:dyDescent="0.25">
      <c r="A9725" s="273" t="s">
        <v>14629</v>
      </c>
      <c r="B9725" s="273"/>
      <c r="C9725" s="274" t="s">
        <v>14603</v>
      </c>
      <c r="D9725" s="274"/>
      <c r="E9725" s="274"/>
      <c r="F9725" s="274"/>
      <c r="G9725" s="73">
        <v>0</v>
      </c>
      <c r="H9725" s="73">
        <v>0</v>
      </c>
      <c r="I9725" s="275">
        <v>300000</v>
      </c>
      <c r="J9725" s="275"/>
      <c r="K9725" s="275">
        <v>0</v>
      </c>
      <c r="L9725" s="275"/>
      <c r="M9725" s="275"/>
      <c r="N9725" s="275"/>
      <c r="O9725" s="275">
        <v>300000</v>
      </c>
      <c r="P9725" s="275"/>
      <c r="Q9725" s="73">
        <v>0</v>
      </c>
    </row>
    <row r="9726" spans="1:17" ht="12.1" customHeight="1" x14ac:dyDescent="0.25">
      <c r="A9726" s="273" t="s">
        <v>14630</v>
      </c>
      <c r="B9726" s="273"/>
      <c r="C9726" s="274" t="s">
        <v>14599</v>
      </c>
      <c r="D9726" s="274"/>
      <c r="E9726" s="274"/>
      <c r="F9726" s="274"/>
      <c r="G9726" s="73">
        <v>0</v>
      </c>
      <c r="H9726" s="73">
        <v>0</v>
      </c>
      <c r="I9726" s="275">
        <v>399818.16</v>
      </c>
      <c r="J9726" s="275"/>
      <c r="K9726" s="275">
        <v>0</v>
      </c>
      <c r="L9726" s="275"/>
      <c r="M9726" s="275"/>
      <c r="N9726" s="275"/>
      <c r="O9726" s="275">
        <v>399818.16</v>
      </c>
      <c r="P9726" s="275"/>
      <c r="Q9726" s="73">
        <v>0</v>
      </c>
    </row>
    <row r="9727" spans="1:17" ht="12.75" customHeight="1" x14ac:dyDescent="0.25">
      <c r="A9727" s="273" t="s">
        <v>14631</v>
      </c>
      <c r="B9727" s="273"/>
      <c r="C9727" s="274" t="s">
        <v>14603</v>
      </c>
      <c r="D9727" s="274"/>
      <c r="E9727" s="274"/>
      <c r="F9727" s="274"/>
      <c r="G9727" s="73">
        <v>0</v>
      </c>
      <c r="H9727" s="73">
        <v>0</v>
      </c>
      <c r="I9727" s="275">
        <v>300000</v>
      </c>
      <c r="J9727" s="275"/>
      <c r="K9727" s="275">
        <v>0</v>
      </c>
      <c r="L9727" s="275"/>
      <c r="M9727" s="275"/>
      <c r="N9727" s="275"/>
      <c r="O9727" s="275">
        <v>300000</v>
      </c>
      <c r="P9727" s="275"/>
      <c r="Q9727" s="73">
        <v>0</v>
      </c>
    </row>
    <row r="9728" spans="1:17" ht="12.1" customHeight="1" x14ac:dyDescent="0.25">
      <c r="A9728" s="273" t="s">
        <v>14632</v>
      </c>
      <c r="B9728" s="273"/>
      <c r="C9728" s="274" t="s">
        <v>14599</v>
      </c>
      <c r="D9728" s="274"/>
      <c r="E9728" s="274"/>
      <c r="F9728" s="274"/>
      <c r="G9728" s="73">
        <v>0</v>
      </c>
      <c r="H9728" s="73">
        <v>0</v>
      </c>
      <c r="I9728" s="275">
        <v>827272.78</v>
      </c>
      <c r="J9728" s="275"/>
      <c r="K9728" s="275">
        <v>0</v>
      </c>
      <c r="L9728" s="275"/>
      <c r="M9728" s="275"/>
      <c r="N9728" s="275"/>
      <c r="O9728" s="275">
        <v>827272.78</v>
      </c>
      <c r="P9728" s="275"/>
      <c r="Q9728" s="73">
        <v>0</v>
      </c>
    </row>
    <row r="9729" spans="1:17" ht="12.1" customHeight="1" x14ac:dyDescent="0.25">
      <c r="A9729" s="273" t="s">
        <v>14633</v>
      </c>
      <c r="B9729" s="273"/>
      <c r="C9729" s="274" t="s">
        <v>14603</v>
      </c>
      <c r="D9729" s="274"/>
      <c r="E9729" s="274"/>
      <c r="F9729" s="274"/>
      <c r="G9729" s="73">
        <v>0</v>
      </c>
      <c r="H9729" s="73">
        <v>0</v>
      </c>
      <c r="I9729" s="275">
        <v>1000000</v>
      </c>
      <c r="J9729" s="275"/>
      <c r="K9729" s="275">
        <v>0</v>
      </c>
      <c r="L9729" s="275"/>
      <c r="M9729" s="275"/>
      <c r="N9729" s="275"/>
      <c r="O9729" s="275">
        <v>1000000</v>
      </c>
      <c r="P9729" s="275"/>
      <c r="Q9729" s="73">
        <v>0</v>
      </c>
    </row>
    <row r="9730" spans="1:17" ht="12.75" customHeight="1" x14ac:dyDescent="0.25">
      <c r="A9730" s="273" t="s">
        <v>14634</v>
      </c>
      <c r="B9730" s="273"/>
      <c r="C9730" s="274" t="s">
        <v>14599</v>
      </c>
      <c r="D9730" s="274"/>
      <c r="E9730" s="274"/>
      <c r="F9730" s="274"/>
      <c r="G9730" s="73">
        <v>0</v>
      </c>
      <c r="H9730" s="73">
        <v>0</v>
      </c>
      <c r="I9730" s="275">
        <v>345454.55</v>
      </c>
      <c r="J9730" s="275"/>
      <c r="K9730" s="275">
        <v>0</v>
      </c>
      <c r="L9730" s="275"/>
      <c r="M9730" s="275"/>
      <c r="N9730" s="275"/>
      <c r="O9730" s="275">
        <v>345454.55</v>
      </c>
      <c r="P9730" s="275"/>
      <c r="Q9730" s="73">
        <v>0</v>
      </c>
    </row>
    <row r="9731" spans="1:17" ht="12.1" customHeight="1" x14ac:dyDescent="0.25">
      <c r="A9731" s="273" t="s">
        <v>14635</v>
      </c>
      <c r="B9731" s="273"/>
      <c r="C9731" s="274" t="s">
        <v>14603</v>
      </c>
      <c r="D9731" s="274"/>
      <c r="E9731" s="274"/>
      <c r="F9731" s="274"/>
      <c r="G9731" s="73">
        <v>0</v>
      </c>
      <c r="H9731" s="73">
        <v>0</v>
      </c>
      <c r="I9731" s="275">
        <v>300000</v>
      </c>
      <c r="J9731" s="275"/>
      <c r="K9731" s="275">
        <v>0</v>
      </c>
      <c r="L9731" s="275"/>
      <c r="M9731" s="275"/>
      <c r="N9731" s="275"/>
      <c r="O9731" s="275">
        <v>300000</v>
      </c>
      <c r="P9731" s="275"/>
      <c r="Q9731" s="73">
        <v>0</v>
      </c>
    </row>
    <row r="9732" spans="1:17" ht="12.1" customHeight="1" x14ac:dyDescent="0.25">
      <c r="A9732" s="273" t="s">
        <v>14636</v>
      </c>
      <c r="B9732" s="273"/>
      <c r="C9732" s="274" t="s">
        <v>14599</v>
      </c>
      <c r="D9732" s="274"/>
      <c r="E9732" s="274"/>
      <c r="F9732" s="274"/>
      <c r="G9732" s="73">
        <v>0</v>
      </c>
      <c r="H9732" s="73">
        <v>0</v>
      </c>
      <c r="I9732" s="275">
        <v>109090.92</v>
      </c>
      <c r="J9732" s="275"/>
      <c r="K9732" s="275">
        <v>0</v>
      </c>
      <c r="L9732" s="275"/>
      <c r="M9732" s="275"/>
      <c r="N9732" s="275"/>
      <c r="O9732" s="275">
        <v>109090.92</v>
      </c>
      <c r="P9732" s="275"/>
      <c r="Q9732" s="73">
        <v>0</v>
      </c>
    </row>
    <row r="9733" spans="1:17" ht="12.75" customHeight="1" x14ac:dyDescent="0.25">
      <c r="A9733" s="273" t="s">
        <v>14637</v>
      </c>
      <c r="B9733" s="273"/>
      <c r="C9733" s="274" t="s">
        <v>14601</v>
      </c>
      <c r="D9733" s="274"/>
      <c r="E9733" s="274"/>
      <c r="F9733" s="274"/>
      <c r="G9733" s="73">
        <v>0</v>
      </c>
      <c r="H9733" s="73">
        <v>0</v>
      </c>
      <c r="I9733" s="275">
        <v>145454.56</v>
      </c>
      <c r="J9733" s="275"/>
      <c r="K9733" s="275">
        <v>0</v>
      </c>
      <c r="L9733" s="275"/>
      <c r="M9733" s="275"/>
      <c r="N9733" s="275"/>
      <c r="O9733" s="275">
        <v>145454.56</v>
      </c>
      <c r="P9733" s="275"/>
      <c r="Q9733" s="73">
        <v>0</v>
      </c>
    </row>
    <row r="9734" spans="1:17" ht="12.1" customHeight="1" x14ac:dyDescent="0.25">
      <c r="A9734" s="273" t="s">
        <v>14638</v>
      </c>
      <c r="B9734" s="273"/>
      <c r="C9734" s="274" t="s">
        <v>14603</v>
      </c>
      <c r="D9734" s="274"/>
      <c r="E9734" s="274"/>
      <c r="F9734" s="274"/>
      <c r="G9734" s="73">
        <v>0</v>
      </c>
      <c r="H9734" s="73">
        <v>0</v>
      </c>
      <c r="I9734" s="275">
        <v>339090.88</v>
      </c>
      <c r="J9734" s="275"/>
      <c r="K9734" s="275">
        <v>0</v>
      </c>
      <c r="L9734" s="275"/>
      <c r="M9734" s="275"/>
      <c r="N9734" s="275"/>
      <c r="O9734" s="275">
        <v>339090.88</v>
      </c>
      <c r="P9734" s="275"/>
      <c r="Q9734" s="73">
        <v>0</v>
      </c>
    </row>
    <row r="9735" spans="1:17" ht="12.1" customHeight="1" x14ac:dyDescent="0.25">
      <c r="A9735" s="273" t="s">
        <v>14639</v>
      </c>
      <c r="B9735" s="273"/>
      <c r="C9735" s="274" t="s">
        <v>14599</v>
      </c>
      <c r="D9735" s="274"/>
      <c r="E9735" s="274"/>
      <c r="F9735" s="274"/>
      <c r="G9735" s="73">
        <v>0</v>
      </c>
      <c r="H9735" s="73">
        <v>0</v>
      </c>
      <c r="I9735" s="275">
        <v>127096.91</v>
      </c>
      <c r="J9735" s="275"/>
      <c r="K9735" s="275">
        <v>0</v>
      </c>
      <c r="L9735" s="275"/>
      <c r="M9735" s="275"/>
      <c r="N9735" s="275"/>
      <c r="O9735" s="275">
        <v>127096.91</v>
      </c>
      <c r="P9735" s="275"/>
      <c r="Q9735" s="73">
        <v>0</v>
      </c>
    </row>
    <row r="9736" spans="1:17" ht="12.75" customHeight="1" x14ac:dyDescent="0.25">
      <c r="A9736" s="273" t="s">
        <v>14640</v>
      </c>
      <c r="B9736" s="273"/>
      <c r="C9736" s="274" t="s">
        <v>14603</v>
      </c>
      <c r="D9736" s="274"/>
      <c r="E9736" s="274"/>
      <c r="F9736" s="274"/>
      <c r="G9736" s="73">
        <v>0</v>
      </c>
      <c r="H9736" s="73">
        <v>0</v>
      </c>
      <c r="I9736" s="275">
        <v>300000</v>
      </c>
      <c r="J9736" s="275"/>
      <c r="K9736" s="275">
        <v>0</v>
      </c>
      <c r="L9736" s="275"/>
      <c r="M9736" s="275"/>
      <c r="N9736" s="275"/>
      <c r="O9736" s="275">
        <v>300000</v>
      </c>
      <c r="P9736" s="275"/>
      <c r="Q9736" s="73">
        <v>0</v>
      </c>
    </row>
    <row r="9737" spans="1:17" ht="12.1" customHeight="1" x14ac:dyDescent="0.25">
      <c r="A9737" s="273" t="s">
        <v>14641</v>
      </c>
      <c r="B9737" s="273"/>
      <c r="C9737" s="274" t="s">
        <v>14599</v>
      </c>
      <c r="D9737" s="274"/>
      <c r="E9737" s="274"/>
      <c r="F9737" s="274"/>
      <c r="G9737" s="73">
        <v>0</v>
      </c>
      <c r="H9737" s="73">
        <v>0</v>
      </c>
      <c r="I9737" s="275">
        <v>272727.15000000002</v>
      </c>
      <c r="J9737" s="275"/>
      <c r="K9737" s="275">
        <v>0</v>
      </c>
      <c r="L9737" s="275"/>
      <c r="M9737" s="275"/>
      <c r="N9737" s="275"/>
      <c r="O9737" s="275">
        <v>272727.15000000002</v>
      </c>
      <c r="P9737" s="275"/>
      <c r="Q9737" s="73">
        <v>0</v>
      </c>
    </row>
    <row r="9738" spans="1:17" ht="12.1" customHeight="1" x14ac:dyDescent="0.25">
      <c r="A9738" s="273" t="s">
        <v>14642</v>
      </c>
      <c r="B9738" s="273"/>
      <c r="C9738" s="274" t="s">
        <v>14603</v>
      </c>
      <c r="D9738" s="274"/>
      <c r="E9738" s="274"/>
      <c r="F9738" s="274"/>
      <c r="G9738" s="73">
        <v>0</v>
      </c>
      <c r="H9738" s="73">
        <v>0</v>
      </c>
      <c r="I9738" s="275">
        <v>300000</v>
      </c>
      <c r="J9738" s="275"/>
      <c r="K9738" s="275">
        <v>0</v>
      </c>
      <c r="L9738" s="275"/>
      <c r="M9738" s="275"/>
      <c r="N9738" s="275"/>
      <c r="O9738" s="275">
        <v>300000</v>
      </c>
      <c r="P9738" s="275"/>
      <c r="Q9738" s="73">
        <v>0</v>
      </c>
    </row>
    <row r="9739" spans="1:17" ht="12.75" customHeight="1" x14ac:dyDescent="0.25">
      <c r="A9739" s="273" t="s">
        <v>14643</v>
      </c>
      <c r="B9739" s="273"/>
      <c r="C9739" s="274" t="s">
        <v>14644</v>
      </c>
      <c r="D9739" s="274"/>
      <c r="E9739" s="274"/>
      <c r="F9739" s="274"/>
      <c r="G9739" s="73">
        <v>0</v>
      </c>
      <c r="H9739" s="73">
        <v>0</v>
      </c>
      <c r="I9739" s="275">
        <v>18181.98</v>
      </c>
      <c r="J9739" s="275"/>
      <c r="K9739" s="275">
        <v>0</v>
      </c>
      <c r="L9739" s="275"/>
      <c r="M9739" s="275"/>
      <c r="N9739" s="275"/>
      <c r="O9739" s="275">
        <v>18181.98</v>
      </c>
      <c r="P9739" s="275"/>
      <c r="Q9739" s="73">
        <v>0</v>
      </c>
    </row>
    <row r="9740" spans="1:17" ht="12.1" customHeight="1" x14ac:dyDescent="0.25">
      <c r="A9740" s="273" t="s">
        <v>14645</v>
      </c>
      <c r="B9740" s="273"/>
      <c r="C9740" s="274" t="s">
        <v>14646</v>
      </c>
      <c r="D9740" s="274"/>
      <c r="E9740" s="274"/>
      <c r="F9740" s="274"/>
      <c r="G9740" s="73">
        <v>0</v>
      </c>
      <c r="H9740" s="73">
        <v>0</v>
      </c>
      <c r="I9740" s="275">
        <v>54545.43</v>
      </c>
      <c r="J9740" s="275"/>
      <c r="K9740" s="275">
        <v>0</v>
      </c>
      <c r="L9740" s="275"/>
      <c r="M9740" s="275"/>
      <c r="N9740" s="275"/>
      <c r="O9740" s="275">
        <v>54545.43</v>
      </c>
      <c r="P9740" s="275"/>
      <c r="Q9740" s="73">
        <v>0</v>
      </c>
    </row>
    <row r="9741" spans="1:17" ht="12.1" customHeight="1" x14ac:dyDescent="0.25">
      <c r="A9741" s="273" t="s">
        <v>14647</v>
      </c>
      <c r="B9741" s="273"/>
      <c r="C9741" s="274" t="s">
        <v>14648</v>
      </c>
      <c r="D9741" s="274"/>
      <c r="E9741" s="274"/>
      <c r="F9741" s="274"/>
      <c r="G9741" s="73">
        <v>0</v>
      </c>
      <c r="H9741" s="73">
        <v>0</v>
      </c>
      <c r="I9741" s="275">
        <v>36363.620000000003</v>
      </c>
      <c r="J9741" s="275"/>
      <c r="K9741" s="275">
        <v>0</v>
      </c>
      <c r="L9741" s="275"/>
      <c r="M9741" s="275"/>
      <c r="N9741" s="275"/>
      <c r="O9741" s="275">
        <v>36363.620000000003</v>
      </c>
      <c r="P9741" s="275"/>
      <c r="Q9741" s="73">
        <v>0</v>
      </c>
    </row>
    <row r="9742" spans="1:17" ht="12.1" customHeight="1" x14ac:dyDescent="0.25">
      <c r="A9742" s="273" t="s">
        <v>14649</v>
      </c>
      <c r="B9742" s="273"/>
      <c r="C9742" s="274" t="s">
        <v>14599</v>
      </c>
      <c r="D9742" s="274"/>
      <c r="E9742" s="274"/>
      <c r="F9742" s="274"/>
      <c r="G9742" s="73">
        <v>0</v>
      </c>
      <c r="H9742" s="73">
        <v>0</v>
      </c>
      <c r="I9742" s="275">
        <v>2895454.55</v>
      </c>
      <c r="J9742" s="275"/>
      <c r="K9742" s="275">
        <v>0</v>
      </c>
      <c r="L9742" s="275"/>
      <c r="M9742" s="275"/>
      <c r="N9742" s="275"/>
      <c r="O9742" s="275">
        <v>2895454.55</v>
      </c>
      <c r="P9742" s="275"/>
      <c r="Q9742" s="73">
        <v>0</v>
      </c>
    </row>
    <row r="9743" spans="1:17" ht="12.75" customHeight="1" x14ac:dyDescent="0.25">
      <c r="A9743" s="273" t="s">
        <v>14650</v>
      </c>
      <c r="B9743" s="273"/>
      <c r="C9743" s="274" t="s">
        <v>14603</v>
      </c>
      <c r="D9743" s="274"/>
      <c r="E9743" s="274"/>
      <c r="F9743" s="274"/>
      <c r="G9743" s="73">
        <v>0</v>
      </c>
      <c r="H9743" s="73">
        <v>0</v>
      </c>
      <c r="I9743" s="275">
        <v>300000</v>
      </c>
      <c r="J9743" s="275"/>
      <c r="K9743" s="275">
        <v>0</v>
      </c>
      <c r="L9743" s="275"/>
      <c r="M9743" s="275"/>
      <c r="N9743" s="275"/>
      <c r="O9743" s="275">
        <v>300000</v>
      </c>
      <c r="P9743" s="275"/>
      <c r="Q9743" s="73">
        <v>0</v>
      </c>
    </row>
    <row r="9744" spans="1:17" ht="12.1" customHeight="1" x14ac:dyDescent="0.25">
      <c r="A9744" s="273" t="s">
        <v>14651</v>
      </c>
      <c r="B9744" s="273"/>
      <c r="C9744" s="274" t="s">
        <v>14652</v>
      </c>
      <c r="D9744" s="274"/>
      <c r="E9744" s="274"/>
      <c r="F9744" s="274"/>
      <c r="G9744" s="73">
        <v>0</v>
      </c>
      <c r="H9744" s="73">
        <v>0</v>
      </c>
      <c r="I9744" s="275">
        <v>20000</v>
      </c>
      <c r="J9744" s="275"/>
      <c r="K9744" s="275">
        <v>0</v>
      </c>
      <c r="L9744" s="275"/>
      <c r="M9744" s="275"/>
      <c r="N9744" s="275"/>
      <c r="O9744" s="275">
        <v>20000</v>
      </c>
      <c r="P9744" s="275"/>
      <c r="Q9744" s="73">
        <v>0</v>
      </c>
    </row>
    <row r="9745" spans="1:17" ht="12.1" customHeight="1" x14ac:dyDescent="0.25">
      <c r="A9745" s="273" t="s">
        <v>14653</v>
      </c>
      <c r="B9745" s="273"/>
      <c r="C9745" s="274" t="s">
        <v>14599</v>
      </c>
      <c r="D9745" s="274"/>
      <c r="E9745" s="274"/>
      <c r="F9745" s="274"/>
      <c r="G9745" s="73">
        <v>0</v>
      </c>
      <c r="H9745" s="73">
        <v>0</v>
      </c>
      <c r="I9745" s="275">
        <v>120000</v>
      </c>
      <c r="J9745" s="275"/>
      <c r="K9745" s="275">
        <v>0</v>
      </c>
      <c r="L9745" s="275"/>
      <c r="M9745" s="275"/>
      <c r="N9745" s="275"/>
      <c r="O9745" s="275">
        <v>120000</v>
      </c>
      <c r="P9745" s="275"/>
      <c r="Q9745" s="73">
        <v>0</v>
      </c>
    </row>
    <row r="9746" spans="1:17" ht="12.75" customHeight="1" x14ac:dyDescent="0.25">
      <c r="A9746" s="273" t="s">
        <v>14654</v>
      </c>
      <c r="B9746" s="273"/>
      <c r="C9746" s="274" t="s">
        <v>14601</v>
      </c>
      <c r="D9746" s="274"/>
      <c r="E9746" s="274"/>
      <c r="F9746" s="274"/>
      <c r="G9746" s="73">
        <v>0</v>
      </c>
      <c r="H9746" s="73">
        <v>0</v>
      </c>
      <c r="I9746" s="275">
        <v>40000</v>
      </c>
      <c r="J9746" s="275"/>
      <c r="K9746" s="275">
        <v>0</v>
      </c>
      <c r="L9746" s="275"/>
      <c r="M9746" s="275"/>
      <c r="N9746" s="275"/>
      <c r="O9746" s="275">
        <v>40000</v>
      </c>
      <c r="P9746" s="275"/>
      <c r="Q9746" s="73">
        <v>0</v>
      </c>
    </row>
    <row r="9747" spans="1:17" ht="12.1" customHeight="1" x14ac:dyDescent="0.25">
      <c r="A9747" s="273" t="s">
        <v>14655</v>
      </c>
      <c r="B9747" s="273"/>
      <c r="C9747" s="274" t="s">
        <v>14603</v>
      </c>
      <c r="D9747" s="274"/>
      <c r="E9747" s="274"/>
      <c r="F9747" s="274"/>
      <c r="G9747" s="73">
        <v>0</v>
      </c>
      <c r="H9747" s="73">
        <v>0</v>
      </c>
      <c r="I9747" s="275">
        <v>420000</v>
      </c>
      <c r="J9747" s="275"/>
      <c r="K9747" s="275">
        <v>0</v>
      </c>
      <c r="L9747" s="275"/>
      <c r="M9747" s="275"/>
      <c r="N9747" s="275"/>
      <c r="O9747" s="275">
        <v>420000</v>
      </c>
      <c r="P9747" s="275"/>
      <c r="Q9747" s="73">
        <v>0</v>
      </c>
    </row>
    <row r="9748" spans="1:17" ht="12.1" customHeight="1" x14ac:dyDescent="0.25">
      <c r="A9748" s="273" t="s">
        <v>14656</v>
      </c>
      <c r="B9748" s="273"/>
      <c r="C9748" s="274" t="s">
        <v>14657</v>
      </c>
      <c r="D9748" s="274"/>
      <c r="E9748" s="274"/>
      <c r="F9748" s="274"/>
      <c r="G9748" s="73">
        <v>0</v>
      </c>
      <c r="H9748" s="73">
        <v>0</v>
      </c>
      <c r="I9748" s="275">
        <v>20000</v>
      </c>
      <c r="J9748" s="275"/>
      <c r="K9748" s="275">
        <v>0</v>
      </c>
      <c r="L9748" s="275"/>
      <c r="M9748" s="275"/>
      <c r="N9748" s="275"/>
      <c r="O9748" s="275">
        <v>20000</v>
      </c>
      <c r="P9748" s="275"/>
      <c r="Q9748" s="73">
        <v>0</v>
      </c>
    </row>
    <row r="9749" spans="1:17" ht="12.75" customHeight="1" x14ac:dyDescent="0.25">
      <c r="A9749" s="273" t="s">
        <v>14658</v>
      </c>
      <c r="B9749" s="273"/>
      <c r="C9749" s="274" t="s">
        <v>14659</v>
      </c>
      <c r="D9749" s="274"/>
      <c r="E9749" s="274"/>
      <c r="F9749" s="274"/>
      <c r="G9749" s="73">
        <v>0</v>
      </c>
      <c r="H9749" s="73">
        <v>0</v>
      </c>
      <c r="I9749" s="275">
        <v>80000</v>
      </c>
      <c r="J9749" s="275"/>
      <c r="K9749" s="275">
        <v>0</v>
      </c>
      <c r="L9749" s="275"/>
      <c r="M9749" s="275"/>
      <c r="N9749" s="275"/>
      <c r="O9749" s="275">
        <v>80000</v>
      </c>
      <c r="P9749" s="275"/>
      <c r="Q9749" s="73">
        <v>0</v>
      </c>
    </row>
    <row r="9750" spans="1:17" ht="12.1" customHeight="1" x14ac:dyDescent="0.25">
      <c r="A9750" s="273" t="s">
        <v>14660</v>
      </c>
      <c r="B9750" s="273"/>
      <c r="C9750" s="274" t="s">
        <v>14599</v>
      </c>
      <c r="D9750" s="274"/>
      <c r="E9750" s="274"/>
      <c r="F9750" s="274"/>
      <c r="G9750" s="73">
        <v>0</v>
      </c>
      <c r="H9750" s="73">
        <v>0</v>
      </c>
      <c r="I9750" s="275">
        <v>109090.92</v>
      </c>
      <c r="J9750" s="275"/>
      <c r="K9750" s="275">
        <v>0</v>
      </c>
      <c r="L9750" s="275"/>
      <c r="M9750" s="275"/>
      <c r="N9750" s="275"/>
      <c r="O9750" s="275">
        <v>109090.92</v>
      </c>
      <c r="P9750" s="275"/>
      <c r="Q9750" s="73">
        <v>0</v>
      </c>
    </row>
    <row r="9751" spans="1:17" ht="12.1" customHeight="1" x14ac:dyDescent="0.25">
      <c r="A9751" s="273" t="s">
        <v>14661</v>
      </c>
      <c r="B9751" s="273"/>
      <c r="C9751" s="274" t="s">
        <v>14601</v>
      </c>
      <c r="D9751" s="274"/>
      <c r="E9751" s="274"/>
      <c r="F9751" s="274"/>
      <c r="G9751" s="73">
        <v>0</v>
      </c>
      <c r="H9751" s="73">
        <v>0</v>
      </c>
      <c r="I9751" s="275">
        <v>90909.1</v>
      </c>
      <c r="J9751" s="275"/>
      <c r="K9751" s="275">
        <v>0</v>
      </c>
      <c r="L9751" s="275"/>
      <c r="M9751" s="275"/>
      <c r="N9751" s="275"/>
      <c r="O9751" s="275">
        <v>90909.1</v>
      </c>
      <c r="P9751" s="275"/>
      <c r="Q9751" s="73">
        <v>0</v>
      </c>
    </row>
    <row r="9752" spans="1:17" ht="12.75" customHeight="1" x14ac:dyDescent="0.25">
      <c r="A9752" s="273" t="s">
        <v>14662</v>
      </c>
      <c r="B9752" s="273"/>
      <c r="C9752" s="274" t="s">
        <v>14603</v>
      </c>
      <c r="D9752" s="274"/>
      <c r="E9752" s="274"/>
      <c r="F9752" s="274"/>
      <c r="G9752" s="73">
        <v>0</v>
      </c>
      <c r="H9752" s="73">
        <v>0</v>
      </c>
      <c r="I9752" s="275">
        <v>445454.53</v>
      </c>
      <c r="J9752" s="275"/>
      <c r="K9752" s="275">
        <v>0</v>
      </c>
      <c r="L9752" s="275"/>
      <c r="M9752" s="275"/>
      <c r="N9752" s="275"/>
      <c r="O9752" s="275">
        <v>445454.53</v>
      </c>
      <c r="P9752" s="275"/>
      <c r="Q9752" s="73">
        <v>0</v>
      </c>
    </row>
    <row r="9753" spans="1:17" ht="12.1" customHeight="1" x14ac:dyDescent="0.25">
      <c r="A9753" s="273" t="s">
        <v>14663</v>
      </c>
      <c r="B9753" s="273"/>
      <c r="C9753" s="274" t="s">
        <v>14597</v>
      </c>
      <c r="D9753" s="274"/>
      <c r="E9753" s="274"/>
      <c r="F9753" s="274"/>
      <c r="G9753" s="73">
        <v>0</v>
      </c>
      <c r="H9753" s="73">
        <v>0</v>
      </c>
      <c r="I9753" s="275">
        <v>20000</v>
      </c>
      <c r="J9753" s="275"/>
      <c r="K9753" s="275">
        <v>0</v>
      </c>
      <c r="L9753" s="275"/>
      <c r="M9753" s="275"/>
      <c r="N9753" s="275"/>
      <c r="O9753" s="275">
        <v>20000</v>
      </c>
      <c r="P9753" s="275"/>
      <c r="Q9753" s="73">
        <v>0</v>
      </c>
    </row>
    <row r="9754" spans="1:17" ht="12.1" customHeight="1" x14ac:dyDescent="0.25">
      <c r="A9754" s="273" t="s">
        <v>14664</v>
      </c>
      <c r="B9754" s="273"/>
      <c r="C9754" s="274" t="s">
        <v>14601</v>
      </c>
      <c r="D9754" s="274"/>
      <c r="E9754" s="274"/>
      <c r="F9754" s="274"/>
      <c r="G9754" s="73">
        <v>0</v>
      </c>
      <c r="H9754" s="73">
        <v>0</v>
      </c>
      <c r="I9754" s="275">
        <v>120000</v>
      </c>
      <c r="J9754" s="275"/>
      <c r="K9754" s="275">
        <v>0</v>
      </c>
      <c r="L9754" s="275"/>
      <c r="M9754" s="275"/>
      <c r="N9754" s="275"/>
      <c r="O9754" s="275">
        <v>120000</v>
      </c>
      <c r="P9754" s="275"/>
      <c r="Q9754" s="73">
        <v>0</v>
      </c>
    </row>
    <row r="9755" spans="1:17" ht="12.75" customHeight="1" x14ac:dyDescent="0.25">
      <c r="A9755" s="273" t="s">
        <v>14665</v>
      </c>
      <c r="B9755" s="273"/>
      <c r="C9755" s="274" t="s">
        <v>14603</v>
      </c>
      <c r="D9755" s="274"/>
      <c r="E9755" s="274"/>
      <c r="F9755" s="274"/>
      <c r="G9755" s="73">
        <v>0</v>
      </c>
      <c r="H9755" s="73">
        <v>0</v>
      </c>
      <c r="I9755" s="275">
        <v>400000</v>
      </c>
      <c r="J9755" s="275"/>
      <c r="K9755" s="275">
        <v>0</v>
      </c>
      <c r="L9755" s="275"/>
      <c r="M9755" s="275"/>
      <c r="N9755" s="275"/>
      <c r="O9755" s="275">
        <v>400000</v>
      </c>
      <c r="P9755" s="275"/>
      <c r="Q9755" s="73">
        <v>0</v>
      </c>
    </row>
    <row r="9756" spans="1:17" ht="12.1" customHeight="1" x14ac:dyDescent="0.25">
      <c r="A9756" s="273" t="s">
        <v>14666</v>
      </c>
      <c r="B9756" s="273"/>
      <c r="C9756" s="274" t="s">
        <v>14667</v>
      </c>
      <c r="D9756" s="274"/>
      <c r="E9756" s="274"/>
      <c r="F9756" s="274"/>
      <c r="G9756" s="73">
        <v>0</v>
      </c>
      <c r="H9756" s="73">
        <v>0</v>
      </c>
      <c r="I9756" s="275">
        <v>20000</v>
      </c>
      <c r="J9756" s="275"/>
      <c r="K9756" s="275">
        <v>0</v>
      </c>
      <c r="L9756" s="275"/>
      <c r="M9756" s="275"/>
      <c r="N9756" s="275"/>
      <c r="O9756" s="275">
        <v>20000</v>
      </c>
      <c r="P9756" s="275"/>
      <c r="Q9756" s="73">
        <v>0</v>
      </c>
    </row>
    <row r="9757" spans="1:17" ht="12.1" customHeight="1" x14ac:dyDescent="0.25">
      <c r="A9757" s="273" t="s">
        <v>14668</v>
      </c>
      <c r="B9757" s="273"/>
      <c r="C9757" s="274" t="s">
        <v>14599</v>
      </c>
      <c r="D9757" s="274"/>
      <c r="E9757" s="274"/>
      <c r="F9757" s="274"/>
      <c r="G9757" s="73">
        <v>0</v>
      </c>
      <c r="H9757" s="73">
        <v>0</v>
      </c>
      <c r="I9757" s="275">
        <v>500000</v>
      </c>
      <c r="J9757" s="275"/>
      <c r="K9757" s="275">
        <v>0</v>
      </c>
      <c r="L9757" s="275"/>
      <c r="M9757" s="275"/>
      <c r="N9757" s="275"/>
      <c r="O9757" s="275">
        <v>500000</v>
      </c>
      <c r="P9757" s="275"/>
      <c r="Q9757" s="73">
        <v>0</v>
      </c>
    </row>
    <row r="9758" spans="1:17" ht="12.75" customHeight="1" x14ac:dyDescent="0.25">
      <c r="A9758" s="273" t="s">
        <v>14669</v>
      </c>
      <c r="B9758" s="273"/>
      <c r="C9758" s="274" t="s">
        <v>14603</v>
      </c>
      <c r="D9758" s="274"/>
      <c r="E9758" s="274"/>
      <c r="F9758" s="274"/>
      <c r="G9758" s="73">
        <v>0</v>
      </c>
      <c r="H9758" s="73">
        <v>0</v>
      </c>
      <c r="I9758" s="275">
        <v>300000</v>
      </c>
      <c r="J9758" s="275"/>
      <c r="K9758" s="275">
        <v>0</v>
      </c>
      <c r="L9758" s="275"/>
      <c r="M9758" s="275"/>
      <c r="N9758" s="275"/>
      <c r="O9758" s="275">
        <v>300000</v>
      </c>
      <c r="P9758" s="275"/>
      <c r="Q9758" s="73">
        <v>0</v>
      </c>
    </row>
    <row r="9759" spans="1:17" ht="12.1" customHeight="1" x14ac:dyDescent="0.25">
      <c r="A9759" s="273" t="s">
        <v>14670</v>
      </c>
      <c r="B9759" s="273"/>
      <c r="C9759" s="274" t="s">
        <v>14599</v>
      </c>
      <c r="D9759" s="274"/>
      <c r="E9759" s="274"/>
      <c r="F9759" s="274"/>
      <c r="G9759" s="73">
        <v>0</v>
      </c>
      <c r="H9759" s="73">
        <v>0</v>
      </c>
      <c r="I9759" s="275">
        <v>320000</v>
      </c>
      <c r="J9759" s="275"/>
      <c r="K9759" s="275">
        <v>0</v>
      </c>
      <c r="L9759" s="275"/>
      <c r="M9759" s="275"/>
      <c r="N9759" s="275"/>
      <c r="O9759" s="275">
        <v>320000</v>
      </c>
      <c r="P9759" s="275"/>
      <c r="Q9759" s="73">
        <v>0</v>
      </c>
    </row>
    <row r="9760" spans="1:17" ht="12.1" customHeight="1" x14ac:dyDescent="0.25">
      <c r="A9760" s="273" t="s">
        <v>14671</v>
      </c>
      <c r="B9760" s="273"/>
      <c r="C9760" s="274" t="s">
        <v>14603</v>
      </c>
      <c r="D9760" s="274"/>
      <c r="E9760" s="274"/>
      <c r="F9760" s="274"/>
      <c r="G9760" s="73">
        <v>0</v>
      </c>
      <c r="H9760" s="73">
        <v>0</v>
      </c>
      <c r="I9760" s="275">
        <v>300000</v>
      </c>
      <c r="J9760" s="275"/>
      <c r="K9760" s="275">
        <v>0</v>
      </c>
      <c r="L9760" s="275"/>
      <c r="M9760" s="275"/>
      <c r="N9760" s="275"/>
      <c r="O9760" s="275">
        <v>300000</v>
      </c>
      <c r="P9760" s="275"/>
      <c r="Q9760" s="73">
        <v>0</v>
      </c>
    </row>
    <row r="9761" spans="1:17" ht="12.75" customHeight="1" x14ac:dyDescent="0.25">
      <c r="A9761" s="273" t="s">
        <v>14672</v>
      </c>
      <c r="B9761" s="273"/>
      <c r="C9761" s="274" t="s">
        <v>14597</v>
      </c>
      <c r="D9761" s="274"/>
      <c r="E9761" s="274"/>
      <c r="F9761" s="274"/>
      <c r="G9761" s="73">
        <v>0</v>
      </c>
      <c r="H9761" s="73">
        <v>0</v>
      </c>
      <c r="I9761" s="275">
        <v>27272.73</v>
      </c>
      <c r="J9761" s="275"/>
      <c r="K9761" s="275">
        <v>0</v>
      </c>
      <c r="L9761" s="275"/>
      <c r="M9761" s="275"/>
      <c r="N9761" s="275"/>
      <c r="O9761" s="275">
        <v>27272.73</v>
      </c>
      <c r="P9761" s="275"/>
      <c r="Q9761" s="73">
        <v>0</v>
      </c>
    </row>
    <row r="9762" spans="1:17" ht="12.1" customHeight="1" x14ac:dyDescent="0.25">
      <c r="A9762" s="273" t="s">
        <v>14673</v>
      </c>
      <c r="B9762" s="273"/>
      <c r="C9762" s="274" t="s">
        <v>14599</v>
      </c>
      <c r="D9762" s="274"/>
      <c r="E9762" s="274"/>
      <c r="F9762" s="274"/>
      <c r="G9762" s="73">
        <v>0</v>
      </c>
      <c r="H9762" s="73">
        <v>0</v>
      </c>
      <c r="I9762" s="275">
        <v>180472.73</v>
      </c>
      <c r="J9762" s="275"/>
      <c r="K9762" s="275">
        <v>0</v>
      </c>
      <c r="L9762" s="275"/>
      <c r="M9762" s="275"/>
      <c r="N9762" s="275"/>
      <c r="O9762" s="275">
        <v>180472.73</v>
      </c>
      <c r="P9762" s="275"/>
      <c r="Q9762" s="73">
        <v>0</v>
      </c>
    </row>
    <row r="9763" spans="1:17" ht="12.1" customHeight="1" x14ac:dyDescent="0.25">
      <c r="A9763" s="273" t="s">
        <v>14674</v>
      </c>
      <c r="B9763" s="273"/>
      <c r="C9763" s="274" t="s">
        <v>14603</v>
      </c>
      <c r="D9763" s="274"/>
      <c r="E9763" s="274"/>
      <c r="F9763" s="274"/>
      <c r="G9763" s="73">
        <v>0</v>
      </c>
      <c r="H9763" s="73">
        <v>0</v>
      </c>
      <c r="I9763" s="275">
        <v>272727.27</v>
      </c>
      <c r="J9763" s="275"/>
      <c r="K9763" s="275">
        <v>0</v>
      </c>
      <c r="L9763" s="275"/>
      <c r="M9763" s="275"/>
      <c r="N9763" s="275"/>
      <c r="O9763" s="275">
        <v>272727.27</v>
      </c>
      <c r="P9763" s="275"/>
      <c r="Q9763" s="73">
        <v>0</v>
      </c>
    </row>
    <row r="9764" spans="1:17" ht="12.75" customHeight="1" x14ac:dyDescent="0.25">
      <c r="A9764" s="273" t="s">
        <v>14675</v>
      </c>
      <c r="B9764" s="273"/>
      <c r="C9764" s="274" t="s">
        <v>14599</v>
      </c>
      <c r="D9764" s="274"/>
      <c r="E9764" s="274"/>
      <c r="F9764" s="274"/>
      <c r="G9764" s="73">
        <v>0</v>
      </c>
      <c r="H9764" s="73">
        <v>0</v>
      </c>
      <c r="I9764" s="275">
        <v>381818.18</v>
      </c>
      <c r="J9764" s="275"/>
      <c r="K9764" s="275">
        <v>0</v>
      </c>
      <c r="L9764" s="275"/>
      <c r="M9764" s="275"/>
      <c r="N9764" s="275"/>
      <c r="O9764" s="275">
        <v>381818.18</v>
      </c>
      <c r="P9764" s="275"/>
      <c r="Q9764" s="73">
        <v>0</v>
      </c>
    </row>
    <row r="9765" spans="1:17" ht="12.1" customHeight="1" x14ac:dyDescent="0.25">
      <c r="A9765" s="273" t="s">
        <v>14676</v>
      </c>
      <c r="B9765" s="273"/>
      <c r="C9765" s="274" t="s">
        <v>14603</v>
      </c>
      <c r="D9765" s="274"/>
      <c r="E9765" s="274"/>
      <c r="F9765" s="274"/>
      <c r="G9765" s="73">
        <v>0</v>
      </c>
      <c r="H9765" s="73">
        <v>0</v>
      </c>
      <c r="I9765" s="275">
        <v>908181.82</v>
      </c>
      <c r="J9765" s="275"/>
      <c r="K9765" s="275">
        <v>0</v>
      </c>
      <c r="L9765" s="275"/>
      <c r="M9765" s="275"/>
      <c r="N9765" s="275"/>
      <c r="O9765" s="275">
        <v>908181.82</v>
      </c>
      <c r="P9765" s="275"/>
      <c r="Q9765" s="73">
        <v>0</v>
      </c>
    </row>
    <row r="9766" spans="1:17" ht="12.1" customHeight="1" x14ac:dyDescent="0.25">
      <c r="A9766" s="273" t="s">
        <v>14677</v>
      </c>
      <c r="B9766" s="273"/>
      <c r="C9766" s="274" t="s">
        <v>14599</v>
      </c>
      <c r="D9766" s="274"/>
      <c r="E9766" s="274"/>
      <c r="F9766" s="274"/>
      <c r="G9766" s="73">
        <v>0</v>
      </c>
      <c r="H9766" s="73">
        <v>0</v>
      </c>
      <c r="I9766" s="275">
        <v>360000</v>
      </c>
      <c r="J9766" s="275"/>
      <c r="K9766" s="275">
        <v>0</v>
      </c>
      <c r="L9766" s="275"/>
      <c r="M9766" s="275"/>
      <c r="N9766" s="275"/>
      <c r="O9766" s="275">
        <v>360000</v>
      </c>
      <c r="P9766" s="275"/>
      <c r="Q9766" s="73">
        <v>0</v>
      </c>
    </row>
    <row r="9767" spans="1:17" ht="12.1" customHeight="1" x14ac:dyDescent="0.25">
      <c r="A9767" s="273" t="s">
        <v>14678</v>
      </c>
      <c r="B9767" s="273"/>
      <c r="C9767" s="274" t="s">
        <v>14603</v>
      </c>
      <c r="D9767" s="274"/>
      <c r="E9767" s="274"/>
      <c r="F9767" s="274"/>
      <c r="G9767" s="73">
        <v>0</v>
      </c>
      <c r="H9767" s="73">
        <v>0</v>
      </c>
      <c r="I9767" s="275">
        <v>950003.64</v>
      </c>
      <c r="J9767" s="275"/>
      <c r="K9767" s="275">
        <v>0</v>
      </c>
      <c r="L9767" s="275"/>
      <c r="M9767" s="275"/>
      <c r="N9767" s="275"/>
      <c r="O9767" s="275">
        <v>950003.64</v>
      </c>
      <c r="P9767" s="275"/>
      <c r="Q9767" s="73">
        <v>0</v>
      </c>
    </row>
    <row r="9768" spans="1:17" ht="12.75" customHeight="1" x14ac:dyDescent="0.25">
      <c r="A9768" s="273" t="s">
        <v>14679</v>
      </c>
      <c r="B9768" s="273"/>
      <c r="C9768" s="274" t="s">
        <v>14599</v>
      </c>
      <c r="D9768" s="274"/>
      <c r="E9768" s="274"/>
      <c r="F9768" s="274"/>
      <c r="G9768" s="73">
        <v>0</v>
      </c>
      <c r="H9768" s="73">
        <v>0</v>
      </c>
      <c r="I9768" s="275">
        <v>54545.46</v>
      </c>
      <c r="J9768" s="275"/>
      <c r="K9768" s="275">
        <v>0</v>
      </c>
      <c r="L9768" s="275"/>
      <c r="M9768" s="275"/>
      <c r="N9768" s="275"/>
      <c r="O9768" s="275">
        <v>54545.46</v>
      </c>
      <c r="P9768" s="275"/>
      <c r="Q9768" s="73">
        <v>0</v>
      </c>
    </row>
    <row r="9769" spans="1:17" ht="12.1" customHeight="1" x14ac:dyDescent="0.25">
      <c r="A9769" s="273" t="s">
        <v>14680</v>
      </c>
      <c r="B9769" s="273"/>
      <c r="C9769" s="274" t="s">
        <v>14601</v>
      </c>
      <c r="D9769" s="274"/>
      <c r="E9769" s="274"/>
      <c r="F9769" s="274"/>
      <c r="G9769" s="73">
        <v>0</v>
      </c>
      <c r="H9769" s="73">
        <v>0</v>
      </c>
      <c r="I9769" s="275">
        <v>36363.64</v>
      </c>
      <c r="J9769" s="275"/>
      <c r="K9769" s="275">
        <v>0</v>
      </c>
      <c r="L9769" s="275"/>
      <c r="M9769" s="275"/>
      <c r="N9769" s="275"/>
      <c r="O9769" s="275">
        <v>36363.64</v>
      </c>
      <c r="P9769" s="275"/>
      <c r="Q9769" s="73">
        <v>0</v>
      </c>
    </row>
    <row r="9770" spans="1:17" ht="12.1" customHeight="1" x14ac:dyDescent="0.25">
      <c r="A9770" s="273" t="s">
        <v>14681</v>
      </c>
      <c r="B9770" s="273"/>
      <c r="C9770" s="274" t="s">
        <v>14603</v>
      </c>
      <c r="D9770" s="274"/>
      <c r="E9770" s="274"/>
      <c r="F9770" s="274"/>
      <c r="G9770" s="73">
        <v>0</v>
      </c>
      <c r="H9770" s="73">
        <v>0</v>
      </c>
      <c r="I9770" s="275">
        <v>372727.28</v>
      </c>
      <c r="J9770" s="275"/>
      <c r="K9770" s="275">
        <v>0</v>
      </c>
      <c r="L9770" s="275"/>
      <c r="M9770" s="275"/>
      <c r="N9770" s="275"/>
      <c r="O9770" s="275">
        <v>372727.28</v>
      </c>
      <c r="P9770" s="275"/>
      <c r="Q9770" s="73">
        <v>0</v>
      </c>
    </row>
    <row r="9771" spans="1:17" ht="12.75" customHeight="1" x14ac:dyDescent="0.25">
      <c r="A9771" s="273" t="s">
        <v>14682</v>
      </c>
      <c r="B9771" s="273"/>
      <c r="C9771" s="274" t="s">
        <v>1136</v>
      </c>
      <c r="D9771" s="274"/>
      <c r="E9771" s="274"/>
      <c r="F9771" s="274"/>
      <c r="G9771" s="73">
        <v>0</v>
      </c>
      <c r="H9771" s="73">
        <v>0</v>
      </c>
      <c r="I9771" s="275">
        <v>16482454.539999999</v>
      </c>
      <c r="J9771" s="275"/>
      <c r="K9771" s="275">
        <v>0</v>
      </c>
      <c r="L9771" s="275"/>
      <c r="M9771" s="275"/>
      <c r="N9771" s="275"/>
      <c r="O9771" s="275">
        <v>16482454.539999999</v>
      </c>
      <c r="P9771" s="275"/>
      <c r="Q9771" s="73">
        <v>0</v>
      </c>
    </row>
    <row r="9772" spans="1:17" ht="12.1" customHeight="1" x14ac:dyDescent="0.25">
      <c r="A9772" s="273" t="s">
        <v>14683</v>
      </c>
      <c r="B9772" s="273"/>
      <c r="C9772" s="274" t="s">
        <v>14684</v>
      </c>
      <c r="D9772" s="274"/>
      <c r="E9772" s="274"/>
      <c r="F9772" s="274"/>
      <c r="G9772" s="73">
        <v>0</v>
      </c>
      <c r="H9772" s="73">
        <v>0</v>
      </c>
      <c r="I9772" s="275">
        <v>591850</v>
      </c>
      <c r="J9772" s="275"/>
      <c r="K9772" s="275">
        <v>0</v>
      </c>
      <c r="L9772" s="275"/>
      <c r="M9772" s="275"/>
      <c r="N9772" s="275"/>
      <c r="O9772" s="275">
        <v>591850</v>
      </c>
      <c r="P9772" s="275"/>
      <c r="Q9772" s="73">
        <v>0</v>
      </c>
    </row>
    <row r="9773" spans="1:17" ht="12.1" customHeight="1" x14ac:dyDescent="0.25">
      <c r="A9773" s="273" t="s">
        <v>14685</v>
      </c>
      <c r="B9773" s="273"/>
      <c r="C9773" s="274" t="s">
        <v>14686</v>
      </c>
      <c r="D9773" s="274"/>
      <c r="E9773" s="274"/>
      <c r="F9773" s="274"/>
      <c r="G9773" s="73">
        <v>0</v>
      </c>
      <c r="H9773" s="73">
        <v>0</v>
      </c>
      <c r="I9773" s="275">
        <v>100000</v>
      </c>
      <c r="J9773" s="275"/>
      <c r="K9773" s="275">
        <v>0</v>
      </c>
      <c r="L9773" s="275"/>
      <c r="M9773" s="275"/>
      <c r="N9773" s="275"/>
      <c r="O9773" s="275">
        <v>100000</v>
      </c>
      <c r="P9773" s="275"/>
      <c r="Q9773" s="73">
        <v>0</v>
      </c>
    </row>
    <row r="9774" spans="1:17" ht="12.75" customHeight="1" x14ac:dyDescent="0.25">
      <c r="A9774" s="273" t="s">
        <v>14687</v>
      </c>
      <c r="B9774" s="273"/>
      <c r="C9774" s="274" t="s">
        <v>14688</v>
      </c>
      <c r="D9774" s="274"/>
      <c r="E9774" s="274"/>
      <c r="F9774" s="274"/>
      <c r="G9774" s="73">
        <v>0</v>
      </c>
      <c r="H9774" s="73">
        <v>0</v>
      </c>
      <c r="I9774" s="275">
        <v>32793404.219999999</v>
      </c>
      <c r="J9774" s="275"/>
      <c r="K9774" s="275">
        <v>0</v>
      </c>
      <c r="L9774" s="275"/>
      <c r="M9774" s="275"/>
      <c r="N9774" s="275"/>
      <c r="O9774" s="275">
        <v>32793404.219999999</v>
      </c>
      <c r="P9774" s="275"/>
      <c r="Q9774" s="73">
        <v>0</v>
      </c>
    </row>
    <row r="9775" spans="1:17" ht="12.1" customHeight="1" x14ac:dyDescent="0.25">
      <c r="A9775" s="273" t="s">
        <v>14689</v>
      </c>
      <c r="B9775" s="273"/>
      <c r="C9775" s="274" t="s">
        <v>14690</v>
      </c>
      <c r="D9775" s="274"/>
      <c r="E9775" s="274"/>
      <c r="F9775" s="274"/>
      <c r="G9775" s="73">
        <v>0</v>
      </c>
      <c r="H9775" s="73">
        <v>0</v>
      </c>
      <c r="I9775" s="275">
        <v>1826033.36</v>
      </c>
      <c r="J9775" s="275"/>
      <c r="K9775" s="275">
        <v>0</v>
      </c>
      <c r="L9775" s="275"/>
      <c r="M9775" s="275"/>
      <c r="N9775" s="275"/>
      <c r="O9775" s="275">
        <v>1826033.36</v>
      </c>
      <c r="P9775" s="275"/>
      <c r="Q9775" s="73">
        <v>0</v>
      </c>
    </row>
    <row r="9776" spans="1:17" ht="12.1" customHeight="1" x14ac:dyDescent="0.25">
      <c r="A9776" s="273" t="s">
        <v>14691</v>
      </c>
      <c r="B9776" s="273"/>
      <c r="C9776" s="274" t="s">
        <v>14692</v>
      </c>
      <c r="D9776" s="274"/>
      <c r="E9776" s="274"/>
      <c r="F9776" s="274"/>
      <c r="G9776" s="73">
        <v>0</v>
      </c>
      <c r="H9776" s="73">
        <v>0</v>
      </c>
      <c r="I9776" s="275">
        <v>8073500</v>
      </c>
      <c r="J9776" s="275"/>
      <c r="K9776" s="275">
        <v>0</v>
      </c>
      <c r="L9776" s="275"/>
      <c r="M9776" s="275"/>
      <c r="N9776" s="275"/>
      <c r="O9776" s="275">
        <v>8073500</v>
      </c>
      <c r="P9776" s="275"/>
      <c r="Q9776" s="73">
        <v>0</v>
      </c>
    </row>
    <row r="9777" spans="1:17" ht="12.75" customHeight="1" x14ac:dyDescent="0.25">
      <c r="A9777" s="273" t="s">
        <v>14693</v>
      </c>
      <c r="B9777" s="273"/>
      <c r="C9777" s="274" t="s">
        <v>14694</v>
      </c>
      <c r="D9777" s="274"/>
      <c r="E9777" s="274"/>
      <c r="F9777" s="274"/>
      <c r="G9777" s="73">
        <v>0</v>
      </c>
      <c r="H9777" s="73">
        <v>0</v>
      </c>
      <c r="I9777" s="275">
        <v>10332933.550000001</v>
      </c>
      <c r="J9777" s="275"/>
      <c r="K9777" s="275">
        <v>0</v>
      </c>
      <c r="L9777" s="275"/>
      <c r="M9777" s="275"/>
      <c r="N9777" s="275"/>
      <c r="O9777" s="275">
        <v>10332933.550000001</v>
      </c>
      <c r="P9777" s="275"/>
      <c r="Q9777" s="73">
        <v>0</v>
      </c>
    </row>
    <row r="9778" spans="1:17" ht="12.1" customHeight="1" x14ac:dyDescent="0.25">
      <c r="A9778" s="273" t="s">
        <v>14695</v>
      </c>
      <c r="B9778" s="273"/>
      <c r="C9778" s="274" t="s">
        <v>14696</v>
      </c>
      <c r="D9778" s="274"/>
      <c r="E9778" s="274"/>
      <c r="F9778" s="274"/>
      <c r="G9778" s="73">
        <v>0</v>
      </c>
      <c r="H9778" s="73">
        <v>0</v>
      </c>
      <c r="I9778" s="275">
        <v>17589090.91</v>
      </c>
      <c r="J9778" s="275"/>
      <c r="K9778" s="275">
        <v>0</v>
      </c>
      <c r="L9778" s="275"/>
      <c r="M9778" s="275"/>
      <c r="N9778" s="275"/>
      <c r="O9778" s="275">
        <v>17589090.91</v>
      </c>
      <c r="P9778" s="275"/>
      <c r="Q9778" s="73">
        <v>0</v>
      </c>
    </row>
    <row r="9779" spans="1:17" ht="12.1" customHeight="1" x14ac:dyDescent="0.25">
      <c r="A9779" s="273" t="s">
        <v>14697</v>
      </c>
      <c r="B9779" s="273"/>
      <c r="C9779" s="274" t="s">
        <v>14698</v>
      </c>
      <c r="D9779" s="274"/>
      <c r="E9779" s="274"/>
      <c r="F9779" s="274"/>
      <c r="G9779" s="73">
        <v>0</v>
      </c>
      <c r="H9779" s="73">
        <v>0</v>
      </c>
      <c r="I9779" s="275">
        <v>489900</v>
      </c>
      <c r="J9779" s="275"/>
      <c r="K9779" s="275">
        <v>0</v>
      </c>
      <c r="L9779" s="275"/>
      <c r="M9779" s="275"/>
      <c r="N9779" s="275"/>
      <c r="O9779" s="275">
        <v>489900</v>
      </c>
      <c r="P9779" s="275"/>
      <c r="Q9779" s="73">
        <v>0</v>
      </c>
    </row>
    <row r="9780" spans="1:17" ht="12.75" customHeight="1" x14ac:dyDescent="0.25">
      <c r="A9780" s="273" t="s">
        <v>14699</v>
      </c>
      <c r="B9780" s="273"/>
      <c r="C9780" s="274" t="s">
        <v>14700</v>
      </c>
      <c r="D9780" s="274"/>
      <c r="E9780" s="274"/>
      <c r="F9780" s="274"/>
      <c r="G9780" s="73">
        <v>0</v>
      </c>
      <c r="H9780" s="73">
        <v>0</v>
      </c>
      <c r="I9780" s="275">
        <v>168100</v>
      </c>
      <c r="J9780" s="275"/>
      <c r="K9780" s="275">
        <v>0</v>
      </c>
      <c r="L9780" s="275"/>
      <c r="M9780" s="275"/>
      <c r="N9780" s="275"/>
      <c r="O9780" s="275">
        <v>168100</v>
      </c>
      <c r="P9780" s="275"/>
      <c r="Q9780" s="73">
        <v>0</v>
      </c>
    </row>
    <row r="9781" spans="1:17" ht="12.1" customHeight="1" x14ac:dyDescent="0.25">
      <c r="A9781" s="273" t="s">
        <v>14701</v>
      </c>
      <c r="B9781" s="273"/>
      <c r="C9781" s="274" t="s">
        <v>14702</v>
      </c>
      <c r="D9781" s="274"/>
      <c r="E9781" s="274"/>
      <c r="F9781" s="274"/>
      <c r="G9781" s="73">
        <v>0</v>
      </c>
      <c r="H9781" s="73">
        <v>0</v>
      </c>
      <c r="I9781" s="275">
        <v>569060.05000000005</v>
      </c>
      <c r="J9781" s="275"/>
      <c r="K9781" s="275">
        <v>0</v>
      </c>
      <c r="L9781" s="275"/>
      <c r="M9781" s="275"/>
      <c r="N9781" s="275"/>
      <c r="O9781" s="275">
        <v>569060.05000000005</v>
      </c>
      <c r="P9781" s="275"/>
      <c r="Q9781" s="73">
        <v>0</v>
      </c>
    </row>
    <row r="9782" spans="1:17" ht="12.1" customHeight="1" x14ac:dyDescent="0.25">
      <c r="A9782" s="273" t="s">
        <v>14703</v>
      </c>
      <c r="B9782" s="273"/>
      <c r="C9782" s="274" t="s">
        <v>14704</v>
      </c>
      <c r="D9782" s="274"/>
      <c r="E9782" s="274"/>
      <c r="F9782" s="274"/>
      <c r="G9782" s="73">
        <v>0</v>
      </c>
      <c r="H9782" s="73">
        <v>0</v>
      </c>
      <c r="I9782" s="275">
        <v>1280930</v>
      </c>
      <c r="J9782" s="275"/>
      <c r="K9782" s="275">
        <v>0</v>
      </c>
      <c r="L9782" s="275"/>
      <c r="M9782" s="275"/>
      <c r="N9782" s="275"/>
      <c r="O9782" s="275">
        <v>1280930</v>
      </c>
      <c r="P9782" s="275"/>
      <c r="Q9782" s="73">
        <v>0</v>
      </c>
    </row>
    <row r="9783" spans="1:17" ht="12.75" customHeight="1" x14ac:dyDescent="0.25">
      <c r="A9783" s="355"/>
      <c r="B9783" s="355"/>
      <c r="C9783" s="355"/>
      <c r="D9783" s="355"/>
      <c r="E9783" s="355"/>
      <c r="F9783" s="355"/>
      <c r="G9783" s="74">
        <v>0</v>
      </c>
      <c r="H9783" s="74">
        <v>0</v>
      </c>
      <c r="I9783" s="356">
        <v>110791555.41</v>
      </c>
      <c r="J9783" s="356"/>
      <c r="K9783" s="356">
        <v>0</v>
      </c>
      <c r="L9783" s="356"/>
      <c r="M9783" s="356"/>
      <c r="N9783" s="356"/>
      <c r="O9783" s="356">
        <v>110791555.41</v>
      </c>
      <c r="P9783" s="356"/>
      <c r="Q9783" s="74">
        <v>0</v>
      </c>
    </row>
    <row r="9784" spans="1:17" ht="6.8" customHeight="1" x14ac:dyDescent="0.25"/>
    <row r="9785" spans="1:17" ht="12.1" customHeight="1" x14ac:dyDescent="0.25">
      <c r="A9785" s="277" t="s">
        <v>578</v>
      </c>
      <c r="B9785" s="277"/>
      <c r="C9785" s="278" t="s">
        <v>1138</v>
      </c>
      <c r="D9785" s="278"/>
      <c r="E9785" s="278"/>
      <c r="F9785" s="278"/>
      <c r="G9785" s="278"/>
      <c r="H9785" s="278"/>
      <c r="I9785" s="278"/>
      <c r="J9785" s="278"/>
      <c r="K9785" s="278"/>
      <c r="L9785" s="278"/>
      <c r="M9785" s="278"/>
      <c r="N9785" s="278"/>
      <c r="O9785" s="278"/>
      <c r="P9785" s="278"/>
      <c r="Q9785" s="278"/>
    </row>
    <row r="9786" spans="1:17" ht="12.1" customHeight="1" x14ac:dyDescent="0.25">
      <c r="A9786" s="273" t="s">
        <v>14705</v>
      </c>
      <c r="B9786" s="273"/>
      <c r="C9786" s="274" t="s">
        <v>14706</v>
      </c>
      <c r="D9786" s="274"/>
      <c r="E9786" s="274"/>
      <c r="F9786" s="274"/>
      <c r="G9786" s="73">
        <v>0</v>
      </c>
      <c r="H9786" s="73">
        <v>0</v>
      </c>
      <c r="I9786" s="275">
        <v>632493.85</v>
      </c>
      <c r="J9786" s="275"/>
      <c r="K9786" s="275">
        <v>0</v>
      </c>
      <c r="L9786" s="275"/>
      <c r="M9786" s="275"/>
      <c r="N9786" s="275"/>
      <c r="O9786" s="275">
        <v>632493.85</v>
      </c>
      <c r="P9786" s="275"/>
      <c r="Q9786" s="73">
        <v>0</v>
      </c>
    </row>
    <row r="9787" spans="1:17" ht="12.75" customHeight="1" x14ac:dyDescent="0.25">
      <c r="A9787" s="273" t="s">
        <v>14707</v>
      </c>
      <c r="B9787" s="273"/>
      <c r="C9787" s="274" t="s">
        <v>14708</v>
      </c>
      <c r="D9787" s="274"/>
      <c r="E9787" s="274"/>
      <c r="F9787" s="274"/>
      <c r="G9787" s="73">
        <v>0</v>
      </c>
      <c r="H9787" s="73">
        <v>0</v>
      </c>
      <c r="I9787" s="275">
        <v>2967785.86</v>
      </c>
      <c r="J9787" s="275"/>
      <c r="K9787" s="275">
        <v>0</v>
      </c>
      <c r="L9787" s="275"/>
      <c r="M9787" s="275"/>
      <c r="N9787" s="275"/>
      <c r="O9787" s="275">
        <v>2967785.86</v>
      </c>
      <c r="P9787" s="275"/>
      <c r="Q9787" s="73">
        <v>0</v>
      </c>
    </row>
    <row r="9788" spans="1:17" ht="12.1" customHeight="1" x14ac:dyDescent="0.25">
      <c r="A9788" s="273" t="s">
        <v>14709</v>
      </c>
      <c r="B9788" s="273"/>
      <c r="C9788" s="274" t="s">
        <v>14710</v>
      </c>
      <c r="D9788" s="274"/>
      <c r="E9788" s="274"/>
      <c r="F9788" s="274"/>
      <c r="G9788" s="73">
        <v>0</v>
      </c>
      <c r="H9788" s="73">
        <v>0</v>
      </c>
      <c r="I9788" s="275">
        <v>2135000</v>
      </c>
      <c r="J9788" s="275"/>
      <c r="K9788" s="275">
        <v>0</v>
      </c>
      <c r="L9788" s="275"/>
      <c r="M9788" s="275"/>
      <c r="N9788" s="275"/>
      <c r="O9788" s="275">
        <v>2135000</v>
      </c>
      <c r="P9788" s="275"/>
      <c r="Q9788" s="73">
        <v>0</v>
      </c>
    </row>
    <row r="9789" spans="1:17" ht="12.1" customHeight="1" x14ac:dyDescent="0.25">
      <c r="A9789" s="273" t="s">
        <v>14711</v>
      </c>
      <c r="B9789" s="273"/>
      <c r="C9789" s="274" t="s">
        <v>14712</v>
      </c>
      <c r="D9789" s="274"/>
      <c r="E9789" s="274"/>
      <c r="F9789" s="274"/>
      <c r="G9789" s="73">
        <v>0</v>
      </c>
      <c r="H9789" s="73">
        <v>0</v>
      </c>
      <c r="I9789" s="275">
        <v>1187956.3600000001</v>
      </c>
      <c r="J9789" s="275"/>
      <c r="K9789" s="275">
        <v>0</v>
      </c>
      <c r="L9789" s="275"/>
      <c r="M9789" s="275"/>
      <c r="N9789" s="275"/>
      <c r="O9789" s="275">
        <v>1187956.3600000001</v>
      </c>
      <c r="P9789" s="275"/>
      <c r="Q9789" s="73">
        <v>0</v>
      </c>
    </row>
    <row r="9790" spans="1:17" ht="12.75" customHeight="1" x14ac:dyDescent="0.25">
      <c r="A9790" s="273" t="s">
        <v>14713</v>
      </c>
      <c r="B9790" s="273"/>
      <c r="C9790" s="274" t="s">
        <v>14714</v>
      </c>
      <c r="D9790" s="274"/>
      <c r="E9790" s="274"/>
      <c r="F9790" s="274"/>
      <c r="G9790" s="73">
        <v>0</v>
      </c>
      <c r="H9790" s="73">
        <v>0</v>
      </c>
      <c r="I9790" s="275">
        <v>408000</v>
      </c>
      <c r="J9790" s="275"/>
      <c r="K9790" s="275">
        <v>0</v>
      </c>
      <c r="L9790" s="275"/>
      <c r="M9790" s="275"/>
      <c r="N9790" s="275"/>
      <c r="O9790" s="275">
        <v>408000</v>
      </c>
      <c r="P9790" s="275"/>
      <c r="Q9790" s="73">
        <v>0</v>
      </c>
    </row>
    <row r="9791" spans="1:17" ht="12.1" customHeight="1" x14ac:dyDescent="0.25">
      <c r="A9791" s="273" t="s">
        <v>14715</v>
      </c>
      <c r="B9791" s="273"/>
      <c r="C9791" s="274" t="s">
        <v>14716</v>
      </c>
      <c r="D9791" s="274"/>
      <c r="E9791" s="274"/>
      <c r="F9791" s="274"/>
      <c r="G9791" s="73">
        <v>0</v>
      </c>
      <c r="H9791" s="73">
        <v>0</v>
      </c>
      <c r="I9791" s="275">
        <v>895000</v>
      </c>
      <c r="J9791" s="275"/>
      <c r="K9791" s="275">
        <v>0</v>
      </c>
      <c r="L9791" s="275"/>
      <c r="M9791" s="275"/>
      <c r="N9791" s="275"/>
      <c r="O9791" s="275">
        <v>895000</v>
      </c>
      <c r="P9791" s="275"/>
      <c r="Q9791" s="73">
        <v>0</v>
      </c>
    </row>
    <row r="9792" spans="1:17" ht="12.1" customHeight="1" x14ac:dyDescent="0.25">
      <c r="A9792" s="273" t="s">
        <v>14717</v>
      </c>
      <c r="B9792" s="273"/>
      <c r="C9792" s="274" t="s">
        <v>14718</v>
      </c>
      <c r="D9792" s="274"/>
      <c r="E9792" s="274"/>
      <c r="F9792" s="274"/>
      <c r="G9792" s="73">
        <v>0</v>
      </c>
      <c r="H9792" s="73">
        <v>0</v>
      </c>
      <c r="I9792" s="275">
        <v>9184072.6099999994</v>
      </c>
      <c r="J9792" s="275"/>
      <c r="K9792" s="275">
        <v>0</v>
      </c>
      <c r="L9792" s="275"/>
      <c r="M9792" s="275"/>
      <c r="N9792" s="275"/>
      <c r="O9792" s="275">
        <v>9184072.6099999994</v>
      </c>
      <c r="P9792" s="275"/>
      <c r="Q9792" s="73">
        <v>0</v>
      </c>
    </row>
    <row r="9793" spans="1:17" ht="12.1" customHeight="1" x14ac:dyDescent="0.25">
      <c r="A9793" s="355"/>
      <c r="B9793" s="355"/>
      <c r="C9793" s="355"/>
      <c r="D9793" s="355"/>
      <c r="E9793" s="355"/>
      <c r="F9793" s="355"/>
      <c r="G9793" s="74">
        <v>0</v>
      </c>
      <c r="H9793" s="74">
        <v>0</v>
      </c>
      <c r="I9793" s="356">
        <v>17410308.68</v>
      </c>
      <c r="J9793" s="356"/>
      <c r="K9793" s="356">
        <v>0</v>
      </c>
      <c r="L9793" s="356"/>
      <c r="M9793" s="356"/>
      <c r="N9793" s="356"/>
      <c r="O9793" s="356">
        <v>17410308.68</v>
      </c>
      <c r="P9793" s="356"/>
      <c r="Q9793" s="74">
        <v>0</v>
      </c>
    </row>
    <row r="9794" spans="1:17" ht="6.8" customHeight="1" x14ac:dyDescent="0.25"/>
    <row r="9795" spans="1:17" ht="12.75" customHeight="1" x14ac:dyDescent="0.25">
      <c r="A9795" s="277" t="s">
        <v>578</v>
      </c>
      <c r="B9795" s="277"/>
      <c r="C9795" s="278" t="s">
        <v>1140</v>
      </c>
      <c r="D9795" s="278"/>
      <c r="E9795" s="278"/>
      <c r="F9795" s="278"/>
      <c r="G9795" s="278"/>
      <c r="H9795" s="278"/>
      <c r="I9795" s="278"/>
      <c r="J9795" s="278"/>
      <c r="K9795" s="278"/>
      <c r="L9795" s="278"/>
      <c r="M9795" s="278"/>
      <c r="N9795" s="278"/>
      <c r="O9795" s="278"/>
      <c r="P9795" s="278"/>
      <c r="Q9795" s="278"/>
    </row>
    <row r="9796" spans="1:17" ht="12.1" customHeight="1" x14ac:dyDescent="0.25">
      <c r="A9796" s="273" t="s">
        <v>14719</v>
      </c>
      <c r="B9796" s="273"/>
      <c r="C9796" s="274" t="s">
        <v>14720</v>
      </c>
      <c r="D9796" s="274"/>
      <c r="E9796" s="274"/>
      <c r="F9796" s="274"/>
      <c r="G9796" s="73">
        <v>0</v>
      </c>
      <c r="H9796" s="73">
        <v>0</v>
      </c>
      <c r="I9796" s="275">
        <v>453639.99</v>
      </c>
      <c r="J9796" s="275"/>
      <c r="K9796" s="275">
        <v>0</v>
      </c>
      <c r="L9796" s="275"/>
      <c r="M9796" s="275"/>
      <c r="N9796" s="275"/>
      <c r="O9796" s="275">
        <v>453639.99</v>
      </c>
      <c r="P9796" s="275"/>
      <c r="Q9796" s="73">
        <v>0</v>
      </c>
    </row>
    <row r="9797" spans="1:17" ht="12.1" customHeight="1" x14ac:dyDescent="0.25">
      <c r="A9797" s="273" t="s">
        <v>14721</v>
      </c>
      <c r="B9797" s="273"/>
      <c r="C9797" s="274" t="s">
        <v>14722</v>
      </c>
      <c r="D9797" s="274"/>
      <c r="E9797" s="274"/>
      <c r="F9797" s="274"/>
      <c r="G9797" s="73">
        <v>0</v>
      </c>
      <c r="H9797" s="73">
        <v>0</v>
      </c>
      <c r="I9797" s="275">
        <v>1100963.7</v>
      </c>
      <c r="J9797" s="275"/>
      <c r="K9797" s="275">
        <v>0</v>
      </c>
      <c r="L9797" s="275"/>
      <c r="M9797" s="275"/>
      <c r="N9797" s="275"/>
      <c r="O9797" s="275">
        <v>1100963.7</v>
      </c>
      <c r="P9797" s="275"/>
      <c r="Q9797" s="73">
        <v>0</v>
      </c>
    </row>
    <row r="9798" spans="1:17" ht="12.75" customHeight="1" x14ac:dyDescent="0.25">
      <c r="A9798" s="273" t="s">
        <v>14723</v>
      </c>
      <c r="B9798" s="273"/>
      <c r="C9798" s="274" t="s">
        <v>14724</v>
      </c>
      <c r="D9798" s="274"/>
      <c r="E9798" s="274"/>
      <c r="F9798" s="274"/>
      <c r="G9798" s="73">
        <v>0</v>
      </c>
      <c r="H9798" s="73">
        <v>0</v>
      </c>
      <c r="I9798" s="275">
        <v>10106.18</v>
      </c>
      <c r="J9798" s="275"/>
      <c r="K9798" s="275">
        <v>0</v>
      </c>
      <c r="L9798" s="275"/>
      <c r="M9798" s="275"/>
      <c r="N9798" s="275"/>
      <c r="O9798" s="275">
        <v>10106.18</v>
      </c>
      <c r="P9798" s="275"/>
      <c r="Q9798" s="73">
        <v>0</v>
      </c>
    </row>
    <row r="9799" spans="1:17" ht="12.1" customHeight="1" x14ac:dyDescent="0.25">
      <c r="A9799" s="273" t="s">
        <v>14725</v>
      </c>
      <c r="B9799" s="273"/>
      <c r="C9799" s="274" t="s">
        <v>14726</v>
      </c>
      <c r="D9799" s="274"/>
      <c r="E9799" s="274"/>
      <c r="F9799" s="274"/>
      <c r="G9799" s="73">
        <v>0</v>
      </c>
      <c r="H9799" s="73">
        <v>0</v>
      </c>
      <c r="I9799" s="275">
        <v>456552.81</v>
      </c>
      <c r="J9799" s="275"/>
      <c r="K9799" s="275">
        <v>0</v>
      </c>
      <c r="L9799" s="275"/>
      <c r="M9799" s="275"/>
      <c r="N9799" s="275"/>
      <c r="O9799" s="275">
        <v>456552.81</v>
      </c>
      <c r="P9799" s="275"/>
      <c r="Q9799" s="73">
        <v>0</v>
      </c>
    </row>
    <row r="9800" spans="1:17" ht="12.1" customHeight="1" x14ac:dyDescent="0.25">
      <c r="A9800" s="273" t="s">
        <v>14727</v>
      </c>
      <c r="B9800" s="273"/>
      <c r="C9800" s="274" t="s">
        <v>14728</v>
      </c>
      <c r="D9800" s="274"/>
      <c r="E9800" s="274"/>
      <c r="F9800" s="274"/>
      <c r="G9800" s="73">
        <v>0</v>
      </c>
      <c r="H9800" s="73">
        <v>0</v>
      </c>
      <c r="I9800" s="275">
        <v>823796.89</v>
      </c>
      <c r="J9800" s="275"/>
      <c r="K9800" s="275">
        <v>0</v>
      </c>
      <c r="L9800" s="275"/>
      <c r="M9800" s="275"/>
      <c r="N9800" s="275"/>
      <c r="O9800" s="275">
        <v>823796.89</v>
      </c>
      <c r="P9800" s="275"/>
      <c r="Q9800" s="73">
        <v>0</v>
      </c>
    </row>
    <row r="9801" spans="1:17" ht="12.75" customHeight="1" x14ac:dyDescent="0.25">
      <c r="A9801" s="273" t="s">
        <v>14729</v>
      </c>
      <c r="B9801" s="273"/>
      <c r="C9801" s="274" t="s">
        <v>14730</v>
      </c>
      <c r="D9801" s="274"/>
      <c r="E9801" s="274"/>
      <c r="F9801" s="274"/>
      <c r="G9801" s="73">
        <v>0</v>
      </c>
      <c r="H9801" s="73">
        <v>0</v>
      </c>
      <c r="I9801" s="275">
        <v>346825.96</v>
      </c>
      <c r="J9801" s="275"/>
      <c r="K9801" s="275">
        <v>0</v>
      </c>
      <c r="L9801" s="275"/>
      <c r="M9801" s="275"/>
      <c r="N9801" s="275"/>
      <c r="O9801" s="275">
        <v>346825.96</v>
      </c>
      <c r="P9801" s="275"/>
      <c r="Q9801" s="73">
        <v>0</v>
      </c>
    </row>
    <row r="9802" spans="1:17" ht="12.1" customHeight="1" x14ac:dyDescent="0.25">
      <c r="A9802" s="273" t="s">
        <v>14731</v>
      </c>
      <c r="B9802" s="273"/>
      <c r="C9802" s="274" t="s">
        <v>14732</v>
      </c>
      <c r="D9802" s="274"/>
      <c r="E9802" s="274"/>
      <c r="F9802" s="274"/>
      <c r="G9802" s="73">
        <v>0</v>
      </c>
      <c r="H9802" s="73">
        <v>0</v>
      </c>
      <c r="I9802" s="275">
        <v>637602.13</v>
      </c>
      <c r="J9802" s="275"/>
      <c r="K9802" s="275">
        <v>0</v>
      </c>
      <c r="L9802" s="275"/>
      <c r="M9802" s="275"/>
      <c r="N9802" s="275"/>
      <c r="O9802" s="275">
        <v>637602.13</v>
      </c>
      <c r="P9802" s="275"/>
      <c r="Q9802" s="73">
        <v>0</v>
      </c>
    </row>
    <row r="9803" spans="1:17" ht="12.1" customHeight="1" x14ac:dyDescent="0.25">
      <c r="A9803" s="273" t="s">
        <v>14733</v>
      </c>
      <c r="B9803" s="273"/>
      <c r="C9803" s="274" t="s">
        <v>14734</v>
      </c>
      <c r="D9803" s="274"/>
      <c r="E9803" s="274"/>
      <c r="F9803" s="274"/>
      <c r="G9803" s="73">
        <v>0</v>
      </c>
      <c r="H9803" s="73">
        <v>0</v>
      </c>
      <c r="I9803" s="275">
        <v>1982747.24</v>
      </c>
      <c r="J9803" s="275"/>
      <c r="K9803" s="275">
        <v>0</v>
      </c>
      <c r="L9803" s="275"/>
      <c r="M9803" s="275"/>
      <c r="N9803" s="275"/>
      <c r="O9803" s="275">
        <v>1982747.24</v>
      </c>
      <c r="P9803" s="275"/>
      <c r="Q9803" s="73">
        <v>0</v>
      </c>
    </row>
    <row r="9804" spans="1:17" ht="12.75" customHeight="1" x14ac:dyDescent="0.25">
      <c r="A9804" s="273" t="s">
        <v>14735</v>
      </c>
      <c r="B9804" s="273"/>
      <c r="C9804" s="274" t="s">
        <v>14736</v>
      </c>
      <c r="D9804" s="274"/>
      <c r="E9804" s="274"/>
      <c r="F9804" s="274"/>
      <c r="G9804" s="73">
        <v>0</v>
      </c>
      <c r="H9804" s="73">
        <v>0</v>
      </c>
      <c r="I9804" s="275">
        <v>978066.49</v>
      </c>
      <c r="J9804" s="275"/>
      <c r="K9804" s="275">
        <v>0</v>
      </c>
      <c r="L9804" s="275"/>
      <c r="M9804" s="275"/>
      <c r="N9804" s="275"/>
      <c r="O9804" s="275">
        <v>978066.49</v>
      </c>
      <c r="P9804" s="275"/>
      <c r="Q9804" s="73">
        <v>0</v>
      </c>
    </row>
    <row r="9805" spans="1:17" ht="12.1" customHeight="1" x14ac:dyDescent="0.25">
      <c r="A9805" s="273" t="s">
        <v>14737</v>
      </c>
      <c r="B9805" s="273"/>
      <c r="C9805" s="274" t="s">
        <v>14738</v>
      </c>
      <c r="D9805" s="274"/>
      <c r="E9805" s="274"/>
      <c r="F9805" s="274"/>
      <c r="G9805" s="73">
        <v>0</v>
      </c>
      <c r="H9805" s="73">
        <v>0</v>
      </c>
      <c r="I9805" s="275">
        <v>4007946.56</v>
      </c>
      <c r="J9805" s="275"/>
      <c r="K9805" s="275">
        <v>0</v>
      </c>
      <c r="L9805" s="275"/>
      <c r="M9805" s="275"/>
      <c r="N9805" s="275"/>
      <c r="O9805" s="275">
        <v>4007946.56</v>
      </c>
      <c r="P9805" s="275"/>
      <c r="Q9805" s="73">
        <v>0</v>
      </c>
    </row>
    <row r="9806" spans="1:17" ht="12.1" customHeight="1" x14ac:dyDescent="0.25">
      <c r="A9806" s="273" t="s">
        <v>14739</v>
      </c>
      <c r="B9806" s="273"/>
      <c r="C9806" s="274" t="s">
        <v>14740</v>
      </c>
      <c r="D9806" s="274"/>
      <c r="E9806" s="274"/>
      <c r="F9806" s="274"/>
      <c r="G9806" s="73">
        <v>0</v>
      </c>
      <c r="H9806" s="73">
        <v>0</v>
      </c>
      <c r="I9806" s="275">
        <v>6579347.2300000004</v>
      </c>
      <c r="J9806" s="275"/>
      <c r="K9806" s="275">
        <v>0</v>
      </c>
      <c r="L9806" s="275"/>
      <c r="M9806" s="275"/>
      <c r="N9806" s="275"/>
      <c r="O9806" s="275">
        <v>6579347.2300000004</v>
      </c>
      <c r="P9806" s="275"/>
      <c r="Q9806" s="73">
        <v>0</v>
      </c>
    </row>
    <row r="9807" spans="1:17" ht="12.75" customHeight="1" x14ac:dyDescent="0.25">
      <c r="A9807" s="273" t="s">
        <v>14741</v>
      </c>
      <c r="B9807" s="273"/>
      <c r="C9807" s="274" t="s">
        <v>14742</v>
      </c>
      <c r="D9807" s="274"/>
      <c r="E9807" s="274"/>
      <c r="F9807" s="274"/>
      <c r="G9807" s="73">
        <v>0</v>
      </c>
      <c r="H9807" s="73">
        <v>0</v>
      </c>
      <c r="I9807" s="275">
        <v>3546994.6</v>
      </c>
      <c r="J9807" s="275"/>
      <c r="K9807" s="275">
        <v>0</v>
      </c>
      <c r="L9807" s="275"/>
      <c r="M9807" s="275"/>
      <c r="N9807" s="275"/>
      <c r="O9807" s="275">
        <v>3546994.6</v>
      </c>
      <c r="P9807" s="275"/>
      <c r="Q9807" s="73">
        <v>0</v>
      </c>
    </row>
    <row r="9808" spans="1:17" ht="12.1" customHeight="1" x14ac:dyDescent="0.25">
      <c r="A9808" s="273" t="s">
        <v>14743</v>
      </c>
      <c r="B9808" s="273"/>
      <c r="C9808" s="274" t="s">
        <v>14744</v>
      </c>
      <c r="D9808" s="274"/>
      <c r="E9808" s="274"/>
      <c r="F9808" s="274"/>
      <c r="G9808" s="73">
        <v>0</v>
      </c>
      <c r="H9808" s="73">
        <v>0</v>
      </c>
      <c r="I9808" s="275">
        <v>877435.46</v>
      </c>
      <c r="J9808" s="275"/>
      <c r="K9808" s="275">
        <v>0</v>
      </c>
      <c r="L9808" s="275"/>
      <c r="M9808" s="275"/>
      <c r="N9808" s="275"/>
      <c r="O9808" s="275">
        <v>877435.46</v>
      </c>
      <c r="P9808" s="275"/>
      <c r="Q9808" s="73">
        <v>0</v>
      </c>
    </row>
    <row r="9809" spans="1:17" ht="12.1" customHeight="1" x14ac:dyDescent="0.25">
      <c r="A9809" s="273" t="s">
        <v>14745</v>
      </c>
      <c r="B9809" s="273"/>
      <c r="C9809" s="274" t="s">
        <v>14746</v>
      </c>
      <c r="D9809" s="274"/>
      <c r="E9809" s="274"/>
      <c r="F9809" s="274"/>
      <c r="G9809" s="73">
        <v>0</v>
      </c>
      <c r="H9809" s="73">
        <v>0</v>
      </c>
      <c r="I9809" s="275">
        <v>34704.61</v>
      </c>
      <c r="J9809" s="275"/>
      <c r="K9809" s="275">
        <v>0</v>
      </c>
      <c r="L9809" s="275"/>
      <c r="M9809" s="275"/>
      <c r="N9809" s="275"/>
      <c r="O9809" s="275">
        <v>34704.61</v>
      </c>
      <c r="P9809" s="275"/>
      <c r="Q9809" s="73">
        <v>0</v>
      </c>
    </row>
    <row r="9810" spans="1:17" ht="12.75" customHeight="1" x14ac:dyDescent="0.25">
      <c r="A9810" s="273" t="s">
        <v>14747</v>
      </c>
      <c r="B9810" s="273"/>
      <c r="C9810" s="274" t="s">
        <v>14748</v>
      </c>
      <c r="D9810" s="274"/>
      <c r="E9810" s="274"/>
      <c r="F9810" s="274"/>
      <c r="G9810" s="73">
        <v>0</v>
      </c>
      <c r="H9810" s="73">
        <v>0</v>
      </c>
      <c r="I9810" s="275">
        <v>6005202.2800000003</v>
      </c>
      <c r="J9810" s="275"/>
      <c r="K9810" s="275">
        <v>0</v>
      </c>
      <c r="L9810" s="275"/>
      <c r="M9810" s="275"/>
      <c r="N9810" s="275"/>
      <c r="O9810" s="275">
        <v>6005202.2800000003</v>
      </c>
      <c r="P9810" s="275"/>
      <c r="Q9810" s="73">
        <v>0</v>
      </c>
    </row>
    <row r="9811" spans="1:17" ht="12.1" customHeight="1" x14ac:dyDescent="0.25">
      <c r="A9811" s="273" t="s">
        <v>14749</v>
      </c>
      <c r="B9811" s="273"/>
      <c r="C9811" s="274" t="s">
        <v>14750</v>
      </c>
      <c r="D9811" s="274"/>
      <c r="E9811" s="274"/>
      <c r="F9811" s="274"/>
      <c r="G9811" s="73">
        <v>0</v>
      </c>
      <c r="H9811" s="73">
        <v>0</v>
      </c>
      <c r="I9811" s="275">
        <v>3607802.4</v>
      </c>
      <c r="J9811" s="275"/>
      <c r="K9811" s="275">
        <v>0</v>
      </c>
      <c r="L9811" s="275"/>
      <c r="M9811" s="275"/>
      <c r="N9811" s="275"/>
      <c r="O9811" s="275">
        <v>3607802.4</v>
      </c>
      <c r="P9811" s="275"/>
      <c r="Q9811" s="73">
        <v>0</v>
      </c>
    </row>
    <row r="9812" spans="1:17" ht="12.1" customHeight="1" x14ac:dyDescent="0.25">
      <c r="A9812" s="273" t="s">
        <v>14751</v>
      </c>
      <c r="B9812" s="273"/>
      <c r="C9812" s="274" t="s">
        <v>14752</v>
      </c>
      <c r="D9812" s="274"/>
      <c r="E9812" s="274"/>
      <c r="F9812" s="274"/>
      <c r="G9812" s="73">
        <v>0</v>
      </c>
      <c r="H9812" s="73">
        <v>0</v>
      </c>
      <c r="I9812" s="275">
        <v>4803083.16</v>
      </c>
      <c r="J9812" s="275"/>
      <c r="K9812" s="275">
        <v>0</v>
      </c>
      <c r="L9812" s="275"/>
      <c r="M9812" s="275"/>
      <c r="N9812" s="275"/>
      <c r="O9812" s="275">
        <v>4803083.16</v>
      </c>
      <c r="P9812" s="275"/>
      <c r="Q9812" s="73">
        <v>0</v>
      </c>
    </row>
    <row r="9813" spans="1:17" ht="12.75" customHeight="1" x14ac:dyDescent="0.25">
      <c r="A9813" s="273" t="s">
        <v>14753</v>
      </c>
      <c r="B9813" s="273"/>
      <c r="C9813" s="274" t="s">
        <v>14752</v>
      </c>
      <c r="D9813" s="274"/>
      <c r="E9813" s="274"/>
      <c r="F9813" s="274"/>
      <c r="G9813" s="73">
        <v>0</v>
      </c>
      <c r="H9813" s="73">
        <v>0</v>
      </c>
      <c r="I9813" s="275">
        <v>3341766.12</v>
      </c>
      <c r="J9813" s="275"/>
      <c r="K9813" s="275">
        <v>0</v>
      </c>
      <c r="L9813" s="275"/>
      <c r="M9813" s="275"/>
      <c r="N9813" s="275"/>
      <c r="O9813" s="275">
        <v>3341766.12</v>
      </c>
      <c r="P9813" s="275"/>
      <c r="Q9813" s="73">
        <v>0</v>
      </c>
    </row>
    <row r="9814" spans="1:17" ht="12.1" customHeight="1" x14ac:dyDescent="0.25">
      <c r="A9814" s="273" t="s">
        <v>14754</v>
      </c>
      <c r="B9814" s="273"/>
      <c r="C9814" s="274" t="s">
        <v>14752</v>
      </c>
      <c r="D9814" s="274"/>
      <c r="E9814" s="274"/>
      <c r="F9814" s="274"/>
      <c r="G9814" s="73">
        <v>0</v>
      </c>
      <c r="H9814" s="73">
        <v>0</v>
      </c>
      <c r="I9814" s="275">
        <v>2366539.42</v>
      </c>
      <c r="J9814" s="275"/>
      <c r="K9814" s="275">
        <v>0</v>
      </c>
      <c r="L9814" s="275"/>
      <c r="M9814" s="275"/>
      <c r="N9814" s="275"/>
      <c r="O9814" s="275">
        <v>2366539.42</v>
      </c>
      <c r="P9814" s="275"/>
      <c r="Q9814" s="73">
        <v>0</v>
      </c>
    </row>
    <row r="9815" spans="1:17" ht="12.1" customHeight="1" x14ac:dyDescent="0.25">
      <c r="A9815" s="273" t="s">
        <v>14755</v>
      </c>
      <c r="B9815" s="273"/>
      <c r="C9815" s="274" t="s">
        <v>14752</v>
      </c>
      <c r="D9815" s="274"/>
      <c r="E9815" s="274"/>
      <c r="F9815" s="274"/>
      <c r="G9815" s="73">
        <v>0</v>
      </c>
      <c r="H9815" s="73">
        <v>0</v>
      </c>
      <c r="I9815" s="275">
        <v>1346556.11</v>
      </c>
      <c r="J9815" s="275"/>
      <c r="K9815" s="275">
        <v>0</v>
      </c>
      <c r="L9815" s="275"/>
      <c r="M9815" s="275"/>
      <c r="N9815" s="275"/>
      <c r="O9815" s="275">
        <v>1346556.11</v>
      </c>
      <c r="P9815" s="275"/>
      <c r="Q9815" s="73">
        <v>0</v>
      </c>
    </row>
    <row r="9816" spans="1:17" ht="12.75" customHeight="1" x14ac:dyDescent="0.25">
      <c r="A9816" s="273" t="s">
        <v>14756</v>
      </c>
      <c r="B9816" s="273"/>
      <c r="C9816" s="274" t="s">
        <v>14752</v>
      </c>
      <c r="D9816" s="274"/>
      <c r="E9816" s="274"/>
      <c r="F9816" s="274"/>
      <c r="G9816" s="73">
        <v>0</v>
      </c>
      <c r="H9816" s="73">
        <v>0</v>
      </c>
      <c r="I9816" s="275">
        <v>2354129.67</v>
      </c>
      <c r="J9816" s="275"/>
      <c r="K9816" s="275">
        <v>0</v>
      </c>
      <c r="L9816" s="275"/>
      <c r="M9816" s="275"/>
      <c r="N9816" s="275"/>
      <c r="O9816" s="275">
        <v>2354129.67</v>
      </c>
      <c r="P9816" s="275"/>
      <c r="Q9816" s="73">
        <v>0</v>
      </c>
    </row>
    <row r="9817" spans="1:17" ht="12.1" customHeight="1" x14ac:dyDescent="0.25">
      <c r="A9817" s="273" t="s">
        <v>14757</v>
      </c>
      <c r="B9817" s="273"/>
      <c r="C9817" s="274" t="s">
        <v>14752</v>
      </c>
      <c r="D9817" s="274"/>
      <c r="E9817" s="274"/>
      <c r="F9817" s="274"/>
      <c r="G9817" s="73">
        <v>0</v>
      </c>
      <c r="H9817" s="73">
        <v>0</v>
      </c>
      <c r="I9817" s="275">
        <v>2976910.24</v>
      </c>
      <c r="J9817" s="275"/>
      <c r="K9817" s="275">
        <v>0</v>
      </c>
      <c r="L9817" s="275"/>
      <c r="M9817" s="275"/>
      <c r="N9817" s="275"/>
      <c r="O9817" s="275">
        <v>2976910.24</v>
      </c>
      <c r="P9817" s="275"/>
      <c r="Q9817" s="73">
        <v>0</v>
      </c>
    </row>
    <row r="9818" spans="1:17" ht="12.1" customHeight="1" x14ac:dyDescent="0.25">
      <c r="A9818" s="273" t="s">
        <v>14758</v>
      </c>
      <c r="B9818" s="273"/>
      <c r="C9818" s="274" t="s">
        <v>14752</v>
      </c>
      <c r="D9818" s="274"/>
      <c r="E9818" s="274"/>
      <c r="F9818" s="274"/>
      <c r="G9818" s="73">
        <v>0</v>
      </c>
      <c r="H9818" s="73">
        <v>0</v>
      </c>
      <c r="I9818" s="275">
        <v>1153739.78</v>
      </c>
      <c r="J9818" s="275"/>
      <c r="K9818" s="275">
        <v>0</v>
      </c>
      <c r="L9818" s="275"/>
      <c r="M9818" s="275"/>
      <c r="N9818" s="275"/>
      <c r="O9818" s="275">
        <v>1153739.78</v>
      </c>
      <c r="P9818" s="275"/>
      <c r="Q9818" s="73">
        <v>0</v>
      </c>
    </row>
    <row r="9819" spans="1:17" ht="12.1" customHeight="1" x14ac:dyDescent="0.25">
      <c r="A9819" s="273" t="s">
        <v>14759</v>
      </c>
      <c r="B9819" s="273"/>
      <c r="C9819" s="274" t="s">
        <v>14752</v>
      </c>
      <c r="D9819" s="274"/>
      <c r="E9819" s="274"/>
      <c r="F9819" s="274"/>
      <c r="G9819" s="73">
        <v>0</v>
      </c>
      <c r="H9819" s="73">
        <v>0</v>
      </c>
      <c r="I9819" s="275">
        <v>2011831.06</v>
      </c>
      <c r="J9819" s="275"/>
      <c r="K9819" s="275">
        <v>0</v>
      </c>
      <c r="L9819" s="275"/>
      <c r="M9819" s="275"/>
      <c r="N9819" s="275"/>
      <c r="O9819" s="275">
        <v>2011831.06</v>
      </c>
      <c r="P9819" s="275"/>
      <c r="Q9819" s="73">
        <v>0</v>
      </c>
    </row>
    <row r="9820" spans="1:17" ht="12.75" customHeight="1" x14ac:dyDescent="0.25">
      <c r="A9820" s="273" t="s">
        <v>14760</v>
      </c>
      <c r="B9820" s="273"/>
      <c r="C9820" s="274" t="s">
        <v>14752</v>
      </c>
      <c r="D9820" s="274"/>
      <c r="E9820" s="274"/>
      <c r="F9820" s="274"/>
      <c r="G9820" s="73">
        <v>0</v>
      </c>
      <c r="H9820" s="73">
        <v>0</v>
      </c>
      <c r="I9820" s="275">
        <v>1680029.96</v>
      </c>
      <c r="J9820" s="275"/>
      <c r="K9820" s="275">
        <v>0</v>
      </c>
      <c r="L9820" s="275"/>
      <c r="M9820" s="275"/>
      <c r="N9820" s="275"/>
      <c r="O9820" s="275">
        <v>1680029.96</v>
      </c>
      <c r="P9820" s="275"/>
      <c r="Q9820" s="73">
        <v>0</v>
      </c>
    </row>
    <row r="9821" spans="1:17" ht="12.1" customHeight="1" x14ac:dyDescent="0.25">
      <c r="A9821" s="273" t="s">
        <v>14761</v>
      </c>
      <c r="B9821" s="273"/>
      <c r="C9821" s="274" t="s">
        <v>14752</v>
      </c>
      <c r="D9821" s="274"/>
      <c r="E9821" s="274"/>
      <c r="F9821" s="274"/>
      <c r="G9821" s="73">
        <v>0</v>
      </c>
      <c r="H9821" s="73">
        <v>0</v>
      </c>
      <c r="I9821" s="275">
        <v>3268193.95</v>
      </c>
      <c r="J9821" s="275"/>
      <c r="K9821" s="275">
        <v>0</v>
      </c>
      <c r="L9821" s="275"/>
      <c r="M9821" s="275"/>
      <c r="N9821" s="275"/>
      <c r="O9821" s="275">
        <v>3268193.95</v>
      </c>
      <c r="P9821" s="275"/>
      <c r="Q9821" s="73">
        <v>0</v>
      </c>
    </row>
    <row r="9822" spans="1:17" ht="12.1" customHeight="1" x14ac:dyDescent="0.25">
      <c r="A9822" s="273" t="s">
        <v>14762</v>
      </c>
      <c r="B9822" s="273"/>
      <c r="C9822" s="274" t="s">
        <v>14752</v>
      </c>
      <c r="D9822" s="274"/>
      <c r="E9822" s="274"/>
      <c r="F9822" s="274"/>
      <c r="G9822" s="73">
        <v>0</v>
      </c>
      <c r="H9822" s="73">
        <v>0</v>
      </c>
      <c r="I9822" s="275">
        <v>2353937.14</v>
      </c>
      <c r="J9822" s="275"/>
      <c r="K9822" s="275">
        <v>0</v>
      </c>
      <c r="L9822" s="275"/>
      <c r="M9822" s="275"/>
      <c r="N9822" s="275"/>
      <c r="O9822" s="275">
        <v>2353937.14</v>
      </c>
      <c r="P9822" s="275"/>
      <c r="Q9822" s="73">
        <v>0</v>
      </c>
    </row>
    <row r="9823" spans="1:17" ht="12.75" customHeight="1" x14ac:dyDescent="0.25">
      <c r="A9823" s="273" t="s">
        <v>14763</v>
      </c>
      <c r="B9823" s="273"/>
      <c r="C9823" s="274" t="s">
        <v>14752</v>
      </c>
      <c r="D9823" s="274"/>
      <c r="E9823" s="274"/>
      <c r="F9823" s="274"/>
      <c r="G9823" s="73">
        <v>0</v>
      </c>
      <c r="H9823" s="73">
        <v>0</v>
      </c>
      <c r="I9823" s="275">
        <v>4155658.79</v>
      </c>
      <c r="J9823" s="275"/>
      <c r="K9823" s="275">
        <v>0</v>
      </c>
      <c r="L9823" s="275"/>
      <c r="M9823" s="275"/>
      <c r="N9823" s="275"/>
      <c r="O9823" s="275">
        <v>4155658.79</v>
      </c>
      <c r="P9823" s="275"/>
      <c r="Q9823" s="73">
        <v>0</v>
      </c>
    </row>
    <row r="9824" spans="1:17" ht="12.1" customHeight="1" x14ac:dyDescent="0.25">
      <c r="A9824" s="273" t="s">
        <v>14764</v>
      </c>
      <c r="B9824" s="273"/>
      <c r="C9824" s="274" t="s">
        <v>14752</v>
      </c>
      <c r="D9824" s="274"/>
      <c r="E9824" s="274"/>
      <c r="F9824" s="274"/>
      <c r="G9824" s="73">
        <v>0</v>
      </c>
      <c r="H9824" s="73">
        <v>0</v>
      </c>
      <c r="I9824" s="275">
        <v>1841777.3</v>
      </c>
      <c r="J9824" s="275"/>
      <c r="K9824" s="275">
        <v>0</v>
      </c>
      <c r="L9824" s="275"/>
      <c r="M9824" s="275"/>
      <c r="N9824" s="275"/>
      <c r="O9824" s="275">
        <v>1841777.3</v>
      </c>
      <c r="P9824" s="275"/>
      <c r="Q9824" s="73">
        <v>0</v>
      </c>
    </row>
    <row r="9825" spans="1:17" ht="12.1" customHeight="1" x14ac:dyDescent="0.25">
      <c r="A9825" s="273" t="s">
        <v>14765</v>
      </c>
      <c r="B9825" s="273"/>
      <c r="C9825" s="274" t="s">
        <v>14752</v>
      </c>
      <c r="D9825" s="274"/>
      <c r="E9825" s="274"/>
      <c r="F9825" s="274"/>
      <c r="G9825" s="73">
        <v>0</v>
      </c>
      <c r="H9825" s="73">
        <v>0</v>
      </c>
      <c r="I9825" s="275">
        <v>2213637.66</v>
      </c>
      <c r="J9825" s="275"/>
      <c r="K9825" s="275">
        <v>0</v>
      </c>
      <c r="L9825" s="275"/>
      <c r="M9825" s="275"/>
      <c r="N9825" s="275"/>
      <c r="O9825" s="275">
        <v>2213637.66</v>
      </c>
      <c r="P9825" s="275"/>
      <c r="Q9825" s="73">
        <v>0</v>
      </c>
    </row>
    <row r="9826" spans="1:17" ht="12.75" customHeight="1" x14ac:dyDescent="0.25">
      <c r="A9826" s="273" t="s">
        <v>14766</v>
      </c>
      <c r="B9826" s="273"/>
      <c r="C9826" s="274" t="s">
        <v>14752</v>
      </c>
      <c r="D9826" s="274"/>
      <c r="E9826" s="274"/>
      <c r="F9826" s="274"/>
      <c r="G9826" s="73">
        <v>0</v>
      </c>
      <c r="H9826" s="73">
        <v>0</v>
      </c>
      <c r="I9826" s="275">
        <v>2911970.79</v>
      </c>
      <c r="J9826" s="275"/>
      <c r="K9826" s="275">
        <v>0</v>
      </c>
      <c r="L9826" s="275"/>
      <c r="M9826" s="275"/>
      <c r="N9826" s="275"/>
      <c r="O9826" s="275">
        <v>2911970.79</v>
      </c>
      <c r="P9826" s="275"/>
      <c r="Q9826" s="73">
        <v>0</v>
      </c>
    </row>
    <row r="9827" spans="1:17" ht="12.1" customHeight="1" x14ac:dyDescent="0.25">
      <c r="A9827" s="273" t="s">
        <v>14767</v>
      </c>
      <c r="B9827" s="273"/>
      <c r="C9827" s="274" t="s">
        <v>14752</v>
      </c>
      <c r="D9827" s="274"/>
      <c r="E9827" s="274"/>
      <c r="F9827" s="274"/>
      <c r="G9827" s="73">
        <v>0</v>
      </c>
      <c r="H9827" s="73">
        <v>0</v>
      </c>
      <c r="I9827" s="275">
        <v>4037750.6</v>
      </c>
      <c r="J9827" s="275"/>
      <c r="K9827" s="275">
        <v>0</v>
      </c>
      <c r="L9827" s="275"/>
      <c r="M9827" s="275"/>
      <c r="N9827" s="275"/>
      <c r="O9827" s="275">
        <v>4037750.6</v>
      </c>
      <c r="P9827" s="275"/>
      <c r="Q9827" s="73">
        <v>0</v>
      </c>
    </row>
    <row r="9828" spans="1:17" ht="12.1" customHeight="1" x14ac:dyDescent="0.25">
      <c r="A9828" s="273" t="s">
        <v>14768</v>
      </c>
      <c r="B9828" s="273"/>
      <c r="C9828" s="274" t="s">
        <v>14752</v>
      </c>
      <c r="D9828" s="274"/>
      <c r="E9828" s="274"/>
      <c r="F9828" s="274"/>
      <c r="G9828" s="73">
        <v>0</v>
      </c>
      <c r="H9828" s="73">
        <v>0</v>
      </c>
      <c r="I9828" s="275">
        <v>1268854.1399999999</v>
      </c>
      <c r="J9828" s="275"/>
      <c r="K9828" s="275">
        <v>0</v>
      </c>
      <c r="L9828" s="275"/>
      <c r="M9828" s="275"/>
      <c r="N9828" s="275"/>
      <c r="O9828" s="275">
        <v>1268854.1399999999</v>
      </c>
      <c r="P9828" s="275"/>
      <c r="Q9828" s="73">
        <v>0</v>
      </c>
    </row>
    <row r="9829" spans="1:17" ht="12.75" customHeight="1" x14ac:dyDescent="0.25">
      <c r="A9829" s="273" t="s">
        <v>14769</v>
      </c>
      <c r="B9829" s="273"/>
      <c r="C9829" s="274" t="s">
        <v>14752</v>
      </c>
      <c r="D9829" s="274"/>
      <c r="E9829" s="274"/>
      <c r="F9829" s="274"/>
      <c r="G9829" s="73">
        <v>0</v>
      </c>
      <c r="H9829" s="73">
        <v>0</v>
      </c>
      <c r="I9829" s="275">
        <v>1644911.78</v>
      </c>
      <c r="J9829" s="275"/>
      <c r="K9829" s="275">
        <v>0</v>
      </c>
      <c r="L9829" s="275"/>
      <c r="M9829" s="275"/>
      <c r="N9829" s="275"/>
      <c r="O9829" s="275">
        <v>1644911.78</v>
      </c>
      <c r="P9829" s="275"/>
      <c r="Q9829" s="73">
        <v>0</v>
      </c>
    </row>
    <row r="9830" spans="1:17" ht="12.1" customHeight="1" x14ac:dyDescent="0.25">
      <c r="A9830" s="273" t="s">
        <v>14770</v>
      </c>
      <c r="B9830" s="273"/>
      <c r="C9830" s="274" t="s">
        <v>14752</v>
      </c>
      <c r="D9830" s="274"/>
      <c r="E9830" s="274"/>
      <c r="F9830" s="274"/>
      <c r="G9830" s="73">
        <v>0</v>
      </c>
      <c r="H9830" s="73">
        <v>0</v>
      </c>
      <c r="I9830" s="275">
        <v>2640918.33</v>
      </c>
      <c r="J9830" s="275"/>
      <c r="K9830" s="275">
        <v>0</v>
      </c>
      <c r="L9830" s="275"/>
      <c r="M9830" s="275"/>
      <c r="N9830" s="275"/>
      <c r="O9830" s="275">
        <v>2640918.33</v>
      </c>
      <c r="P9830" s="275"/>
      <c r="Q9830" s="73">
        <v>0</v>
      </c>
    </row>
    <row r="9831" spans="1:17" ht="12.1" customHeight="1" x14ac:dyDescent="0.25">
      <c r="A9831" s="273" t="s">
        <v>14771</v>
      </c>
      <c r="B9831" s="273"/>
      <c r="C9831" s="274" t="s">
        <v>14772</v>
      </c>
      <c r="D9831" s="274"/>
      <c r="E9831" s="274"/>
      <c r="F9831" s="274"/>
      <c r="G9831" s="73">
        <v>0</v>
      </c>
      <c r="H9831" s="73">
        <v>0</v>
      </c>
      <c r="I9831" s="275">
        <v>49665</v>
      </c>
      <c r="J9831" s="275"/>
      <c r="K9831" s="275">
        <v>0</v>
      </c>
      <c r="L9831" s="275"/>
      <c r="M9831" s="275"/>
      <c r="N9831" s="275"/>
      <c r="O9831" s="275">
        <v>49665</v>
      </c>
      <c r="P9831" s="275"/>
      <c r="Q9831" s="73">
        <v>0</v>
      </c>
    </row>
    <row r="9832" spans="1:17" ht="12.75" customHeight="1" x14ac:dyDescent="0.25">
      <c r="A9832" s="273" t="s">
        <v>14773</v>
      </c>
      <c r="B9832" s="273"/>
      <c r="C9832" s="274" t="s">
        <v>14752</v>
      </c>
      <c r="D9832" s="274"/>
      <c r="E9832" s="274"/>
      <c r="F9832" s="274"/>
      <c r="G9832" s="73">
        <v>0</v>
      </c>
      <c r="H9832" s="73">
        <v>0</v>
      </c>
      <c r="I9832" s="275">
        <v>1330208.82</v>
      </c>
      <c r="J9832" s="275"/>
      <c r="K9832" s="275">
        <v>0</v>
      </c>
      <c r="L9832" s="275"/>
      <c r="M9832" s="275"/>
      <c r="N9832" s="275"/>
      <c r="O9832" s="275">
        <v>1330208.82</v>
      </c>
      <c r="P9832" s="275"/>
      <c r="Q9832" s="73">
        <v>0</v>
      </c>
    </row>
    <row r="9833" spans="1:17" ht="12.1" customHeight="1" x14ac:dyDescent="0.25">
      <c r="A9833" s="273" t="s">
        <v>14774</v>
      </c>
      <c r="B9833" s="273"/>
      <c r="C9833" s="274" t="s">
        <v>14752</v>
      </c>
      <c r="D9833" s="274"/>
      <c r="E9833" s="274"/>
      <c r="F9833" s="274"/>
      <c r="G9833" s="73">
        <v>0</v>
      </c>
      <c r="H9833" s="73">
        <v>0</v>
      </c>
      <c r="I9833" s="275">
        <v>1545733.77</v>
      </c>
      <c r="J9833" s="275"/>
      <c r="K9833" s="275">
        <v>0</v>
      </c>
      <c r="L9833" s="275"/>
      <c r="M9833" s="275"/>
      <c r="N9833" s="275"/>
      <c r="O9833" s="275">
        <v>1545733.77</v>
      </c>
      <c r="P9833" s="275"/>
      <c r="Q9833" s="73">
        <v>0</v>
      </c>
    </row>
    <row r="9834" spans="1:17" ht="12.1" customHeight="1" x14ac:dyDescent="0.25">
      <c r="A9834" s="273" t="s">
        <v>14775</v>
      </c>
      <c r="B9834" s="273"/>
      <c r="C9834" s="274" t="s">
        <v>14776</v>
      </c>
      <c r="D9834" s="274"/>
      <c r="E9834" s="274"/>
      <c r="F9834" s="274"/>
      <c r="G9834" s="73">
        <v>0</v>
      </c>
      <c r="H9834" s="73">
        <v>0</v>
      </c>
      <c r="I9834" s="275">
        <v>465040.31</v>
      </c>
      <c r="J9834" s="275"/>
      <c r="K9834" s="275">
        <v>0</v>
      </c>
      <c r="L9834" s="275"/>
      <c r="M9834" s="275"/>
      <c r="N9834" s="275"/>
      <c r="O9834" s="275">
        <v>465040.31</v>
      </c>
      <c r="P9834" s="275"/>
      <c r="Q9834" s="73">
        <v>0</v>
      </c>
    </row>
    <row r="9835" spans="1:17" ht="12.75" customHeight="1" x14ac:dyDescent="0.25">
      <c r="A9835" s="273" t="s">
        <v>14777</v>
      </c>
      <c r="B9835" s="273"/>
      <c r="C9835" s="274" t="s">
        <v>14778</v>
      </c>
      <c r="D9835" s="274"/>
      <c r="E9835" s="274"/>
      <c r="F9835" s="274"/>
      <c r="G9835" s="73">
        <v>0</v>
      </c>
      <c r="H9835" s="73">
        <v>0</v>
      </c>
      <c r="I9835" s="275">
        <v>108600</v>
      </c>
      <c r="J9835" s="275"/>
      <c r="K9835" s="275">
        <v>0</v>
      </c>
      <c r="L9835" s="275"/>
      <c r="M9835" s="275"/>
      <c r="N9835" s="275"/>
      <c r="O9835" s="275">
        <v>108600</v>
      </c>
      <c r="P9835" s="275"/>
      <c r="Q9835" s="73">
        <v>0</v>
      </c>
    </row>
    <row r="9836" spans="1:17" ht="12.1" customHeight="1" x14ac:dyDescent="0.25">
      <c r="A9836" s="273" t="s">
        <v>14779</v>
      </c>
      <c r="B9836" s="273"/>
      <c r="C9836" s="274" t="s">
        <v>14776</v>
      </c>
      <c r="D9836" s="274"/>
      <c r="E9836" s="274"/>
      <c r="F9836" s="274"/>
      <c r="G9836" s="73">
        <v>0</v>
      </c>
      <c r="H9836" s="73">
        <v>0</v>
      </c>
      <c r="I9836" s="275">
        <v>464349.8</v>
      </c>
      <c r="J9836" s="275"/>
      <c r="K9836" s="275">
        <v>0</v>
      </c>
      <c r="L9836" s="275"/>
      <c r="M9836" s="275"/>
      <c r="N9836" s="275"/>
      <c r="O9836" s="275">
        <v>464349.8</v>
      </c>
      <c r="P9836" s="275"/>
      <c r="Q9836" s="73">
        <v>0</v>
      </c>
    </row>
    <row r="9837" spans="1:17" ht="12.1" customHeight="1" x14ac:dyDescent="0.25">
      <c r="A9837" s="273" t="s">
        <v>14780</v>
      </c>
      <c r="B9837" s="273"/>
      <c r="C9837" s="274" t="s">
        <v>14778</v>
      </c>
      <c r="D9837" s="274"/>
      <c r="E9837" s="274"/>
      <c r="F9837" s="274"/>
      <c r="G9837" s="73">
        <v>0</v>
      </c>
      <c r="H9837" s="73">
        <v>0</v>
      </c>
      <c r="I9837" s="275">
        <v>314061.36</v>
      </c>
      <c r="J9837" s="275"/>
      <c r="K9837" s="275">
        <v>0</v>
      </c>
      <c r="L9837" s="275"/>
      <c r="M9837" s="275"/>
      <c r="N9837" s="275"/>
      <c r="O9837" s="275">
        <v>314061.36</v>
      </c>
      <c r="P9837" s="275"/>
      <c r="Q9837" s="73">
        <v>0</v>
      </c>
    </row>
    <row r="9838" spans="1:17" ht="12.75" customHeight="1" x14ac:dyDescent="0.25">
      <c r="A9838" s="273" t="s">
        <v>14781</v>
      </c>
      <c r="B9838" s="273"/>
      <c r="C9838" s="274" t="s">
        <v>14776</v>
      </c>
      <c r="D9838" s="274"/>
      <c r="E9838" s="274"/>
      <c r="F9838" s="274"/>
      <c r="G9838" s="73">
        <v>0</v>
      </c>
      <c r="H9838" s="73">
        <v>0</v>
      </c>
      <c r="I9838" s="275">
        <v>384163.26</v>
      </c>
      <c r="J9838" s="275"/>
      <c r="K9838" s="275">
        <v>0</v>
      </c>
      <c r="L9838" s="275"/>
      <c r="M9838" s="275"/>
      <c r="N9838" s="275"/>
      <c r="O9838" s="275">
        <v>384163.26</v>
      </c>
      <c r="P9838" s="275"/>
      <c r="Q9838" s="73">
        <v>0</v>
      </c>
    </row>
    <row r="9839" spans="1:17" ht="12.1" customHeight="1" x14ac:dyDescent="0.25">
      <c r="A9839" s="273" t="s">
        <v>14782</v>
      </c>
      <c r="B9839" s="273"/>
      <c r="C9839" s="274" t="s">
        <v>14778</v>
      </c>
      <c r="D9839" s="274"/>
      <c r="E9839" s="274"/>
      <c r="F9839" s="274"/>
      <c r="G9839" s="73">
        <v>0</v>
      </c>
      <c r="H9839" s="73">
        <v>0</v>
      </c>
      <c r="I9839" s="275">
        <v>28281.82</v>
      </c>
      <c r="J9839" s="275"/>
      <c r="K9839" s="275">
        <v>0</v>
      </c>
      <c r="L9839" s="275"/>
      <c r="M9839" s="275"/>
      <c r="N9839" s="275"/>
      <c r="O9839" s="275">
        <v>28281.82</v>
      </c>
      <c r="P9839" s="275"/>
      <c r="Q9839" s="73">
        <v>0</v>
      </c>
    </row>
    <row r="9840" spans="1:17" ht="12.1" customHeight="1" x14ac:dyDescent="0.25">
      <c r="A9840" s="273" t="s">
        <v>14783</v>
      </c>
      <c r="B9840" s="273"/>
      <c r="C9840" s="274" t="s">
        <v>14776</v>
      </c>
      <c r="D9840" s="274"/>
      <c r="E9840" s="274"/>
      <c r="F9840" s="274"/>
      <c r="G9840" s="73">
        <v>0</v>
      </c>
      <c r="H9840" s="73">
        <v>0</v>
      </c>
      <c r="I9840" s="275">
        <v>539434.74</v>
      </c>
      <c r="J9840" s="275"/>
      <c r="K9840" s="275">
        <v>0</v>
      </c>
      <c r="L9840" s="275"/>
      <c r="M9840" s="275"/>
      <c r="N9840" s="275"/>
      <c r="O9840" s="275">
        <v>539434.74</v>
      </c>
      <c r="P9840" s="275"/>
      <c r="Q9840" s="73">
        <v>0</v>
      </c>
    </row>
    <row r="9841" spans="1:17" ht="12.75" customHeight="1" x14ac:dyDescent="0.25">
      <c r="A9841" s="273" t="s">
        <v>14784</v>
      </c>
      <c r="B9841" s="273"/>
      <c r="C9841" s="274" t="s">
        <v>14778</v>
      </c>
      <c r="D9841" s="274"/>
      <c r="E9841" s="274"/>
      <c r="F9841" s="274"/>
      <c r="G9841" s="73">
        <v>0</v>
      </c>
      <c r="H9841" s="73">
        <v>0</v>
      </c>
      <c r="I9841" s="275">
        <v>888344.98</v>
      </c>
      <c r="J9841" s="275"/>
      <c r="K9841" s="275">
        <v>0</v>
      </c>
      <c r="L9841" s="275"/>
      <c r="M9841" s="275"/>
      <c r="N9841" s="275"/>
      <c r="O9841" s="275">
        <v>888344.98</v>
      </c>
      <c r="P9841" s="275"/>
      <c r="Q9841" s="73">
        <v>0</v>
      </c>
    </row>
    <row r="9842" spans="1:17" ht="12.1" customHeight="1" x14ac:dyDescent="0.25">
      <c r="A9842" s="273" t="s">
        <v>14785</v>
      </c>
      <c r="B9842" s="273"/>
      <c r="C9842" s="274" t="s">
        <v>14776</v>
      </c>
      <c r="D9842" s="274"/>
      <c r="E9842" s="274"/>
      <c r="F9842" s="274"/>
      <c r="G9842" s="73">
        <v>0</v>
      </c>
      <c r="H9842" s="73">
        <v>0</v>
      </c>
      <c r="I9842" s="275">
        <v>465027.29</v>
      </c>
      <c r="J9842" s="275"/>
      <c r="K9842" s="275">
        <v>0</v>
      </c>
      <c r="L9842" s="275"/>
      <c r="M9842" s="275"/>
      <c r="N9842" s="275"/>
      <c r="O9842" s="275">
        <v>465027.29</v>
      </c>
      <c r="P9842" s="275"/>
      <c r="Q9842" s="73">
        <v>0</v>
      </c>
    </row>
    <row r="9843" spans="1:17" ht="12.1" customHeight="1" x14ac:dyDescent="0.25">
      <c r="A9843" s="273" t="s">
        <v>14786</v>
      </c>
      <c r="B9843" s="273"/>
      <c r="C9843" s="274" t="s">
        <v>14778</v>
      </c>
      <c r="D9843" s="274"/>
      <c r="E9843" s="274"/>
      <c r="F9843" s="274"/>
      <c r="G9843" s="73">
        <v>0</v>
      </c>
      <c r="H9843" s="73">
        <v>0</v>
      </c>
      <c r="I9843" s="275">
        <v>1471000</v>
      </c>
      <c r="J9843" s="275"/>
      <c r="K9843" s="275">
        <v>0</v>
      </c>
      <c r="L9843" s="275"/>
      <c r="M9843" s="275"/>
      <c r="N9843" s="275"/>
      <c r="O9843" s="275">
        <v>1471000</v>
      </c>
      <c r="P9843" s="275"/>
      <c r="Q9843" s="73">
        <v>0</v>
      </c>
    </row>
    <row r="9844" spans="1:17" ht="12.1" customHeight="1" x14ac:dyDescent="0.25">
      <c r="A9844" s="273" t="s">
        <v>14787</v>
      </c>
      <c r="B9844" s="273"/>
      <c r="C9844" s="274" t="s">
        <v>14776</v>
      </c>
      <c r="D9844" s="274"/>
      <c r="E9844" s="274"/>
      <c r="F9844" s="274"/>
      <c r="G9844" s="73">
        <v>0</v>
      </c>
      <c r="H9844" s="73">
        <v>0</v>
      </c>
      <c r="I9844" s="275">
        <v>737595.09</v>
      </c>
      <c r="J9844" s="275"/>
      <c r="K9844" s="275">
        <v>0</v>
      </c>
      <c r="L9844" s="275"/>
      <c r="M9844" s="275"/>
      <c r="N9844" s="275"/>
      <c r="O9844" s="275">
        <v>737595.09</v>
      </c>
      <c r="P9844" s="275"/>
      <c r="Q9844" s="73">
        <v>0</v>
      </c>
    </row>
    <row r="9845" spans="1:17" ht="12.75" customHeight="1" x14ac:dyDescent="0.25">
      <c r="A9845" s="273" t="s">
        <v>14788</v>
      </c>
      <c r="B9845" s="273"/>
      <c r="C9845" s="274" t="s">
        <v>14789</v>
      </c>
      <c r="D9845" s="274"/>
      <c r="E9845" s="274"/>
      <c r="F9845" s="274"/>
      <c r="G9845" s="73">
        <v>0</v>
      </c>
      <c r="H9845" s="73">
        <v>0</v>
      </c>
      <c r="I9845" s="275">
        <v>2375809.7599999998</v>
      </c>
      <c r="J9845" s="275"/>
      <c r="K9845" s="275">
        <v>0</v>
      </c>
      <c r="L9845" s="275"/>
      <c r="M9845" s="275"/>
      <c r="N9845" s="275"/>
      <c r="O9845" s="275">
        <v>2375809.7599999998</v>
      </c>
      <c r="P9845" s="275"/>
      <c r="Q9845" s="73">
        <v>0</v>
      </c>
    </row>
    <row r="9846" spans="1:17" ht="12.1" customHeight="1" x14ac:dyDescent="0.25">
      <c r="A9846" s="273" t="s">
        <v>14790</v>
      </c>
      <c r="B9846" s="273"/>
      <c r="C9846" s="274" t="s">
        <v>14776</v>
      </c>
      <c r="D9846" s="274"/>
      <c r="E9846" s="274"/>
      <c r="F9846" s="274"/>
      <c r="G9846" s="73">
        <v>0</v>
      </c>
      <c r="H9846" s="73">
        <v>0</v>
      </c>
      <c r="I9846" s="275">
        <v>465027.3</v>
      </c>
      <c r="J9846" s="275"/>
      <c r="K9846" s="275">
        <v>0</v>
      </c>
      <c r="L9846" s="275"/>
      <c r="M9846" s="275"/>
      <c r="N9846" s="275"/>
      <c r="O9846" s="275">
        <v>465027.3</v>
      </c>
      <c r="P9846" s="275"/>
      <c r="Q9846" s="73">
        <v>0</v>
      </c>
    </row>
    <row r="9847" spans="1:17" ht="12.1" customHeight="1" x14ac:dyDescent="0.25">
      <c r="A9847" s="273" t="s">
        <v>14791</v>
      </c>
      <c r="B9847" s="273"/>
      <c r="C9847" s="274" t="s">
        <v>14776</v>
      </c>
      <c r="D9847" s="274"/>
      <c r="E9847" s="274"/>
      <c r="F9847" s="274"/>
      <c r="G9847" s="73">
        <v>0</v>
      </c>
      <c r="H9847" s="73">
        <v>0</v>
      </c>
      <c r="I9847" s="275">
        <v>465027.27</v>
      </c>
      <c r="J9847" s="275"/>
      <c r="K9847" s="275">
        <v>0</v>
      </c>
      <c r="L9847" s="275"/>
      <c r="M9847" s="275"/>
      <c r="N9847" s="275"/>
      <c r="O9847" s="275">
        <v>465027.27</v>
      </c>
      <c r="P9847" s="275"/>
      <c r="Q9847" s="73">
        <v>0</v>
      </c>
    </row>
    <row r="9848" spans="1:17" ht="12.75" customHeight="1" x14ac:dyDescent="0.25">
      <c r="A9848" s="273" t="s">
        <v>14792</v>
      </c>
      <c r="B9848" s="273"/>
      <c r="C9848" s="274" t="s">
        <v>14776</v>
      </c>
      <c r="D9848" s="274"/>
      <c r="E9848" s="274"/>
      <c r="F9848" s="274"/>
      <c r="G9848" s="73">
        <v>0</v>
      </c>
      <c r="H9848" s="73">
        <v>0</v>
      </c>
      <c r="I9848" s="275">
        <v>883820.2</v>
      </c>
      <c r="J9848" s="275"/>
      <c r="K9848" s="275">
        <v>0</v>
      </c>
      <c r="L9848" s="275"/>
      <c r="M9848" s="275"/>
      <c r="N9848" s="275"/>
      <c r="O9848" s="275">
        <v>883820.2</v>
      </c>
      <c r="P9848" s="275"/>
      <c r="Q9848" s="73">
        <v>0</v>
      </c>
    </row>
    <row r="9849" spans="1:17" ht="12.1" customHeight="1" x14ac:dyDescent="0.25">
      <c r="A9849" s="273" t="s">
        <v>14793</v>
      </c>
      <c r="B9849" s="273"/>
      <c r="C9849" s="274" t="s">
        <v>14776</v>
      </c>
      <c r="D9849" s="274"/>
      <c r="E9849" s="274"/>
      <c r="F9849" s="274"/>
      <c r="G9849" s="73">
        <v>0</v>
      </c>
      <c r="H9849" s="73">
        <v>0</v>
      </c>
      <c r="I9849" s="275">
        <v>387307.54</v>
      </c>
      <c r="J9849" s="275"/>
      <c r="K9849" s="275">
        <v>0</v>
      </c>
      <c r="L9849" s="275"/>
      <c r="M9849" s="275"/>
      <c r="N9849" s="275"/>
      <c r="O9849" s="275">
        <v>387307.54</v>
      </c>
      <c r="P9849" s="275"/>
      <c r="Q9849" s="73">
        <v>0</v>
      </c>
    </row>
    <row r="9850" spans="1:17" ht="12.1" customHeight="1" x14ac:dyDescent="0.25">
      <c r="A9850" s="273" t="s">
        <v>14794</v>
      </c>
      <c r="B9850" s="273"/>
      <c r="C9850" s="274" t="s">
        <v>14776</v>
      </c>
      <c r="D9850" s="274"/>
      <c r="E9850" s="274"/>
      <c r="F9850" s="274"/>
      <c r="G9850" s="73">
        <v>0</v>
      </c>
      <c r="H9850" s="73">
        <v>0</v>
      </c>
      <c r="I9850" s="275">
        <v>547546.81000000006</v>
      </c>
      <c r="J9850" s="275"/>
      <c r="K9850" s="275">
        <v>0</v>
      </c>
      <c r="L9850" s="275"/>
      <c r="M9850" s="275"/>
      <c r="N9850" s="275"/>
      <c r="O9850" s="275">
        <v>547546.81000000006</v>
      </c>
      <c r="P9850" s="275"/>
      <c r="Q9850" s="73">
        <v>0</v>
      </c>
    </row>
    <row r="9851" spans="1:17" ht="12.75" customHeight="1" x14ac:dyDescent="0.25">
      <c r="A9851" s="273" t="s">
        <v>14795</v>
      </c>
      <c r="B9851" s="273"/>
      <c r="C9851" s="274" t="s">
        <v>14776</v>
      </c>
      <c r="D9851" s="274"/>
      <c r="E9851" s="274"/>
      <c r="F9851" s="274"/>
      <c r="G9851" s="73">
        <v>0</v>
      </c>
      <c r="H9851" s="73">
        <v>0</v>
      </c>
      <c r="I9851" s="275">
        <v>543360.53</v>
      </c>
      <c r="J9851" s="275"/>
      <c r="K9851" s="275">
        <v>0</v>
      </c>
      <c r="L9851" s="275"/>
      <c r="M9851" s="275"/>
      <c r="N9851" s="275"/>
      <c r="O9851" s="275">
        <v>543360.53</v>
      </c>
      <c r="P9851" s="275"/>
      <c r="Q9851" s="73">
        <v>0</v>
      </c>
    </row>
    <row r="9852" spans="1:17" ht="12.1" customHeight="1" x14ac:dyDescent="0.25">
      <c r="A9852" s="273" t="s">
        <v>14796</v>
      </c>
      <c r="B9852" s="273"/>
      <c r="C9852" s="274" t="s">
        <v>14776</v>
      </c>
      <c r="D9852" s="274"/>
      <c r="E9852" s="274"/>
      <c r="F9852" s="274"/>
      <c r="G9852" s="73">
        <v>0</v>
      </c>
      <c r="H9852" s="73">
        <v>0</v>
      </c>
      <c r="I9852" s="275">
        <v>465027.3</v>
      </c>
      <c r="J9852" s="275"/>
      <c r="K9852" s="275">
        <v>0</v>
      </c>
      <c r="L9852" s="275"/>
      <c r="M9852" s="275"/>
      <c r="N9852" s="275"/>
      <c r="O9852" s="275">
        <v>465027.3</v>
      </c>
      <c r="P9852" s="275"/>
      <c r="Q9852" s="73">
        <v>0</v>
      </c>
    </row>
    <row r="9853" spans="1:17" ht="12.1" customHeight="1" x14ac:dyDescent="0.25">
      <c r="A9853" s="273" t="s">
        <v>14797</v>
      </c>
      <c r="B9853" s="273"/>
      <c r="C9853" s="274" t="s">
        <v>14778</v>
      </c>
      <c r="D9853" s="274"/>
      <c r="E9853" s="274"/>
      <c r="F9853" s="274"/>
      <c r="G9853" s="73">
        <v>0</v>
      </c>
      <c r="H9853" s="73">
        <v>0</v>
      </c>
      <c r="I9853" s="275">
        <v>48270.73</v>
      </c>
      <c r="J9853" s="275"/>
      <c r="K9853" s="275">
        <v>0</v>
      </c>
      <c r="L9853" s="275"/>
      <c r="M9853" s="275"/>
      <c r="N9853" s="275"/>
      <c r="O9853" s="275">
        <v>48270.73</v>
      </c>
      <c r="P9853" s="275"/>
      <c r="Q9853" s="73">
        <v>0</v>
      </c>
    </row>
    <row r="9854" spans="1:17" ht="12.75" customHeight="1" x14ac:dyDescent="0.25">
      <c r="A9854" s="273" t="s">
        <v>14798</v>
      </c>
      <c r="B9854" s="273"/>
      <c r="C9854" s="274" t="s">
        <v>14776</v>
      </c>
      <c r="D9854" s="274"/>
      <c r="E9854" s="274"/>
      <c r="F9854" s="274"/>
      <c r="G9854" s="73">
        <v>0</v>
      </c>
      <c r="H9854" s="73">
        <v>0</v>
      </c>
      <c r="I9854" s="275">
        <v>465041.89</v>
      </c>
      <c r="J9854" s="275"/>
      <c r="K9854" s="275">
        <v>0</v>
      </c>
      <c r="L9854" s="275"/>
      <c r="M9854" s="275"/>
      <c r="N9854" s="275"/>
      <c r="O9854" s="275">
        <v>465041.89</v>
      </c>
      <c r="P9854" s="275"/>
      <c r="Q9854" s="73">
        <v>0</v>
      </c>
    </row>
    <row r="9855" spans="1:17" ht="12.1" customHeight="1" x14ac:dyDescent="0.25">
      <c r="A9855" s="273" t="s">
        <v>14799</v>
      </c>
      <c r="B9855" s="273"/>
      <c r="C9855" s="274" t="s">
        <v>14776</v>
      </c>
      <c r="D9855" s="274"/>
      <c r="E9855" s="274"/>
      <c r="F9855" s="274"/>
      <c r="G9855" s="73">
        <v>0</v>
      </c>
      <c r="H9855" s="73">
        <v>0</v>
      </c>
      <c r="I9855" s="275">
        <v>439131.64</v>
      </c>
      <c r="J9855" s="275"/>
      <c r="K9855" s="275">
        <v>0</v>
      </c>
      <c r="L9855" s="275"/>
      <c r="M9855" s="275"/>
      <c r="N9855" s="275"/>
      <c r="O9855" s="275">
        <v>439131.64</v>
      </c>
      <c r="P9855" s="275"/>
      <c r="Q9855" s="73">
        <v>0</v>
      </c>
    </row>
    <row r="9856" spans="1:17" ht="12.1" customHeight="1" x14ac:dyDescent="0.25">
      <c r="A9856" s="273" t="s">
        <v>14800</v>
      </c>
      <c r="B9856" s="273"/>
      <c r="C9856" s="274" t="s">
        <v>14778</v>
      </c>
      <c r="D9856" s="274"/>
      <c r="E9856" s="274"/>
      <c r="F9856" s="274"/>
      <c r="G9856" s="73">
        <v>0</v>
      </c>
      <c r="H9856" s="73">
        <v>0</v>
      </c>
      <c r="I9856" s="275">
        <v>1689053.81</v>
      </c>
      <c r="J9856" s="275"/>
      <c r="K9856" s="275">
        <v>0</v>
      </c>
      <c r="L9856" s="275"/>
      <c r="M9856" s="275"/>
      <c r="N9856" s="275"/>
      <c r="O9856" s="275">
        <v>1689053.81</v>
      </c>
      <c r="P9856" s="275"/>
      <c r="Q9856" s="73">
        <v>0</v>
      </c>
    </row>
    <row r="9857" spans="1:17" ht="12.75" customHeight="1" x14ac:dyDescent="0.25">
      <c r="A9857" s="273" t="s">
        <v>14801</v>
      </c>
      <c r="B9857" s="273"/>
      <c r="C9857" s="274" t="s">
        <v>14776</v>
      </c>
      <c r="D9857" s="274"/>
      <c r="E9857" s="274"/>
      <c r="F9857" s="274"/>
      <c r="G9857" s="73">
        <v>0</v>
      </c>
      <c r="H9857" s="73">
        <v>0</v>
      </c>
      <c r="I9857" s="275">
        <v>1166624.55</v>
      </c>
      <c r="J9857" s="275"/>
      <c r="K9857" s="275">
        <v>0</v>
      </c>
      <c r="L9857" s="275"/>
      <c r="M9857" s="275"/>
      <c r="N9857" s="275"/>
      <c r="O9857" s="275">
        <v>1166624.55</v>
      </c>
      <c r="P9857" s="275"/>
      <c r="Q9857" s="73">
        <v>0</v>
      </c>
    </row>
    <row r="9858" spans="1:17" ht="12.1" customHeight="1" x14ac:dyDescent="0.25">
      <c r="A9858" s="273" t="s">
        <v>14802</v>
      </c>
      <c r="B9858" s="273"/>
      <c r="C9858" s="274" t="s">
        <v>14776</v>
      </c>
      <c r="D9858" s="274"/>
      <c r="E9858" s="274"/>
      <c r="F9858" s="274"/>
      <c r="G9858" s="73">
        <v>0</v>
      </c>
      <c r="H9858" s="73">
        <v>0</v>
      </c>
      <c r="I9858" s="275">
        <v>542531.81000000006</v>
      </c>
      <c r="J9858" s="275"/>
      <c r="K9858" s="275">
        <v>0</v>
      </c>
      <c r="L9858" s="275"/>
      <c r="M9858" s="275"/>
      <c r="N9858" s="275"/>
      <c r="O9858" s="275">
        <v>542531.81000000006</v>
      </c>
      <c r="P9858" s="275"/>
      <c r="Q9858" s="73">
        <v>0</v>
      </c>
    </row>
    <row r="9859" spans="1:17" ht="12.1" customHeight="1" x14ac:dyDescent="0.25">
      <c r="A9859" s="273" t="s">
        <v>14803</v>
      </c>
      <c r="B9859" s="273"/>
      <c r="C9859" s="274" t="s">
        <v>14776</v>
      </c>
      <c r="D9859" s="274"/>
      <c r="E9859" s="274"/>
      <c r="F9859" s="274"/>
      <c r="G9859" s="73">
        <v>0</v>
      </c>
      <c r="H9859" s="73">
        <v>0</v>
      </c>
      <c r="I9859" s="275">
        <v>385808.76</v>
      </c>
      <c r="J9859" s="275"/>
      <c r="K9859" s="275">
        <v>0</v>
      </c>
      <c r="L9859" s="275"/>
      <c r="M9859" s="275"/>
      <c r="N9859" s="275"/>
      <c r="O9859" s="275">
        <v>385808.76</v>
      </c>
      <c r="P9859" s="275"/>
      <c r="Q9859" s="73">
        <v>0</v>
      </c>
    </row>
    <row r="9860" spans="1:17" ht="12.75" customHeight="1" x14ac:dyDescent="0.25">
      <c r="A9860" s="273" t="s">
        <v>14804</v>
      </c>
      <c r="B9860" s="273"/>
      <c r="C9860" s="274" t="s">
        <v>14778</v>
      </c>
      <c r="D9860" s="274"/>
      <c r="E9860" s="274"/>
      <c r="F9860" s="274"/>
      <c r="G9860" s="73">
        <v>0</v>
      </c>
      <c r="H9860" s="73">
        <v>0</v>
      </c>
      <c r="I9860" s="275">
        <v>417643.18</v>
      </c>
      <c r="J9860" s="275"/>
      <c r="K9860" s="275">
        <v>0</v>
      </c>
      <c r="L9860" s="275"/>
      <c r="M9860" s="275"/>
      <c r="N9860" s="275"/>
      <c r="O9860" s="275">
        <v>417643.18</v>
      </c>
      <c r="P9860" s="275"/>
      <c r="Q9860" s="73">
        <v>0</v>
      </c>
    </row>
    <row r="9861" spans="1:17" ht="12.1" customHeight="1" x14ac:dyDescent="0.25">
      <c r="A9861" s="273" t="s">
        <v>14805</v>
      </c>
      <c r="B9861" s="273"/>
      <c r="C9861" s="274" t="s">
        <v>14776</v>
      </c>
      <c r="D9861" s="274"/>
      <c r="E9861" s="274"/>
      <c r="F9861" s="274"/>
      <c r="G9861" s="73">
        <v>0</v>
      </c>
      <c r="H9861" s="73">
        <v>0</v>
      </c>
      <c r="I9861" s="275">
        <v>460468.2</v>
      </c>
      <c r="J9861" s="275"/>
      <c r="K9861" s="275">
        <v>0</v>
      </c>
      <c r="L9861" s="275"/>
      <c r="M9861" s="275"/>
      <c r="N9861" s="275"/>
      <c r="O9861" s="275">
        <v>460468.2</v>
      </c>
      <c r="P9861" s="275"/>
      <c r="Q9861" s="73">
        <v>0</v>
      </c>
    </row>
    <row r="9862" spans="1:17" ht="12.1" customHeight="1" x14ac:dyDescent="0.25">
      <c r="A9862" s="273" t="s">
        <v>14806</v>
      </c>
      <c r="B9862" s="273"/>
      <c r="C9862" s="274" t="s">
        <v>14776</v>
      </c>
      <c r="D9862" s="274"/>
      <c r="E9862" s="274"/>
      <c r="F9862" s="274"/>
      <c r="G9862" s="73">
        <v>0</v>
      </c>
      <c r="H9862" s="73">
        <v>0</v>
      </c>
      <c r="I9862" s="275">
        <v>465027.3</v>
      </c>
      <c r="J9862" s="275"/>
      <c r="K9862" s="275">
        <v>0</v>
      </c>
      <c r="L9862" s="275"/>
      <c r="M9862" s="275"/>
      <c r="N9862" s="275"/>
      <c r="O9862" s="275">
        <v>465027.3</v>
      </c>
      <c r="P9862" s="275"/>
      <c r="Q9862" s="73">
        <v>0</v>
      </c>
    </row>
    <row r="9863" spans="1:17" ht="12.75" customHeight="1" x14ac:dyDescent="0.25">
      <c r="A9863" s="273" t="s">
        <v>14807</v>
      </c>
      <c r="B9863" s="273"/>
      <c r="C9863" s="274" t="s">
        <v>14778</v>
      </c>
      <c r="D9863" s="274"/>
      <c r="E9863" s="274"/>
      <c r="F9863" s="274"/>
      <c r="G9863" s="73">
        <v>0</v>
      </c>
      <c r="H9863" s="73">
        <v>0</v>
      </c>
      <c r="I9863" s="275">
        <v>512305</v>
      </c>
      <c r="J9863" s="275"/>
      <c r="K9863" s="275">
        <v>0</v>
      </c>
      <c r="L9863" s="275"/>
      <c r="M9863" s="275"/>
      <c r="N9863" s="275"/>
      <c r="O9863" s="275">
        <v>512305</v>
      </c>
      <c r="P9863" s="275"/>
      <c r="Q9863" s="73">
        <v>0</v>
      </c>
    </row>
    <row r="9864" spans="1:17" ht="12.1" customHeight="1" x14ac:dyDescent="0.25">
      <c r="A9864" s="273" t="s">
        <v>14808</v>
      </c>
      <c r="B9864" s="273"/>
      <c r="C9864" s="274" t="s">
        <v>14776</v>
      </c>
      <c r="D9864" s="274"/>
      <c r="E9864" s="274"/>
      <c r="F9864" s="274"/>
      <c r="G9864" s="73">
        <v>0</v>
      </c>
      <c r="H9864" s="73">
        <v>0</v>
      </c>
      <c r="I9864" s="275">
        <v>465027.3</v>
      </c>
      <c r="J9864" s="275"/>
      <c r="K9864" s="275">
        <v>0</v>
      </c>
      <c r="L9864" s="275"/>
      <c r="M9864" s="275"/>
      <c r="N9864" s="275"/>
      <c r="O9864" s="275">
        <v>465027.3</v>
      </c>
      <c r="P9864" s="275"/>
      <c r="Q9864" s="73">
        <v>0</v>
      </c>
    </row>
    <row r="9865" spans="1:17" ht="12.1" customHeight="1" x14ac:dyDescent="0.25">
      <c r="A9865" s="273" t="s">
        <v>14809</v>
      </c>
      <c r="B9865" s="273"/>
      <c r="C9865" s="274" t="s">
        <v>14776</v>
      </c>
      <c r="D9865" s="274"/>
      <c r="E9865" s="274"/>
      <c r="F9865" s="274"/>
      <c r="G9865" s="73">
        <v>0</v>
      </c>
      <c r="H9865" s="73">
        <v>0</v>
      </c>
      <c r="I9865" s="275">
        <v>91181.81</v>
      </c>
      <c r="J9865" s="275"/>
      <c r="K9865" s="275">
        <v>0</v>
      </c>
      <c r="L9865" s="275"/>
      <c r="M9865" s="275"/>
      <c r="N9865" s="275"/>
      <c r="O9865" s="275">
        <v>91181.81</v>
      </c>
      <c r="P9865" s="275"/>
      <c r="Q9865" s="73">
        <v>0</v>
      </c>
    </row>
    <row r="9866" spans="1:17" ht="12.75" customHeight="1" x14ac:dyDescent="0.25">
      <c r="A9866" s="273" t="s">
        <v>14810</v>
      </c>
      <c r="B9866" s="273"/>
      <c r="C9866" s="274" t="s">
        <v>14776</v>
      </c>
      <c r="D9866" s="274"/>
      <c r="E9866" s="274"/>
      <c r="F9866" s="274"/>
      <c r="G9866" s="73">
        <v>0</v>
      </c>
      <c r="H9866" s="73">
        <v>0</v>
      </c>
      <c r="I9866" s="275">
        <v>464833.76</v>
      </c>
      <c r="J9866" s="275"/>
      <c r="K9866" s="275">
        <v>0</v>
      </c>
      <c r="L9866" s="275"/>
      <c r="M9866" s="275"/>
      <c r="N9866" s="275"/>
      <c r="O9866" s="275">
        <v>464833.76</v>
      </c>
      <c r="P9866" s="275"/>
      <c r="Q9866" s="73">
        <v>0</v>
      </c>
    </row>
    <row r="9867" spans="1:17" ht="12.1" customHeight="1" x14ac:dyDescent="0.25">
      <c r="A9867" s="273" t="s">
        <v>14811</v>
      </c>
      <c r="B9867" s="273"/>
      <c r="C9867" s="274" t="s">
        <v>14778</v>
      </c>
      <c r="D9867" s="274"/>
      <c r="E9867" s="274"/>
      <c r="F9867" s="274"/>
      <c r="G9867" s="73">
        <v>0</v>
      </c>
      <c r="H9867" s="73">
        <v>0</v>
      </c>
      <c r="I9867" s="275">
        <v>1449749.97</v>
      </c>
      <c r="J9867" s="275"/>
      <c r="K9867" s="275">
        <v>0</v>
      </c>
      <c r="L9867" s="275"/>
      <c r="M9867" s="275"/>
      <c r="N9867" s="275"/>
      <c r="O9867" s="275">
        <v>1449749.97</v>
      </c>
      <c r="P9867" s="275"/>
      <c r="Q9867" s="73">
        <v>0</v>
      </c>
    </row>
    <row r="9868" spans="1:17" ht="12.1" customHeight="1" x14ac:dyDescent="0.25">
      <c r="A9868" s="273" t="s">
        <v>14812</v>
      </c>
      <c r="B9868" s="273"/>
      <c r="C9868" s="274" t="s">
        <v>14813</v>
      </c>
      <c r="D9868" s="274"/>
      <c r="E9868" s="274"/>
      <c r="F9868" s="274"/>
      <c r="G9868" s="73">
        <v>0</v>
      </c>
      <c r="H9868" s="73">
        <v>0</v>
      </c>
      <c r="I9868" s="275">
        <v>994231.29</v>
      </c>
      <c r="J9868" s="275"/>
      <c r="K9868" s="275">
        <v>0</v>
      </c>
      <c r="L9868" s="275"/>
      <c r="M9868" s="275"/>
      <c r="N9868" s="275"/>
      <c r="O9868" s="275">
        <v>994231.29</v>
      </c>
      <c r="P9868" s="275"/>
      <c r="Q9868" s="73">
        <v>0</v>
      </c>
    </row>
    <row r="9869" spans="1:17" ht="12.1" customHeight="1" x14ac:dyDescent="0.25">
      <c r="A9869" s="273" t="s">
        <v>14814</v>
      </c>
      <c r="B9869" s="273"/>
      <c r="C9869" s="274" t="s">
        <v>14815</v>
      </c>
      <c r="D9869" s="274"/>
      <c r="E9869" s="274"/>
      <c r="F9869" s="274"/>
      <c r="G9869" s="73">
        <v>0</v>
      </c>
      <c r="H9869" s="73">
        <v>0</v>
      </c>
      <c r="I9869" s="275">
        <v>2551814.91</v>
      </c>
      <c r="J9869" s="275"/>
      <c r="K9869" s="275">
        <v>0</v>
      </c>
      <c r="L9869" s="275"/>
      <c r="M9869" s="275"/>
      <c r="N9869" s="275"/>
      <c r="O9869" s="275">
        <v>2551814.91</v>
      </c>
      <c r="P9869" s="275"/>
      <c r="Q9869" s="73">
        <v>0</v>
      </c>
    </row>
    <row r="9870" spans="1:17" ht="12.75" customHeight="1" x14ac:dyDescent="0.25">
      <c r="A9870" s="273" t="s">
        <v>14816</v>
      </c>
      <c r="B9870" s="273"/>
      <c r="C9870" s="274" t="s">
        <v>14817</v>
      </c>
      <c r="D9870" s="274"/>
      <c r="E9870" s="274"/>
      <c r="F9870" s="274"/>
      <c r="G9870" s="73">
        <v>0</v>
      </c>
      <c r="H9870" s="73">
        <v>0</v>
      </c>
      <c r="I9870" s="275">
        <v>733481.82</v>
      </c>
      <c r="J9870" s="275"/>
      <c r="K9870" s="275">
        <v>0</v>
      </c>
      <c r="L9870" s="275"/>
      <c r="M9870" s="275"/>
      <c r="N9870" s="275"/>
      <c r="O9870" s="275">
        <v>733481.82</v>
      </c>
      <c r="P9870" s="275"/>
      <c r="Q9870" s="73">
        <v>0</v>
      </c>
    </row>
    <row r="9871" spans="1:17" ht="12.1" customHeight="1" x14ac:dyDescent="0.25">
      <c r="A9871" s="273" t="s">
        <v>14818</v>
      </c>
      <c r="B9871" s="273"/>
      <c r="C9871" s="274" t="s">
        <v>14819</v>
      </c>
      <c r="D9871" s="274"/>
      <c r="E9871" s="274"/>
      <c r="F9871" s="274"/>
      <c r="G9871" s="73">
        <v>0</v>
      </c>
      <c r="H9871" s="73">
        <v>0</v>
      </c>
      <c r="I9871" s="275">
        <v>7075031.1799999997</v>
      </c>
      <c r="J9871" s="275"/>
      <c r="K9871" s="275">
        <v>0</v>
      </c>
      <c r="L9871" s="275"/>
      <c r="M9871" s="275"/>
      <c r="N9871" s="275"/>
      <c r="O9871" s="275">
        <v>7075031.1799999997</v>
      </c>
      <c r="P9871" s="275"/>
      <c r="Q9871" s="73">
        <v>0</v>
      </c>
    </row>
    <row r="9872" spans="1:17" ht="12.1" customHeight="1" x14ac:dyDescent="0.25">
      <c r="A9872" s="273" t="s">
        <v>14820</v>
      </c>
      <c r="B9872" s="273"/>
      <c r="C9872" s="274" t="s">
        <v>14821</v>
      </c>
      <c r="D9872" s="274"/>
      <c r="E9872" s="274"/>
      <c r="F9872" s="274"/>
      <c r="G9872" s="73">
        <v>0</v>
      </c>
      <c r="H9872" s="73">
        <v>0</v>
      </c>
      <c r="I9872" s="275">
        <v>681999.99</v>
      </c>
      <c r="J9872" s="275"/>
      <c r="K9872" s="275">
        <v>0</v>
      </c>
      <c r="L9872" s="275"/>
      <c r="M9872" s="275"/>
      <c r="N9872" s="275"/>
      <c r="O9872" s="275">
        <v>681999.99</v>
      </c>
      <c r="P9872" s="275"/>
      <c r="Q9872" s="73">
        <v>0</v>
      </c>
    </row>
    <row r="9873" spans="1:17" ht="12.75" customHeight="1" x14ac:dyDescent="0.25">
      <c r="A9873" s="273" t="s">
        <v>14822</v>
      </c>
      <c r="B9873" s="273"/>
      <c r="C9873" s="274" t="s">
        <v>14823</v>
      </c>
      <c r="D9873" s="274"/>
      <c r="E9873" s="274"/>
      <c r="F9873" s="274"/>
      <c r="G9873" s="73">
        <v>0</v>
      </c>
      <c r="H9873" s="73">
        <v>0</v>
      </c>
      <c r="I9873" s="275">
        <v>1985792.78</v>
      </c>
      <c r="J9873" s="275"/>
      <c r="K9873" s="275">
        <v>0</v>
      </c>
      <c r="L9873" s="275"/>
      <c r="M9873" s="275"/>
      <c r="N9873" s="275"/>
      <c r="O9873" s="275">
        <v>1985792.78</v>
      </c>
      <c r="P9873" s="275"/>
      <c r="Q9873" s="73">
        <v>0</v>
      </c>
    </row>
    <row r="9874" spans="1:17" ht="12.1" customHeight="1" x14ac:dyDescent="0.25">
      <c r="A9874" s="273" t="s">
        <v>14824</v>
      </c>
      <c r="B9874" s="273"/>
      <c r="C9874" s="274" t="s">
        <v>14825</v>
      </c>
      <c r="D9874" s="274"/>
      <c r="E9874" s="274"/>
      <c r="F9874" s="274"/>
      <c r="G9874" s="73">
        <v>0</v>
      </c>
      <c r="H9874" s="73">
        <v>0</v>
      </c>
      <c r="I9874" s="275">
        <v>219204.59</v>
      </c>
      <c r="J9874" s="275"/>
      <c r="K9874" s="275">
        <v>0</v>
      </c>
      <c r="L9874" s="275"/>
      <c r="M9874" s="275"/>
      <c r="N9874" s="275"/>
      <c r="O9874" s="275">
        <v>219204.59</v>
      </c>
      <c r="P9874" s="275"/>
      <c r="Q9874" s="73">
        <v>0</v>
      </c>
    </row>
    <row r="9875" spans="1:17" ht="12.1" customHeight="1" x14ac:dyDescent="0.25">
      <c r="A9875" s="273" t="s">
        <v>14826</v>
      </c>
      <c r="B9875" s="273"/>
      <c r="C9875" s="274" t="s">
        <v>14827</v>
      </c>
      <c r="D9875" s="274"/>
      <c r="E9875" s="274"/>
      <c r="F9875" s="274"/>
      <c r="G9875" s="73">
        <v>0</v>
      </c>
      <c r="H9875" s="73">
        <v>0</v>
      </c>
      <c r="I9875" s="275">
        <v>94534.45</v>
      </c>
      <c r="J9875" s="275"/>
      <c r="K9875" s="275">
        <v>0</v>
      </c>
      <c r="L9875" s="275"/>
      <c r="M9875" s="275"/>
      <c r="N9875" s="275"/>
      <c r="O9875" s="275">
        <v>94534.45</v>
      </c>
      <c r="P9875" s="275"/>
      <c r="Q9875" s="73">
        <v>0</v>
      </c>
    </row>
    <row r="9876" spans="1:17" ht="12.75" customHeight="1" x14ac:dyDescent="0.25">
      <c r="A9876" s="273" t="s">
        <v>14828</v>
      </c>
      <c r="B9876" s="273"/>
      <c r="C9876" s="274" t="s">
        <v>14829</v>
      </c>
      <c r="D9876" s="274"/>
      <c r="E9876" s="274"/>
      <c r="F9876" s="274"/>
      <c r="G9876" s="73">
        <v>0</v>
      </c>
      <c r="H9876" s="73">
        <v>0</v>
      </c>
      <c r="I9876" s="275">
        <v>741137.51</v>
      </c>
      <c r="J9876" s="275"/>
      <c r="K9876" s="275">
        <v>0</v>
      </c>
      <c r="L9876" s="275"/>
      <c r="M9876" s="275"/>
      <c r="N9876" s="275"/>
      <c r="O9876" s="275">
        <v>741137.51</v>
      </c>
      <c r="P9876" s="275"/>
      <c r="Q9876" s="73">
        <v>0</v>
      </c>
    </row>
    <row r="9877" spans="1:17" ht="12.1" customHeight="1" x14ac:dyDescent="0.25">
      <c r="A9877" s="273" t="s">
        <v>14830</v>
      </c>
      <c r="B9877" s="273"/>
      <c r="C9877" s="274" t="s">
        <v>14831</v>
      </c>
      <c r="D9877" s="274"/>
      <c r="E9877" s="274"/>
      <c r="F9877" s="274"/>
      <c r="G9877" s="73">
        <v>0</v>
      </c>
      <c r="H9877" s="73">
        <v>0</v>
      </c>
      <c r="I9877" s="275">
        <v>124053.64</v>
      </c>
      <c r="J9877" s="275"/>
      <c r="K9877" s="275">
        <v>0</v>
      </c>
      <c r="L9877" s="275"/>
      <c r="M9877" s="275"/>
      <c r="N9877" s="275"/>
      <c r="O9877" s="275">
        <v>124053.64</v>
      </c>
      <c r="P9877" s="275"/>
      <c r="Q9877" s="73">
        <v>0</v>
      </c>
    </row>
    <row r="9878" spans="1:17" ht="12.1" customHeight="1" x14ac:dyDescent="0.25">
      <c r="A9878" s="273" t="s">
        <v>14832</v>
      </c>
      <c r="B9878" s="273"/>
      <c r="C9878" s="274" t="s">
        <v>14833</v>
      </c>
      <c r="D9878" s="274"/>
      <c r="E9878" s="274"/>
      <c r="F9878" s="274"/>
      <c r="G9878" s="73">
        <v>0</v>
      </c>
      <c r="H9878" s="73">
        <v>0</v>
      </c>
      <c r="I9878" s="275">
        <v>1919153.63</v>
      </c>
      <c r="J9878" s="275"/>
      <c r="K9878" s="275">
        <v>0</v>
      </c>
      <c r="L9878" s="275"/>
      <c r="M9878" s="275"/>
      <c r="N9878" s="275"/>
      <c r="O9878" s="275">
        <v>1919153.63</v>
      </c>
      <c r="P9878" s="275"/>
      <c r="Q9878" s="73">
        <v>0</v>
      </c>
    </row>
    <row r="9879" spans="1:17" ht="12.75" customHeight="1" x14ac:dyDescent="0.25">
      <c r="A9879" s="273" t="s">
        <v>14834</v>
      </c>
      <c r="B9879" s="273"/>
      <c r="C9879" s="274" t="s">
        <v>14835</v>
      </c>
      <c r="D9879" s="274"/>
      <c r="E9879" s="274"/>
      <c r="F9879" s="274"/>
      <c r="G9879" s="73">
        <v>0</v>
      </c>
      <c r="H9879" s="73">
        <v>0</v>
      </c>
      <c r="I9879" s="275">
        <v>441714.13</v>
      </c>
      <c r="J9879" s="275"/>
      <c r="K9879" s="275">
        <v>0</v>
      </c>
      <c r="L9879" s="275"/>
      <c r="M9879" s="275"/>
      <c r="N9879" s="275"/>
      <c r="O9879" s="275">
        <v>441714.13</v>
      </c>
      <c r="P9879" s="275"/>
      <c r="Q9879" s="73">
        <v>0</v>
      </c>
    </row>
    <row r="9880" spans="1:17" ht="12.1" customHeight="1" x14ac:dyDescent="0.25">
      <c r="A9880" s="273" t="s">
        <v>14836</v>
      </c>
      <c r="B9880" s="273"/>
      <c r="C9880" s="274" t="s">
        <v>14837</v>
      </c>
      <c r="D9880" s="274"/>
      <c r="E9880" s="274"/>
      <c r="F9880" s="274"/>
      <c r="G9880" s="73">
        <v>0</v>
      </c>
      <c r="H9880" s="73">
        <v>0</v>
      </c>
      <c r="I9880" s="275">
        <v>634174.75</v>
      </c>
      <c r="J9880" s="275"/>
      <c r="K9880" s="275">
        <v>0</v>
      </c>
      <c r="L9880" s="275"/>
      <c r="M9880" s="275"/>
      <c r="N9880" s="275"/>
      <c r="O9880" s="275">
        <v>634174.75</v>
      </c>
      <c r="P9880" s="275"/>
      <c r="Q9880" s="73">
        <v>0</v>
      </c>
    </row>
    <row r="9881" spans="1:17" ht="12.1" customHeight="1" x14ac:dyDescent="0.25">
      <c r="A9881" s="273" t="s">
        <v>14838</v>
      </c>
      <c r="B9881" s="273"/>
      <c r="C9881" s="274" t="s">
        <v>14839</v>
      </c>
      <c r="D9881" s="274"/>
      <c r="E9881" s="274"/>
      <c r="F9881" s="274"/>
      <c r="G9881" s="73">
        <v>0</v>
      </c>
      <c r="H9881" s="73">
        <v>0</v>
      </c>
      <c r="I9881" s="275">
        <v>563554.53</v>
      </c>
      <c r="J9881" s="275"/>
      <c r="K9881" s="275">
        <v>0</v>
      </c>
      <c r="L9881" s="275"/>
      <c r="M9881" s="275"/>
      <c r="N9881" s="275"/>
      <c r="O9881" s="275">
        <v>563554.53</v>
      </c>
      <c r="P9881" s="275"/>
      <c r="Q9881" s="73">
        <v>0</v>
      </c>
    </row>
    <row r="9882" spans="1:17" ht="12.75" customHeight="1" x14ac:dyDescent="0.25">
      <c r="A9882" s="273" t="s">
        <v>14840</v>
      </c>
      <c r="B9882" s="273"/>
      <c r="C9882" s="274" t="s">
        <v>14841</v>
      </c>
      <c r="D9882" s="274"/>
      <c r="E9882" s="274"/>
      <c r="F9882" s="274"/>
      <c r="G9882" s="73">
        <v>0</v>
      </c>
      <c r="H9882" s="73">
        <v>0</v>
      </c>
      <c r="I9882" s="275">
        <v>9574.2800000000007</v>
      </c>
      <c r="J9882" s="275"/>
      <c r="K9882" s="275">
        <v>0</v>
      </c>
      <c r="L9882" s="275"/>
      <c r="M9882" s="275"/>
      <c r="N9882" s="275"/>
      <c r="O9882" s="275">
        <v>9574.2800000000007</v>
      </c>
      <c r="P9882" s="275"/>
      <c r="Q9882" s="73">
        <v>0</v>
      </c>
    </row>
    <row r="9883" spans="1:17" ht="12.1" customHeight="1" x14ac:dyDescent="0.25">
      <c r="A9883" s="273" t="s">
        <v>14842</v>
      </c>
      <c r="B9883" s="273"/>
      <c r="C9883" s="274" t="s">
        <v>14843</v>
      </c>
      <c r="D9883" s="274"/>
      <c r="E9883" s="274"/>
      <c r="F9883" s="274"/>
      <c r="G9883" s="73">
        <v>0</v>
      </c>
      <c r="H9883" s="73">
        <v>0</v>
      </c>
      <c r="I9883" s="275">
        <v>991534.53</v>
      </c>
      <c r="J9883" s="275"/>
      <c r="K9883" s="275">
        <v>0</v>
      </c>
      <c r="L9883" s="275"/>
      <c r="M9883" s="275"/>
      <c r="N9883" s="275"/>
      <c r="O9883" s="275">
        <v>991534.53</v>
      </c>
      <c r="P9883" s="275"/>
      <c r="Q9883" s="73">
        <v>0</v>
      </c>
    </row>
    <row r="9884" spans="1:17" ht="12.1" customHeight="1" x14ac:dyDescent="0.25">
      <c r="A9884" s="273" t="s">
        <v>14844</v>
      </c>
      <c r="B9884" s="273"/>
      <c r="C9884" s="274" t="s">
        <v>14845</v>
      </c>
      <c r="D9884" s="274"/>
      <c r="E9884" s="274"/>
      <c r="F9884" s="274"/>
      <c r="G9884" s="73">
        <v>0</v>
      </c>
      <c r="H9884" s="73">
        <v>0</v>
      </c>
      <c r="I9884" s="275">
        <v>1153897.25</v>
      </c>
      <c r="J9884" s="275"/>
      <c r="K9884" s="275">
        <v>0</v>
      </c>
      <c r="L9884" s="275"/>
      <c r="M9884" s="275"/>
      <c r="N9884" s="275"/>
      <c r="O9884" s="275">
        <v>1153897.25</v>
      </c>
      <c r="P9884" s="275"/>
      <c r="Q9884" s="73">
        <v>0</v>
      </c>
    </row>
    <row r="9885" spans="1:17" ht="12.75" customHeight="1" x14ac:dyDescent="0.25">
      <c r="A9885" s="273" t="s">
        <v>14846</v>
      </c>
      <c r="B9885" s="273"/>
      <c r="C9885" s="274" t="s">
        <v>14847</v>
      </c>
      <c r="D9885" s="274"/>
      <c r="E9885" s="274"/>
      <c r="F9885" s="274"/>
      <c r="G9885" s="73">
        <v>0</v>
      </c>
      <c r="H9885" s="73">
        <v>0</v>
      </c>
      <c r="I9885" s="275">
        <v>1528098.64</v>
      </c>
      <c r="J9885" s="275"/>
      <c r="K9885" s="275">
        <v>0</v>
      </c>
      <c r="L9885" s="275"/>
      <c r="M9885" s="275"/>
      <c r="N9885" s="275"/>
      <c r="O9885" s="275">
        <v>1528098.64</v>
      </c>
      <c r="P9885" s="275"/>
      <c r="Q9885" s="73">
        <v>0</v>
      </c>
    </row>
    <row r="9886" spans="1:17" ht="12.1" customHeight="1" x14ac:dyDescent="0.25">
      <c r="A9886" s="273" t="s">
        <v>14848</v>
      </c>
      <c r="B9886" s="273"/>
      <c r="C9886" s="274" t="s">
        <v>14849</v>
      </c>
      <c r="D9886" s="274"/>
      <c r="E9886" s="274"/>
      <c r="F9886" s="274"/>
      <c r="G9886" s="73">
        <v>0</v>
      </c>
      <c r="H9886" s="73">
        <v>0</v>
      </c>
      <c r="I9886" s="275">
        <v>884669.41</v>
      </c>
      <c r="J9886" s="275"/>
      <c r="K9886" s="275">
        <v>0</v>
      </c>
      <c r="L9886" s="275"/>
      <c r="M9886" s="275"/>
      <c r="N9886" s="275"/>
      <c r="O9886" s="275">
        <v>884669.41</v>
      </c>
      <c r="P9886" s="275"/>
      <c r="Q9886" s="73">
        <v>0</v>
      </c>
    </row>
    <row r="9887" spans="1:17" ht="12.1" customHeight="1" x14ac:dyDescent="0.25">
      <c r="A9887" s="273" t="s">
        <v>14850</v>
      </c>
      <c r="B9887" s="273"/>
      <c r="C9887" s="274" t="s">
        <v>14851</v>
      </c>
      <c r="D9887" s="274"/>
      <c r="E9887" s="274"/>
      <c r="F9887" s="274"/>
      <c r="G9887" s="73">
        <v>0</v>
      </c>
      <c r="H9887" s="73">
        <v>0</v>
      </c>
      <c r="I9887" s="275">
        <v>289767.71999999997</v>
      </c>
      <c r="J9887" s="275"/>
      <c r="K9887" s="275">
        <v>0</v>
      </c>
      <c r="L9887" s="275"/>
      <c r="M9887" s="275"/>
      <c r="N9887" s="275"/>
      <c r="O9887" s="275">
        <v>289767.71999999997</v>
      </c>
      <c r="P9887" s="275"/>
      <c r="Q9887" s="73">
        <v>0</v>
      </c>
    </row>
    <row r="9888" spans="1:17" ht="12.75" customHeight="1" x14ac:dyDescent="0.25">
      <c r="A9888" s="273" t="s">
        <v>14852</v>
      </c>
      <c r="B9888" s="273"/>
      <c r="C9888" s="274" t="s">
        <v>14853</v>
      </c>
      <c r="D9888" s="274"/>
      <c r="E9888" s="274"/>
      <c r="F9888" s="274"/>
      <c r="G9888" s="73">
        <v>0</v>
      </c>
      <c r="H9888" s="73">
        <v>0</v>
      </c>
      <c r="I9888" s="275">
        <v>33679.07</v>
      </c>
      <c r="J9888" s="275"/>
      <c r="K9888" s="275">
        <v>0</v>
      </c>
      <c r="L9888" s="275"/>
      <c r="M9888" s="275"/>
      <c r="N9888" s="275"/>
      <c r="O9888" s="275">
        <v>33679.07</v>
      </c>
      <c r="P9888" s="275"/>
      <c r="Q9888" s="73">
        <v>0</v>
      </c>
    </row>
    <row r="9889" spans="1:17" ht="12.1" customHeight="1" x14ac:dyDescent="0.25">
      <c r="A9889" s="273" t="s">
        <v>14854</v>
      </c>
      <c r="B9889" s="273"/>
      <c r="C9889" s="274" t="s">
        <v>14855</v>
      </c>
      <c r="D9889" s="274"/>
      <c r="E9889" s="274"/>
      <c r="F9889" s="274"/>
      <c r="G9889" s="73">
        <v>0</v>
      </c>
      <c r="H9889" s="73">
        <v>0</v>
      </c>
      <c r="I9889" s="275">
        <v>436363.62</v>
      </c>
      <c r="J9889" s="275"/>
      <c r="K9889" s="275">
        <v>0</v>
      </c>
      <c r="L9889" s="275"/>
      <c r="M9889" s="275"/>
      <c r="N9889" s="275"/>
      <c r="O9889" s="275">
        <v>436363.62</v>
      </c>
      <c r="P9889" s="275"/>
      <c r="Q9889" s="73">
        <v>0</v>
      </c>
    </row>
    <row r="9890" spans="1:17" ht="12.1" customHeight="1" x14ac:dyDescent="0.25">
      <c r="A9890" s="273" t="s">
        <v>14856</v>
      </c>
      <c r="B9890" s="273"/>
      <c r="C9890" s="274" t="s">
        <v>14857</v>
      </c>
      <c r="D9890" s="274"/>
      <c r="E9890" s="274"/>
      <c r="F9890" s="274"/>
      <c r="G9890" s="73">
        <v>0</v>
      </c>
      <c r="H9890" s="73">
        <v>0</v>
      </c>
      <c r="I9890" s="275">
        <v>463636.35</v>
      </c>
      <c r="J9890" s="275"/>
      <c r="K9890" s="275">
        <v>0</v>
      </c>
      <c r="L9890" s="275"/>
      <c r="M9890" s="275"/>
      <c r="N9890" s="275"/>
      <c r="O9890" s="275">
        <v>463636.35</v>
      </c>
      <c r="P9890" s="275"/>
      <c r="Q9890" s="73">
        <v>0</v>
      </c>
    </row>
    <row r="9891" spans="1:17" ht="12.75" customHeight="1" x14ac:dyDescent="0.25">
      <c r="A9891" s="273" t="s">
        <v>14858</v>
      </c>
      <c r="B9891" s="273"/>
      <c r="C9891" s="274" t="s">
        <v>14859</v>
      </c>
      <c r="D9891" s="274"/>
      <c r="E9891" s="274"/>
      <c r="F9891" s="274"/>
      <c r="G9891" s="73">
        <v>0</v>
      </c>
      <c r="H9891" s="73">
        <v>0</v>
      </c>
      <c r="I9891" s="275">
        <v>463636.35</v>
      </c>
      <c r="J9891" s="275"/>
      <c r="K9891" s="275">
        <v>0</v>
      </c>
      <c r="L9891" s="275"/>
      <c r="M9891" s="275"/>
      <c r="N9891" s="275"/>
      <c r="O9891" s="275">
        <v>463636.35</v>
      </c>
      <c r="P9891" s="275"/>
      <c r="Q9891" s="73">
        <v>0</v>
      </c>
    </row>
    <row r="9892" spans="1:17" ht="12.1" customHeight="1" x14ac:dyDescent="0.25">
      <c r="A9892" s="273" t="s">
        <v>14860</v>
      </c>
      <c r="B9892" s="273"/>
      <c r="C9892" s="274" t="s">
        <v>14861</v>
      </c>
      <c r="D9892" s="274"/>
      <c r="E9892" s="274"/>
      <c r="F9892" s="274"/>
      <c r="G9892" s="73">
        <v>0</v>
      </c>
      <c r="H9892" s="73">
        <v>0</v>
      </c>
      <c r="I9892" s="275">
        <v>463636.36</v>
      </c>
      <c r="J9892" s="275"/>
      <c r="K9892" s="275">
        <v>0</v>
      </c>
      <c r="L9892" s="275"/>
      <c r="M9892" s="275"/>
      <c r="N9892" s="275"/>
      <c r="O9892" s="275">
        <v>463636.36</v>
      </c>
      <c r="P9892" s="275"/>
      <c r="Q9892" s="73">
        <v>0</v>
      </c>
    </row>
    <row r="9893" spans="1:17" ht="12.1" customHeight="1" x14ac:dyDescent="0.25">
      <c r="A9893" s="273" t="s">
        <v>14862</v>
      </c>
      <c r="B9893" s="273"/>
      <c r="C9893" s="274" t="s">
        <v>14863</v>
      </c>
      <c r="D9893" s="274"/>
      <c r="E9893" s="274"/>
      <c r="F9893" s="274"/>
      <c r="G9893" s="73">
        <v>0</v>
      </c>
      <c r="H9893" s="73">
        <v>0</v>
      </c>
      <c r="I9893" s="275">
        <v>314266.32</v>
      </c>
      <c r="J9893" s="275"/>
      <c r="K9893" s="275">
        <v>0</v>
      </c>
      <c r="L9893" s="275"/>
      <c r="M9893" s="275"/>
      <c r="N9893" s="275"/>
      <c r="O9893" s="275">
        <v>314266.32</v>
      </c>
      <c r="P9893" s="275"/>
      <c r="Q9893" s="73">
        <v>0</v>
      </c>
    </row>
    <row r="9894" spans="1:17" ht="12.1" customHeight="1" x14ac:dyDescent="0.25">
      <c r="A9894" s="273" t="s">
        <v>14864</v>
      </c>
      <c r="B9894" s="273"/>
      <c r="C9894" s="274" t="s">
        <v>14865</v>
      </c>
      <c r="D9894" s="274"/>
      <c r="E9894" s="274"/>
      <c r="F9894" s="274"/>
      <c r="G9894" s="73">
        <v>0</v>
      </c>
      <c r="H9894" s="73">
        <v>0</v>
      </c>
      <c r="I9894" s="275">
        <v>460958.18</v>
      </c>
      <c r="J9894" s="275"/>
      <c r="K9894" s="275">
        <v>0</v>
      </c>
      <c r="L9894" s="275"/>
      <c r="M9894" s="275"/>
      <c r="N9894" s="275"/>
      <c r="O9894" s="275">
        <v>460958.18</v>
      </c>
      <c r="P9894" s="275"/>
      <c r="Q9894" s="73">
        <v>0</v>
      </c>
    </row>
    <row r="9895" spans="1:17" ht="12.75" customHeight="1" x14ac:dyDescent="0.25">
      <c r="A9895" s="273" t="s">
        <v>14866</v>
      </c>
      <c r="B9895" s="273"/>
      <c r="C9895" s="274" t="s">
        <v>14867</v>
      </c>
      <c r="D9895" s="274"/>
      <c r="E9895" s="274"/>
      <c r="F9895" s="274"/>
      <c r="G9895" s="73">
        <v>0</v>
      </c>
      <c r="H9895" s="73">
        <v>0</v>
      </c>
      <c r="I9895" s="275">
        <v>589392.36</v>
      </c>
      <c r="J9895" s="275"/>
      <c r="K9895" s="275">
        <v>0</v>
      </c>
      <c r="L9895" s="275"/>
      <c r="M9895" s="275"/>
      <c r="N9895" s="275"/>
      <c r="O9895" s="275">
        <v>589392.36</v>
      </c>
      <c r="P9895" s="275"/>
      <c r="Q9895" s="73">
        <v>0</v>
      </c>
    </row>
    <row r="9896" spans="1:17" ht="12.1" customHeight="1" x14ac:dyDescent="0.25">
      <c r="A9896" s="273" t="s">
        <v>14868</v>
      </c>
      <c r="B9896" s="273"/>
      <c r="C9896" s="274" t="s">
        <v>14869</v>
      </c>
      <c r="D9896" s="274"/>
      <c r="E9896" s="274"/>
      <c r="F9896" s="274"/>
      <c r="G9896" s="73">
        <v>0</v>
      </c>
      <c r="H9896" s="73">
        <v>0</v>
      </c>
      <c r="I9896" s="275">
        <v>456989.08</v>
      </c>
      <c r="J9896" s="275"/>
      <c r="K9896" s="275">
        <v>0</v>
      </c>
      <c r="L9896" s="275"/>
      <c r="M9896" s="275"/>
      <c r="N9896" s="275"/>
      <c r="O9896" s="275">
        <v>456989.08</v>
      </c>
      <c r="P9896" s="275"/>
      <c r="Q9896" s="73">
        <v>0</v>
      </c>
    </row>
    <row r="9897" spans="1:17" ht="12.1" customHeight="1" x14ac:dyDescent="0.25">
      <c r="A9897" s="273" t="s">
        <v>14870</v>
      </c>
      <c r="B9897" s="273"/>
      <c r="C9897" s="274" t="s">
        <v>14871</v>
      </c>
      <c r="D9897" s="274"/>
      <c r="E9897" s="274"/>
      <c r="F9897" s="274"/>
      <c r="G9897" s="73">
        <v>0</v>
      </c>
      <c r="H9897" s="73">
        <v>0</v>
      </c>
      <c r="I9897" s="275">
        <v>434415.09</v>
      </c>
      <c r="J9897" s="275"/>
      <c r="K9897" s="275">
        <v>0</v>
      </c>
      <c r="L9897" s="275"/>
      <c r="M9897" s="275"/>
      <c r="N9897" s="275"/>
      <c r="O9897" s="275">
        <v>434415.09</v>
      </c>
      <c r="P9897" s="275"/>
      <c r="Q9897" s="73">
        <v>0</v>
      </c>
    </row>
    <row r="9898" spans="1:17" ht="12.75" customHeight="1" x14ac:dyDescent="0.25">
      <c r="A9898" s="273" t="s">
        <v>14872</v>
      </c>
      <c r="B9898" s="273"/>
      <c r="C9898" s="274" t="s">
        <v>14873</v>
      </c>
      <c r="D9898" s="274"/>
      <c r="E9898" s="274"/>
      <c r="F9898" s="274"/>
      <c r="G9898" s="73">
        <v>0</v>
      </c>
      <c r="H9898" s="73">
        <v>0</v>
      </c>
      <c r="I9898" s="275">
        <v>545202.73</v>
      </c>
      <c r="J9898" s="275"/>
      <c r="K9898" s="275">
        <v>0</v>
      </c>
      <c r="L9898" s="275"/>
      <c r="M9898" s="275"/>
      <c r="N9898" s="275"/>
      <c r="O9898" s="275">
        <v>545202.73</v>
      </c>
      <c r="P9898" s="275"/>
      <c r="Q9898" s="73">
        <v>0</v>
      </c>
    </row>
    <row r="9899" spans="1:17" ht="12.1" customHeight="1" x14ac:dyDescent="0.25">
      <c r="A9899" s="273" t="s">
        <v>14874</v>
      </c>
      <c r="B9899" s="273"/>
      <c r="C9899" s="274" t="s">
        <v>14875</v>
      </c>
      <c r="D9899" s="274"/>
      <c r="E9899" s="274"/>
      <c r="F9899" s="274"/>
      <c r="G9899" s="73">
        <v>0</v>
      </c>
      <c r="H9899" s="73">
        <v>0</v>
      </c>
      <c r="I9899" s="275">
        <v>154305.88</v>
      </c>
      <c r="J9899" s="275"/>
      <c r="K9899" s="275">
        <v>0</v>
      </c>
      <c r="L9899" s="275"/>
      <c r="M9899" s="275"/>
      <c r="N9899" s="275"/>
      <c r="O9899" s="275">
        <v>154305.88</v>
      </c>
      <c r="P9899" s="275"/>
      <c r="Q9899" s="73">
        <v>0</v>
      </c>
    </row>
    <row r="9900" spans="1:17" ht="12.1" customHeight="1" x14ac:dyDescent="0.25">
      <c r="A9900" s="273" t="s">
        <v>14876</v>
      </c>
      <c r="B9900" s="273"/>
      <c r="C9900" s="274" t="s">
        <v>14877</v>
      </c>
      <c r="D9900" s="274"/>
      <c r="E9900" s="274"/>
      <c r="F9900" s="274"/>
      <c r="G9900" s="73">
        <v>0</v>
      </c>
      <c r="H9900" s="73">
        <v>0</v>
      </c>
      <c r="I9900" s="275">
        <v>527909.09</v>
      </c>
      <c r="J9900" s="275"/>
      <c r="K9900" s="275">
        <v>0</v>
      </c>
      <c r="L9900" s="275"/>
      <c r="M9900" s="275"/>
      <c r="N9900" s="275"/>
      <c r="O9900" s="275">
        <v>527909.09</v>
      </c>
      <c r="P9900" s="275"/>
      <c r="Q9900" s="73">
        <v>0</v>
      </c>
    </row>
    <row r="9901" spans="1:17" ht="12.75" customHeight="1" x14ac:dyDescent="0.25">
      <c r="A9901" s="273" t="s">
        <v>14878</v>
      </c>
      <c r="B9901" s="273"/>
      <c r="C9901" s="274" t="s">
        <v>14879</v>
      </c>
      <c r="D9901" s="274"/>
      <c r="E9901" s="274"/>
      <c r="F9901" s="274"/>
      <c r="G9901" s="73">
        <v>0</v>
      </c>
      <c r="H9901" s="73">
        <v>0</v>
      </c>
      <c r="I9901" s="275">
        <v>2769174.71</v>
      </c>
      <c r="J9901" s="275"/>
      <c r="K9901" s="275">
        <v>0</v>
      </c>
      <c r="L9901" s="275"/>
      <c r="M9901" s="275"/>
      <c r="N9901" s="275"/>
      <c r="O9901" s="275">
        <v>2769174.71</v>
      </c>
      <c r="P9901" s="275"/>
      <c r="Q9901" s="73">
        <v>0</v>
      </c>
    </row>
    <row r="9902" spans="1:17" ht="12.1" customHeight="1" x14ac:dyDescent="0.25">
      <c r="A9902" s="355"/>
      <c r="B9902" s="355"/>
      <c r="C9902" s="355"/>
      <c r="D9902" s="355"/>
      <c r="E9902" s="355"/>
      <c r="F9902" s="355"/>
      <c r="G9902" s="74">
        <v>0</v>
      </c>
      <c r="H9902" s="74">
        <v>0</v>
      </c>
      <c r="I9902" s="356">
        <v>135540049.41</v>
      </c>
      <c r="J9902" s="356"/>
      <c r="K9902" s="356">
        <v>0</v>
      </c>
      <c r="L9902" s="356"/>
      <c r="M9902" s="356"/>
      <c r="N9902" s="356"/>
      <c r="O9902" s="356">
        <v>135540049.41</v>
      </c>
      <c r="P9902" s="356"/>
      <c r="Q9902" s="74">
        <v>0</v>
      </c>
    </row>
    <row r="9903" spans="1:17" ht="6.8" customHeight="1" x14ac:dyDescent="0.25"/>
    <row r="9904" spans="1:17" ht="12.1" customHeight="1" x14ac:dyDescent="0.25">
      <c r="A9904" s="277" t="s">
        <v>578</v>
      </c>
      <c r="B9904" s="277"/>
      <c r="C9904" s="278" t="s">
        <v>1142</v>
      </c>
      <c r="D9904" s="278"/>
      <c r="E9904" s="278"/>
      <c r="F9904" s="278"/>
      <c r="G9904" s="278"/>
      <c r="H9904" s="278"/>
      <c r="I9904" s="278"/>
      <c r="J9904" s="278"/>
      <c r="K9904" s="278"/>
      <c r="L9904" s="278"/>
      <c r="M9904" s="278"/>
      <c r="N9904" s="278"/>
      <c r="O9904" s="278"/>
      <c r="P9904" s="278"/>
      <c r="Q9904" s="278"/>
    </row>
    <row r="9905" spans="1:17" ht="12.75" customHeight="1" x14ac:dyDescent="0.25">
      <c r="A9905" s="273" t="s">
        <v>14880</v>
      </c>
      <c r="B9905" s="273"/>
      <c r="C9905" s="274" t="s">
        <v>14881</v>
      </c>
      <c r="D9905" s="274"/>
      <c r="E9905" s="274"/>
      <c r="F9905" s="274"/>
      <c r="G9905" s="73">
        <v>0</v>
      </c>
      <c r="H9905" s="73">
        <v>0</v>
      </c>
      <c r="I9905" s="275">
        <v>643985</v>
      </c>
      <c r="J9905" s="275"/>
      <c r="K9905" s="275">
        <v>0</v>
      </c>
      <c r="L9905" s="275"/>
      <c r="M9905" s="275"/>
      <c r="N9905" s="275"/>
      <c r="O9905" s="275">
        <v>643985</v>
      </c>
      <c r="P9905" s="275"/>
      <c r="Q9905" s="73">
        <v>0</v>
      </c>
    </row>
    <row r="9906" spans="1:17" ht="12.1" customHeight="1" x14ac:dyDescent="0.25">
      <c r="A9906" s="273" t="s">
        <v>14882</v>
      </c>
      <c r="B9906" s="273"/>
      <c r="C9906" s="274" t="s">
        <v>14883</v>
      </c>
      <c r="D9906" s="274"/>
      <c r="E9906" s="274"/>
      <c r="F9906" s="274"/>
      <c r="G9906" s="73">
        <v>0</v>
      </c>
      <c r="H9906" s="73">
        <v>0</v>
      </c>
      <c r="I9906" s="275">
        <v>51680</v>
      </c>
      <c r="J9906" s="275"/>
      <c r="K9906" s="275">
        <v>0</v>
      </c>
      <c r="L9906" s="275"/>
      <c r="M9906" s="275"/>
      <c r="N9906" s="275"/>
      <c r="O9906" s="275">
        <v>51680</v>
      </c>
      <c r="P9906" s="275"/>
      <c r="Q9906" s="73">
        <v>0</v>
      </c>
    </row>
    <row r="9907" spans="1:17" ht="12.1" customHeight="1" x14ac:dyDescent="0.25">
      <c r="A9907" s="273" t="s">
        <v>14884</v>
      </c>
      <c r="B9907" s="273"/>
      <c r="C9907" s="274" t="s">
        <v>14883</v>
      </c>
      <c r="D9907" s="274"/>
      <c r="E9907" s="274"/>
      <c r="F9907" s="274"/>
      <c r="G9907" s="73">
        <v>0</v>
      </c>
      <c r="H9907" s="73">
        <v>0</v>
      </c>
      <c r="I9907" s="275">
        <v>63400</v>
      </c>
      <c r="J9907" s="275"/>
      <c r="K9907" s="275">
        <v>0</v>
      </c>
      <c r="L9907" s="275"/>
      <c r="M9907" s="275"/>
      <c r="N9907" s="275"/>
      <c r="O9907" s="275">
        <v>63400</v>
      </c>
      <c r="P9907" s="275"/>
      <c r="Q9907" s="73">
        <v>0</v>
      </c>
    </row>
    <row r="9908" spans="1:17" ht="12.75" customHeight="1" x14ac:dyDescent="0.25">
      <c r="A9908" s="273" t="s">
        <v>14885</v>
      </c>
      <c r="B9908" s="273"/>
      <c r="C9908" s="274" t="s">
        <v>14883</v>
      </c>
      <c r="D9908" s="274"/>
      <c r="E9908" s="274"/>
      <c r="F9908" s="274"/>
      <c r="G9908" s="73">
        <v>0</v>
      </c>
      <c r="H9908" s="73">
        <v>0</v>
      </c>
      <c r="I9908" s="275">
        <v>6800</v>
      </c>
      <c r="J9908" s="275"/>
      <c r="K9908" s="275">
        <v>0</v>
      </c>
      <c r="L9908" s="275"/>
      <c r="M9908" s="275"/>
      <c r="N9908" s="275"/>
      <c r="O9908" s="275">
        <v>6800</v>
      </c>
      <c r="P9908" s="275"/>
      <c r="Q9908" s="73">
        <v>0</v>
      </c>
    </row>
    <row r="9909" spans="1:17" ht="12.1" customHeight="1" x14ac:dyDescent="0.25">
      <c r="A9909" s="273" t="s">
        <v>14886</v>
      </c>
      <c r="B9909" s="273"/>
      <c r="C9909" s="274" t="s">
        <v>14883</v>
      </c>
      <c r="D9909" s="274"/>
      <c r="E9909" s="274"/>
      <c r="F9909" s="274"/>
      <c r="G9909" s="73">
        <v>0</v>
      </c>
      <c r="H9909" s="73">
        <v>0</v>
      </c>
      <c r="I9909" s="275">
        <v>56060</v>
      </c>
      <c r="J9909" s="275"/>
      <c r="K9909" s="275">
        <v>0</v>
      </c>
      <c r="L9909" s="275"/>
      <c r="M9909" s="275"/>
      <c r="N9909" s="275"/>
      <c r="O9909" s="275">
        <v>56060</v>
      </c>
      <c r="P9909" s="275"/>
      <c r="Q9909" s="73">
        <v>0</v>
      </c>
    </row>
    <row r="9910" spans="1:17" ht="12.1" customHeight="1" x14ac:dyDescent="0.25">
      <c r="A9910" s="273" t="s">
        <v>14887</v>
      </c>
      <c r="B9910" s="273"/>
      <c r="C9910" s="274" t="s">
        <v>14883</v>
      </c>
      <c r="D9910" s="274"/>
      <c r="E9910" s="274"/>
      <c r="F9910" s="274"/>
      <c r="G9910" s="73">
        <v>0</v>
      </c>
      <c r="H9910" s="73">
        <v>0</v>
      </c>
      <c r="I9910" s="275">
        <v>42468</v>
      </c>
      <c r="J9910" s="275"/>
      <c r="K9910" s="275">
        <v>0</v>
      </c>
      <c r="L9910" s="275"/>
      <c r="M9910" s="275"/>
      <c r="N9910" s="275"/>
      <c r="O9910" s="275">
        <v>42468</v>
      </c>
      <c r="P9910" s="275"/>
      <c r="Q9910" s="73">
        <v>0</v>
      </c>
    </row>
    <row r="9911" spans="1:17" ht="12.75" customHeight="1" x14ac:dyDescent="0.25">
      <c r="A9911" s="273" t="s">
        <v>14888</v>
      </c>
      <c r="B9911" s="273"/>
      <c r="C9911" s="274" t="s">
        <v>14883</v>
      </c>
      <c r="D9911" s="274"/>
      <c r="E9911" s="274"/>
      <c r="F9911" s="274"/>
      <c r="G9911" s="73">
        <v>0</v>
      </c>
      <c r="H9911" s="73">
        <v>0</v>
      </c>
      <c r="I9911" s="275">
        <v>9800</v>
      </c>
      <c r="J9911" s="275"/>
      <c r="K9911" s="275">
        <v>0</v>
      </c>
      <c r="L9911" s="275"/>
      <c r="M9911" s="275"/>
      <c r="N9911" s="275"/>
      <c r="O9911" s="275">
        <v>9800</v>
      </c>
      <c r="P9911" s="275"/>
      <c r="Q9911" s="73">
        <v>0</v>
      </c>
    </row>
    <row r="9912" spans="1:17" ht="12.1" customHeight="1" x14ac:dyDescent="0.25">
      <c r="A9912" s="273" t="s">
        <v>14889</v>
      </c>
      <c r="B9912" s="273"/>
      <c r="C9912" s="274" t="s">
        <v>14883</v>
      </c>
      <c r="D9912" s="274"/>
      <c r="E9912" s="274"/>
      <c r="F9912" s="274"/>
      <c r="G9912" s="73">
        <v>0</v>
      </c>
      <c r="H9912" s="73">
        <v>0</v>
      </c>
      <c r="I9912" s="275">
        <v>49960</v>
      </c>
      <c r="J9912" s="275"/>
      <c r="K9912" s="275">
        <v>0</v>
      </c>
      <c r="L9912" s="275"/>
      <c r="M9912" s="275"/>
      <c r="N9912" s="275"/>
      <c r="O9912" s="275">
        <v>49960</v>
      </c>
      <c r="P9912" s="275"/>
      <c r="Q9912" s="73">
        <v>0</v>
      </c>
    </row>
    <row r="9913" spans="1:17" ht="12.1" customHeight="1" x14ac:dyDescent="0.25">
      <c r="A9913" s="273" t="s">
        <v>14890</v>
      </c>
      <c r="B9913" s="273"/>
      <c r="C9913" s="274" t="s">
        <v>14883</v>
      </c>
      <c r="D9913" s="274"/>
      <c r="E9913" s="274"/>
      <c r="F9913" s="274"/>
      <c r="G9913" s="73">
        <v>0</v>
      </c>
      <c r="H9913" s="73">
        <v>0</v>
      </c>
      <c r="I9913" s="275">
        <v>59868</v>
      </c>
      <c r="J9913" s="275"/>
      <c r="K9913" s="275">
        <v>0</v>
      </c>
      <c r="L9913" s="275"/>
      <c r="M9913" s="275"/>
      <c r="N9913" s="275"/>
      <c r="O9913" s="275">
        <v>59868</v>
      </c>
      <c r="P9913" s="275"/>
      <c r="Q9913" s="73">
        <v>0</v>
      </c>
    </row>
    <row r="9914" spans="1:17" ht="12.75" customHeight="1" x14ac:dyDescent="0.25">
      <c r="A9914" s="273" t="s">
        <v>14891</v>
      </c>
      <c r="B9914" s="273"/>
      <c r="C9914" s="274" t="s">
        <v>14883</v>
      </c>
      <c r="D9914" s="274"/>
      <c r="E9914" s="274"/>
      <c r="F9914" s="274"/>
      <c r="G9914" s="73">
        <v>0</v>
      </c>
      <c r="H9914" s="73">
        <v>0</v>
      </c>
      <c r="I9914" s="275">
        <v>95444</v>
      </c>
      <c r="J9914" s="275"/>
      <c r="K9914" s="275">
        <v>0</v>
      </c>
      <c r="L9914" s="275"/>
      <c r="M9914" s="275"/>
      <c r="N9914" s="275"/>
      <c r="O9914" s="275">
        <v>95444</v>
      </c>
      <c r="P9914" s="275"/>
      <c r="Q9914" s="73">
        <v>0</v>
      </c>
    </row>
    <row r="9915" spans="1:17" ht="12.1" customHeight="1" x14ac:dyDescent="0.25">
      <c r="A9915" s="273" t="s">
        <v>14892</v>
      </c>
      <c r="B9915" s="273"/>
      <c r="C9915" s="274" t="s">
        <v>14883</v>
      </c>
      <c r="D9915" s="274"/>
      <c r="E9915" s="274"/>
      <c r="F9915" s="274"/>
      <c r="G9915" s="73">
        <v>0</v>
      </c>
      <c r="H9915" s="73">
        <v>0</v>
      </c>
      <c r="I9915" s="275">
        <v>53028</v>
      </c>
      <c r="J9915" s="275"/>
      <c r="K9915" s="275">
        <v>0</v>
      </c>
      <c r="L9915" s="275"/>
      <c r="M9915" s="275"/>
      <c r="N9915" s="275"/>
      <c r="O9915" s="275">
        <v>53028</v>
      </c>
      <c r="P9915" s="275"/>
      <c r="Q9915" s="73">
        <v>0</v>
      </c>
    </row>
    <row r="9916" spans="1:17" ht="12.1" customHeight="1" x14ac:dyDescent="0.25">
      <c r="A9916" s="273" t="s">
        <v>14893</v>
      </c>
      <c r="B9916" s="273"/>
      <c r="C9916" s="274" t="s">
        <v>14883</v>
      </c>
      <c r="D9916" s="274"/>
      <c r="E9916" s="274"/>
      <c r="F9916" s="274"/>
      <c r="G9916" s="73">
        <v>0</v>
      </c>
      <c r="H9916" s="73">
        <v>0</v>
      </c>
      <c r="I9916" s="275">
        <v>172138</v>
      </c>
      <c r="J9916" s="275"/>
      <c r="K9916" s="275">
        <v>0</v>
      </c>
      <c r="L9916" s="275"/>
      <c r="M9916" s="275"/>
      <c r="N9916" s="275"/>
      <c r="O9916" s="275">
        <v>172138</v>
      </c>
      <c r="P9916" s="275"/>
      <c r="Q9916" s="73">
        <v>0</v>
      </c>
    </row>
    <row r="9917" spans="1:17" ht="12.75" customHeight="1" x14ac:dyDescent="0.25">
      <c r="A9917" s="273" t="s">
        <v>14894</v>
      </c>
      <c r="B9917" s="273"/>
      <c r="C9917" s="274" t="s">
        <v>14883</v>
      </c>
      <c r="D9917" s="274"/>
      <c r="E9917" s="274"/>
      <c r="F9917" s="274"/>
      <c r="G9917" s="73">
        <v>0</v>
      </c>
      <c r="H9917" s="73">
        <v>0</v>
      </c>
      <c r="I9917" s="275">
        <v>47240</v>
      </c>
      <c r="J9917" s="275"/>
      <c r="K9917" s="275">
        <v>0</v>
      </c>
      <c r="L9917" s="275"/>
      <c r="M9917" s="275"/>
      <c r="N9917" s="275"/>
      <c r="O9917" s="275">
        <v>47240</v>
      </c>
      <c r="P9917" s="275"/>
      <c r="Q9917" s="73">
        <v>0</v>
      </c>
    </row>
    <row r="9918" spans="1:17" ht="12.1" customHeight="1" x14ac:dyDescent="0.25">
      <c r="A9918" s="273" t="s">
        <v>14895</v>
      </c>
      <c r="B9918" s="273"/>
      <c r="C9918" s="274" t="s">
        <v>14883</v>
      </c>
      <c r="D9918" s="274"/>
      <c r="E9918" s="274"/>
      <c r="F9918" s="274"/>
      <c r="G9918" s="73">
        <v>0</v>
      </c>
      <c r="H9918" s="73">
        <v>0</v>
      </c>
      <c r="I9918" s="275">
        <v>43128</v>
      </c>
      <c r="J9918" s="275"/>
      <c r="K9918" s="275">
        <v>0</v>
      </c>
      <c r="L9918" s="275"/>
      <c r="M9918" s="275"/>
      <c r="N9918" s="275"/>
      <c r="O9918" s="275">
        <v>43128</v>
      </c>
      <c r="P9918" s="275"/>
      <c r="Q9918" s="73">
        <v>0</v>
      </c>
    </row>
    <row r="9919" spans="1:17" ht="12.1" customHeight="1" x14ac:dyDescent="0.25">
      <c r="A9919" s="273" t="s">
        <v>14896</v>
      </c>
      <c r="B9919" s="273"/>
      <c r="C9919" s="274" t="s">
        <v>14883</v>
      </c>
      <c r="D9919" s="274"/>
      <c r="E9919" s="274"/>
      <c r="F9919" s="274"/>
      <c r="G9919" s="73">
        <v>0</v>
      </c>
      <c r="H9919" s="73">
        <v>0</v>
      </c>
      <c r="I9919" s="275">
        <v>6800</v>
      </c>
      <c r="J9919" s="275"/>
      <c r="K9919" s="275">
        <v>0</v>
      </c>
      <c r="L9919" s="275"/>
      <c r="M9919" s="275"/>
      <c r="N9919" s="275"/>
      <c r="O9919" s="275">
        <v>6800</v>
      </c>
      <c r="P9919" s="275"/>
      <c r="Q9919" s="73">
        <v>0</v>
      </c>
    </row>
    <row r="9920" spans="1:17" ht="12.1" customHeight="1" x14ac:dyDescent="0.25">
      <c r="A9920" s="273" t="s">
        <v>14897</v>
      </c>
      <c r="B9920" s="273"/>
      <c r="C9920" s="274" t="s">
        <v>14883</v>
      </c>
      <c r="D9920" s="274"/>
      <c r="E9920" s="274"/>
      <c r="F9920" s="274"/>
      <c r="G9920" s="73">
        <v>0</v>
      </c>
      <c r="H9920" s="73">
        <v>0</v>
      </c>
      <c r="I9920" s="275">
        <v>51800</v>
      </c>
      <c r="J9920" s="275"/>
      <c r="K9920" s="275">
        <v>0</v>
      </c>
      <c r="L9920" s="275"/>
      <c r="M9920" s="275"/>
      <c r="N9920" s="275"/>
      <c r="O9920" s="275">
        <v>51800</v>
      </c>
      <c r="P9920" s="275"/>
      <c r="Q9920" s="73">
        <v>0</v>
      </c>
    </row>
    <row r="9921" spans="1:17" ht="12.75" customHeight="1" x14ac:dyDescent="0.25">
      <c r="A9921" s="273" t="s">
        <v>14898</v>
      </c>
      <c r="B9921" s="273"/>
      <c r="C9921" s="274" t="s">
        <v>14883</v>
      </c>
      <c r="D9921" s="274"/>
      <c r="E9921" s="274"/>
      <c r="F9921" s="274"/>
      <c r="G9921" s="73">
        <v>0</v>
      </c>
      <c r="H9921" s="73">
        <v>0</v>
      </c>
      <c r="I9921" s="275">
        <v>95840</v>
      </c>
      <c r="J9921" s="275"/>
      <c r="K9921" s="275">
        <v>0</v>
      </c>
      <c r="L9921" s="275"/>
      <c r="M9921" s="275"/>
      <c r="N9921" s="275"/>
      <c r="O9921" s="275">
        <v>95840</v>
      </c>
      <c r="P9921" s="275"/>
      <c r="Q9921" s="73">
        <v>0</v>
      </c>
    </row>
    <row r="9922" spans="1:17" ht="12.1" customHeight="1" x14ac:dyDescent="0.25">
      <c r="A9922" s="273" t="s">
        <v>14899</v>
      </c>
      <c r="B9922" s="273"/>
      <c r="C9922" s="274" t="s">
        <v>14883</v>
      </c>
      <c r="D9922" s="274"/>
      <c r="E9922" s="274"/>
      <c r="F9922" s="274"/>
      <c r="G9922" s="73">
        <v>0</v>
      </c>
      <c r="H9922" s="73">
        <v>0</v>
      </c>
      <c r="I9922" s="275">
        <v>48216</v>
      </c>
      <c r="J9922" s="275"/>
      <c r="K9922" s="275">
        <v>0</v>
      </c>
      <c r="L9922" s="275"/>
      <c r="M9922" s="275"/>
      <c r="N9922" s="275"/>
      <c r="O9922" s="275">
        <v>48216</v>
      </c>
      <c r="P9922" s="275"/>
      <c r="Q9922" s="73">
        <v>0</v>
      </c>
    </row>
    <row r="9923" spans="1:17" ht="12.1" customHeight="1" x14ac:dyDescent="0.25">
      <c r="A9923" s="273" t="s">
        <v>14900</v>
      </c>
      <c r="B9923" s="273"/>
      <c r="C9923" s="274" t="s">
        <v>14883</v>
      </c>
      <c r="D9923" s="274"/>
      <c r="E9923" s="274"/>
      <c r="F9923" s="274"/>
      <c r="G9923" s="73">
        <v>0</v>
      </c>
      <c r="H9923" s="73">
        <v>0</v>
      </c>
      <c r="I9923" s="275">
        <v>214497.5</v>
      </c>
      <c r="J9923" s="275"/>
      <c r="K9923" s="275">
        <v>0</v>
      </c>
      <c r="L9923" s="275"/>
      <c r="M9923" s="275"/>
      <c r="N9923" s="275"/>
      <c r="O9923" s="275">
        <v>214497.5</v>
      </c>
      <c r="P9923" s="275"/>
      <c r="Q9923" s="73">
        <v>0</v>
      </c>
    </row>
    <row r="9924" spans="1:17" ht="12.75" customHeight="1" x14ac:dyDescent="0.25">
      <c r="A9924" s="273" t="s">
        <v>14901</v>
      </c>
      <c r="B9924" s="273"/>
      <c r="C9924" s="274" t="s">
        <v>14883</v>
      </c>
      <c r="D9924" s="274"/>
      <c r="E9924" s="274"/>
      <c r="F9924" s="274"/>
      <c r="G9924" s="73">
        <v>0</v>
      </c>
      <c r="H9924" s="73">
        <v>0</v>
      </c>
      <c r="I9924" s="275">
        <v>37720</v>
      </c>
      <c r="J9924" s="275"/>
      <c r="K9924" s="275">
        <v>0</v>
      </c>
      <c r="L9924" s="275"/>
      <c r="M9924" s="275"/>
      <c r="N9924" s="275"/>
      <c r="O9924" s="275">
        <v>37720</v>
      </c>
      <c r="P9924" s="275"/>
      <c r="Q9924" s="73">
        <v>0</v>
      </c>
    </row>
    <row r="9925" spans="1:17" ht="12.1" customHeight="1" x14ac:dyDescent="0.25">
      <c r="A9925" s="273" t="s">
        <v>14902</v>
      </c>
      <c r="B9925" s="273"/>
      <c r="C9925" s="274" t="s">
        <v>14883</v>
      </c>
      <c r="D9925" s="274"/>
      <c r="E9925" s="274"/>
      <c r="F9925" s="274"/>
      <c r="G9925" s="73">
        <v>0</v>
      </c>
      <c r="H9925" s="73">
        <v>0</v>
      </c>
      <c r="I9925" s="275">
        <v>57904</v>
      </c>
      <c r="J9925" s="275"/>
      <c r="K9925" s="275">
        <v>0</v>
      </c>
      <c r="L9925" s="275"/>
      <c r="M9925" s="275"/>
      <c r="N9925" s="275"/>
      <c r="O9925" s="275">
        <v>57904</v>
      </c>
      <c r="P9925" s="275"/>
      <c r="Q9925" s="73">
        <v>0</v>
      </c>
    </row>
    <row r="9926" spans="1:17" ht="12.1" customHeight="1" x14ac:dyDescent="0.25">
      <c r="A9926" s="273" t="s">
        <v>14903</v>
      </c>
      <c r="B9926" s="273"/>
      <c r="C9926" s="274" t="s">
        <v>14883</v>
      </c>
      <c r="D9926" s="274"/>
      <c r="E9926" s="274"/>
      <c r="F9926" s="274"/>
      <c r="G9926" s="73">
        <v>0</v>
      </c>
      <c r="H9926" s="73">
        <v>0</v>
      </c>
      <c r="I9926" s="275">
        <v>32028</v>
      </c>
      <c r="J9926" s="275"/>
      <c r="K9926" s="275">
        <v>0</v>
      </c>
      <c r="L9926" s="275"/>
      <c r="M9926" s="275"/>
      <c r="N9926" s="275"/>
      <c r="O9926" s="275">
        <v>32028</v>
      </c>
      <c r="P9926" s="275"/>
      <c r="Q9926" s="73">
        <v>0</v>
      </c>
    </row>
    <row r="9927" spans="1:17" ht="12.75" customHeight="1" x14ac:dyDescent="0.25">
      <c r="A9927" s="355"/>
      <c r="B9927" s="355"/>
      <c r="C9927" s="355"/>
      <c r="D9927" s="355"/>
      <c r="E9927" s="355"/>
      <c r="F9927" s="355"/>
      <c r="G9927" s="74">
        <v>0</v>
      </c>
      <c r="H9927" s="74">
        <v>0</v>
      </c>
      <c r="I9927" s="356">
        <v>1939804.5</v>
      </c>
      <c r="J9927" s="356"/>
      <c r="K9927" s="356">
        <v>0</v>
      </c>
      <c r="L9927" s="356"/>
      <c r="M9927" s="356"/>
      <c r="N9927" s="356"/>
      <c r="O9927" s="356">
        <v>1939804.5</v>
      </c>
      <c r="P9927" s="356"/>
      <c r="Q9927" s="74">
        <v>0</v>
      </c>
    </row>
    <row r="9928" spans="1:17" ht="6.8" customHeight="1" x14ac:dyDescent="0.25"/>
    <row r="9929" spans="1:17" ht="12.1" customHeight="1" x14ac:dyDescent="0.25">
      <c r="A9929" s="277" t="s">
        <v>578</v>
      </c>
      <c r="B9929" s="277"/>
      <c r="C9929" s="278" t="s">
        <v>303</v>
      </c>
      <c r="D9929" s="278"/>
      <c r="E9929" s="278"/>
      <c r="F9929" s="278"/>
      <c r="G9929" s="278"/>
      <c r="H9929" s="278"/>
      <c r="I9929" s="278"/>
      <c r="J9929" s="278"/>
      <c r="K9929" s="278"/>
      <c r="L9929" s="278"/>
      <c r="M9929" s="278"/>
      <c r="N9929" s="278"/>
      <c r="O9929" s="278"/>
      <c r="P9929" s="278"/>
      <c r="Q9929" s="278"/>
    </row>
    <row r="9930" spans="1:17" ht="12.1" customHeight="1" x14ac:dyDescent="0.25">
      <c r="A9930" s="273" t="s">
        <v>14904</v>
      </c>
      <c r="B9930" s="273"/>
      <c r="C9930" s="274" t="s">
        <v>14905</v>
      </c>
      <c r="D9930" s="274"/>
      <c r="E9930" s="274"/>
      <c r="F9930" s="274"/>
      <c r="G9930" s="73">
        <v>0</v>
      </c>
      <c r="H9930" s="73">
        <v>0</v>
      </c>
      <c r="I9930" s="275">
        <v>1784999.99</v>
      </c>
      <c r="J9930" s="275"/>
      <c r="K9930" s="275">
        <v>0</v>
      </c>
      <c r="L9930" s="275"/>
      <c r="M9930" s="275"/>
      <c r="N9930" s="275"/>
      <c r="O9930" s="275">
        <v>1784999.99</v>
      </c>
      <c r="P9930" s="275"/>
      <c r="Q9930" s="73">
        <v>0</v>
      </c>
    </row>
    <row r="9931" spans="1:17" ht="12.75" customHeight="1" x14ac:dyDescent="0.25">
      <c r="A9931" s="273" t="s">
        <v>14906</v>
      </c>
      <c r="B9931" s="273"/>
      <c r="C9931" s="274" t="s">
        <v>14907</v>
      </c>
      <c r="D9931" s="274"/>
      <c r="E9931" s="274"/>
      <c r="F9931" s="274"/>
      <c r="G9931" s="73">
        <v>0</v>
      </c>
      <c r="H9931" s="73">
        <v>0</v>
      </c>
      <c r="I9931" s="275">
        <v>0</v>
      </c>
      <c r="J9931" s="275"/>
      <c r="K9931" s="275">
        <v>0.01</v>
      </c>
      <c r="L9931" s="275"/>
      <c r="M9931" s="275"/>
      <c r="N9931" s="275"/>
      <c r="O9931" s="275">
        <v>-0.01</v>
      </c>
      <c r="P9931" s="275"/>
      <c r="Q9931" s="73">
        <v>0</v>
      </c>
    </row>
    <row r="9932" spans="1:17" ht="12.1" customHeight="1" x14ac:dyDescent="0.25">
      <c r="A9932" s="355"/>
      <c r="B9932" s="355"/>
      <c r="C9932" s="355"/>
      <c r="D9932" s="355"/>
      <c r="E9932" s="355"/>
      <c r="F9932" s="355"/>
      <c r="G9932" s="74">
        <v>0</v>
      </c>
      <c r="H9932" s="74">
        <v>0</v>
      </c>
      <c r="I9932" s="356">
        <v>1784999.99</v>
      </c>
      <c r="J9932" s="356"/>
      <c r="K9932" s="356">
        <v>0.01</v>
      </c>
      <c r="L9932" s="356"/>
      <c r="M9932" s="356"/>
      <c r="N9932" s="356"/>
      <c r="O9932" s="356">
        <v>1784999.98</v>
      </c>
      <c r="P9932" s="356"/>
      <c r="Q9932" s="74">
        <v>0</v>
      </c>
    </row>
    <row r="9933" spans="1:17" ht="6.8" customHeight="1" x14ac:dyDescent="0.25"/>
    <row r="9934" spans="1:17" ht="12.1" customHeight="1" x14ac:dyDescent="0.25">
      <c r="A9934" s="277" t="s">
        <v>578</v>
      </c>
      <c r="B9934" s="277"/>
      <c r="C9934" s="278" t="s">
        <v>1145</v>
      </c>
      <c r="D9934" s="278"/>
      <c r="E9934" s="278"/>
      <c r="F9934" s="278"/>
      <c r="G9934" s="278"/>
      <c r="H9934" s="278"/>
      <c r="I9934" s="278"/>
      <c r="J9934" s="278"/>
      <c r="K9934" s="278"/>
      <c r="L9934" s="278"/>
      <c r="M9934" s="278"/>
      <c r="N9934" s="278"/>
      <c r="O9934" s="278"/>
      <c r="P9934" s="278"/>
      <c r="Q9934" s="278"/>
    </row>
    <row r="9935" spans="1:17" ht="12.75" customHeight="1" x14ac:dyDescent="0.25">
      <c r="A9935" s="273" t="s">
        <v>14908</v>
      </c>
      <c r="B9935" s="273"/>
      <c r="C9935" s="274" t="s">
        <v>14909</v>
      </c>
      <c r="D9935" s="274"/>
      <c r="E9935" s="274"/>
      <c r="F9935" s="274"/>
      <c r="G9935" s="73">
        <v>0</v>
      </c>
      <c r="H9935" s="73">
        <v>0</v>
      </c>
      <c r="I9935" s="275">
        <v>11520000</v>
      </c>
      <c r="J9935" s="275"/>
      <c r="K9935" s="275">
        <v>0</v>
      </c>
      <c r="L9935" s="275"/>
      <c r="M9935" s="275"/>
      <c r="N9935" s="275"/>
      <c r="O9935" s="275">
        <v>11520000</v>
      </c>
      <c r="P9935" s="275"/>
      <c r="Q9935" s="73">
        <v>0</v>
      </c>
    </row>
    <row r="9936" spans="1:17" ht="12.1" customHeight="1" x14ac:dyDescent="0.25">
      <c r="A9936" s="273" t="s">
        <v>14910</v>
      </c>
      <c r="B9936" s="273"/>
      <c r="C9936" s="274" t="s">
        <v>1145</v>
      </c>
      <c r="D9936" s="274"/>
      <c r="E9936" s="274"/>
      <c r="F9936" s="274"/>
      <c r="G9936" s="73">
        <v>0</v>
      </c>
      <c r="H9936" s="73">
        <v>0</v>
      </c>
      <c r="I9936" s="275">
        <v>200000</v>
      </c>
      <c r="J9936" s="275"/>
      <c r="K9936" s="275">
        <v>0</v>
      </c>
      <c r="L9936" s="275"/>
      <c r="M9936" s="275"/>
      <c r="N9936" s="275"/>
      <c r="O9936" s="275">
        <v>200000</v>
      </c>
      <c r="P9936" s="275"/>
      <c r="Q9936" s="73">
        <v>0</v>
      </c>
    </row>
    <row r="9937" spans="1:17" ht="12.1" customHeight="1" x14ac:dyDescent="0.25">
      <c r="A9937" s="273" t="s">
        <v>14911</v>
      </c>
      <c r="B9937" s="273"/>
      <c r="C9937" s="274" t="s">
        <v>1145</v>
      </c>
      <c r="D9937" s="274"/>
      <c r="E9937" s="274"/>
      <c r="F9937" s="274"/>
      <c r="G9937" s="73">
        <v>0</v>
      </c>
      <c r="H9937" s="73">
        <v>0</v>
      </c>
      <c r="I9937" s="275">
        <v>1143397.27</v>
      </c>
      <c r="J9937" s="275"/>
      <c r="K9937" s="275">
        <v>0</v>
      </c>
      <c r="L9937" s="275"/>
      <c r="M9937" s="275"/>
      <c r="N9937" s="275"/>
      <c r="O9937" s="275">
        <v>1143397.27</v>
      </c>
      <c r="P9937" s="275"/>
      <c r="Q9937" s="73">
        <v>0</v>
      </c>
    </row>
    <row r="9938" spans="1:17" ht="12.75" customHeight="1" x14ac:dyDescent="0.25">
      <c r="A9938" s="273" t="s">
        <v>14912</v>
      </c>
      <c r="B9938" s="273"/>
      <c r="C9938" s="274" t="s">
        <v>1145</v>
      </c>
      <c r="D9938" s="274"/>
      <c r="E9938" s="274"/>
      <c r="F9938" s="274"/>
      <c r="G9938" s="73">
        <v>0</v>
      </c>
      <c r="H9938" s="73">
        <v>0</v>
      </c>
      <c r="I9938" s="275">
        <v>200000</v>
      </c>
      <c r="J9938" s="275"/>
      <c r="K9938" s="275">
        <v>0</v>
      </c>
      <c r="L9938" s="275"/>
      <c r="M9938" s="275"/>
      <c r="N9938" s="275"/>
      <c r="O9938" s="275">
        <v>200000</v>
      </c>
      <c r="P9938" s="275"/>
      <c r="Q9938" s="73">
        <v>0</v>
      </c>
    </row>
    <row r="9939" spans="1:17" ht="12.1" customHeight="1" x14ac:dyDescent="0.25">
      <c r="A9939" s="273" t="s">
        <v>14913</v>
      </c>
      <c r="B9939" s="273"/>
      <c r="C9939" s="274" t="s">
        <v>1145</v>
      </c>
      <c r="D9939" s="274"/>
      <c r="E9939" s="274"/>
      <c r="F9939" s="274"/>
      <c r="G9939" s="73">
        <v>0</v>
      </c>
      <c r="H9939" s="73">
        <v>0</v>
      </c>
      <c r="I9939" s="275">
        <v>200000</v>
      </c>
      <c r="J9939" s="275"/>
      <c r="K9939" s="275">
        <v>0</v>
      </c>
      <c r="L9939" s="275"/>
      <c r="M9939" s="275"/>
      <c r="N9939" s="275"/>
      <c r="O9939" s="275">
        <v>200000</v>
      </c>
      <c r="P9939" s="275"/>
      <c r="Q9939" s="73">
        <v>0</v>
      </c>
    </row>
    <row r="9940" spans="1:17" ht="12.1" customHeight="1" x14ac:dyDescent="0.25">
      <c r="A9940" s="273" t="s">
        <v>14914</v>
      </c>
      <c r="B9940" s="273"/>
      <c r="C9940" s="274" t="s">
        <v>1145</v>
      </c>
      <c r="D9940" s="274"/>
      <c r="E9940" s="274"/>
      <c r="F9940" s="274"/>
      <c r="G9940" s="73">
        <v>0</v>
      </c>
      <c r="H9940" s="73">
        <v>0</v>
      </c>
      <c r="I9940" s="275">
        <v>200000</v>
      </c>
      <c r="J9940" s="275"/>
      <c r="K9940" s="275">
        <v>0</v>
      </c>
      <c r="L9940" s="275"/>
      <c r="M9940" s="275"/>
      <c r="N9940" s="275"/>
      <c r="O9940" s="275">
        <v>200000</v>
      </c>
      <c r="P9940" s="275"/>
      <c r="Q9940" s="73">
        <v>0</v>
      </c>
    </row>
    <row r="9941" spans="1:17" ht="12.75" customHeight="1" x14ac:dyDescent="0.25">
      <c r="A9941" s="273" t="s">
        <v>14915</v>
      </c>
      <c r="B9941" s="273"/>
      <c r="C9941" s="274" t="s">
        <v>1145</v>
      </c>
      <c r="D9941" s="274"/>
      <c r="E9941" s="274"/>
      <c r="F9941" s="274"/>
      <c r="G9941" s="73">
        <v>0</v>
      </c>
      <c r="H9941" s="73">
        <v>0</v>
      </c>
      <c r="I9941" s="275">
        <v>200000</v>
      </c>
      <c r="J9941" s="275"/>
      <c r="K9941" s="275">
        <v>0</v>
      </c>
      <c r="L9941" s="275"/>
      <c r="M9941" s="275"/>
      <c r="N9941" s="275"/>
      <c r="O9941" s="275">
        <v>200000</v>
      </c>
      <c r="P9941" s="275"/>
      <c r="Q9941" s="73">
        <v>0</v>
      </c>
    </row>
    <row r="9942" spans="1:17" ht="12.1" customHeight="1" x14ac:dyDescent="0.25">
      <c r="A9942" s="273" t="s">
        <v>14916</v>
      </c>
      <c r="B9942" s="273"/>
      <c r="C9942" s="274" t="s">
        <v>1145</v>
      </c>
      <c r="D9942" s="274"/>
      <c r="E9942" s="274"/>
      <c r="F9942" s="274"/>
      <c r="G9942" s="73">
        <v>0</v>
      </c>
      <c r="H9942" s="73">
        <v>0</v>
      </c>
      <c r="I9942" s="275">
        <v>328763.7</v>
      </c>
      <c r="J9942" s="275"/>
      <c r="K9942" s="275">
        <v>0</v>
      </c>
      <c r="L9942" s="275"/>
      <c r="M9942" s="275"/>
      <c r="N9942" s="275"/>
      <c r="O9942" s="275">
        <v>328763.7</v>
      </c>
      <c r="P9942" s="275"/>
      <c r="Q9942" s="73">
        <v>0</v>
      </c>
    </row>
    <row r="9943" spans="1:17" ht="12.1" customHeight="1" x14ac:dyDescent="0.25">
      <c r="A9943" s="273" t="s">
        <v>14917</v>
      </c>
      <c r="B9943" s="273"/>
      <c r="C9943" s="274" t="s">
        <v>1145</v>
      </c>
      <c r="D9943" s="274"/>
      <c r="E9943" s="274"/>
      <c r="F9943" s="274"/>
      <c r="G9943" s="73">
        <v>0</v>
      </c>
      <c r="H9943" s="73">
        <v>0</v>
      </c>
      <c r="I9943" s="275">
        <v>260000</v>
      </c>
      <c r="J9943" s="275"/>
      <c r="K9943" s="275">
        <v>0</v>
      </c>
      <c r="L9943" s="275"/>
      <c r="M9943" s="275"/>
      <c r="N9943" s="275"/>
      <c r="O9943" s="275">
        <v>260000</v>
      </c>
      <c r="P9943" s="275"/>
      <c r="Q9943" s="73">
        <v>0</v>
      </c>
    </row>
    <row r="9944" spans="1:17" ht="12.75" customHeight="1" x14ac:dyDescent="0.25">
      <c r="A9944" s="273" t="s">
        <v>14918</v>
      </c>
      <c r="B9944" s="273"/>
      <c r="C9944" s="274" t="s">
        <v>1145</v>
      </c>
      <c r="D9944" s="274"/>
      <c r="E9944" s="274"/>
      <c r="F9944" s="274"/>
      <c r="G9944" s="73">
        <v>0</v>
      </c>
      <c r="H9944" s="73">
        <v>0</v>
      </c>
      <c r="I9944" s="275">
        <v>267000</v>
      </c>
      <c r="J9944" s="275"/>
      <c r="K9944" s="275">
        <v>0</v>
      </c>
      <c r="L9944" s="275"/>
      <c r="M9944" s="275"/>
      <c r="N9944" s="275"/>
      <c r="O9944" s="275">
        <v>267000</v>
      </c>
      <c r="P9944" s="275"/>
      <c r="Q9944" s="73">
        <v>0</v>
      </c>
    </row>
    <row r="9945" spans="1:17" ht="12.1" customHeight="1" x14ac:dyDescent="0.25">
      <c r="A9945" s="273" t="s">
        <v>14919</v>
      </c>
      <c r="B9945" s="273"/>
      <c r="C9945" s="274" t="s">
        <v>1145</v>
      </c>
      <c r="D9945" s="274"/>
      <c r="E9945" s="274"/>
      <c r="F9945" s="274"/>
      <c r="G9945" s="73">
        <v>0</v>
      </c>
      <c r="H9945" s="73">
        <v>0</v>
      </c>
      <c r="I9945" s="275">
        <v>328763.7</v>
      </c>
      <c r="J9945" s="275"/>
      <c r="K9945" s="275">
        <v>0</v>
      </c>
      <c r="L9945" s="275"/>
      <c r="M9945" s="275"/>
      <c r="N9945" s="275"/>
      <c r="O9945" s="275">
        <v>328763.7</v>
      </c>
      <c r="P9945" s="275"/>
      <c r="Q9945" s="73">
        <v>0</v>
      </c>
    </row>
    <row r="9946" spans="1:17" ht="12.1" customHeight="1" x14ac:dyDescent="0.25">
      <c r="A9946" s="273" t="s">
        <v>14920</v>
      </c>
      <c r="B9946" s="273"/>
      <c r="C9946" s="274" t="s">
        <v>1145</v>
      </c>
      <c r="D9946" s="274"/>
      <c r="E9946" s="274"/>
      <c r="F9946" s="274"/>
      <c r="G9946" s="73">
        <v>0</v>
      </c>
      <c r="H9946" s="73">
        <v>0</v>
      </c>
      <c r="I9946" s="275">
        <v>200000</v>
      </c>
      <c r="J9946" s="275"/>
      <c r="K9946" s="275">
        <v>0</v>
      </c>
      <c r="L9946" s="275"/>
      <c r="M9946" s="275"/>
      <c r="N9946" s="275"/>
      <c r="O9946" s="275">
        <v>200000</v>
      </c>
      <c r="P9946" s="275"/>
      <c r="Q9946" s="73">
        <v>0</v>
      </c>
    </row>
    <row r="9947" spans="1:17" ht="12.1" customHeight="1" x14ac:dyDescent="0.25">
      <c r="A9947" s="273" t="s">
        <v>14921</v>
      </c>
      <c r="B9947" s="273"/>
      <c r="C9947" s="274" t="s">
        <v>1145</v>
      </c>
      <c r="D9947" s="274"/>
      <c r="E9947" s="274"/>
      <c r="F9947" s="274"/>
      <c r="G9947" s="73">
        <v>0</v>
      </c>
      <c r="H9947" s="73">
        <v>0</v>
      </c>
      <c r="I9947" s="275">
        <v>200000</v>
      </c>
      <c r="J9947" s="275"/>
      <c r="K9947" s="275">
        <v>0</v>
      </c>
      <c r="L9947" s="275"/>
      <c r="M9947" s="275"/>
      <c r="N9947" s="275"/>
      <c r="O9947" s="275">
        <v>200000</v>
      </c>
      <c r="P9947" s="275"/>
      <c r="Q9947" s="73">
        <v>0</v>
      </c>
    </row>
    <row r="9948" spans="1:17" ht="12.75" customHeight="1" x14ac:dyDescent="0.25">
      <c r="A9948" s="273" t="s">
        <v>14922</v>
      </c>
      <c r="B9948" s="273"/>
      <c r="C9948" s="274" t="s">
        <v>1145</v>
      </c>
      <c r="D9948" s="274"/>
      <c r="E9948" s="274"/>
      <c r="F9948" s="274"/>
      <c r="G9948" s="73">
        <v>0</v>
      </c>
      <c r="H9948" s="73">
        <v>0</v>
      </c>
      <c r="I9948" s="275">
        <v>200000</v>
      </c>
      <c r="J9948" s="275"/>
      <c r="K9948" s="275">
        <v>0</v>
      </c>
      <c r="L9948" s="275"/>
      <c r="M9948" s="275"/>
      <c r="N9948" s="275"/>
      <c r="O9948" s="275">
        <v>200000</v>
      </c>
      <c r="P9948" s="275"/>
      <c r="Q9948" s="73">
        <v>0</v>
      </c>
    </row>
    <row r="9949" spans="1:17" ht="12.1" customHeight="1" x14ac:dyDescent="0.25">
      <c r="A9949" s="273" t="s">
        <v>14923</v>
      </c>
      <c r="B9949" s="273"/>
      <c r="C9949" s="274" t="s">
        <v>1145</v>
      </c>
      <c r="D9949" s="274"/>
      <c r="E9949" s="274"/>
      <c r="F9949" s="274"/>
      <c r="G9949" s="73">
        <v>0</v>
      </c>
      <c r="H9949" s="73">
        <v>0</v>
      </c>
      <c r="I9949" s="275">
        <v>200000</v>
      </c>
      <c r="J9949" s="275"/>
      <c r="K9949" s="275">
        <v>0</v>
      </c>
      <c r="L9949" s="275"/>
      <c r="M9949" s="275"/>
      <c r="N9949" s="275"/>
      <c r="O9949" s="275">
        <v>200000</v>
      </c>
      <c r="P9949" s="275"/>
      <c r="Q9949" s="73">
        <v>0</v>
      </c>
    </row>
    <row r="9950" spans="1:17" ht="12.1" customHeight="1" x14ac:dyDescent="0.25">
      <c r="A9950" s="273" t="s">
        <v>14924</v>
      </c>
      <c r="B9950" s="273"/>
      <c r="C9950" s="274" t="s">
        <v>1145</v>
      </c>
      <c r="D9950" s="274"/>
      <c r="E9950" s="274"/>
      <c r="F9950" s="274"/>
      <c r="G9950" s="73">
        <v>0</v>
      </c>
      <c r="H9950" s="73">
        <v>0</v>
      </c>
      <c r="I9950" s="275">
        <v>328763.7</v>
      </c>
      <c r="J9950" s="275"/>
      <c r="K9950" s="275">
        <v>0</v>
      </c>
      <c r="L9950" s="275"/>
      <c r="M9950" s="275"/>
      <c r="N9950" s="275"/>
      <c r="O9950" s="275">
        <v>328763.7</v>
      </c>
      <c r="P9950" s="275"/>
      <c r="Q9950" s="73">
        <v>0</v>
      </c>
    </row>
    <row r="9951" spans="1:17" ht="12.75" customHeight="1" x14ac:dyDescent="0.25">
      <c r="A9951" s="273" t="s">
        <v>14925</v>
      </c>
      <c r="B9951" s="273"/>
      <c r="C9951" s="274" t="s">
        <v>1145</v>
      </c>
      <c r="D9951" s="274"/>
      <c r="E9951" s="274"/>
      <c r="F9951" s="274"/>
      <c r="G9951" s="73">
        <v>0</v>
      </c>
      <c r="H9951" s="73">
        <v>0</v>
      </c>
      <c r="I9951" s="275">
        <v>362000</v>
      </c>
      <c r="J9951" s="275"/>
      <c r="K9951" s="275">
        <v>0</v>
      </c>
      <c r="L9951" s="275"/>
      <c r="M9951" s="275"/>
      <c r="N9951" s="275"/>
      <c r="O9951" s="275">
        <v>362000</v>
      </c>
      <c r="P9951" s="275"/>
      <c r="Q9951" s="73">
        <v>0</v>
      </c>
    </row>
    <row r="9952" spans="1:17" ht="12.1" customHeight="1" x14ac:dyDescent="0.25">
      <c r="A9952" s="273" t="s">
        <v>14926</v>
      </c>
      <c r="B9952" s="273"/>
      <c r="C9952" s="274" t="s">
        <v>1145</v>
      </c>
      <c r="D9952" s="274"/>
      <c r="E9952" s="274"/>
      <c r="F9952" s="274"/>
      <c r="G9952" s="73">
        <v>0</v>
      </c>
      <c r="H9952" s="73">
        <v>0</v>
      </c>
      <c r="I9952" s="275">
        <v>200000</v>
      </c>
      <c r="J9952" s="275"/>
      <c r="K9952" s="275">
        <v>0</v>
      </c>
      <c r="L9952" s="275"/>
      <c r="M9952" s="275"/>
      <c r="N9952" s="275"/>
      <c r="O9952" s="275">
        <v>200000</v>
      </c>
      <c r="P9952" s="275"/>
      <c r="Q9952" s="73">
        <v>0</v>
      </c>
    </row>
    <row r="9953" spans="1:17" ht="12.1" customHeight="1" x14ac:dyDescent="0.25">
      <c r="A9953" s="273" t="s">
        <v>14927</v>
      </c>
      <c r="B9953" s="273"/>
      <c r="C9953" s="274" t="s">
        <v>1145</v>
      </c>
      <c r="D9953" s="274"/>
      <c r="E9953" s="274"/>
      <c r="F9953" s="274"/>
      <c r="G9953" s="73">
        <v>0</v>
      </c>
      <c r="H9953" s="73">
        <v>0</v>
      </c>
      <c r="I9953" s="275">
        <v>400000</v>
      </c>
      <c r="J9953" s="275"/>
      <c r="K9953" s="275">
        <v>0</v>
      </c>
      <c r="L9953" s="275"/>
      <c r="M9953" s="275"/>
      <c r="N9953" s="275"/>
      <c r="O9953" s="275">
        <v>400000</v>
      </c>
      <c r="P9953" s="275"/>
      <c r="Q9953" s="73">
        <v>0</v>
      </c>
    </row>
    <row r="9954" spans="1:17" ht="12.75" customHeight="1" x14ac:dyDescent="0.25">
      <c r="A9954" s="273" t="s">
        <v>14928</v>
      </c>
      <c r="B9954" s="273"/>
      <c r="C9954" s="274" t="s">
        <v>1145</v>
      </c>
      <c r="D9954" s="274"/>
      <c r="E9954" s="274"/>
      <c r="F9954" s="274"/>
      <c r="G9954" s="73">
        <v>0</v>
      </c>
      <c r="H9954" s="73">
        <v>0</v>
      </c>
      <c r="I9954" s="275">
        <v>200000</v>
      </c>
      <c r="J9954" s="275"/>
      <c r="K9954" s="275">
        <v>0</v>
      </c>
      <c r="L9954" s="275"/>
      <c r="M9954" s="275"/>
      <c r="N9954" s="275"/>
      <c r="O9954" s="275">
        <v>200000</v>
      </c>
      <c r="P9954" s="275"/>
      <c r="Q9954" s="73">
        <v>0</v>
      </c>
    </row>
    <row r="9955" spans="1:17" ht="12.1" customHeight="1" x14ac:dyDescent="0.25">
      <c r="A9955" s="273" t="s">
        <v>14929</v>
      </c>
      <c r="B9955" s="273"/>
      <c r="C9955" s="274" t="s">
        <v>1145</v>
      </c>
      <c r="D9955" s="274"/>
      <c r="E9955" s="274"/>
      <c r="F9955" s="274"/>
      <c r="G9955" s="73">
        <v>0</v>
      </c>
      <c r="H9955" s="73">
        <v>0</v>
      </c>
      <c r="I9955" s="275">
        <v>200000</v>
      </c>
      <c r="J9955" s="275"/>
      <c r="K9955" s="275">
        <v>0</v>
      </c>
      <c r="L9955" s="275"/>
      <c r="M9955" s="275"/>
      <c r="N9955" s="275"/>
      <c r="O9955" s="275">
        <v>200000</v>
      </c>
      <c r="P9955" s="275"/>
      <c r="Q9955" s="73">
        <v>0</v>
      </c>
    </row>
    <row r="9956" spans="1:17" ht="12.1" customHeight="1" x14ac:dyDescent="0.25">
      <c r="A9956" s="273" t="s">
        <v>14930</v>
      </c>
      <c r="B9956" s="273"/>
      <c r="C9956" s="274" t="s">
        <v>1145</v>
      </c>
      <c r="D9956" s="274"/>
      <c r="E9956" s="274"/>
      <c r="F9956" s="274"/>
      <c r="G9956" s="73">
        <v>0</v>
      </c>
      <c r="H9956" s="73">
        <v>0</v>
      </c>
      <c r="I9956" s="275">
        <v>200000</v>
      </c>
      <c r="J9956" s="275"/>
      <c r="K9956" s="275">
        <v>0</v>
      </c>
      <c r="L9956" s="275"/>
      <c r="M9956" s="275"/>
      <c r="N9956" s="275"/>
      <c r="O9956" s="275">
        <v>200000</v>
      </c>
      <c r="P9956" s="275"/>
      <c r="Q9956" s="73">
        <v>0</v>
      </c>
    </row>
    <row r="9957" spans="1:17" ht="12.75" customHeight="1" x14ac:dyDescent="0.25">
      <c r="A9957" s="273" t="s">
        <v>14931</v>
      </c>
      <c r="B9957" s="273"/>
      <c r="C9957" s="274" t="s">
        <v>1145</v>
      </c>
      <c r="D9957" s="274"/>
      <c r="E9957" s="274"/>
      <c r="F9957" s="274"/>
      <c r="G9957" s="73">
        <v>0</v>
      </c>
      <c r="H9957" s="73">
        <v>0</v>
      </c>
      <c r="I9957" s="275">
        <v>200000</v>
      </c>
      <c r="J9957" s="275"/>
      <c r="K9957" s="275">
        <v>0</v>
      </c>
      <c r="L9957" s="275"/>
      <c r="M9957" s="275"/>
      <c r="N9957" s="275"/>
      <c r="O9957" s="275">
        <v>200000</v>
      </c>
      <c r="P9957" s="275"/>
      <c r="Q9957" s="73">
        <v>0</v>
      </c>
    </row>
    <row r="9958" spans="1:17" ht="12.1" customHeight="1" x14ac:dyDescent="0.25">
      <c r="A9958" s="273" t="s">
        <v>14932</v>
      </c>
      <c r="B9958" s="273"/>
      <c r="C9958" s="274" t="s">
        <v>1145</v>
      </c>
      <c r="D9958" s="274"/>
      <c r="E9958" s="274"/>
      <c r="F9958" s="274"/>
      <c r="G9958" s="73">
        <v>0</v>
      </c>
      <c r="H9958" s="73">
        <v>0</v>
      </c>
      <c r="I9958" s="275">
        <v>200000</v>
      </c>
      <c r="J9958" s="275"/>
      <c r="K9958" s="275">
        <v>0</v>
      </c>
      <c r="L9958" s="275"/>
      <c r="M9958" s="275"/>
      <c r="N9958" s="275"/>
      <c r="O9958" s="275">
        <v>200000</v>
      </c>
      <c r="P9958" s="275"/>
      <c r="Q9958" s="73">
        <v>0</v>
      </c>
    </row>
    <row r="9959" spans="1:17" ht="12.1" customHeight="1" x14ac:dyDescent="0.25">
      <c r="A9959" s="273" t="s">
        <v>14933</v>
      </c>
      <c r="B9959" s="273"/>
      <c r="C9959" s="274" t="s">
        <v>14934</v>
      </c>
      <c r="D9959" s="274"/>
      <c r="E9959" s="274"/>
      <c r="F9959" s="274"/>
      <c r="G9959" s="73">
        <v>0</v>
      </c>
      <c r="H9959" s="73">
        <v>0</v>
      </c>
      <c r="I9959" s="275">
        <v>234047019.34</v>
      </c>
      <c r="J9959" s="275"/>
      <c r="K9959" s="275">
        <v>0</v>
      </c>
      <c r="L9959" s="275"/>
      <c r="M9959" s="275"/>
      <c r="N9959" s="275"/>
      <c r="O9959" s="275">
        <v>234047019.34</v>
      </c>
      <c r="P9959" s="275"/>
      <c r="Q9959" s="73">
        <v>0</v>
      </c>
    </row>
    <row r="9960" spans="1:17" ht="12.75" customHeight="1" x14ac:dyDescent="0.25">
      <c r="A9960" s="355"/>
      <c r="B9960" s="355"/>
      <c r="C9960" s="355"/>
      <c r="D9960" s="355"/>
      <c r="E9960" s="355"/>
      <c r="F9960" s="355"/>
      <c r="G9960" s="74">
        <v>0</v>
      </c>
      <c r="H9960" s="74">
        <v>0</v>
      </c>
      <c r="I9960" s="356">
        <v>251985707.71000001</v>
      </c>
      <c r="J9960" s="356"/>
      <c r="K9960" s="356">
        <v>0</v>
      </c>
      <c r="L9960" s="356"/>
      <c r="M9960" s="356"/>
      <c r="N9960" s="356"/>
      <c r="O9960" s="356">
        <v>251985707.71000001</v>
      </c>
      <c r="P9960" s="356"/>
      <c r="Q9960" s="74">
        <v>0</v>
      </c>
    </row>
    <row r="9961" spans="1:17" ht="6.8" customHeight="1" x14ac:dyDescent="0.25"/>
    <row r="9962" spans="1:17" ht="12.1" customHeight="1" x14ac:dyDescent="0.25">
      <c r="A9962" s="277" t="s">
        <v>578</v>
      </c>
      <c r="B9962" s="277"/>
      <c r="C9962" s="278" t="s">
        <v>1152</v>
      </c>
      <c r="D9962" s="278"/>
      <c r="E9962" s="278"/>
      <c r="F9962" s="278"/>
      <c r="G9962" s="278"/>
      <c r="H9962" s="278"/>
      <c r="I9962" s="278"/>
      <c r="J9962" s="278"/>
      <c r="K9962" s="278"/>
      <c r="L9962" s="278"/>
      <c r="M9962" s="278"/>
      <c r="N9962" s="278"/>
      <c r="O9962" s="278"/>
      <c r="P9962" s="278"/>
      <c r="Q9962" s="278"/>
    </row>
    <row r="9963" spans="1:17" ht="12.1" customHeight="1" x14ac:dyDescent="0.25">
      <c r="A9963" s="273" t="s">
        <v>14935</v>
      </c>
      <c r="B9963" s="273"/>
      <c r="C9963" s="274" t="s">
        <v>14936</v>
      </c>
      <c r="D9963" s="274"/>
      <c r="E9963" s="274"/>
      <c r="F9963" s="274"/>
      <c r="G9963" s="73">
        <v>0</v>
      </c>
      <c r="H9963" s="73">
        <v>0</v>
      </c>
      <c r="I9963" s="275">
        <v>442841116.45999998</v>
      </c>
      <c r="J9963" s="275"/>
      <c r="K9963" s="275">
        <v>442841116.45999998</v>
      </c>
      <c r="L9963" s="275"/>
      <c r="M9963" s="275"/>
      <c r="N9963" s="275"/>
      <c r="O9963" s="275">
        <v>0</v>
      </c>
      <c r="P9963" s="275"/>
      <c r="Q9963" s="73">
        <v>0</v>
      </c>
    </row>
    <row r="9964" spans="1:17" ht="12.75" customHeight="1" x14ac:dyDescent="0.25">
      <c r="A9964" s="273" t="s">
        <v>14937</v>
      </c>
      <c r="B9964" s="273"/>
      <c r="C9964" s="274" t="s">
        <v>14936</v>
      </c>
      <c r="D9964" s="274"/>
      <c r="E9964" s="274"/>
      <c r="F9964" s="274"/>
      <c r="G9964" s="73">
        <v>0</v>
      </c>
      <c r="H9964" s="73">
        <v>0</v>
      </c>
      <c r="I9964" s="275">
        <v>133870632.86</v>
      </c>
      <c r="J9964" s="275"/>
      <c r="K9964" s="275">
        <v>133870632.86</v>
      </c>
      <c r="L9964" s="275"/>
      <c r="M9964" s="275"/>
      <c r="N9964" s="275"/>
      <c r="O9964" s="275">
        <v>0</v>
      </c>
      <c r="P9964" s="275"/>
      <c r="Q9964" s="73">
        <v>0</v>
      </c>
    </row>
    <row r="9965" spans="1:17" ht="12.1" customHeight="1" x14ac:dyDescent="0.25">
      <c r="A9965" s="273" t="s">
        <v>14938</v>
      </c>
      <c r="B9965" s="273"/>
      <c r="C9965" s="274" t="s">
        <v>14936</v>
      </c>
      <c r="D9965" s="274"/>
      <c r="E9965" s="274"/>
      <c r="F9965" s="274"/>
      <c r="G9965" s="73">
        <v>0</v>
      </c>
      <c r="H9965" s="73">
        <v>0</v>
      </c>
      <c r="I9965" s="275">
        <v>59520677.859999999</v>
      </c>
      <c r="J9965" s="275"/>
      <c r="K9965" s="275">
        <v>59520677.859999999</v>
      </c>
      <c r="L9965" s="275"/>
      <c r="M9965" s="275"/>
      <c r="N9965" s="275"/>
      <c r="O9965" s="275">
        <v>0</v>
      </c>
      <c r="P9965" s="275"/>
      <c r="Q9965" s="73">
        <v>0</v>
      </c>
    </row>
    <row r="9966" spans="1:17" ht="12.1" customHeight="1" x14ac:dyDescent="0.25">
      <c r="A9966" s="273" t="s">
        <v>14939</v>
      </c>
      <c r="B9966" s="273"/>
      <c r="C9966" s="274" t="s">
        <v>14936</v>
      </c>
      <c r="D9966" s="274"/>
      <c r="E9966" s="274"/>
      <c r="F9966" s="274"/>
      <c r="G9966" s="73">
        <v>0</v>
      </c>
      <c r="H9966" s="73">
        <v>0</v>
      </c>
      <c r="I9966" s="275">
        <v>91406559.280000001</v>
      </c>
      <c r="J9966" s="275"/>
      <c r="K9966" s="275">
        <v>91406559.280000001</v>
      </c>
      <c r="L9966" s="275"/>
      <c r="M9966" s="275"/>
      <c r="N9966" s="275"/>
      <c r="O9966" s="275">
        <v>0</v>
      </c>
      <c r="P9966" s="275"/>
      <c r="Q9966" s="73">
        <v>0</v>
      </c>
    </row>
    <row r="9967" spans="1:17" ht="12.75" customHeight="1" x14ac:dyDescent="0.25">
      <c r="A9967" s="273" t="s">
        <v>14940</v>
      </c>
      <c r="B9967" s="273"/>
      <c r="C9967" s="274" t="s">
        <v>14936</v>
      </c>
      <c r="D9967" s="274"/>
      <c r="E9967" s="274"/>
      <c r="F9967" s="274"/>
      <c r="G9967" s="73">
        <v>0</v>
      </c>
      <c r="H9967" s="73">
        <v>0</v>
      </c>
      <c r="I9967" s="275">
        <v>49417248.270000003</v>
      </c>
      <c r="J9967" s="275"/>
      <c r="K9967" s="275">
        <v>49417248.270000003</v>
      </c>
      <c r="L9967" s="275"/>
      <c r="M9967" s="275"/>
      <c r="N9967" s="275"/>
      <c r="O9967" s="275">
        <v>0</v>
      </c>
      <c r="P9967" s="275"/>
      <c r="Q9967" s="73">
        <v>0</v>
      </c>
    </row>
    <row r="9968" spans="1:17" ht="12.1" customHeight="1" x14ac:dyDescent="0.25">
      <c r="A9968" s="273" t="s">
        <v>14941</v>
      </c>
      <c r="B9968" s="273"/>
      <c r="C9968" s="274" t="s">
        <v>14936</v>
      </c>
      <c r="D9968" s="274"/>
      <c r="E9968" s="274"/>
      <c r="F9968" s="274"/>
      <c r="G9968" s="73">
        <v>0</v>
      </c>
      <c r="H9968" s="73">
        <v>0</v>
      </c>
      <c r="I9968" s="275">
        <v>27758178.690000001</v>
      </c>
      <c r="J9968" s="275"/>
      <c r="K9968" s="275">
        <v>27758178.690000001</v>
      </c>
      <c r="L9968" s="275"/>
      <c r="M9968" s="275"/>
      <c r="N9968" s="275"/>
      <c r="O9968" s="275">
        <v>0</v>
      </c>
      <c r="P9968" s="275"/>
      <c r="Q9968" s="73">
        <v>0</v>
      </c>
    </row>
    <row r="9969" spans="1:17" ht="12.1" customHeight="1" x14ac:dyDescent="0.25">
      <c r="A9969" s="273" t="s">
        <v>14942</v>
      </c>
      <c r="B9969" s="273"/>
      <c r="C9969" s="274" t="s">
        <v>14936</v>
      </c>
      <c r="D9969" s="274"/>
      <c r="E9969" s="274"/>
      <c r="F9969" s="274"/>
      <c r="G9969" s="73">
        <v>0</v>
      </c>
      <c r="H9969" s="73">
        <v>0</v>
      </c>
      <c r="I9969" s="275">
        <v>97154424.939999998</v>
      </c>
      <c r="J9969" s="275"/>
      <c r="K9969" s="275">
        <v>97154424.939999998</v>
      </c>
      <c r="L9969" s="275"/>
      <c r="M9969" s="275"/>
      <c r="N9969" s="275"/>
      <c r="O9969" s="275">
        <v>0</v>
      </c>
      <c r="P9969" s="275"/>
      <c r="Q9969" s="73">
        <v>0</v>
      </c>
    </row>
    <row r="9970" spans="1:17" ht="12.75" customHeight="1" x14ac:dyDescent="0.25">
      <c r="A9970" s="273" t="s">
        <v>14943</v>
      </c>
      <c r="B9970" s="273"/>
      <c r="C9970" s="274" t="s">
        <v>14936</v>
      </c>
      <c r="D9970" s="274"/>
      <c r="E9970" s="274"/>
      <c r="F9970" s="274"/>
      <c r="G9970" s="73">
        <v>0</v>
      </c>
      <c r="H9970" s="73">
        <v>0</v>
      </c>
      <c r="I9970" s="275">
        <v>42660441.469999999</v>
      </c>
      <c r="J9970" s="275"/>
      <c r="K9970" s="275">
        <v>42660441.469999999</v>
      </c>
      <c r="L9970" s="275"/>
      <c r="M9970" s="275"/>
      <c r="N9970" s="275"/>
      <c r="O9970" s="275">
        <v>0</v>
      </c>
      <c r="P9970" s="275"/>
      <c r="Q9970" s="73">
        <v>0</v>
      </c>
    </row>
    <row r="9971" spans="1:17" ht="12.1" customHeight="1" x14ac:dyDescent="0.25">
      <c r="A9971" s="273" t="s">
        <v>14944</v>
      </c>
      <c r="B9971" s="273"/>
      <c r="C9971" s="274" t="s">
        <v>14936</v>
      </c>
      <c r="D9971" s="274"/>
      <c r="E9971" s="274"/>
      <c r="F9971" s="274"/>
      <c r="G9971" s="73">
        <v>0</v>
      </c>
      <c r="H9971" s="73">
        <v>0</v>
      </c>
      <c r="I9971" s="275">
        <v>38813829.049999997</v>
      </c>
      <c r="J9971" s="275"/>
      <c r="K9971" s="275">
        <v>38813829.049999997</v>
      </c>
      <c r="L9971" s="275"/>
      <c r="M9971" s="275"/>
      <c r="N9971" s="275"/>
      <c r="O9971" s="275">
        <v>0</v>
      </c>
      <c r="P9971" s="275"/>
      <c r="Q9971" s="73">
        <v>0</v>
      </c>
    </row>
    <row r="9972" spans="1:17" ht="12.1" customHeight="1" x14ac:dyDescent="0.25">
      <c r="A9972" s="273" t="s">
        <v>14945</v>
      </c>
      <c r="B9972" s="273"/>
      <c r="C9972" s="274" t="s">
        <v>14936</v>
      </c>
      <c r="D9972" s="274"/>
      <c r="E9972" s="274"/>
      <c r="F9972" s="274"/>
      <c r="G9972" s="73">
        <v>0</v>
      </c>
      <c r="H9972" s="73">
        <v>0</v>
      </c>
      <c r="I9972" s="275">
        <v>76117986.640000001</v>
      </c>
      <c r="J9972" s="275"/>
      <c r="K9972" s="275">
        <v>76117986.640000001</v>
      </c>
      <c r="L9972" s="275"/>
      <c r="M9972" s="275"/>
      <c r="N9972" s="275"/>
      <c r="O9972" s="275">
        <v>0</v>
      </c>
      <c r="P9972" s="275"/>
      <c r="Q9972" s="73">
        <v>0</v>
      </c>
    </row>
    <row r="9973" spans="1:17" ht="12.1" customHeight="1" x14ac:dyDescent="0.25">
      <c r="A9973" s="273" t="s">
        <v>14946</v>
      </c>
      <c r="B9973" s="273"/>
      <c r="C9973" s="274" t="s">
        <v>14936</v>
      </c>
      <c r="D9973" s="274"/>
      <c r="E9973" s="274"/>
      <c r="F9973" s="274"/>
      <c r="G9973" s="73">
        <v>0</v>
      </c>
      <c r="H9973" s="73">
        <v>0</v>
      </c>
      <c r="I9973" s="275">
        <v>58156333.649999999</v>
      </c>
      <c r="J9973" s="275"/>
      <c r="K9973" s="275">
        <v>58156333.649999999</v>
      </c>
      <c r="L9973" s="275"/>
      <c r="M9973" s="275"/>
      <c r="N9973" s="275"/>
      <c r="O9973" s="275">
        <v>0</v>
      </c>
      <c r="P9973" s="275"/>
      <c r="Q9973" s="73">
        <v>0</v>
      </c>
    </row>
    <row r="9974" spans="1:17" ht="12.75" customHeight="1" x14ac:dyDescent="0.25">
      <c r="A9974" s="273" t="s">
        <v>14947</v>
      </c>
      <c r="B9974" s="273"/>
      <c r="C9974" s="274" t="s">
        <v>14936</v>
      </c>
      <c r="D9974" s="274"/>
      <c r="E9974" s="274"/>
      <c r="F9974" s="274"/>
      <c r="G9974" s="73">
        <v>0</v>
      </c>
      <c r="H9974" s="73">
        <v>0</v>
      </c>
      <c r="I9974" s="275">
        <v>52417821.899999999</v>
      </c>
      <c r="J9974" s="275"/>
      <c r="K9974" s="275">
        <v>52417821.899999999</v>
      </c>
      <c r="L9974" s="275"/>
      <c r="M9974" s="275"/>
      <c r="N9974" s="275"/>
      <c r="O9974" s="275">
        <v>0</v>
      </c>
      <c r="P9974" s="275"/>
      <c r="Q9974" s="73">
        <v>0</v>
      </c>
    </row>
    <row r="9975" spans="1:17" ht="12.1" customHeight="1" x14ac:dyDescent="0.25">
      <c r="A9975" s="273" t="s">
        <v>14948</v>
      </c>
      <c r="B9975" s="273"/>
      <c r="C9975" s="274" t="s">
        <v>14936</v>
      </c>
      <c r="D9975" s="274"/>
      <c r="E9975" s="274"/>
      <c r="F9975" s="274"/>
      <c r="G9975" s="73">
        <v>0</v>
      </c>
      <c r="H9975" s="73">
        <v>0</v>
      </c>
      <c r="I9975" s="275">
        <v>30409183.140000001</v>
      </c>
      <c r="J9975" s="275"/>
      <c r="K9975" s="275">
        <v>30409183.140000001</v>
      </c>
      <c r="L9975" s="275"/>
      <c r="M9975" s="275"/>
      <c r="N9975" s="275"/>
      <c r="O9975" s="275">
        <v>0</v>
      </c>
      <c r="P9975" s="275"/>
      <c r="Q9975" s="73">
        <v>0</v>
      </c>
    </row>
    <row r="9976" spans="1:17" ht="12.1" customHeight="1" x14ac:dyDescent="0.25">
      <c r="A9976" s="273" t="s">
        <v>14949</v>
      </c>
      <c r="B9976" s="273"/>
      <c r="C9976" s="274" t="s">
        <v>14936</v>
      </c>
      <c r="D9976" s="274"/>
      <c r="E9976" s="274"/>
      <c r="F9976" s="274"/>
      <c r="G9976" s="73">
        <v>0</v>
      </c>
      <c r="H9976" s="73">
        <v>0</v>
      </c>
      <c r="I9976" s="275">
        <v>40403062.039999999</v>
      </c>
      <c r="J9976" s="275"/>
      <c r="K9976" s="275">
        <v>40403062.039999999</v>
      </c>
      <c r="L9976" s="275"/>
      <c r="M9976" s="275"/>
      <c r="N9976" s="275"/>
      <c r="O9976" s="275">
        <v>0</v>
      </c>
      <c r="P9976" s="275"/>
      <c r="Q9976" s="73">
        <v>0</v>
      </c>
    </row>
    <row r="9977" spans="1:17" ht="12.75" customHeight="1" x14ac:dyDescent="0.25">
      <c r="A9977" s="273" t="s">
        <v>14950</v>
      </c>
      <c r="B9977" s="273"/>
      <c r="C9977" s="274" t="s">
        <v>14936</v>
      </c>
      <c r="D9977" s="274"/>
      <c r="E9977" s="274"/>
      <c r="F9977" s="274"/>
      <c r="G9977" s="73">
        <v>0</v>
      </c>
      <c r="H9977" s="73">
        <v>0</v>
      </c>
      <c r="I9977" s="275">
        <v>53362782.079999998</v>
      </c>
      <c r="J9977" s="275"/>
      <c r="K9977" s="275">
        <v>53362782.079999998</v>
      </c>
      <c r="L9977" s="275"/>
      <c r="M9977" s="275"/>
      <c r="N9977" s="275"/>
      <c r="O9977" s="275">
        <v>0</v>
      </c>
      <c r="P9977" s="275"/>
      <c r="Q9977" s="73">
        <v>0</v>
      </c>
    </row>
    <row r="9978" spans="1:17" ht="12.1" customHeight="1" x14ac:dyDescent="0.25">
      <c r="A9978" s="273" t="s">
        <v>14951</v>
      </c>
      <c r="B9978" s="273"/>
      <c r="C9978" s="274" t="s">
        <v>14936</v>
      </c>
      <c r="D9978" s="274"/>
      <c r="E9978" s="274"/>
      <c r="F9978" s="274"/>
      <c r="G9978" s="73">
        <v>0</v>
      </c>
      <c r="H9978" s="73">
        <v>0</v>
      </c>
      <c r="I9978" s="275">
        <v>66149103.899999999</v>
      </c>
      <c r="J9978" s="275"/>
      <c r="K9978" s="275">
        <v>66149103.899999999</v>
      </c>
      <c r="L9978" s="275"/>
      <c r="M9978" s="275"/>
      <c r="N9978" s="275"/>
      <c r="O9978" s="275">
        <v>0</v>
      </c>
      <c r="P9978" s="275"/>
      <c r="Q9978" s="73">
        <v>0</v>
      </c>
    </row>
    <row r="9979" spans="1:17" ht="12.1" customHeight="1" x14ac:dyDescent="0.25">
      <c r="A9979" s="273" t="s">
        <v>14952</v>
      </c>
      <c r="B9979" s="273"/>
      <c r="C9979" s="274" t="s">
        <v>14936</v>
      </c>
      <c r="D9979" s="274"/>
      <c r="E9979" s="274"/>
      <c r="F9979" s="274"/>
      <c r="G9979" s="73">
        <v>0</v>
      </c>
      <c r="H9979" s="73">
        <v>0</v>
      </c>
      <c r="I9979" s="275">
        <v>110795483.09999999</v>
      </c>
      <c r="J9979" s="275"/>
      <c r="K9979" s="275">
        <v>110795483.09999999</v>
      </c>
      <c r="L9979" s="275"/>
      <c r="M9979" s="275"/>
      <c r="N9979" s="275"/>
      <c r="O9979" s="275">
        <v>0</v>
      </c>
      <c r="P9979" s="275"/>
      <c r="Q9979" s="73">
        <v>0</v>
      </c>
    </row>
    <row r="9980" spans="1:17" ht="12.75" customHeight="1" x14ac:dyDescent="0.25">
      <c r="A9980" s="273" t="s">
        <v>14953</v>
      </c>
      <c r="B9980" s="273"/>
      <c r="C9980" s="274" t="s">
        <v>14936</v>
      </c>
      <c r="D9980" s="274"/>
      <c r="E9980" s="274"/>
      <c r="F9980" s="274"/>
      <c r="G9980" s="73">
        <v>0</v>
      </c>
      <c r="H9980" s="73">
        <v>0</v>
      </c>
      <c r="I9980" s="275">
        <v>57116159.630000003</v>
      </c>
      <c r="J9980" s="275"/>
      <c r="K9980" s="275">
        <v>57116159.630000003</v>
      </c>
      <c r="L9980" s="275"/>
      <c r="M9980" s="275"/>
      <c r="N9980" s="275"/>
      <c r="O9980" s="275">
        <v>0</v>
      </c>
      <c r="P9980" s="275"/>
      <c r="Q9980" s="73">
        <v>0</v>
      </c>
    </row>
    <row r="9981" spans="1:17" ht="12.1" customHeight="1" x14ac:dyDescent="0.25">
      <c r="A9981" s="273" t="s">
        <v>14954</v>
      </c>
      <c r="B9981" s="273"/>
      <c r="C9981" s="274" t="s">
        <v>14936</v>
      </c>
      <c r="D9981" s="274"/>
      <c r="E9981" s="274"/>
      <c r="F9981" s="274"/>
      <c r="G9981" s="73">
        <v>0</v>
      </c>
      <c r="H9981" s="73">
        <v>0</v>
      </c>
      <c r="I9981" s="275">
        <v>45960494.530000001</v>
      </c>
      <c r="J9981" s="275"/>
      <c r="K9981" s="275">
        <v>45960494.530000001</v>
      </c>
      <c r="L9981" s="275"/>
      <c r="M9981" s="275"/>
      <c r="N9981" s="275"/>
      <c r="O9981" s="275">
        <v>0</v>
      </c>
      <c r="P9981" s="275"/>
      <c r="Q9981" s="73">
        <v>0</v>
      </c>
    </row>
    <row r="9982" spans="1:17" ht="12.1" customHeight="1" x14ac:dyDescent="0.25">
      <c r="A9982" s="273" t="s">
        <v>14955</v>
      </c>
      <c r="B9982" s="273"/>
      <c r="C9982" s="274" t="s">
        <v>14936</v>
      </c>
      <c r="D9982" s="274"/>
      <c r="E9982" s="274"/>
      <c r="F9982" s="274"/>
      <c r="G9982" s="73">
        <v>0</v>
      </c>
      <c r="H9982" s="73">
        <v>0</v>
      </c>
      <c r="I9982" s="275">
        <v>92043174.010000005</v>
      </c>
      <c r="J9982" s="275"/>
      <c r="K9982" s="275">
        <v>92043174.010000005</v>
      </c>
      <c r="L9982" s="275"/>
      <c r="M9982" s="275"/>
      <c r="N9982" s="275"/>
      <c r="O9982" s="275">
        <v>0</v>
      </c>
      <c r="P9982" s="275"/>
      <c r="Q9982" s="73">
        <v>0</v>
      </c>
    </row>
    <row r="9983" spans="1:17" ht="12.75" customHeight="1" x14ac:dyDescent="0.25">
      <c r="A9983" s="273" t="s">
        <v>14956</v>
      </c>
      <c r="B9983" s="273"/>
      <c r="C9983" s="274" t="s">
        <v>14936</v>
      </c>
      <c r="D9983" s="274"/>
      <c r="E9983" s="274"/>
      <c r="F9983" s="274"/>
      <c r="G9983" s="73">
        <v>0</v>
      </c>
      <c r="H9983" s="73">
        <v>0</v>
      </c>
      <c r="I9983" s="275">
        <v>44375109.520000003</v>
      </c>
      <c r="J9983" s="275"/>
      <c r="K9983" s="275">
        <v>44375109.520000003</v>
      </c>
      <c r="L9983" s="275"/>
      <c r="M9983" s="275"/>
      <c r="N9983" s="275"/>
      <c r="O9983" s="275">
        <v>0</v>
      </c>
      <c r="P9983" s="275"/>
      <c r="Q9983" s="73">
        <v>0</v>
      </c>
    </row>
    <row r="9984" spans="1:17" ht="12.1" customHeight="1" x14ac:dyDescent="0.25">
      <c r="A9984" s="273" t="s">
        <v>14957</v>
      </c>
      <c r="B9984" s="273"/>
      <c r="C9984" s="274" t="s">
        <v>14936</v>
      </c>
      <c r="D9984" s="274"/>
      <c r="E9984" s="274"/>
      <c r="F9984" s="274"/>
      <c r="G9984" s="73">
        <v>0</v>
      </c>
      <c r="H9984" s="73">
        <v>0</v>
      </c>
      <c r="I9984" s="275">
        <v>54379771.219999999</v>
      </c>
      <c r="J9984" s="275"/>
      <c r="K9984" s="275">
        <v>54379771.219999999</v>
      </c>
      <c r="L9984" s="275"/>
      <c r="M9984" s="275"/>
      <c r="N9984" s="275"/>
      <c r="O9984" s="275">
        <v>0</v>
      </c>
      <c r="P9984" s="275"/>
      <c r="Q9984" s="73">
        <v>0</v>
      </c>
    </row>
    <row r="9985" spans="1:17" ht="12.1" customHeight="1" x14ac:dyDescent="0.25">
      <c r="A9985" s="273" t="s">
        <v>14958</v>
      </c>
      <c r="B9985" s="273"/>
      <c r="C9985" s="274" t="s">
        <v>14936</v>
      </c>
      <c r="D9985" s="274"/>
      <c r="E9985" s="274"/>
      <c r="F9985" s="274"/>
      <c r="G9985" s="73">
        <v>0</v>
      </c>
      <c r="H9985" s="73">
        <v>0</v>
      </c>
      <c r="I9985" s="275">
        <v>37142880.700000003</v>
      </c>
      <c r="J9985" s="275"/>
      <c r="K9985" s="275">
        <v>37142880.700000003</v>
      </c>
      <c r="L9985" s="275"/>
      <c r="M9985" s="275"/>
      <c r="N9985" s="275"/>
      <c r="O9985" s="275">
        <v>0</v>
      </c>
      <c r="P9985" s="275"/>
      <c r="Q9985" s="73">
        <v>0</v>
      </c>
    </row>
    <row r="9986" spans="1:17" ht="12.75" customHeight="1" x14ac:dyDescent="0.25">
      <c r="A9986" s="355"/>
      <c r="B9986" s="355"/>
      <c r="C9986" s="355"/>
      <c r="D9986" s="355"/>
      <c r="E9986" s="355"/>
      <c r="F9986" s="355"/>
      <c r="G9986" s="74">
        <v>0</v>
      </c>
      <c r="H9986" s="74">
        <v>0</v>
      </c>
      <c r="I9986" s="356">
        <v>1802272454.9400001</v>
      </c>
      <c r="J9986" s="356"/>
      <c r="K9986" s="356">
        <v>1802272454.9400001</v>
      </c>
      <c r="L9986" s="356"/>
      <c r="M9986" s="356"/>
      <c r="N9986" s="356"/>
      <c r="O9986" s="356">
        <v>0</v>
      </c>
      <c r="P9986" s="356"/>
      <c r="Q9986" s="74">
        <v>0</v>
      </c>
    </row>
    <row r="9987" spans="1:17" ht="6.8" customHeight="1" x14ac:dyDescent="0.25"/>
    <row r="9988" spans="1:17" ht="12.1" customHeight="1" x14ac:dyDescent="0.25">
      <c r="A9988" s="277" t="s">
        <v>578</v>
      </c>
      <c r="B9988" s="277"/>
      <c r="C9988" s="278" t="s">
        <v>1154</v>
      </c>
      <c r="D9988" s="278"/>
      <c r="E9988" s="278"/>
      <c r="F9988" s="278"/>
      <c r="G9988" s="278"/>
      <c r="H9988" s="278"/>
      <c r="I9988" s="278"/>
      <c r="J9988" s="278"/>
      <c r="K9988" s="278"/>
      <c r="L9988" s="278"/>
      <c r="M9988" s="278"/>
      <c r="N9988" s="278"/>
      <c r="O9988" s="278"/>
      <c r="P9988" s="278"/>
      <c r="Q9988" s="278"/>
    </row>
    <row r="9989" spans="1:17" ht="12.1" customHeight="1" x14ac:dyDescent="0.25">
      <c r="A9989" s="273" t="s">
        <v>14959</v>
      </c>
      <c r="B9989" s="273"/>
      <c r="C9989" s="274" t="s">
        <v>14960</v>
      </c>
      <c r="D9989" s="274"/>
      <c r="E9989" s="274"/>
      <c r="F9989" s="274"/>
      <c r="G9989" s="73">
        <v>0</v>
      </c>
      <c r="H9989" s="73">
        <v>0</v>
      </c>
      <c r="I9989" s="275">
        <v>2300000</v>
      </c>
      <c r="J9989" s="275"/>
      <c r="K9989" s="275">
        <v>2300000</v>
      </c>
      <c r="L9989" s="275"/>
      <c r="M9989" s="275"/>
      <c r="N9989" s="275"/>
      <c r="O9989" s="275">
        <v>0</v>
      </c>
      <c r="P9989" s="275"/>
      <c r="Q9989" s="73">
        <v>0</v>
      </c>
    </row>
    <row r="9990" spans="1:17" ht="12.75" customHeight="1" x14ac:dyDescent="0.25">
      <c r="A9990" s="273" t="s">
        <v>14961</v>
      </c>
      <c r="B9990" s="273"/>
      <c r="C9990" s="274" t="s">
        <v>14960</v>
      </c>
      <c r="D9990" s="274"/>
      <c r="E9990" s="274"/>
      <c r="F9990" s="274"/>
      <c r="G9990" s="73">
        <v>0</v>
      </c>
      <c r="H9990" s="73">
        <v>0</v>
      </c>
      <c r="I9990" s="275">
        <v>7700000</v>
      </c>
      <c r="J9990" s="275"/>
      <c r="K9990" s="275">
        <v>7700000</v>
      </c>
      <c r="L9990" s="275"/>
      <c r="M9990" s="275"/>
      <c r="N9990" s="275"/>
      <c r="O9990" s="275">
        <v>0</v>
      </c>
      <c r="P9990" s="275"/>
      <c r="Q9990" s="73">
        <v>0</v>
      </c>
    </row>
    <row r="9991" spans="1:17" ht="12.1" customHeight="1" x14ac:dyDescent="0.25">
      <c r="A9991" s="273" t="s">
        <v>14962</v>
      </c>
      <c r="B9991" s="273"/>
      <c r="C9991" s="274" t="s">
        <v>14960</v>
      </c>
      <c r="D9991" s="274"/>
      <c r="E9991" s="274"/>
      <c r="F9991" s="274"/>
      <c r="G9991" s="73">
        <v>0</v>
      </c>
      <c r="H9991" s="73">
        <v>0</v>
      </c>
      <c r="I9991" s="275">
        <v>3200000</v>
      </c>
      <c r="J9991" s="275"/>
      <c r="K9991" s="275">
        <v>3200000</v>
      </c>
      <c r="L9991" s="275"/>
      <c r="M9991" s="275"/>
      <c r="N9991" s="275"/>
      <c r="O9991" s="275">
        <v>0</v>
      </c>
      <c r="P9991" s="275"/>
      <c r="Q9991" s="73">
        <v>0</v>
      </c>
    </row>
    <row r="9992" spans="1:17" ht="12.1" customHeight="1" x14ac:dyDescent="0.25">
      <c r="A9992" s="273" t="s">
        <v>14963</v>
      </c>
      <c r="B9992" s="273"/>
      <c r="C9992" s="274" t="s">
        <v>14960</v>
      </c>
      <c r="D9992" s="274"/>
      <c r="E9992" s="274"/>
      <c r="F9992" s="274"/>
      <c r="G9992" s="73">
        <v>0</v>
      </c>
      <c r="H9992" s="73">
        <v>0</v>
      </c>
      <c r="I9992" s="275">
        <v>6550000</v>
      </c>
      <c r="J9992" s="275"/>
      <c r="K9992" s="275">
        <v>6550000</v>
      </c>
      <c r="L9992" s="275"/>
      <c r="M9992" s="275"/>
      <c r="N9992" s="275"/>
      <c r="O9992" s="275">
        <v>0</v>
      </c>
      <c r="P9992" s="275"/>
      <c r="Q9992" s="73">
        <v>0</v>
      </c>
    </row>
    <row r="9993" spans="1:17" ht="12.75" customHeight="1" x14ac:dyDescent="0.25">
      <c r="A9993" s="355"/>
      <c r="B9993" s="355"/>
      <c r="C9993" s="355"/>
      <c r="D9993" s="355"/>
      <c r="E9993" s="355"/>
      <c r="F9993" s="355"/>
      <c r="G9993" s="74">
        <v>0</v>
      </c>
      <c r="H9993" s="74">
        <v>0</v>
      </c>
      <c r="I9993" s="356">
        <v>19750000</v>
      </c>
      <c r="J9993" s="356"/>
      <c r="K9993" s="356">
        <v>19750000</v>
      </c>
      <c r="L9993" s="356"/>
      <c r="M9993" s="356"/>
      <c r="N9993" s="356"/>
      <c r="O9993" s="356">
        <v>0</v>
      </c>
      <c r="P9993" s="356"/>
      <c r="Q9993" s="74">
        <v>0</v>
      </c>
    </row>
    <row r="9994" spans="1:17" ht="6.8" customHeight="1" x14ac:dyDescent="0.25"/>
    <row r="9995" spans="1:17" ht="12.1" customHeight="1" x14ac:dyDescent="0.25">
      <c r="A9995" s="277" t="s">
        <v>578</v>
      </c>
      <c r="B9995" s="277"/>
      <c r="C9995" s="278" t="s">
        <v>1147</v>
      </c>
      <c r="D9995" s="278"/>
      <c r="E9995" s="278"/>
      <c r="F9995" s="278"/>
      <c r="G9995" s="278"/>
      <c r="H9995" s="278"/>
      <c r="I9995" s="278"/>
      <c r="J9995" s="278"/>
      <c r="K9995" s="278"/>
      <c r="L9995" s="278"/>
      <c r="M9995" s="278"/>
      <c r="N9995" s="278"/>
      <c r="O9995" s="278"/>
      <c r="P9995" s="278"/>
      <c r="Q9995" s="278"/>
    </row>
    <row r="9996" spans="1:17" ht="12.1" customHeight="1" x14ac:dyDescent="0.25">
      <c r="A9996" s="273" t="s">
        <v>14964</v>
      </c>
      <c r="B9996" s="273"/>
      <c r="C9996" s="274" t="s">
        <v>14965</v>
      </c>
      <c r="D9996" s="274"/>
      <c r="E9996" s="274"/>
      <c r="F9996" s="274"/>
      <c r="G9996" s="73">
        <v>0</v>
      </c>
      <c r="H9996" s="73">
        <v>0</v>
      </c>
      <c r="I9996" s="275">
        <v>1390981.31</v>
      </c>
      <c r="J9996" s="275"/>
      <c r="K9996" s="275">
        <v>0</v>
      </c>
      <c r="L9996" s="275"/>
      <c r="M9996" s="275"/>
      <c r="N9996" s="275"/>
      <c r="O9996" s="275">
        <v>1390981.31</v>
      </c>
      <c r="P9996" s="275"/>
      <c r="Q9996" s="73">
        <v>0</v>
      </c>
    </row>
    <row r="9997" spans="1:17" ht="12.75" customHeight="1" x14ac:dyDescent="0.25">
      <c r="A9997" s="355"/>
      <c r="B9997" s="355"/>
      <c r="C9997" s="355"/>
      <c r="D9997" s="355"/>
      <c r="E9997" s="355"/>
      <c r="F9997" s="355"/>
      <c r="G9997" s="74">
        <v>0</v>
      </c>
      <c r="H9997" s="74">
        <v>0</v>
      </c>
      <c r="I9997" s="356">
        <v>1390981.31</v>
      </c>
      <c r="J9997" s="356"/>
      <c r="K9997" s="356">
        <v>0</v>
      </c>
      <c r="L9997" s="356"/>
      <c r="M9997" s="356"/>
      <c r="N9997" s="356"/>
      <c r="O9997" s="356">
        <v>1390981.31</v>
      </c>
      <c r="P9997" s="356"/>
      <c r="Q9997" s="74">
        <v>0</v>
      </c>
    </row>
    <row r="9998" spans="1:17" ht="6.8" customHeight="1" x14ac:dyDescent="0.25"/>
    <row r="9999" spans="1:17" ht="12.1" customHeight="1" x14ac:dyDescent="0.25">
      <c r="A9999" s="277" t="s">
        <v>578</v>
      </c>
      <c r="B9999" s="277"/>
      <c r="C9999" s="278" t="s">
        <v>1149</v>
      </c>
      <c r="D9999" s="278"/>
      <c r="E9999" s="278"/>
      <c r="F9999" s="278"/>
      <c r="G9999" s="278"/>
      <c r="H9999" s="278"/>
      <c r="I9999" s="278"/>
      <c r="J9999" s="278"/>
      <c r="K9999" s="278"/>
      <c r="L9999" s="278"/>
      <c r="M9999" s="278"/>
      <c r="N9999" s="278"/>
      <c r="O9999" s="278"/>
      <c r="P9999" s="278"/>
      <c r="Q9999" s="278"/>
    </row>
    <row r="10000" spans="1:17" ht="12.1" customHeight="1" x14ac:dyDescent="0.25">
      <c r="A10000" s="273" t="s">
        <v>14966</v>
      </c>
      <c r="B10000" s="273"/>
      <c r="C10000" s="274" t="s">
        <v>14967</v>
      </c>
      <c r="D10000" s="274"/>
      <c r="E10000" s="274"/>
      <c r="F10000" s="274"/>
      <c r="G10000" s="73">
        <v>0</v>
      </c>
      <c r="H10000" s="73">
        <v>0</v>
      </c>
      <c r="I10000" s="275">
        <v>85808221.480000004</v>
      </c>
      <c r="J10000" s="275"/>
      <c r="K10000" s="275">
        <v>0</v>
      </c>
      <c r="L10000" s="275"/>
      <c r="M10000" s="275"/>
      <c r="N10000" s="275"/>
      <c r="O10000" s="275">
        <v>85808221.480000004</v>
      </c>
      <c r="P10000" s="275"/>
      <c r="Q10000" s="73">
        <v>0</v>
      </c>
    </row>
    <row r="10001" spans="1:17" ht="12.1" customHeight="1" x14ac:dyDescent="0.25">
      <c r="A10001" s="355"/>
      <c r="B10001" s="355"/>
      <c r="C10001" s="355"/>
      <c r="D10001" s="355"/>
      <c r="E10001" s="355"/>
      <c r="F10001" s="355"/>
      <c r="G10001" s="74">
        <v>0</v>
      </c>
      <c r="H10001" s="74">
        <v>0</v>
      </c>
      <c r="I10001" s="356">
        <v>85808221.480000004</v>
      </c>
      <c r="J10001" s="356"/>
      <c r="K10001" s="356">
        <v>0</v>
      </c>
      <c r="L10001" s="356"/>
      <c r="M10001" s="356"/>
      <c r="N10001" s="356"/>
      <c r="O10001" s="356">
        <v>85808221.480000004</v>
      </c>
      <c r="P10001" s="356"/>
      <c r="Q10001" s="74">
        <v>0</v>
      </c>
    </row>
    <row r="10002" spans="1:17" ht="6.8" customHeight="1" x14ac:dyDescent="0.25"/>
    <row r="10003" spans="1:17" ht="12.75" customHeight="1" x14ac:dyDescent="0.25">
      <c r="A10003" s="277" t="s">
        <v>578</v>
      </c>
      <c r="B10003" s="277"/>
      <c r="C10003" s="278" t="s">
        <v>1157</v>
      </c>
      <c r="D10003" s="278"/>
      <c r="E10003" s="278"/>
      <c r="F10003" s="278"/>
      <c r="G10003" s="278"/>
      <c r="H10003" s="278"/>
      <c r="I10003" s="278"/>
      <c r="J10003" s="278"/>
      <c r="K10003" s="278"/>
      <c r="L10003" s="278"/>
      <c r="M10003" s="278"/>
      <c r="N10003" s="278"/>
      <c r="O10003" s="278"/>
      <c r="P10003" s="278"/>
      <c r="Q10003" s="278"/>
    </row>
    <row r="10004" spans="1:17" ht="12.1" customHeight="1" x14ac:dyDescent="0.25">
      <c r="A10004" s="273" t="s">
        <v>14968</v>
      </c>
      <c r="B10004" s="273"/>
      <c r="C10004" s="274" t="s">
        <v>14969</v>
      </c>
      <c r="D10004" s="274"/>
      <c r="E10004" s="274"/>
      <c r="F10004" s="274"/>
      <c r="G10004" s="73">
        <v>0</v>
      </c>
      <c r="H10004" s="73">
        <v>0</v>
      </c>
      <c r="I10004" s="275">
        <v>207119</v>
      </c>
      <c r="J10004" s="275"/>
      <c r="K10004" s="275">
        <v>207119</v>
      </c>
      <c r="L10004" s="275"/>
      <c r="M10004" s="275"/>
      <c r="N10004" s="275"/>
      <c r="O10004" s="275">
        <v>0</v>
      </c>
      <c r="P10004" s="275"/>
      <c r="Q10004" s="73">
        <v>0</v>
      </c>
    </row>
    <row r="10005" spans="1:17" ht="12.1" customHeight="1" x14ac:dyDescent="0.25">
      <c r="A10005" s="273" t="s">
        <v>14970</v>
      </c>
      <c r="B10005" s="273"/>
      <c r="C10005" s="274" t="s">
        <v>14969</v>
      </c>
      <c r="D10005" s="274"/>
      <c r="E10005" s="274"/>
      <c r="F10005" s="274"/>
      <c r="G10005" s="73">
        <v>0</v>
      </c>
      <c r="H10005" s="73">
        <v>0</v>
      </c>
      <c r="I10005" s="275">
        <v>3948000</v>
      </c>
      <c r="J10005" s="275"/>
      <c r="K10005" s="275">
        <v>3948000</v>
      </c>
      <c r="L10005" s="275"/>
      <c r="M10005" s="275"/>
      <c r="N10005" s="275"/>
      <c r="O10005" s="275">
        <v>0</v>
      </c>
      <c r="P10005" s="275"/>
      <c r="Q10005" s="73">
        <v>0</v>
      </c>
    </row>
    <row r="10006" spans="1:17" ht="12.75" customHeight="1" x14ac:dyDescent="0.25">
      <c r="A10006" s="273" t="s">
        <v>14971</v>
      </c>
      <c r="B10006" s="273"/>
      <c r="C10006" s="274" t="s">
        <v>14969</v>
      </c>
      <c r="D10006" s="274"/>
      <c r="E10006" s="274"/>
      <c r="F10006" s="274"/>
      <c r="G10006" s="73">
        <v>0</v>
      </c>
      <c r="H10006" s="73">
        <v>0</v>
      </c>
      <c r="I10006" s="275">
        <v>1986280</v>
      </c>
      <c r="J10006" s="275"/>
      <c r="K10006" s="275">
        <v>1986280</v>
      </c>
      <c r="L10006" s="275"/>
      <c r="M10006" s="275"/>
      <c r="N10006" s="275"/>
      <c r="O10006" s="275">
        <v>0</v>
      </c>
      <c r="P10006" s="275"/>
      <c r="Q10006" s="73">
        <v>0</v>
      </c>
    </row>
    <row r="10007" spans="1:17" ht="12.1" customHeight="1" x14ac:dyDescent="0.25">
      <c r="A10007" s="273" t="s">
        <v>14972</v>
      </c>
      <c r="B10007" s="273"/>
      <c r="C10007" s="274" t="s">
        <v>14969</v>
      </c>
      <c r="D10007" s="274"/>
      <c r="E10007" s="274"/>
      <c r="F10007" s="274"/>
      <c r="G10007" s="73">
        <v>0</v>
      </c>
      <c r="H10007" s="73">
        <v>0</v>
      </c>
      <c r="I10007" s="275">
        <v>3200280.95</v>
      </c>
      <c r="J10007" s="275"/>
      <c r="K10007" s="275">
        <v>3200280.95</v>
      </c>
      <c r="L10007" s="275"/>
      <c r="M10007" s="275"/>
      <c r="N10007" s="275"/>
      <c r="O10007" s="275">
        <v>0</v>
      </c>
      <c r="P10007" s="275"/>
      <c r="Q10007" s="73">
        <v>0</v>
      </c>
    </row>
    <row r="10008" spans="1:17" ht="12.1" customHeight="1" x14ac:dyDescent="0.25">
      <c r="A10008" s="355"/>
      <c r="B10008" s="355"/>
      <c r="C10008" s="355"/>
      <c r="D10008" s="355"/>
      <c r="E10008" s="355"/>
      <c r="F10008" s="355"/>
      <c r="G10008" s="74">
        <v>0</v>
      </c>
      <c r="H10008" s="74">
        <v>0</v>
      </c>
      <c r="I10008" s="356">
        <v>9341679.9499999993</v>
      </c>
      <c r="J10008" s="356"/>
      <c r="K10008" s="356">
        <v>9341679.9499999993</v>
      </c>
      <c r="L10008" s="356"/>
      <c r="M10008" s="356"/>
      <c r="N10008" s="356"/>
      <c r="O10008" s="356">
        <v>0</v>
      </c>
      <c r="P10008" s="356"/>
      <c r="Q10008" s="74">
        <v>0</v>
      </c>
    </row>
    <row r="10009" spans="1:17" ht="6.8" customHeight="1" x14ac:dyDescent="0.25"/>
    <row r="10010" spans="1:17" ht="12.75" customHeight="1" x14ac:dyDescent="0.25">
      <c r="A10010" s="277" t="s">
        <v>578</v>
      </c>
      <c r="B10010" s="277"/>
      <c r="C10010" s="278" t="s">
        <v>1159</v>
      </c>
      <c r="D10010" s="278"/>
      <c r="E10010" s="278"/>
      <c r="F10010" s="278"/>
      <c r="G10010" s="278"/>
      <c r="H10010" s="278"/>
      <c r="I10010" s="278"/>
      <c r="J10010" s="278"/>
      <c r="K10010" s="278"/>
      <c r="L10010" s="278"/>
      <c r="M10010" s="278"/>
      <c r="N10010" s="278"/>
      <c r="O10010" s="278"/>
      <c r="P10010" s="278"/>
      <c r="Q10010" s="278"/>
    </row>
    <row r="10011" spans="1:17" ht="12.1" customHeight="1" x14ac:dyDescent="0.25">
      <c r="A10011" s="273" t="s">
        <v>14973</v>
      </c>
      <c r="B10011" s="273"/>
      <c r="C10011" s="274" t="s">
        <v>14974</v>
      </c>
      <c r="D10011" s="274"/>
      <c r="E10011" s="274"/>
      <c r="F10011" s="274"/>
      <c r="G10011" s="73">
        <v>0</v>
      </c>
      <c r="H10011" s="73">
        <v>0</v>
      </c>
      <c r="I10011" s="275">
        <v>9466867.9499999993</v>
      </c>
      <c r="J10011" s="275"/>
      <c r="K10011" s="275">
        <v>9466867.9499999993</v>
      </c>
      <c r="L10011" s="275"/>
      <c r="M10011" s="275"/>
      <c r="N10011" s="275"/>
      <c r="O10011" s="275">
        <v>0</v>
      </c>
      <c r="P10011" s="275"/>
      <c r="Q10011" s="73">
        <v>0</v>
      </c>
    </row>
    <row r="10012" spans="1:17" ht="12.1" customHeight="1" x14ac:dyDescent="0.25">
      <c r="A10012" s="273" t="s">
        <v>14975</v>
      </c>
      <c r="B10012" s="273"/>
      <c r="C10012" s="274" t="s">
        <v>14976</v>
      </c>
      <c r="D10012" s="274"/>
      <c r="E10012" s="274"/>
      <c r="F10012" s="274"/>
      <c r="G10012" s="73">
        <v>0</v>
      </c>
      <c r="H10012" s="73">
        <v>0</v>
      </c>
      <c r="I10012" s="275">
        <v>2929699.95</v>
      </c>
      <c r="J10012" s="275"/>
      <c r="K10012" s="275">
        <v>2929699.95</v>
      </c>
      <c r="L10012" s="275"/>
      <c r="M10012" s="275"/>
      <c r="N10012" s="275"/>
      <c r="O10012" s="275">
        <v>0</v>
      </c>
      <c r="P10012" s="275"/>
      <c r="Q10012" s="73">
        <v>0</v>
      </c>
    </row>
    <row r="10013" spans="1:17" ht="12.75" customHeight="1" x14ac:dyDescent="0.25">
      <c r="A10013" s="273" t="s">
        <v>14977</v>
      </c>
      <c r="B10013" s="273"/>
      <c r="C10013" s="274" t="s">
        <v>14976</v>
      </c>
      <c r="D10013" s="274"/>
      <c r="E10013" s="274"/>
      <c r="F10013" s="274"/>
      <c r="G10013" s="73">
        <v>0</v>
      </c>
      <c r="H10013" s="73">
        <v>0</v>
      </c>
      <c r="I10013" s="275">
        <v>2838790.89</v>
      </c>
      <c r="J10013" s="275"/>
      <c r="K10013" s="275">
        <v>2838790.89</v>
      </c>
      <c r="L10013" s="275"/>
      <c r="M10013" s="275"/>
      <c r="N10013" s="275"/>
      <c r="O10013" s="275">
        <v>0</v>
      </c>
      <c r="P10013" s="275"/>
      <c r="Q10013" s="73">
        <v>0</v>
      </c>
    </row>
    <row r="10014" spans="1:17" ht="12.1" customHeight="1" x14ac:dyDescent="0.25">
      <c r="A10014" s="273" t="s">
        <v>14978</v>
      </c>
      <c r="B10014" s="273"/>
      <c r="C10014" s="274" t="s">
        <v>14976</v>
      </c>
      <c r="D10014" s="274"/>
      <c r="E10014" s="274"/>
      <c r="F10014" s="274"/>
      <c r="G10014" s="73">
        <v>0</v>
      </c>
      <c r="H10014" s="73">
        <v>0</v>
      </c>
      <c r="I10014" s="275">
        <v>1972881.8</v>
      </c>
      <c r="J10014" s="275"/>
      <c r="K10014" s="275">
        <v>1972881.8</v>
      </c>
      <c r="L10014" s="275"/>
      <c r="M10014" s="275"/>
      <c r="N10014" s="275"/>
      <c r="O10014" s="275">
        <v>0</v>
      </c>
      <c r="P10014" s="275"/>
      <c r="Q10014" s="73">
        <v>0</v>
      </c>
    </row>
    <row r="10015" spans="1:17" ht="12.1" customHeight="1" x14ac:dyDescent="0.25">
      <c r="A10015" s="273" t="s">
        <v>14979</v>
      </c>
      <c r="B10015" s="273"/>
      <c r="C10015" s="274" t="s">
        <v>14976</v>
      </c>
      <c r="D10015" s="274"/>
      <c r="E10015" s="274"/>
      <c r="F10015" s="274"/>
      <c r="G10015" s="73">
        <v>0</v>
      </c>
      <c r="H10015" s="73">
        <v>0</v>
      </c>
      <c r="I10015" s="275">
        <v>1269988.6499999999</v>
      </c>
      <c r="J10015" s="275"/>
      <c r="K10015" s="275">
        <v>1269988.6499999999</v>
      </c>
      <c r="L10015" s="275"/>
      <c r="M10015" s="275"/>
      <c r="N10015" s="275"/>
      <c r="O10015" s="275">
        <v>0</v>
      </c>
      <c r="P10015" s="275"/>
      <c r="Q10015" s="73">
        <v>0</v>
      </c>
    </row>
    <row r="10016" spans="1:17" ht="12.75" customHeight="1" x14ac:dyDescent="0.25">
      <c r="A10016" s="273" t="s">
        <v>14980</v>
      </c>
      <c r="B10016" s="273"/>
      <c r="C10016" s="274" t="s">
        <v>14976</v>
      </c>
      <c r="D10016" s="274"/>
      <c r="E10016" s="274"/>
      <c r="F10016" s="274"/>
      <c r="G10016" s="73">
        <v>0</v>
      </c>
      <c r="H10016" s="73">
        <v>0</v>
      </c>
      <c r="I10016" s="275">
        <v>3514667.47</v>
      </c>
      <c r="J10016" s="275"/>
      <c r="K10016" s="275">
        <v>3514667.47</v>
      </c>
      <c r="L10016" s="275"/>
      <c r="M10016" s="275"/>
      <c r="N10016" s="275"/>
      <c r="O10016" s="275">
        <v>0</v>
      </c>
      <c r="P10016" s="275"/>
      <c r="Q10016" s="73">
        <v>0</v>
      </c>
    </row>
    <row r="10017" spans="1:17" ht="12.1" customHeight="1" x14ac:dyDescent="0.25">
      <c r="A10017" s="273" t="s">
        <v>14981</v>
      </c>
      <c r="B10017" s="273"/>
      <c r="C10017" s="274" t="s">
        <v>14982</v>
      </c>
      <c r="D10017" s="274"/>
      <c r="E10017" s="274"/>
      <c r="F10017" s="274"/>
      <c r="G10017" s="73">
        <v>0</v>
      </c>
      <c r="H10017" s="73">
        <v>0</v>
      </c>
      <c r="I10017" s="275">
        <v>1196363.6399999999</v>
      </c>
      <c r="J10017" s="275"/>
      <c r="K10017" s="275">
        <v>1196363.6399999999</v>
      </c>
      <c r="L10017" s="275"/>
      <c r="M10017" s="275"/>
      <c r="N10017" s="275"/>
      <c r="O10017" s="275">
        <v>0</v>
      </c>
      <c r="P10017" s="275"/>
      <c r="Q10017" s="73">
        <v>0</v>
      </c>
    </row>
    <row r="10018" spans="1:17" ht="12.1" customHeight="1" x14ac:dyDescent="0.25">
      <c r="A10018" s="273" t="s">
        <v>14983</v>
      </c>
      <c r="B10018" s="273"/>
      <c r="C10018" s="274" t="s">
        <v>14982</v>
      </c>
      <c r="D10018" s="274"/>
      <c r="E10018" s="274"/>
      <c r="F10018" s="274"/>
      <c r="G10018" s="73">
        <v>0</v>
      </c>
      <c r="H10018" s="73">
        <v>0</v>
      </c>
      <c r="I10018" s="275">
        <v>1972881.8</v>
      </c>
      <c r="J10018" s="275"/>
      <c r="K10018" s="275">
        <v>1972881.8</v>
      </c>
      <c r="L10018" s="275"/>
      <c r="M10018" s="275"/>
      <c r="N10018" s="275"/>
      <c r="O10018" s="275">
        <v>0</v>
      </c>
      <c r="P10018" s="275"/>
      <c r="Q10018" s="73">
        <v>0</v>
      </c>
    </row>
    <row r="10019" spans="1:17" ht="12.75" customHeight="1" x14ac:dyDescent="0.25">
      <c r="A10019" s="273" t="s">
        <v>14984</v>
      </c>
      <c r="B10019" s="273"/>
      <c r="C10019" s="274" t="s">
        <v>14982</v>
      </c>
      <c r="D10019" s="274"/>
      <c r="E10019" s="274"/>
      <c r="F10019" s="274"/>
      <c r="G10019" s="73">
        <v>0</v>
      </c>
      <c r="H10019" s="73">
        <v>0</v>
      </c>
      <c r="I10019" s="275">
        <v>3495763.6</v>
      </c>
      <c r="J10019" s="275"/>
      <c r="K10019" s="275">
        <v>3495763.6</v>
      </c>
      <c r="L10019" s="275"/>
      <c r="M10019" s="275"/>
      <c r="N10019" s="275"/>
      <c r="O10019" s="275">
        <v>0</v>
      </c>
      <c r="P10019" s="275"/>
      <c r="Q10019" s="73">
        <v>0</v>
      </c>
    </row>
    <row r="10020" spans="1:17" ht="12.1" customHeight="1" x14ac:dyDescent="0.25">
      <c r="A10020" s="273" t="s">
        <v>14985</v>
      </c>
      <c r="B10020" s="273"/>
      <c r="C10020" s="274" t="s">
        <v>14982</v>
      </c>
      <c r="D10020" s="274"/>
      <c r="E10020" s="274"/>
      <c r="F10020" s="274"/>
      <c r="G10020" s="73">
        <v>0</v>
      </c>
      <c r="H10020" s="73">
        <v>0</v>
      </c>
      <c r="I10020" s="275">
        <v>4293452.5999999996</v>
      </c>
      <c r="J10020" s="275"/>
      <c r="K10020" s="275">
        <v>4293452.5999999996</v>
      </c>
      <c r="L10020" s="275"/>
      <c r="M10020" s="275"/>
      <c r="N10020" s="275"/>
      <c r="O10020" s="275">
        <v>0</v>
      </c>
      <c r="P10020" s="275"/>
      <c r="Q10020" s="73">
        <v>0</v>
      </c>
    </row>
    <row r="10021" spans="1:17" ht="12.1" customHeight="1" x14ac:dyDescent="0.25">
      <c r="A10021" s="273" t="s">
        <v>14986</v>
      </c>
      <c r="B10021" s="273"/>
      <c r="C10021" s="274" t="s">
        <v>14987</v>
      </c>
      <c r="D10021" s="274"/>
      <c r="E10021" s="274"/>
      <c r="F10021" s="274"/>
      <c r="G10021" s="73">
        <v>0</v>
      </c>
      <c r="H10021" s="73">
        <v>0</v>
      </c>
      <c r="I10021" s="275">
        <v>6280000</v>
      </c>
      <c r="J10021" s="275"/>
      <c r="K10021" s="275">
        <v>6280000</v>
      </c>
      <c r="L10021" s="275"/>
      <c r="M10021" s="275"/>
      <c r="N10021" s="275"/>
      <c r="O10021" s="275">
        <v>0</v>
      </c>
      <c r="P10021" s="275"/>
      <c r="Q10021" s="73">
        <v>0</v>
      </c>
    </row>
    <row r="10022" spans="1:17" ht="12.75" customHeight="1" x14ac:dyDescent="0.25">
      <c r="A10022" s="273" t="s">
        <v>14988</v>
      </c>
      <c r="B10022" s="273"/>
      <c r="C10022" s="274" t="s">
        <v>14982</v>
      </c>
      <c r="D10022" s="274"/>
      <c r="E10022" s="274"/>
      <c r="F10022" s="274"/>
      <c r="G10022" s="73">
        <v>0</v>
      </c>
      <c r="H10022" s="73">
        <v>0</v>
      </c>
      <c r="I10022" s="275">
        <v>161963.62</v>
      </c>
      <c r="J10022" s="275"/>
      <c r="K10022" s="275">
        <v>161963.62</v>
      </c>
      <c r="L10022" s="275"/>
      <c r="M10022" s="275"/>
      <c r="N10022" s="275"/>
      <c r="O10022" s="275">
        <v>0</v>
      </c>
      <c r="P10022" s="275"/>
      <c r="Q10022" s="73">
        <v>0</v>
      </c>
    </row>
    <row r="10023" spans="1:17" ht="12.1" customHeight="1" x14ac:dyDescent="0.25">
      <c r="A10023" s="273" t="s">
        <v>14989</v>
      </c>
      <c r="B10023" s="273"/>
      <c r="C10023" s="274" t="s">
        <v>14982</v>
      </c>
      <c r="D10023" s="274"/>
      <c r="E10023" s="274"/>
      <c r="F10023" s="274"/>
      <c r="G10023" s="73">
        <v>0</v>
      </c>
      <c r="H10023" s="73">
        <v>0</v>
      </c>
      <c r="I10023" s="275">
        <v>221818.15</v>
      </c>
      <c r="J10023" s="275"/>
      <c r="K10023" s="275">
        <v>221818.15</v>
      </c>
      <c r="L10023" s="275"/>
      <c r="M10023" s="275"/>
      <c r="N10023" s="275"/>
      <c r="O10023" s="275">
        <v>0</v>
      </c>
      <c r="P10023" s="275"/>
      <c r="Q10023" s="73">
        <v>0</v>
      </c>
    </row>
    <row r="10024" spans="1:17" ht="12.1" customHeight="1" x14ac:dyDescent="0.25">
      <c r="A10024" s="273" t="s">
        <v>14990</v>
      </c>
      <c r="B10024" s="273"/>
      <c r="C10024" s="274" t="s">
        <v>14982</v>
      </c>
      <c r="D10024" s="274"/>
      <c r="E10024" s="274"/>
      <c r="F10024" s="274"/>
      <c r="G10024" s="73">
        <v>0</v>
      </c>
      <c r="H10024" s="73">
        <v>0</v>
      </c>
      <c r="I10024" s="275">
        <v>4123513.44</v>
      </c>
      <c r="J10024" s="275"/>
      <c r="K10024" s="275">
        <v>4123513.44</v>
      </c>
      <c r="L10024" s="275"/>
      <c r="M10024" s="275"/>
      <c r="N10024" s="275"/>
      <c r="O10024" s="275">
        <v>0</v>
      </c>
      <c r="P10024" s="275"/>
      <c r="Q10024" s="73">
        <v>0</v>
      </c>
    </row>
    <row r="10025" spans="1:17" ht="12.75" customHeight="1" x14ac:dyDescent="0.25">
      <c r="A10025" s="355"/>
      <c r="B10025" s="355"/>
      <c r="C10025" s="355"/>
      <c r="D10025" s="355"/>
      <c r="E10025" s="355"/>
      <c r="F10025" s="355"/>
      <c r="G10025" s="74">
        <v>0</v>
      </c>
      <c r="H10025" s="74">
        <v>0</v>
      </c>
      <c r="I10025" s="356">
        <v>43738653.560000002</v>
      </c>
      <c r="J10025" s="356"/>
      <c r="K10025" s="356">
        <v>43738653.560000002</v>
      </c>
      <c r="L10025" s="356"/>
      <c r="M10025" s="356"/>
      <c r="N10025" s="356"/>
      <c r="O10025" s="356">
        <v>0</v>
      </c>
      <c r="P10025" s="356"/>
      <c r="Q10025" s="74">
        <v>0</v>
      </c>
    </row>
    <row r="10026" spans="1:17" ht="6.8" customHeight="1" x14ac:dyDescent="0.25"/>
    <row r="10027" spans="1:17" ht="12.1" customHeight="1" x14ac:dyDescent="0.25">
      <c r="A10027" s="277" t="s">
        <v>578</v>
      </c>
      <c r="B10027" s="277"/>
      <c r="C10027" s="278" t="s">
        <v>1160</v>
      </c>
      <c r="D10027" s="278"/>
      <c r="E10027" s="278"/>
      <c r="F10027" s="278"/>
      <c r="G10027" s="278"/>
      <c r="H10027" s="278"/>
      <c r="I10027" s="278"/>
      <c r="J10027" s="278"/>
      <c r="K10027" s="278"/>
      <c r="L10027" s="278"/>
      <c r="M10027" s="278"/>
      <c r="N10027" s="278"/>
      <c r="O10027" s="278"/>
      <c r="P10027" s="278"/>
      <c r="Q10027" s="278"/>
    </row>
    <row r="10028" spans="1:17" ht="12.1" customHeight="1" x14ac:dyDescent="0.25">
      <c r="A10028" s="273" t="s">
        <v>14991</v>
      </c>
      <c r="B10028" s="273"/>
      <c r="C10028" s="274" t="s">
        <v>14992</v>
      </c>
      <c r="D10028" s="274"/>
      <c r="E10028" s="274"/>
      <c r="F10028" s="274"/>
      <c r="G10028" s="73">
        <v>0</v>
      </c>
      <c r="H10028" s="73">
        <v>0</v>
      </c>
      <c r="I10028" s="275">
        <v>34694.339999999997</v>
      </c>
      <c r="J10028" s="275"/>
      <c r="K10028" s="275">
        <v>0</v>
      </c>
      <c r="L10028" s="275"/>
      <c r="M10028" s="275"/>
      <c r="N10028" s="275"/>
      <c r="O10028" s="275">
        <v>34694.339999999997</v>
      </c>
      <c r="P10028" s="275"/>
      <c r="Q10028" s="73">
        <v>0</v>
      </c>
    </row>
    <row r="10029" spans="1:17" ht="12.1" customHeight="1" x14ac:dyDescent="0.25">
      <c r="A10029" s="273" t="s">
        <v>14993</v>
      </c>
      <c r="B10029" s="273"/>
      <c r="C10029" s="274" t="s">
        <v>14994</v>
      </c>
      <c r="D10029" s="274"/>
      <c r="E10029" s="274"/>
      <c r="F10029" s="274"/>
      <c r="G10029" s="73">
        <v>0</v>
      </c>
      <c r="H10029" s="73">
        <v>0</v>
      </c>
      <c r="I10029" s="275">
        <v>265187.57</v>
      </c>
      <c r="J10029" s="275"/>
      <c r="K10029" s="275">
        <v>0</v>
      </c>
      <c r="L10029" s="275"/>
      <c r="M10029" s="275"/>
      <c r="N10029" s="275"/>
      <c r="O10029" s="275">
        <v>265187.57</v>
      </c>
      <c r="P10029" s="275"/>
      <c r="Q10029" s="73">
        <v>0</v>
      </c>
    </row>
    <row r="10030" spans="1:17" ht="12.75" customHeight="1" x14ac:dyDescent="0.25">
      <c r="A10030" s="273" t="s">
        <v>14995</v>
      </c>
      <c r="B10030" s="273"/>
      <c r="C10030" s="274" t="s">
        <v>14996</v>
      </c>
      <c r="D10030" s="274"/>
      <c r="E10030" s="274"/>
      <c r="F10030" s="274"/>
      <c r="G10030" s="73">
        <v>0</v>
      </c>
      <c r="H10030" s="73">
        <v>0</v>
      </c>
      <c r="I10030" s="275">
        <v>2448783.17</v>
      </c>
      <c r="J10030" s="275"/>
      <c r="K10030" s="275">
        <v>0</v>
      </c>
      <c r="L10030" s="275"/>
      <c r="M10030" s="275"/>
      <c r="N10030" s="275"/>
      <c r="O10030" s="275">
        <v>2448783.17</v>
      </c>
      <c r="P10030" s="275"/>
      <c r="Q10030" s="73">
        <v>0</v>
      </c>
    </row>
    <row r="10031" spans="1:17" ht="12.1" customHeight="1" x14ac:dyDescent="0.25">
      <c r="A10031" s="273" t="s">
        <v>14997</v>
      </c>
      <c r="B10031" s="273"/>
      <c r="C10031" s="274" t="s">
        <v>14998</v>
      </c>
      <c r="D10031" s="274"/>
      <c r="E10031" s="274"/>
      <c r="F10031" s="274"/>
      <c r="G10031" s="73">
        <v>0</v>
      </c>
      <c r="H10031" s="73">
        <v>0</v>
      </c>
      <c r="I10031" s="275">
        <v>8961842.2699999996</v>
      </c>
      <c r="J10031" s="275"/>
      <c r="K10031" s="275">
        <v>0</v>
      </c>
      <c r="L10031" s="275"/>
      <c r="M10031" s="275"/>
      <c r="N10031" s="275"/>
      <c r="O10031" s="275">
        <v>8961842.2699999996</v>
      </c>
      <c r="P10031" s="275"/>
      <c r="Q10031" s="73">
        <v>0</v>
      </c>
    </row>
    <row r="10032" spans="1:17" ht="12.1" customHeight="1" x14ac:dyDescent="0.25">
      <c r="A10032" s="355"/>
      <c r="B10032" s="355"/>
      <c r="C10032" s="355"/>
      <c r="D10032" s="355"/>
      <c r="E10032" s="355"/>
      <c r="F10032" s="355"/>
      <c r="G10032" s="74">
        <v>0</v>
      </c>
      <c r="H10032" s="74">
        <v>0</v>
      </c>
      <c r="I10032" s="356">
        <v>11710507.35</v>
      </c>
      <c r="J10032" s="356"/>
      <c r="K10032" s="356">
        <v>0</v>
      </c>
      <c r="L10032" s="356"/>
      <c r="M10032" s="356"/>
      <c r="N10032" s="356"/>
      <c r="O10032" s="356">
        <v>11710507.35</v>
      </c>
      <c r="P10032" s="356"/>
      <c r="Q10032" s="74">
        <v>0</v>
      </c>
    </row>
    <row r="10033" spans="1:17" ht="3.1" customHeight="1" x14ac:dyDescent="0.25"/>
    <row r="10034" spans="1:17" ht="18" customHeight="1" x14ac:dyDescent="0.25">
      <c r="A10034" s="357" t="s">
        <v>1162</v>
      </c>
      <c r="B10034" s="357"/>
      <c r="C10034" s="357"/>
      <c r="D10034" s="357"/>
      <c r="E10034" s="357"/>
      <c r="F10034" s="357"/>
      <c r="G10034" s="75">
        <v>100785587145.67999</v>
      </c>
      <c r="H10034" s="75">
        <v>100785587145.67999</v>
      </c>
      <c r="I10034" s="358">
        <v>149175043984.07001</v>
      </c>
      <c r="J10034" s="358"/>
      <c r="K10034" s="358">
        <v>149175043984.07001</v>
      </c>
      <c r="L10034" s="358"/>
      <c r="M10034" s="358"/>
      <c r="N10034" s="358"/>
      <c r="O10034" s="358">
        <v>129617857659.23</v>
      </c>
      <c r="P10034" s="358"/>
      <c r="Q10034" s="75">
        <v>129617857659.23</v>
      </c>
    </row>
    <row r="10035" spans="1:17" ht="12.75" customHeight="1" x14ac:dyDescent="0.25"/>
    <row r="10036" spans="1:17" ht="12.75" customHeight="1" x14ac:dyDescent="0.25">
      <c r="E10036" s="353" t="s">
        <v>1163</v>
      </c>
      <c r="F10036" s="353"/>
      <c r="G10036" s="353"/>
      <c r="H10036" s="353"/>
      <c r="I10036" s="353" t="s">
        <v>1164</v>
      </c>
      <c r="J10036" s="353"/>
      <c r="K10036" s="353"/>
    </row>
    <row r="10037" spans="1:17" ht="8.35" customHeight="1" x14ac:dyDescent="0.25"/>
    <row r="10038" spans="1:17" ht="12.75" customHeight="1" x14ac:dyDescent="0.25">
      <c r="E10038" s="353" t="s">
        <v>1165</v>
      </c>
      <c r="F10038" s="353"/>
      <c r="G10038" s="353"/>
      <c r="H10038" s="353"/>
      <c r="I10038" s="354"/>
      <c r="J10038" s="354"/>
      <c r="K10038" s="354"/>
      <c r="L10038" s="354"/>
      <c r="M10038" s="354"/>
    </row>
    <row r="10039" spans="1:17" ht="5.3" customHeight="1" x14ac:dyDescent="0.25"/>
    <row r="10040" spans="1:17" ht="12.75" customHeight="1" x14ac:dyDescent="0.25">
      <c r="E10040" s="353" t="s">
        <v>1166</v>
      </c>
      <c r="F10040" s="353"/>
      <c r="G10040" s="353"/>
      <c r="H10040" s="353"/>
      <c r="I10040" s="354"/>
      <c r="J10040" s="354"/>
      <c r="K10040" s="354"/>
      <c r="L10040" s="354"/>
      <c r="M10040" s="354"/>
    </row>
    <row r="10041" spans="1:17" ht="14.3" customHeight="1" x14ac:dyDescent="0.25"/>
    <row r="10042" spans="1:17" ht="12.1" customHeight="1" x14ac:dyDescent="0.25">
      <c r="A10042" s="350" t="s">
        <v>14999</v>
      </c>
      <c r="B10042" s="350"/>
      <c r="C10042" s="350"/>
      <c r="F10042" s="351" t="s">
        <v>563</v>
      </c>
      <c r="G10042" s="351"/>
      <c r="H10042" s="351"/>
      <c r="I10042" s="351"/>
      <c r="P10042" s="352" t="s">
        <v>564</v>
      </c>
      <c r="Q10042" s="352"/>
    </row>
  </sheetData>
  <mergeCells count="47560">
    <mergeCell ref="A10:B10"/>
    <mergeCell ref="C10:F10"/>
    <mergeCell ref="I10:J10"/>
    <mergeCell ref="K10:N10"/>
    <mergeCell ref="O10:P10"/>
    <mergeCell ref="A11:F11"/>
    <mergeCell ref="I11:J11"/>
    <mergeCell ref="K11:N11"/>
    <mergeCell ref="O11:P11"/>
    <mergeCell ref="A8:B8"/>
    <mergeCell ref="C8:Q8"/>
    <mergeCell ref="A9:B9"/>
    <mergeCell ref="C9:F9"/>
    <mergeCell ref="I9:J9"/>
    <mergeCell ref="K9:N9"/>
    <mergeCell ref="O9:P9"/>
    <mergeCell ref="A2:Q2"/>
    <mergeCell ref="A3:Q3"/>
    <mergeCell ref="B5:L5"/>
    <mergeCell ref="M5:Q5"/>
    <mergeCell ref="A6:B6"/>
    <mergeCell ref="C6:F6"/>
    <mergeCell ref="I6:J6"/>
    <mergeCell ref="K6:N6"/>
    <mergeCell ref="O6:P6"/>
    <mergeCell ref="A19:B19"/>
    <mergeCell ref="C19:F19"/>
    <mergeCell ref="I19:J19"/>
    <mergeCell ref="K19:N19"/>
    <mergeCell ref="O19:P19"/>
    <mergeCell ref="A20:F20"/>
    <mergeCell ref="I20:J20"/>
    <mergeCell ref="K20:N20"/>
    <mergeCell ref="O20:P20"/>
    <mergeCell ref="A17:B17"/>
    <mergeCell ref="C17:F17"/>
    <mergeCell ref="I17:J17"/>
    <mergeCell ref="K17:N17"/>
    <mergeCell ref="O17:P17"/>
    <mergeCell ref="A18:B18"/>
    <mergeCell ref="C18:F18"/>
    <mergeCell ref="I18:J18"/>
    <mergeCell ref="K18:N18"/>
    <mergeCell ref="O18:P18"/>
    <mergeCell ref="A15:B15"/>
    <mergeCell ref="C15:F15"/>
    <mergeCell ref="I15:J15"/>
    <mergeCell ref="K15:N15"/>
    <mergeCell ref="O15:P15"/>
    <mergeCell ref="A16:B16"/>
    <mergeCell ref="C16:F16"/>
    <mergeCell ref="I16:J16"/>
    <mergeCell ref="K16:N16"/>
    <mergeCell ref="O16:P16"/>
    <mergeCell ref="A13:B13"/>
    <mergeCell ref="C13:Q13"/>
    <mergeCell ref="A14:B14"/>
    <mergeCell ref="C14:F14"/>
    <mergeCell ref="I14:J14"/>
    <mergeCell ref="K14:N14"/>
    <mergeCell ref="O14:P14"/>
    <mergeCell ref="A28:B28"/>
    <mergeCell ref="C28:F28"/>
    <mergeCell ref="I28:J28"/>
    <mergeCell ref="K28:N28"/>
    <mergeCell ref="O28:P28"/>
    <mergeCell ref="A29:B29"/>
    <mergeCell ref="C29:F29"/>
    <mergeCell ref="I29:J29"/>
    <mergeCell ref="K29:N29"/>
    <mergeCell ref="O29:P29"/>
    <mergeCell ref="A26:B26"/>
    <mergeCell ref="C26:F26"/>
    <mergeCell ref="I26:J26"/>
    <mergeCell ref="K26:N26"/>
    <mergeCell ref="O26:P26"/>
    <mergeCell ref="A27:B27"/>
    <mergeCell ref="C27:F27"/>
    <mergeCell ref="I27:J27"/>
    <mergeCell ref="K27:N27"/>
    <mergeCell ref="O27:P27"/>
    <mergeCell ref="A24:B24"/>
    <mergeCell ref="C24:F24"/>
    <mergeCell ref="I24:J24"/>
    <mergeCell ref="K24:N24"/>
    <mergeCell ref="O24:P24"/>
    <mergeCell ref="A25:B25"/>
    <mergeCell ref="C25:F25"/>
    <mergeCell ref="I25:J25"/>
    <mergeCell ref="K25:N25"/>
    <mergeCell ref="O25:P25"/>
    <mergeCell ref="A22:B22"/>
    <mergeCell ref="C22:Q22"/>
    <mergeCell ref="A23:B23"/>
    <mergeCell ref="C23:F23"/>
    <mergeCell ref="I23:J23"/>
    <mergeCell ref="K23:N23"/>
    <mergeCell ref="O23:P23"/>
    <mergeCell ref="A36:B36"/>
    <mergeCell ref="C36:F36"/>
    <mergeCell ref="I36:J36"/>
    <mergeCell ref="K36:N36"/>
    <mergeCell ref="O36:P36"/>
    <mergeCell ref="A37:B37"/>
    <mergeCell ref="C37:F37"/>
    <mergeCell ref="I37:J37"/>
    <mergeCell ref="K37:N37"/>
    <mergeCell ref="O37:P37"/>
    <mergeCell ref="A34:B34"/>
    <mergeCell ref="C34:F34"/>
    <mergeCell ref="I34:J34"/>
    <mergeCell ref="K34:N34"/>
    <mergeCell ref="O34:P34"/>
    <mergeCell ref="A35:B35"/>
    <mergeCell ref="C35:F35"/>
    <mergeCell ref="I35:J35"/>
    <mergeCell ref="K35:N35"/>
    <mergeCell ref="O35:P35"/>
    <mergeCell ref="A32:B32"/>
    <mergeCell ref="C32:F32"/>
    <mergeCell ref="I32:J32"/>
    <mergeCell ref="K32:N32"/>
    <mergeCell ref="O32:P32"/>
    <mergeCell ref="A33:B33"/>
    <mergeCell ref="C33:F33"/>
    <mergeCell ref="I33:J33"/>
    <mergeCell ref="K33:N33"/>
    <mergeCell ref="O33:P33"/>
    <mergeCell ref="A30:B30"/>
    <mergeCell ref="C30:F30"/>
    <mergeCell ref="I30:J30"/>
    <mergeCell ref="K30:N30"/>
    <mergeCell ref="O30:P30"/>
    <mergeCell ref="A31:B31"/>
    <mergeCell ref="C31:F31"/>
    <mergeCell ref="I31:J31"/>
    <mergeCell ref="K31:N31"/>
    <mergeCell ref="O31:P31"/>
    <mergeCell ref="A44:B44"/>
    <mergeCell ref="C44:F44"/>
    <mergeCell ref="I44:J44"/>
    <mergeCell ref="K44:N44"/>
    <mergeCell ref="O44:P44"/>
    <mergeCell ref="A45:B45"/>
    <mergeCell ref="C45:F45"/>
    <mergeCell ref="I45:J45"/>
    <mergeCell ref="K45:N45"/>
    <mergeCell ref="O45:P45"/>
    <mergeCell ref="A42:B42"/>
    <mergeCell ref="C42:F42"/>
    <mergeCell ref="I42:J42"/>
    <mergeCell ref="K42:N42"/>
    <mergeCell ref="O42:P42"/>
    <mergeCell ref="A43:B43"/>
    <mergeCell ref="C43:F43"/>
    <mergeCell ref="I43:J43"/>
    <mergeCell ref="K43:N43"/>
    <mergeCell ref="O43:P43"/>
    <mergeCell ref="A40:B40"/>
    <mergeCell ref="C40:F40"/>
    <mergeCell ref="I40:J40"/>
    <mergeCell ref="K40:N40"/>
    <mergeCell ref="O40:P40"/>
    <mergeCell ref="A41:B41"/>
    <mergeCell ref="C41:F41"/>
    <mergeCell ref="I41:J41"/>
    <mergeCell ref="K41:N41"/>
    <mergeCell ref="O41:P41"/>
    <mergeCell ref="A38:B38"/>
    <mergeCell ref="C38:F38"/>
    <mergeCell ref="I38:J38"/>
    <mergeCell ref="K38:N38"/>
    <mergeCell ref="O38:P38"/>
    <mergeCell ref="A39:B39"/>
    <mergeCell ref="C39:F39"/>
    <mergeCell ref="I39:J39"/>
    <mergeCell ref="K39:N39"/>
    <mergeCell ref="O39:P39"/>
    <mergeCell ref="A52:B52"/>
    <mergeCell ref="C52:F52"/>
    <mergeCell ref="I52:J52"/>
    <mergeCell ref="K52:N52"/>
    <mergeCell ref="O52:P52"/>
    <mergeCell ref="A53:B53"/>
    <mergeCell ref="C53:F53"/>
    <mergeCell ref="I53:J53"/>
    <mergeCell ref="K53:N53"/>
    <mergeCell ref="O53:P53"/>
    <mergeCell ref="A50:B50"/>
    <mergeCell ref="C50:F50"/>
    <mergeCell ref="I50:J50"/>
    <mergeCell ref="K50:N50"/>
    <mergeCell ref="O50:P50"/>
    <mergeCell ref="A51:B51"/>
    <mergeCell ref="C51:F51"/>
    <mergeCell ref="I51:J51"/>
    <mergeCell ref="K51:N51"/>
    <mergeCell ref="O51:P51"/>
    <mergeCell ref="A48:B48"/>
    <mergeCell ref="C48:F48"/>
    <mergeCell ref="I48:J48"/>
    <mergeCell ref="K48:N48"/>
    <mergeCell ref="O48:P48"/>
    <mergeCell ref="A49:B49"/>
    <mergeCell ref="C49:F49"/>
    <mergeCell ref="I49:J49"/>
    <mergeCell ref="K49:N49"/>
    <mergeCell ref="O49:P49"/>
    <mergeCell ref="A46:B46"/>
    <mergeCell ref="C46:F46"/>
    <mergeCell ref="I46:J46"/>
    <mergeCell ref="K46:N46"/>
    <mergeCell ref="O46:P46"/>
    <mergeCell ref="A47:B47"/>
    <mergeCell ref="C47:F47"/>
    <mergeCell ref="I47:J47"/>
    <mergeCell ref="K47:N47"/>
    <mergeCell ref="O47:P47"/>
    <mergeCell ref="A60:B60"/>
    <mergeCell ref="C60:F60"/>
    <mergeCell ref="I60:J60"/>
    <mergeCell ref="K60:N60"/>
    <mergeCell ref="O60:P60"/>
    <mergeCell ref="A61:B61"/>
    <mergeCell ref="C61:F61"/>
    <mergeCell ref="I61:J61"/>
    <mergeCell ref="K61:N61"/>
    <mergeCell ref="O61:P61"/>
    <mergeCell ref="A58:B58"/>
    <mergeCell ref="C58:F58"/>
    <mergeCell ref="I58:J58"/>
    <mergeCell ref="K58:N58"/>
    <mergeCell ref="O58:P58"/>
    <mergeCell ref="A59:B59"/>
    <mergeCell ref="C59:F59"/>
    <mergeCell ref="I59:J59"/>
    <mergeCell ref="K59:N59"/>
    <mergeCell ref="O59:P59"/>
    <mergeCell ref="A56:B56"/>
    <mergeCell ref="C56:F56"/>
    <mergeCell ref="I56:J56"/>
    <mergeCell ref="K56:N56"/>
    <mergeCell ref="O56:P56"/>
    <mergeCell ref="A57:B57"/>
    <mergeCell ref="C57:F57"/>
    <mergeCell ref="I57:J57"/>
    <mergeCell ref="K57:N57"/>
    <mergeCell ref="O57:P57"/>
    <mergeCell ref="A54:B54"/>
    <mergeCell ref="C54:F54"/>
    <mergeCell ref="I54:J54"/>
    <mergeCell ref="K54:N54"/>
    <mergeCell ref="O54:P54"/>
    <mergeCell ref="A55:B55"/>
    <mergeCell ref="C55:F55"/>
    <mergeCell ref="I55:J55"/>
    <mergeCell ref="K55:N55"/>
    <mergeCell ref="O55:P55"/>
    <mergeCell ref="A68:B68"/>
    <mergeCell ref="C68:F68"/>
    <mergeCell ref="I68:J68"/>
    <mergeCell ref="K68:N68"/>
    <mergeCell ref="O68:P68"/>
    <mergeCell ref="A69:B69"/>
    <mergeCell ref="C69:F69"/>
    <mergeCell ref="I69:J69"/>
    <mergeCell ref="K69:N69"/>
    <mergeCell ref="O69:P69"/>
    <mergeCell ref="A66:B66"/>
    <mergeCell ref="C66:F66"/>
    <mergeCell ref="I66:J66"/>
    <mergeCell ref="K66:N66"/>
    <mergeCell ref="O66:P66"/>
    <mergeCell ref="A67:B67"/>
    <mergeCell ref="C67:F67"/>
    <mergeCell ref="I67:J67"/>
    <mergeCell ref="K67:N67"/>
    <mergeCell ref="O67:P67"/>
    <mergeCell ref="A64:B64"/>
    <mergeCell ref="C64:F64"/>
    <mergeCell ref="I64:J64"/>
    <mergeCell ref="K64:N64"/>
    <mergeCell ref="O64:P64"/>
    <mergeCell ref="A65:B65"/>
    <mergeCell ref="C65:F65"/>
    <mergeCell ref="I65:J65"/>
    <mergeCell ref="K65:N65"/>
    <mergeCell ref="O65:P65"/>
    <mergeCell ref="A62:B62"/>
    <mergeCell ref="C62:F62"/>
    <mergeCell ref="I62:J62"/>
    <mergeCell ref="K62:N62"/>
    <mergeCell ref="O62:P62"/>
    <mergeCell ref="A63:B63"/>
    <mergeCell ref="C63:F63"/>
    <mergeCell ref="I63:J63"/>
    <mergeCell ref="K63:N63"/>
    <mergeCell ref="O63:P63"/>
    <mergeCell ref="A77:B77"/>
    <mergeCell ref="C77:F77"/>
    <mergeCell ref="I77:J77"/>
    <mergeCell ref="K77:N77"/>
    <mergeCell ref="O77:P77"/>
    <mergeCell ref="A78:B78"/>
    <mergeCell ref="C78:F78"/>
    <mergeCell ref="I78:J78"/>
    <mergeCell ref="K78:N78"/>
    <mergeCell ref="O78:P78"/>
    <mergeCell ref="A75:B75"/>
    <mergeCell ref="C75:Q75"/>
    <mergeCell ref="A76:B76"/>
    <mergeCell ref="C76:F76"/>
    <mergeCell ref="I76:J76"/>
    <mergeCell ref="K76:N76"/>
    <mergeCell ref="O76:P76"/>
    <mergeCell ref="A72:B72"/>
    <mergeCell ref="C72:F72"/>
    <mergeCell ref="I72:J72"/>
    <mergeCell ref="K72:N72"/>
    <mergeCell ref="O72:P72"/>
    <mergeCell ref="A73:F73"/>
    <mergeCell ref="I73:J73"/>
    <mergeCell ref="K73:N73"/>
    <mergeCell ref="O73:P73"/>
    <mergeCell ref="A70:B70"/>
    <mergeCell ref="C70:F70"/>
    <mergeCell ref="I70:J70"/>
    <mergeCell ref="K70:N70"/>
    <mergeCell ref="O70:P70"/>
    <mergeCell ref="A71:B71"/>
    <mergeCell ref="C71:F71"/>
    <mergeCell ref="I71:J71"/>
    <mergeCell ref="K71:N71"/>
    <mergeCell ref="O71:P71"/>
    <mergeCell ref="A85:B85"/>
    <mergeCell ref="C85:F85"/>
    <mergeCell ref="I85:J85"/>
    <mergeCell ref="K85:N85"/>
    <mergeCell ref="O85:P85"/>
    <mergeCell ref="A86:B86"/>
    <mergeCell ref="C86:F86"/>
    <mergeCell ref="I86:J86"/>
    <mergeCell ref="K86:N86"/>
    <mergeCell ref="O86:P86"/>
    <mergeCell ref="A83:B83"/>
    <mergeCell ref="C83:F83"/>
    <mergeCell ref="I83:J83"/>
    <mergeCell ref="K83:N83"/>
    <mergeCell ref="O83:P83"/>
    <mergeCell ref="A84:B84"/>
    <mergeCell ref="C84:F84"/>
    <mergeCell ref="I84:J84"/>
    <mergeCell ref="K84:N84"/>
    <mergeCell ref="O84:P84"/>
    <mergeCell ref="A81:B81"/>
    <mergeCell ref="C81:F81"/>
    <mergeCell ref="I81:J81"/>
    <mergeCell ref="K81:N81"/>
    <mergeCell ref="O81:P81"/>
    <mergeCell ref="A82:B82"/>
    <mergeCell ref="C82:F82"/>
    <mergeCell ref="I82:J82"/>
    <mergeCell ref="K82:N82"/>
    <mergeCell ref="O82:P82"/>
    <mergeCell ref="A79:B79"/>
    <mergeCell ref="C79:F79"/>
    <mergeCell ref="I79:J79"/>
    <mergeCell ref="K79:N79"/>
    <mergeCell ref="O79:P79"/>
    <mergeCell ref="A80:B80"/>
    <mergeCell ref="C80:F80"/>
    <mergeCell ref="I80:J80"/>
    <mergeCell ref="K80:N80"/>
    <mergeCell ref="O80:P80"/>
    <mergeCell ref="A93:B93"/>
    <mergeCell ref="C93:F93"/>
    <mergeCell ref="I93:J93"/>
    <mergeCell ref="K93:N93"/>
    <mergeCell ref="O93:P93"/>
    <mergeCell ref="A94:B94"/>
    <mergeCell ref="C94:F94"/>
    <mergeCell ref="I94:J94"/>
    <mergeCell ref="K94:N94"/>
    <mergeCell ref="O94:P94"/>
    <mergeCell ref="A91:B91"/>
    <mergeCell ref="C91:F91"/>
    <mergeCell ref="I91:J91"/>
    <mergeCell ref="K91:N91"/>
    <mergeCell ref="O91:P91"/>
    <mergeCell ref="A92:B92"/>
    <mergeCell ref="C92:F92"/>
    <mergeCell ref="I92:J92"/>
    <mergeCell ref="K92:N92"/>
    <mergeCell ref="O92:P92"/>
    <mergeCell ref="A89:B89"/>
    <mergeCell ref="C89:F89"/>
    <mergeCell ref="I89:J89"/>
    <mergeCell ref="K89:N89"/>
    <mergeCell ref="O89:P89"/>
    <mergeCell ref="A90:B90"/>
    <mergeCell ref="C90:F90"/>
    <mergeCell ref="I90:J90"/>
    <mergeCell ref="K90:N90"/>
    <mergeCell ref="O90:P90"/>
    <mergeCell ref="A87:B87"/>
    <mergeCell ref="C87:F87"/>
    <mergeCell ref="I87:J87"/>
    <mergeCell ref="K87:N87"/>
    <mergeCell ref="O87:P87"/>
    <mergeCell ref="A88:B88"/>
    <mergeCell ref="C88:F88"/>
    <mergeCell ref="I88:J88"/>
    <mergeCell ref="K88:N88"/>
    <mergeCell ref="O88:P88"/>
    <mergeCell ref="A101:B101"/>
    <mergeCell ref="C101:F101"/>
    <mergeCell ref="I101:J101"/>
    <mergeCell ref="K101:N101"/>
    <mergeCell ref="O101:P101"/>
    <mergeCell ref="A102:B102"/>
    <mergeCell ref="C102:F102"/>
    <mergeCell ref="I102:J102"/>
    <mergeCell ref="K102:N102"/>
    <mergeCell ref="O102:P102"/>
    <mergeCell ref="A99:B99"/>
    <mergeCell ref="C99:F99"/>
    <mergeCell ref="I99:J99"/>
    <mergeCell ref="K99:N99"/>
    <mergeCell ref="O99:P99"/>
    <mergeCell ref="A100:B100"/>
    <mergeCell ref="C100:F100"/>
    <mergeCell ref="I100:J100"/>
    <mergeCell ref="K100:N100"/>
    <mergeCell ref="O100:P100"/>
    <mergeCell ref="A97:B97"/>
    <mergeCell ref="C97:F97"/>
    <mergeCell ref="I97:J97"/>
    <mergeCell ref="K97:N97"/>
    <mergeCell ref="O97:P97"/>
    <mergeCell ref="A98:B98"/>
    <mergeCell ref="C98:F98"/>
    <mergeCell ref="I98:J98"/>
    <mergeCell ref="K98:N98"/>
    <mergeCell ref="O98:P98"/>
    <mergeCell ref="A95:B95"/>
    <mergeCell ref="C95:F95"/>
    <mergeCell ref="I95:J95"/>
    <mergeCell ref="K95:N95"/>
    <mergeCell ref="O95:P95"/>
    <mergeCell ref="A96:B96"/>
    <mergeCell ref="C96:F96"/>
    <mergeCell ref="I96:J96"/>
    <mergeCell ref="K96:N96"/>
    <mergeCell ref="O96:P96"/>
    <mergeCell ref="A113:B113"/>
    <mergeCell ref="C113:F113"/>
    <mergeCell ref="I113:J113"/>
    <mergeCell ref="K113:N113"/>
    <mergeCell ref="O113:P113"/>
    <mergeCell ref="A114:B114"/>
    <mergeCell ref="C114:F114"/>
    <mergeCell ref="I114:J114"/>
    <mergeCell ref="K114:N114"/>
    <mergeCell ref="O114:P114"/>
    <mergeCell ref="A110:F110"/>
    <mergeCell ref="I110:J110"/>
    <mergeCell ref="K110:N110"/>
    <mergeCell ref="O110:P110"/>
    <mergeCell ref="A112:B112"/>
    <mergeCell ref="C112:Q112"/>
    <mergeCell ref="A108:B108"/>
    <mergeCell ref="C108:Q108"/>
    <mergeCell ref="A109:B109"/>
    <mergeCell ref="C109:F109"/>
    <mergeCell ref="I109:J109"/>
    <mergeCell ref="K109:N109"/>
    <mergeCell ref="O109:P109"/>
    <mergeCell ref="A105:B105"/>
    <mergeCell ref="C105:F105"/>
    <mergeCell ref="I105:J105"/>
    <mergeCell ref="K105:N105"/>
    <mergeCell ref="O105:P105"/>
    <mergeCell ref="A106:F106"/>
    <mergeCell ref="I106:J106"/>
    <mergeCell ref="K106:N106"/>
    <mergeCell ref="O106:P106"/>
    <mergeCell ref="A103:B103"/>
    <mergeCell ref="C103:F103"/>
    <mergeCell ref="I103:J103"/>
    <mergeCell ref="K103:N103"/>
    <mergeCell ref="O103:P103"/>
    <mergeCell ref="A104:B104"/>
    <mergeCell ref="C104:F104"/>
    <mergeCell ref="I104:J104"/>
    <mergeCell ref="K104:N104"/>
    <mergeCell ref="O104:P104"/>
    <mergeCell ref="A122:B122"/>
    <mergeCell ref="C122:F122"/>
    <mergeCell ref="I122:J122"/>
    <mergeCell ref="K122:N122"/>
    <mergeCell ref="O122:P122"/>
    <mergeCell ref="A123:B123"/>
    <mergeCell ref="C123:F123"/>
    <mergeCell ref="I123:J123"/>
    <mergeCell ref="K123:N123"/>
    <mergeCell ref="O123:P123"/>
    <mergeCell ref="A120:B120"/>
    <mergeCell ref="C120:F120"/>
    <mergeCell ref="I120:J120"/>
    <mergeCell ref="K120:N120"/>
    <mergeCell ref="O120:P120"/>
    <mergeCell ref="A121:B121"/>
    <mergeCell ref="C121:F121"/>
    <mergeCell ref="I121:J121"/>
    <mergeCell ref="K121:N121"/>
    <mergeCell ref="O121:P121"/>
    <mergeCell ref="A118:B118"/>
    <mergeCell ref="C118:F118"/>
    <mergeCell ref="I118:J118"/>
    <mergeCell ref="K118:N118"/>
    <mergeCell ref="O118:P118"/>
    <mergeCell ref="A119:B119"/>
    <mergeCell ref="C119:F119"/>
    <mergeCell ref="I119:J119"/>
    <mergeCell ref="K119:N119"/>
    <mergeCell ref="O119:P119"/>
    <mergeCell ref="A115:F115"/>
    <mergeCell ref="I115:J115"/>
    <mergeCell ref="K115:N115"/>
    <mergeCell ref="O115:P115"/>
    <mergeCell ref="A117:B117"/>
    <mergeCell ref="C117:Q117"/>
    <mergeCell ref="A130:B130"/>
    <mergeCell ref="C130:F130"/>
    <mergeCell ref="I130:J130"/>
    <mergeCell ref="K130:N130"/>
    <mergeCell ref="O130:P130"/>
    <mergeCell ref="A131:B131"/>
    <mergeCell ref="C131:F131"/>
    <mergeCell ref="I131:J131"/>
    <mergeCell ref="K131:N131"/>
    <mergeCell ref="O131:P131"/>
    <mergeCell ref="A128:B128"/>
    <mergeCell ref="C128:F128"/>
    <mergeCell ref="I128:J128"/>
    <mergeCell ref="K128:N128"/>
    <mergeCell ref="O128:P128"/>
    <mergeCell ref="A129:B129"/>
    <mergeCell ref="C129:F129"/>
    <mergeCell ref="I129:J129"/>
    <mergeCell ref="K129:N129"/>
    <mergeCell ref="O129:P129"/>
    <mergeCell ref="A126:B126"/>
    <mergeCell ref="C126:F126"/>
    <mergeCell ref="I126:J126"/>
    <mergeCell ref="K126:N126"/>
    <mergeCell ref="O126:P126"/>
    <mergeCell ref="A127:B127"/>
    <mergeCell ref="C127:F127"/>
    <mergeCell ref="I127:J127"/>
    <mergeCell ref="K127:N127"/>
    <mergeCell ref="O127:P127"/>
    <mergeCell ref="A124:B124"/>
    <mergeCell ref="C124:F124"/>
    <mergeCell ref="I124:J124"/>
    <mergeCell ref="K124:N124"/>
    <mergeCell ref="O124:P124"/>
    <mergeCell ref="A125:B125"/>
    <mergeCell ref="C125:F125"/>
    <mergeCell ref="I125:J125"/>
    <mergeCell ref="K125:N125"/>
    <mergeCell ref="O125:P125"/>
    <mergeCell ref="A138:B138"/>
    <mergeCell ref="C138:F138"/>
    <mergeCell ref="I138:J138"/>
    <mergeCell ref="K138:N138"/>
    <mergeCell ref="O138:P138"/>
    <mergeCell ref="A139:B139"/>
    <mergeCell ref="C139:F139"/>
    <mergeCell ref="I139:J139"/>
    <mergeCell ref="K139:N139"/>
    <mergeCell ref="O139:P139"/>
    <mergeCell ref="A136:B136"/>
    <mergeCell ref="C136:F136"/>
    <mergeCell ref="I136:J136"/>
    <mergeCell ref="K136:N136"/>
    <mergeCell ref="O136:P136"/>
    <mergeCell ref="A137:B137"/>
    <mergeCell ref="C137:F137"/>
    <mergeCell ref="I137:J137"/>
    <mergeCell ref="K137:N137"/>
    <mergeCell ref="O137:P137"/>
    <mergeCell ref="A134:B134"/>
    <mergeCell ref="C134:F134"/>
    <mergeCell ref="I134:J134"/>
    <mergeCell ref="K134:N134"/>
    <mergeCell ref="O134:P134"/>
    <mergeCell ref="A135:B135"/>
    <mergeCell ref="C135:F135"/>
    <mergeCell ref="I135:J135"/>
    <mergeCell ref="K135:N135"/>
    <mergeCell ref="O135:P135"/>
    <mergeCell ref="A132:B132"/>
    <mergeCell ref="C132:F132"/>
    <mergeCell ref="I132:J132"/>
    <mergeCell ref="K132:N132"/>
    <mergeCell ref="O132:P132"/>
    <mergeCell ref="A133:B133"/>
    <mergeCell ref="C133:F133"/>
    <mergeCell ref="I133:J133"/>
    <mergeCell ref="K133:N133"/>
    <mergeCell ref="O133:P133"/>
    <mergeCell ref="A147:B147"/>
    <mergeCell ref="C147:F147"/>
    <mergeCell ref="I147:J147"/>
    <mergeCell ref="K147:N147"/>
    <mergeCell ref="O147:P147"/>
    <mergeCell ref="A148:B148"/>
    <mergeCell ref="C148:F148"/>
    <mergeCell ref="I148:J148"/>
    <mergeCell ref="K148:N148"/>
    <mergeCell ref="O148:P148"/>
    <mergeCell ref="A145:B145"/>
    <mergeCell ref="C145:F145"/>
    <mergeCell ref="I145:J145"/>
    <mergeCell ref="K145:N145"/>
    <mergeCell ref="O145:P145"/>
    <mergeCell ref="A146:B146"/>
    <mergeCell ref="C146:F146"/>
    <mergeCell ref="I146:J146"/>
    <mergeCell ref="K146:N146"/>
    <mergeCell ref="O146:P146"/>
    <mergeCell ref="A143:B143"/>
    <mergeCell ref="C143:Q143"/>
    <mergeCell ref="A144:B144"/>
    <mergeCell ref="C144:F144"/>
    <mergeCell ref="I144:J144"/>
    <mergeCell ref="K144:N144"/>
    <mergeCell ref="O144:P144"/>
    <mergeCell ref="A140:B140"/>
    <mergeCell ref="C140:F140"/>
    <mergeCell ref="I140:J140"/>
    <mergeCell ref="K140:N140"/>
    <mergeCell ref="O140:P140"/>
    <mergeCell ref="A141:F141"/>
    <mergeCell ref="I141:J141"/>
    <mergeCell ref="K141:N141"/>
    <mergeCell ref="O141:P141"/>
    <mergeCell ref="A155:B155"/>
    <mergeCell ref="C155:F155"/>
    <mergeCell ref="I155:J155"/>
    <mergeCell ref="K155:N155"/>
    <mergeCell ref="O155:P155"/>
    <mergeCell ref="A156:B156"/>
    <mergeCell ref="C156:F156"/>
    <mergeCell ref="I156:J156"/>
    <mergeCell ref="K156:N156"/>
    <mergeCell ref="O156:P156"/>
    <mergeCell ref="A153:B153"/>
    <mergeCell ref="C153:F153"/>
    <mergeCell ref="I153:J153"/>
    <mergeCell ref="K153:N153"/>
    <mergeCell ref="O153:P153"/>
    <mergeCell ref="A154:B154"/>
    <mergeCell ref="C154:F154"/>
    <mergeCell ref="I154:J154"/>
    <mergeCell ref="K154:N154"/>
    <mergeCell ref="O154:P154"/>
    <mergeCell ref="A151:B151"/>
    <mergeCell ref="C151:F151"/>
    <mergeCell ref="I151:J151"/>
    <mergeCell ref="K151:N151"/>
    <mergeCell ref="O151:P151"/>
    <mergeCell ref="A152:B152"/>
    <mergeCell ref="C152:F152"/>
    <mergeCell ref="I152:J152"/>
    <mergeCell ref="K152:N152"/>
    <mergeCell ref="O152:P152"/>
    <mergeCell ref="A149:B149"/>
    <mergeCell ref="C149:F149"/>
    <mergeCell ref="I149:J149"/>
    <mergeCell ref="K149:N149"/>
    <mergeCell ref="O149:P149"/>
    <mergeCell ref="A150:B150"/>
    <mergeCell ref="C150:F150"/>
    <mergeCell ref="I150:J150"/>
    <mergeCell ref="K150:N150"/>
    <mergeCell ref="O150:P150"/>
    <mergeCell ref="A163:B163"/>
    <mergeCell ref="C163:F163"/>
    <mergeCell ref="I163:J163"/>
    <mergeCell ref="K163:N163"/>
    <mergeCell ref="O163:P163"/>
    <mergeCell ref="A164:B164"/>
    <mergeCell ref="C164:F164"/>
    <mergeCell ref="I164:J164"/>
    <mergeCell ref="K164:N164"/>
    <mergeCell ref="O164:P164"/>
    <mergeCell ref="A161:B161"/>
    <mergeCell ref="C161:F161"/>
    <mergeCell ref="I161:J161"/>
    <mergeCell ref="K161:N161"/>
    <mergeCell ref="O161:P161"/>
    <mergeCell ref="A162:B162"/>
    <mergeCell ref="C162:F162"/>
    <mergeCell ref="I162:J162"/>
    <mergeCell ref="K162:N162"/>
    <mergeCell ref="O162:P162"/>
    <mergeCell ref="A159:B159"/>
    <mergeCell ref="C159:F159"/>
    <mergeCell ref="I159:J159"/>
    <mergeCell ref="K159:N159"/>
    <mergeCell ref="O159:P159"/>
    <mergeCell ref="A160:B160"/>
    <mergeCell ref="C160:F160"/>
    <mergeCell ref="I160:J160"/>
    <mergeCell ref="K160:N160"/>
    <mergeCell ref="O160:P160"/>
    <mergeCell ref="A157:B157"/>
    <mergeCell ref="C157:F157"/>
    <mergeCell ref="I157:J157"/>
    <mergeCell ref="K157:N157"/>
    <mergeCell ref="O157:P157"/>
    <mergeCell ref="A158:B158"/>
    <mergeCell ref="C158:F158"/>
    <mergeCell ref="I158:J158"/>
    <mergeCell ref="K158:N158"/>
    <mergeCell ref="O158:P158"/>
    <mergeCell ref="A172:B172"/>
    <mergeCell ref="C172:F172"/>
    <mergeCell ref="I172:J172"/>
    <mergeCell ref="K172:N172"/>
    <mergeCell ref="O172:P172"/>
    <mergeCell ref="A173:B173"/>
    <mergeCell ref="C173:F173"/>
    <mergeCell ref="I173:J173"/>
    <mergeCell ref="K173:N173"/>
    <mergeCell ref="O173:P173"/>
    <mergeCell ref="A170:B170"/>
    <mergeCell ref="C170:F170"/>
    <mergeCell ref="I170:J170"/>
    <mergeCell ref="K170:N170"/>
    <mergeCell ref="O170:P170"/>
    <mergeCell ref="A171:B171"/>
    <mergeCell ref="C171:F171"/>
    <mergeCell ref="I171:J171"/>
    <mergeCell ref="K171:N171"/>
    <mergeCell ref="O171:P171"/>
    <mergeCell ref="A167:F167"/>
    <mergeCell ref="I167:J167"/>
    <mergeCell ref="K167:N167"/>
    <mergeCell ref="O167:P167"/>
    <mergeCell ref="A169:B169"/>
    <mergeCell ref="C169:Q169"/>
    <mergeCell ref="A165:B165"/>
    <mergeCell ref="C165:F165"/>
    <mergeCell ref="I165:J165"/>
    <mergeCell ref="K165:N165"/>
    <mergeCell ref="O165:P165"/>
    <mergeCell ref="A166:B166"/>
    <mergeCell ref="C166:F166"/>
    <mergeCell ref="I166:J166"/>
    <mergeCell ref="K166:N166"/>
    <mergeCell ref="O166:P166"/>
    <mergeCell ref="A180:B180"/>
    <mergeCell ref="C180:F180"/>
    <mergeCell ref="I180:J180"/>
    <mergeCell ref="K180:N180"/>
    <mergeCell ref="O180:P180"/>
    <mergeCell ref="A181:B181"/>
    <mergeCell ref="C181:F181"/>
    <mergeCell ref="I181:J181"/>
    <mergeCell ref="K181:N181"/>
    <mergeCell ref="O181:P181"/>
    <mergeCell ref="A178:B178"/>
    <mergeCell ref="C178:F178"/>
    <mergeCell ref="I178:J178"/>
    <mergeCell ref="K178:N178"/>
    <mergeCell ref="O178:P178"/>
    <mergeCell ref="A179:B179"/>
    <mergeCell ref="C179:F179"/>
    <mergeCell ref="I179:J179"/>
    <mergeCell ref="K179:N179"/>
    <mergeCell ref="O179:P179"/>
    <mergeCell ref="A176:B176"/>
    <mergeCell ref="C176:F176"/>
    <mergeCell ref="I176:J176"/>
    <mergeCell ref="K176:N176"/>
    <mergeCell ref="O176:P176"/>
    <mergeCell ref="A177:B177"/>
    <mergeCell ref="C177:F177"/>
    <mergeCell ref="I177:J177"/>
    <mergeCell ref="K177:N177"/>
    <mergeCell ref="O177:P177"/>
    <mergeCell ref="A174:B174"/>
    <mergeCell ref="C174:F174"/>
    <mergeCell ref="I174:J174"/>
    <mergeCell ref="K174:N174"/>
    <mergeCell ref="O174:P174"/>
    <mergeCell ref="A175:B175"/>
    <mergeCell ref="C175:F175"/>
    <mergeCell ref="I175:J175"/>
    <mergeCell ref="K175:N175"/>
    <mergeCell ref="O175:P175"/>
    <mergeCell ref="A188:B188"/>
    <mergeCell ref="C188:F188"/>
    <mergeCell ref="I188:J188"/>
    <mergeCell ref="K188:N188"/>
    <mergeCell ref="O188:P188"/>
    <mergeCell ref="A189:B189"/>
    <mergeCell ref="C189:F189"/>
    <mergeCell ref="I189:J189"/>
    <mergeCell ref="K189:N189"/>
    <mergeCell ref="O189:P189"/>
    <mergeCell ref="A186:B186"/>
    <mergeCell ref="C186:F186"/>
    <mergeCell ref="I186:J186"/>
    <mergeCell ref="K186:N186"/>
    <mergeCell ref="O186:P186"/>
    <mergeCell ref="A187:B187"/>
    <mergeCell ref="C187:F187"/>
    <mergeCell ref="I187:J187"/>
    <mergeCell ref="K187:N187"/>
    <mergeCell ref="O187:P187"/>
    <mergeCell ref="A184:B184"/>
    <mergeCell ref="C184:F184"/>
    <mergeCell ref="I184:J184"/>
    <mergeCell ref="K184:N184"/>
    <mergeCell ref="O184:P184"/>
    <mergeCell ref="A185:B185"/>
    <mergeCell ref="C185:F185"/>
    <mergeCell ref="I185:J185"/>
    <mergeCell ref="K185:N185"/>
    <mergeCell ref="O185:P185"/>
    <mergeCell ref="A182:B182"/>
    <mergeCell ref="C182:F182"/>
    <mergeCell ref="I182:J182"/>
    <mergeCell ref="K182:N182"/>
    <mergeCell ref="O182:P182"/>
    <mergeCell ref="A183:B183"/>
    <mergeCell ref="C183:F183"/>
    <mergeCell ref="I183:J183"/>
    <mergeCell ref="K183:N183"/>
    <mergeCell ref="O183:P183"/>
    <mergeCell ref="A200:B200"/>
    <mergeCell ref="C200:F200"/>
    <mergeCell ref="I200:J200"/>
    <mergeCell ref="K200:N200"/>
    <mergeCell ref="O200:P200"/>
    <mergeCell ref="A201:B201"/>
    <mergeCell ref="C201:F201"/>
    <mergeCell ref="I201:J201"/>
    <mergeCell ref="K201:N201"/>
    <mergeCell ref="O201:P201"/>
    <mergeCell ref="A198:B198"/>
    <mergeCell ref="C198:Q198"/>
    <mergeCell ref="A199:B199"/>
    <mergeCell ref="C199:F199"/>
    <mergeCell ref="I199:J199"/>
    <mergeCell ref="K199:N199"/>
    <mergeCell ref="O199:P199"/>
    <mergeCell ref="A195:B195"/>
    <mergeCell ref="C195:F195"/>
    <mergeCell ref="I195:J195"/>
    <mergeCell ref="K195:N195"/>
    <mergeCell ref="O195:P195"/>
    <mergeCell ref="A196:F196"/>
    <mergeCell ref="I196:J196"/>
    <mergeCell ref="K196:N196"/>
    <mergeCell ref="O196:P196"/>
    <mergeCell ref="A192:F192"/>
    <mergeCell ref="I192:J192"/>
    <mergeCell ref="K192:N192"/>
    <mergeCell ref="O192:P192"/>
    <mergeCell ref="A194:B194"/>
    <mergeCell ref="C194:Q194"/>
    <mergeCell ref="A190:B190"/>
    <mergeCell ref="C190:F190"/>
    <mergeCell ref="I190:J190"/>
    <mergeCell ref="K190:N190"/>
    <mergeCell ref="O190:P190"/>
    <mergeCell ref="A191:B191"/>
    <mergeCell ref="C191:F191"/>
    <mergeCell ref="I191:J191"/>
    <mergeCell ref="K191:N191"/>
    <mergeCell ref="O191:P191"/>
    <mergeCell ref="A208:F208"/>
    <mergeCell ref="I208:J208"/>
    <mergeCell ref="K208:N208"/>
    <mergeCell ref="O208:P208"/>
    <mergeCell ref="A210:B210"/>
    <mergeCell ref="C210:Q210"/>
    <mergeCell ref="A206:B206"/>
    <mergeCell ref="C206:F206"/>
    <mergeCell ref="I206:J206"/>
    <mergeCell ref="K206:N206"/>
    <mergeCell ref="O206:P206"/>
    <mergeCell ref="A207:B207"/>
    <mergeCell ref="C207:F207"/>
    <mergeCell ref="I207:J207"/>
    <mergeCell ref="K207:N207"/>
    <mergeCell ref="O207:P207"/>
    <mergeCell ref="A204:B204"/>
    <mergeCell ref="C204:F204"/>
    <mergeCell ref="I204:J204"/>
    <mergeCell ref="K204:N204"/>
    <mergeCell ref="O204:P204"/>
    <mergeCell ref="A205:B205"/>
    <mergeCell ref="C205:F205"/>
    <mergeCell ref="I205:J205"/>
    <mergeCell ref="K205:N205"/>
    <mergeCell ref="O205:P205"/>
    <mergeCell ref="A202:B202"/>
    <mergeCell ref="C202:F202"/>
    <mergeCell ref="I202:J202"/>
    <mergeCell ref="K202:N202"/>
    <mergeCell ref="O202:P202"/>
    <mergeCell ref="A203:B203"/>
    <mergeCell ref="C203:F203"/>
    <mergeCell ref="I203:J203"/>
    <mergeCell ref="K203:N203"/>
    <mergeCell ref="O203:P203"/>
    <mergeCell ref="A217:B217"/>
    <mergeCell ref="C217:F217"/>
    <mergeCell ref="I217:J217"/>
    <mergeCell ref="K217:N217"/>
    <mergeCell ref="O217:P217"/>
    <mergeCell ref="A218:B218"/>
    <mergeCell ref="C218:F218"/>
    <mergeCell ref="I218:J218"/>
    <mergeCell ref="K218:N218"/>
    <mergeCell ref="O218:P218"/>
    <mergeCell ref="A215:B215"/>
    <mergeCell ref="C215:F215"/>
    <mergeCell ref="I215:J215"/>
    <mergeCell ref="K215:N215"/>
    <mergeCell ref="O215:P215"/>
    <mergeCell ref="A216:B216"/>
    <mergeCell ref="C216:F216"/>
    <mergeCell ref="I216:J216"/>
    <mergeCell ref="K216:N216"/>
    <mergeCell ref="O216:P216"/>
    <mergeCell ref="A213:B213"/>
    <mergeCell ref="C213:F213"/>
    <mergeCell ref="I213:J213"/>
    <mergeCell ref="K213:N213"/>
    <mergeCell ref="O213:P213"/>
    <mergeCell ref="A214:B214"/>
    <mergeCell ref="C214:F214"/>
    <mergeCell ref="I214:J214"/>
    <mergeCell ref="K214:N214"/>
    <mergeCell ref="O214:P214"/>
    <mergeCell ref="A211:B211"/>
    <mergeCell ref="C211:F211"/>
    <mergeCell ref="I211:J211"/>
    <mergeCell ref="K211:N211"/>
    <mergeCell ref="O211:P211"/>
    <mergeCell ref="A212:B212"/>
    <mergeCell ref="C212:F212"/>
    <mergeCell ref="I212:J212"/>
    <mergeCell ref="K212:N212"/>
    <mergeCell ref="O212:P212"/>
    <mergeCell ref="A225:B225"/>
    <mergeCell ref="C225:F225"/>
    <mergeCell ref="I225:J225"/>
    <mergeCell ref="K225:N225"/>
    <mergeCell ref="O225:P225"/>
    <mergeCell ref="A226:B226"/>
    <mergeCell ref="C226:F226"/>
    <mergeCell ref="I226:J226"/>
    <mergeCell ref="K226:N226"/>
    <mergeCell ref="O226:P226"/>
    <mergeCell ref="A223:B223"/>
    <mergeCell ref="C223:F223"/>
    <mergeCell ref="I223:J223"/>
    <mergeCell ref="K223:N223"/>
    <mergeCell ref="O223:P223"/>
    <mergeCell ref="A224:B224"/>
    <mergeCell ref="C224:F224"/>
    <mergeCell ref="I224:J224"/>
    <mergeCell ref="K224:N224"/>
    <mergeCell ref="O224:P224"/>
    <mergeCell ref="A221:B221"/>
    <mergeCell ref="C221:F221"/>
    <mergeCell ref="I221:J221"/>
    <mergeCell ref="K221:N221"/>
    <mergeCell ref="O221:P221"/>
    <mergeCell ref="A222:B222"/>
    <mergeCell ref="C222:F222"/>
    <mergeCell ref="I222:J222"/>
    <mergeCell ref="K222:N222"/>
    <mergeCell ref="O222:P222"/>
    <mergeCell ref="A219:B219"/>
    <mergeCell ref="C219:F219"/>
    <mergeCell ref="I219:J219"/>
    <mergeCell ref="K219:N219"/>
    <mergeCell ref="O219:P219"/>
    <mergeCell ref="A220:B220"/>
    <mergeCell ref="C220:F220"/>
    <mergeCell ref="I220:J220"/>
    <mergeCell ref="K220:N220"/>
    <mergeCell ref="O220:P220"/>
    <mergeCell ref="A233:B233"/>
    <mergeCell ref="C233:F233"/>
    <mergeCell ref="I233:J233"/>
    <mergeCell ref="K233:N233"/>
    <mergeCell ref="O233:P233"/>
    <mergeCell ref="A234:B234"/>
    <mergeCell ref="C234:F234"/>
    <mergeCell ref="I234:J234"/>
    <mergeCell ref="K234:N234"/>
    <mergeCell ref="O234:P234"/>
    <mergeCell ref="A231:B231"/>
    <mergeCell ref="C231:F231"/>
    <mergeCell ref="I231:J231"/>
    <mergeCell ref="K231:N231"/>
    <mergeCell ref="O231:P231"/>
    <mergeCell ref="A232:B232"/>
    <mergeCell ref="C232:F232"/>
    <mergeCell ref="I232:J232"/>
    <mergeCell ref="K232:N232"/>
    <mergeCell ref="O232:P232"/>
    <mergeCell ref="A229:B229"/>
    <mergeCell ref="C229:F229"/>
    <mergeCell ref="I229:J229"/>
    <mergeCell ref="K229:N229"/>
    <mergeCell ref="O229:P229"/>
    <mergeCell ref="A230:B230"/>
    <mergeCell ref="C230:F230"/>
    <mergeCell ref="I230:J230"/>
    <mergeCell ref="K230:N230"/>
    <mergeCell ref="O230:P230"/>
    <mergeCell ref="A227:B227"/>
    <mergeCell ref="C227:F227"/>
    <mergeCell ref="I227:J227"/>
    <mergeCell ref="K227:N227"/>
    <mergeCell ref="O227:P227"/>
    <mergeCell ref="A228:B228"/>
    <mergeCell ref="C228:F228"/>
    <mergeCell ref="I228:J228"/>
    <mergeCell ref="K228:N228"/>
    <mergeCell ref="O228:P228"/>
    <mergeCell ref="A242:B242"/>
    <mergeCell ref="C242:F242"/>
    <mergeCell ref="I242:J242"/>
    <mergeCell ref="K242:N242"/>
    <mergeCell ref="O242:P242"/>
    <mergeCell ref="A243:B243"/>
    <mergeCell ref="C243:F243"/>
    <mergeCell ref="I243:J243"/>
    <mergeCell ref="K243:N243"/>
    <mergeCell ref="O243:P243"/>
    <mergeCell ref="A240:B240"/>
    <mergeCell ref="C240:F240"/>
    <mergeCell ref="I240:J240"/>
    <mergeCell ref="K240:N240"/>
    <mergeCell ref="O240:P240"/>
    <mergeCell ref="A241:B241"/>
    <mergeCell ref="C241:F241"/>
    <mergeCell ref="I241:J241"/>
    <mergeCell ref="K241:N241"/>
    <mergeCell ref="O241:P241"/>
    <mergeCell ref="A238:B238"/>
    <mergeCell ref="C238:F238"/>
    <mergeCell ref="I238:J238"/>
    <mergeCell ref="K238:N238"/>
    <mergeCell ref="O238:P238"/>
    <mergeCell ref="A239:B239"/>
    <mergeCell ref="C239:F239"/>
    <mergeCell ref="I239:J239"/>
    <mergeCell ref="K239:N239"/>
    <mergeCell ref="O239:P239"/>
    <mergeCell ref="A235:F235"/>
    <mergeCell ref="I235:J235"/>
    <mergeCell ref="K235:N235"/>
    <mergeCell ref="O235:P235"/>
    <mergeCell ref="A237:B237"/>
    <mergeCell ref="C237:Q237"/>
    <mergeCell ref="A251:B251"/>
    <mergeCell ref="C251:F251"/>
    <mergeCell ref="I251:J251"/>
    <mergeCell ref="K251:N251"/>
    <mergeCell ref="O251:P251"/>
    <mergeCell ref="A252:B252"/>
    <mergeCell ref="C252:F252"/>
    <mergeCell ref="I252:J252"/>
    <mergeCell ref="K252:N252"/>
    <mergeCell ref="O252:P252"/>
    <mergeCell ref="A249:B249"/>
    <mergeCell ref="C249:F249"/>
    <mergeCell ref="I249:J249"/>
    <mergeCell ref="K249:N249"/>
    <mergeCell ref="O249:P249"/>
    <mergeCell ref="A250:B250"/>
    <mergeCell ref="C250:F250"/>
    <mergeCell ref="I250:J250"/>
    <mergeCell ref="K250:N250"/>
    <mergeCell ref="O250:P250"/>
    <mergeCell ref="A247:B247"/>
    <mergeCell ref="C247:Q247"/>
    <mergeCell ref="A248:B248"/>
    <mergeCell ref="C248:F248"/>
    <mergeCell ref="I248:J248"/>
    <mergeCell ref="K248:N248"/>
    <mergeCell ref="O248:P248"/>
    <mergeCell ref="A244:B244"/>
    <mergeCell ref="C244:F244"/>
    <mergeCell ref="I244:J244"/>
    <mergeCell ref="K244:N244"/>
    <mergeCell ref="O244:P244"/>
    <mergeCell ref="A245:F245"/>
    <mergeCell ref="I245:J245"/>
    <mergeCell ref="K245:N245"/>
    <mergeCell ref="O245:P245"/>
    <mergeCell ref="A259:B259"/>
    <mergeCell ref="C259:F259"/>
    <mergeCell ref="I259:J259"/>
    <mergeCell ref="K259:N259"/>
    <mergeCell ref="O259:P259"/>
    <mergeCell ref="A260:B260"/>
    <mergeCell ref="C260:F260"/>
    <mergeCell ref="I260:J260"/>
    <mergeCell ref="K260:N260"/>
    <mergeCell ref="O260:P260"/>
    <mergeCell ref="A257:B257"/>
    <mergeCell ref="C257:F257"/>
    <mergeCell ref="I257:J257"/>
    <mergeCell ref="K257:N257"/>
    <mergeCell ref="O257:P257"/>
    <mergeCell ref="A258:B258"/>
    <mergeCell ref="C258:F258"/>
    <mergeCell ref="I258:J258"/>
    <mergeCell ref="K258:N258"/>
    <mergeCell ref="O258:P258"/>
    <mergeCell ref="A255:B255"/>
    <mergeCell ref="C255:F255"/>
    <mergeCell ref="I255:J255"/>
    <mergeCell ref="K255:N255"/>
    <mergeCell ref="O255:P255"/>
    <mergeCell ref="A256:B256"/>
    <mergeCell ref="C256:F256"/>
    <mergeCell ref="I256:J256"/>
    <mergeCell ref="K256:N256"/>
    <mergeCell ref="O256:P256"/>
    <mergeCell ref="A253:B253"/>
    <mergeCell ref="C253:F253"/>
    <mergeCell ref="I253:J253"/>
    <mergeCell ref="K253:N253"/>
    <mergeCell ref="O253:P253"/>
    <mergeCell ref="A254:B254"/>
    <mergeCell ref="C254:F254"/>
    <mergeCell ref="I254:J254"/>
    <mergeCell ref="K254:N254"/>
    <mergeCell ref="O254:P254"/>
    <mergeCell ref="A267:B267"/>
    <mergeCell ref="C267:F267"/>
    <mergeCell ref="I267:J267"/>
    <mergeCell ref="K267:N267"/>
    <mergeCell ref="O267:P267"/>
    <mergeCell ref="A268:B268"/>
    <mergeCell ref="C268:F268"/>
    <mergeCell ref="I268:J268"/>
    <mergeCell ref="K268:N268"/>
    <mergeCell ref="O268:P268"/>
    <mergeCell ref="A265:B265"/>
    <mergeCell ref="C265:F265"/>
    <mergeCell ref="I265:J265"/>
    <mergeCell ref="K265:N265"/>
    <mergeCell ref="O265:P265"/>
    <mergeCell ref="A266:B266"/>
    <mergeCell ref="C266:F266"/>
    <mergeCell ref="I266:J266"/>
    <mergeCell ref="K266:N266"/>
    <mergeCell ref="O266:P266"/>
    <mergeCell ref="A263:B263"/>
    <mergeCell ref="C263:F263"/>
    <mergeCell ref="I263:J263"/>
    <mergeCell ref="K263:N263"/>
    <mergeCell ref="O263:P263"/>
    <mergeCell ref="A264:B264"/>
    <mergeCell ref="C264:F264"/>
    <mergeCell ref="I264:J264"/>
    <mergeCell ref="K264:N264"/>
    <mergeCell ref="O264:P264"/>
    <mergeCell ref="A261:B261"/>
    <mergeCell ref="C261:F261"/>
    <mergeCell ref="I261:J261"/>
    <mergeCell ref="K261:N261"/>
    <mergeCell ref="O261:P261"/>
    <mergeCell ref="A262:B262"/>
    <mergeCell ref="C262:F262"/>
    <mergeCell ref="I262:J262"/>
    <mergeCell ref="K262:N262"/>
    <mergeCell ref="O262:P262"/>
    <mergeCell ref="A275:B275"/>
    <mergeCell ref="C275:F275"/>
    <mergeCell ref="I275:J275"/>
    <mergeCell ref="K275:N275"/>
    <mergeCell ref="O275:P275"/>
    <mergeCell ref="A276:F276"/>
    <mergeCell ref="I276:J276"/>
    <mergeCell ref="K276:N276"/>
    <mergeCell ref="O276:P276"/>
    <mergeCell ref="A273:B273"/>
    <mergeCell ref="C273:F273"/>
    <mergeCell ref="I273:J273"/>
    <mergeCell ref="K273:N273"/>
    <mergeCell ref="O273:P273"/>
    <mergeCell ref="A274:B274"/>
    <mergeCell ref="C274:F274"/>
    <mergeCell ref="I274:J274"/>
    <mergeCell ref="K274:N274"/>
    <mergeCell ref="O274:P274"/>
    <mergeCell ref="A271:B271"/>
    <mergeCell ref="C271:F271"/>
    <mergeCell ref="I271:J271"/>
    <mergeCell ref="K271:N271"/>
    <mergeCell ref="O271:P271"/>
    <mergeCell ref="A272:B272"/>
    <mergeCell ref="C272:F272"/>
    <mergeCell ref="I272:J272"/>
    <mergeCell ref="K272:N272"/>
    <mergeCell ref="O272:P272"/>
    <mergeCell ref="A269:B269"/>
    <mergeCell ref="C269:F269"/>
    <mergeCell ref="I269:J269"/>
    <mergeCell ref="K269:N269"/>
    <mergeCell ref="O269:P269"/>
    <mergeCell ref="A270:B270"/>
    <mergeCell ref="C270:F270"/>
    <mergeCell ref="I270:J270"/>
    <mergeCell ref="K270:N270"/>
    <mergeCell ref="O270:P270"/>
    <mergeCell ref="A284:B284"/>
    <mergeCell ref="C284:F284"/>
    <mergeCell ref="I284:J284"/>
    <mergeCell ref="K284:N284"/>
    <mergeCell ref="O284:P284"/>
    <mergeCell ref="A285:B285"/>
    <mergeCell ref="C285:F285"/>
    <mergeCell ref="I285:J285"/>
    <mergeCell ref="K285:N285"/>
    <mergeCell ref="O285:P285"/>
    <mergeCell ref="A282:B282"/>
    <mergeCell ref="C282:F282"/>
    <mergeCell ref="I282:J282"/>
    <mergeCell ref="K282:N282"/>
    <mergeCell ref="O282:P282"/>
    <mergeCell ref="A283:B283"/>
    <mergeCell ref="C283:F283"/>
    <mergeCell ref="I283:J283"/>
    <mergeCell ref="K283:N283"/>
    <mergeCell ref="O283:P283"/>
    <mergeCell ref="A280:B280"/>
    <mergeCell ref="C280:F280"/>
    <mergeCell ref="I280:J280"/>
    <mergeCell ref="K280:N280"/>
    <mergeCell ref="O280:P280"/>
    <mergeCell ref="A281:B281"/>
    <mergeCell ref="C281:F281"/>
    <mergeCell ref="I281:J281"/>
    <mergeCell ref="K281:N281"/>
    <mergeCell ref="O281:P281"/>
    <mergeCell ref="A278:B278"/>
    <mergeCell ref="C278:Q278"/>
    <mergeCell ref="A279:B279"/>
    <mergeCell ref="C279:F279"/>
    <mergeCell ref="I279:J279"/>
    <mergeCell ref="K279:N279"/>
    <mergeCell ref="O279:P279"/>
    <mergeCell ref="A292:B292"/>
    <mergeCell ref="C292:F292"/>
    <mergeCell ref="I292:J292"/>
    <mergeCell ref="K292:N292"/>
    <mergeCell ref="O292:P292"/>
    <mergeCell ref="A293:B293"/>
    <mergeCell ref="C293:F293"/>
    <mergeCell ref="I293:J293"/>
    <mergeCell ref="K293:N293"/>
    <mergeCell ref="O293:P293"/>
    <mergeCell ref="A290:B290"/>
    <mergeCell ref="C290:F290"/>
    <mergeCell ref="I290:J290"/>
    <mergeCell ref="K290:N290"/>
    <mergeCell ref="O290:P290"/>
    <mergeCell ref="A291:B291"/>
    <mergeCell ref="C291:F291"/>
    <mergeCell ref="I291:J291"/>
    <mergeCell ref="K291:N291"/>
    <mergeCell ref="O291:P291"/>
    <mergeCell ref="A288:B288"/>
    <mergeCell ref="C288:F288"/>
    <mergeCell ref="I288:J288"/>
    <mergeCell ref="K288:N288"/>
    <mergeCell ref="O288:P288"/>
    <mergeCell ref="A289:B289"/>
    <mergeCell ref="C289:F289"/>
    <mergeCell ref="I289:J289"/>
    <mergeCell ref="K289:N289"/>
    <mergeCell ref="O289:P289"/>
    <mergeCell ref="A286:B286"/>
    <mergeCell ref="C286:F286"/>
    <mergeCell ref="I286:J286"/>
    <mergeCell ref="K286:N286"/>
    <mergeCell ref="O286:P286"/>
    <mergeCell ref="A287:B287"/>
    <mergeCell ref="C287:F287"/>
    <mergeCell ref="I287:J287"/>
    <mergeCell ref="K287:N287"/>
    <mergeCell ref="O287:P287"/>
    <mergeCell ref="A300:B300"/>
    <mergeCell ref="C300:F300"/>
    <mergeCell ref="I300:J300"/>
    <mergeCell ref="K300:N300"/>
    <mergeCell ref="O300:P300"/>
    <mergeCell ref="A301:B301"/>
    <mergeCell ref="C301:F301"/>
    <mergeCell ref="I301:J301"/>
    <mergeCell ref="K301:N301"/>
    <mergeCell ref="O301:P301"/>
    <mergeCell ref="A298:B298"/>
    <mergeCell ref="C298:F298"/>
    <mergeCell ref="I298:J298"/>
    <mergeCell ref="K298:N298"/>
    <mergeCell ref="O298:P298"/>
    <mergeCell ref="A299:B299"/>
    <mergeCell ref="C299:F299"/>
    <mergeCell ref="I299:J299"/>
    <mergeCell ref="K299:N299"/>
    <mergeCell ref="O299:P299"/>
    <mergeCell ref="A296:B296"/>
    <mergeCell ref="C296:F296"/>
    <mergeCell ref="I296:J296"/>
    <mergeCell ref="K296:N296"/>
    <mergeCell ref="O296:P296"/>
    <mergeCell ref="A297:B297"/>
    <mergeCell ref="C297:F297"/>
    <mergeCell ref="I297:J297"/>
    <mergeCell ref="K297:N297"/>
    <mergeCell ref="O297:P297"/>
    <mergeCell ref="A294:B294"/>
    <mergeCell ref="C294:F294"/>
    <mergeCell ref="I294:J294"/>
    <mergeCell ref="K294:N294"/>
    <mergeCell ref="O294:P294"/>
    <mergeCell ref="A295:B295"/>
    <mergeCell ref="C295:F295"/>
    <mergeCell ref="I295:J295"/>
    <mergeCell ref="K295:N295"/>
    <mergeCell ref="O295:P295"/>
    <mergeCell ref="A308:B308"/>
    <mergeCell ref="C308:F308"/>
    <mergeCell ref="I308:J308"/>
    <mergeCell ref="K308:N308"/>
    <mergeCell ref="O308:P308"/>
    <mergeCell ref="A309:F309"/>
    <mergeCell ref="I309:J309"/>
    <mergeCell ref="K309:N309"/>
    <mergeCell ref="O309:P309"/>
    <mergeCell ref="A306:B306"/>
    <mergeCell ref="C306:F306"/>
    <mergeCell ref="I306:J306"/>
    <mergeCell ref="K306:N306"/>
    <mergeCell ref="O306:P306"/>
    <mergeCell ref="A307:B307"/>
    <mergeCell ref="C307:F307"/>
    <mergeCell ref="I307:J307"/>
    <mergeCell ref="K307:N307"/>
    <mergeCell ref="O307:P307"/>
    <mergeCell ref="A304:B304"/>
    <mergeCell ref="C304:F304"/>
    <mergeCell ref="I304:J304"/>
    <mergeCell ref="K304:N304"/>
    <mergeCell ref="O304:P304"/>
    <mergeCell ref="A305:B305"/>
    <mergeCell ref="C305:F305"/>
    <mergeCell ref="I305:J305"/>
    <mergeCell ref="K305:N305"/>
    <mergeCell ref="O305:P305"/>
    <mergeCell ref="A302:B302"/>
    <mergeCell ref="C302:F302"/>
    <mergeCell ref="I302:J302"/>
    <mergeCell ref="K302:N302"/>
    <mergeCell ref="O302:P302"/>
    <mergeCell ref="A303:B303"/>
    <mergeCell ref="C303:F303"/>
    <mergeCell ref="I303:J303"/>
    <mergeCell ref="K303:N303"/>
    <mergeCell ref="O303:P303"/>
    <mergeCell ref="A317:B317"/>
    <mergeCell ref="C317:F317"/>
    <mergeCell ref="I317:J317"/>
    <mergeCell ref="K317:N317"/>
    <mergeCell ref="O317:P317"/>
    <mergeCell ref="A318:B318"/>
    <mergeCell ref="C318:F318"/>
    <mergeCell ref="I318:J318"/>
    <mergeCell ref="K318:N318"/>
    <mergeCell ref="O318:P318"/>
    <mergeCell ref="A315:B315"/>
    <mergeCell ref="C315:F315"/>
    <mergeCell ref="I315:J315"/>
    <mergeCell ref="K315:N315"/>
    <mergeCell ref="O315:P315"/>
    <mergeCell ref="A316:B316"/>
    <mergeCell ref="C316:F316"/>
    <mergeCell ref="I316:J316"/>
    <mergeCell ref="K316:N316"/>
    <mergeCell ref="O316:P316"/>
    <mergeCell ref="A313:B313"/>
    <mergeCell ref="C313:F313"/>
    <mergeCell ref="I313:J313"/>
    <mergeCell ref="K313:N313"/>
    <mergeCell ref="O313:P313"/>
    <mergeCell ref="A314:B314"/>
    <mergeCell ref="C314:F314"/>
    <mergeCell ref="I314:J314"/>
    <mergeCell ref="K314:N314"/>
    <mergeCell ref="O314:P314"/>
    <mergeCell ref="A311:B311"/>
    <mergeCell ref="C311:Q311"/>
    <mergeCell ref="A312:B312"/>
    <mergeCell ref="C312:F312"/>
    <mergeCell ref="I312:J312"/>
    <mergeCell ref="K312:N312"/>
    <mergeCell ref="O312:P312"/>
    <mergeCell ref="A325:B325"/>
    <mergeCell ref="C325:F325"/>
    <mergeCell ref="I325:J325"/>
    <mergeCell ref="K325:N325"/>
    <mergeCell ref="O325:P325"/>
    <mergeCell ref="A326:B326"/>
    <mergeCell ref="C326:F326"/>
    <mergeCell ref="I326:J326"/>
    <mergeCell ref="K326:N326"/>
    <mergeCell ref="O326:P326"/>
    <mergeCell ref="A323:B323"/>
    <mergeCell ref="C323:F323"/>
    <mergeCell ref="I323:J323"/>
    <mergeCell ref="K323:N323"/>
    <mergeCell ref="O323:P323"/>
    <mergeCell ref="A324:B324"/>
    <mergeCell ref="C324:F324"/>
    <mergeCell ref="I324:J324"/>
    <mergeCell ref="K324:N324"/>
    <mergeCell ref="O324:P324"/>
    <mergeCell ref="A321:B321"/>
    <mergeCell ref="C321:F321"/>
    <mergeCell ref="I321:J321"/>
    <mergeCell ref="K321:N321"/>
    <mergeCell ref="O321:P321"/>
    <mergeCell ref="A322:B322"/>
    <mergeCell ref="C322:F322"/>
    <mergeCell ref="I322:J322"/>
    <mergeCell ref="K322:N322"/>
    <mergeCell ref="O322:P322"/>
    <mergeCell ref="A319:B319"/>
    <mergeCell ref="C319:F319"/>
    <mergeCell ref="I319:J319"/>
    <mergeCell ref="K319:N319"/>
    <mergeCell ref="O319:P319"/>
    <mergeCell ref="A320:B320"/>
    <mergeCell ref="C320:F320"/>
    <mergeCell ref="I320:J320"/>
    <mergeCell ref="K320:N320"/>
    <mergeCell ref="O320:P320"/>
    <mergeCell ref="A333:B333"/>
    <mergeCell ref="C333:F333"/>
    <mergeCell ref="I333:J333"/>
    <mergeCell ref="K333:N333"/>
    <mergeCell ref="O333:P333"/>
    <mergeCell ref="A334:B334"/>
    <mergeCell ref="C334:F334"/>
    <mergeCell ref="I334:J334"/>
    <mergeCell ref="K334:N334"/>
    <mergeCell ref="O334:P334"/>
    <mergeCell ref="A331:B331"/>
    <mergeCell ref="C331:F331"/>
    <mergeCell ref="I331:J331"/>
    <mergeCell ref="K331:N331"/>
    <mergeCell ref="O331:P331"/>
    <mergeCell ref="A332:B332"/>
    <mergeCell ref="C332:F332"/>
    <mergeCell ref="I332:J332"/>
    <mergeCell ref="K332:N332"/>
    <mergeCell ref="O332:P332"/>
    <mergeCell ref="A329:B329"/>
    <mergeCell ref="C329:F329"/>
    <mergeCell ref="I329:J329"/>
    <mergeCell ref="K329:N329"/>
    <mergeCell ref="O329:P329"/>
    <mergeCell ref="A330:B330"/>
    <mergeCell ref="C330:F330"/>
    <mergeCell ref="I330:J330"/>
    <mergeCell ref="K330:N330"/>
    <mergeCell ref="O330:P330"/>
    <mergeCell ref="A327:B327"/>
    <mergeCell ref="C327:F327"/>
    <mergeCell ref="I327:J327"/>
    <mergeCell ref="K327:N327"/>
    <mergeCell ref="O327:P327"/>
    <mergeCell ref="A328:B328"/>
    <mergeCell ref="C328:F328"/>
    <mergeCell ref="I328:J328"/>
    <mergeCell ref="K328:N328"/>
    <mergeCell ref="O328:P328"/>
    <mergeCell ref="A342:B342"/>
    <mergeCell ref="C342:F342"/>
    <mergeCell ref="I342:J342"/>
    <mergeCell ref="K342:N342"/>
    <mergeCell ref="O342:P342"/>
    <mergeCell ref="A343:B343"/>
    <mergeCell ref="C343:F343"/>
    <mergeCell ref="I343:J343"/>
    <mergeCell ref="K343:N343"/>
    <mergeCell ref="O343:P343"/>
    <mergeCell ref="A340:B340"/>
    <mergeCell ref="C340:F340"/>
    <mergeCell ref="I340:J340"/>
    <mergeCell ref="K340:N340"/>
    <mergeCell ref="O340:P340"/>
    <mergeCell ref="A341:B341"/>
    <mergeCell ref="C341:F341"/>
    <mergeCell ref="I341:J341"/>
    <mergeCell ref="K341:N341"/>
    <mergeCell ref="O341:P341"/>
    <mergeCell ref="A338:B338"/>
    <mergeCell ref="C338:F338"/>
    <mergeCell ref="I338:J338"/>
    <mergeCell ref="K338:N338"/>
    <mergeCell ref="O338:P338"/>
    <mergeCell ref="A339:B339"/>
    <mergeCell ref="C339:F339"/>
    <mergeCell ref="I339:J339"/>
    <mergeCell ref="K339:N339"/>
    <mergeCell ref="O339:P339"/>
    <mergeCell ref="A335:F335"/>
    <mergeCell ref="I335:J335"/>
    <mergeCell ref="K335:N335"/>
    <mergeCell ref="O335:P335"/>
    <mergeCell ref="A337:B337"/>
    <mergeCell ref="C337:Q337"/>
    <mergeCell ref="A350:B350"/>
    <mergeCell ref="C350:F350"/>
    <mergeCell ref="I350:J350"/>
    <mergeCell ref="K350:N350"/>
    <mergeCell ref="O350:P350"/>
    <mergeCell ref="A351:B351"/>
    <mergeCell ref="C351:F351"/>
    <mergeCell ref="I351:J351"/>
    <mergeCell ref="K351:N351"/>
    <mergeCell ref="O351:P351"/>
    <mergeCell ref="A348:B348"/>
    <mergeCell ref="C348:F348"/>
    <mergeCell ref="I348:J348"/>
    <mergeCell ref="K348:N348"/>
    <mergeCell ref="O348:P348"/>
    <mergeCell ref="A349:B349"/>
    <mergeCell ref="C349:F349"/>
    <mergeCell ref="I349:J349"/>
    <mergeCell ref="K349:N349"/>
    <mergeCell ref="O349:P349"/>
    <mergeCell ref="A346:B346"/>
    <mergeCell ref="C346:F346"/>
    <mergeCell ref="I346:J346"/>
    <mergeCell ref="K346:N346"/>
    <mergeCell ref="O346:P346"/>
    <mergeCell ref="A347:B347"/>
    <mergeCell ref="C347:F347"/>
    <mergeCell ref="I347:J347"/>
    <mergeCell ref="K347:N347"/>
    <mergeCell ref="O347:P347"/>
    <mergeCell ref="A344:B344"/>
    <mergeCell ref="C344:F344"/>
    <mergeCell ref="I344:J344"/>
    <mergeCell ref="K344:N344"/>
    <mergeCell ref="O344:P344"/>
    <mergeCell ref="A345:B345"/>
    <mergeCell ref="C345:F345"/>
    <mergeCell ref="I345:J345"/>
    <mergeCell ref="K345:N345"/>
    <mergeCell ref="O345:P345"/>
    <mergeCell ref="A358:B358"/>
    <mergeCell ref="C358:F358"/>
    <mergeCell ref="I358:J358"/>
    <mergeCell ref="K358:N358"/>
    <mergeCell ref="O358:P358"/>
    <mergeCell ref="A359:B359"/>
    <mergeCell ref="C359:F359"/>
    <mergeCell ref="I359:J359"/>
    <mergeCell ref="K359:N359"/>
    <mergeCell ref="O359:P359"/>
    <mergeCell ref="A356:B356"/>
    <mergeCell ref="C356:F356"/>
    <mergeCell ref="I356:J356"/>
    <mergeCell ref="K356:N356"/>
    <mergeCell ref="O356:P356"/>
    <mergeCell ref="A357:B357"/>
    <mergeCell ref="C357:F357"/>
    <mergeCell ref="I357:J357"/>
    <mergeCell ref="K357:N357"/>
    <mergeCell ref="O357:P357"/>
    <mergeCell ref="A354:B354"/>
    <mergeCell ref="C354:F354"/>
    <mergeCell ref="I354:J354"/>
    <mergeCell ref="K354:N354"/>
    <mergeCell ref="O354:P354"/>
    <mergeCell ref="A355:B355"/>
    <mergeCell ref="C355:F355"/>
    <mergeCell ref="I355:J355"/>
    <mergeCell ref="K355:N355"/>
    <mergeCell ref="O355:P355"/>
    <mergeCell ref="A352:B352"/>
    <mergeCell ref="C352:F352"/>
    <mergeCell ref="I352:J352"/>
    <mergeCell ref="K352:N352"/>
    <mergeCell ref="O352:P352"/>
    <mergeCell ref="A353:B353"/>
    <mergeCell ref="C353:F353"/>
    <mergeCell ref="I353:J353"/>
    <mergeCell ref="K353:N353"/>
    <mergeCell ref="O353:P353"/>
    <mergeCell ref="A366:B366"/>
    <mergeCell ref="C366:F366"/>
    <mergeCell ref="I366:J366"/>
    <mergeCell ref="K366:N366"/>
    <mergeCell ref="O366:P366"/>
    <mergeCell ref="A367:B367"/>
    <mergeCell ref="C367:F367"/>
    <mergeCell ref="I367:J367"/>
    <mergeCell ref="K367:N367"/>
    <mergeCell ref="O367:P367"/>
    <mergeCell ref="A364:B364"/>
    <mergeCell ref="C364:F364"/>
    <mergeCell ref="I364:J364"/>
    <mergeCell ref="K364:N364"/>
    <mergeCell ref="O364:P364"/>
    <mergeCell ref="A365:B365"/>
    <mergeCell ref="C365:F365"/>
    <mergeCell ref="I365:J365"/>
    <mergeCell ref="K365:N365"/>
    <mergeCell ref="O365:P365"/>
    <mergeCell ref="A362:B362"/>
    <mergeCell ref="C362:F362"/>
    <mergeCell ref="I362:J362"/>
    <mergeCell ref="K362:N362"/>
    <mergeCell ref="O362:P362"/>
    <mergeCell ref="A363:B363"/>
    <mergeCell ref="C363:F363"/>
    <mergeCell ref="I363:J363"/>
    <mergeCell ref="K363:N363"/>
    <mergeCell ref="O363:P363"/>
    <mergeCell ref="A360:B360"/>
    <mergeCell ref="C360:F360"/>
    <mergeCell ref="I360:J360"/>
    <mergeCell ref="K360:N360"/>
    <mergeCell ref="O360:P360"/>
    <mergeCell ref="A361:B361"/>
    <mergeCell ref="C361:F361"/>
    <mergeCell ref="I361:J361"/>
    <mergeCell ref="K361:N361"/>
    <mergeCell ref="O361:P361"/>
    <mergeCell ref="A374:B374"/>
    <mergeCell ref="C374:F374"/>
    <mergeCell ref="I374:J374"/>
    <mergeCell ref="K374:N374"/>
    <mergeCell ref="O374:P374"/>
    <mergeCell ref="A375:B375"/>
    <mergeCell ref="C375:F375"/>
    <mergeCell ref="I375:J375"/>
    <mergeCell ref="K375:N375"/>
    <mergeCell ref="O375:P375"/>
    <mergeCell ref="A372:B372"/>
    <mergeCell ref="C372:F372"/>
    <mergeCell ref="I372:J372"/>
    <mergeCell ref="K372:N372"/>
    <mergeCell ref="O372:P372"/>
    <mergeCell ref="A373:B373"/>
    <mergeCell ref="C373:F373"/>
    <mergeCell ref="I373:J373"/>
    <mergeCell ref="K373:N373"/>
    <mergeCell ref="O373:P373"/>
    <mergeCell ref="A370:B370"/>
    <mergeCell ref="C370:F370"/>
    <mergeCell ref="I370:J370"/>
    <mergeCell ref="K370:N370"/>
    <mergeCell ref="O370:P370"/>
    <mergeCell ref="A371:B371"/>
    <mergeCell ref="C371:F371"/>
    <mergeCell ref="I371:J371"/>
    <mergeCell ref="K371:N371"/>
    <mergeCell ref="O371:P371"/>
    <mergeCell ref="A368:B368"/>
    <mergeCell ref="C368:F368"/>
    <mergeCell ref="I368:J368"/>
    <mergeCell ref="K368:N368"/>
    <mergeCell ref="O368:P368"/>
    <mergeCell ref="A369:B369"/>
    <mergeCell ref="C369:F369"/>
    <mergeCell ref="I369:J369"/>
    <mergeCell ref="K369:N369"/>
    <mergeCell ref="O369:P369"/>
    <mergeCell ref="A382:B382"/>
    <mergeCell ref="C382:F382"/>
    <mergeCell ref="I382:J382"/>
    <mergeCell ref="K382:N382"/>
    <mergeCell ref="O382:P382"/>
    <mergeCell ref="A383:B383"/>
    <mergeCell ref="C383:F383"/>
    <mergeCell ref="I383:J383"/>
    <mergeCell ref="K383:N383"/>
    <mergeCell ref="O383:P383"/>
    <mergeCell ref="A380:B380"/>
    <mergeCell ref="C380:F380"/>
    <mergeCell ref="I380:J380"/>
    <mergeCell ref="K380:N380"/>
    <mergeCell ref="O380:P380"/>
    <mergeCell ref="A381:B381"/>
    <mergeCell ref="C381:F381"/>
    <mergeCell ref="I381:J381"/>
    <mergeCell ref="K381:N381"/>
    <mergeCell ref="O381:P381"/>
    <mergeCell ref="A378:B378"/>
    <mergeCell ref="C378:F378"/>
    <mergeCell ref="I378:J378"/>
    <mergeCell ref="K378:N378"/>
    <mergeCell ref="O378:P378"/>
    <mergeCell ref="A379:B379"/>
    <mergeCell ref="C379:F379"/>
    <mergeCell ref="I379:J379"/>
    <mergeCell ref="K379:N379"/>
    <mergeCell ref="O379:P379"/>
    <mergeCell ref="A376:B376"/>
    <mergeCell ref="C376:F376"/>
    <mergeCell ref="I376:J376"/>
    <mergeCell ref="K376:N376"/>
    <mergeCell ref="O376:P376"/>
    <mergeCell ref="A377:B377"/>
    <mergeCell ref="C377:F377"/>
    <mergeCell ref="I377:J377"/>
    <mergeCell ref="K377:N377"/>
    <mergeCell ref="O377:P377"/>
    <mergeCell ref="A390:B390"/>
    <mergeCell ref="C390:F390"/>
    <mergeCell ref="I390:J390"/>
    <mergeCell ref="K390:N390"/>
    <mergeCell ref="O390:P390"/>
    <mergeCell ref="A391:B391"/>
    <mergeCell ref="C391:F391"/>
    <mergeCell ref="I391:J391"/>
    <mergeCell ref="K391:N391"/>
    <mergeCell ref="O391:P391"/>
    <mergeCell ref="A388:B388"/>
    <mergeCell ref="C388:F388"/>
    <mergeCell ref="I388:J388"/>
    <mergeCell ref="K388:N388"/>
    <mergeCell ref="O388:P388"/>
    <mergeCell ref="A389:B389"/>
    <mergeCell ref="C389:F389"/>
    <mergeCell ref="I389:J389"/>
    <mergeCell ref="K389:N389"/>
    <mergeCell ref="O389:P389"/>
    <mergeCell ref="A386:B386"/>
    <mergeCell ref="C386:F386"/>
    <mergeCell ref="I386:J386"/>
    <mergeCell ref="K386:N386"/>
    <mergeCell ref="O386:P386"/>
    <mergeCell ref="A387:B387"/>
    <mergeCell ref="C387:F387"/>
    <mergeCell ref="I387:J387"/>
    <mergeCell ref="K387:N387"/>
    <mergeCell ref="O387:P387"/>
    <mergeCell ref="A384:B384"/>
    <mergeCell ref="C384:F384"/>
    <mergeCell ref="I384:J384"/>
    <mergeCell ref="K384:N384"/>
    <mergeCell ref="O384:P384"/>
    <mergeCell ref="A385:B385"/>
    <mergeCell ref="C385:F385"/>
    <mergeCell ref="I385:J385"/>
    <mergeCell ref="K385:N385"/>
    <mergeCell ref="O385:P385"/>
    <mergeCell ref="A398:B398"/>
    <mergeCell ref="C398:F398"/>
    <mergeCell ref="I398:J398"/>
    <mergeCell ref="K398:N398"/>
    <mergeCell ref="O398:P398"/>
    <mergeCell ref="A399:B399"/>
    <mergeCell ref="C399:F399"/>
    <mergeCell ref="I399:J399"/>
    <mergeCell ref="K399:N399"/>
    <mergeCell ref="O399:P399"/>
    <mergeCell ref="A396:B396"/>
    <mergeCell ref="C396:F396"/>
    <mergeCell ref="I396:J396"/>
    <mergeCell ref="K396:N396"/>
    <mergeCell ref="O396:P396"/>
    <mergeCell ref="A397:B397"/>
    <mergeCell ref="C397:F397"/>
    <mergeCell ref="I397:J397"/>
    <mergeCell ref="K397:N397"/>
    <mergeCell ref="O397:P397"/>
    <mergeCell ref="A394:B394"/>
    <mergeCell ref="C394:F394"/>
    <mergeCell ref="I394:J394"/>
    <mergeCell ref="K394:N394"/>
    <mergeCell ref="O394:P394"/>
    <mergeCell ref="A395:B395"/>
    <mergeCell ref="C395:F395"/>
    <mergeCell ref="I395:J395"/>
    <mergeCell ref="K395:N395"/>
    <mergeCell ref="O395:P395"/>
    <mergeCell ref="A392:B392"/>
    <mergeCell ref="C392:F392"/>
    <mergeCell ref="I392:J392"/>
    <mergeCell ref="K392:N392"/>
    <mergeCell ref="O392:P392"/>
    <mergeCell ref="A393:B393"/>
    <mergeCell ref="C393:F393"/>
    <mergeCell ref="I393:J393"/>
    <mergeCell ref="K393:N393"/>
    <mergeCell ref="O393:P393"/>
    <mergeCell ref="A406:B406"/>
    <mergeCell ref="C406:F406"/>
    <mergeCell ref="I406:J406"/>
    <mergeCell ref="K406:N406"/>
    <mergeCell ref="O406:P406"/>
    <mergeCell ref="A407:F407"/>
    <mergeCell ref="I407:J407"/>
    <mergeCell ref="K407:N407"/>
    <mergeCell ref="O407:P407"/>
    <mergeCell ref="A404:B404"/>
    <mergeCell ref="C404:F404"/>
    <mergeCell ref="I404:J404"/>
    <mergeCell ref="K404:N404"/>
    <mergeCell ref="O404:P404"/>
    <mergeCell ref="A405:B405"/>
    <mergeCell ref="C405:F405"/>
    <mergeCell ref="I405:J405"/>
    <mergeCell ref="K405:N405"/>
    <mergeCell ref="O405:P405"/>
    <mergeCell ref="A402:B402"/>
    <mergeCell ref="C402:F402"/>
    <mergeCell ref="I402:J402"/>
    <mergeCell ref="K402:N402"/>
    <mergeCell ref="O402:P402"/>
    <mergeCell ref="A403:B403"/>
    <mergeCell ref="C403:F403"/>
    <mergeCell ref="I403:J403"/>
    <mergeCell ref="K403:N403"/>
    <mergeCell ref="O403:P403"/>
    <mergeCell ref="A400:B400"/>
    <mergeCell ref="C400:F400"/>
    <mergeCell ref="I400:J400"/>
    <mergeCell ref="K400:N400"/>
    <mergeCell ref="O400:P400"/>
    <mergeCell ref="A401:B401"/>
    <mergeCell ref="C401:F401"/>
    <mergeCell ref="I401:J401"/>
    <mergeCell ref="K401:N401"/>
    <mergeCell ref="O401:P401"/>
    <mergeCell ref="A415:B415"/>
    <mergeCell ref="C415:F415"/>
    <mergeCell ref="I415:J415"/>
    <mergeCell ref="K415:N415"/>
    <mergeCell ref="O415:P415"/>
    <mergeCell ref="A416:B416"/>
    <mergeCell ref="C416:F416"/>
    <mergeCell ref="I416:J416"/>
    <mergeCell ref="K416:N416"/>
    <mergeCell ref="O416:P416"/>
    <mergeCell ref="A413:B413"/>
    <mergeCell ref="C413:F413"/>
    <mergeCell ref="I413:J413"/>
    <mergeCell ref="K413:N413"/>
    <mergeCell ref="O413:P413"/>
    <mergeCell ref="A414:B414"/>
    <mergeCell ref="C414:F414"/>
    <mergeCell ref="I414:J414"/>
    <mergeCell ref="K414:N414"/>
    <mergeCell ref="O414:P414"/>
    <mergeCell ref="A411:B411"/>
    <mergeCell ref="C411:F411"/>
    <mergeCell ref="I411:J411"/>
    <mergeCell ref="K411:N411"/>
    <mergeCell ref="O411:P411"/>
    <mergeCell ref="A412:B412"/>
    <mergeCell ref="C412:F412"/>
    <mergeCell ref="I412:J412"/>
    <mergeCell ref="K412:N412"/>
    <mergeCell ref="O412:P412"/>
    <mergeCell ref="A409:B409"/>
    <mergeCell ref="C409:Q409"/>
    <mergeCell ref="A410:B410"/>
    <mergeCell ref="C410:F410"/>
    <mergeCell ref="I410:J410"/>
    <mergeCell ref="K410:N410"/>
    <mergeCell ref="O410:P410"/>
    <mergeCell ref="A423:B423"/>
    <mergeCell ref="C423:F423"/>
    <mergeCell ref="I423:J423"/>
    <mergeCell ref="K423:N423"/>
    <mergeCell ref="O423:P423"/>
    <mergeCell ref="A424:B424"/>
    <mergeCell ref="C424:F424"/>
    <mergeCell ref="I424:J424"/>
    <mergeCell ref="K424:N424"/>
    <mergeCell ref="O424:P424"/>
    <mergeCell ref="A421:B421"/>
    <mergeCell ref="C421:F421"/>
    <mergeCell ref="I421:J421"/>
    <mergeCell ref="K421:N421"/>
    <mergeCell ref="O421:P421"/>
    <mergeCell ref="A422:B422"/>
    <mergeCell ref="C422:F422"/>
    <mergeCell ref="I422:J422"/>
    <mergeCell ref="K422:N422"/>
    <mergeCell ref="O422:P422"/>
    <mergeCell ref="A419:B419"/>
    <mergeCell ref="C419:F419"/>
    <mergeCell ref="I419:J419"/>
    <mergeCell ref="K419:N419"/>
    <mergeCell ref="O419:P419"/>
    <mergeCell ref="A420:B420"/>
    <mergeCell ref="C420:F420"/>
    <mergeCell ref="I420:J420"/>
    <mergeCell ref="K420:N420"/>
    <mergeCell ref="O420:P420"/>
    <mergeCell ref="A417:B417"/>
    <mergeCell ref="C417:F417"/>
    <mergeCell ref="I417:J417"/>
    <mergeCell ref="K417:N417"/>
    <mergeCell ref="O417:P417"/>
    <mergeCell ref="A418:B418"/>
    <mergeCell ref="C418:F418"/>
    <mergeCell ref="I418:J418"/>
    <mergeCell ref="K418:N418"/>
    <mergeCell ref="O418:P418"/>
    <mergeCell ref="A431:B431"/>
    <mergeCell ref="C431:F431"/>
    <mergeCell ref="I431:J431"/>
    <mergeCell ref="K431:N431"/>
    <mergeCell ref="O431:P431"/>
    <mergeCell ref="A432:B432"/>
    <mergeCell ref="C432:F432"/>
    <mergeCell ref="I432:J432"/>
    <mergeCell ref="K432:N432"/>
    <mergeCell ref="O432:P432"/>
    <mergeCell ref="A429:B429"/>
    <mergeCell ref="C429:F429"/>
    <mergeCell ref="I429:J429"/>
    <mergeCell ref="K429:N429"/>
    <mergeCell ref="O429:P429"/>
    <mergeCell ref="A430:B430"/>
    <mergeCell ref="C430:F430"/>
    <mergeCell ref="I430:J430"/>
    <mergeCell ref="K430:N430"/>
    <mergeCell ref="O430:P430"/>
    <mergeCell ref="A427:B427"/>
    <mergeCell ref="C427:F427"/>
    <mergeCell ref="I427:J427"/>
    <mergeCell ref="K427:N427"/>
    <mergeCell ref="O427:P427"/>
    <mergeCell ref="A428:B428"/>
    <mergeCell ref="C428:F428"/>
    <mergeCell ref="I428:J428"/>
    <mergeCell ref="K428:N428"/>
    <mergeCell ref="O428:P428"/>
    <mergeCell ref="A425:B425"/>
    <mergeCell ref="C425:F425"/>
    <mergeCell ref="I425:J425"/>
    <mergeCell ref="K425:N425"/>
    <mergeCell ref="O425:P425"/>
    <mergeCell ref="A426:B426"/>
    <mergeCell ref="C426:F426"/>
    <mergeCell ref="I426:J426"/>
    <mergeCell ref="K426:N426"/>
    <mergeCell ref="O426:P426"/>
    <mergeCell ref="A440:B440"/>
    <mergeCell ref="C440:F440"/>
    <mergeCell ref="I440:J440"/>
    <mergeCell ref="K440:N440"/>
    <mergeCell ref="O440:P440"/>
    <mergeCell ref="A441:B441"/>
    <mergeCell ref="C441:F441"/>
    <mergeCell ref="I441:J441"/>
    <mergeCell ref="K441:N441"/>
    <mergeCell ref="O441:P441"/>
    <mergeCell ref="A437:F437"/>
    <mergeCell ref="I437:J437"/>
    <mergeCell ref="K437:N437"/>
    <mergeCell ref="O437:P437"/>
    <mergeCell ref="A439:B439"/>
    <mergeCell ref="C439:Q439"/>
    <mergeCell ref="A435:B435"/>
    <mergeCell ref="C435:F435"/>
    <mergeCell ref="I435:J435"/>
    <mergeCell ref="K435:N435"/>
    <mergeCell ref="O435:P435"/>
    <mergeCell ref="A436:B436"/>
    <mergeCell ref="C436:F436"/>
    <mergeCell ref="I436:J436"/>
    <mergeCell ref="K436:N436"/>
    <mergeCell ref="O436:P436"/>
    <mergeCell ref="A433:B433"/>
    <mergeCell ref="C433:F433"/>
    <mergeCell ref="I433:J433"/>
    <mergeCell ref="K433:N433"/>
    <mergeCell ref="O433:P433"/>
    <mergeCell ref="A434:B434"/>
    <mergeCell ref="C434:F434"/>
    <mergeCell ref="I434:J434"/>
    <mergeCell ref="K434:N434"/>
    <mergeCell ref="O434:P434"/>
    <mergeCell ref="A448:B448"/>
    <mergeCell ref="C448:F448"/>
    <mergeCell ref="I448:J448"/>
    <mergeCell ref="K448:N448"/>
    <mergeCell ref="O448:P448"/>
    <mergeCell ref="A449:B449"/>
    <mergeCell ref="C449:F449"/>
    <mergeCell ref="I449:J449"/>
    <mergeCell ref="K449:N449"/>
    <mergeCell ref="O449:P449"/>
    <mergeCell ref="A446:B446"/>
    <mergeCell ref="C446:F446"/>
    <mergeCell ref="I446:J446"/>
    <mergeCell ref="K446:N446"/>
    <mergeCell ref="O446:P446"/>
    <mergeCell ref="A447:B447"/>
    <mergeCell ref="C447:F447"/>
    <mergeCell ref="I447:J447"/>
    <mergeCell ref="K447:N447"/>
    <mergeCell ref="O447:P447"/>
    <mergeCell ref="A444:B444"/>
    <mergeCell ref="C444:F444"/>
    <mergeCell ref="I444:J444"/>
    <mergeCell ref="K444:N444"/>
    <mergeCell ref="O444:P444"/>
    <mergeCell ref="A445:B445"/>
    <mergeCell ref="C445:F445"/>
    <mergeCell ref="I445:J445"/>
    <mergeCell ref="K445:N445"/>
    <mergeCell ref="O445:P445"/>
    <mergeCell ref="A442:B442"/>
    <mergeCell ref="C442:F442"/>
    <mergeCell ref="I442:J442"/>
    <mergeCell ref="K442:N442"/>
    <mergeCell ref="O442:P442"/>
    <mergeCell ref="A443:B443"/>
    <mergeCell ref="C443:F443"/>
    <mergeCell ref="I443:J443"/>
    <mergeCell ref="K443:N443"/>
    <mergeCell ref="O443:P443"/>
    <mergeCell ref="A456:B456"/>
    <mergeCell ref="C456:F456"/>
    <mergeCell ref="I456:J456"/>
    <mergeCell ref="K456:N456"/>
    <mergeCell ref="O456:P456"/>
    <mergeCell ref="A457:F457"/>
    <mergeCell ref="I457:J457"/>
    <mergeCell ref="K457:N457"/>
    <mergeCell ref="O457:P457"/>
    <mergeCell ref="A454:B454"/>
    <mergeCell ref="C454:F454"/>
    <mergeCell ref="I454:J454"/>
    <mergeCell ref="K454:N454"/>
    <mergeCell ref="O454:P454"/>
    <mergeCell ref="A455:B455"/>
    <mergeCell ref="C455:F455"/>
    <mergeCell ref="I455:J455"/>
    <mergeCell ref="K455:N455"/>
    <mergeCell ref="O455:P455"/>
    <mergeCell ref="A452:B452"/>
    <mergeCell ref="C452:F452"/>
    <mergeCell ref="I452:J452"/>
    <mergeCell ref="K452:N452"/>
    <mergeCell ref="O452:P452"/>
    <mergeCell ref="A453:B453"/>
    <mergeCell ref="C453:F453"/>
    <mergeCell ref="I453:J453"/>
    <mergeCell ref="K453:N453"/>
    <mergeCell ref="O453:P453"/>
    <mergeCell ref="A450:B450"/>
    <mergeCell ref="C450:F450"/>
    <mergeCell ref="I450:J450"/>
    <mergeCell ref="K450:N450"/>
    <mergeCell ref="O450:P450"/>
    <mergeCell ref="A451:B451"/>
    <mergeCell ref="C451:F451"/>
    <mergeCell ref="I451:J451"/>
    <mergeCell ref="K451:N451"/>
    <mergeCell ref="O451:P451"/>
    <mergeCell ref="A466:B466"/>
    <mergeCell ref="C466:F466"/>
    <mergeCell ref="I466:J466"/>
    <mergeCell ref="K466:N466"/>
    <mergeCell ref="O466:P466"/>
    <mergeCell ref="A467:B467"/>
    <mergeCell ref="C467:F467"/>
    <mergeCell ref="I467:J467"/>
    <mergeCell ref="K467:N467"/>
    <mergeCell ref="O467:P467"/>
    <mergeCell ref="A464:B464"/>
    <mergeCell ref="C464:F464"/>
    <mergeCell ref="I464:J464"/>
    <mergeCell ref="K464:N464"/>
    <mergeCell ref="O464:P464"/>
    <mergeCell ref="A465:B465"/>
    <mergeCell ref="C465:F465"/>
    <mergeCell ref="I465:J465"/>
    <mergeCell ref="K465:N465"/>
    <mergeCell ref="O465:P465"/>
    <mergeCell ref="A461:F461"/>
    <mergeCell ref="I461:J461"/>
    <mergeCell ref="K461:N461"/>
    <mergeCell ref="O461:P461"/>
    <mergeCell ref="A463:B463"/>
    <mergeCell ref="C463:Q463"/>
    <mergeCell ref="A459:B459"/>
    <mergeCell ref="C459:Q459"/>
    <mergeCell ref="A460:B460"/>
    <mergeCell ref="C460:F460"/>
    <mergeCell ref="I460:J460"/>
    <mergeCell ref="K460:N460"/>
    <mergeCell ref="O460:P460"/>
    <mergeCell ref="A474:B474"/>
    <mergeCell ref="C474:F474"/>
    <mergeCell ref="I474:J474"/>
    <mergeCell ref="K474:N474"/>
    <mergeCell ref="O474:P474"/>
    <mergeCell ref="A475:B475"/>
    <mergeCell ref="C475:F475"/>
    <mergeCell ref="I475:J475"/>
    <mergeCell ref="K475:N475"/>
    <mergeCell ref="O475:P475"/>
    <mergeCell ref="A472:B472"/>
    <mergeCell ref="C472:F472"/>
    <mergeCell ref="I472:J472"/>
    <mergeCell ref="K472:N472"/>
    <mergeCell ref="O472:P472"/>
    <mergeCell ref="A473:B473"/>
    <mergeCell ref="C473:F473"/>
    <mergeCell ref="I473:J473"/>
    <mergeCell ref="K473:N473"/>
    <mergeCell ref="O473:P473"/>
    <mergeCell ref="A470:B470"/>
    <mergeCell ref="C470:F470"/>
    <mergeCell ref="I470:J470"/>
    <mergeCell ref="K470:N470"/>
    <mergeCell ref="O470:P470"/>
    <mergeCell ref="A471:B471"/>
    <mergeCell ref="C471:F471"/>
    <mergeCell ref="I471:J471"/>
    <mergeCell ref="K471:N471"/>
    <mergeCell ref="O471:P471"/>
    <mergeCell ref="A468:B468"/>
    <mergeCell ref="C468:F468"/>
    <mergeCell ref="I468:J468"/>
    <mergeCell ref="K468:N468"/>
    <mergeCell ref="O468:P468"/>
    <mergeCell ref="A469:B469"/>
    <mergeCell ref="C469:F469"/>
    <mergeCell ref="I469:J469"/>
    <mergeCell ref="K469:N469"/>
    <mergeCell ref="O469:P469"/>
    <mergeCell ref="A482:B482"/>
    <mergeCell ref="C482:F482"/>
    <mergeCell ref="I482:J482"/>
    <mergeCell ref="K482:N482"/>
    <mergeCell ref="O482:P482"/>
    <mergeCell ref="A483:B483"/>
    <mergeCell ref="C483:F483"/>
    <mergeCell ref="I483:J483"/>
    <mergeCell ref="K483:N483"/>
    <mergeCell ref="O483:P483"/>
    <mergeCell ref="A480:B480"/>
    <mergeCell ref="C480:F480"/>
    <mergeCell ref="I480:J480"/>
    <mergeCell ref="K480:N480"/>
    <mergeCell ref="O480:P480"/>
    <mergeCell ref="A481:B481"/>
    <mergeCell ref="C481:F481"/>
    <mergeCell ref="I481:J481"/>
    <mergeCell ref="K481:N481"/>
    <mergeCell ref="O481:P481"/>
    <mergeCell ref="A478:B478"/>
    <mergeCell ref="C478:F478"/>
    <mergeCell ref="I478:J478"/>
    <mergeCell ref="K478:N478"/>
    <mergeCell ref="O478:P478"/>
    <mergeCell ref="A479:B479"/>
    <mergeCell ref="C479:F479"/>
    <mergeCell ref="I479:J479"/>
    <mergeCell ref="K479:N479"/>
    <mergeCell ref="O479:P479"/>
    <mergeCell ref="A476:B476"/>
    <mergeCell ref="C476:F476"/>
    <mergeCell ref="I476:J476"/>
    <mergeCell ref="K476:N476"/>
    <mergeCell ref="O476:P476"/>
    <mergeCell ref="A477:B477"/>
    <mergeCell ref="C477:F477"/>
    <mergeCell ref="I477:J477"/>
    <mergeCell ref="K477:N477"/>
    <mergeCell ref="O477:P477"/>
    <mergeCell ref="A491:B491"/>
    <mergeCell ref="C491:F491"/>
    <mergeCell ref="I491:J491"/>
    <mergeCell ref="K491:N491"/>
    <mergeCell ref="O491:P491"/>
    <mergeCell ref="A492:B492"/>
    <mergeCell ref="C492:F492"/>
    <mergeCell ref="I492:J492"/>
    <mergeCell ref="K492:N492"/>
    <mergeCell ref="O492:P492"/>
    <mergeCell ref="A489:B489"/>
    <mergeCell ref="C489:Q489"/>
    <mergeCell ref="A490:B490"/>
    <mergeCell ref="C490:F490"/>
    <mergeCell ref="I490:J490"/>
    <mergeCell ref="K490:N490"/>
    <mergeCell ref="O490:P490"/>
    <mergeCell ref="A486:B486"/>
    <mergeCell ref="C486:F486"/>
    <mergeCell ref="I486:J486"/>
    <mergeCell ref="K486:N486"/>
    <mergeCell ref="O486:P486"/>
    <mergeCell ref="A487:F487"/>
    <mergeCell ref="I487:J487"/>
    <mergeCell ref="K487:N487"/>
    <mergeCell ref="O487:P487"/>
    <mergeCell ref="A484:B484"/>
    <mergeCell ref="C484:F484"/>
    <mergeCell ref="I484:J484"/>
    <mergeCell ref="K484:N484"/>
    <mergeCell ref="O484:P484"/>
    <mergeCell ref="A485:B485"/>
    <mergeCell ref="C485:F485"/>
    <mergeCell ref="I485:J485"/>
    <mergeCell ref="K485:N485"/>
    <mergeCell ref="O485:P485"/>
    <mergeCell ref="A499:B499"/>
    <mergeCell ref="C499:F499"/>
    <mergeCell ref="I499:J499"/>
    <mergeCell ref="K499:N499"/>
    <mergeCell ref="O499:P499"/>
    <mergeCell ref="A500:B500"/>
    <mergeCell ref="C500:F500"/>
    <mergeCell ref="I500:J500"/>
    <mergeCell ref="K500:N500"/>
    <mergeCell ref="O500:P500"/>
    <mergeCell ref="A497:B497"/>
    <mergeCell ref="C497:F497"/>
    <mergeCell ref="I497:J497"/>
    <mergeCell ref="K497:N497"/>
    <mergeCell ref="O497:P497"/>
    <mergeCell ref="A498:B498"/>
    <mergeCell ref="C498:F498"/>
    <mergeCell ref="I498:J498"/>
    <mergeCell ref="K498:N498"/>
    <mergeCell ref="O498:P498"/>
    <mergeCell ref="A495:B495"/>
    <mergeCell ref="C495:F495"/>
    <mergeCell ref="I495:J495"/>
    <mergeCell ref="K495:N495"/>
    <mergeCell ref="O495:P495"/>
    <mergeCell ref="A496:B496"/>
    <mergeCell ref="C496:F496"/>
    <mergeCell ref="I496:J496"/>
    <mergeCell ref="K496:N496"/>
    <mergeCell ref="O496:P496"/>
    <mergeCell ref="A493:B493"/>
    <mergeCell ref="C493:F493"/>
    <mergeCell ref="I493:J493"/>
    <mergeCell ref="K493:N493"/>
    <mergeCell ref="O493:P493"/>
    <mergeCell ref="A494:B494"/>
    <mergeCell ref="C494:F494"/>
    <mergeCell ref="I494:J494"/>
    <mergeCell ref="K494:N494"/>
    <mergeCell ref="O494:P494"/>
    <mergeCell ref="A507:B507"/>
    <mergeCell ref="C507:F507"/>
    <mergeCell ref="I507:J507"/>
    <mergeCell ref="K507:N507"/>
    <mergeCell ref="O507:P507"/>
    <mergeCell ref="A508:B508"/>
    <mergeCell ref="C508:F508"/>
    <mergeCell ref="I508:J508"/>
    <mergeCell ref="K508:N508"/>
    <mergeCell ref="O508:P508"/>
    <mergeCell ref="A505:B505"/>
    <mergeCell ref="C505:F505"/>
    <mergeCell ref="I505:J505"/>
    <mergeCell ref="K505:N505"/>
    <mergeCell ref="O505:P505"/>
    <mergeCell ref="A506:B506"/>
    <mergeCell ref="C506:F506"/>
    <mergeCell ref="I506:J506"/>
    <mergeCell ref="K506:N506"/>
    <mergeCell ref="O506:P506"/>
    <mergeCell ref="A503:B503"/>
    <mergeCell ref="C503:F503"/>
    <mergeCell ref="I503:J503"/>
    <mergeCell ref="K503:N503"/>
    <mergeCell ref="O503:P503"/>
    <mergeCell ref="A504:B504"/>
    <mergeCell ref="C504:F504"/>
    <mergeCell ref="I504:J504"/>
    <mergeCell ref="K504:N504"/>
    <mergeCell ref="O504:P504"/>
    <mergeCell ref="A501:B501"/>
    <mergeCell ref="C501:F501"/>
    <mergeCell ref="I501:J501"/>
    <mergeCell ref="K501:N501"/>
    <mergeCell ref="O501:P501"/>
    <mergeCell ref="A502:B502"/>
    <mergeCell ref="C502:F502"/>
    <mergeCell ref="I502:J502"/>
    <mergeCell ref="K502:N502"/>
    <mergeCell ref="O502:P502"/>
    <mergeCell ref="A516:B516"/>
    <mergeCell ref="C516:Q516"/>
    <mergeCell ref="A517:B517"/>
    <mergeCell ref="C517:F517"/>
    <mergeCell ref="I517:J517"/>
    <mergeCell ref="K517:N517"/>
    <mergeCell ref="O517:P517"/>
    <mergeCell ref="A513:B513"/>
    <mergeCell ref="C513:F513"/>
    <mergeCell ref="I513:J513"/>
    <mergeCell ref="K513:N513"/>
    <mergeCell ref="O513:P513"/>
    <mergeCell ref="A514:F514"/>
    <mergeCell ref="I514:J514"/>
    <mergeCell ref="K514:N514"/>
    <mergeCell ref="O514:P514"/>
    <mergeCell ref="A511:B511"/>
    <mergeCell ref="C511:F511"/>
    <mergeCell ref="I511:J511"/>
    <mergeCell ref="K511:N511"/>
    <mergeCell ref="O511:P511"/>
    <mergeCell ref="A512:B512"/>
    <mergeCell ref="C512:F512"/>
    <mergeCell ref="I512:J512"/>
    <mergeCell ref="K512:N512"/>
    <mergeCell ref="O512:P512"/>
    <mergeCell ref="A509:B509"/>
    <mergeCell ref="C509:F509"/>
    <mergeCell ref="I509:J509"/>
    <mergeCell ref="K509:N509"/>
    <mergeCell ref="O509:P509"/>
    <mergeCell ref="A510:B510"/>
    <mergeCell ref="C510:F510"/>
    <mergeCell ref="I510:J510"/>
    <mergeCell ref="K510:N510"/>
    <mergeCell ref="O510:P510"/>
    <mergeCell ref="A525:B525"/>
    <mergeCell ref="C525:F525"/>
    <mergeCell ref="I525:J525"/>
    <mergeCell ref="K525:N525"/>
    <mergeCell ref="O525:P525"/>
    <mergeCell ref="A526:B526"/>
    <mergeCell ref="C526:F526"/>
    <mergeCell ref="I526:J526"/>
    <mergeCell ref="K526:N526"/>
    <mergeCell ref="O526:P526"/>
    <mergeCell ref="A523:B523"/>
    <mergeCell ref="C523:F523"/>
    <mergeCell ref="I523:J523"/>
    <mergeCell ref="K523:N523"/>
    <mergeCell ref="O523:P523"/>
    <mergeCell ref="A524:B524"/>
    <mergeCell ref="C524:F524"/>
    <mergeCell ref="I524:J524"/>
    <mergeCell ref="K524:N524"/>
    <mergeCell ref="O524:P524"/>
    <mergeCell ref="A521:B521"/>
    <mergeCell ref="C521:Q521"/>
    <mergeCell ref="A522:B522"/>
    <mergeCell ref="C522:F522"/>
    <mergeCell ref="I522:J522"/>
    <mergeCell ref="K522:N522"/>
    <mergeCell ref="O522:P522"/>
    <mergeCell ref="A518:B518"/>
    <mergeCell ref="C518:F518"/>
    <mergeCell ref="I518:J518"/>
    <mergeCell ref="K518:N518"/>
    <mergeCell ref="O518:P518"/>
    <mergeCell ref="A519:F519"/>
    <mergeCell ref="I519:J519"/>
    <mergeCell ref="K519:N519"/>
    <mergeCell ref="O519:P519"/>
    <mergeCell ref="A533:B533"/>
    <mergeCell ref="C533:F533"/>
    <mergeCell ref="I533:J533"/>
    <mergeCell ref="K533:N533"/>
    <mergeCell ref="O533:P533"/>
    <mergeCell ref="A534:F534"/>
    <mergeCell ref="I534:J534"/>
    <mergeCell ref="K534:N534"/>
    <mergeCell ref="O534:P534"/>
    <mergeCell ref="A531:B531"/>
    <mergeCell ref="C531:F531"/>
    <mergeCell ref="I531:J531"/>
    <mergeCell ref="K531:N531"/>
    <mergeCell ref="O531:P531"/>
    <mergeCell ref="A532:B532"/>
    <mergeCell ref="C532:F532"/>
    <mergeCell ref="I532:J532"/>
    <mergeCell ref="K532:N532"/>
    <mergeCell ref="O532:P532"/>
    <mergeCell ref="A529:B529"/>
    <mergeCell ref="C529:F529"/>
    <mergeCell ref="I529:J529"/>
    <mergeCell ref="K529:N529"/>
    <mergeCell ref="O529:P529"/>
    <mergeCell ref="A530:B530"/>
    <mergeCell ref="C530:F530"/>
    <mergeCell ref="I530:J530"/>
    <mergeCell ref="K530:N530"/>
    <mergeCell ref="O530:P530"/>
    <mergeCell ref="A527:B527"/>
    <mergeCell ref="C527:F527"/>
    <mergeCell ref="I527:J527"/>
    <mergeCell ref="K527:N527"/>
    <mergeCell ref="O527:P527"/>
    <mergeCell ref="A528:B528"/>
    <mergeCell ref="C528:F528"/>
    <mergeCell ref="I528:J528"/>
    <mergeCell ref="K528:N528"/>
    <mergeCell ref="O528:P528"/>
    <mergeCell ref="A545:F545"/>
    <mergeCell ref="I545:J545"/>
    <mergeCell ref="K545:N545"/>
    <mergeCell ref="O545:P545"/>
    <mergeCell ref="A547:B547"/>
    <mergeCell ref="C547:Q547"/>
    <mergeCell ref="A543:B543"/>
    <mergeCell ref="C543:Q543"/>
    <mergeCell ref="A544:B544"/>
    <mergeCell ref="C544:F544"/>
    <mergeCell ref="I544:J544"/>
    <mergeCell ref="K544:N544"/>
    <mergeCell ref="O544:P544"/>
    <mergeCell ref="A540:B540"/>
    <mergeCell ref="C540:F540"/>
    <mergeCell ref="I540:J540"/>
    <mergeCell ref="K540:N540"/>
    <mergeCell ref="O540:P540"/>
    <mergeCell ref="A541:F541"/>
    <mergeCell ref="I541:J541"/>
    <mergeCell ref="K541:N541"/>
    <mergeCell ref="O541:P541"/>
    <mergeCell ref="A538:B538"/>
    <mergeCell ref="C538:F538"/>
    <mergeCell ref="I538:J538"/>
    <mergeCell ref="K538:N538"/>
    <mergeCell ref="O538:P538"/>
    <mergeCell ref="A539:B539"/>
    <mergeCell ref="C539:F539"/>
    <mergeCell ref="I539:J539"/>
    <mergeCell ref="K539:N539"/>
    <mergeCell ref="O539:P539"/>
    <mergeCell ref="A536:B536"/>
    <mergeCell ref="C536:Q536"/>
    <mergeCell ref="A537:B537"/>
    <mergeCell ref="C537:F537"/>
    <mergeCell ref="I537:J537"/>
    <mergeCell ref="K537:N537"/>
    <mergeCell ref="O537:P537"/>
    <mergeCell ref="A555:B555"/>
    <mergeCell ref="C555:F555"/>
    <mergeCell ref="I555:J555"/>
    <mergeCell ref="K555:N555"/>
    <mergeCell ref="O555:P555"/>
    <mergeCell ref="A556:B556"/>
    <mergeCell ref="C556:F556"/>
    <mergeCell ref="I556:J556"/>
    <mergeCell ref="K556:N556"/>
    <mergeCell ref="O556:P556"/>
    <mergeCell ref="A553:B553"/>
    <mergeCell ref="C553:F553"/>
    <mergeCell ref="I553:J553"/>
    <mergeCell ref="K553:N553"/>
    <mergeCell ref="O553:P553"/>
    <mergeCell ref="A554:B554"/>
    <mergeCell ref="C554:F554"/>
    <mergeCell ref="I554:J554"/>
    <mergeCell ref="K554:N554"/>
    <mergeCell ref="O554:P554"/>
    <mergeCell ref="A551:B551"/>
    <mergeCell ref="C551:Q551"/>
    <mergeCell ref="A552:B552"/>
    <mergeCell ref="C552:F552"/>
    <mergeCell ref="I552:J552"/>
    <mergeCell ref="K552:N552"/>
    <mergeCell ref="O552:P552"/>
    <mergeCell ref="A548:B548"/>
    <mergeCell ref="C548:F548"/>
    <mergeCell ref="I548:J548"/>
    <mergeCell ref="K548:N548"/>
    <mergeCell ref="O548:P548"/>
    <mergeCell ref="A549:F549"/>
    <mergeCell ref="I549:J549"/>
    <mergeCell ref="K549:N549"/>
    <mergeCell ref="O549:P549"/>
    <mergeCell ref="A567:B567"/>
    <mergeCell ref="C567:F567"/>
    <mergeCell ref="I567:J567"/>
    <mergeCell ref="K567:N567"/>
    <mergeCell ref="O567:P567"/>
    <mergeCell ref="A568:B568"/>
    <mergeCell ref="C568:F568"/>
    <mergeCell ref="I568:J568"/>
    <mergeCell ref="K568:N568"/>
    <mergeCell ref="O568:P568"/>
    <mergeCell ref="A565:B565"/>
    <mergeCell ref="C565:Q565"/>
    <mergeCell ref="A566:B566"/>
    <mergeCell ref="C566:F566"/>
    <mergeCell ref="I566:J566"/>
    <mergeCell ref="K566:N566"/>
    <mergeCell ref="O566:P566"/>
    <mergeCell ref="A562:B562"/>
    <mergeCell ref="C562:F562"/>
    <mergeCell ref="I562:J562"/>
    <mergeCell ref="K562:N562"/>
    <mergeCell ref="O562:P562"/>
    <mergeCell ref="A563:F563"/>
    <mergeCell ref="I563:J563"/>
    <mergeCell ref="K563:N563"/>
    <mergeCell ref="O563:P563"/>
    <mergeCell ref="A559:F559"/>
    <mergeCell ref="I559:J559"/>
    <mergeCell ref="K559:N559"/>
    <mergeCell ref="O559:P559"/>
    <mergeCell ref="A561:B561"/>
    <mergeCell ref="C561:Q561"/>
    <mergeCell ref="A557:B557"/>
    <mergeCell ref="C557:F557"/>
    <mergeCell ref="I557:J557"/>
    <mergeCell ref="K557:N557"/>
    <mergeCell ref="O557:P557"/>
    <mergeCell ref="A558:B558"/>
    <mergeCell ref="C558:F558"/>
    <mergeCell ref="I558:J558"/>
    <mergeCell ref="K558:N558"/>
    <mergeCell ref="O558:P558"/>
    <mergeCell ref="A575:B575"/>
    <mergeCell ref="C575:F575"/>
    <mergeCell ref="I575:J575"/>
    <mergeCell ref="K575:N575"/>
    <mergeCell ref="O575:P575"/>
    <mergeCell ref="A576:B576"/>
    <mergeCell ref="C576:F576"/>
    <mergeCell ref="I576:J576"/>
    <mergeCell ref="K576:N576"/>
    <mergeCell ref="O576:P576"/>
    <mergeCell ref="A573:B573"/>
    <mergeCell ref="C573:F573"/>
    <mergeCell ref="I573:J573"/>
    <mergeCell ref="K573:N573"/>
    <mergeCell ref="O573:P573"/>
    <mergeCell ref="A574:B574"/>
    <mergeCell ref="C574:F574"/>
    <mergeCell ref="I574:J574"/>
    <mergeCell ref="K574:N574"/>
    <mergeCell ref="O574:P574"/>
    <mergeCell ref="A571:B571"/>
    <mergeCell ref="C571:F571"/>
    <mergeCell ref="I571:J571"/>
    <mergeCell ref="K571:N571"/>
    <mergeCell ref="O571:P571"/>
    <mergeCell ref="A572:B572"/>
    <mergeCell ref="C572:F572"/>
    <mergeCell ref="I572:J572"/>
    <mergeCell ref="K572:N572"/>
    <mergeCell ref="O572:P572"/>
    <mergeCell ref="A569:B569"/>
    <mergeCell ref="C569:F569"/>
    <mergeCell ref="I569:J569"/>
    <mergeCell ref="K569:N569"/>
    <mergeCell ref="O569:P569"/>
    <mergeCell ref="A570:B570"/>
    <mergeCell ref="C570:F570"/>
    <mergeCell ref="I570:J570"/>
    <mergeCell ref="K570:N570"/>
    <mergeCell ref="O570:P570"/>
    <mergeCell ref="A586:F586"/>
    <mergeCell ref="I586:J586"/>
    <mergeCell ref="K586:N586"/>
    <mergeCell ref="O586:P586"/>
    <mergeCell ref="A588:B588"/>
    <mergeCell ref="C588:Q588"/>
    <mergeCell ref="A584:B584"/>
    <mergeCell ref="C584:F584"/>
    <mergeCell ref="I584:J584"/>
    <mergeCell ref="K584:N584"/>
    <mergeCell ref="O584:P584"/>
    <mergeCell ref="A585:B585"/>
    <mergeCell ref="C585:F585"/>
    <mergeCell ref="I585:J585"/>
    <mergeCell ref="K585:N585"/>
    <mergeCell ref="O585:P585"/>
    <mergeCell ref="A581:F581"/>
    <mergeCell ref="I581:J581"/>
    <mergeCell ref="K581:N581"/>
    <mergeCell ref="O581:P581"/>
    <mergeCell ref="A583:B583"/>
    <mergeCell ref="C583:Q583"/>
    <mergeCell ref="A579:B579"/>
    <mergeCell ref="C579:F579"/>
    <mergeCell ref="I579:J579"/>
    <mergeCell ref="K579:N579"/>
    <mergeCell ref="O579:P579"/>
    <mergeCell ref="A580:B580"/>
    <mergeCell ref="C580:F580"/>
    <mergeCell ref="I580:J580"/>
    <mergeCell ref="K580:N580"/>
    <mergeCell ref="O580:P580"/>
    <mergeCell ref="A577:B577"/>
    <mergeCell ref="C577:F577"/>
    <mergeCell ref="I577:J577"/>
    <mergeCell ref="K577:N577"/>
    <mergeCell ref="O577:P577"/>
    <mergeCell ref="A578:B578"/>
    <mergeCell ref="C578:F578"/>
    <mergeCell ref="I578:J578"/>
    <mergeCell ref="K578:N578"/>
    <mergeCell ref="O578:P578"/>
    <mergeCell ref="A596:B596"/>
    <mergeCell ref="C596:F596"/>
    <mergeCell ref="I596:J596"/>
    <mergeCell ref="K596:N596"/>
    <mergeCell ref="O596:P596"/>
    <mergeCell ref="A597:B597"/>
    <mergeCell ref="C597:F597"/>
    <mergeCell ref="I597:J597"/>
    <mergeCell ref="K597:N597"/>
    <mergeCell ref="O597:P597"/>
    <mergeCell ref="A594:B594"/>
    <mergeCell ref="C594:F594"/>
    <mergeCell ref="I594:J594"/>
    <mergeCell ref="K594:N594"/>
    <mergeCell ref="O594:P594"/>
    <mergeCell ref="A595:B595"/>
    <mergeCell ref="C595:F595"/>
    <mergeCell ref="I595:J595"/>
    <mergeCell ref="K595:N595"/>
    <mergeCell ref="O595:P595"/>
    <mergeCell ref="A591:F591"/>
    <mergeCell ref="I591:J591"/>
    <mergeCell ref="K591:N591"/>
    <mergeCell ref="O591:P591"/>
    <mergeCell ref="A593:B593"/>
    <mergeCell ref="C593:Q593"/>
    <mergeCell ref="A589:B589"/>
    <mergeCell ref="C589:F589"/>
    <mergeCell ref="I589:J589"/>
    <mergeCell ref="K589:N589"/>
    <mergeCell ref="O589:P589"/>
    <mergeCell ref="A590:B590"/>
    <mergeCell ref="C590:F590"/>
    <mergeCell ref="I590:J590"/>
    <mergeCell ref="K590:N590"/>
    <mergeCell ref="O590:P590"/>
    <mergeCell ref="A604:B604"/>
    <mergeCell ref="C604:F604"/>
    <mergeCell ref="I604:J604"/>
    <mergeCell ref="K604:N604"/>
    <mergeCell ref="O604:P604"/>
    <mergeCell ref="A605:B605"/>
    <mergeCell ref="C605:F605"/>
    <mergeCell ref="I605:J605"/>
    <mergeCell ref="K605:N605"/>
    <mergeCell ref="O605:P605"/>
    <mergeCell ref="A602:B602"/>
    <mergeCell ref="C602:F602"/>
    <mergeCell ref="I602:J602"/>
    <mergeCell ref="K602:N602"/>
    <mergeCell ref="O602:P602"/>
    <mergeCell ref="A603:B603"/>
    <mergeCell ref="C603:F603"/>
    <mergeCell ref="I603:J603"/>
    <mergeCell ref="K603:N603"/>
    <mergeCell ref="O603:P603"/>
    <mergeCell ref="A600:B600"/>
    <mergeCell ref="C600:F600"/>
    <mergeCell ref="I600:J600"/>
    <mergeCell ref="K600:N600"/>
    <mergeCell ref="O600:P600"/>
    <mergeCell ref="A601:B601"/>
    <mergeCell ref="C601:F601"/>
    <mergeCell ref="I601:J601"/>
    <mergeCell ref="K601:N601"/>
    <mergeCell ref="O601:P601"/>
    <mergeCell ref="A598:B598"/>
    <mergeCell ref="C598:F598"/>
    <mergeCell ref="I598:J598"/>
    <mergeCell ref="K598:N598"/>
    <mergeCell ref="O598:P598"/>
    <mergeCell ref="A599:B599"/>
    <mergeCell ref="C599:F599"/>
    <mergeCell ref="I599:J599"/>
    <mergeCell ref="K599:N599"/>
    <mergeCell ref="O599:P599"/>
    <mergeCell ref="A612:B612"/>
    <mergeCell ref="C612:F612"/>
    <mergeCell ref="I612:J612"/>
    <mergeCell ref="K612:N612"/>
    <mergeCell ref="O612:P612"/>
    <mergeCell ref="A613:B613"/>
    <mergeCell ref="C613:F613"/>
    <mergeCell ref="I613:J613"/>
    <mergeCell ref="K613:N613"/>
    <mergeCell ref="O613:P613"/>
    <mergeCell ref="A610:B610"/>
    <mergeCell ref="C610:F610"/>
    <mergeCell ref="I610:J610"/>
    <mergeCell ref="K610:N610"/>
    <mergeCell ref="O610:P610"/>
    <mergeCell ref="A611:B611"/>
    <mergeCell ref="C611:F611"/>
    <mergeCell ref="I611:J611"/>
    <mergeCell ref="K611:N611"/>
    <mergeCell ref="O611:P611"/>
    <mergeCell ref="A608:B608"/>
    <mergeCell ref="C608:F608"/>
    <mergeCell ref="I608:J608"/>
    <mergeCell ref="K608:N608"/>
    <mergeCell ref="O608:P608"/>
    <mergeCell ref="A609:B609"/>
    <mergeCell ref="C609:F609"/>
    <mergeCell ref="I609:J609"/>
    <mergeCell ref="K609:N609"/>
    <mergeCell ref="O609:P609"/>
    <mergeCell ref="A606:B606"/>
    <mergeCell ref="C606:F606"/>
    <mergeCell ref="I606:J606"/>
    <mergeCell ref="K606:N606"/>
    <mergeCell ref="O606:P606"/>
    <mergeCell ref="A607:B607"/>
    <mergeCell ref="C607:F607"/>
    <mergeCell ref="I607:J607"/>
    <mergeCell ref="K607:N607"/>
    <mergeCell ref="O607:P607"/>
    <mergeCell ref="A621:B621"/>
    <mergeCell ref="C621:F621"/>
    <mergeCell ref="I621:J621"/>
    <mergeCell ref="K621:N621"/>
    <mergeCell ref="O621:P621"/>
    <mergeCell ref="A622:B622"/>
    <mergeCell ref="C622:F622"/>
    <mergeCell ref="I622:J622"/>
    <mergeCell ref="K622:N622"/>
    <mergeCell ref="O622:P622"/>
    <mergeCell ref="A619:B619"/>
    <mergeCell ref="C619:F619"/>
    <mergeCell ref="I619:J619"/>
    <mergeCell ref="K619:N619"/>
    <mergeCell ref="O619:P619"/>
    <mergeCell ref="A620:B620"/>
    <mergeCell ref="C620:F620"/>
    <mergeCell ref="I620:J620"/>
    <mergeCell ref="K620:N620"/>
    <mergeCell ref="O620:P620"/>
    <mergeCell ref="A617:B617"/>
    <mergeCell ref="C617:F617"/>
    <mergeCell ref="I617:J617"/>
    <mergeCell ref="K617:N617"/>
    <mergeCell ref="O617:P617"/>
    <mergeCell ref="A618:B618"/>
    <mergeCell ref="C618:F618"/>
    <mergeCell ref="I618:J618"/>
    <mergeCell ref="K618:N618"/>
    <mergeCell ref="O618:P618"/>
    <mergeCell ref="A614:F614"/>
    <mergeCell ref="I614:J614"/>
    <mergeCell ref="K614:N614"/>
    <mergeCell ref="O614:P614"/>
    <mergeCell ref="A616:B616"/>
    <mergeCell ref="C616:Q616"/>
    <mergeCell ref="A629:B629"/>
    <mergeCell ref="C629:F629"/>
    <mergeCell ref="I629:J629"/>
    <mergeCell ref="K629:N629"/>
    <mergeCell ref="O629:P629"/>
    <mergeCell ref="A630:B630"/>
    <mergeCell ref="C630:F630"/>
    <mergeCell ref="I630:J630"/>
    <mergeCell ref="K630:N630"/>
    <mergeCell ref="O630:P630"/>
    <mergeCell ref="A627:B627"/>
    <mergeCell ref="C627:F627"/>
    <mergeCell ref="I627:J627"/>
    <mergeCell ref="K627:N627"/>
    <mergeCell ref="O627:P627"/>
    <mergeCell ref="A628:B628"/>
    <mergeCell ref="C628:F628"/>
    <mergeCell ref="I628:J628"/>
    <mergeCell ref="K628:N628"/>
    <mergeCell ref="O628:P628"/>
    <mergeCell ref="A625:B625"/>
    <mergeCell ref="C625:F625"/>
    <mergeCell ref="I625:J625"/>
    <mergeCell ref="K625:N625"/>
    <mergeCell ref="O625:P625"/>
    <mergeCell ref="A626:B626"/>
    <mergeCell ref="C626:F626"/>
    <mergeCell ref="I626:J626"/>
    <mergeCell ref="K626:N626"/>
    <mergeCell ref="O626:P626"/>
    <mergeCell ref="A623:B623"/>
    <mergeCell ref="C623:F623"/>
    <mergeCell ref="I623:J623"/>
    <mergeCell ref="K623:N623"/>
    <mergeCell ref="O623:P623"/>
    <mergeCell ref="A624:B624"/>
    <mergeCell ref="C624:F624"/>
    <mergeCell ref="I624:J624"/>
    <mergeCell ref="K624:N624"/>
    <mergeCell ref="O624:P624"/>
    <mergeCell ref="A637:B637"/>
    <mergeCell ref="C637:F637"/>
    <mergeCell ref="I637:J637"/>
    <mergeCell ref="K637:N637"/>
    <mergeCell ref="O637:P637"/>
    <mergeCell ref="A638:B638"/>
    <mergeCell ref="C638:F638"/>
    <mergeCell ref="I638:J638"/>
    <mergeCell ref="K638:N638"/>
    <mergeCell ref="O638:P638"/>
    <mergeCell ref="A635:B635"/>
    <mergeCell ref="C635:F635"/>
    <mergeCell ref="I635:J635"/>
    <mergeCell ref="K635:N635"/>
    <mergeCell ref="O635:P635"/>
    <mergeCell ref="A636:B636"/>
    <mergeCell ref="C636:F636"/>
    <mergeCell ref="I636:J636"/>
    <mergeCell ref="K636:N636"/>
    <mergeCell ref="O636:P636"/>
    <mergeCell ref="A633:B633"/>
    <mergeCell ref="C633:F633"/>
    <mergeCell ref="I633:J633"/>
    <mergeCell ref="K633:N633"/>
    <mergeCell ref="O633:P633"/>
    <mergeCell ref="A634:B634"/>
    <mergeCell ref="C634:F634"/>
    <mergeCell ref="I634:J634"/>
    <mergeCell ref="K634:N634"/>
    <mergeCell ref="O634:P634"/>
    <mergeCell ref="A631:B631"/>
    <mergeCell ref="C631:F631"/>
    <mergeCell ref="I631:J631"/>
    <mergeCell ref="K631:N631"/>
    <mergeCell ref="O631:P631"/>
    <mergeCell ref="A632:B632"/>
    <mergeCell ref="C632:F632"/>
    <mergeCell ref="I632:J632"/>
    <mergeCell ref="K632:N632"/>
    <mergeCell ref="O632:P632"/>
    <mergeCell ref="A649:F649"/>
    <mergeCell ref="I649:J649"/>
    <mergeCell ref="K649:N649"/>
    <mergeCell ref="O649:P649"/>
    <mergeCell ref="A651:B651"/>
    <mergeCell ref="C651:Q651"/>
    <mergeCell ref="A647:B647"/>
    <mergeCell ref="C647:F647"/>
    <mergeCell ref="I647:J647"/>
    <mergeCell ref="K647:N647"/>
    <mergeCell ref="O647:P647"/>
    <mergeCell ref="A648:B648"/>
    <mergeCell ref="C648:F648"/>
    <mergeCell ref="I648:J648"/>
    <mergeCell ref="K648:N648"/>
    <mergeCell ref="O648:P648"/>
    <mergeCell ref="A645:B645"/>
    <mergeCell ref="C645:Q645"/>
    <mergeCell ref="A646:B646"/>
    <mergeCell ref="C646:F646"/>
    <mergeCell ref="I646:J646"/>
    <mergeCell ref="K646:N646"/>
    <mergeCell ref="O646:P646"/>
    <mergeCell ref="A642:B642"/>
    <mergeCell ref="C642:F642"/>
    <mergeCell ref="I642:J642"/>
    <mergeCell ref="K642:N642"/>
    <mergeCell ref="O642:P642"/>
    <mergeCell ref="A643:F643"/>
    <mergeCell ref="I643:J643"/>
    <mergeCell ref="K643:N643"/>
    <mergeCell ref="O643:P643"/>
    <mergeCell ref="A639:F639"/>
    <mergeCell ref="I639:J639"/>
    <mergeCell ref="K639:N639"/>
    <mergeCell ref="O639:P639"/>
    <mergeCell ref="A641:B641"/>
    <mergeCell ref="C641:Q641"/>
    <mergeCell ref="A663:B663"/>
    <mergeCell ref="C663:Q663"/>
    <mergeCell ref="A664:B664"/>
    <mergeCell ref="C664:F664"/>
    <mergeCell ref="I664:J664"/>
    <mergeCell ref="K664:N664"/>
    <mergeCell ref="O664:P664"/>
    <mergeCell ref="A660:B660"/>
    <mergeCell ref="C660:F660"/>
    <mergeCell ref="I660:J660"/>
    <mergeCell ref="K660:N660"/>
    <mergeCell ref="O660:P660"/>
    <mergeCell ref="A661:F661"/>
    <mergeCell ref="I661:J661"/>
    <mergeCell ref="K661:N661"/>
    <mergeCell ref="O661:P661"/>
    <mergeCell ref="A657:F657"/>
    <mergeCell ref="I657:J657"/>
    <mergeCell ref="K657:N657"/>
    <mergeCell ref="O657:P657"/>
    <mergeCell ref="A659:B659"/>
    <mergeCell ref="C659:Q659"/>
    <mergeCell ref="A655:B655"/>
    <mergeCell ref="C655:Q655"/>
    <mergeCell ref="A656:B656"/>
    <mergeCell ref="C656:F656"/>
    <mergeCell ref="I656:J656"/>
    <mergeCell ref="K656:N656"/>
    <mergeCell ref="O656:P656"/>
    <mergeCell ref="A652:B652"/>
    <mergeCell ref="C652:F652"/>
    <mergeCell ref="I652:J652"/>
    <mergeCell ref="K652:N652"/>
    <mergeCell ref="O652:P652"/>
    <mergeCell ref="A653:F653"/>
    <mergeCell ref="I653:J653"/>
    <mergeCell ref="K653:N653"/>
    <mergeCell ref="O653:P653"/>
    <mergeCell ref="A672:B672"/>
    <mergeCell ref="C672:F672"/>
    <mergeCell ref="I672:J672"/>
    <mergeCell ref="K672:N672"/>
    <mergeCell ref="O672:P672"/>
    <mergeCell ref="A673:B673"/>
    <mergeCell ref="C673:F673"/>
    <mergeCell ref="I673:J673"/>
    <mergeCell ref="K673:N673"/>
    <mergeCell ref="O673:P673"/>
    <mergeCell ref="A670:B670"/>
    <mergeCell ref="C670:F670"/>
    <mergeCell ref="I670:J670"/>
    <mergeCell ref="K670:N670"/>
    <mergeCell ref="O670:P670"/>
    <mergeCell ref="A671:B671"/>
    <mergeCell ref="C671:F671"/>
    <mergeCell ref="I671:J671"/>
    <mergeCell ref="K671:N671"/>
    <mergeCell ref="O671:P671"/>
    <mergeCell ref="A668:B668"/>
    <mergeCell ref="C668:F668"/>
    <mergeCell ref="I668:J668"/>
    <mergeCell ref="K668:N668"/>
    <mergeCell ref="O668:P668"/>
    <mergeCell ref="A669:B669"/>
    <mergeCell ref="C669:F669"/>
    <mergeCell ref="I669:J669"/>
    <mergeCell ref="K669:N669"/>
    <mergeCell ref="O669:P669"/>
    <mergeCell ref="A665:F665"/>
    <mergeCell ref="I665:J665"/>
    <mergeCell ref="K665:N665"/>
    <mergeCell ref="O665:P665"/>
    <mergeCell ref="A667:B667"/>
    <mergeCell ref="C667:Q667"/>
    <mergeCell ref="A680:B680"/>
    <mergeCell ref="C680:F680"/>
    <mergeCell ref="I680:J680"/>
    <mergeCell ref="K680:N680"/>
    <mergeCell ref="O680:P680"/>
    <mergeCell ref="A681:B681"/>
    <mergeCell ref="C681:F681"/>
    <mergeCell ref="I681:J681"/>
    <mergeCell ref="K681:N681"/>
    <mergeCell ref="O681:P681"/>
    <mergeCell ref="A678:B678"/>
    <mergeCell ref="C678:F678"/>
    <mergeCell ref="I678:J678"/>
    <mergeCell ref="K678:N678"/>
    <mergeCell ref="O678:P678"/>
    <mergeCell ref="A679:B679"/>
    <mergeCell ref="C679:F679"/>
    <mergeCell ref="I679:J679"/>
    <mergeCell ref="K679:N679"/>
    <mergeCell ref="O679:P679"/>
    <mergeCell ref="A676:B676"/>
    <mergeCell ref="C676:F676"/>
    <mergeCell ref="I676:J676"/>
    <mergeCell ref="K676:N676"/>
    <mergeCell ref="O676:P676"/>
    <mergeCell ref="A677:B677"/>
    <mergeCell ref="C677:F677"/>
    <mergeCell ref="I677:J677"/>
    <mergeCell ref="K677:N677"/>
    <mergeCell ref="O677:P677"/>
    <mergeCell ref="A674:B674"/>
    <mergeCell ref="C674:F674"/>
    <mergeCell ref="I674:J674"/>
    <mergeCell ref="K674:N674"/>
    <mergeCell ref="O674:P674"/>
    <mergeCell ref="A675:B675"/>
    <mergeCell ref="C675:F675"/>
    <mergeCell ref="I675:J675"/>
    <mergeCell ref="K675:N675"/>
    <mergeCell ref="O675:P675"/>
    <mergeCell ref="A689:B689"/>
    <mergeCell ref="C689:F689"/>
    <mergeCell ref="I689:J689"/>
    <mergeCell ref="K689:N689"/>
    <mergeCell ref="O689:P689"/>
    <mergeCell ref="A690:B690"/>
    <mergeCell ref="C690:F690"/>
    <mergeCell ref="I690:J690"/>
    <mergeCell ref="K690:N690"/>
    <mergeCell ref="O690:P690"/>
    <mergeCell ref="A687:B687"/>
    <mergeCell ref="C687:F687"/>
    <mergeCell ref="I687:J687"/>
    <mergeCell ref="K687:N687"/>
    <mergeCell ref="O687:P687"/>
    <mergeCell ref="A688:B688"/>
    <mergeCell ref="C688:F688"/>
    <mergeCell ref="I688:J688"/>
    <mergeCell ref="K688:N688"/>
    <mergeCell ref="O688:P688"/>
    <mergeCell ref="A685:B685"/>
    <mergeCell ref="C685:F685"/>
    <mergeCell ref="I685:J685"/>
    <mergeCell ref="K685:N685"/>
    <mergeCell ref="O685:P685"/>
    <mergeCell ref="A686:B686"/>
    <mergeCell ref="C686:F686"/>
    <mergeCell ref="I686:J686"/>
    <mergeCell ref="K686:N686"/>
    <mergeCell ref="O686:P686"/>
    <mergeCell ref="A682:F682"/>
    <mergeCell ref="I682:J682"/>
    <mergeCell ref="K682:N682"/>
    <mergeCell ref="O682:P682"/>
    <mergeCell ref="A684:B684"/>
    <mergeCell ref="C684:Q684"/>
    <mergeCell ref="A697:B697"/>
    <mergeCell ref="C697:F697"/>
    <mergeCell ref="I697:J697"/>
    <mergeCell ref="K697:N697"/>
    <mergeCell ref="O697:P697"/>
    <mergeCell ref="A698:B698"/>
    <mergeCell ref="C698:F698"/>
    <mergeCell ref="I698:J698"/>
    <mergeCell ref="K698:N698"/>
    <mergeCell ref="O698:P698"/>
    <mergeCell ref="A695:B695"/>
    <mergeCell ref="C695:F695"/>
    <mergeCell ref="I695:J695"/>
    <mergeCell ref="K695:N695"/>
    <mergeCell ref="O695:P695"/>
    <mergeCell ref="A696:B696"/>
    <mergeCell ref="C696:F696"/>
    <mergeCell ref="I696:J696"/>
    <mergeCell ref="K696:N696"/>
    <mergeCell ref="O696:P696"/>
    <mergeCell ref="A693:B693"/>
    <mergeCell ref="C693:F693"/>
    <mergeCell ref="I693:J693"/>
    <mergeCell ref="K693:N693"/>
    <mergeCell ref="O693:P693"/>
    <mergeCell ref="A694:B694"/>
    <mergeCell ref="C694:F694"/>
    <mergeCell ref="I694:J694"/>
    <mergeCell ref="K694:N694"/>
    <mergeCell ref="O694:P694"/>
    <mergeCell ref="A691:B691"/>
    <mergeCell ref="C691:F691"/>
    <mergeCell ref="I691:J691"/>
    <mergeCell ref="K691:N691"/>
    <mergeCell ref="O691:P691"/>
    <mergeCell ref="A692:B692"/>
    <mergeCell ref="C692:F692"/>
    <mergeCell ref="I692:J692"/>
    <mergeCell ref="K692:N692"/>
    <mergeCell ref="O692:P692"/>
    <mergeCell ref="A708:F708"/>
    <mergeCell ref="I708:J708"/>
    <mergeCell ref="K708:N708"/>
    <mergeCell ref="O708:P708"/>
    <mergeCell ref="A710:B710"/>
    <mergeCell ref="C710:Q710"/>
    <mergeCell ref="A706:B706"/>
    <mergeCell ref="C706:F706"/>
    <mergeCell ref="I706:J706"/>
    <mergeCell ref="K706:N706"/>
    <mergeCell ref="O706:P706"/>
    <mergeCell ref="A707:B707"/>
    <mergeCell ref="C707:F707"/>
    <mergeCell ref="I707:J707"/>
    <mergeCell ref="K707:N707"/>
    <mergeCell ref="O707:P707"/>
    <mergeCell ref="A703:F703"/>
    <mergeCell ref="I703:J703"/>
    <mergeCell ref="K703:N703"/>
    <mergeCell ref="O703:P703"/>
    <mergeCell ref="A705:B705"/>
    <mergeCell ref="C705:Q705"/>
    <mergeCell ref="A701:B701"/>
    <mergeCell ref="C701:F701"/>
    <mergeCell ref="I701:J701"/>
    <mergeCell ref="K701:N701"/>
    <mergeCell ref="O701:P701"/>
    <mergeCell ref="A702:B702"/>
    <mergeCell ref="C702:F702"/>
    <mergeCell ref="I702:J702"/>
    <mergeCell ref="K702:N702"/>
    <mergeCell ref="O702:P702"/>
    <mergeCell ref="A699:B699"/>
    <mergeCell ref="C699:F699"/>
    <mergeCell ref="I699:J699"/>
    <mergeCell ref="K699:N699"/>
    <mergeCell ref="O699:P699"/>
    <mergeCell ref="A700:B700"/>
    <mergeCell ref="C700:F700"/>
    <mergeCell ref="I700:J700"/>
    <mergeCell ref="K700:N700"/>
    <mergeCell ref="O700:P700"/>
    <mergeCell ref="A721:B721"/>
    <mergeCell ref="C721:Q721"/>
    <mergeCell ref="A722:B722"/>
    <mergeCell ref="C722:F722"/>
    <mergeCell ref="I722:J722"/>
    <mergeCell ref="K722:N722"/>
    <mergeCell ref="O722:P722"/>
    <mergeCell ref="A718:B718"/>
    <mergeCell ref="C718:F718"/>
    <mergeCell ref="I718:J718"/>
    <mergeCell ref="K718:N718"/>
    <mergeCell ref="O718:P718"/>
    <mergeCell ref="A719:F719"/>
    <mergeCell ref="I719:J719"/>
    <mergeCell ref="K719:N719"/>
    <mergeCell ref="O719:P719"/>
    <mergeCell ref="A715:F715"/>
    <mergeCell ref="I715:J715"/>
    <mergeCell ref="K715:N715"/>
    <mergeCell ref="O715:P715"/>
    <mergeCell ref="A717:B717"/>
    <mergeCell ref="C717:Q717"/>
    <mergeCell ref="A713:B713"/>
    <mergeCell ref="C713:F713"/>
    <mergeCell ref="I713:J713"/>
    <mergeCell ref="K713:N713"/>
    <mergeCell ref="O713:P713"/>
    <mergeCell ref="A714:B714"/>
    <mergeCell ref="C714:F714"/>
    <mergeCell ref="I714:J714"/>
    <mergeCell ref="K714:N714"/>
    <mergeCell ref="O714:P714"/>
    <mergeCell ref="A711:B711"/>
    <mergeCell ref="C711:F711"/>
    <mergeCell ref="I711:J711"/>
    <mergeCell ref="K711:N711"/>
    <mergeCell ref="O711:P711"/>
    <mergeCell ref="A712:B712"/>
    <mergeCell ref="C712:F712"/>
    <mergeCell ref="I712:J712"/>
    <mergeCell ref="K712:N712"/>
    <mergeCell ref="O712:P712"/>
    <mergeCell ref="A729:B729"/>
    <mergeCell ref="C729:F729"/>
    <mergeCell ref="I729:J729"/>
    <mergeCell ref="K729:N729"/>
    <mergeCell ref="O729:P729"/>
    <mergeCell ref="A730:B730"/>
    <mergeCell ref="C730:F730"/>
    <mergeCell ref="I730:J730"/>
    <mergeCell ref="K730:N730"/>
    <mergeCell ref="O730:P730"/>
    <mergeCell ref="A727:B727"/>
    <mergeCell ref="C727:F727"/>
    <mergeCell ref="I727:J727"/>
    <mergeCell ref="K727:N727"/>
    <mergeCell ref="O727:P727"/>
    <mergeCell ref="A728:B728"/>
    <mergeCell ref="C728:F728"/>
    <mergeCell ref="I728:J728"/>
    <mergeCell ref="K728:N728"/>
    <mergeCell ref="O728:P728"/>
    <mergeCell ref="A725:B725"/>
    <mergeCell ref="C725:F725"/>
    <mergeCell ref="I725:J725"/>
    <mergeCell ref="K725:N725"/>
    <mergeCell ref="O725:P725"/>
    <mergeCell ref="A726:B726"/>
    <mergeCell ref="C726:F726"/>
    <mergeCell ref="I726:J726"/>
    <mergeCell ref="K726:N726"/>
    <mergeCell ref="O726:P726"/>
    <mergeCell ref="A723:B723"/>
    <mergeCell ref="C723:F723"/>
    <mergeCell ref="I723:J723"/>
    <mergeCell ref="K723:N723"/>
    <mergeCell ref="O723:P723"/>
    <mergeCell ref="A724:B724"/>
    <mergeCell ref="C724:F724"/>
    <mergeCell ref="I724:J724"/>
    <mergeCell ref="K724:N724"/>
    <mergeCell ref="O724:P724"/>
    <mergeCell ref="A737:B737"/>
    <mergeCell ref="C737:F737"/>
    <mergeCell ref="I737:J737"/>
    <mergeCell ref="K737:N737"/>
    <mergeCell ref="O737:P737"/>
    <mergeCell ref="A738:B738"/>
    <mergeCell ref="C738:F738"/>
    <mergeCell ref="I738:J738"/>
    <mergeCell ref="K738:N738"/>
    <mergeCell ref="O738:P738"/>
    <mergeCell ref="A735:B735"/>
    <mergeCell ref="C735:F735"/>
    <mergeCell ref="I735:J735"/>
    <mergeCell ref="K735:N735"/>
    <mergeCell ref="O735:P735"/>
    <mergeCell ref="A736:B736"/>
    <mergeCell ref="C736:F736"/>
    <mergeCell ref="I736:J736"/>
    <mergeCell ref="K736:N736"/>
    <mergeCell ref="O736:P736"/>
    <mergeCell ref="A733:B733"/>
    <mergeCell ref="C733:F733"/>
    <mergeCell ref="I733:J733"/>
    <mergeCell ref="K733:N733"/>
    <mergeCell ref="O733:P733"/>
    <mergeCell ref="A734:B734"/>
    <mergeCell ref="C734:F734"/>
    <mergeCell ref="I734:J734"/>
    <mergeCell ref="K734:N734"/>
    <mergeCell ref="O734:P734"/>
    <mergeCell ref="A731:B731"/>
    <mergeCell ref="C731:F731"/>
    <mergeCell ref="I731:J731"/>
    <mergeCell ref="K731:N731"/>
    <mergeCell ref="O731:P731"/>
    <mergeCell ref="A732:B732"/>
    <mergeCell ref="C732:F732"/>
    <mergeCell ref="I732:J732"/>
    <mergeCell ref="K732:N732"/>
    <mergeCell ref="O732:P732"/>
    <mergeCell ref="A745:B745"/>
    <mergeCell ref="C745:F745"/>
    <mergeCell ref="I745:J745"/>
    <mergeCell ref="K745:N745"/>
    <mergeCell ref="O745:P745"/>
    <mergeCell ref="A746:F746"/>
    <mergeCell ref="I746:J746"/>
    <mergeCell ref="K746:N746"/>
    <mergeCell ref="O746:P746"/>
    <mergeCell ref="A743:B743"/>
    <mergeCell ref="C743:F743"/>
    <mergeCell ref="I743:J743"/>
    <mergeCell ref="K743:N743"/>
    <mergeCell ref="O743:P743"/>
    <mergeCell ref="A744:B744"/>
    <mergeCell ref="C744:F744"/>
    <mergeCell ref="I744:J744"/>
    <mergeCell ref="K744:N744"/>
    <mergeCell ref="O744:P744"/>
    <mergeCell ref="A741:B741"/>
    <mergeCell ref="C741:F741"/>
    <mergeCell ref="I741:J741"/>
    <mergeCell ref="K741:N741"/>
    <mergeCell ref="O741:P741"/>
    <mergeCell ref="A742:B742"/>
    <mergeCell ref="C742:F742"/>
    <mergeCell ref="I742:J742"/>
    <mergeCell ref="K742:N742"/>
    <mergeCell ref="O742:P742"/>
    <mergeCell ref="A739:B739"/>
    <mergeCell ref="C739:F739"/>
    <mergeCell ref="I739:J739"/>
    <mergeCell ref="K739:N739"/>
    <mergeCell ref="O739:P739"/>
    <mergeCell ref="A740:B740"/>
    <mergeCell ref="C740:F740"/>
    <mergeCell ref="I740:J740"/>
    <mergeCell ref="K740:N740"/>
    <mergeCell ref="O740:P740"/>
    <mergeCell ref="A754:B754"/>
    <mergeCell ref="C754:F754"/>
    <mergeCell ref="I754:J754"/>
    <mergeCell ref="K754:N754"/>
    <mergeCell ref="O754:P754"/>
    <mergeCell ref="A755:B755"/>
    <mergeCell ref="C755:F755"/>
    <mergeCell ref="I755:J755"/>
    <mergeCell ref="K755:N755"/>
    <mergeCell ref="O755:P755"/>
    <mergeCell ref="A752:B752"/>
    <mergeCell ref="C752:F752"/>
    <mergeCell ref="I752:J752"/>
    <mergeCell ref="K752:N752"/>
    <mergeCell ref="O752:P752"/>
    <mergeCell ref="A753:B753"/>
    <mergeCell ref="C753:F753"/>
    <mergeCell ref="I753:J753"/>
    <mergeCell ref="K753:N753"/>
    <mergeCell ref="O753:P753"/>
    <mergeCell ref="A750:B750"/>
    <mergeCell ref="C750:F750"/>
    <mergeCell ref="I750:J750"/>
    <mergeCell ref="K750:N750"/>
    <mergeCell ref="O750:P750"/>
    <mergeCell ref="A751:B751"/>
    <mergeCell ref="C751:F751"/>
    <mergeCell ref="I751:J751"/>
    <mergeCell ref="K751:N751"/>
    <mergeCell ref="O751:P751"/>
    <mergeCell ref="A748:B748"/>
    <mergeCell ref="C748:Q748"/>
    <mergeCell ref="A749:B749"/>
    <mergeCell ref="C749:F749"/>
    <mergeCell ref="I749:J749"/>
    <mergeCell ref="K749:N749"/>
    <mergeCell ref="O749:P749"/>
    <mergeCell ref="A762:B762"/>
    <mergeCell ref="C762:F762"/>
    <mergeCell ref="I762:J762"/>
    <mergeCell ref="K762:N762"/>
    <mergeCell ref="O762:P762"/>
    <mergeCell ref="A763:B763"/>
    <mergeCell ref="C763:F763"/>
    <mergeCell ref="I763:J763"/>
    <mergeCell ref="K763:N763"/>
    <mergeCell ref="O763:P763"/>
    <mergeCell ref="A760:B760"/>
    <mergeCell ref="C760:F760"/>
    <mergeCell ref="I760:J760"/>
    <mergeCell ref="K760:N760"/>
    <mergeCell ref="O760:P760"/>
    <mergeCell ref="A761:B761"/>
    <mergeCell ref="C761:F761"/>
    <mergeCell ref="I761:J761"/>
    <mergeCell ref="K761:N761"/>
    <mergeCell ref="O761:P761"/>
    <mergeCell ref="A758:B758"/>
    <mergeCell ref="C758:F758"/>
    <mergeCell ref="I758:J758"/>
    <mergeCell ref="K758:N758"/>
    <mergeCell ref="O758:P758"/>
    <mergeCell ref="A759:B759"/>
    <mergeCell ref="C759:F759"/>
    <mergeCell ref="I759:J759"/>
    <mergeCell ref="K759:N759"/>
    <mergeCell ref="O759:P759"/>
    <mergeCell ref="A756:B756"/>
    <mergeCell ref="C756:F756"/>
    <mergeCell ref="I756:J756"/>
    <mergeCell ref="K756:N756"/>
    <mergeCell ref="O756:P756"/>
    <mergeCell ref="A757:B757"/>
    <mergeCell ref="C757:F757"/>
    <mergeCell ref="I757:J757"/>
    <mergeCell ref="K757:N757"/>
    <mergeCell ref="O757:P757"/>
    <mergeCell ref="A770:B770"/>
    <mergeCell ref="C770:F770"/>
    <mergeCell ref="I770:J770"/>
    <mergeCell ref="K770:N770"/>
    <mergeCell ref="O770:P770"/>
    <mergeCell ref="A771:B771"/>
    <mergeCell ref="C771:F771"/>
    <mergeCell ref="I771:J771"/>
    <mergeCell ref="K771:N771"/>
    <mergeCell ref="O771:P771"/>
    <mergeCell ref="A768:B768"/>
    <mergeCell ref="C768:F768"/>
    <mergeCell ref="I768:J768"/>
    <mergeCell ref="K768:N768"/>
    <mergeCell ref="O768:P768"/>
    <mergeCell ref="A769:B769"/>
    <mergeCell ref="C769:F769"/>
    <mergeCell ref="I769:J769"/>
    <mergeCell ref="K769:N769"/>
    <mergeCell ref="O769:P769"/>
    <mergeCell ref="A766:B766"/>
    <mergeCell ref="C766:F766"/>
    <mergeCell ref="I766:J766"/>
    <mergeCell ref="K766:N766"/>
    <mergeCell ref="O766:P766"/>
    <mergeCell ref="A767:B767"/>
    <mergeCell ref="C767:F767"/>
    <mergeCell ref="I767:J767"/>
    <mergeCell ref="K767:N767"/>
    <mergeCell ref="O767:P767"/>
    <mergeCell ref="A764:B764"/>
    <mergeCell ref="C764:F764"/>
    <mergeCell ref="I764:J764"/>
    <mergeCell ref="K764:N764"/>
    <mergeCell ref="O764:P764"/>
    <mergeCell ref="A765:B765"/>
    <mergeCell ref="C765:F765"/>
    <mergeCell ref="I765:J765"/>
    <mergeCell ref="K765:N765"/>
    <mergeCell ref="O765:P765"/>
    <mergeCell ref="A779:B779"/>
    <mergeCell ref="C779:F779"/>
    <mergeCell ref="I779:J779"/>
    <mergeCell ref="K779:N779"/>
    <mergeCell ref="O779:P779"/>
    <mergeCell ref="A780:F780"/>
    <mergeCell ref="I780:J780"/>
    <mergeCell ref="K780:N780"/>
    <mergeCell ref="O780:P780"/>
    <mergeCell ref="A776:F776"/>
    <mergeCell ref="I776:J776"/>
    <mergeCell ref="K776:N776"/>
    <mergeCell ref="O776:P776"/>
    <mergeCell ref="A778:B778"/>
    <mergeCell ref="C778:Q778"/>
    <mergeCell ref="A774:B774"/>
    <mergeCell ref="C774:F774"/>
    <mergeCell ref="I774:J774"/>
    <mergeCell ref="K774:N774"/>
    <mergeCell ref="O774:P774"/>
    <mergeCell ref="A775:B775"/>
    <mergeCell ref="C775:F775"/>
    <mergeCell ref="I775:J775"/>
    <mergeCell ref="K775:N775"/>
    <mergeCell ref="O775:P775"/>
    <mergeCell ref="A772:B772"/>
    <mergeCell ref="C772:F772"/>
    <mergeCell ref="I772:J772"/>
    <mergeCell ref="K772:N772"/>
    <mergeCell ref="O772:P772"/>
    <mergeCell ref="A773:B773"/>
    <mergeCell ref="C773:F773"/>
    <mergeCell ref="I773:J773"/>
    <mergeCell ref="K773:N773"/>
    <mergeCell ref="O773:P773"/>
    <mergeCell ref="A789:B789"/>
    <mergeCell ref="C789:F789"/>
    <mergeCell ref="I789:J789"/>
    <mergeCell ref="K789:N789"/>
    <mergeCell ref="O789:P789"/>
    <mergeCell ref="A790:B790"/>
    <mergeCell ref="C790:F790"/>
    <mergeCell ref="I790:J790"/>
    <mergeCell ref="K790:N790"/>
    <mergeCell ref="O790:P790"/>
    <mergeCell ref="A787:B787"/>
    <mergeCell ref="C787:F787"/>
    <mergeCell ref="I787:J787"/>
    <mergeCell ref="K787:N787"/>
    <mergeCell ref="O787:P787"/>
    <mergeCell ref="A788:B788"/>
    <mergeCell ref="C788:F788"/>
    <mergeCell ref="I788:J788"/>
    <mergeCell ref="K788:N788"/>
    <mergeCell ref="O788:P788"/>
    <mergeCell ref="A784:F784"/>
    <mergeCell ref="I784:J784"/>
    <mergeCell ref="K784:N784"/>
    <mergeCell ref="O784:P784"/>
    <mergeCell ref="A786:B786"/>
    <mergeCell ref="C786:Q786"/>
    <mergeCell ref="A782:B782"/>
    <mergeCell ref="C782:Q782"/>
    <mergeCell ref="A783:B783"/>
    <mergeCell ref="C783:F783"/>
    <mergeCell ref="I783:J783"/>
    <mergeCell ref="K783:N783"/>
    <mergeCell ref="O783:P783"/>
    <mergeCell ref="A797:B797"/>
    <mergeCell ref="C797:F797"/>
    <mergeCell ref="I797:J797"/>
    <mergeCell ref="K797:N797"/>
    <mergeCell ref="O797:P797"/>
    <mergeCell ref="A798:B798"/>
    <mergeCell ref="C798:F798"/>
    <mergeCell ref="I798:J798"/>
    <mergeCell ref="K798:N798"/>
    <mergeCell ref="O798:P798"/>
    <mergeCell ref="A795:B795"/>
    <mergeCell ref="C795:F795"/>
    <mergeCell ref="I795:J795"/>
    <mergeCell ref="K795:N795"/>
    <mergeCell ref="O795:P795"/>
    <mergeCell ref="A796:B796"/>
    <mergeCell ref="C796:F796"/>
    <mergeCell ref="I796:J796"/>
    <mergeCell ref="K796:N796"/>
    <mergeCell ref="O796:P796"/>
    <mergeCell ref="A793:B793"/>
    <mergeCell ref="C793:F793"/>
    <mergeCell ref="I793:J793"/>
    <mergeCell ref="K793:N793"/>
    <mergeCell ref="O793:P793"/>
    <mergeCell ref="A794:B794"/>
    <mergeCell ref="C794:F794"/>
    <mergeCell ref="I794:J794"/>
    <mergeCell ref="K794:N794"/>
    <mergeCell ref="O794:P794"/>
    <mergeCell ref="A791:B791"/>
    <mergeCell ref="C791:F791"/>
    <mergeCell ref="I791:J791"/>
    <mergeCell ref="K791:N791"/>
    <mergeCell ref="O791:P791"/>
    <mergeCell ref="A792:B792"/>
    <mergeCell ref="C792:F792"/>
    <mergeCell ref="I792:J792"/>
    <mergeCell ref="K792:N792"/>
    <mergeCell ref="O792:P792"/>
    <mergeCell ref="A805:B805"/>
    <mergeCell ref="C805:F805"/>
    <mergeCell ref="I805:J805"/>
    <mergeCell ref="K805:N805"/>
    <mergeCell ref="O805:P805"/>
    <mergeCell ref="A806:B806"/>
    <mergeCell ref="C806:F806"/>
    <mergeCell ref="I806:J806"/>
    <mergeCell ref="K806:N806"/>
    <mergeCell ref="O806:P806"/>
    <mergeCell ref="A803:B803"/>
    <mergeCell ref="C803:F803"/>
    <mergeCell ref="I803:J803"/>
    <mergeCell ref="K803:N803"/>
    <mergeCell ref="O803:P803"/>
    <mergeCell ref="A804:B804"/>
    <mergeCell ref="C804:F804"/>
    <mergeCell ref="I804:J804"/>
    <mergeCell ref="K804:N804"/>
    <mergeCell ref="O804:P804"/>
    <mergeCell ref="A801:B801"/>
    <mergeCell ref="C801:F801"/>
    <mergeCell ref="I801:J801"/>
    <mergeCell ref="K801:N801"/>
    <mergeCell ref="O801:P801"/>
    <mergeCell ref="A802:B802"/>
    <mergeCell ref="C802:F802"/>
    <mergeCell ref="I802:J802"/>
    <mergeCell ref="K802:N802"/>
    <mergeCell ref="O802:P802"/>
    <mergeCell ref="A799:B799"/>
    <mergeCell ref="C799:F799"/>
    <mergeCell ref="I799:J799"/>
    <mergeCell ref="K799:N799"/>
    <mergeCell ref="O799:P799"/>
    <mergeCell ref="A800:B800"/>
    <mergeCell ref="C800:F800"/>
    <mergeCell ref="I800:J800"/>
    <mergeCell ref="K800:N800"/>
    <mergeCell ref="O800:P800"/>
    <mergeCell ref="A813:B813"/>
    <mergeCell ref="C813:F813"/>
    <mergeCell ref="I813:J813"/>
    <mergeCell ref="K813:N813"/>
    <mergeCell ref="O813:P813"/>
    <mergeCell ref="A814:B814"/>
    <mergeCell ref="C814:F814"/>
    <mergeCell ref="I814:J814"/>
    <mergeCell ref="K814:N814"/>
    <mergeCell ref="O814:P814"/>
    <mergeCell ref="A811:B811"/>
    <mergeCell ref="C811:F811"/>
    <mergeCell ref="I811:J811"/>
    <mergeCell ref="K811:N811"/>
    <mergeCell ref="O811:P811"/>
    <mergeCell ref="A812:B812"/>
    <mergeCell ref="C812:F812"/>
    <mergeCell ref="I812:J812"/>
    <mergeCell ref="K812:N812"/>
    <mergeCell ref="O812:P812"/>
    <mergeCell ref="A809:B809"/>
    <mergeCell ref="C809:F809"/>
    <mergeCell ref="I809:J809"/>
    <mergeCell ref="K809:N809"/>
    <mergeCell ref="O809:P809"/>
    <mergeCell ref="A810:B810"/>
    <mergeCell ref="C810:F810"/>
    <mergeCell ref="I810:J810"/>
    <mergeCell ref="K810:N810"/>
    <mergeCell ref="O810:P810"/>
    <mergeCell ref="A807:B807"/>
    <mergeCell ref="C807:F807"/>
    <mergeCell ref="I807:J807"/>
    <mergeCell ref="K807:N807"/>
    <mergeCell ref="O807:P807"/>
    <mergeCell ref="A808:B808"/>
    <mergeCell ref="C808:F808"/>
    <mergeCell ref="I808:J808"/>
    <mergeCell ref="K808:N808"/>
    <mergeCell ref="O808:P808"/>
    <mergeCell ref="A821:B821"/>
    <mergeCell ref="C821:F821"/>
    <mergeCell ref="I821:J821"/>
    <mergeCell ref="K821:N821"/>
    <mergeCell ref="O821:P821"/>
    <mergeCell ref="A822:B822"/>
    <mergeCell ref="C822:F822"/>
    <mergeCell ref="I822:J822"/>
    <mergeCell ref="K822:N822"/>
    <mergeCell ref="O822:P822"/>
    <mergeCell ref="A819:B819"/>
    <mergeCell ref="C819:F819"/>
    <mergeCell ref="I819:J819"/>
    <mergeCell ref="K819:N819"/>
    <mergeCell ref="O819:P819"/>
    <mergeCell ref="A820:B820"/>
    <mergeCell ref="C820:F820"/>
    <mergeCell ref="I820:J820"/>
    <mergeCell ref="K820:N820"/>
    <mergeCell ref="O820:P820"/>
    <mergeCell ref="A817:B817"/>
    <mergeCell ref="C817:F817"/>
    <mergeCell ref="I817:J817"/>
    <mergeCell ref="K817:N817"/>
    <mergeCell ref="O817:P817"/>
    <mergeCell ref="A818:B818"/>
    <mergeCell ref="C818:F818"/>
    <mergeCell ref="I818:J818"/>
    <mergeCell ref="K818:N818"/>
    <mergeCell ref="O818:P818"/>
    <mergeCell ref="A815:B815"/>
    <mergeCell ref="C815:F815"/>
    <mergeCell ref="I815:J815"/>
    <mergeCell ref="K815:N815"/>
    <mergeCell ref="O815:P815"/>
    <mergeCell ref="A816:B816"/>
    <mergeCell ref="C816:F816"/>
    <mergeCell ref="I816:J816"/>
    <mergeCell ref="K816:N816"/>
    <mergeCell ref="O816:P816"/>
    <mergeCell ref="A829:B829"/>
    <mergeCell ref="C829:F829"/>
    <mergeCell ref="I829:J829"/>
    <mergeCell ref="K829:N829"/>
    <mergeCell ref="O829:P829"/>
    <mergeCell ref="A830:B830"/>
    <mergeCell ref="C830:F830"/>
    <mergeCell ref="I830:J830"/>
    <mergeCell ref="K830:N830"/>
    <mergeCell ref="O830:P830"/>
    <mergeCell ref="A827:B827"/>
    <mergeCell ref="C827:F827"/>
    <mergeCell ref="I827:J827"/>
    <mergeCell ref="K827:N827"/>
    <mergeCell ref="O827:P827"/>
    <mergeCell ref="A828:B828"/>
    <mergeCell ref="C828:F828"/>
    <mergeCell ref="I828:J828"/>
    <mergeCell ref="K828:N828"/>
    <mergeCell ref="O828:P828"/>
    <mergeCell ref="A825:B825"/>
    <mergeCell ref="C825:F825"/>
    <mergeCell ref="I825:J825"/>
    <mergeCell ref="K825:N825"/>
    <mergeCell ref="O825:P825"/>
    <mergeCell ref="A826:B826"/>
    <mergeCell ref="C826:F826"/>
    <mergeCell ref="I826:J826"/>
    <mergeCell ref="K826:N826"/>
    <mergeCell ref="O826:P826"/>
    <mergeCell ref="A823:B823"/>
    <mergeCell ref="C823:F823"/>
    <mergeCell ref="I823:J823"/>
    <mergeCell ref="K823:N823"/>
    <mergeCell ref="O823:P823"/>
    <mergeCell ref="A824:B824"/>
    <mergeCell ref="C824:F824"/>
    <mergeCell ref="I824:J824"/>
    <mergeCell ref="K824:N824"/>
    <mergeCell ref="O824:P824"/>
    <mergeCell ref="A837:B837"/>
    <mergeCell ref="C837:F837"/>
    <mergeCell ref="I837:J837"/>
    <mergeCell ref="K837:N837"/>
    <mergeCell ref="O837:P837"/>
    <mergeCell ref="A838:B838"/>
    <mergeCell ref="C838:F838"/>
    <mergeCell ref="I838:J838"/>
    <mergeCell ref="K838:N838"/>
    <mergeCell ref="O838:P838"/>
    <mergeCell ref="A835:B835"/>
    <mergeCell ref="C835:F835"/>
    <mergeCell ref="I835:J835"/>
    <mergeCell ref="K835:N835"/>
    <mergeCell ref="O835:P835"/>
    <mergeCell ref="A836:B836"/>
    <mergeCell ref="C836:F836"/>
    <mergeCell ref="I836:J836"/>
    <mergeCell ref="K836:N836"/>
    <mergeCell ref="O836:P836"/>
    <mergeCell ref="A833:B833"/>
    <mergeCell ref="C833:F833"/>
    <mergeCell ref="I833:J833"/>
    <mergeCell ref="K833:N833"/>
    <mergeCell ref="O833:P833"/>
    <mergeCell ref="A834:B834"/>
    <mergeCell ref="C834:F834"/>
    <mergeCell ref="I834:J834"/>
    <mergeCell ref="K834:N834"/>
    <mergeCell ref="O834:P834"/>
    <mergeCell ref="A831:B831"/>
    <mergeCell ref="C831:F831"/>
    <mergeCell ref="I831:J831"/>
    <mergeCell ref="K831:N831"/>
    <mergeCell ref="O831:P831"/>
    <mergeCell ref="A832:B832"/>
    <mergeCell ref="C832:F832"/>
    <mergeCell ref="I832:J832"/>
    <mergeCell ref="K832:N832"/>
    <mergeCell ref="O832:P832"/>
    <mergeCell ref="A845:B845"/>
    <mergeCell ref="C845:F845"/>
    <mergeCell ref="I845:J845"/>
    <mergeCell ref="K845:N845"/>
    <mergeCell ref="O845:P845"/>
    <mergeCell ref="A846:B846"/>
    <mergeCell ref="C846:F846"/>
    <mergeCell ref="I846:J846"/>
    <mergeCell ref="K846:N846"/>
    <mergeCell ref="O846:P846"/>
    <mergeCell ref="A843:B843"/>
    <mergeCell ref="C843:F843"/>
    <mergeCell ref="I843:J843"/>
    <mergeCell ref="K843:N843"/>
    <mergeCell ref="O843:P843"/>
    <mergeCell ref="A844:B844"/>
    <mergeCell ref="C844:F844"/>
    <mergeCell ref="I844:J844"/>
    <mergeCell ref="K844:N844"/>
    <mergeCell ref="O844:P844"/>
    <mergeCell ref="A841:B841"/>
    <mergeCell ref="C841:F841"/>
    <mergeCell ref="I841:J841"/>
    <mergeCell ref="K841:N841"/>
    <mergeCell ref="O841:P841"/>
    <mergeCell ref="A842:B842"/>
    <mergeCell ref="C842:F842"/>
    <mergeCell ref="I842:J842"/>
    <mergeCell ref="K842:N842"/>
    <mergeCell ref="O842:P842"/>
    <mergeCell ref="A839:B839"/>
    <mergeCell ref="C839:F839"/>
    <mergeCell ref="I839:J839"/>
    <mergeCell ref="K839:N839"/>
    <mergeCell ref="O839:P839"/>
    <mergeCell ref="A840:B840"/>
    <mergeCell ref="C840:F840"/>
    <mergeCell ref="I840:J840"/>
    <mergeCell ref="K840:N840"/>
    <mergeCell ref="O840:P840"/>
    <mergeCell ref="A853:B853"/>
    <mergeCell ref="C853:F853"/>
    <mergeCell ref="I853:J853"/>
    <mergeCell ref="K853:N853"/>
    <mergeCell ref="O853:P853"/>
    <mergeCell ref="A854:B854"/>
    <mergeCell ref="C854:F854"/>
    <mergeCell ref="I854:J854"/>
    <mergeCell ref="K854:N854"/>
    <mergeCell ref="O854:P854"/>
    <mergeCell ref="A851:B851"/>
    <mergeCell ref="C851:F851"/>
    <mergeCell ref="I851:J851"/>
    <mergeCell ref="K851:N851"/>
    <mergeCell ref="O851:P851"/>
    <mergeCell ref="A852:B852"/>
    <mergeCell ref="C852:F852"/>
    <mergeCell ref="I852:J852"/>
    <mergeCell ref="K852:N852"/>
    <mergeCell ref="O852:P852"/>
    <mergeCell ref="A849:B849"/>
    <mergeCell ref="C849:F849"/>
    <mergeCell ref="I849:J849"/>
    <mergeCell ref="K849:N849"/>
    <mergeCell ref="O849:P849"/>
    <mergeCell ref="A850:B850"/>
    <mergeCell ref="C850:F850"/>
    <mergeCell ref="I850:J850"/>
    <mergeCell ref="K850:N850"/>
    <mergeCell ref="O850:P850"/>
    <mergeCell ref="A847:B847"/>
    <mergeCell ref="C847:F847"/>
    <mergeCell ref="I847:J847"/>
    <mergeCell ref="K847:N847"/>
    <mergeCell ref="O847:P847"/>
    <mergeCell ref="A848:B848"/>
    <mergeCell ref="C848:F848"/>
    <mergeCell ref="I848:J848"/>
    <mergeCell ref="K848:N848"/>
    <mergeCell ref="O848:P848"/>
    <mergeCell ref="A862:B862"/>
    <mergeCell ref="C862:F862"/>
    <mergeCell ref="I862:J862"/>
    <mergeCell ref="K862:N862"/>
    <mergeCell ref="O862:P862"/>
    <mergeCell ref="A863:B863"/>
    <mergeCell ref="C863:F863"/>
    <mergeCell ref="I863:J863"/>
    <mergeCell ref="K863:N863"/>
    <mergeCell ref="O863:P863"/>
    <mergeCell ref="A859:F859"/>
    <mergeCell ref="I859:J859"/>
    <mergeCell ref="K859:N859"/>
    <mergeCell ref="O859:P859"/>
    <mergeCell ref="A861:B861"/>
    <mergeCell ref="C861:Q861"/>
    <mergeCell ref="A857:B857"/>
    <mergeCell ref="C857:F857"/>
    <mergeCell ref="I857:J857"/>
    <mergeCell ref="K857:N857"/>
    <mergeCell ref="O857:P857"/>
    <mergeCell ref="A858:B858"/>
    <mergeCell ref="C858:F858"/>
    <mergeCell ref="I858:J858"/>
    <mergeCell ref="K858:N858"/>
    <mergeCell ref="O858:P858"/>
    <mergeCell ref="A855:B855"/>
    <mergeCell ref="C855:F855"/>
    <mergeCell ref="I855:J855"/>
    <mergeCell ref="K855:N855"/>
    <mergeCell ref="O855:P855"/>
    <mergeCell ref="A856:B856"/>
    <mergeCell ref="C856:F856"/>
    <mergeCell ref="I856:J856"/>
    <mergeCell ref="K856:N856"/>
    <mergeCell ref="O856:P856"/>
    <mergeCell ref="A870:B870"/>
    <mergeCell ref="C870:F870"/>
    <mergeCell ref="I870:J870"/>
    <mergeCell ref="K870:N870"/>
    <mergeCell ref="O870:P870"/>
    <mergeCell ref="A871:B871"/>
    <mergeCell ref="C871:F871"/>
    <mergeCell ref="I871:J871"/>
    <mergeCell ref="K871:N871"/>
    <mergeCell ref="O871:P871"/>
    <mergeCell ref="A868:B868"/>
    <mergeCell ref="C868:F868"/>
    <mergeCell ref="I868:J868"/>
    <mergeCell ref="K868:N868"/>
    <mergeCell ref="O868:P868"/>
    <mergeCell ref="A869:B869"/>
    <mergeCell ref="C869:F869"/>
    <mergeCell ref="I869:J869"/>
    <mergeCell ref="K869:N869"/>
    <mergeCell ref="O869:P869"/>
    <mergeCell ref="A866:B866"/>
    <mergeCell ref="C866:F866"/>
    <mergeCell ref="I866:J866"/>
    <mergeCell ref="K866:N866"/>
    <mergeCell ref="O866:P866"/>
    <mergeCell ref="A867:B867"/>
    <mergeCell ref="C867:F867"/>
    <mergeCell ref="I867:J867"/>
    <mergeCell ref="K867:N867"/>
    <mergeCell ref="O867:P867"/>
    <mergeCell ref="A864:B864"/>
    <mergeCell ref="C864:F864"/>
    <mergeCell ref="I864:J864"/>
    <mergeCell ref="K864:N864"/>
    <mergeCell ref="O864:P864"/>
    <mergeCell ref="A865:B865"/>
    <mergeCell ref="C865:F865"/>
    <mergeCell ref="I865:J865"/>
    <mergeCell ref="K865:N865"/>
    <mergeCell ref="O865:P865"/>
    <mergeCell ref="A878:B878"/>
    <mergeCell ref="C878:F878"/>
    <mergeCell ref="I878:J878"/>
    <mergeCell ref="K878:N878"/>
    <mergeCell ref="O878:P878"/>
    <mergeCell ref="A879:B879"/>
    <mergeCell ref="C879:F879"/>
    <mergeCell ref="I879:J879"/>
    <mergeCell ref="K879:N879"/>
    <mergeCell ref="O879:P879"/>
    <mergeCell ref="A876:B876"/>
    <mergeCell ref="C876:F876"/>
    <mergeCell ref="I876:J876"/>
    <mergeCell ref="K876:N876"/>
    <mergeCell ref="O876:P876"/>
    <mergeCell ref="A877:B877"/>
    <mergeCell ref="C877:F877"/>
    <mergeCell ref="I877:J877"/>
    <mergeCell ref="K877:N877"/>
    <mergeCell ref="O877:P877"/>
    <mergeCell ref="A874:B874"/>
    <mergeCell ref="C874:F874"/>
    <mergeCell ref="I874:J874"/>
    <mergeCell ref="K874:N874"/>
    <mergeCell ref="O874:P874"/>
    <mergeCell ref="A875:B875"/>
    <mergeCell ref="C875:F875"/>
    <mergeCell ref="I875:J875"/>
    <mergeCell ref="K875:N875"/>
    <mergeCell ref="O875:P875"/>
    <mergeCell ref="A872:B872"/>
    <mergeCell ref="C872:F872"/>
    <mergeCell ref="I872:J872"/>
    <mergeCell ref="K872:N872"/>
    <mergeCell ref="O872:P872"/>
    <mergeCell ref="A873:B873"/>
    <mergeCell ref="C873:F873"/>
    <mergeCell ref="I873:J873"/>
    <mergeCell ref="K873:N873"/>
    <mergeCell ref="O873:P873"/>
    <mergeCell ref="A886:B886"/>
    <mergeCell ref="C886:F886"/>
    <mergeCell ref="I886:J886"/>
    <mergeCell ref="K886:N886"/>
    <mergeCell ref="O886:P886"/>
    <mergeCell ref="A887:B887"/>
    <mergeCell ref="C887:F887"/>
    <mergeCell ref="I887:J887"/>
    <mergeCell ref="K887:N887"/>
    <mergeCell ref="O887:P887"/>
    <mergeCell ref="A884:B884"/>
    <mergeCell ref="C884:F884"/>
    <mergeCell ref="I884:J884"/>
    <mergeCell ref="K884:N884"/>
    <mergeCell ref="O884:P884"/>
    <mergeCell ref="A885:B885"/>
    <mergeCell ref="C885:F885"/>
    <mergeCell ref="I885:J885"/>
    <mergeCell ref="K885:N885"/>
    <mergeCell ref="O885:P885"/>
    <mergeCell ref="A882:B882"/>
    <mergeCell ref="C882:F882"/>
    <mergeCell ref="I882:J882"/>
    <mergeCell ref="K882:N882"/>
    <mergeCell ref="O882:P882"/>
    <mergeCell ref="A883:B883"/>
    <mergeCell ref="C883:F883"/>
    <mergeCell ref="I883:J883"/>
    <mergeCell ref="K883:N883"/>
    <mergeCell ref="O883:P883"/>
    <mergeCell ref="A880:B880"/>
    <mergeCell ref="C880:F880"/>
    <mergeCell ref="I880:J880"/>
    <mergeCell ref="K880:N880"/>
    <mergeCell ref="O880:P880"/>
    <mergeCell ref="A881:B881"/>
    <mergeCell ref="C881:F881"/>
    <mergeCell ref="I881:J881"/>
    <mergeCell ref="K881:N881"/>
    <mergeCell ref="O881:P881"/>
    <mergeCell ref="A894:B894"/>
    <mergeCell ref="C894:F894"/>
    <mergeCell ref="I894:J894"/>
    <mergeCell ref="K894:N894"/>
    <mergeCell ref="O894:P894"/>
    <mergeCell ref="A895:B895"/>
    <mergeCell ref="C895:F895"/>
    <mergeCell ref="I895:J895"/>
    <mergeCell ref="K895:N895"/>
    <mergeCell ref="O895:P895"/>
    <mergeCell ref="A892:B892"/>
    <mergeCell ref="C892:F892"/>
    <mergeCell ref="I892:J892"/>
    <mergeCell ref="K892:N892"/>
    <mergeCell ref="O892:P892"/>
    <mergeCell ref="A893:B893"/>
    <mergeCell ref="C893:F893"/>
    <mergeCell ref="I893:J893"/>
    <mergeCell ref="K893:N893"/>
    <mergeCell ref="O893:P893"/>
    <mergeCell ref="A890:B890"/>
    <mergeCell ref="C890:F890"/>
    <mergeCell ref="I890:J890"/>
    <mergeCell ref="K890:N890"/>
    <mergeCell ref="O890:P890"/>
    <mergeCell ref="A891:B891"/>
    <mergeCell ref="C891:F891"/>
    <mergeCell ref="I891:J891"/>
    <mergeCell ref="K891:N891"/>
    <mergeCell ref="O891:P891"/>
    <mergeCell ref="A888:B888"/>
    <mergeCell ref="C888:F888"/>
    <mergeCell ref="I888:J888"/>
    <mergeCell ref="K888:N888"/>
    <mergeCell ref="O888:P888"/>
    <mergeCell ref="A889:B889"/>
    <mergeCell ref="C889:F889"/>
    <mergeCell ref="I889:J889"/>
    <mergeCell ref="K889:N889"/>
    <mergeCell ref="O889:P889"/>
    <mergeCell ref="A902:B902"/>
    <mergeCell ref="C902:F902"/>
    <mergeCell ref="I902:J902"/>
    <mergeCell ref="K902:N902"/>
    <mergeCell ref="O902:P902"/>
    <mergeCell ref="A903:B903"/>
    <mergeCell ref="C903:F903"/>
    <mergeCell ref="I903:J903"/>
    <mergeCell ref="K903:N903"/>
    <mergeCell ref="O903:P903"/>
    <mergeCell ref="A900:B900"/>
    <mergeCell ref="C900:F900"/>
    <mergeCell ref="I900:J900"/>
    <mergeCell ref="K900:N900"/>
    <mergeCell ref="O900:P900"/>
    <mergeCell ref="A901:B901"/>
    <mergeCell ref="C901:F901"/>
    <mergeCell ref="I901:J901"/>
    <mergeCell ref="K901:N901"/>
    <mergeCell ref="O901:P901"/>
    <mergeCell ref="A898:B898"/>
    <mergeCell ref="C898:F898"/>
    <mergeCell ref="I898:J898"/>
    <mergeCell ref="K898:N898"/>
    <mergeCell ref="O898:P898"/>
    <mergeCell ref="A899:B899"/>
    <mergeCell ref="C899:F899"/>
    <mergeCell ref="I899:J899"/>
    <mergeCell ref="K899:N899"/>
    <mergeCell ref="O899:P899"/>
    <mergeCell ref="A896:B896"/>
    <mergeCell ref="C896:F896"/>
    <mergeCell ref="I896:J896"/>
    <mergeCell ref="K896:N896"/>
    <mergeCell ref="O896:P896"/>
    <mergeCell ref="A897:B897"/>
    <mergeCell ref="C897:F897"/>
    <mergeCell ref="I897:J897"/>
    <mergeCell ref="K897:N897"/>
    <mergeCell ref="O897:P897"/>
    <mergeCell ref="A910:B910"/>
    <mergeCell ref="C910:F910"/>
    <mergeCell ref="I910:J910"/>
    <mergeCell ref="K910:N910"/>
    <mergeCell ref="O910:P910"/>
    <mergeCell ref="A911:B911"/>
    <mergeCell ref="C911:F911"/>
    <mergeCell ref="I911:J911"/>
    <mergeCell ref="K911:N911"/>
    <mergeCell ref="O911:P911"/>
    <mergeCell ref="A908:B908"/>
    <mergeCell ref="C908:F908"/>
    <mergeCell ref="I908:J908"/>
    <mergeCell ref="K908:N908"/>
    <mergeCell ref="O908:P908"/>
    <mergeCell ref="A909:B909"/>
    <mergeCell ref="C909:F909"/>
    <mergeCell ref="I909:J909"/>
    <mergeCell ref="K909:N909"/>
    <mergeCell ref="O909:P909"/>
    <mergeCell ref="A906:B906"/>
    <mergeCell ref="C906:F906"/>
    <mergeCell ref="I906:J906"/>
    <mergeCell ref="K906:N906"/>
    <mergeCell ref="O906:P906"/>
    <mergeCell ref="A907:B907"/>
    <mergeCell ref="C907:F907"/>
    <mergeCell ref="I907:J907"/>
    <mergeCell ref="K907:N907"/>
    <mergeCell ref="O907:P907"/>
    <mergeCell ref="A904:B904"/>
    <mergeCell ref="C904:F904"/>
    <mergeCell ref="I904:J904"/>
    <mergeCell ref="K904:N904"/>
    <mergeCell ref="O904:P904"/>
    <mergeCell ref="A905:B905"/>
    <mergeCell ref="C905:F905"/>
    <mergeCell ref="I905:J905"/>
    <mergeCell ref="K905:N905"/>
    <mergeCell ref="O905:P905"/>
    <mergeCell ref="A918:B918"/>
    <mergeCell ref="C918:F918"/>
    <mergeCell ref="I918:J918"/>
    <mergeCell ref="K918:N918"/>
    <mergeCell ref="O918:P918"/>
    <mergeCell ref="A919:B919"/>
    <mergeCell ref="C919:F919"/>
    <mergeCell ref="I919:J919"/>
    <mergeCell ref="K919:N919"/>
    <mergeCell ref="O919:P919"/>
    <mergeCell ref="A916:B916"/>
    <mergeCell ref="C916:F916"/>
    <mergeCell ref="I916:J916"/>
    <mergeCell ref="K916:N916"/>
    <mergeCell ref="O916:P916"/>
    <mergeCell ref="A917:B917"/>
    <mergeCell ref="C917:F917"/>
    <mergeCell ref="I917:J917"/>
    <mergeCell ref="K917:N917"/>
    <mergeCell ref="O917:P917"/>
    <mergeCell ref="A914:B914"/>
    <mergeCell ref="C914:F914"/>
    <mergeCell ref="I914:J914"/>
    <mergeCell ref="K914:N914"/>
    <mergeCell ref="O914:P914"/>
    <mergeCell ref="A915:B915"/>
    <mergeCell ref="C915:F915"/>
    <mergeCell ref="I915:J915"/>
    <mergeCell ref="K915:N915"/>
    <mergeCell ref="O915:P915"/>
    <mergeCell ref="A912:B912"/>
    <mergeCell ref="C912:F912"/>
    <mergeCell ref="I912:J912"/>
    <mergeCell ref="K912:N912"/>
    <mergeCell ref="O912:P912"/>
    <mergeCell ref="A913:B913"/>
    <mergeCell ref="C913:F913"/>
    <mergeCell ref="I913:J913"/>
    <mergeCell ref="K913:N913"/>
    <mergeCell ref="O913:P913"/>
    <mergeCell ref="A926:B926"/>
    <mergeCell ref="C926:F926"/>
    <mergeCell ref="I926:J926"/>
    <mergeCell ref="K926:N926"/>
    <mergeCell ref="O926:P926"/>
    <mergeCell ref="A927:B927"/>
    <mergeCell ref="C927:F927"/>
    <mergeCell ref="I927:J927"/>
    <mergeCell ref="K927:N927"/>
    <mergeCell ref="O927:P927"/>
    <mergeCell ref="A924:B924"/>
    <mergeCell ref="C924:F924"/>
    <mergeCell ref="I924:J924"/>
    <mergeCell ref="K924:N924"/>
    <mergeCell ref="O924:P924"/>
    <mergeCell ref="A925:B925"/>
    <mergeCell ref="C925:F925"/>
    <mergeCell ref="I925:J925"/>
    <mergeCell ref="K925:N925"/>
    <mergeCell ref="O925:P925"/>
    <mergeCell ref="A922:B922"/>
    <mergeCell ref="C922:F922"/>
    <mergeCell ref="I922:J922"/>
    <mergeCell ref="K922:N922"/>
    <mergeCell ref="O922:P922"/>
    <mergeCell ref="A923:B923"/>
    <mergeCell ref="C923:F923"/>
    <mergeCell ref="I923:J923"/>
    <mergeCell ref="K923:N923"/>
    <mergeCell ref="O923:P923"/>
    <mergeCell ref="A920:B920"/>
    <mergeCell ref="C920:F920"/>
    <mergeCell ref="I920:J920"/>
    <mergeCell ref="K920:N920"/>
    <mergeCell ref="O920:P920"/>
    <mergeCell ref="A921:B921"/>
    <mergeCell ref="C921:F921"/>
    <mergeCell ref="I921:J921"/>
    <mergeCell ref="K921:N921"/>
    <mergeCell ref="O921:P921"/>
    <mergeCell ref="A934:B934"/>
    <mergeCell ref="C934:F934"/>
    <mergeCell ref="I934:J934"/>
    <mergeCell ref="K934:N934"/>
    <mergeCell ref="O934:P934"/>
    <mergeCell ref="A935:B935"/>
    <mergeCell ref="C935:F935"/>
    <mergeCell ref="I935:J935"/>
    <mergeCell ref="K935:N935"/>
    <mergeCell ref="O935:P935"/>
    <mergeCell ref="A932:B932"/>
    <mergeCell ref="C932:F932"/>
    <mergeCell ref="I932:J932"/>
    <mergeCell ref="K932:N932"/>
    <mergeCell ref="O932:P932"/>
    <mergeCell ref="A933:B933"/>
    <mergeCell ref="C933:F933"/>
    <mergeCell ref="I933:J933"/>
    <mergeCell ref="K933:N933"/>
    <mergeCell ref="O933:P933"/>
    <mergeCell ref="A930:B930"/>
    <mergeCell ref="C930:F930"/>
    <mergeCell ref="I930:J930"/>
    <mergeCell ref="K930:N930"/>
    <mergeCell ref="O930:P930"/>
    <mergeCell ref="A931:B931"/>
    <mergeCell ref="C931:F931"/>
    <mergeCell ref="I931:J931"/>
    <mergeCell ref="K931:N931"/>
    <mergeCell ref="O931:P931"/>
    <mergeCell ref="A928:B928"/>
    <mergeCell ref="C928:F928"/>
    <mergeCell ref="I928:J928"/>
    <mergeCell ref="K928:N928"/>
    <mergeCell ref="O928:P928"/>
    <mergeCell ref="A929:B929"/>
    <mergeCell ref="C929:F929"/>
    <mergeCell ref="I929:J929"/>
    <mergeCell ref="K929:N929"/>
    <mergeCell ref="O929:P929"/>
    <mergeCell ref="A942:B942"/>
    <mergeCell ref="C942:F942"/>
    <mergeCell ref="I942:J942"/>
    <mergeCell ref="K942:N942"/>
    <mergeCell ref="O942:P942"/>
    <mergeCell ref="A943:B943"/>
    <mergeCell ref="C943:F943"/>
    <mergeCell ref="I943:J943"/>
    <mergeCell ref="K943:N943"/>
    <mergeCell ref="O943:P943"/>
    <mergeCell ref="A940:B940"/>
    <mergeCell ref="C940:F940"/>
    <mergeCell ref="I940:J940"/>
    <mergeCell ref="K940:N940"/>
    <mergeCell ref="O940:P940"/>
    <mergeCell ref="A941:B941"/>
    <mergeCell ref="C941:F941"/>
    <mergeCell ref="I941:J941"/>
    <mergeCell ref="K941:N941"/>
    <mergeCell ref="O941:P941"/>
    <mergeCell ref="A938:B938"/>
    <mergeCell ref="C938:F938"/>
    <mergeCell ref="I938:J938"/>
    <mergeCell ref="K938:N938"/>
    <mergeCell ref="O938:P938"/>
    <mergeCell ref="A939:B939"/>
    <mergeCell ref="C939:F939"/>
    <mergeCell ref="I939:J939"/>
    <mergeCell ref="K939:N939"/>
    <mergeCell ref="O939:P939"/>
    <mergeCell ref="A936:B936"/>
    <mergeCell ref="C936:F936"/>
    <mergeCell ref="I936:J936"/>
    <mergeCell ref="K936:N936"/>
    <mergeCell ref="O936:P936"/>
    <mergeCell ref="A937:B937"/>
    <mergeCell ref="C937:F937"/>
    <mergeCell ref="I937:J937"/>
    <mergeCell ref="K937:N937"/>
    <mergeCell ref="O937:P937"/>
    <mergeCell ref="A950:B950"/>
    <mergeCell ref="C950:F950"/>
    <mergeCell ref="I950:J950"/>
    <mergeCell ref="K950:N950"/>
    <mergeCell ref="O950:P950"/>
    <mergeCell ref="A951:B951"/>
    <mergeCell ref="C951:F951"/>
    <mergeCell ref="I951:J951"/>
    <mergeCell ref="K951:N951"/>
    <mergeCell ref="O951:P951"/>
    <mergeCell ref="A948:B948"/>
    <mergeCell ref="C948:F948"/>
    <mergeCell ref="I948:J948"/>
    <mergeCell ref="K948:N948"/>
    <mergeCell ref="O948:P948"/>
    <mergeCell ref="A949:B949"/>
    <mergeCell ref="C949:F949"/>
    <mergeCell ref="I949:J949"/>
    <mergeCell ref="K949:N949"/>
    <mergeCell ref="O949:P949"/>
    <mergeCell ref="A946:B946"/>
    <mergeCell ref="C946:F946"/>
    <mergeCell ref="I946:J946"/>
    <mergeCell ref="K946:N946"/>
    <mergeCell ref="O946:P946"/>
    <mergeCell ref="A947:B947"/>
    <mergeCell ref="C947:F947"/>
    <mergeCell ref="I947:J947"/>
    <mergeCell ref="K947:N947"/>
    <mergeCell ref="O947:P947"/>
    <mergeCell ref="A944:B944"/>
    <mergeCell ref="C944:F944"/>
    <mergeCell ref="I944:J944"/>
    <mergeCell ref="K944:N944"/>
    <mergeCell ref="O944:P944"/>
    <mergeCell ref="A945:B945"/>
    <mergeCell ref="C945:F945"/>
    <mergeCell ref="I945:J945"/>
    <mergeCell ref="K945:N945"/>
    <mergeCell ref="O945:P945"/>
    <mergeCell ref="A958:B958"/>
    <mergeCell ref="C958:F958"/>
    <mergeCell ref="I958:J958"/>
    <mergeCell ref="K958:N958"/>
    <mergeCell ref="O958:P958"/>
    <mergeCell ref="A959:B959"/>
    <mergeCell ref="C959:F959"/>
    <mergeCell ref="I959:J959"/>
    <mergeCell ref="K959:N959"/>
    <mergeCell ref="O959:P959"/>
    <mergeCell ref="A956:B956"/>
    <mergeCell ref="C956:F956"/>
    <mergeCell ref="I956:J956"/>
    <mergeCell ref="K956:N956"/>
    <mergeCell ref="O956:P956"/>
    <mergeCell ref="A957:B957"/>
    <mergeCell ref="C957:F957"/>
    <mergeCell ref="I957:J957"/>
    <mergeCell ref="K957:N957"/>
    <mergeCell ref="O957:P957"/>
    <mergeCell ref="A954:B954"/>
    <mergeCell ref="C954:F954"/>
    <mergeCell ref="I954:J954"/>
    <mergeCell ref="K954:N954"/>
    <mergeCell ref="O954:P954"/>
    <mergeCell ref="A955:B955"/>
    <mergeCell ref="C955:F955"/>
    <mergeCell ref="I955:J955"/>
    <mergeCell ref="K955:N955"/>
    <mergeCell ref="O955:P955"/>
    <mergeCell ref="A952:B952"/>
    <mergeCell ref="C952:F952"/>
    <mergeCell ref="I952:J952"/>
    <mergeCell ref="K952:N952"/>
    <mergeCell ref="O952:P952"/>
    <mergeCell ref="A953:B953"/>
    <mergeCell ref="C953:F953"/>
    <mergeCell ref="I953:J953"/>
    <mergeCell ref="K953:N953"/>
    <mergeCell ref="O953:P953"/>
    <mergeCell ref="A966:B966"/>
    <mergeCell ref="C966:F966"/>
    <mergeCell ref="I966:J966"/>
    <mergeCell ref="K966:N966"/>
    <mergeCell ref="O966:P966"/>
    <mergeCell ref="A967:B967"/>
    <mergeCell ref="C967:F967"/>
    <mergeCell ref="I967:J967"/>
    <mergeCell ref="K967:N967"/>
    <mergeCell ref="O967:P967"/>
    <mergeCell ref="A964:B964"/>
    <mergeCell ref="C964:F964"/>
    <mergeCell ref="I964:J964"/>
    <mergeCell ref="K964:N964"/>
    <mergeCell ref="O964:P964"/>
    <mergeCell ref="A965:B965"/>
    <mergeCell ref="C965:F965"/>
    <mergeCell ref="I965:J965"/>
    <mergeCell ref="K965:N965"/>
    <mergeCell ref="O965:P965"/>
    <mergeCell ref="A962:B962"/>
    <mergeCell ref="C962:F962"/>
    <mergeCell ref="I962:J962"/>
    <mergeCell ref="K962:N962"/>
    <mergeCell ref="O962:P962"/>
    <mergeCell ref="A963:B963"/>
    <mergeCell ref="C963:F963"/>
    <mergeCell ref="I963:J963"/>
    <mergeCell ref="K963:N963"/>
    <mergeCell ref="O963:P963"/>
    <mergeCell ref="A960:B960"/>
    <mergeCell ref="C960:F960"/>
    <mergeCell ref="I960:J960"/>
    <mergeCell ref="K960:N960"/>
    <mergeCell ref="O960:P960"/>
    <mergeCell ref="A961:B961"/>
    <mergeCell ref="C961:F961"/>
    <mergeCell ref="I961:J961"/>
    <mergeCell ref="K961:N961"/>
    <mergeCell ref="O961:P961"/>
    <mergeCell ref="A974:B974"/>
    <mergeCell ref="C974:F974"/>
    <mergeCell ref="I974:J974"/>
    <mergeCell ref="K974:N974"/>
    <mergeCell ref="O974:P974"/>
    <mergeCell ref="A975:B975"/>
    <mergeCell ref="C975:F975"/>
    <mergeCell ref="I975:J975"/>
    <mergeCell ref="K975:N975"/>
    <mergeCell ref="O975:P975"/>
    <mergeCell ref="A972:B972"/>
    <mergeCell ref="C972:F972"/>
    <mergeCell ref="I972:J972"/>
    <mergeCell ref="K972:N972"/>
    <mergeCell ref="O972:P972"/>
    <mergeCell ref="A973:B973"/>
    <mergeCell ref="C973:F973"/>
    <mergeCell ref="I973:J973"/>
    <mergeCell ref="K973:N973"/>
    <mergeCell ref="O973:P973"/>
    <mergeCell ref="A970:B970"/>
    <mergeCell ref="C970:F970"/>
    <mergeCell ref="I970:J970"/>
    <mergeCell ref="K970:N970"/>
    <mergeCell ref="O970:P970"/>
    <mergeCell ref="A971:B971"/>
    <mergeCell ref="C971:F971"/>
    <mergeCell ref="I971:J971"/>
    <mergeCell ref="K971:N971"/>
    <mergeCell ref="O971:P971"/>
    <mergeCell ref="A968:B968"/>
    <mergeCell ref="C968:F968"/>
    <mergeCell ref="I968:J968"/>
    <mergeCell ref="K968:N968"/>
    <mergeCell ref="O968:P968"/>
    <mergeCell ref="A969:B969"/>
    <mergeCell ref="C969:F969"/>
    <mergeCell ref="I969:J969"/>
    <mergeCell ref="K969:N969"/>
    <mergeCell ref="O969:P969"/>
    <mergeCell ref="A982:B982"/>
    <mergeCell ref="C982:F982"/>
    <mergeCell ref="I982:J982"/>
    <mergeCell ref="K982:N982"/>
    <mergeCell ref="O982:P982"/>
    <mergeCell ref="A983:B983"/>
    <mergeCell ref="C983:F983"/>
    <mergeCell ref="I983:J983"/>
    <mergeCell ref="K983:N983"/>
    <mergeCell ref="O983:P983"/>
    <mergeCell ref="A980:B980"/>
    <mergeCell ref="C980:F980"/>
    <mergeCell ref="I980:J980"/>
    <mergeCell ref="K980:N980"/>
    <mergeCell ref="O980:P980"/>
    <mergeCell ref="A981:B981"/>
    <mergeCell ref="C981:F981"/>
    <mergeCell ref="I981:J981"/>
    <mergeCell ref="K981:N981"/>
    <mergeCell ref="O981:P981"/>
    <mergeCell ref="A978:B978"/>
    <mergeCell ref="C978:F978"/>
    <mergeCell ref="I978:J978"/>
    <mergeCell ref="K978:N978"/>
    <mergeCell ref="O978:P978"/>
    <mergeCell ref="A979:B979"/>
    <mergeCell ref="C979:F979"/>
    <mergeCell ref="I979:J979"/>
    <mergeCell ref="K979:N979"/>
    <mergeCell ref="O979:P979"/>
    <mergeCell ref="A976:B976"/>
    <mergeCell ref="C976:F976"/>
    <mergeCell ref="I976:J976"/>
    <mergeCell ref="K976:N976"/>
    <mergeCell ref="O976:P976"/>
    <mergeCell ref="A977:B977"/>
    <mergeCell ref="C977:F977"/>
    <mergeCell ref="I977:J977"/>
    <mergeCell ref="K977:N977"/>
    <mergeCell ref="O977:P977"/>
    <mergeCell ref="A990:B990"/>
    <mergeCell ref="C990:F990"/>
    <mergeCell ref="I990:J990"/>
    <mergeCell ref="K990:N990"/>
    <mergeCell ref="O990:P990"/>
    <mergeCell ref="A991:B991"/>
    <mergeCell ref="C991:F991"/>
    <mergeCell ref="I991:J991"/>
    <mergeCell ref="K991:N991"/>
    <mergeCell ref="O991:P991"/>
    <mergeCell ref="A988:B988"/>
    <mergeCell ref="C988:F988"/>
    <mergeCell ref="I988:J988"/>
    <mergeCell ref="K988:N988"/>
    <mergeCell ref="O988:P988"/>
    <mergeCell ref="A989:B989"/>
    <mergeCell ref="C989:F989"/>
    <mergeCell ref="I989:J989"/>
    <mergeCell ref="K989:N989"/>
    <mergeCell ref="O989:P989"/>
    <mergeCell ref="A986:B986"/>
    <mergeCell ref="C986:F986"/>
    <mergeCell ref="I986:J986"/>
    <mergeCell ref="K986:N986"/>
    <mergeCell ref="O986:P986"/>
    <mergeCell ref="A987:B987"/>
    <mergeCell ref="C987:F987"/>
    <mergeCell ref="I987:J987"/>
    <mergeCell ref="K987:N987"/>
    <mergeCell ref="O987:P987"/>
    <mergeCell ref="A984:B984"/>
    <mergeCell ref="C984:F984"/>
    <mergeCell ref="I984:J984"/>
    <mergeCell ref="K984:N984"/>
    <mergeCell ref="O984:P984"/>
    <mergeCell ref="A985:B985"/>
    <mergeCell ref="C985:F985"/>
    <mergeCell ref="I985:J985"/>
    <mergeCell ref="K985:N985"/>
    <mergeCell ref="O985:P985"/>
    <mergeCell ref="A998:B998"/>
    <mergeCell ref="C998:F998"/>
    <mergeCell ref="I998:J998"/>
    <mergeCell ref="K998:N998"/>
    <mergeCell ref="O998:P998"/>
    <mergeCell ref="A999:B999"/>
    <mergeCell ref="C999:F999"/>
    <mergeCell ref="I999:J999"/>
    <mergeCell ref="K999:N999"/>
    <mergeCell ref="O999:P999"/>
    <mergeCell ref="A996:B996"/>
    <mergeCell ref="C996:F996"/>
    <mergeCell ref="I996:J996"/>
    <mergeCell ref="K996:N996"/>
    <mergeCell ref="O996:P996"/>
    <mergeCell ref="A997:B997"/>
    <mergeCell ref="C997:F997"/>
    <mergeCell ref="I997:J997"/>
    <mergeCell ref="K997:N997"/>
    <mergeCell ref="O997:P997"/>
    <mergeCell ref="A994:B994"/>
    <mergeCell ref="C994:F994"/>
    <mergeCell ref="I994:J994"/>
    <mergeCell ref="K994:N994"/>
    <mergeCell ref="O994:P994"/>
    <mergeCell ref="A995:B995"/>
    <mergeCell ref="C995:F995"/>
    <mergeCell ref="I995:J995"/>
    <mergeCell ref="K995:N995"/>
    <mergeCell ref="O995:P995"/>
    <mergeCell ref="A992:B992"/>
    <mergeCell ref="C992:F992"/>
    <mergeCell ref="I992:J992"/>
    <mergeCell ref="K992:N992"/>
    <mergeCell ref="O992:P992"/>
    <mergeCell ref="A993:B993"/>
    <mergeCell ref="C993:F993"/>
    <mergeCell ref="I993:J993"/>
    <mergeCell ref="K993:N993"/>
    <mergeCell ref="O993:P993"/>
    <mergeCell ref="A1006:B1006"/>
    <mergeCell ref="C1006:F1006"/>
    <mergeCell ref="I1006:J1006"/>
    <mergeCell ref="K1006:N1006"/>
    <mergeCell ref="O1006:P1006"/>
    <mergeCell ref="A1007:B1007"/>
    <mergeCell ref="C1007:F1007"/>
    <mergeCell ref="I1007:J1007"/>
    <mergeCell ref="K1007:N1007"/>
    <mergeCell ref="O1007:P1007"/>
    <mergeCell ref="A1004:B1004"/>
    <mergeCell ref="C1004:F1004"/>
    <mergeCell ref="I1004:J1004"/>
    <mergeCell ref="K1004:N1004"/>
    <mergeCell ref="O1004:P1004"/>
    <mergeCell ref="A1005:B1005"/>
    <mergeCell ref="C1005:F1005"/>
    <mergeCell ref="I1005:J1005"/>
    <mergeCell ref="K1005:N1005"/>
    <mergeCell ref="O1005:P1005"/>
    <mergeCell ref="A1002:B1002"/>
    <mergeCell ref="C1002:F1002"/>
    <mergeCell ref="I1002:J1002"/>
    <mergeCell ref="K1002:N1002"/>
    <mergeCell ref="O1002:P1002"/>
    <mergeCell ref="A1003:B1003"/>
    <mergeCell ref="C1003:F1003"/>
    <mergeCell ref="I1003:J1003"/>
    <mergeCell ref="K1003:N1003"/>
    <mergeCell ref="O1003:P1003"/>
    <mergeCell ref="A1000:B1000"/>
    <mergeCell ref="C1000:F1000"/>
    <mergeCell ref="I1000:J1000"/>
    <mergeCell ref="K1000:N1000"/>
    <mergeCell ref="O1000:P1000"/>
    <mergeCell ref="A1001:B1001"/>
    <mergeCell ref="C1001:F1001"/>
    <mergeCell ref="I1001:J1001"/>
    <mergeCell ref="K1001:N1001"/>
    <mergeCell ref="O1001:P1001"/>
    <mergeCell ref="A1014:B1014"/>
    <mergeCell ref="C1014:F1014"/>
    <mergeCell ref="I1014:J1014"/>
    <mergeCell ref="K1014:N1014"/>
    <mergeCell ref="O1014:P1014"/>
    <mergeCell ref="A1015:B1015"/>
    <mergeCell ref="C1015:F1015"/>
    <mergeCell ref="I1015:J1015"/>
    <mergeCell ref="K1015:N1015"/>
    <mergeCell ref="O1015:P1015"/>
    <mergeCell ref="A1012:B1012"/>
    <mergeCell ref="C1012:F1012"/>
    <mergeCell ref="I1012:J1012"/>
    <mergeCell ref="K1012:N1012"/>
    <mergeCell ref="O1012:P1012"/>
    <mergeCell ref="A1013:B1013"/>
    <mergeCell ref="C1013:F1013"/>
    <mergeCell ref="I1013:J1013"/>
    <mergeCell ref="K1013:N1013"/>
    <mergeCell ref="O1013:P1013"/>
    <mergeCell ref="A1010:B1010"/>
    <mergeCell ref="C1010:F1010"/>
    <mergeCell ref="I1010:J1010"/>
    <mergeCell ref="K1010:N1010"/>
    <mergeCell ref="O1010:P1010"/>
    <mergeCell ref="A1011:B1011"/>
    <mergeCell ref="C1011:F1011"/>
    <mergeCell ref="I1011:J1011"/>
    <mergeCell ref="K1011:N1011"/>
    <mergeCell ref="O1011:P1011"/>
    <mergeCell ref="A1008:B1008"/>
    <mergeCell ref="C1008:F1008"/>
    <mergeCell ref="I1008:J1008"/>
    <mergeCell ref="K1008:N1008"/>
    <mergeCell ref="O1008:P1008"/>
    <mergeCell ref="A1009:B1009"/>
    <mergeCell ref="C1009:F1009"/>
    <mergeCell ref="I1009:J1009"/>
    <mergeCell ref="K1009:N1009"/>
    <mergeCell ref="O1009:P1009"/>
    <mergeCell ref="A1022:B1022"/>
    <mergeCell ref="C1022:F1022"/>
    <mergeCell ref="I1022:J1022"/>
    <mergeCell ref="K1022:N1022"/>
    <mergeCell ref="O1022:P1022"/>
    <mergeCell ref="A1023:B1023"/>
    <mergeCell ref="C1023:F1023"/>
    <mergeCell ref="I1023:J1023"/>
    <mergeCell ref="K1023:N1023"/>
    <mergeCell ref="O1023:P1023"/>
    <mergeCell ref="A1020:B1020"/>
    <mergeCell ref="C1020:F1020"/>
    <mergeCell ref="I1020:J1020"/>
    <mergeCell ref="K1020:N1020"/>
    <mergeCell ref="O1020:P1020"/>
    <mergeCell ref="A1021:B1021"/>
    <mergeCell ref="C1021:F1021"/>
    <mergeCell ref="I1021:J1021"/>
    <mergeCell ref="K1021:N1021"/>
    <mergeCell ref="O1021:P1021"/>
    <mergeCell ref="A1018:B1018"/>
    <mergeCell ref="C1018:F1018"/>
    <mergeCell ref="I1018:J1018"/>
    <mergeCell ref="K1018:N1018"/>
    <mergeCell ref="O1018:P1018"/>
    <mergeCell ref="A1019:B1019"/>
    <mergeCell ref="C1019:F1019"/>
    <mergeCell ref="I1019:J1019"/>
    <mergeCell ref="K1019:N1019"/>
    <mergeCell ref="O1019:P1019"/>
    <mergeCell ref="A1016:B1016"/>
    <mergeCell ref="C1016:F1016"/>
    <mergeCell ref="I1016:J1016"/>
    <mergeCell ref="K1016:N1016"/>
    <mergeCell ref="O1016:P1016"/>
    <mergeCell ref="A1017:B1017"/>
    <mergeCell ref="C1017:F1017"/>
    <mergeCell ref="I1017:J1017"/>
    <mergeCell ref="K1017:N1017"/>
    <mergeCell ref="O1017:P1017"/>
    <mergeCell ref="A1030:B1030"/>
    <mergeCell ref="C1030:F1030"/>
    <mergeCell ref="I1030:J1030"/>
    <mergeCell ref="K1030:N1030"/>
    <mergeCell ref="O1030:P1030"/>
    <mergeCell ref="A1031:B1031"/>
    <mergeCell ref="C1031:F1031"/>
    <mergeCell ref="I1031:J1031"/>
    <mergeCell ref="K1031:N1031"/>
    <mergeCell ref="O1031:P1031"/>
    <mergeCell ref="A1028:B1028"/>
    <mergeCell ref="C1028:F1028"/>
    <mergeCell ref="I1028:J1028"/>
    <mergeCell ref="K1028:N1028"/>
    <mergeCell ref="O1028:P1028"/>
    <mergeCell ref="A1029:B1029"/>
    <mergeCell ref="C1029:F1029"/>
    <mergeCell ref="I1029:J1029"/>
    <mergeCell ref="K1029:N1029"/>
    <mergeCell ref="O1029:P1029"/>
    <mergeCell ref="A1026:B1026"/>
    <mergeCell ref="C1026:F1026"/>
    <mergeCell ref="I1026:J1026"/>
    <mergeCell ref="K1026:N1026"/>
    <mergeCell ref="O1026:P1026"/>
    <mergeCell ref="A1027:B1027"/>
    <mergeCell ref="C1027:F1027"/>
    <mergeCell ref="I1027:J1027"/>
    <mergeCell ref="K1027:N1027"/>
    <mergeCell ref="O1027:P1027"/>
    <mergeCell ref="A1024:B1024"/>
    <mergeCell ref="C1024:F1024"/>
    <mergeCell ref="I1024:J1024"/>
    <mergeCell ref="K1024:N1024"/>
    <mergeCell ref="O1024:P1024"/>
    <mergeCell ref="A1025:B1025"/>
    <mergeCell ref="C1025:F1025"/>
    <mergeCell ref="I1025:J1025"/>
    <mergeCell ref="K1025:N1025"/>
    <mergeCell ref="O1025:P1025"/>
    <mergeCell ref="A1038:B1038"/>
    <mergeCell ref="C1038:F1038"/>
    <mergeCell ref="I1038:J1038"/>
    <mergeCell ref="K1038:N1038"/>
    <mergeCell ref="O1038:P1038"/>
    <mergeCell ref="A1039:B1039"/>
    <mergeCell ref="C1039:F1039"/>
    <mergeCell ref="I1039:J1039"/>
    <mergeCell ref="K1039:N1039"/>
    <mergeCell ref="O1039:P1039"/>
    <mergeCell ref="A1036:B1036"/>
    <mergeCell ref="C1036:F1036"/>
    <mergeCell ref="I1036:J1036"/>
    <mergeCell ref="K1036:N1036"/>
    <mergeCell ref="O1036:P1036"/>
    <mergeCell ref="A1037:B1037"/>
    <mergeCell ref="C1037:F1037"/>
    <mergeCell ref="I1037:J1037"/>
    <mergeCell ref="K1037:N1037"/>
    <mergeCell ref="O1037:P1037"/>
    <mergeCell ref="A1034:B1034"/>
    <mergeCell ref="C1034:F1034"/>
    <mergeCell ref="I1034:J1034"/>
    <mergeCell ref="K1034:N1034"/>
    <mergeCell ref="O1034:P1034"/>
    <mergeCell ref="A1035:B1035"/>
    <mergeCell ref="C1035:F1035"/>
    <mergeCell ref="I1035:J1035"/>
    <mergeCell ref="K1035:N1035"/>
    <mergeCell ref="O1035:P1035"/>
    <mergeCell ref="A1032:B1032"/>
    <mergeCell ref="C1032:F1032"/>
    <mergeCell ref="I1032:J1032"/>
    <mergeCell ref="K1032:N1032"/>
    <mergeCell ref="O1032:P1032"/>
    <mergeCell ref="A1033:B1033"/>
    <mergeCell ref="C1033:F1033"/>
    <mergeCell ref="I1033:J1033"/>
    <mergeCell ref="K1033:N1033"/>
    <mergeCell ref="O1033:P1033"/>
    <mergeCell ref="A1046:B1046"/>
    <mergeCell ref="C1046:F1046"/>
    <mergeCell ref="I1046:J1046"/>
    <mergeCell ref="K1046:N1046"/>
    <mergeCell ref="O1046:P1046"/>
    <mergeCell ref="A1047:B1047"/>
    <mergeCell ref="C1047:F1047"/>
    <mergeCell ref="I1047:J1047"/>
    <mergeCell ref="K1047:N1047"/>
    <mergeCell ref="O1047:P1047"/>
    <mergeCell ref="A1044:B1044"/>
    <mergeCell ref="C1044:F1044"/>
    <mergeCell ref="I1044:J1044"/>
    <mergeCell ref="K1044:N1044"/>
    <mergeCell ref="O1044:P1044"/>
    <mergeCell ref="A1045:B1045"/>
    <mergeCell ref="C1045:F1045"/>
    <mergeCell ref="I1045:J1045"/>
    <mergeCell ref="K1045:N1045"/>
    <mergeCell ref="O1045:P1045"/>
    <mergeCell ref="A1042:B1042"/>
    <mergeCell ref="C1042:F1042"/>
    <mergeCell ref="I1042:J1042"/>
    <mergeCell ref="K1042:N1042"/>
    <mergeCell ref="O1042:P1042"/>
    <mergeCell ref="A1043:B1043"/>
    <mergeCell ref="C1043:F1043"/>
    <mergeCell ref="I1043:J1043"/>
    <mergeCell ref="K1043:N1043"/>
    <mergeCell ref="O1043:P1043"/>
    <mergeCell ref="A1040:B1040"/>
    <mergeCell ref="C1040:F1040"/>
    <mergeCell ref="I1040:J1040"/>
    <mergeCell ref="K1040:N1040"/>
    <mergeCell ref="O1040:P1040"/>
    <mergeCell ref="A1041:B1041"/>
    <mergeCell ref="C1041:F1041"/>
    <mergeCell ref="I1041:J1041"/>
    <mergeCell ref="K1041:N1041"/>
    <mergeCell ref="O1041:P1041"/>
    <mergeCell ref="A1054:B1054"/>
    <mergeCell ref="C1054:F1054"/>
    <mergeCell ref="I1054:J1054"/>
    <mergeCell ref="K1054:N1054"/>
    <mergeCell ref="O1054:P1054"/>
    <mergeCell ref="A1055:B1055"/>
    <mergeCell ref="C1055:F1055"/>
    <mergeCell ref="I1055:J1055"/>
    <mergeCell ref="K1055:N1055"/>
    <mergeCell ref="O1055:P1055"/>
    <mergeCell ref="A1052:B1052"/>
    <mergeCell ref="C1052:F1052"/>
    <mergeCell ref="I1052:J1052"/>
    <mergeCell ref="K1052:N1052"/>
    <mergeCell ref="O1052:P1052"/>
    <mergeCell ref="A1053:B1053"/>
    <mergeCell ref="C1053:F1053"/>
    <mergeCell ref="I1053:J1053"/>
    <mergeCell ref="K1053:N1053"/>
    <mergeCell ref="O1053:P1053"/>
    <mergeCell ref="A1050:B1050"/>
    <mergeCell ref="C1050:F1050"/>
    <mergeCell ref="I1050:J1050"/>
    <mergeCell ref="K1050:N1050"/>
    <mergeCell ref="O1050:P1050"/>
    <mergeCell ref="A1051:B1051"/>
    <mergeCell ref="C1051:F1051"/>
    <mergeCell ref="I1051:J1051"/>
    <mergeCell ref="K1051:N1051"/>
    <mergeCell ref="O1051:P1051"/>
    <mergeCell ref="A1048:B1048"/>
    <mergeCell ref="C1048:F1048"/>
    <mergeCell ref="I1048:J1048"/>
    <mergeCell ref="K1048:N1048"/>
    <mergeCell ref="O1048:P1048"/>
    <mergeCell ref="A1049:B1049"/>
    <mergeCell ref="C1049:F1049"/>
    <mergeCell ref="I1049:J1049"/>
    <mergeCell ref="K1049:N1049"/>
    <mergeCell ref="O1049:P1049"/>
    <mergeCell ref="A1063:B1063"/>
    <mergeCell ref="C1063:F1063"/>
    <mergeCell ref="I1063:J1063"/>
    <mergeCell ref="K1063:N1063"/>
    <mergeCell ref="O1063:P1063"/>
    <mergeCell ref="A1064:B1064"/>
    <mergeCell ref="C1064:F1064"/>
    <mergeCell ref="I1064:J1064"/>
    <mergeCell ref="K1064:N1064"/>
    <mergeCell ref="O1064:P1064"/>
    <mergeCell ref="A1061:B1061"/>
    <mergeCell ref="C1061:F1061"/>
    <mergeCell ref="I1061:J1061"/>
    <mergeCell ref="K1061:N1061"/>
    <mergeCell ref="O1061:P1061"/>
    <mergeCell ref="A1062:B1062"/>
    <mergeCell ref="C1062:F1062"/>
    <mergeCell ref="I1062:J1062"/>
    <mergeCell ref="K1062:N1062"/>
    <mergeCell ref="O1062:P1062"/>
    <mergeCell ref="A1059:B1059"/>
    <mergeCell ref="C1059:Q1059"/>
    <mergeCell ref="A1060:B1060"/>
    <mergeCell ref="C1060:F1060"/>
    <mergeCell ref="I1060:J1060"/>
    <mergeCell ref="K1060:N1060"/>
    <mergeCell ref="O1060:P1060"/>
    <mergeCell ref="A1056:B1056"/>
    <mergeCell ref="C1056:F1056"/>
    <mergeCell ref="I1056:J1056"/>
    <mergeCell ref="K1056:N1056"/>
    <mergeCell ref="O1056:P1056"/>
    <mergeCell ref="A1057:F1057"/>
    <mergeCell ref="I1057:J1057"/>
    <mergeCell ref="K1057:N1057"/>
    <mergeCell ref="O1057:P1057"/>
    <mergeCell ref="A1071:B1071"/>
    <mergeCell ref="C1071:F1071"/>
    <mergeCell ref="I1071:J1071"/>
    <mergeCell ref="K1071:N1071"/>
    <mergeCell ref="O1071:P1071"/>
    <mergeCell ref="A1072:B1072"/>
    <mergeCell ref="C1072:F1072"/>
    <mergeCell ref="I1072:J1072"/>
    <mergeCell ref="K1072:N1072"/>
    <mergeCell ref="O1072:P1072"/>
    <mergeCell ref="A1069:B1069"/>
    <mergeCell ref="C1069:F1069"/>
    <mergeCell ref="I1069:J1069"/>
    <mergeCell ref="K1069:N1069"/>
    <mergeCell ref="O1069:P1069"/>
    <mergeCell ref="A1070:B1070"/>
    <mergeCell ref="C1070:F1070"/>
    <mergeCell ref="I1070:J1070"/>
    <mergeCell ref="K1070:N1070"/>
    <mergeCell ref="O1070:P1070"/>
    <mergeCell ref="A1067:B1067"/>
    <mergeCell ref="C1067:F1067"/>
    <mergeCell ref="I1067:J1067"/>
    <mergeCell ref="K1067:N1067"/>
    <mergeCell ref="O1067:P1067"/>
    <mergeCell ref="A1068:B1068"/>
    <mergeCell ref="C1068:F1068"/>
    <mergeCell ref="I1068:J1068"/>
    <mergeCell ref="K1068:N1068"/>
    <mergeCell ref="O1068:P1068"/>
    <mergeCell ref="A1065:B1065"/>
    <mergeCell ref="C1065:F1065"/>
    <mergeCell ref="I1065:J1065"/>
    <mergeCell ref="K1065:N1065"/>
    <mergeCell ref="O1065:P1065"/>
    <mergeCell ref="A1066:B1066"/>
    <mergeCell ref="C1066:F1066"/>
    <mergeCell ref="I1066:J1066"/>
    <mergeCell ref="K1066:N1066"/>
    <mergeCell ref="O1066:P1066"/>
    <mergeCell ref="A1079:B1079"/>
    <mergeCell ref="C1079:F1079"/>
    <mergeCell ref="I1079:J1079"/>
    <mergeCell ref="K1079:N1079"/>
    <mergeCell ref="O1079:P1079"/>
    <mergeCell ref="A1080:B1080"/>
    <mergeCell ref="C1080:F1080"/>
    <mergeCell ref="I1080:J1080"/>
    <mergeCell ref="K1080:N1080"/>
    <mergeCell ref="O1080:P1080"/>
    <mergeCell ref="A1077:B1077"/>
    <mergeCell ref="C1077:F1077"/>
    <mergeCell ref="I1077:J1077"/>
    <mergeCell ref="K1077:N1077"/>
    <mergeCell ref="O1077:P1077"/>
    <mergeCell ref="A1078:B1078"/>
    <mergeCell ref="C1078:F1078"/>
    <mergeCell ref="I1078:J1078"/>
    <mergeCell ref="K1078:N1078"/>
    <mergeCell ref="O1078:P1078"/>
    <mergeCell ref="A1075:B1075"/>
    <mergeCell ref="C1075:F1075"/>
    <mergeCell ref="I1075:J1075"/>
    <mergeCell ref="K1075:N1075"/>
    <mergeCell ref="O1075:P1075"/>
    <mergeCell ref="A1076:B1076"/>
    <mergeCell ref="C1076:F1076"/>
    <mergeCell ref="I1076:J1076"/>
    <mergeCell ref="K1076:N1076"/>
    <mergeCell ref="O1076:P1076"/>
    <mergeCell ref="A1073:B1073"/>
    <mergeCell ref="C1073:F1073"/>
    <mergeCell ref="I1073:J1073"/>
    <mergeCell ref="K1073:N1073"/>
    <mergeCell ref="O1073:P1073"/>
    <mergeCell ref="A1074:B1074"/>
    <mergeCell ref="C1074:F1074"/>
    <mergeCell ref="I1074:J1074"/>
    <mergeCell ref="K1074:N1074"/>
    <mergeCell ref="O1074:P1074"/>
    <mergeCell ref="A1087:B1087"/>
    <mergeCell ref="C1087:F1087"/>
    <mergeCell ref="I1087:J1087"/>
    <mergeCell ref="K1087:N1087"/>
    <mergeCell ref="O1087:P1087"/>
    <mergeCell ref="A1088:B1088"/>
    <mergeCell ref="C1088:F1088"/>
    <mergeCell ref="I1088:J1088"/>
    <mergeCell ref="K1088:N1088"/>
    <mergeCell ref="O1088:P1088"/>
    <mergeCell ref="A1085:B1085"/>
    <mergeCell ref="C1085:F1085"/>
    <mergeCell ref="I1085:J1085"/>
    <mergeCell ref="K1085:N1085"/>
    <mergeCell ref="O1085:P1085"/>
    <mergeCell ref="A1086:B1086"/>
    <mergeCell ref="C1086:F1086"/>
    <mergeCell ref="I1086:J1086"/>
    <mergeCell ref="K1086:N1086"/>
    <mergeCell ref="O1086:P1086"/>
    <mergeCell ref="A1083:B1083"/>
    <mergeCell ref="C1083:F1083"/>
    <mergeCell ref="I1083:J1083"/>
    <mergeCell ref="K1083:N1083"/>
    <mergeCell ref="O1083:P1083"/>
    <mergeCell ref="A1084:B1084"/>
    <mergeCell ref="C1084:F1084"/>
    <mergeCell ref="I1084:J1084"/>
    <mergeCell ref="K1084:N1084"/>
    <mergeCell ref="O1084:P1084"/>
    <mergeCell ref="A1081:B1081"/>
    <mergeCell ref="C1081:F1081"/>
    <mergeCell ref="I1081:J1081"/>
    <mergeCell ref="K1081:N1081"/>
    <mergeCell ref="O1081:P1081"/>
    <mergeCell ref="A1082:B1082"/>
    <mergeCell ref="C1082:F1082"/>
    <mergeCell ref="I1082:J1082"/>
    <mergeCell ref="K1082:N1082"/>
    <mergeCell ref="O1082:P1082"/>
    <mergeCell ref="A1095:B1095"/>
    <mergeCell ref="C1095:F1095"/>
    <mergeCell ref="I1095:J1095"/>
    <mergeCell ref="K1095:N1095"/>
    <mergeCell ref="O1095:P1095"/>
    <mergeCell ref="A1096:B1096"/>
    <mergeCell ref="C1096:F1096"/>
    <mergeCell ref="I1096:J1096"/>
    <mergeCell ref="K1096:N1096"/>
    <mergeCell ref="O1096:P1096"/>
    <mergeCell ref="A1093:B1093"/>
    <mergeCell ref="C1093:F1093"/>
    <mergeCell ref="I1093:J1093"/>
    <mergeCell ref="K1093:N1093"/>
    <mergeCell ref="O1093:P1093"/>
    <mergeCell ref="A1094:B1094"/>
    <mergeCell ref="C1094:F1094"/>
    <mergeCell ref="I1094:J1094"/>
    <mergeCell ref="K1094:N1094"/>
    <mergeCell ref="O1094:P1094"/>
    <mergeCell ref="A1091:B1091"/>
    <mergeCell ref="C1091:F1091"/>
    <mergeCell ref="I1091:J1091"/>
    <mergeCell ref="K1091:N1091"/>
    <mergeCell ref="O1091:P1091"/>
    <mergeCell ref="A1092:B1092"/>
    <mergeCell ref="C1092:F1092"/>
    <mergeCell ref="I1092:J1092"/>
    <mergeCell ref="K1092:N1092"/>
    <mergeCell ref="O1092:P1092"/>
    <mergeCell ref="A1089:B1089"/>
    <mergeCell ref="C1089:F1089"/>
    <mergeCell ref="I1089:J1089"/>
    <mergeCell ref="K1089:N1089"/>
    <mergeCell ref="O1089:P1089"/>
    <mergeCell ref="A1090:B1090"/>
    <mergeCell ref="C1090:F1090"/>
    <mergeCell ref="I1090:J1090"/>
    <mergeCell ref="K1090:N1090"/>
    <mergeCell ref="O1090:P1090"/>
    <mergeCell ref="A1103:B1103"/>
    <mergeCell ref="C1103:F1103"/>
    <mergeCell ref="I1103:J1103"/>
    <mergeCell ref="K1103:N1103"/>
    <mergeCell ref="O1103:P1103"/>
    <mergeCell ref="A1104:B1104"/>
    <mergeCell ref="C1104:F1104"/>
    <mergeCell ref="I1104:J1104"/>
    <mergeCell ref="K1104:N1104"/>
    <mergeCell ref="O1104:P1104"/>
    <mergeCell ref="A1101:B1101"/>
    <mergeCell ref="C1101:F1101"/>
    <mergeCell ref="I1101:J1101"/>
    <mergeCell ref="K1101:N1101"/>
    <mergeCell ref="O1101:P1101"/>
    <mergeCell ref="A1102:B1102"/>
    <mergeCell ref="C1102:F1102"/>
    <mergeCell ref="I1102:J1102"/>
    <mergeCell ref="K1102:N1102"/>
    <mergeCell ref="O1102:P1102"/>
    <mergeCell ref="A1099:B1099"/>
    <mergeCell ref="C1099:F1099"/>
    <mergeCell ref="I1099:J1099"/>
    <mergeCell ref="K1099:N1099"/>
    <mergeCell ref="O1099:P1099"/>
    <mergeCell ref="A1100:B1100"/>
    <mergeCell ref="C1100:F1100"/>
    <mergeCell ref="I1100:J1100"/>
    <mergeCell ref="K1100:N1100"/>
    <mergeCell ref="O1100:P1100"/>
    <mergeCell ref="A1097:B1097"/>
    <mergeCell ref="C1097:F1097"/>
    <mergeCell ref="I1097:J1097"/>
    <mergeCell ref="K1097:N1097"/>
    <mergeCell ref="O1097:P1097"/>
    <mergeCell ref="A1098:B1098"/>
    <mergeCell ref="C1098:F1098"/>
    <mergeCell ref="I1098:J1098"/>
    <mergeCell ref="K1098:N1098"/>
    <mergeCell ref="O1098:P1098"/>
    <mergeCell ref="A1111:B1111"/>
    <mergeCell ref="C1111:F1111"/>
    <mergeCell ref="I1111:J1111"/>
    <mergeCell ref="K1111:N1111"/>
    <mergeCell ref="O1111:P1111"/>
    <mergeCell ref="A1112:B1112"/>
    <mergeCell ref="C1112:F1112"/>
    <mergeCell ref="I1112:J1112"/>
    <mergeCell ref="K1112:N1112"/>
    <mergeCell ref="O1112:P1112"/>
    <mergeCell ref="A1109:B1109"/>
    <mergeCell ref="C1109:F1109"/>
    <mergeCell ref="I1109:J1109"/>
    <mergeCell ref="K1109:N1109"/>
    <mergeCell ref="O1109:P1109"/>
    <mergeCell ref="A1110:B1110"/>
    <mergeCell ref="C1110:F1110"/>
    <mergeCell ref="I1110:J1110"/>
    <mergeCell ref="K1110:N1110"/>
    <mergeCell ref="O1110:P1110"/>
    <mergeCell ref="A1107:B1107"/>
    <mergeCell ref="C1107:F1107"/>
    <mergeCell ref="I1107:J1107"/>
    <mergeCell ref="K1107:N1107"/>
    <mergeCell ref="O1107:P1107"/>
    <mergeCell ref="A1108:B1108"/>
    <mergeCell ref="C1108:F1108"/>
    <mergeCell ref="I1108:J1108"/>
    <mergeCell ref="K1108:N1108"/>
    <mergeCell ref="O1108:P1108"/>
    <mergeCell ref="A1105:B1105"/>
    <mergeCell ref="C1105:F1105"/>
    <mergeCell ref="I1105:J1105"/>
    <mergeCell ref="K1105:N1105"/>
    <mergeCell ref="O1105:P1105"/>
    <mergeCell ref="A1106:B1106"/>
    <mergeCell ref="C1106:F1106"/>
    <mergeCell ref="I1106:J1106"/>
    <mergeCell ref="K1106:N1106"/>
    <mergeCell ref="O1106:P1106"/>
    <mergeCell ref="A1119:B1119"/>
    <mergeCell ref="C1119:F1119"/>
    <mergeCell ref="I1119:J1119"/>
    <mergeCell ref="K1119:N1119"/>
    <mergeCell ref="O1119:P1119"/>
    <mergeCell ref="A1120:B1120"/>
    <mergeCell ref="C1120:F1120"/>
    <mergeCell ref="I1120:J1120"/>
    <mergeCell ref="K1120:N1120"/>
    <mergeCell ref="O1120:P1120"/>
    <mergeCell ref="A1117:B1117"/>
    <mergeCell ref="C1117:F1117"/>
    <mergeCell ref="I1117:J1117"/>
    <mergeCell ref="K1117:N1117"/>
    <mergeCell ref="O1117:P1117"/>
    <mergeCell ref="A1118:B1118"/>
    <mergeCell ref="C1118:F1118"/>
    <mergeCell ref="I1118:J1118"/>
    <mergeCell ref="K1118:N1118"/>
    <mergeCell ref="O1118:P1118"/>
    <mergeCell ref="A1115:B1115"/>
    <mergeCell ref="C1115:F1115"/>
    <mergeCell ref="I1115:J1115"/>
    <mergeCell ref="K1115:N1115"/>
    <mergeCell ref="O1115:P1115"/>
    <mergeCell ref="A1116:B1116"/>
    <mergeCell ref="C1116:F1116"/>
    <mergeCell ref="I1116:J1116"/>
    <mergeCell ref="K1116:N1116"/>
    <mergeCell ref="O1116:P1116"/>
    <mergeCell ref="A1113:B1113"/>
    <mergeCell ref="C1113:F1113"/>
    <mergeCell ref="I1113:J1113"/>
    <mergeCell ref="K1113:N1113"/>
    <mergeCell ref="O1113:P1113"/>
    <mergeCell ref="A1114:B1114"/>
    <mergeCell ref="C1114:F1114"/>
    <mergeCell ref="I1114:J1114"/>
    <mergeCell ref="K1114:N1114"/>
    <mergeCell ref="O1114:P1114"/>
    <mergeCell ref="A1127:B1127"/>
    <mergeCell ref="C1127:F1127"/>
    <mergeCell ref="I1127:J1127"/>
    <mergeCell ref="K1127:N1127"/>
    <mergeCell ref="O1127:P1127"/>
    <mergeCell ref="A1128:B1128"/>
    <mergeCell ref="C1128:F1128"/>
    <mergeCell ref="I1128:J1128"/>
    <mergeCell ref="K1128:N1128"/>
    <mergeCell ref="O1128:P1128"/>
    <mergeCell ref="A1125:B1125"/>
    <mergeCell ref="C1125:F1125"/>
    <mergeCell ref="I1125:J1125"/>
    <mergeCell ref="K1125:N1125"/>
    <mergeCell ref="O1125:P1125"/>
    <mergeCell ref="A1126:B1126"/>
    <mergeCell ref="C1126:F1126"/>
    <mergeCell ref="I1126:J1126"/>
    <mergeCell ref="K1126:N1126"/>
    <mergeCell ref="O1126:P1126"/>
    <mergeCell ref="A1123:B1123"/>
    <mergeCell ref="C1123:F1123"/>
    <mergeCell ref="I1123:J1123"/>
    <mergeCell ref="K1123:N1123"/>
    <mergeCell ref="O1123:P1123"/>
    <mergeCell ref="A1124:B1124"/>
    <mergeCell ref="C1124:F1124"/>
    <mergeCell ref="I1124:J1124"/>
    <mergeCell ref="K1124:N1124"/>
    <mergeCell ref="O1124:P1124"/>
    <mergeCell ref="A1121:B1121"/>
    <mergeCell ref="C1121:F1121"/>
    <mergeCell ref="I1121:J1121"/>
    <mergeCell ref="K1121:N1121"/>
    <mergeCell ref="O1121:P1121"/>
    <mergeCell ref="A1122:B1122"/>
    <mergeCell ref="C1122:F1122"/>
    <mergeCell ref="I1122:J1122"/>
    <mergeCell ref="K1122:N1122"/>
    <mergeCell ref="O1122:P1122"/>
    <mergeCell ref="A1135:B1135"/>
    <mergeCell ref="C1135:F1135"/>
    <mergeCell ref="I1135:J1135"/>
    <mergeCell ref="K1135:N1135"/>
    <mergeCell ref="O1135:P1135"/>
    <mergeCell ref="A1136:B1136"/>
    <mergeCell ref="C1136:F1136"/>
    <mergeCell ref="I1136:J1136"/>
    <mergeCell ref="K1136:N1136"/>
    <mergeCell ref="O1136:P1136"/>
    <mergeCell ref="A1133:B1133"/>
    <mergeCell ref="C1133:F1133"/>
    <mergeCell ref="I1133:J1133"/>
    <mergeCell ref="K1133:N1133"/>
    <mergeCell ref="O1133:P1133"/>
    <mergeCell ref="A1134:B1134"/>
    <mergeCell ref="C1134:F1134"/>
    <mergeCell ref="I1134:J1134"/>
    <mergeCell ref="K1134:N1134"/>
    <mergeCell ref="O1134:P1134"/>
    <mergeCell ref="A1131:B1131"/>
    <mergeCell ref="C1131:F1131"/>
    <mergeCell ref="I1131:J1131"/>
    <mergeCell ref="K1131:N1131"/>
    <mergeCell ref="O1131:P1131"/>
    <mergeCell ref="A1132:B1132"/>
    <mergeCell ref="C1132:F1132"/>
    <mergeCell ref="I1132:J1132"/>
    <mergeCell ref="K1132:N1132"/>
    <mergeCell ref="O1132:P1132"/>
    <mergeCell ref="A1129:B1129"/>
    <mergeCell ref="C1129:F1129"/>
    <mergeCell ref="I1129:J1129"/>
    <mergeCell ref="K1129:N1129"/>
    <mergeCell ref="O1129:P1129"/>
    <mergeCell ref="A1130:B1130"/>
    <mergeCell ref="C1130:F1130"/>
    <mergeCell ref="I1130:J1130"/>
    <mergeCell ref="K1130:N1130"/>
    <mergeCell ref="O1130:P1130"/>
    <mergeCell ref="A1143:B1143"/>
    <mergeCell ref="C1143:F1143"/>
    <mergeCell ref="I1143:J1143"/>
    <mergeCell ref="K1143:N1143"/>
    <mergeCell ref="O1143:P1143"/>
    <mergeCell ref="A1144:B1144"/>
    <mergeCell ref="C1144:F1144"/>
    <mergeCell ref="I1144:J1144"/>
    <mergeCell ref="K1144:N1144"/>
    <mergeCell ref="O1144:P1144"/>
    <mergeCell ref="A1141:B1141"/>
    <mergeCell ref="C1141:F1141"/>
    <mergeCell ref="I1141:J1141"/>
    <mergeCell ref="K1141:N1141"/>
    <mergeCell ref="O1141:P1141"/>
    <mergeCell ref="A1142:B1142"/>
    <mergeCell ref="C1142:F1142"/>
    <mergeCell ref="I1142:J1142"/>
    <mergeCell ref="K1142:N1142"/>
    <mergeCell ref="O1142:P1142"/>
    <mergeCell ref="A1139:B1139"/>
    <mergeCell ref="C1139:F1139"/>
    <mergeCell ref="I1139:J1139"/>
    <mergeCell ref="K1139:N1139"/>
    <mergeCell ref="O1139:P1139"/>
    <mergeCell ref="A1140:B1140"/>
    <mergeCell ref="C1140:F1140"/>
    <mergeCell ref="I1140:J1140"/>
    <mergeCell ref="K1140:N1140"/>
    <mergeCell ref="O1140:P1140"/>
    <mergeCell ref="A1137:B1137"/>
    <mergeCell ref="C1137:F1137"/>
    <mergeCell ref="I1137:J1137"/>
    <mergeCell ref="K1137:N1137"/>
    <mergeCell ref="O1137:P1137"/>
    <mergeCell ref="A1138:B1138"/>
    <mergeCell ref="C1138:F1138"/>
    <mergeCell ref="I1138:J1138"/>
    <mergeCell ref="K1138:N1138"/>
    <mergeCell ref="O1138:P1138"/>
    <mergeCell ref="A1151:B1151"/>
    <mergeCell ref="C1151:F1151"/>
    <mergeCell ref="I1151:J1151"/>
    <mergeCell ref="K1151:N1151"/>
    <mergeCell ref="O1151:P1151"/>
    <mergeCell ref="A1152:B1152"/>
    <mergeCell ref="C1152:F1152"/>
    <mergeCell ref="I1152:J1152"/>
    <mergeCell ref="K1152:N1152"/>
    <mergeCell ref="O1152:P1152"/>
    <mergeCell ref="A1149:B1149"/>
    <mergeCell ref="C1149:F1149"/>
    <mergeCell ref="I1149:J1149"/>
    <mergeCell ref="K1149:N1149"/>
    <mergeCell ref="O1149:P1149"/>
    <mergeCell ref="A1150:B1150"/>
    <mergeCell ref="C1150:F1150"/>
    <mergeCell ref="I1150:J1150"/>
    <mergeCell ref="K1150:N1150"/>
    <mergeCell ref="O1150:P1150"/>
    <mergeCell ref="A1147:B1147"/>
    <mergeCell ref="C1147:F1147"/>
    <mergeCell ref="I1147:J1147"/>
    <mergeCell ref="K1147:N1147"/>
    <mergeCell ref="O1147:P1147"/>
    <mergeCell ref="A1148:B1148"/>
    <mergeCell ref="C1148:F1148"/>
    <mergeCell ref="I1148:J1148"/>
    <mergeCell ref="K1148:N1148"/>
    <mergeCell ref="O1148:P1148"/>
    <mergeCell ref="A1145:B1145"/>
    <mergeCell ref="C1145:F1145"/>
    <mergeCell ref="I1145:J1145"/>
    <mergeCell ref="K1145:N1145"/>
    <mergeCell ref="O1145:P1145"/>
    <mergeCell ref="A1146:B1146"/>
    <mergeCell ref="C1146:F1146"/>
    <mergeCell ref="I1146:J1146"/>
    <mergeCell ref="K1146:N1146"/>
    <mergeCell ref="O1146:P1146"/>
    <mergeCell ref="A1159:B1159"/>
    <mergeCell ref="C1159:F1159"/>
    <mergeCell ref="I1159:J1159"/>
    <mergeCell ref="K1159:N1159"/>
    <mergeCell ref="O1159:P1159"/>
    <mergeCell ref="A1160:B1160"/>
    <mergeCell ref="C1160:F1160"/>
    <mergeCell ref="I1160:J1160"/>
    <mergeCell ref="K1160:N1160"/>
    <mergeCell ref="O1160:P1160"/>
    <mergeCell ref="A1157:B1157"/>
    <mergeCell ref="C1157:F1157"/>
    <mergeCell ref="I1157:J1157"/>
    <mergeCell ref="K1157:N1157"/>
    <mergeCell ref="O1157:P1157"/>
    <mergeCell ref="A1158:B1158"/>
    <mergeCell ref="C1158:F1158"/>
    <mergeCell ref="I1158:J1158"/>
    <mergeCell ref="K1158:N1158"/>
    <mergeCell ref="O1158:P1158"/>
    <mergeCell ref="A1155:B1155"/>
    <mergeCell ref="C1155:F1155"/>
    <mergeCell ref="I1155:J1155"/>
    <mergeCell ref="K1155:N1155"/>
    <mergeCell ref="O1155:P1155"/>
    <mergeCell ref="A1156:B1156"/>
    <mergeCell ref="C1156:F1156"/>
    <mergeCell ref="I1156:J1156"/>
    <mergeCell ref="K1156:N1156"/>
    <mergeCell ref="O1156:P1156"/>
    <mergeCell ref="A1153:B1153"/>
    <mergeCell ref="C1153:F1153"/>
    <mergeCell ref="I1153:J1153"/>
    <mergeCell ref="K1153:N1153"/>
    <mergeCell ref="O1153:P1153"/>
    <mergeCell ref="A1154:B1154"/>
    <mergeCell ref="C1154:F1154"/>
    <mergeCell ref="I1154:J1154"/>
    <mergeCell ref="K1154:N1154"/>
    <mergeCell ref="O1154:P1154"/>
    <mergeCell ref="A1168:B1168"/>
    <mergeCell ref="C1168:Q1168"/>
    <mergeCell ref="A1169:B1169"/>
    <mergeCell ref="C1169:F1169"/>
    <mergeCell ref="I1169:J1169"/>
    <mergeCell ref="K1169:N1169"/>
    <mergeCell ref="O1169:P1169"/>
    <mergeCell ref="A1165:B1165"/>
    <mergeCell ref="C1165:F1165"/>
    <mergeCell ref="I1165:J1165"/>
    <mergeCell ref="K1165:N1165"/>
    <mergeCell ref="O1165:P1165"/>
    <mergeCell ref="A1166:F1166"/>
    <mergeCell ref="I1166:J1166"/>
    <mergeCell ref="K1166:N1166"/>
    <mergeCell ref="O1166:P1166"/>
    <mergeCell ref="A1163:B1163"/>
    <mergeCell ref="C1163:F1163"/>
    <mergeCell ref="I1163:J1163"/>
    <mergeCell ref="K1163:N1163"/>
    <mergeCell ref="O1163:P1163"/>
    <mergeCell ref="A1164:B1164"/>
    <mergeCell ref="C1164:F1164"/>
    <mergeCell ref="I1164:J1164"/>
    <mergeCell ref="K1164:N1164"/>
    <mergeCell ref="O1164:P1164"/>
    <mergeCell ref="A1161:B1161"/>
    <mergeCell ref="C1161:F1161"/>
    <mergeCell ref="I1161:J1161"/>
    <mergeCell ref="K1161:N1161"/>
    <mergeCell ref="O1161:P1161"/>
    <mergeCell ref="A1162:B1162"/>
    <mergeCell ref="C1162:F1162"/>
    <mergeCell ref="I1162:J1162"/>
    <mergeCell ref="K1162:N1162"/>
    <mergeCell ref="O1162:P1162"/>
    <mergeCell ref="A1176:B1176"/>
    <mergeCell ref="C1176:F1176"/>
    <mergeCell ref="I1176:J1176"/>
    <mergeCell ref="K1176:N1176"/>
    <mergeCell ref="O1176:P1176"/>
    <mergeCell ref="A1177:B1177"/>
    <mergeCell ref="C1177:F1177"/>
    <mergeCell ref="I1177:J1177"/>
    <mergeCell ref="K1177:N1177"/>
    <mergeCell ref="O1177:P1177"/>
    <mergeCell ref="A1174:B1174"/>
    <mergeCell ref="C1174:F1174"/>
    <mergeCell ref="I1174:J1174"/>
    <mergeCell ref="K1174:N1174"/>
    <mergeCell ref="O1174:P1174"/>
    <mergeCell ref="A1175:B1175"/>
    <mergeCell ref="C1175:F1175"/>
    <mergeCell ref="I1175:J1175"/>
    <mergeCell ref="K1175:N1175"/>
    <mergeCell ref="O1175:P1175"/>
    <mergeCell ref="A1172:B1172"/>
    <mergeCell ref="C1172:F1172"/>
    <mergeCell ref="I1172:J1172"/>
    <mergeCell ref="K1172:N1172"/>
    <mergeCell ref="O1172:P1172"/>
    <mergeCell ref="A1173:B1173"/>
    <mergeCell ref="C1173:F1173"/>
    <mergeCell ref="I1173:J1173"/>
    <mergeCell ref="K1173:N1173"/>
    <mergeCell ref="O1173:P1173"/>
    <mergeCell ref="A1170:B1170"/>
    <mergeCell ref="C1170:F1170"/>
    <mergeCell ref="I1170:J1170"/>
    <mergeCell ref="K1170:N1170"/>
    <mergeCell ref="O1170:P1170"/>
    <mergeCell ref="A1171:B1171"/>
    <mergeCell ref="C1171:F1171"/>
    <mergeCell ref="I1171:J1171"/>
    <mergeCell ref="K1171:N1171"/>
    <mergeCell ref="O1171:P1171"/>
    <mergeCell ref="A1184:B1184"/>
    <mergeCell ref="C1184:F1184"/>
    <mergeCell ref="I1184:J1184"/>
    <mergeCell ref="K1184:N1184"/>
    <mergeCell ref="O1184:P1184"/>
    <mergeCell ref="A1185:B1185"/>
    <mergeCell ref="C1185:F1185"/>
    <mergeCell ref="I1185:J1185"/>
    <mergeCell ref="K1185:N1185"/>
    <mergeCell ref="O1185:P1185"/>
    <mergeCell ref="A1182:B1182"/>
    <mergeCell ref="C1182:F1182"/>
    <mergeCell ref="I1182:J1182"/>
    <mergeCell ref="K1182:N1182"/>
    <mergeCell ref="O1182:P1182"/>
    <mergeCell ref="A1183:B1183"/>
    <mergeCell ref="C1183:F1183"/>
    <mergeCell ref="I1183:J1183"/>
    <mergeCell ref="K1183:N1183"/>
    <mergeCell ref="O1183:P1183"/>
    <mergeCell ref="A1180:B1180"/>
    <mergeCell ref="C1180:F1180"/>
    <mergeCell ref="I1180:J1180"/>
    <mergeCell ref="K1180:N1180"/>
    <mergeCell ref="O1180:P1180"/>
    <mergeCell ref="A1181:B1181"/>
    <mergeCell ref="C1181:F1181"/>
    <mergeCell ref="I1181:J1181"/>
    <mergeCell ref="K1181:N1181"/>
    <mergeCell ref="O1181:P1181"/>
    <mergeCell ref="A1178:B1178"/>
    <mergeCell ref="C1178:F1178"/>
    <mergeCell ref="I1178:J1178"/>
    <mergeCell ref="K1178:N1178"/>
    <mergeCell ref="O1178:P1178"/>
    <mergeCell ref="A1179:B1179"/>
    <mergeCell ref="C1179:F1179"/>
    <mergeCell ref="I1179:J1179"/>
    <mergeCell ref="K1179:N1179"/>
    <mergeCell ref="O1179:P1179"/>
    <mergeCell ref="A1192:B1192"/>
    <mergeCell ref="C1192:F1192"/>
    <mergeCell ref="I1192:J1192"/>
    <mergeCell ref="K1192:N1192"/>
    <mergeCell ref="O1192:P1192"/>
    <mergeCell ref="A1193:B1193"/>
    <mergeCell ref="C1193:F1193"/>
    <mergeCell ref="I1193:J1193"/>
    <mergeCell ref="K1193:N1193"/>
    <mergeCell ref="O1193:P1193"/>
    <mergeCell ref="A1190:B1190"/>
    <mergeCell ref="C1190:F1190"/>
    <mergeCell ref="I1190:J1190"/>
    <mergeCell ref="K1190:N1190"/>
    <mergeCell ref="O1190:P1190"/>
    <mergeCell ref="A1191:B1191"/>
    <mergeCell ref="C1191:F1191"/>
    <mergeCell ref="I1191:J1191"/>
    <mergeCell ref="K1191:N1191"/>
    <mergeCell ref="O1191:P1191"/>
    <mergeCell ref="A1188:B1188"/>
    <mergeCell ref="C1188:F1188"/>
    <mergeCell ref="I1188:J1188"/>
    <mergeCell ref="K1188:N1188"/>
    <mergeCell ref="O1188:P1188"/>
    <mergeCell ref="A1189:B1189"/>
    <mergeCell ref="C1189:F1189"/>
    <mergeCell ref="I1189:J1189"/>
    <mergeCell ref="K1189:N1189"/>
    <mergeCell ref="O1189:P1189"/>
    <mergeCell ref="A1186:B1186"/>
    <mergeCell ref="C1186:F1186"/>
    <mergeCell ref="I1186:J1186"/>
    <mergeCell ref="K1186:N1186"/>
    <mergeCell ref="O1186:P1186"/>
    <mergeCell ref="A1187:B1187"/>
    <mergeCell ref="C1187:F1187"/>
    <mergeCell ref="I1187:J1187"/>
    <mergeCell ref="K1187:N1187"/>
    <mergeCell ref="O1187:P1187"/>
    <mergeCell ref="A1200:B1200"/>
    <mergeCell ref="C1200:F1200"/>
    <mergeCell ref="I1200:J1200"/>
    <mergeCell ref="K1200:N1200"/>
    <mergeCell ref="O1200:P1200"/>
    <mergeCell ref="A1201:B1201"/>
    <mergeCell ref="C1201:F1201"/>
    <mergeCell ref="I1201:J1201"/>
    <mergeCell ref="K1201:N1201"/>
    <mergeCell ref="O1201:P1201"/>
    <mergeCell ref="A1198:B1198"/>
    <mergeCell ref="C1198:F1198"/>
    <mergeCell ref="I1198:J1198"/>
    <mergeCell ref="K1198:N1198"/>
    <mergeCell ref="O1198:P1198"/>
    <mergeCell ref="A1199:B1199"/>
    <mergeCell ref="C1199:F1199"/>
    <mergeCell ref="I1199:J1199"/>
    <mergeCell ref="K1199:N1199"/>
    <mergeCell ref="O1199:P1199"/>
    <mergeCell ref="A1196:B1196"/>
    <mergeCell ref="C1196:F1196"/>
    <mergeCell ref="I1196:J1196"/>
    <mergeCell ref="K1196:N1196"/>
    <mergeCell ref="O1196:P1196"/>
    <mergeCell ref="A1197:B1197"/>
    <mergeCell ref="C1197:F1197"/>
    <mergeCell ref="I1197:J1197"/>
    <mergeCell ref="K1197:N1197"/>
    <mergeCell ref="O1197:P1197"/>
    <mergeCell ref="A1194:B1194"/>
    <mergeCell ref="C1194:F1194"/>
    <mergeCell ref="I1194:J1194"/>
    <mergeCell ref="K1194:N1194"/>
    <mergeCell ref="O1194:P1194"/>
    <mergeCell ref="A1195:B1195"/>
    <mergeCell ref="C1195:F1195"/>
    <mergeCell ref="I1195:J1195"/>
    <mergeCell ref="K1195:N1195"/>
    <mergeCell ref="O1195:P1195"/>
    <mergeCell ref="A1208:B1208"/>
    <mergeCell ref="C1208:F1208"/>
    <mergeCell ref="I1208:J1208"/>
    <mergeCell ref="K1208:N1208"/>
    <mergeCell ref="O1208:P1208"/>
    <mergeCell ref="A1209:B1209"/>
    <mergeCell ref="C1209:F1209"/>
    <mergeCell ref="I1209:J1209"/>
    <mergeCell ref="K1209:N1209"/>
    <mergeCell ref="O1209:P1209"/>
    <mergeCell ref="A1206:B1206"/>
    <mergeCell ref="C1206:F1206"/>
    <mergeCell ref="I1206:J1206"/>
    <mergeCell ref="K1206:N1206"/>
    <mergeCell ref="O1206:P1206"/>
    <mergeCell ref="A1207:B1207"/>
    <mergeCell ref="C1207:F1207"/>
    <mergeCell ref="I1207:J1207"/>
    <mergeCell ref="K1207:N1207"/>
    <mergeCell ref="O1207:P1207"/>
    <mergeCell ref="A1204:B1204"/>
    <mergeCell ref="C1204:F1204"/>
    <mergeCell ref="I1204:J1204"/>
    <mergeCell ref="K1204:N1204"/>
    <mergeCell ref="O1204:P1204"/>
    <mergeCell ref="A1205:B1205"/>
    <mergeCell ref="C1205:F1205"/>
    <mergeCell ref="I1205:J1205"/>
    <mergeCell ref="K1205:N1205"/>
    <mergeCell ref="O1205:P1205"/>
    <mergeCell ref="A1202:B1202"/>
    <mergeCell ref="C1202:F1202"/>
    <mergeCell ref="I1202:J1202"/>
    <mergeCell ref="K1202:N1202"/>
    <mergeCell ref="O1202:P1202"/>
    <mergeCell ref="A1203:B1203"/>
    <mergeCell ref="C1203:F1203"/>
    <mergeCell ref="I1203:J1203"/>
    <mergeCell ref="K1203:N1203"/>
    <mergeCell ref="O1203:P1203"/>
    <mergeCell ref="A1217:B1217"/>
    <mergeCell ref="C1217:Q1217"/>
    <mergeCell ref="A1218:B1218"/>
    <mergeCell ref="C1218:F1218"/>
    <mergeCell ref="I1218:J1218"/>
    <mergeCell ref="K1218:N1218"/>
    <mergeCell ref="O1218:P1218"/>
    <mergeCell ref="A1214:B1214"/>
    <mergeCell ref="C1214:F1214"/>
    <mergeCell ref="I1214:J1214"/>
    <mergeCell ref="K1214:N1214"/>
    <mergeCell ref="O1214:P1214"/>
    <mergeCell ref="A1215:F1215"/>
    <mergeCell ref="I1215:J1215"/>
    <mergeCell ref="K1215:N1215"/>
    <mergeCell ref="O1215:P1215"/>
    <mergeCell ref="A1212:B1212"/>
    <mergeCell ref="C1212:F1212"/>
    <mergeCell ref="I1212:J1212"/>
    <mergeCell ref="K1212:N1212"/>
    <mergeCell ref="O1212:P1212"/>
    <mergeCell ref="A1213:B1213"/>
    <mergeCell ref="C1213:F1213"/>
    <mergeCell ref="I1213:J1213"/>
    <mergeCell ref="K1213:N1213"/>
    <mergeCell ref="O1213:P1213"/>
    <mergeCell ref="A1210:B1210"/>
    <mergeCell ref="C1210:F1210"/>
    <mergeCell ref="I1210:J1210"/>
    <mergeCell ref="K1210:N1210"/>
    <mergeCell ref="O1210:P1210"/>
    <mergeCell ref="A1211:B1211"/>
    <mergeCell ref="C1211:F1211"/>
    <mergeCell ref="I1211:J1211"/>
    <mergeCell ref="K1211:N1211"/>
    <mergeCell ref="O1211:P1211"/>
    <mergeCell ref="A1225:B1225"/>
    <mergeCell ref="C1225:F1225"/>
    <mergeCell ref="I1225:J1225"/>
    <mergeCell ref="K1225:N1225"/>
    <mergeCell ref="O1225:P1225"/>
    <mergeCell ref="A1226:B1226"/>
    <mergeCell ref="C1226:F1226"/>
    <mergeCell ref="I1226:J1226"/>
    <mergeCell ref="K1226:N1226"/>
    <mergeCell ref="O1226:P1226"/>
    <mergeCell ref="A1223:B1223"/>
    <mergeCell ref="C1223:F1223"/>
    <mergeCell ref="I1223:J1223"/>
    <mergeCell ref="K1223:N1223"/>
    <mergeCell ref="O1223:P1223"/>
    <mergeCell ref="A1224:B1224"/>
    <mergeCell ref="C1224:F1224"/>
    <mergeCell ref="I1224:J1224"/>
    <mergeCell ref="K1224:N1224"/>
    <mergeCell ref="O1224:P1224"/>
    <mergeCell ref="A1221:B1221"/>
    <mergeCell ref="C1221:F1221"/>
    <mergeCell ref="I1221:J1221"/>
    <mergeCell ref="K1221:N1221"/>
    <mergeCell ref="O1221:P1221"/>
    <mergeCell ref="A1222:B1222"/>
    <mergeCell ref="C1222:F1222"/>
    <mergeCell ref="I1222:J1222"/>
    <mergeCell ref="K1222:N1222"/>
    <mergeCell ref="O1222:P1222"/>
    <mergeCell ref="A1219:B1219"/>
    <mergeCell ref="C1219:F1219"/>
    <mergeCell ref="I1219:J1219"/>
    <mergeCell ref="K1219:N1219"/>
    <mergeCell ref="O1219:P1219"/>
    <mergeCell ref="A1220:B1220"/>
    <mergeCell ref="C1220:F1220"/>
    <mergeCell ref="I1220:J1220"/>
    <mergeCell ref="K1220:N1220"/>
    <mergeCell ref="O1220:P1220"/>
    <mergeCell ref="A1233:B1233"/>
    <mergeCell ref="C1233:F1233"/>
    <mergeCell ref="I1233:J1233"/>
    <mergeCell ref="K1233:N1233"/>
    <mergeCell ref="O1233:P1233"/>
    <mergeCell ref="A1234:B1234"/>
    <mergeCell ref="C1234:F1234"/>
    <mergeCell ref="I1234:J1234"/>
    <mergeCell ref="K1234:N1234"/>
    <mergeCell ref="O1234:P1234"/>
    <mergeCell ref="A1231:B1231"/>
    <mergeCell ref="C1231:F1231"/>
    <mergeCell ref="I1231:J1231"/>
    <mergeCell ref="K1231:N1231"/>
    <mergeCell ref="O1231:P1231"/>
    <mergeCell ref="A1232:B1232"/>
    <mergeCell ref="C1232:F1232"/>
    <mergeCell ref="I1232:J1232"/>
    <mergeCell ref="K1232:N1232"/>
    <mergeCell ref="O1232:P1232"/>
    <mergeCell ref="A1229:B1229"/>
    <mergeCell ref="C1229:F1229"/>
    <mergeCell ref="I1229:J1229"/>
    <mergeCell ref="K1229:N1229"/>
    <mergeCell ref="O1229:P1229"/>
    <mergeCell ref="A1230:B1230"/>
    <mergeCell ref="C1230:F1230"/>
    <mergeCell ref="I1230:J1230"/>
    <mergeCell ref="K1230:N1230"/>
    <mergeCell ref="O1230:P1230"/>
    <mergeCell ref="A1227:B1227"/>
    <mergeCell ref="C1227:F1227"/>
    <mergeCell ref="I1227:J1227"/>
    <mergeCell ref="K1227:N1227"/>
    <mergeCell ref="O1227:P1227"/>
    <mergeCell ref="A1228:B1228"/>
    <mergeCell ref="C1228:F1228"/>
    <mergeCell ref="I1228:J1228"/>
    <mergeCell ref="K1228:N1228"/>
    <mergeCell ref="O1228:P1228"/>
    <mergeCell ref="A1241:B1241"/>
    <mergeCell ref="C1241:F1241"/>
    <mergeCell ref="I1241:J1241"/>
    <mergeCell ref="K1241:N1241"/>
    <mergeCell ref="O1241:P1241"/>
    <mergeCell ref="A1242:B1242"/>
    <mergeCell ref="C1242:F1242"/>
    <mergeCell ref="I1242:J1242"/>
    <mergeCell ref="K1242:N1242"/>
    <mergeCell ref="O1242:P1242"/>
    <mergeCell ref="A1239:B1239"/>
    <mergeCell ref="C1239:F1239"/>
    <mergeCell ref="I1239:J1239"/>
    <mergeCell ref="K1239:N1239"/>
    <mergeCell ref="O1239:P1239"/>
    <mergeCell ref="A1240:B1240"/>
    <mergeCell ref="C1240:F1240"/>
    <mergeCell ref="I1240:J1240"/>
    <mergeCell ref="K1240:N1240"/>
    <mergeCell ref="O1240:P1240"/>
    <mergeCell ref="A1237:B1237"/>
    <mergeCell ref="C1237:F1237"/>
    <mergeCell ref="I1237:J1237"/>
    <mergeCell ref="K1237:N1237"/>
    <mergeCell ref="O1237:P1237"/>
    <mergeCell ref="A1238:B1238"/>
    <mergeCell ref="C1238:F1238"/>
    <mergeCell ref="I1238:J1238"/>
    <mergeCell ref="K1238:N1238"/>
    <mergeCell ref="O1238:P1238"/>
    <mergeCell ref="A1235:B1235"/>
    <mergeCell ref="C1235:F1235"/>
    <mergeCell ref="I1235:J1235"/>
    <mergeCell ref="K1235:N1235"/>
    <mergeCell ref="O1235:P1235"/>
    <mergeCell ref="A1236:B1236"/>
    <mergeCell ref="C1236:F1236"/>
    <mergeCell ref="I1236:J1236"/>
    <mergeCell ref="K1236:N1236"/>
    <mergeCell ref="O1236:P1236"/>
    <mergeCell ref="A1249:B1249"/>
    <mergeCell ref="C1249:F1249"/>
    <mergeCell ref="I1249:J1249"/>
    <mergeCell ref="K1249:N1249"/>
    <mergeCell ref="O1249:P1249"/>
    <mergeCell ref="A1250:B1250"/>
    <mergeCell ref="C1250:F1250"/>
    <mergeCell ref="I1250:J1250"/>
    <mergeCell ref="K1250:N1250"/>
    <mergeCell ref="O1250:P1250"/>
    <mergeCell ref="A1247:B1247"/>
    <mergeCell ref="C1247:F1247"/>
    <mergeCell ref="I1247:J1247"/>
    <mergeCell ref="K1247:N1247"/>
    <mergeCell ref="O1247:P1247"/>
    <mergeCell ref="A1248:B1248"/>
    <mergeCell ref="C1248:F1248"/>
    <mergeCell ref="I1248:J1248"/>
    <mergeCell ref="K1248:N1248"/>
    <mergeCell ref="O1248:P1248"/>
    <mergeCell ref="A1245:B1245"/>
    <mergeCell ref="C1245:F1245"/>
    <mergeCell ref="I1245:J1245"/>
    <mergeCell ref="K1245:N1245"/>
    <mergeCell ref="O1245:P1245"/>
    <mergeCell ref="A1246:B1246"/>
    <mergeCell ref="C1246:F1246"/>
    <mergeCell ref="I1246:J1246"/>
    <mergeCell ref="K1246:N1246"/>
    <mergeCell ref="O1246:P1246"/>
    <mergeCell ref="A1243:B1243"/>
    <mergeCell ref="C1243:F1243"/>
    <mergeCell ref="I1243:J1243"/>
    <mergeCell ref="K1243:N1243"/>
    <mergeCell ref="O1243:P1243"/>
    <mergeCell ref="A1244:B1244"/>
    <mergeCell ref="C1244:F1244"/>
    <mergeCell ref="I1244:J1244"/>
    <mergeCell ref="K1244:N1244"/>
    <mergeCell ref="O1244:P1244"/>
    <mergeCell ref="A1257:B1257"/>
    <mergeCell ref="C1257:F1257"/>
    <mergeCell ref="I1257:J1257"/>
    <mergeCell ref="K1257:N1257"/>
    <mergeCell ref="O1257:P1257"/>
    <mergeCell ref="A1258:B1258"/>
    <mergeCell ref="C1258:F1258"/>
    <mergeCell ref="I1258:J1258"/>
    <mergeCell ref="K1258:N1258"/>
    <mergeCell ref="O1258:P1258"/>
    <mergeCell ref="A1255:B1255"/>
    <mergeCell ref="C1255:F1255"/>
    <mergeCell ref="I1255:J1255"/>
    <mergeCell ref="K1255:N1255"/>
    <mergeCell ref="O1255:P1255"/>
    <mergeCell ref="A1256:B1256"/>
    <mergeCell ref="C1256:F1256"/>
    <mergeCell ref="I1256:J1256"/>
    <mergeCell ref="K1256:N1256"/>
    <mergeCell ref="O1256:P1256"/>
    <mergeCell ref="A1253:B1253"/>
    <mergeCell ref="C1253:F1253"/>
    <mergeCell ref="I1253:J1253"/>
    <mergeCell ref="K1253:N1253"/>
    <mergeCell ref="O1253:P1253"/>
    <mergeCell ref="A1254:B1254"/>
    <mergeCell ref="C1254:F1254"/>
    <mergeCell ref="I1254:J1254"/>
    <mergeCell ref="K1254:N1254"/>
    <mergeCell ref="O1254:P1254"/>
    <mergeCell ref="A1251:B1251"/>
    <mergeCell ref="C1251:F1251"/>
    <mergeCell ref="I1251:J1251"/>
    <mergeCell ref="K1251:N1251"/>
    <mergeCell ref="O1251:P1251"/>
    <mergeCell ref="A1252:B1252"/>
    <mergeCell ref="C1252:F1252"/>
    <mergeCell ref="I1252:J1252"/>
    <mergeCell ref="K1252:N1252"/>
    <mergeCell ref="O1252:P1252"/>
    <mergeCell ref="A1265:B1265"/>
    <mergeCell ref="C1265:F1265"/>
    <mergeCell ref="I1265:J1265"/>
    <mergeCell ref="K1265:N1265"/>
    <mergeCell ref="O1265:P1265"/>
    <mergeCell ref="A1266:B1266"/>
    <mergeCell ref="C1266:F1266"/>
    <mergeCell ref="I1266:J1266"/>
    <mergeCell ref="K1266:N1266"/>
    <mergeCell ref="O1266:P1266"/>
    <mergeCell ref="A1263:B1263"/>
    <mergeCell ref="C1263:F1263"/>
    <mergeCell ref="I1263:J1263"/>
    <mergeCell ref="K1263:N1263"/>
    <mergeCell ref="O1263:P1263"/>
    <mergeCell ref="A1264:B1264"/>
    <mergeCell ref="C1264:F1264"/>
    <mergeCell ref="I1264:J1264"/>
    <mergeCell ref="K1264:N1264"/>
    <mergeCell ref="O1264:P1264"/>
    <mergeCell ref="A1261:B1261"/>
    <mergeCell ref="C1261:F1261"/>
    <mergeCell ref="I1261:J1261"/>
    <mergeCell ref="K1261:N1261"/>
    <mergeCell ref="O1261:P1261"/>
    <mergeCell ref="A1262:B1262"/>
    <mergeCell ref="C1262:F1262"/>
    <mergeCell ref="I1262:J1262"/>
    <mergeCell ref="K1262:N1262"/>
    <mergeCell ref="O1262:P1262"/>
    <mergeCell ref="A1259:B1259"/>
    <mergeCell ref="C1259:F1259"/>
    <mergeCell ref="I1259:J1259"/>
    <mergeCell ref="K1259:N1259"/>
    <mergeCell ref="O1259:P1259"/>
    <mergeCell ref="A1260:B1260"/>
    <mergeCell ref="C1260:F1260"/>
    <mergeCell ref="I1260:J1260"/>
    <mergeCell ref="K1260:N1260"/>
    <mergeCell ref="O1260:P1260"/>
    <mergeCell ref="A1273:B1273"/>
    <mergeCell ref="C1273:F1273"/>
    <mergeCell ref="I1273:J1273"/>
    <mergeCell ref="K1273:N1273"/>
    <mergeCell ref="O1273:P1273"/>
    <mergeCell ref="A1274:B1274"/>
    <mergeCell ref="C1274:F1274"/>
    <mergeCell ref="I1274:J1274"/>
    <mergeCell ref="K1274:N1274"/>
    <mergeCell ref="O1274:P1274"/>
    <mergeCell ref="A1271:B1271"/>
    <mergeCell ref="C1271:F1271"/>
    <mergeCell ref="I1271:J1271"/>
    <mergeCell ref="K1271:N1271"/>
    <mergeCell ref="O1271:P1271"/>
    <mergeCell ref="A1272:B1272"/>
    <mergeCell ref="C1272:F1272"/>
    <mergeCell ref="I1272:J1272"/>
    <mergeCell ref="K1272:N1272"/>
    <mergeCell ref="O1272:P1272"/>
    <mergeCell ref="A1269:B1269"/>
    <mergeCell ref="C1269:F1269"/>
    <mergeCell ref="I1269:J1269"/>
    <mergeCell ref="K1269:N1269"/>
    <mergeCell ref="O1269:P1269"/>
    <mergeCell ref="A1270:B1270"/>
    <mergeCell ref="C1270:F1270"/>
    <mergeCell ref="I1270:J1270"/>
    <mergeCell ref="K1270:N1270"/>
    <mergeCell ref="O1270:P1270"/>
    <mergeCell ref="A1267:B1267"/>
    <mergeCell ref="C1267:F1267"/>
    <mergeCell ref="I1267:J1267"/>
    <mergeCell ref="K1267:N1267"/>
    <mergeCell ref="O1267:P1267"/>
    <mergeCell ref="A1268:B1268"/>
    <mergeCell ref="C1268:F1268"/>
    <mergeCell ref="I1268:J1268"/>
    <mergeCell ref="K1268:N1268"/>
    <mergeCell ref="O1268:P1268"/>
    <mergeCell ref="A1281:B1281"/>
    <mergeCell ref="C1281:F1281"/>
    <mergeCell ref="I1281:J1281"/>
    <mergeCell ref="K1281:N1281"/>
    <mergeCell ref="O1281:P1281"/>
    <mergeCell ref="A1282:B1282"/>
    <mergeCell ref="C1282:F1282"/>
    <mergeCell ref="I1282:J1282"/>
    <mergeCell ref="K1282:N1282"/>
    <mergeCell ref="O1282:P1282"/>
    <mergeCell ref="A1279:B1279"/>
    <mergeCell ref="C1279:F1279"/>
    <mergeCell ref="I1279:J1279"/>
    <mergeCell ref="K1279:N1279"/>
    <mergeCell ref="O1279:P1279"/>
    <mergeCell ref="A1280:B1280"/>
    <mergeCell ref="C1280:F1280"/>
    <mergeCell ref="I1280:J1280"/>
    <mergeCell ref="K1280:N1280"/>
    <mergeCell ref="O1280:P1280"/>
    <mergeCell ref="A1277:B1277"/>
    <mergeCell ref="C1277:F1277"/>
    <mergeCell ref="I1277:J1277"/>
    <mergeCell ref="K1277:N1277"/>
    <mergeCell ref="O1277:P1277"/>
    <mergeCell ref="A1278:B1278"/>
    <mergeCell ref="C1278:F1278"/>
    <mergeCell ref="I1278:J1278"/>
    <mergeCell ref="K1278:N1278"/>
    <mergeCell ref="O1278:P1278"/>
    <mergeCell ref="A1275:B1275"/>
    <mergeCell ref="C1275:F1275"/>
    <mergeCell ref="I1275:J1275"/>
    <mergeCell ref="K1275:N1275"/>
    <mergeCell ref="O1275:P1275"/>
    <mergeCell ref="A1276:B1276"/>
    <mergeCell ref="C1276:F1276"/>
    <mergeCell ref="I1276:J1276"/>
    <mergeCell ref="K1276:N1276"/>
    <mergeCell ref="O1276:P1276"/>
    <mergeCell ref="A1289:B1289"/>
    <mergeCell ref="C1289:F1289"/>
    <mergeCell ref="I1289:J1289"/>
    <mergeCell ref="K1289:N1289"/>
    <mergeCell ref="O1289:P1289"/>
    <mergeCell ref="A1290:B1290"/>
    <mergeCell ref="C1290:F1290"/>
    <mergeCell ref="I1290:J1290"/>
    <mergeCell ref="K1290:N1290"/>
    <mergeCell ref="O1290:P1290"/>
    <mergeCell ref="A1287:B1287"/>
    <mergeCell ref="C1287:F1287"/>
    <mergeCell ref="I1287:J1287"/>
    <mergeCell ref="K1287:N1287"/>
    <mergeCell ref="O1287:P1287"/>
    <mergeCell ref="A1288:B1288"/>
    <mergeCell ref="C1288:F1288"/>
    <mergeCell ref="I1288:J1288"/>
    <mergeCell ref="K1288:N1288"/>
    <mergeCell ref="O1288:P1288"/>
    <mergeCell ref="A1285:B1285"/>
    <mergeCell ref="C1285:F1285"/>
    <mergeCell ref="I1285:J1285"/>
    <mergeCell ref="K1285:N1285"/>
    <mergeCell ref="O1285:P1285"/>
    <mergeCell ref="A1286:B1286"/>
    <mergeCell ref="C1286:F1286"/>
    <mergeCell ref="I1286:J1286"/>
    <mergeCell ref="K1286:N1286"/>
    <mergeCell ref="O1286:P1286"/>
    <mergeCell ref="A1283:B1283"/>
    <mergeCell ref="C1283:F1283"/>
    <mergeCell ref="I1283:J1283"/>
    <mergeCell ref="K1283:N1283"/>
    <mergeCell ref="O1283:P1283"/>
    <mergeCell ref="A1284:B1284"/>
    <mergeCell ref="C1284:F1284"/>
    <mergeCell ref="I1284:J1284"/>
    <mergeCell ref="K1284:N1284"/>
    <mergeCell ref="O1284:P1284"/>
    <mergeCell ref="A1297:B1297"/>
    <mergeCell ref="C1297:F1297"/>
    <mergeCell ref="I1297:J1297"/>
    <mergeCell ref="K1297:N1297"/>
    <mergeCell ref="O1297:P1297"/>
    <mergeCell ref="A1298:B1298"/>
    <mergeCell ref="C1298:F1298"/>
    <mergeCell ref="I1298:J1298"/>
    <mergeCell ref="K1298:N1298"/>
    <mergeCell ref="O1298:P1298"/>
    <mergeCell ref="A1295:B1295"/>
    <mergeCell ref="C1295:F1295"/>
    <mergeCell ref="I1295:J1295"/>
    <mergeCell ref="K1295:N1295"/>
    <mergeCell ref="O1295:P1295"/>
    <mergeCell ref="A1296:B1296"/>
    <mergeCell ref="C1296:F1296"/>
    <mergeCell ref="I1296:J1296"/>
    <mergeCell ref="K1296:N1296"/>
    <mergeCell ref="O1296:P1296"/>
    <mergeCell ref="A1293:B1293"/>
    <mergeCell ref="C1293:F1293"/>
    <mergeCell ref="I1293:J1293"/>
    <mergeCell ref="K1293:N1293"/>
    <mergeCell ref="O1293:P1293"/>
    <mergeCell ref="A1294:B1294"/>
    <mergeCell ref="C1294:F1294"/>
    <mergeCell ref="I1294:J1294"/>
    <mergeCell ref="K1294:N1294"/>
    <mergeCell ref="O1294:P1294"/>
    <mergeCell ref="A1291:B1291"/>
    <mergeCell ref="C1291:F1291"/>
    <mergeCell ref="I1291:J1291"/>
    <mergeCell ref="K1291:N1291"/>
    <mergeCell ref="O1291:P1291"/>
    <mergeCell ref="A1292:B1292"/>
    <mergeCell ref="C1292:F1292"/>
    <mergeCell ref="I1292:J1292"/>
    <mergeCell ref="K1292:N1292"/>
    <mergeCell ref="O1292:P1292"/>
    <mergeCell ref="A1305:B1305"/>
    <mergeCell ref="C1305:F1305"/>
    <mergeCell ref="I1305:J1305"/>
    <mergeCell ref="K1305:N1305"/>
    <mergeCell ref="O1305:P1305"/>
    <mergeCell ref="A1306:B1306"/>
    <mergeCell ref="C1306:F1306"/>
    <mergeCell ref="I1306:J1306"/>
    <mergeCell ref="K1306:N1306"/>
    <mergeCell ref="O1306:P1306"/>
    <mergeCell ref="A1303:B1303"/>
    <mergeCell ref="C1303:F1303"/>
    <mergeCell ref="I1303:J1303"/>
    <mergeCell ref="K1303:N1303"/>
    <mergeCell ref="O1303:P1303"/>
    <mergeCell ref="A1304:B1304"/>
    <mergeCell ref="C1304:F1304"/>
    <mergeCell ref="I1304:J1304"/>
    <mergeCell ref="K1304:N1304"/>
    <mergeCell ref="O1304:P1304"/>
    <mergeCell ref="A1301:B1301"/>
    <mergeCell ref="C1301:F1301"/>
    <mergeCell ref="I1301:J1301"/>
    <mergeCell ref="K1301:N1301"/>
    <mergeCell ref="O1301:P1301"/>
    <mergeCell ref="A1302:B1302"/>
    <mergeCell ref="C1302:F1302"/>
    <mergeCell ref="I1302:J1302"/>
    <mergeCell ref="K1302:N1302"/>
    <mergeCell ref="O1302:P1302"/>
    <mergeCell ref="A1299:B1299"/>
    <mergeCell ref="C1299:F1299"/>
    <mergeCell ref="I1299:J1299"/>
    <mergeCell ref="K1299:N1299"/>
    <mergeCell ref="O1299:P1299"/>
    <mergeCell ref="A1300:B1300"/>
    <mergeCell ref="C1300:F1300"/>
    <mergeCell ref="I1300:J1300"/>
    <mergeCell ref="K1300:N1300"/>
    <mergeCell ref="O1300:P1300"/>
    <mergeCell ref="A1314:B1314"/>
    <mergeCell ref="C1314:F1314"/>
    <mergeCell ref="I1314:J1314"/>
    <mergeCell ref="K1314:N1314"/>
    <mergeCell ref="O1314:P1314"/>
    <mergeCell ref="A1315:B1315"/>
    <mergeCell ref="C1315:F1315"/>
    <mergeCell ref="I1315:J1315"/>
    <mergeCell ref="K1315:N1315"/>
    <mergeCell ref="O1315:P1315"/>
    <mergeCell ref="A1312:B1312"/>
    <mergeCell ref="C1312:F1312"/>
    <mergeCell ref="I1312:J1312"/>
    <mergeCell ref="K1312:N1312"/>
    <mergeCell ref="O1312:P1312"/>
    <mergeCell ref="A1313:B1313"/>
    <mergeCell ref="C1313:F1313"/>
    <mergeCell ref="I1313:J1313"/>
    <mergeCell ref="K1313:N1313"/>
    <mergeCell ref="O1313:P1313"/>
    <mergeCell ref="A1309:F1309"/>
    <mergeCell ref="I1309:J1309"/>
    <mergeCell ref="K1309:N1309"/>
    <mergeCell ref="O1309:P1309"/>
    <mergeCell ref="A1311:B1311"/>
    <mergeCell ref="C1311:Q1311"/>
    <mergeCell ref="A1307:B1307"/>
    <mergeCell ref="C1307:F1307"/>
    <mergeCell ref="I1307:J1307"/>
    <mergeCell ref="K1307:N1307"/>
    <mergeCell ref="O1307:P1307"/>
    <mergeCell ref="A1308:B1308"/>
    <mergeCell ref="C1308:F1308"/>
    <mergeCell ref="I1308:J1308"/>
    <mergeCell ref="K1308:N1308"/>
    <mergeCell ref="O1308:P1308"/>
    <mergeCell ref="A1323:B1323"/>
    <mergeCell ref="C1323:F1323"/>
    <mergeCell ref="I1323:J1323"/>
    <mergeCell ref="K1323:N1323"/>
    <mergeCell ref="O1323:P1323"/>
    <mergeCell ref="A1324:B1324"/>
    <mergeCell ref="C1324:F1324"/>
    <mergeCell ref="I1324:J1324"/>
    <mergeCell ref="K1324:N1324"/>
    <mergeCell ref="O1324:P1324"/>
    <mergeCell ref="A1320:F1320"/>
    <mergeCell ref="I1320:J1320"/>
    <mergeCell ref="K1320:N1320"/>
    <mergeCell ref="O1320:P1320"/>
    <mergeCell ref="A1322:B1322"/>
    <mergeCell ref="C1322:Q1322"/>
    <mergeCell ref="A1318:B1318"/>
    <mergeCell ref="C1318:F1318"/>
    <mergeCell ref="I1318:J1318"/>
    <mergeCell ref="K1318:N1318"/>
    <mergeCell ref="O1318:P1318"/>
    <mergeCell ref="A1319:B1319"/>
    <mergeCell ref="C1319:F1319"/>
    <mergeCell ref="I1319:J1319"/>
    <mergeCell ref="K1319:N1319"/>
    <mergeCell ref="O1319:P1319"/>
    <mergeCell ref="A1316:B1316"/>
    <mergeCell ref="C1316:F1316"/>
    <mergeCell ref="I1316:J1316"/>
    <mergeCell ref="K1316:N1316"/>
    <mergeCell ref="O1316:P1316"/>
    <mergeCell ref="A1317:B1317"/>
    <mergeCell ref="C1317:F1317"/>
    <mergeCell ref="I1317:J1317"/>
    <mergeCell ref="K1317:N1317"/>
    <mergeCell ref="O1317:P1317"/>
    <mergeCell ref="A1331:B1331"/>
    <mergeCell ref="C1331:F1331"/>
    <mergeCell ref="I1331:J1331"/>
    <mergeCell ref="K1331:N1331"/>
    <mergeCell ref="O1331:P1331"/>
    <mergeCell ref="A1332:B1332"/>
    <mergeCell ref="C1332:F1332"/>
    <mergeCell ref="I1332:J1332"/>
    <mergeCell ref="K1332:N1332"/>
    <mergeCell ref="O1332:P1332"/>
    <mergeCell ref="A1329:B1329"/>
    <mergeCell ref="C1329:F1329"/>
    <mergeCell ref="I1329:J1329"/>
    <mergeCell ref="K1329:N1329"/>
    <mergeCell ref="O1329:P1329"/>
    <mergeCell ref="A1330:B1330"/>
    <mergeCell ref="C1330:F1330"/>
    <mergeCell ref="I1330:J1330"/>
    <mergeCell ref="K1330:N1330"/>
    <mergeCell ref="O1330:P1330"/>
    <mergeCell ref="A1327:B1327"/>
    <mergeCell ref="C1327:F1327"/>
    <mergeCell ref="I1327:J1327"/>
    <mergeCell ref="K1327:N1327"/>
    <mergeCell ref="O1327:P1327"/>
    <mergeCell ref="A1328:B1328"/>
    <mergeCell ref="C1328:F1328"/>
    <mergeCell ref="I1328:J1328"/>
    <mergeCell ref="K1328:N1328"/>
    <mergeCell ref="O1328:P1328"/>
    <mergeCell ref="A1325:B1325"/>
    <mergeCell ref="C1325:F1325"/>
    <mergeCell ref="I1325:J1325"/>
    <mergeCell ref="K1325:N1325"/>
    <mergeCell ref="O1325:P1325"/>
    <mergeCell ref="A1326:B1326"/>
    <mergeCell ref="C1326:F1326"/>
    <mergeCell ref="I1326:J1326"/>
    <mergeCell ref="K1326:N1326"/>
    <mergeCell ref="O1326:P1326"/>
    <mergeCell ref="A1339:B1339"/>
    <mergeCell ref="C1339:F1339"/>
    <mergeCell ref="I1339:J1339"/>
    <mergeCell ref="K1339:N1339"/>
    <mergeCell ref="O1339:P1339"/>
    <mergeCell ref="A1340:B1340"/>
    <mergeCell ref="C1340:F1340"/>
    <mergeCell ref="I1340:J1340"/>
    <mergeCell ref="K1340:N1340"/>
    <mergeCell ref="O1340:P1340"/>
    <mergeCell ref="A1337:B1337"/>
    <mergeCell ref="C1337:F1337"/>
    <mergeCell ref="I1337:J1337"/>
    <mergeCell ref="K1337:N1337"/>
    <mergeCell ref="O1337:P1337"/>
    <mergeCell ref="A1338:B1338"/>
    <mergeCell ref="C1338:F1338"/>
    <mergeCell ref="I1338:J1338"/>
    <mergeCell ref="K1338:N1338"/>
    <mergeCell ref="O1338:P1338"/>
    <mergeCell ref="A1335:B1335"/>
    <mergeCell ref="C1335:F1335"/>
    <mergeCell ref="I1335:J1335"/>
    <mergeCell ref="K1335:N1335"/>
    <mergeCell ref="O1335:P1335"/>
    <mergeCell ref="A1336:B1336"/>
    <mergeCell ref="C1336:F1336"/>
    <mergeCell ref="I1336:J1336"/>
    <mergeCell ref="K1336:N1336"/>
    <mergeCell ref="O1336:P1336"/>
    <mergeCell ref="A1333:B1333"/>
    <mergeCell ref="C1333:F1333"/>
    <mergeCell ref="I1333:J1333"/>
    <mergeCell ref="K1333:N1333"/>
    <mergeCell ref="O1333:P1333"/>
    <mergeCell ref="A1334:B1334"/>
    <mergeCell ref="C1334:F1334"/>
    <mergeCell ref="I1334:J1334"/>
    <mergeCell ref="K1334:N1334"/>
    <mergeCell ref="O1334:P1334"/>
    <mergeCell ref="A1347:B1347"/>
    <mergeCell ref="C1347:F1347"/>
    <mergeCell ref="I1347:J1347"/>
    <mergeCell ref="K1347:N1347"/>
    <mergeCell ref="O1347:P1347"/>
    <mergeCell ref="A1348:B1348"/>
    <mergeCell ref="C1348:F1348"/>
    <mergeCell ref="I1348:J1348"/>
    <mergeCell ref="K1348:N1348"/>
    <mergeCell ref="O1348:P1348"/>
    <mergeCell ref="A1345:B1345"/>
    <mergeCell ref="C1345:F1345"/>
    <mergeCell ref="I1345:J1345"/>
    <mergeCell ref="K1345:N1345"/>
    <mergeCell ref="O1345:P1345"/>
    <mergeCell ref="A1346:B1346"/>
    <mergeCell ref="C1346:F1346"/>
    <mergeCell ref="I1346:J1346"/>
    <mergeCell ref="K1346:N1346"/>
    <mergeCell ref="O1346:P1346"/>
    <mergeCell ref="A1343:B1343"/>
    <mergeCell ref="C1343:F1343"/>
    <mergeCell ref="I1343:J1343"/>
    <mergeCell ref="K1343:N1343"/>
    <mergeCell ref="O1343:P1343"/>
    <mergeCell ref="A1344:B1344"/>
    <mergeCell ref="C1344:F1344"/>
    <mergeCell ref="I1344:J1344"/>
    <mergeCell ref="K1344:N1344"/>
    <mergeCell ref="O1344:P1344"/>
    <mergeCell ref="A1341:B1341"/>
    <mergeCell ref="C1341:F1341"/>
    <mergeCell ref="I1341:J1341"/>
    <mergeCell ref="K1341:N1341"/>
    <mergeCell ref="O1341:P1341"/>
    <mergeCell ref="A1342:B1342"/>
    <mergeCell ref="C1342:F1342"/>
    <mergeCell ref="I1342:J1342"/>
    <mergeCell ref="K1342:N1342"/>
    <mergeCell ref="O1342:P1342"/>
    <mergeCell ref="A1355:B1355"/>
    <mergeCell ref="C1355:F1355"/>
    <mergeCell ref="I1355:J1355"/>
    <mergeCell ref="K1355:N1355"/>
    <mergeCell ref="O1355:P1355"/>
    <mergeCell ref="A1356:B1356"/>
    <mergeCell ref="C1356:F1356"/>
    <mergeCell ref="I1356:J1356"/>
    <mergeCell ref="K1356:N1356"/>
    <mergeCell ref="O1356:P1356"/>
    <mergeCell ref="A1353:B1353"/>
    <mergeCell ref="C1353:F1353"/>
    <mergeCell ref="I1353:J1353"/>
    <mergeCell ref="K1353:N1353"/>
    <mergeCell ref="O1353:P1353"/>
    <mergeCell ref="A1354:B1354"/>
    <mergeCell ref="C1354:F1354"/>
    <mergeCell ref="I1354:J1354"/>
    <mergeCell ref="K1354:N1354"/>
    <mergeCell ref="O1354:P1354"/>
    <mergeCell ref="A1351:B1351"/>
    <mergeCell ref="C1351:F1351"/>
    <mergeCell ref="I1351:J1351"/>
    <mergeCell ref="K1351:N1351"/>
    <mergeCell ref="O1351:P1351"/>
    <mergeCell ref="A1352:B1352"/>
    <mergeCell ref="C1352:F1352"/>
    <mergeCell ref="I1352:J1352"/>
    <mergeCell ref="K1352:N1352"/>
    <mergeCell ref="O1352:P1352"/>
    <mergeCell ref="A1349:B1349"/>
    <mergeCell ref="C1349:F1349"/>
    <mergeCell ref="I1349:J1349"/>
    <mergeCell ref="K1349:N1349"/>
    <mergeCell ref="O1349:P1349"/>
    <mergeCell ref="A1350:B1350"/>
    <mergeCell ref="C1350:F1350"/>
    <mergeCell ref="I1350:J1350"/>
    <mergeCell ref="K1350:N1350"/>
    <mergeCell ref="O1350:P1350"/>
    <mergeCell ref="A1363:F1363"/>
    <mergeCell ref="I1363:J1363"/>
    <mergeCell ref="K1363:N1363"/>
    <mergeCell ref="O1363:P1363"/>
    <mergeCell ref="A1365:B1365"/>
    <mergeCell ref="C1365:Q1365"/>
    <mergeCell ref="A1361:B1361"/>
    <mergeCell ref="C1361:F1361"/>
    <mergeCell ref="I1361:J1361"/>
    <mergeCell ref="K1361:N1361"/>
    <mergeCell ref="O1361:P1361"/>
    <mergeCell ref="A1362:B1362"/>
    <mergeCell ref="C1362:F1362"/>
    <mergeCell ref="I1362:J1362"/>
    <mergeCell ref="K1362:N1362"/>
    <mergeCell ref="O1362:P1362"/>
    <mergeCell ref="A1359:B1359"/>
    <mergeCell ref="C1359:F1359"/>
    <mergeCell ref="I1359:J1359"/>
    <mergeCell ref="K1359:N1359"/>
    <mergeCell ref="O1359:P1359"/>
    <mergeCell ref="A1360:B1360"/>
    <mergeCell ref="C1360:F1360"/>
    <mergeCell ref="I1360:J1360"/>
    <mergeCell ref="K1360:N1360"/>
    <mergeCell ref="O1360:P1360"/>
    <mergeCell ref="A1357:B1357"/>
    <mergeCell ref="C1357:F1357"/>
    <mergeCell ref="I1357:J1357"/>
    <mergeCell ref="K1357:N1357"/>
    <mergeCell ref="O1357:P1357"/>
    <mergeCell ref="A1358:B1358"/>
    <mergeCell ref="C1358:F1358"/>
    <mergeCell ref="I1358:J1358"/>
    <mergeCell ref="K1358:N1358"/>
    <mergeCell ref="O1358:P1358"/>
    <mergeCell ref="A1373:B1373"/>
    <mergeCell ref="C1373:F1373"/>
    <mergeCell ref="I1373:J1373"/>
    <mergeCell ref="K1373:N1373"/>
    <mergeCell ref="O1373:P1373"/>
    <mergeCell ref="A1374:B1374"/>
    <mergeCell ref="C1374:F1374"/>
    <mergeCell ref="I1374:J1374"/>
    <mergeCell ref="K1374:N1374"/>
    <mergeCell ref="O1374:P1374"/>
    <mergeCell ref="A1371:B1371"/>
    <mergeCell ref="C1371:F1371"/>
    <mergeCell ref="I1371:J1371"/>
    <mergeCell ref="K1371:N1371"/>
    <mergeCell ref="O1371:P1371"/>
    <mergeCell ref="A1372:B1372"/>
    <mergeCell ref="C1372:F1372"/>
    <mergeCell ref="I1372:J1372"/>
    <mergeCell ref="K1372:N1372"/>
    <mergeCell ref="O1372:P1372"/>
    <mergeCell ref="A1369:B1369"/>
    <mergeCell ref="C1369:Q1369"/>
    <mergeCell ref="A1370:B1370"/>
    <mergeCell ref="C1370:F1370"/>
    <mergeCell ref="I1370:J1370"/>
    <mergeCell ref="K1370:N1370"/>
    <mergeCell ref="O1370:P1370"/>
    <mergeCell ref="A1366:B1366"/>
    <mergeCell ref="C1366:F1366"/>
    <mergeCell ref="I1366:J1366"/>
    <mergeCell ref="K1366:N1366"/>
    <mergeCell ref="O1366:P1366"/>
    <mergeCell ref="A1367:F1367"/>
    <mergeCell ref="I1367:J1367"/>
    <mergeCell ref="K1367:N1367"/>
    <mergeCell ref="O1367:P1367"/>
    <mergeCell ref="A1381:B1381"/>
    <mergeCell ref="C1381:F1381"/>
    <mergeCell ref="I1381:J1381"/>
    <mergeCell ref="K1381:N1381"/>
    <mergeCell ref="O1381:P1381"/>
    <mergeCell ref="A1382:B1382"/>
    <mergeCell ref="C1382:F1382"/>
    <mergeCell ref="I1382:J1382"/>
    <mergeCell ref="K1382:N1382"/>
    <mergeCell ref="O1382:P1382"/>
    <mergeCell ref="A1379:B1379"/>
    <mergeCell ref="C1379:F1379"/>
    <mergeCell ref="I1379:J1379"/>
    <mergeCell ref="K1379:N1379"/>
    <mergeCell ref="O1379:P1379"/>
    <mergeCell ref="A1380:B1380"/>
    <mergeCell ref="C1380:F1380"/>
    <mergeCell ref="I1380:J1380"/>
    <mergeCell ref="K1380:N1380"/>
    <mergeCell ref="O1380:P1380"/>
    <mergeCell ref="A1377:B1377"/>
    <mergeCell ref="C1377:F1377"/>
    <mergeCell ref="I1377:J1377"/>
    <mergeCell ref="K1377:N1377"/>
    <mergeCell ref="O1377:P1377"/>
    <mergeCell ref="A1378:B1378"/>
    <mergeCell ref="C1378:F1378"/>
    <mergeCell ref="I1378:J1378"/>
    <mergeCell ref="K1378:N1378"/>
    <mergeCell ref="O1378:P1378"/>
    <mergeCell ref="A1375:B1375"/>
    <mergeCell ref="C1375:F1375"/>
    <mergeCell ref="I1375:J1375"/>
    <mergeCell ref="K1375:N1375"/>
    <mergeCell ref="O1375:P1375"/>
    <mergeCell ref="A1376:B1376"/>
    <mergeCell ref="C1376:F1376"/>
    <mergeCell ref="I1376:J1376"/>
    <mergeCell ref="K1376:N1376"/>
    <mergeCell ref="O1376:P1376"/>
    <mergeCell ref="A1389:B1389"/>
    <mergeCell ref="C1389:F1389"/>
    <mergeCell ref="I1389:J1389"/>
    <mergeCell ref="K1389:N1389"/>
    <mergeCell ref="O1389:P1389"/>
    <mergeCell ref="A1390:B1390"/>
    <mergeCell ref="C1390:F1390"/>
    <mergeCell ref="I1390:J1390"/>
    <mergeCell ref="K1390:N1390"/>
    <mergeCell ref="O1390:P1390"/>
    <mergeCell ref="A1387:B1387"/>
    <mergeCell ref="C1387:F1387"/>
    <mergeCell ref="I1387:J1387"/>
    <mergeCell ref="K1387:N1387"/>
    <mergeCell ref="O1387:P1387"/>
    <mergeCell ref="A1388:B1388"/>
    <mergeCell ref="C1388:F1388"/>
    <mergeCell ref="I1388:J1388"/>
    <mergeCell ref="K1388:N1388"/>
    <mergeCell ref="O1388:P1388"/>
    <mergeCell ref="A1385:B1385"/>
    <mergeCell ref="C1385:F1385"/>
    <mergeCell ref="I1385:J1385"/>
    <mergeCell ref="K1385:N1385"/>
    <mergeCell ref="O1385:P1385"/>
    <mergeCell ref="A1386:B1386"/>
    <mergeCell ref="C1386:F1386"/>
    <mergeCell ref="I1386:J1386"/>
    <mergeCell ref="K1386:N1386"/>
    <mergeCell ref="O1386:P1386"/>
    <mergeCell ref="A1383:B1383"/>
    <mergeCell ref="C1383:F1383"/>
    <mergeCell ref="I1383:J1383"/>
    <mergeCell ref="K1383:N1383"/>
    <mergeCell ref="O1383:P1383"/>
    <mergeCell ref="A1384:B1384"/>
    <mergeCell ref="C1384:F1384"/>
    <mergeCell ref="I1384:J1384"/>
    <mergeCell ref="K1384:N1384"/>
    <mergeCell ref="O1384:P1384"/>
    <mergeCell ref="A1397:B1397"/>
    <mergeCell ref="C1397:F1397"/>
    <mergeCell ref="I1397:J1397"/>
    <mergeCell ref="K1397:N1397"/>
    <mergeCell ref="O1397:P1397"/>
    <mergeCell ref="A1398:B1398"/>
    <mergeCell ref="C1398:F1398"/>
    <mergeCell ref="I1398:J1398"/>
    <mergeCell ref="K1398:N1398"/>
    <mergeCell ref="O1398:P1398"/>
    <mergeCell ref="A1395:B1395"/>
    <mergeCell ref="C1395:F1395"/>
    <mergeCell ref="I1395:J1395"/>
    <mergeCell ref="K1395:N1395"/>
    <mergeCell ref="O1395:P1395"/>
    <mergeCell ref="A1396:B1396"/>
    <mergeCell ref="C1396:F1396"/>
    <mergeCell ref="I1396:J1396"/>
    <mergeCell ref="K1396:N1396"/>
    <mergeCell ref="O1396:P1396"/>
    <mergeCell ref="A1393:B1393"/>
    <mergeCell ref="C1393:F1393"/>
    <mergeCell ref="I1393:J1393"/>
    <mergeCell ref="K1393:N1393"/>
    <mergeCell ref="O1393:P1393"/>
    <mergeCell ref="A1394:B1394"/>
    <mergeCell ref="C1394:F1394"/>
    <mergeCell ref="I1394:J1394"/>
    <mergeCell ref="K1394:N1394"/>
    <mergeCell ref="O1394:P1394"/>
    <mergeCell ref="A1391:B1391"/>
    <mergeCell ref="C1391:F1391"/>
    <mergeCell ref="I1391:J1391"/>
    <mergeCell ref="K1391:N1391"/>
    <mergeCell ref="O1391:P1391"/>
    <mergeCell ref="A1392:B1392"/>
    <mergeCell ref="C1392:F1392"/>
    <mergeCell ref="I1392:J1392"/>
    <mergeCell ref="K1392:N1392"/>
    <mergeCell ref="O1392:P1392"/>
    <mergeCell ref="A1409:B1409"/>
    <mergeCell ref="C1409:F1409"/>
    <mergeCell ref="I1409:J1409"/>
    <mergeCell ref="K1409:N1409"/>
    <mergeCell ref="O1409:P1409"/>
    <mergeCell ref="A1410:F1410"/>
    <mergeCell ref="I1410:J1410"/>
    <mergeCell ref="K1410:N1410"/>
    <mergeCell ref="O1410:P1410"/>
    <mergeCell ref="A1406:F1406"/>
    <mergeCell ref="I1406:J1406"/>
    <mergeCell ref="K1406:N1406"/>
    <mergeCell ref="O1406:P1406"/>
    <mergeCell ref="A1408:B1408"/>
    <mergeCell ref="C1408:Q1408"/>
    <mergeCell ref="A1404:B1404"/>
    <mergeCell ref="C1404:F1404"/>
    <mergeCell ref="I1404:J1404"/>
    <mergeCell ref="K1404:N1404"/>
    <mergeCell ref="O1404:P1404"/>
    <mergeCell ref="A1405:B1405"/>
    <mergeCell ref="C1405:F1405"/>
    <mergeCell ref="I1405:J1405"/>
    <mergeCell ref="K1405:N1405"/>
    <mergeCell ref="O1405:P1405"/>
    <mergeCell ref="A1401:F1401"/>
    <mergeCell ref="I1401:J1401"/>
    <mergeCell ref="K1401:N1401"/>
    <mergeCell ref="O1401:P1401"/>
    <mergeCell ref="A1403:B1403"/>
    <mergeCell ref="C1403:Q1403"/>
    <mergeCell ref="A1399:B1399"/>
    <mergeCell ref="C1399:F1399"/>
    <mergeCell ref="I1399:J1399"/>
    <mergeCell ref="K1399:N1399"/>
    <mergeCell ref="O1399:P1399"/>
    <mergeCell ref="A1400:B1400"/>
    <mergeCell ref="C1400:F1400"/>
    <mergeCell ref="I1400:J1400"/>
    <mergeCell ref="K1400:N1400"/>
    <mergeCell ref="O1400:P1400"/>
    <mergeCell ref="A1419:B1419"/>
    <mergeCell ref="C1419:F1419"/>
    <mergeCell ref="I1419:J1419"/>
    <mergeCell ref="K1419:N1419"/>
    <mergeCell ref="O1419:P1419"/>
    <mergeCell ref="A1420:B1420"/>
    <mergeCell ref="C1420:F1420"/>
    <mergeCell ref="I1420:J1420"/>
    <mergeCell ref="K1420:N1420"/>
    <mergeCell ref="O1420:P1420"/>
    <mergeCell ref="A1417:B1417"/>
    <mergeCell ref="C1417:F1417"/>
    <mergeCell ref="I1417:J1417"/>
    <mergeCell ref="K1417:N1417"/>
    <mergeCell ref="O1417:P1417"/>
    <mergeCell ref="A1418:B1418"/>
    <mergeCell ref="C1418:F1418"/>
    <mergeCell ref="I1418:J1418"/>
    <mergeCell ref="K1418:N1418"/>
    <mergeCell ref="O1418:P1418"/>
    <mergeCell ref="A1414:F1414"/>
    <mergeCell ref="I1414:J1414"/>
    <mergeCell ref="K1414:N1414"/>
    <mergeCell ref="O1414:P1414"/>
    <mergeCell ref="A1416:B1416"/>
    <mergeCell ref="C1416:Q1416"/>
    <mergeCell ref="A1412:B1412"/>
    <mergeCell ref="C1412:Q1412"/>
    <mergeCell ref="A1413:B1413"/>
    <mergeCell ref="C1413:F1413"/>
    <mergeCell ref="I1413:J1413"/>
    <mergeCell ref="K1413:N1413"/>
    <mergeCell ref="O1413:P1413"/>
    <mergeCell ref="A1427:B1427"/>
    <mergeCell ref="C1427:F1427"/>
    <mergeCell ref="I1427:J1427"/>
    <mergeCell ref="K1427:N1427"/>
    <mergeCell ref="O1427:P1427"/>
    <mergeCell ref="A1428:B1428"/>
    <mergeCell ref="C1428:F1428"/>
    <mergeCell ref="I1428:J1428"/>
    <mergeCell ref="K1428:N1428"/>
    <mergeCell ref="O1428:P1428"/>
    <mergeCell ref="A1425:B1425"/>
    <mergeCell ref="C1425:F1425"/>
    <mergeCell ref="I1425:J1425"/>
    <mergeCell ref="K1425:N1425"/>
    <mergeCell ref="O1425:P1425"/>
    <mergeCell ref="A1426:B1426"/>
    <mergeCell ref="C1426:F1426"/>
    <mergeCell ref="I1426:J1426"/>
    <mergeCell ref="K1426:N1426"/>
    <mergeCell ref="O1426:P1426"/>
    <mergeCell ref="A1423:B1423"/>
    <mergeCell ref="C1423:F1423"/>
    <mergeCell ref="I1423:J1423"/>
    <mergeCell ref="K1423:N1423"/>
    <mergeCell ref="O1423:P1423"/>
    <mergeCell ref="A1424:B1424"/>
    <mergeCell ref="C1424:F1424"/>
    <mergeCell ref="I1424:J1424"/>
    <mergeCell ref="K1424:N1424"/>
    <mergeCell ref="O1424:P1424"/>
    <mergeCell ref="A1421:B1421"/>
    <mergeCell ref="C1421:F1421"/>
    <mergeCell ref="I1421:J1421"/>
    <mergeCell ref="K1421:N1421"/>
    <mergeCell ref="O1421:P1421"/>
    <mergeCell ref="A1422:B1422"/>
    <mergeCell ref="C1422:F1422"/>
    <mergeCell ref="I1422:J1422"/>
    <mergeCell ref="K1422:N1422"/>
    <mergeCell ref="O1422:P1422"/>
    <mergeCell ref="A1435:B1435"/>
    <mergeCell ref="C1435:F1435"/>
    <mergeCell ref="I1435:J1435"/>
    <mergeCell ref="K1435:N1435"/>
    <mergeCell ref="O1435:P1435"/>
    <mergeCell ref="A1436:B1436"/>
    <mergeCell ref="C1436:F1436"/>
    <mergeCell ref="I1436:J1436"/>
    <mergeCell ref="K1436:N1436"/>
    <mergeCell ref="O1436:P1436"/>
    <mergeCell ref="A1433:B1433"/>
    <mergeCell ref="C1433:F1433"/>
    <mergeCell ref="I1433:J1433"/>
    <mergeCell ref="K1433:N1433"/>
    <mergeCell ref="O1433:P1433"/>
    <mergeCell ref="A1434:B1434"/>
    <mergeCell ref="C1434:F1434"/>
    <mergeCell ref="I1434:J1434"/>
    <mergeCell ref="K1434:N1434"/>
    <mergeCell ref="O1434:P1434"/>
    <mergeCell ref="A1431:B1431"/>
    <mergeCell ref="C1431:F1431"/>
    <mergeCell ref="I1431:J1431"/>
    <mergeCell ref="K1431:N1431"/>
    <mergeCell ref="O1431:P1431"/>
    <mergeCell ref="A1432:B1432"/>
    <mergeCell ref="C1432:F1432"/>
    <mergeCell ref="I1432:J1432"/>
    <mergeCell ref="K1432:N1432"/>
    <mergeCell ref="O1432:P1432"/>
    <mergeCell ref="A1429:B1429"/>
    <mergeCell ref="C1429:F1429"/>
    <mergeCell ref="I1429:J1429"/>
    <mergeCell ref="K1429:N1429"/>
    <mergeCell ref="O1429:P1429"/>
    <mergeCell ref="A1430:B1430"/>
    <mergeCell ref="C1430:F1430"/>
    <mergeCell ref="I1430:J1430"/>
    <mergeCell ref="K1430:N1430"/>
    <mergeCell ref="O1430:P1430"/>
    <mergeCell ref="A1443:B1443"/>
    <mergeCell ref="C1443:F1443"/>
    <mergeCell ref="I1443:J1443"/>
    <mergeCell ref="K1443:N1443"/>
    <mergeCell ref="O1443:P1443"/>
    <mergeCell ref="A1444:B1444"/>
    <mergeCell ref="C1444:F1444"/>
    <mergeCell ref="I1444:J1444"/>
    <mergeCell ref="K1444:N1444"/>
    <mergeCell ref="O1444:P1444"/>
    <mergeCell ref="A1441:B1441"/>
    <mergeCell ref="C1441:F1441"/>
    <mergeCell ref="I1441:J1441"/>
    <mergeCell ref="K1441:N1441"/>
    <mergeCell ref="O1441:P1441"/>
    <mergeCell ref="A1442:B1442"/>
    <mergeCell ref="C1442:F1442"/>
    <mergeCell ref="I1442:J1442"/>
    <mergeCell ref="K1442:N1442"/>
    <mergeCell ref="O1442:P1442"/>
    <mergeCell ref="A1439:B1439"/>
    <mergeCell ref="C1439:F1439"/>
    <mergeCell ref="I1439:J1439"/>
    <mergeCell ref="K1439:N1439"/>
    <mergeCell ref="O1439:P1439"/>
    <mergeCell ref="A1440:B1440"/>
    <mergeCell ref="C1440:F1440"/>
    <mergeCell ref="I1440:J1440"/>
    <mergeCell ref="K1440:N1440"/>
    <mergeCell ref="O1440:P1440"/>
    <mergeCell ref="A1437:B1437"/>
    <mergeCell ref="C1437:F1437"/>
    <mergeCell ref="I1437:J1437"/>
    <mergeCell ref="K1437:N1437"/>
    <mergeCell ref="O1437:P1437"/>
    <mergeCell ref="A1438:B1438"/>
    <mergeCell ref="C1438:F1438"/>
    <mergeCell ref="I1438:J1438"/>
    <mergeCell ref="K1438:N1438"/>
    <mergeCell ref="O1438:P1438"/>
    <mergeCell ref="A1452:B1452"/>
    <mergeCell ref="C1452:F1452"/>
    <mergeCell ref="I1452:J1452"/>
    <mergeCell ref="K1452:N1452"/>
    <mergeCell ref="O1452:P1452"/>
    <mergeCell ref="A1453:B1453"/>
    <mergeCell ref="C1453:F1453"/>
    <mergeCell ref="I1453:J1453"/>
    <mergeCell ref="K1453:N1453"/>
    <mergeCell ref="O1453:P1453"/>
    <mergeCell ref="A1450:B1450"/>
    <mergeCell ref="C1450:F1450"/>
    <mergeCell ref="I1450:J1450"/>
    <mergeCell ref="K1450:N1450"/>
    <mergeCell ref="O1450:P1450"/>
    <mergeCell ref="A1451:B1451"/>
    <mergeCell ref="C1451:F1451"/>
    <mergeCell ref="I1451:J1451"/>
    <mergeCell ref="K1451:N1451"/>
    <mergeCell ref="O1451:P1451"/>
    <mergeCell ref="A1448:B1448"/>
    <mergeCell ref="C1448:Q1448"/>
    <mergeCell ref="A1449:B1449"/>
    <mergeCell ref="C1449:F1449"/>
    <mergeCell ref="I1449:J1449"/>
    <mergeCell ref="K1449:N1449"/>
    <mergeCell ref="O1449:P1449"/>
    <mergeCell ref="A1445:B1445"/>
    <mergeCell ref="C1445:F1445"/>
    <mergeCell ref="I1445:J1445"/>
    <mergeCell ref="K1445:N1445"/>
    <mergeCell ref="O1445:P1445"/>
    <mergeCell ref="A1446:F1446"/>
    <mergeCell ref="I1446:J1446"/>
    <mergeCell ref="K1446:N1446"/>
    <mergeCell ref="O1446:P1446"/>
    <mergeCell ref="A1460:B1460"/>
    <mergeCell ref="C1460:F1460"/>
    <mergeCell ref="I1460:J1460"/>
    <mergeCell ref="K1460:N1460"/>
    <mergeCell ref="O1460:P1460"/>
    <mergeCell ref="A1461:B1461"/>
    <mergeCell ref="C1461:F1461"/>
    <mergeCell ref="I1461:J1461"/>
    <mergeCell ref="K1461:N1461"/>
    <mergeCell ref="O1461:P1461"/>
    <mergeCell ref="A1458:B1458"/>
    <mergeCell ref="C1458:F1458"/>
    <mergeCell ref="I1458:J1458"/>
    <mergeCell ref="K1458:N1458"/>
    <mergeCell ref="O1458:P1458"/>
    <mergeCell ref="A1459:B1459"/>
    <mergeCell ref="C1459:F1459"/>
    <mergeCell ref="I1459:J1459"/>
    <mergeCell ref="K1459:N1459"/>
    <mergeCell ref="O1459:P1459"/>
    <mergeCell ref="A1456:B1456"/>
    <mergeCell ref="C1456:F1456"/>
    <mergeCell ref="I1456:J1456"/>
    <mergeCell ref="K1456:N1456"/>
    <mergeCell ref="O1456:P1456"/>
    <mergeCell ref="A1457:B1457"/>
    <mergeCell ref="C1457:F1457"/>
    <mergeCell ref="I1457:J1457"/>
    <mergeCell ref="K1457:N1457"/>
    <mergeCell ref="O1457:P1457"/>
    <mergeCell ref="A1454:B1454"/>
    <mergeCell ref="C1454:F1454"/>
    <mergeCell ref="I1454:J1454"/>
    <mergeCell ref="K1454:N1454"/>
    <mergeCell ref="O1454:P1454"/>
    <mergeCell ref="A1455:B1455"/>
    <mergeCell ref="C1455:F1455"/>
    <mergeCell ref="I1455:J1455"/>
    <mergeCell ref="K1455:N1455"/>
    <mergeCell ref="O1455:P1455"/>
    <mergeCell ref="A1469:B1469"/>
    <mergeCell ref="C1469:F1469"/>
    <mergeCell ref="I1469:J1469"/>
    <mergeCell ref="K1469:N1469"/>
    <mergeCell ref="O1469:P1469"/>
    <mergeCell ref="A1470:B1470"/>
    <mergeCell ref="C1470:F1470"/>
    <mergeCell ref="I1470:J1470"/>
    <mergeCell ref="K1470:N1470"/>
    <mergeCell ref="O1470:P1470"/>
    <mergeCell ref="A1467:B1467"/>
    <mergeCell ref="C1467:F1467"/>
    <mergeCell ref="I1467:J1467"/>
    <mergeCell ref="K1467:N1467"/>
    <mergeCell ref="O1467:P1467"/>
    <mergeCell ref="A1468:B1468"/>
    <mergeCell ref="C1468:F1468"/>
    <mergeCell ref="I1468:J1468"/>
    <mergeCell ref="K1468:N1468"/>
    <mergeCell ref="O1468:P1468"/>
    <mergeCell ref="A1465:B1465"/>
    <mergeCell ref="C1465:F1465"/>
    <mergeCell ref="I1465:J1465"/>
    <mergeCell ref="K1465:N1465"/>
    <mergeCell ref="O1465:P1465"/>
    <mergeCell ref="A1466:B1466"/>
    <mergeCell ref="C1466:F1466"/>
    <mergeCell ref="I1466:J1466"/>
    <mergeCell ref="K1466:N1466"/>
    <mergeCell ref="O1466:P1466"/>
    <mergeCell ref="A1462:F1462"/>
    <mergeCell ref="I1462:J1462"/>
    <mergeCell ref="K1462:N1462"/>
    <mergeCell ref="O1462:P1462"/>
    <mergeCell ref="A1464:B1464"/>
    <mergeCell ref="C1464:Q1464"/>
    <mergeCell ref="A1477:B1477"/>
    <mergeCell ref="C1477:F1477"/>
    <mergeCell ref="I1477:J1477"/>
    <mergeCell ref="K1477:N1477"/>
    <mergeCell ref="O1477:P1477"/>
    <mergeCell ref="A1478:B1478"/>
    <mergeCell ref="C1478:F1478"/>
    <mergeCell ref="I1478:J1478"/>
    <mergeCell ref="K1478:N1478"/>
    <mergeCell ref="O1478:P1478"/>
    <mergeCell ref="A1475:B1475"/>
    <mergeCell ref="C1475:F1475"/>
    <mergeCell ref="I1475:J1475"/>
    <mergeCell ref="K1475:N1475"/>
    <mergeCell ref="O1475:P1475"/>
    <mergeCell ref="A1476:B1476"/>
    <mergeCell ref="C1476:F1476"/>
    <mergeCell ref="I1476:J1476"/>
    <mergeCell ref="K1476:N1476"/>
    <mergeCell ref="O1476:P1476"/>
    <mergeCell ref="A1473:B1473"/>
    <mergeCell ref="C1473:F1473"/>
    <mergeCell ref="I1473:J1473"/>
    <mergeCell ref="K1473:N1473"/>
    <mergeCell ref="O1473:P1473"/>
    <mergeCell ref="A1474:B1474"/>
    <mergeCell ref="C1474:F1474"/>
    <mergeCell ref="I1474:J1474"/>
    <mergeCell ref="K1474:N1474"/>
    <mergeCell ref="O1474:P1474"/>
    <mergeCell ref="A1471:B1471"/>
    <mergeCell ref="C1471:F1471"/>
    <mergeCell ref="I1471:J1471"/>
    <mergeCell ref="K1471:N1471"/>
    <mergeCell ref="O1471:P1471"/>
    <mergeCell ref="A1472:B1472"/>
    <mergeCell ref="C1472:F1472"/>
    <mergeCell ref="I1472:J1472"/>
    <mergeCell ref="K1472:N1472"/>
    <mergeCell ref="O1472:P1472"/>
    <mergeCell ref="A1485:B1485"/>
    <mergeCell ref="C1485:F1485"/>
    <mergeCell ref="I1485:J1485"/>
    <mergeCell ref="K1485:N1485"/>
    <mergeCell ref="O1485:P1485"/>
    <mergeCell ref="A1486:B1486"/>
    <mergeCell ref="C1486:F1486"/>
    <mergeCell ref="I1486:J1486"/>
    <mergeCell ref="K1486:N1486"/>
    <mergeCell ref="O1486:P1486"/>
    <mergeCell ref="A1483:B1483"/>
    <mergeCell ref="C1483:F1483"/>
    <mergeCell ref="I1483:J1483"/>
    <mergeCell ref="K1483:N1483"/>
    <mergeCell ref="O1483:P1483"/>
    <mergeCell ref="A1484:B1484"/>
    <mergeCell ref="C1484:F1484"/>
    <mergeCell ref="I1484:J1484"/>
    <mergeCell ref="K1484:N1484"/>
    <mergeCell ref="O1484:P1484"/>
    <mergeCell ref="A1481:B1481"/>
    <mergeCell ref="C1481:F1481"/>
    <mergeCell ref="I1481:J1481"/>
    <mergeCell ref="K1481:N1481"/>
    <mergeCell ref="O1481:P1481"/>
    <mergeCell ref="A1482:B1482"/>
    <mergeCell ref="C1482:F1482"/>
    <mergeCell ref="I1482:J1482"/>
    <mergeCell ref="K1482:N1482"/>
    <mergeCell ref="O1482:P1482"/>
    <mergeCell ref="A1479:B1479"/>
    <mergeCell ref="C1479:F1479"/>
    <mergeCell ref="I1479:J1479"/>
    <mergeCell ref="K1479:N1479"/>
    <mergeCell ref="O1479:P1479"/>
    <mergeCell ref="A1480:B1480"/>
    <mergeCell ref="C1480:F1480"/>
    <mergeCell ref="I1480:J1480"/>
    <mergeCell ref="K1480:N1480"/>
    <mergeCell ref="O1480:P1480"/>
    <mergeCell ref="A1493:B1493"/>
    <mergeCell ref="C1493:F1493"/>
    <mergeCell ref="I1493:J1493"/>
    <mergeCell ref="K1493:N1493"/>
    <mergeCell ref="O1493:P1493"/>
    <mergeCell ref="A1494:B1494"/>
    <mergeCell ref="C1494:F1494"/>
    <mergeCell ref="I1494:J1494"/>
    <mergeCell ref="K1494:N1494"/>
    <mergeCell ref="O1494:P1494"/>
    <mergeCell ref="A1491:B1491"/>
    <mergeCell ref="C1491:F1491"/>
    <mergeCell ref="I1491:J1491"/>
    <mergeCell ref="K1491:N1491"/>
    <mergeCell ref="O1491:P1491"/>
    <mergeCell ref="A1492:B1492"/>
    <mergeCell ref="C1492:F1492"/>
    <mergeCell ref="I1492:J1492"/>
    <mergeCell ref="K1492:N1492"/>
    <mergeCell ref="O1492:P1492"/>
    <mergeCell ref="A1489:B1489"/>
    <mergeCell ref="C1489:F1489"/>
    <mergeCell ref="I1489:J1489"/>
    <mergeCell ref="K1489:N1489"/>
    <mergeCell ref="O1489:P1489"/>
    <mergeCell ref="A1490:B1490"/>
    <mergeCell ref="C1490:F1490"/>
    <mergeCell ref="I1490:J1490"/>
    <mergeCell ref="K1490:N1490"/>
    <mergeCell ref="O1490:P1490"/>
    <mergeCell ref="A1487:B1487"/>
    <mergeCell ref="C1487:F1487"/>
    <mergeCell ref="I1487:J1487"/>
    <mergeCell ref="K1487:N1487"/>
    <mergeCell ref="O1487:P1487"/>
    <mergeCell ref="A1488:B1488"/>
    <mergeCell ref="C1488:F1488"/>
    <mergeCell ref="I1488:J1488"/>
    <mergeCell ref="K1488:N1488"/>
    <mergeCell ref="O1488:P1488"/>
    <mergeCell ref="A1501:B1501"/>
    <mergeCell ref="C1501:F1501"/>
    <mergeCell ref="I1501:J1501"/>
    <mergeCell ref="K1501:N1501"/>
    <mergeCell ref="O1501:P1501"/>
    <mergeCell ref="A1502:B1502"/>
    <mergeCell ref="C1502:F1502"/>
    <mergeCell ref="I1502:J1502"/>
    <mergeCell ref="K1502:N1502"/>
    <mergeCell ref="O1502:P1502"/>
    <mergeCell ref="A1499:B1499"/>
    <mergeCell ref="C1499:F1499"/>
    <mergeCell ref="I1499:J1499"/>
    <mergeCell ref="K1499:N1499"/>
    <mergeCell ref="O1499:P1499"/>
    <mergeCell ref="A1500:B1500"/>
    <mergeCell ref="C1500:F1500"/>
    <mergeCell ref="I1500:J1500"/>
    <mergeCell ref="K1500:N1500"/>
    <mergeCell ref="O1500:P1500"/>
    <mergeCell ref="A1497:B1497"/>
    <mergeCell ref="C1497:F1497"/>
    <mergeCell ref="I1497:J1497"/>
    <mergeCell ref="K1497:N1497"/>
    <mergeCell ref="O1497:P1497"/>
    <mergeCell ref="A1498:B1498"/>
    <mergeCell ref="C1498:F1498"/>
    <mergeCell ref="I1498:J1498"/>
    <mergeCell ref="K1498:N1498"/>
    <mergeCell ref="O1498:P1498"/>
    <mergeCell ref="A1495:B1495"/>
    <mergeCell ref="C1495:F1495"/>
    <mergeCell ref="I1495:J1495"/>
    <mergeCell ref="K1495:N1495"/>
    <mergeCell ref="O1495:P1495"/>
    <mergeCell ref="A1496:B1496"/>
    <mergeCell ref="C1496:F1496"/>
    <mergeCell ref="I1496:J1496"/>
    <mergeCell ref="K1496:N1496"/>
    <mergeCell ref="O1496:P1496"/>
    <mergeCell ref="A1509:B1509"/>
    <mergeCell ref="C1509:F1509"/>
    <mergeCell ref="I1509:J1509"/>
    <mergeCell ref="K1509:N1509"/>
    <mergeCell ref="O1509:P1509"/>
    <mergeCell ref="A1510:B1510"/>
    <mergeCell ref="C1510:F1510"/>
    <mergeCell ref="I1510:J1510"/>
    <mergeCell ref="K1510:N1510"/>
    <mergeCell ref="O1510:P1510"/>
    <mergeCell ref="A1507:B1507"/>
    <mergeCell ref="C1507:F1507"/>
    <mergeCell ref="I1507:J1507"/>
    <mergeCell ref="K1507:N1507"/>
    <mergeCell ref="O1507:P1507"/>
    <mergeCell ref="A1508:B1508"/>
    <mergeCell ref="C1508:F1508"/>
    <mergeCell ref="I1508:J1508"/>
    <mergeCell ref="K1508:N1508"/>
    <mergeCell ref="O1508:P1508"/>
    <mergeCell ref="A1505:B1505"/>
    <mergeCell ref="C1505:F1505"/>
    <mergeCell ref="I1505:J1505"/>
    <mergeCell ref="K1505:N1505"/>
    <mergeCell ref="O1505:P1505"/>
    <mergeCell ref="A1506:B1506"/>
    <mergeCell ref="C1506:F1506"/>
    <mergeCell ref="I1506:J1506"/>
    <mergeCell ref="K1506:N1506"/>
    <mergeCell ref="O1506:P1506"/>
    <mergeCell ref="A1503:B1503"/>
    <mergeCell ref="C1503:F1503"/>
    <mergeCell ref="I1503:J1503"/>
    <mergeCell ref="K1503:N1503"/>
    <mergeCell ref="O1503:P1503"/>
    <mergeCell ref="A1504:B1504"/>
    <mergeCell ref="C1504:F1504"/>
    <mergeCell ref="I1504:J1504"/>
    <mergeCell ref="K1504:N1504"/>
    <mergeCell ref="O1504:P1504"/>
    <mergeCell ref="A1517:B1517"/>
    <mergeCell ref="C1517:F1517"/>
    <mergeCell ref="I1517:J1517"/>
    <mergeCell ref="K1517:N1517"/>
    <mergeCell ref="O1517:P1517"/>
    <mergeCell ref="A1518:B1518"/>
    <mergeCell ref="C1518:F1518"/>
    <mergeCell ref="I1518:J1518"/>
    <mergeCell ref="K1518:N1518"/>
    <mergeCell ref="O1518:P1518"/>
    <mergeCell ref="A1515:B1515"/>
    <mergeCell ref="C1515:F1515"/>
    <mergeCell ref="I1515:J1515"/>
    <mergeCell ref="K1515:N1515"/>
    <mergeCell ref="O1515:P1515"/>
    <mergeCell ref="A1516:B1516"/>
    <mergeCell ref="C1516:F1516"/>
    <mergeCell ref="I1516:J1516"/>
    <mergeCell ref="K1516:N1516"/>
    <mergeCell ref="O1516:P1516"/>
    <mergeCell ref="A1513:B1513"/>
    <mergeCell ref="C1513:F1513"/>
    <mergeCell ref="I1513:J1513"/>
    <mergeCell ref="K1513:N1513"/>
    <mergeCell ref="O1513:P1513"/>
    <mergeCell ref="A1514:B1514"/>
    <mergeCell ref="C1514:F1514"/>
    <mergeCell ref="I1514:J1514"/>
    <mergeCell ref="K1514:N1514"/>
    <mergeCell ref="O1514:P1514"/>
    <mergeCell ref="A1511:B1511"/>
    <mergeCell ref="C1511:F1511"/>
    <mergeCell ref="I1511:J1511"/>
    <mergeCell ref="K1511:N1511"/>
    <mergeCell ref="O1511:P1511"/>
    <mergeCell ref="A1512:B1512"/>
    <mergeCell ref="C1512:F1512"/>
    <mergeCell ref="I1512:J1512"/>
    <mergeCell ref="K1512:N1512"/>
    <mergeCell ref="O1512:P1512"/>
    <mergeCell ref="A1525:B1525"/>
    <mergeCell ref="C1525:F1525"/>
    <mergeCell ref="I1525:J1525"/>
    <mergeCell ref="K1525:N1525"/>
    <mergeCell ref="O1525:P1525"/>
    <mergeCell ref="A1526:B1526"/>
    <mergeCell ref="C1526:F1526"/>
    <mergeCell ref="I1526:J1526"/>
    <mergeCell ref="K1526:N1526"/>
    <mergeCell ref="O1526:P1526"/>
    <mergeCell ref="A1523:B1523"/>
    <mergeCell ref="C1523:F1523"/>
    <mergeCell ref="I1523:J1523"/>
    <mergeCell ref="K1523:N1523"/>
    <mergeCell ref="O1523:P1523"/>
    <mergeCell ref="A1524:B1524"/>
    <mergeCell ref="C1524:F1524"/>
    <mergeCell ref="I1524:J1524"/>
    <mergeCell ref="K1524:N1524"/>
    <mergeCell ref="O1524:P1524"/>
    <mergeCell ref="A1521:B1521"/>
    <mergeCell ref="C1521:F1521"/>
    <mergeCell ref="I1521:J1521"/>
    <mergeCell ref="K1521:N1521"/>
    <mergeCell ref="O1521:P1521"/>
    <mergeCell ref="A1522:B1522"/>
    <mergeCell ref="C1522:F1522"/>
    <mergeCell ref="I1522:J1522"/>
    <mergeCell ref="K1522:N1522"/>
    <mergeCell ref="O1522:P1522"/>
    <mergeCell ref="A1519:B1519"/>
    <mergeCell ref="C1519:F1519"/>
    <mergeCell ref="I1519:J1519"/>
    <mergeCell ref="K1519:N1519"/>
    <mergeCell ref="O1519:P1519"/>
    <mergeCell ref="A1520:B1520"/>
    <mergeCell ref="C1520:F1520"/>
    <mergeCell ref="I1520:J1520"/>
    <mergeCell ref="K1520:N1520"/>
    <mergeCell ref="O1520:P1520"/>
    <mergeCell ref="A1533:B1533"/>
    <mergeCell ref="C1533:F1533"/>
    <mergeCell ref="I1533:J1533"/>
    <mergeCell ref="K1533:N1533"/>
    <mergeCell ref="O1533:P1533"/>
    <mergeCell ref="A1534:B1534"/>
    <mergeCell ref="C1534:F1534"/>
    <mergeCell ref="I1534:J1534"/>
    <mergeCell ref="K1534:N1534"/>
    <mergeCell ref="O1534:P1534"/>
    <mergeCell ref="A1531:B1531"/>
    <mergeCell ref="C1531:F1531"/>
    <mergeCell ref="I1531:J1531"/>
    <mergeCell ref="K1531:N1531"/>
    <mergeCell ref="O1531:P1531"/>
    <mergeCell ref="A1532:B1532"/>
    <mergeCell ref="C1532:F1532"/>
    <mergeCell ref="I1532:J1532"/>
    <mergeCell ref="K1532:N1532"/>
    <mergeCell ref="O1532:P1532"/>
    <mergeCell ref="A1529:B1529"/>
    <mergeCell ref="C1529:F1529"/>
    <mergeCell ref="I1529:J1529"/>
    <mergeCell ref="K1529:N1529"/>
    <mergeCell ref="O1529:P1529"/>
    <mergeCell ref="A1530:B1530"/>
    <mergeCell ref="C1530:F1530"/>
    <mergeCell ref="I1530:J1530"/>
    <mergeCell ref="K1530:N1530"/>
    <mergeCell ref="O1530:P1530"/>
    <mergeCell ref="A1527:B1527"/>
    <mergeCell ref="C1527:F1527"/>
    <mergeCell ref="I1527:J1527"/>
    <mergeCell ref="K1527:N1527"/>
    <mergeCell ref="O1527:P1527"/>
    <mergeCell ref="A1528:B1528"/>
    <mergeCell ref="C1528:F1528"/>
    <mergeCell ref="I1528:J1528"/>
    <mergeCell ref="K1528:N1528"/>
    <mergeCell ref="O1528:P1528"/>
    <mergeCell ref="A1541:B1541"/>
    <mergeCell ref="C1541:F1541"/>
    <mergeCell ref="I1541:J1541"/>
    <mergeCell ref="K1541:N1541"/>
    <mergeCell ref="O1541:P1541"/>
    <mergeCell ref="A1542:B1542"/>
    <mergeCell ref="C1542:F1542"/>
    <mergeCell ref="I1542:J1542"/>
    <mergeCell ref="K1542:N1542"/>
    <mergeCell ref="O1542:P1542"/>
    <mergeCell ref="A1539:B1539"/>
    <mergeCell ref="C1539:F1539"/>
    <mergeCell ref="I1539:J1539"/>
    <mergeCell ref="K1539:N1539"/>
    <mergeCell ref="O1539:P1539"/>
    <mergeCell ref="A1540:B1540"/>
    <mergeCell ref="C1540:F1540"/>
    <mergeCell ref="I1540:J1540"/>
    <mergeCell ref="K1540:N1540"/>
    <mergeCell ref="O1540:P1540"/>
    <mergeCell ref="A1537:B1537"/>
    <mergeCell ref="C1537:F1537"/>
    <mergeCell ref="I1537:J1537"/>
    <mergeCell ref="K1537:N1537"/>
    <mergeCell ref="O1537:P1537"/>
    <mergeCell ref="A1538:B1538"/>
    <mergeCell ref="C1538:F1538"/>
    <mergeCell ref="I1538:J1538"/>
    <mergeCell ref="K1538:N1538"/>
    <mergeCell ref="O1538:P1538"/>
    <mergeCell ref="A1535:B1535"/>
    <mergeCell ref="C1535:F1535"/>
    <mergeCell ref="I1535:J1535"/>
    <mergeCell ref="K1535:N1535"/>
    <mergeCell ref="O1535:P1535"/>
    <mergeCell ref="A1536:B1536"/>
    <mergeCell ref="C1536:F1536"/>
    <mergeCell ref="I1536:J1536"/>
    <mergeCell ref="K1536:N1536"/>
    <mergeCell ref="O1536:P1536"/>
    <mergeCell ref="A1549:B1549"/>
    <mergeCell ref="C1549:F1549"/>
    <mergeCell ref="I1549:J1549"/>
    <mergeCell ref="K1549:N1549"/>
    <mergeCell ref="O1549:P1549"/>
    <mergeCell ref="A1550:B1550"/>
    <mergeCell ref="C1550:F1550"/>
    <mergeCell ref="I1550:J1550"/>
    <mergeCell ref="K1550:N1550"/>
    <mergeCell ref="O1550:P1550"/>
    <mergeCell ref="A1547:B1547"/>
    <mergeCell ref="C1547:F1547"/>
    <mergeCell ref="I1547:J1547"/>
    <mergeCell ref="K1547:N1547"/>
    <mergeCell ref="O1547:P1547"/>
    <mergeCell ref="A1548:B1548"/>
    <mergeCell ref="C1548:F1548"/>
    <mergeCell ref="I1548:J1548"/>
    <mergeCell ref="K1548:N1548"/>
    <mergeCell ref="O1548:P1548"/>
    <mergeCell ref="A1545:B1545"/>
    <mergeCell ref="C1545:F1545"/>
    <mergeCell ref="I1545:J1545"/>
    <mergeCell ref="K1545:N1545"/>
    <mergeCell ref="O1545:P1545"/>
    <mergeCell ref="A1546:B1546"/>
    <mergeCell ref="C1546:F1546"/>
    <mergeCell ref="I1546:J1546"/>
    <mergeCell ref="K1546:N1546"/>
    <mergeCell ref="O1546:P1546"/>
    <mergeCell ref="A1543:B1543"/>
    <mergeCell ref="C1543:F1543"/>
    <mergeCell ref="I1543:J1543"/>
    <mergeCell ref="K1543:N1543"/>
    <mergeCell ref="O1543:P1543"/>
    <mergeCell ref="A1544:B1544"/>
    <mergeCell ref="C1544:F1544"/>
    <mergeCell ref="I1544:J1544"/>
    <mergeCell ref="K1544:N1544"/>
    <mergeCell ref="O1544:P1544"/>
    <mergeCell ref="A1557:B1557"/>
    <mergeCell ref="C1557:F1557"/>
    <mergeCell ref="I1557:J1557"/>
    <mergeCell ref="K1557:N1557"/>
    <mergeCell ref="O1557:P1557"/>
    <mergeCell ref="A1558:B1558"/>
    <mergeCell ref="C1558:F1558"/>
    <mergeCell ref="I1558:J1558"/>
    <mergeCell ref="K1558:N1558"/>
    <mergeCell ref="O1558:P1558"/>
    <mergeCell ref="A1555:B1555"/>
    <mergeCell ref="C1555:F1555"/>
    <mergeCell ref="I1555:J1555"/>
    <mergeCell ref="K1555:N1555"/>
    <mergeCell ref="O1555:P1555"/>
    <mergeCell ref="A1556:B1556"/>
    <mergeCell ref="C1556:F1556"/>
    <mergeCell ref="I1556:J1556"/>
    <mergeCell ref="K1556:N1556"/>
    <mergeCell ref="O1556:P1556"/>
    <mergeCell ref="A1553:B1553"/>
    <mergeCell ref="C1553:F1553"/>
    <mergeCell ref="I1553:J1553"/>
    <mergeCell ref="K1553:N1553"/>
    <mergeCell ref="O1553:P1553"/>
    <mergeCell ref="A1554:B1554"/>
    <mergeCell ref="C1554:F1554"/>
    <mergeCell ref="I1554:J1554"/>
    <mergeCell ref="K1554:N1554"/>
    <mergeCell ref="O1554:P1554"/>
    <mergeCell ref="A1551:B1551"/>
    <mergeCell ref="C1551:F1551"/>
    <mergeCell ref="I1551:J1551"/>
    <mergeCell ref="K1551:N1551"/>
    <mergeCell ref="O1551:P1551"/>
    <mergeCell ref="A1552:B1552"/>
    <mergeCell ref="C1552:F1552"/>
    <mergeCell ref="I1552:J1552"/>
    <mergeCell ref="K1552:N1552"/>
    <mergeCell ref="O1552:P1552"/>
    <mergeCell ref="A1565:B1565"/>
    <mergeCell ref="C1565:F1565"/>
    <mergeCell ref="I1565:J1565"/>
    <mergeCell ref="K1565:N1565"/>
    <mergeCell ref="O1565:P1565"/>
    <mergeCell ref="A1566:B1566"/>
    <mergeCell ref="C1566:F1566"/>
    <mergeCell ref="I1566:J1566"/>
    <mergeCell ref="K1566:N1566"/>
    <mergeCell ref="O1566:P1566"/>
    <mergeCell ref="A1563:B1563"/>
    <mergeCell ref="C1563:F1563"/>
    <mergeCell ref="I1563:J1563"/>
    <mergeCell ref="K1563:N1563"/>
    <mergeCell ref="O1563:P1563"/>
    <mergeCell ref="A1564:B1564"/>
    <mergeCell ref="C1564:F1564"/>
    <mergeCell ref="I1564:J1564"/>
    <mergeCell ref="K1564:N1564"/>
    <mergeCell ref="O1564:P1564"/>
    <mergeCell ref="A1561:B1561"/>
    <mergeCell ref="C1561:F1561"/>
    <mergeCell ref="I1561:J1561"/>
    <mergeCell ref="K1561:N1561"/>
    <mergeCell ref="O1561:P1561"/>
    <mergeCell ref="A1562:B1562"/>
    <mergeCell ref="C1562:F1562"/>
    <mergeCell ref="I1562:J1562"/>
    <mergeCell ref="K1562:N1562"/>
    <mergeCell ref="O1562:P1562"/>
    <mergeCell ref="A1559:B1559"/>
    <mergeCell ref="C1559:F1559"/>
    <mergeCell ref="I1559:J1559"/>
    <mergeCell ref="K1559:N1559"/>
    <mergeCell ref="O1559:P1559"/>
    <mergeCell ref="A1560:B1560"/>
    <mergeCell ref="C1560:F1560"/>
    <mergeCell ref="I1560:J1560"/>
    <mergeCell ref="K1560:N1560"/>
    <mergeCell ref="O1560:P1560"/>
    <mergeCell ref="A1573:B1573"/>
    <mergeCell ref="C1573:F1573"/>
    <mergeCell ref="I1573:J1573"/>
    <mergeCell ref="K1573:N1573"/>
    <mergeCell ref="O1573:P1573"/>
    <mergeCell ref="A1574:B1574"/>
    <mergeCell ref="C1574:F1574"/>
    <mergeCell ref="I1574:J1574"/>
    <mergeCell ref="K1574:N1574"/>
    <mergeCell ref="O1574:P1574"/>
    <mergeCell ref="A1571:B1571"/>
    <mergeCell ref="C1571:F1571"/>
    <mergeCell ref="I1571:J1571"/>
    <mergeCell ref="K1571:N1571"/>
    <mergeCell ref="O1571:P1571"/>
    <mergeCell ref="A1572:B1572"/>
    <mergeCell ref="C1572:F1572"/>
    <mergeCell ref="I1572:J1572"/>
    <mergeCell ref="K1572:N1572"/>
    <mergeCell ref="O1572:P1572"/>
    <mergeCell ref="A1569:B1569"/>
    <mergeCell ref="C1569:F1569"/>
    <mergeCell ref="I1569:J1569"/>
    <mergeCell ref="K1569:N1569"/>
    <mergeCell ref="O1569:P1569"/>
    <mergeCell ref="A1570:B1570"/>
    <mergeCell ref="C1570:F1570"/>
    <mergeCell ref="I1570:J1570"/>
    <mergeCell ref="K1570:N1570"/>
    <mergeCell ref="O1570:P1570"/>
    <mergeCell ref="A1567:B1567"/>
    <mergeCell ref="C1567:F1567"/>
    <mergeCell ref="I1567:J1567"/>
    <mergeCell ref="K1567:N1567"/>
    <mergeCell ref="O1567:P1567"/>
    <mergeCell ref="A1568:B1568"/>
    <mergeCell ref="C1568:F1568"/>
    <mergeCell ref="I1568:J1568"/>
    <mergeCell ref="K1568:N1568"/>
    <mergeCell ref="O1568:P1568"/>
    <mergeCell ref="A1582:B1582"/>
    <mergeCell ref="C1582:F1582"/>
    <mergeCell ref="I1582:J1582"/>
    <mergeCell ref="K1582:N1582"/>
    <mergeCell ref="O1582:P1582"/>
    <mergeCell ref="A1583:B1583"/>
    <mergeCell ref="C1583:F1583"/>
    <mergeCell ref="I1583:J1583"/>
    <mergeCell ref="K1583:N1583"/>
    <mergeCell ref="O1583:P1583"/>
    <mergeCell ref="A1580:B1580"/>
    <mergeCell ref="C1580:F1580"/>
    <mergeCell ref="I1580:J1580"/>
    <mergeCell ref="K1580:N1580"/>
    <mergeCell ref="O1580:P1580"/>
    <mergeCell ref="A1581:B1581"/>
    <mergeCell ref="C1581:F1581"/>
    <mergeCell ref="I1581:J1581"/>
    <mergeCell ref="K1581:N1581"/>
    <mergeCell ref="O1581:P1581"/>
    <mergeCell ref="A1577:F1577"/>
    <mergeCell ref="I1577:J1577"/>
    <mergeCell ref="K1577:N1577"/>
    <mergeCell ref="O1577:P1577"/>
    <mergeCell ref="A1579:B1579"/>
    <mergeCell ref="C1579:Q1579"/>
    <mergeCell ref="A1575:B1575"/>
    <mergeCell ref="C1575:F1575"/>
    <mergeCell ref="I1575:J1575"/>
    <mergeCell ref="K1575:N1575"/>
    <mergeCell ref="O1575:P1575"/>
    <mergeCell ref="A1576:B1576"/>
    <mergeCell ref="C1576:F1576"/>
    <mergeCell ref="I1576:J1576"/>
    <mergeCell ref="K1576:N1576"/>
    <mergeCell ref="O1576:P1576"/>
    <mergeCell ref="A1590:B1590"/>
    <mergeCell ref="C1590:F1590"/>
    <mergeCell ref="I1590:J1590"/>
    <mergeCell ref="K1590:N1590"/>
    <mergeCell ref="O1590:P1590"/>
    <mergeCell ref="A1591:B1591"/>
    <mergeCell ref="C1591:F1591"/>
    <mergeCell ref="I1591:J1591"/>
    <mergeCell ref="K1591:N1591"/>
    <mergeCell ref="O1591:P1591"/>
    <mergeCell ref="A1588:B1588"/>
    <mergeCell ref="C1588:F1588"/>
    <mergeCell ref="I1588:J1588"/>
    <mergeCell ref="K1588:N1588"/>
    <mergeCell ref="O1588:P1588"/>
    <mergeCell ref="A1589:B1589"/>
    <mergeCell ref="C1589:F1589"/>
    <mergeCell ref="I1589:J1589"/>
    <mergeCell ref="K1589:N1589"/>
    <mergeCell ref="O1589:P1589"/>
    <mergeCell ref="A1586:B1586"/>
    <mergeCell ref="C1586:F1586"/>
    <mergeCell ref="I1586:J1586"/>
    <mergeCell ref="K1586:N1586"/>
    <mergeCell ref="O1586:P1586"/>
    <mergeCell ref="A1587:B1587"/>
    <mergeCell ref="C1587:F1587"/>
    <mergeCell ref="I1587:J1587"/>
    <mergeCell ref="K1587:N1587"/>
    <mergeCell ref="O1587:P1587"/>
    <mergeCell ref="A1584:B1584"/>
    <mergeCell ref="C1584:F1584"/>
    <mergeCell ref="I1584:J1584"/>
    <mergeCell ref="K1584:N1584"/>
    <mergeCell ref="O1584:P1584"/>
    <mergeCell ref="A1585:B1585"/>
    <mergeCell ref="C1585:F1585"/>
    <mergeCell ref="I1585:J1585"/>
    <mergeCell ref="K1585:N1585"/>
    <mergeCell ref="O1585:P1585"/>
    <mergeCell ref="A1598:B1598"/>
    <mergeCell ref="C1598:F1598"/>
    <mergeCell ref="I1598:J1598"/>
    <mergeCell ref="K1598:N1598"/>
    <mergeCell ref="O1598:P1598"/>
    <mergeCell ref="A1599:B1599"/>
    <mergeCell ref="C1599:F1599"/>
    <mergeCell ref="I1599:J1599"/>
    <mergeCell ref="K1599:N1599"/>
    <mergeCell ref="O1599:P1599"/>
    <mergeCell ref="A1596:B1596"/>
    <mergeCell ref="C1596:F1596"/>
    <mergeCell ref="I1596:J1596"/>
    <mergeCell ref="K1596:N1596"/>
    <mergeCell ref="O1596:P1596"/>
    <mergeCell ref="A1597:B1597"/>
    <mergeCell ref="C1597:F1597"/>
    <mergeCell ref="I1597:J1597"/>
    <mergeCell ref="K1597:N1597"/>
    <mergeCell ref="O1597:P1597"/>
    <mergeCell ref="A1594:B1594"/>
    <mergeCell ref="C1594:F1594"/>
    <mergeCell ref="I1594:J1594"/>
    <mergeCell ref="K1594:N1594"/>
    <mergeCell ref="O1594:P1594"/>
    <mergeCell ref="A1595:B1595"/>
    <mergeCell ref="C1595:F1595"/>
    <mergeCell ref="I1595:J1595"/>
    <mergeCell ref="K1595:N1595"/>
    <mergeCell ref="O1595:P1595"/>
    <mergeCell ref="A1592:B1592"/>
    <mergeCell ref="C1592:F1592"/>
    <mergeCell ref="I1592:J1592"/>
    <mergeCell ref="K1592:N1592"/>
    <mergeCell ref="O1592:P1592"/>
    <mergeCell ref="A1593:B1593"/>
    <mergeCell ref="C1593:F1593"/>
    <mergeCell ref="I1593:J1593"/>
    <mergeCell ref="K1593:N1593"/>
    <mergeCell ref="O1593:P1593"/>
    <mergeCell ref="A1606:B1606"/>
    <mergeCell ref="C1606:F1606"/>
    <mergeCell ref="I1606:J1606"/>
    <mergeCell ref="K1606:N1606"/>
    <mergeCell ref="O1606:P1606"/>
    <mergeCell ref="A1607:B1607"/>
    <mergeCell ref="C1607:F1607"/>
    <mergeCell ref="I1607:J1607"/>
    <mergeCell ref="K1607:N1607"/>
    <mergeCell ref="O1607:P1607"/>
    <mergeCell ref="A1604:B1604"/>
    <mergeCell ref="C1604:F1604"/>
    <mergeCell ref="I1604:J1604"/>
    <mergeCell ref="K1604:N1604"/>
    <mergeCell ref="O1604:P1604"/>
    <mergeCell ref="A1605:B1605"/>
    <mergeCell ref="C1605:F1605"/>
    <mergeCell ref="I1605:J1605"/>
    <mergeCell ref="K1605:N1605"/>
    <mergeCell ref="O1605:P1605"/>
    <mergeCell ref="A1602:B1602"/>
    <mergeCell ref="C1602:F1602"/>
    <mergeCell ref="I1602:J1602"/>
    <mergeCell ref="K1602:N1602"/>
    <mergeCell ref="O1602:P1602"/>
    <mergeCell ref="A1603:B1603"/>
    <mergeCell ref="C1603:F1603"/>
    <mergeCell ref="I1603:J1603"/>
    <mergeCell ref="K1603:N1603"/>
    <mergeCell ref="O1603:P1603"/>
    <mergeCell ref="A1600:B1600"/>
    <mergeCell ref="C1600:F1600"/>
    <mergeCell ref="I1600:J1600"/>
    <mergeCell ref="K1600:N1600"/>
    <mergeCell ref="O1600:P1600"/>
    <mergeCell ref="A1601:B1601"/>
    <mergeCell ref="C1601:F1601"/>
    <mergeCell ref="I1601:J1601"/>
    <mergeCell ref="K1601:N1601"/>
    <mergeCell ref="O1601:P1601"/>
    <mergeCell ref="A1614:B1614"/>
    <mergeCell ref="C1614:F1614"/>
    <mergeCell ref="I1614:J1614"/>
    <mergeCell ref="K1614:N1614"/>
    <mergeCell ref="O1614:P1614"/>
    <mergeCell ref="A1615:B1615"/>
    <mergeCell ref="C1615:F1615"/>
    <mergeCell ref="I1615:J1615"/>
    <mergeCell ref="K1615:N1615"/>
    <mergeCell ref="O1615:P1615"/>
    <mergeCell ref="A1612:B1612"/>
    <mergeCell ref="C1612:F1612"/>
    <mergeCell ref="I1612:J1612"/>
    <mergeCell ref="K1612:N1612"/>
    <mergeCell ref="O1612:P1612"/>
    <mergeCell ref="A1613:B1613"/>
    <mergeCell ref="C1613:F1613"/>
    <mergeCell ref="I1613:J1613"/>
    <mergeCell ref="K1613:N1613"/>
    <mergeCell ref="O1613:P1613"/>
    <mergeCell ref="A1610:B1610"/>
    <mergeCell ref="C1610:F1610"/>
    <mergeCell ref="I1610:J1610"/>
    <mergeCell ref="K1610:N1610"/>
    <mergeCell ref="O1610:P1610"/>
    <mergeCell ref="A1611:B1611"/>
    <mergeCell ref="C1611:F1611"/>
    <mergeCell ref="I1611:J1611"/>
    <mergeCell ref="K1611:N1611"/>
    <mergeCell ref="O1611:P1611"/>
    <mergeCell ref="A1608:B1608"/>
    <mergeCell ref="C1608:F1608"/>
    <mergeCell ref="I1608:J1608"/>
    <mergeCell ref="K1608:N1608"/>
    <mergeCell ref="O1608:P1608"/>
    <mergeCell ref="A1609:B1609"/>
    <mergeCell ref="C1609:F1609"/>
    <mergeCell ref="I1609:J1609"/>
    <mergeCell ref="K1609:N1609"/>
    <mergeCell ref="O1609:P1609"/>
    <mergeCell ref="A1623:B1623"/>
    <mergeCell ref="C1623:F1623"/>
    <mergeCell ref="I1623:J1623"/>
    <mergeCell ref="K1623:N1623"/>
    <mergeCell ref="O1623:P1623"/>
    <mergeCell ref="A1624:B1624"/>
    <mergeCell ref="C1624:F1624"/>
    <mergeCell ref="I1624:J1624"/>
    <mergeCell ref="K1624:N1624"/>
    <mergeCell ref="O1624:P1624"/>
    <mergeCell ref="A1621:B1621"/>
    <mergeCell ref="C1621:F1621"/>
    <mergeCell ref="I1621:J1621"/>
    <mergeCell ref="K1621:N1621"/>
    <mergeCell ref="O1621:P1621"/>
    <mergeCell ref="A1622:B1622"/>
    <mergeCell ref="C1622:F1622"/>
    <mergeCell ref="I1622:J1622"/>
    <mergeCell ref="K1622:N1622"/>
    <mergeCell ref="O1622:P1622"/>
    <mergeCell ref="A1618:F1618"/>
    <mergeCell ref="I1618:J1618"/>
    <mergeCell ref="K1618:N1618"/>
    <mergeCell ref="O1618:P1618"/>
    <mergeCell ref="A1620:B1620"/>
    <mergeCell ref="C1620:Q1620"/>
    <mergeCell ref="A1616:B1616"/>
    <mergeCell ref="C1616:F1616"/>
    <mergeCell ref="I1616:J1616"/>
    <mergeCell ref="K1616:N1616"/>
    <mergeCell ref="O1616:P1616"/>
    <mergeCell ref="A1617:B1617"/>
    <mergeCell ref="C1617:F1617"/>
    <mergeCell ref="I1617:J1617"/>
    <mergeCell ref="K1617:N1617"/>
    <mergeCell ref="O1617:P1617"/>
    <mergeCell ref="A1631:B1631"/>
    <mergeCell ref="C1631:F1631"/>
    <mergeCell ref="I1631:J1631"/>
    <mergeCell ref="K1631:N1631"/>
    <mergeCell ref="O1631:P1631"/>
    <mergeCell ref="A1632:B1632"/>
    <mergeCell ref="C1632:F1632"/>
    <mergeCell ref="I1632:J1632"/>
    <mergeCell ref="K1632:N1632"/>
    <mergeCell ref="O1632:P1632"/>
    <mergeCell ref="A1629:B1629"/>
    <mergeCell ref="C1629:F1629"/>
    <mergeCell ref="I1629:J1629"/>
    <mergeCell ref="K1629:N1629"/>
    <mergeCell ref="O1629:P1629"/>
    <mergeCell ref="A1630:B1630"/>
    <mergeCell ref="C1630:F1630"/>
    <mergeCell ref="I1630:J1630"/>
    <mergeCell ref="K1630:N1630"/>
    <mergeCell ref="O1630:P1630"/>
    <mergeCell ref="A1627:B1627"/>
    <mergeCell ref="C1627:F1627"/>
    <mergeCell ref="I1627:J1627"/>
    <mergeCell ref="K1627:N1627"/>
    <mergeCell ref="O1627:P1627"/>
    <mergeCell ref="A1628:B1628"/>
    <mergeCell ref="C1628:F1628"/>
    <mergeCell ref="I1628:J1628"/>
    <mergeCell ref="K1628:N1628"/>
    <mergeCell ref="O1628:P1628"/>
    <mergeCell ref="A1625:B1625"/>
    <mergeCell ref="C1625:F1625"/>
    <mergeCell ref="I1625:J1625"/>
    <mergeCell ref="K1625:N1625"/>
    <mergeCell ref="O1625:P1625"/>
    <mergeCell ref="A1626:B1626"/>
    <mergeCell ref="C1626:F1626"/>
    <mergeCell ref="I1626:J1626"/>
    <mergeCell ref="K1626:N1626"/>
    <mergeCell ref="O1626:P1626"/>
    <mergeCell ref="A1639:B1639"/>
    <mergeCell ref="C1639:F1639"/>
    <mergeCell ref="I1639:J1639"/>
    <mergeCell ref="K1639:N1639"/>
    <mergeCell ref="O1639:P1639"/>
    <mergeCell ref="A1640:B1640"/>
    <mergeCell ref="C1640:F1640"/>
    <mergeCell ref="I1640:J1640"/>
    <mergeCell ref="K1640:N1640"/>
    <mergeCell ref="O1640:P1640"/>
    <mergeCell ref="A1637:B1637"/>
    <mergeCell ref="C1637:F1637"/>
    <mergeCell ref="I1637:J1637"/>
    <mergeCell ref="K1637:N1637"/>
    <mergeCell ref="O1637:P1637"/>
    <mergeCell ref="A1638:B1638"/>
    <mergeCell ref="C1638:F1638"/>
    <mergeCell ref="I1638:J1638"/>
    <mergeCell ref="K1638:N1638"/>
    <mergeCell ref="O1638:P1638"/>
    <mergeCell ref="A1635:B1635"/>
    <mergeCell ref="C1635:F1635"/>
    <mergeCell ref="I1635:J1635"/>
    <mergeCell ref="K1635:N1635"/>
    <mergeCell ref="O1635:P1635"/>
    <mergeCell ref="A1636:B1636"/>
    <mergeCell ref="C1636:F1636"/>
    <mergeCell ref="I1636:J1636"/>
    <mergeCell ref="K1636:N1636"/>
    <mergeCell ref="O1636:P1636"/>
    <mergeCell ref="A1633:B1633"/>
    <mergeCell ref="C1633:F1633"/>
    <mergeCell ref="I1633:J1633"/>
    <mergeCell ref="K1633:N1633"/>
    <mergeCell ref="O1633:P1633"/>
    <mergeCell ref="A1634:B1634"/>
    <mergeCell ref="C1634:F1634"/>
    <mergeCell ref="I1634:J1634"/>
    <mergeCell ref="K1634:N1634"/>
    <mergeCell ref="O1634:P1634"/>
    <mergeCell ref="A1647:B1647"/>
    <mergeCell ref="C1647:F1647"/>
    <mergeCell ref="I1647:J1647"/>
    <mergeCell ref="K1647:N1647"/>
    <mergeCell ref="O1647:P1647"/>
    <mergeCell ref="A1648:B1648"/>
    <mergeCell ref="C1648:F1648"/>
    <mergeCell ref="I1648:J1648"/>
    <mergeCell ref="K1648:N1648"/>
    <mergeCell ref="O1648:P1648"/>
    <mergeCell ref="A1645:B1645"/>
    <mergeCell ref="C1645:F1645"/>
    <mergeCell ref="I1645:J1645"/>
    <mergeCell ref="K1645:N1645"/>
    <mergeCell ref="O1645:P1645"/>
    <mergeCell ref="A1646:B1646"/>
    <mergeCell ref="C1646:F1646"/>
    <mergeCell ref="I1646:J1646"/>
    <mergeCell ref="K1646:N1646"/>
    <mergeCell ref="O1646:P1646"/>
    <mergeCell ref="A1643:B1643"/>
    <mergeCell ref="C1643:F1643"/>
    <mergeCell ref="I1643:J1643"/>
    <mergeCell ref="K1643:N1643"/>
    <mergeCell ref="O1643:P1643"/>
    <mergeCell ref="A1644:B1644"/>
    <mergeCell ref="C1644:F1644"/>
    <mergeCell ref="I1644:J1644"/>
    <mergeCell ref="K1644:N1644"/>
    <mergeCell ref="O1644:P1644"/>
    <mergeCell ref="A1641:B1641"/>
    <mergeCell ref="C1641:F1641"/>
    <mergeCell ref="I1641:J1641"/>
    <mergeCell ref="K1641:N1641"/>
    <mergeCell ref="O1641:P1641"/>
    <mergeCell ref="A1642:B1642"/>
    <mergeCell ref="C1642:F1642"/>
    <mergeCell ref="I1642:J1642"/>
    <mergeCell ref="K1642:N1642"/>
    <mergeCell ref="O1642:P1642"/>
    <mergeCell ref="A1655:B1655"/>
    <mergeCell ref="C1655:F1655"/>
    <mergeCell ref="I1655:J1655"/>
    <mergeCell ref="K1655:N1655"/>
    <mergeCell ref="O1655:P1655"/>
    <mergeCell ref="A1656:B1656"/>
    <mergeCell ref="C1656:F1656"/>
    <mergeCell ref="I1656:J1656"/>
    <mergeCell ref="K1656:N1656"/>
    <mergeCell ref="O1656:P1656"/>
    <mergeCell ref="A1653:B1653"/>
    <mergeCell ref="C1653:F1653"/>
    <mergeCell ref="I1653:J1653"/>
    <mergeCell ref="K1653:N1653"/>
    <mergeCell ref="O1653:P1653"/>
    <mergeCell ref="A1654:B1654"/>
    <mergeCell ref="C1654:F1654"/>
    <mergeCell ref="I1654:J1654"/>
    <mergeCell ref="K1654:N1654"/>
    <mergeCell ref="O1654:P1654"/>
    <mergeCell ref="A1651:B1651"/>
    <mergeCell ref="C1651:F1651"/>
    <mergeCell ref="I1651:J1651"/>
    <mergeCell ref="K1651:N1651"/>
    <mergeCell ref="O1651:P1651"/>
    <mergeCell ref="A1652:B1652"/>
    <mergeCell ref="C1652:F1652"/>
    <mergeCell ref="I1652:J1652"/>
    <mergeCell ref="K1652:N1652"/>
    <mergeCell ref="O1652:P1652"/>
    <mergeCell ref="A1649:B1649"/>
    <mergeCell ref="C1649:F1649"/>
    <mergeCell ref="I1649:J1649"/>
    <mergeCell ref="K1649:N1649"/>
    <mergeCell ref="O1649:P1649"/>
    <mergeCell ref="A1650:B1650"/>
    <mergeCell ref="C1650:F1650"/>
    <mergeCell ref="I1650:J1650"/>
    <mergeCell ref="K1650:N1650"/>
    <mergeCell ref="O1650:P1650"/>
    <mergeCell ref="A1663:B1663"/>
    <mergeCell ref="C1663:F1663"/>
    <mergeCell ref="I1663:J1663"/>
    <mergeCell ref="K1663:N1663"/>
    <mergeCell ref="O1663:P1663"/>
    <mergeCell ref="A1664:B1664"/>
    <mergeCell ref="C1664:F1664"/>
    <mergeCell ref="I1664:J1664"/>
    <mergeCell ref="K1664:N1664"/>
    <mergeCell ref="O1664:P1664"/>
    <mergeCell ref="A1661:B1661"/>
    <mergeCell ref="C1661:F1661"/>
    <mergeCell ref="I1661:J1661"/>
    <mergeCell ref="K1661:N1661"/>
    <mergeCell ref="O1661:P1661"/>
    <mergeCell ref="A1662:B1662"/>
    <mergeCell ref="C1662:F1662"/>
    <mergeCell ref="I1662:J1662"/>
    <mergeCell ref="K1662:N1662"/>
    <mergeCell ref="O1662:P1662"/>
    <mergeCell ref="A1659:B1659"/>
    <mergeCell ref="C1659:F1659"/>
    <mergeCell ref="I1659:J1659"/>
    <mergeCell ref="K1659:N1659"/>
    <mergeCell ref="O1659:P1659"/>
    <mergeCell ref="A1660:B1660"/>
    <mergeCell ref="C1660:F1660"/>
    <mergeCell ref="I1660:J1660"/>
    <mergeCell ref="K1660:N1660"/>
    <mergeCell ref="O1660:P1660"/>
    <mergeCell ref="A1657:B1657"/>
    <mergeCell ref="C1657:F1657"/>
    <mergeCell ref="I1657:J1657"/>
    <mergeCell ref="K1657:N1657"/>
    <mergeCell ref="O1657:P1657"/>
    <mergeCell ref="A1658:B1658"/>
    <mergeCell ref="C1658:F1658"/>
    <mergeCell ref="I1658:J1658"/>
    <mergeCell ref="K1658:N1658"/>
    <mergeCell ref="O1658:P1658"/>
    <mergeCell ref="A1671:B1671"/>
    <mergeCell ref="C1671:F1671"/>
    <mergeCell ref="I1671:J1671"/>
    <mergeCell ref="K1671:N1671"/>
    <mergeCell ref="O1671:P1671"/>
    <mergeCell ref="A1672:B1672"/>
    <mergeCell ref="C1672:F1672"/>
    <mergeCell ref="I1672:J1672"/>
    <mergeCell ref="K1672:N1672"/>
    <mergeCell ref="O1672:P1672"/>
    <mergeCell ref="A1669:B1669"/>
    <mergeCell ref="C1669:F1669"/>
    <mergeCell ref="I1669:J1669"/>
    <mergeCell ref="K1669:N1669"/>
    <mergeCell ref="O1669:P1669"/>
    <mergeCell ref="A1670:B1670"/>
    <mergeCell ref="C1670:F1670"/>
    <mergeCell ref="I1670:J1670"/>
    <mergeCell ref="K1670:N1670"/>
    <mergeCell ref="O1670:P1670"/>
    <mergeCell ref="A1667:B1667"/>
    <mergeCell ref="C1667:F1667"/>
    <mergeCell ref="I1667:J1667"/>
    <mergeCell ref="K1667:N1667"/>
    <mergeCell ref="O1667:P1667"/>
    <mergeCell ref="A1668:B1668"/>
    <mergeCell ref="C1668:F1668"/>
    <mergeCell ref="I1668:J1668"/>
    <mergeCell ref="K1668:N1668"/>
    <mergeCell ref="O1668:P1668"/>
    <mergeCell ref="A1665:B1665"/>
    <mergeCell ref="C1665:F1665"/>
    <mergeCell ref="I1665:J1665"/>
    <mergeCell ref="K1665:N1665"/>
    <mergeCell ref="O1665:P1665"/>
    <mergeCell ref="A1666:B1666"/>
    <mergeCell ref="C1666:F1666"/>
    <mergeCell ref="I1666:J1666"/>
    <mergeCell ref="K1666:N1666"/>
    <mergeCell ref="O1666:P1666"/>
    <mergeCell ref="A1679:B1679"/>
    <mergeCell ref="C1679:F1679"/>
    <mergeCell ref="I1679:J1679"/>
    <mergeCell ref="K1679:N1679"/>
    <mergeCell ref="O1679:P1679"/>
    <mergeCell ref="A1680:B1680"/>
    <mergeCell ref="C1680:F1680"/>
    <mergeCell ref="I1680:J1680"/>
    <mergeCell ref="K1680:N1680"/>
    <mergeCell ref="O1680:P1680"/>
    <mergeCell ref="A1677:B1677"/>
    <mergeCell ref="C1677:F1677"/>
    <mergeCell ref="I1677:J1677"/>
    <mergeCell ref="K1677:N1677"/>
    <mergeCell ref="O1677:P1677"/>
    <mergeCell ref="A1678:B1678"/>
    <mergeCell ref="C1678:F1678"/>
    <mergeCell ref="I1678:J1678"/>
    <mergeCell ref="K1678:N1678"/>
    <mergeCell ref="O1678:P1678"/>
    <mergeCell ref="A1675:B1675"/>
    <mergeCell ref="C1675:F1675"/>
    <mergeCell ref="I1675:J1675"/>
    <mergeCell ref="K1675:N1675"/>
    <mergeCell ref="O1675:P1675"/>
    <mergeCell ref="A1676:B1676"/>
    <mergeCell ref="C1676:F1676"/>
    <mergeCell ref="I1676:J1676"/>
    <mergeCell ref="K1676:N1676"/>
    <mergeCell ref="O1676:P1676"/>
    <mergeCell ref="A1673:B1673"/>
    <mergeCell ref="C1673:F1673"/>
    <mergeCell ref="I1673:J1673"/>
    <mergeCell ref="K1673:N1673"/>
    <mergeCell ref="O1673:P1673"/>
    <mergeCell ref="A1674:B1674"/>
    <mergeCell ref="C1674:F1674"/>
    <mergeCell ref="I1674:J1674"/>
    <mergeCell ref="K1674:N1674"/>
    <mergeCell ref="O1674:P1674"/>
    <mergeCell ref="A1687:B1687"/>
    <mergeCell ref="C1687:F1687"/>
    <mergeCell ref="I1687:J1687"/>
    <mergeCell ref="K1687:N1687"/>
    <mergeCell ref="O1687:P1687"/>
    <mergeCell ref="A1688:B1688"/>
    <mergeCell ref="C1688:F1688"/>
    <mergeCell ref="I1688:J1688"/>
    <mergeCell ref="K1688:N1688"/>
    <mergeCell ref="O1688:P1688"/>
    <mergeCell ref="A1685:B1685"/>
    <mergeCell ref="C1685:F1685"/>
    <mergeCell ref="I1685:J1685"/>
    <mergeCell ref="K1685:N1685"/>
    <mergeCell ref="O1685:P1685"/>
    <mergeCell ref="A1686:B1686"/>
    <mergeCell ref="C1686:F1686"/>
    <mergeCell ref="I1686:J1686"/>
    <mergeCell ref="K1686:N1686"/>
    <mergeCell ref="O1686:P1686"/>
    <mergeCell ref="A1683:B1683"/>
    <mergeCell ref="C1683:F1683"/>
    <mergeCell ref="I1683:J1683"/>
    <mergeCell ref="K1683:N1683"/>
    <mergeCell ref="O1683:P1683"/>
    <mergeCell ref="A1684:B1684"/>
    <mergeCell ref="C1684:F1684"/>
    <mergeCell ref="I1684:J1684"/>
    <mergeCell ref="K1684:N1684"/>
    <mergeCell ref="O1684:P1684"/>
    <mergeCell ref="A1681:B1681"/>
    <mergeCell ref="C1681:F1681"/>
    <mergeCell ref="I1681:J1681"/>
    <mergeCell ref="K1681:N1681"/>
    <mergeCell ref="O1681:P1681"/>
    <mergeCell ref="A1682:B1682"/>
    <mergeCell ref="C1682:F1682"/>
    <mergeCell ref="I1682:J1682"/>
    <mergeCell ref="K1682:N1682"/>
    <mergeCell ref="O1682:P1682"/>
    <mergeCell ref="A1695:B1695"/>
    <mergeCell ref="C1695:F1695"/>
    <mergeCell ref="I1695:J1695"/>
    <mergeCell ref="K1695:N1695"/>
    <mergeCell ref="O1695:P1695"/>
    <mergeCell ref="A1696:B1696"/>
    <mergeCell ref="C1696:F1696"/>
    <mergeCell ref="I1696:J1696"/>
    <mergeCell ref="K1696:N1696"/>
    <mergeCell ref="O1696:P1696"/>
    <mergeCell ref="A1693:B1693"/>
    <mergeCell ref="C1693:F1693"/>
    <mergeCell ref="I1693:J1693"/>
    <mergeCell ref="K1693:N1693"/>
    <mergeCell ref="O1693:P1693"/>
    <mergeCell ref="A1694:B1694"/>
    <mergeCell ref="C1694:F1694"/>
    <mergeCell ref="I1694:J1694"/>
    <mergeCell ref="K1694:N1694"/>
    <mergeCell ref="O1694:P1694"/>
    <mergeCell ref="A1691:B1691"/>
    <mergeCell ref="C1691:F1691"/>
    <mergeCell ref="I1691:J1691"/>
    <mergeCell ref="K1691:N1691"/>
    <mergeCell ref="O1691:P1691"/>
    <mergeCell ref="A1692:B1692"/>
    <mergeCell ref="C1692:F1692"/>
    <mergeCell ref="I1692:J1692"/>
    <mergeCell ref="K1692:N1692"/>
    <mergeCell ref="O1692:P1692"/>
    <mergeCell ref="A1689:B1689"/>
    <mergeCell ref="C1689:F1689"/>
    <mergeCell ref="I1689:J1689"/>
    <mergeCell ref="K1689:N1689"/>
    <mergeCell ref="O1689:P1689"/>
    <mergeCell ref="A1690:B1690"/>
    <mergeCell ref="C1690:F1690"/>
    <mergeCell ref="I1690:J1690"/>
    <mergeCell ref="K1690:N1690"/>
    <mergeCell ref="O1690:P1690"/>
    <mergeCell ref="A1703:B1703"/>
    <mergeCell ref="C1703:F1703"/>
    <mergeCell ref="I1703:J1703"/>
    <mergeCell ref="K1703:N1703"/>
    <mergeCell ref="O1703:P1703"/>
    <mergeCell ref="A1704:B1704"/>
    <mergeCell ref="C1704:F1704"/>
    <mergeCell ref="I1704:J1704"/>
    <mergeCell ref="K1704:N1704"/>
    <mergeCell ref="O1704:P1704"/>
    <mergeCell ref="A1701:B1701"/>
    <mergeCell ref="C1701:F1701"/>
    <mergeCell ref="I1701:J1701"/>
    <mergeCell ref="K1701:N1701"/>
    <mergeCell ref="O1701:P1701"/>
    <mergeCell ref="A1702:B1702"/>
    <mergeCell ref="C1702:F1702"/>
    <mergeCell ref="I1702:J1702"/>
    <mergeCell ref="K1702:N1702"/>
    <mergeCell ref="O1702:P1702"/>
    <mergeCell ref="A1699:B1699"/>
    <mergeCell ref="C1699:F1699"/>
    <mergeCell ref="I1699:J1699"/>
    <mergeCell ref="K1699:N1699"/>
    <mergeCell ref="O1699:P1699"/>
    <mergeCell ref="A1700:B1700"/>
    <mergeCell ref="C1700:F1700"/>
    <mergeCell ref="I1700:J1700"/>
    <mergeCell ref="K1700:N1700"/>
    <mergeCell ref="O1700:P1700"/>
    <mergeCell ref="A1697:B1697"/>
    <mergeCell ref="C1697:F1697"/>
    <mergeCell ref="I1697:J1697"/>
    <mergeCell ref="K1697:N1697"/>
    <mergeCell ref="O1697:P1697"/>
    <mergeCell ref="A1698:B1698"/>
    <mergeCell ref="C1698:F1698"/>
    <mergeCell ref="I1698:J1698"/>
    <mergeCell ref="K1698:N1698"/>
    <mergeCell ref="O1698:P1698"/>
    <mergeCell ref="A1711:B1711"/>
    <mergeCell ref="C1711:F1711"/>
    <mergeCell ref="I1711:J1711"/>
    <mergeCell ref="K1711:N1711"/>
    <mergeCell ref="O1711:P1711"/>
    <mergeCell ref="A1712:B1712"/>
    <mergeCell ref="C1712:F1712"/>
    <mergeCell ref="I1712:J1712"/>
    <mergeCell ref="K1712:N1712"/>
    <mergeCell ref="O1712:P1712"/>
    <mergeCell ref="A1709:B1709"/>
    <mergeCell ref="C1709:F1709"/>
    <mergeCell ref="I1709:J1709"/>
    <mergeCell ref="K1709:N1709"/>
    <mergeCell ref="O1709:P1709"/>
    <mergeCell ref="A1710:B1710"/>
    <mergeCell ref="C1710:F1710"/>
    <mergeCell ref="I1710:J1710"/>
    <mergeCell ref="K1710:N1710"/>
    <mergeCell ref="O1710:P1710"/>
    <mergeCell ref="A1707:B1707"/>
    <mergeCell ref="C1707:F1707"/>
    <mergeCell ref="I1707:J1707"/>
    <mergeCell ref="K1707:N1707"/>
    <mergeCell ref="O1707:P1707"/>
    <mergeCell ref="A1708:B1708"/>
    <mergeCell ref="C1708:F1708"/>
    <mergeCell ref="I1708:J1708"/>
    <mergeCell ref="K1708:N1708"/>
    <mergeCell ref="O1708:P1708"/>
    <mergeCell ref="A1705:B1705"/>
    <mergeCell ref="C1705:F1705"/>
    <mergeCell ref="I1705:J1705"/>
    <mergeCell ref="K1705:N1705"/>
    <mergeCell ref="O1705:P1705"/>
    <mergeCell ref="A1706:B1706"/>
    <mergeCell ref="C1706:F1706"/>
    <mergeCell ref="I1706:J1706"/>
    <mergeCell ref="K1706:N1706"/>
    <mergeCell ref="O1706:P1706"/>
    <mergeCell ref="A1719:B1719"/>
    <mergeCell ref="C1719:F1719"/>
    <mergeCell ref="I1719:J1719"/>
    <mergeCell ref="K1719:N1719"/>
    <mergeCell ref="O1719:P1719"/>
    <mergeCell ref="A1720:B1720"/>
    <mergeCell ref="C1720:F1720"/>
    <mergeCell ref="I1720:J1720"/>
    <mergeCell ref="K1720:N1720"/>
    <mergeCell ref="O1720:P1720"/>
    <mergeCell ref="A1717:B1717"/>
    <mergeCell ref="C1717:F1717"/>
    <mergeCell ref="I1717:J1717"/>
    <mergeCell ref="K1717:N1717"/>
    <mergeCell ref="O1717:P1717"/>
    <mergeCell ref="A1718:B1718"/>
    <mergeCell ref="C1718:F1718"/>
    <mergeCell ref="I1718:J1718"/>
    <mergeCell ref="K1718:N1718"/>
    <mergeCell ref="O1718:P1718"/>
    <mergeCell ref="A1715:B1715"/>
    <mergeCell ref="C1715:F1715"/>
    <mergeCell ref="I1715:J1715"/>
    <mergeCell ref="K1715:N1715"/>
    <mergeCell ref="O1715:P1715"/>
    <mergeCell ref="A1716:B1716"/>
    <mergeCell ref="C1716:F1716"/>
    <mergeCell ref="I1716:J1716"/>
    <mergeCell ref="K1716:N1716"/>
    <mergeCell ref="O1716:P1716"/>
    <mergeCell ref="A1713:B1713"/>
    <mergeCell ref="C1713:F1713"/>
    <mergeCell ref="I1713:J1713"/>
    <mergeCell ref="K1713:N1713"/>
    <mergeCell ref="O1713:P1713"/>
    <mergeCell ref="A1714:B1714"/>
    <mergeCell ref="C1714:F1714"/>
    <mergeCell ref="I1714:J1714"/>
    <mergeCell ref="K1714:N1714"/>
    <mergeCell ref="O1714:P1714"/>
    <mergeCell ref="A1727:B1727"/>
    <mergeCell ref="C1727:F1727"/>
    <mergeCell ref="I1727:J1727"/>
    <mergeCell ref="K1727:N1727"/>
    <mergeCell ref="O1727:P1727"/>
    <mergeCell ref="A1728:B1728"/>
    <mergeCell ref="C1728:F1728"/>
    <mergeCell ref="I1728:J1728"/>
    <mergeCell ref="K1728:N1728"/>
    <mergeCell ref="O1728:P1728"/>
    <mergeCell ref="A1725:B1725"/>
    <mergeCell ref="C1725:F1725"/>
    <mergeCell ref="I1725:J1725"/>
    <mergeCell ref="K1725:N1725"/>
    <mergeCell ref="O1725:P1725"/>
    <mergeCell ref="A1726:B1726"/>
    <mergeCell ref="C1726:F1726"/>
    <mergeCell ref="I1726:J1726"/>
    <mergeCell ref="K1726:N1726"/>
    <mergeCell ref="O1726:P1726"/>
    <mergeCell ref="A1723:B1723"/>
    <mergeCell ref="C1723:F1723"/>
    <mergeCell ref="I1723:J1723"/>
    <mergeCell ref="K1723:N1723"/>
    <mergeCell ref="O1723:P1723"/>
    <mergeCell ref="A1724:B1724"/>
    <mergeCell ref="C1724:F1724"/>
    <mergeCell ref="I1724:J1724"/>
    <mergeCell ref="K1724:N1724"/>
    <mergeCell ref="O1724:P1724"/>
    <mergeCell ref="A1721:B1721"/>
    <mergeCell ref="C1721:F1721"/>
    <mergeCell ref="I1721:J1721"/>
    <mergeCell ref="K1721:N1721"/>
    <mergeCell ref="O1721:P1721"/>
    <mergeCell ref="A1722:B1722"/>
    <mergeCell ref="C1722:F1722"/>
    <mergeCell ref="I1722:J1722"/>
    <mergeCell ref="K1722:N1722"/>
    <mergeCell ref="O1722:P1722"/>
    <mergeCell ref="A1736:B1736"/>
    <mergeCell ref="C1736:F1736"/>
    <mergeCell ref="I1736:J1736"/>
    <mergeCell ref="K1736:N1736"/>
    <mergeCell ref="O1736:P1736"/>
    <mergeCell ref="A1737:B1737"/>
    <mergeCell ref="C1737:F1737"/>
    <mergeCell ref="I1737:J1737"/>
    <mergeCell ref="K1737:N1737"/>
    <mergeCell ref="O1737:P1737"/>
    <mergeCell ref="A1734:B1734"/>
    <mergeCell ref="C1734:F1734"/>
    <mergeCell ref="I1734:J1734"/>
    <mergeCell ref="K1734:N1734"/>
    <mergeCell ref="O1734:P1734"/>
    <mergeCell ref="A1735:B1735"/>
    <mergeCell ref="C1735:F1735"/>
    <mergeCell ref="I1735:J1735"/>
    <mergeCell ref="K1735:N1735"/>
    <mergeCell ref="O1735:P1735"/>
    <mergeCell ref="A1732:B1732"/>
    <mergeCell ref="C1732:Q1732"/>
    <mergeCell ref="A1733:B1733"/>
    <mergeCell ref="C1733:F1733"/>
    <mergeCell ref="I1733:J1733"/>
    <mergeCell ref="K1733:N1733"/>
    <mergeCell ref="O1733:P1733"/>
    <mergeCell ref="A1729:B1729"/>
    <mergeCell ref="C1729:F1729"/>
    <mergeCell ref="I1729:J1729"/>
    <mergeCell ref="K1729:N1729"/>
    <mergeCell ref="O1729:P1729"/>
    <mergeCell ref="A1730:F1730"/>
    <mergeCell ref="I1730:J1730"/>
    <mergeCell ref="K1730:N1730"/>
    <mergeCell ref="O1730:P1730"/>
    <mergeCell ref="A1744:B1744"/>
    <mergeCell ref="C1744:F1744"/>
    <mergeCell ref="I1744:J1744"/>
    <mergeCell ref="K1744:N1744"/>
    <mergeCell ref="O1744:P1744"/>
    <mergeCell ref="A1745:B1745"/>
    <mergeCell ref="C1745:F1745"/>
    <mergeCell ref="I1745:J1745"/>
    <mergeCell ref="K1745:N1745"/>
    <mergeCell ref="O1745:P1745"/>
    <mergeCell ref="A1742:B1742"/>
    <mergeCell ref="C1742:F1742"/>
    <mergeCell ref="I1742:J1742"/>
    <mergeCell ref="K1742:N1742"/>
    <mergeCell ref="O1742:P1742"/>
    <mergeCell ref="A1743:B1743"/>
    <mergeCell ref="C1743:F1743"/>
    <mergeCell ref="I1743:J1743"/>
    <mergeCell ref="K1743:N1743"/>
    <mergeCell ref="O1743:P1743"/>
    <mergeCell ref="A1740:B1740"/>
    <mergeCell ref="C1740:F1740"/>
    <mergeCell ref="I1740:J1740"/>
    <mergeCell ref="K1740:N1740"/>
    <mergeCell ref="O1740:P1740"/>
    <mergeCell ref="A1741:B1741"/>
    <mergeCell ref="C1741:F1741"/>
    <mergeCell ref="I1741:J1741"/>
    <mergeCell ref="K1741:N1741"/>
    <mergeCell ref="O1741:P1741"/>
    <mergeCell ref="A1738:B1738"/>
    <mergeCell ref="C1738:F1738"/>
    <mergeCell ref="I1738:J1738"/>
    <mergeCell ref="K1738:N1738"/>
    <mergeCell ref="O1738:P1738"/>
    <mergeCell ref="A1739:B1739"/>
    <mergeCell ref="C1739:F1739"/>
    <mergeCell ref="I1739:J1739"/>
    <mergeCell ref="K1739:N1739"/>
    <mergeCell ref="O1739:P1739"/>
    <mergeCell ref="A1752:B1752"/>
    <mergeCell ref="C1752:F1752"/>
    <mergeCell ref="I1752:J1752"/>
    <mergeCell ref="K1752:N1752"/>
    <mergeCell ref="O1752:P1752"/>
    <mergeCell ref="A1753:B1753"/>
    <mergeCell ref="C1753:F1753"/>
    <mergeCell ref="I1753:J1753"/>
    <mergeCell ref="K1753:N1753"/>
    <mergeCell ref="O1753:P1753"/>
    <mergeCell ref="A1750:B1750"/>
    <mergeCell ref="C1750:F1750"/>
    <mergeCell ref="I1750:J1750"/>
    <mergeCell ref="K1750:N1750"/>
    <mergeCell ref="O1750:P1750"/>
    <mergeCell ref="A1751:B1751"/>
    <mergeCell ref="C1751:F1751"/>
    <mergeCell ref="I1751:J1751"/>
    <mergeCell ref="K1751:N1751"/>
    <mergeCell ref="O1751:P1751"/>
    <mergeCell ref="A1748:B1748"/>
    <mergeCell ref="C1748:F1748"/>
    <mergeCell ref="I1748:J1748"/>
    <mergeCell ref="K1748:N1748"/>
    <mergeCell ref="O1748:P1748"/>
    <mergeCell ref="A1749:B1749"/>
    <mergeCell ref="C1749:F1749"/>
    <mergeCell ref="I1749:J1749"/>
    <mergeCell ref="K1749:N1749"/>
    <mergeCell ref="O1749:P1749"/>
    <mergeCell ref="A1746:B1746"/>
    <mergeCell ref="C1746:F1746"/>
    <mergeCell ref="I1746:J1746"/>
    <mergeCell ref="K1746:N1746"/>
    <mergeCell ref="O1746:P1746"/>
    <mergeCell ref="A1747:B1747"/>
    <mergeCell ref="C1747:F1747"/>
    <mergeCell ref="I1747:J1747"/>
    <mergeCell ref="K1747:N1747"/>
    <mergeCell ref="O1747:P1747"/>
    <mergeCell ref="A1760:B1760"/>
    <mergeCell ref="C1760:F1760"/>
    <mergeCell ref="I1760:J1760"/>
    <mergeCell ref="K1760:N1760"/>
    <mergeCell ref="O1760:P1760"/>
    <mergeCell ref="A1761:B1761"/>
    <mergeCell ref="C1761:F1761"/>
    <mergeCell ref="I1761:J1761"/>
    <mergeCell ref="K1761:N1761"/>
    <mergeCell ref="O1761:P1761"/>
    <mergeCell ref="A1758:B1758"/>
    <mergeCell ref="C1758:F1758"/>
    <mergeCell ref="I1758:J1758"/>
    <mergeCell ref="K1758:N1758"/>
    <mergeCell ref="O1758:P1758"/>
    <mergeCell ref="A1759:B1759"/>
    <mergeCell ref="C1759:F1759"/>
    <mergeCell ref="I1759:J1759"/>
    <mergeCell ref="K1759:N1759"/>
    <mergeCell ref="O1759:P1759"/>
    <mergeCell ref="A1756:B1756"/>
    <mergeCell ref="C1756:F1756"/>
    <mergeCell ref="I1756:J1756"/>
    <mergeCell ref="K1756:N1756"/>
    <mergeCell ref="O1756:P1756"/>
    <mergeCell ref="A1757:B1757"/>
    <mergeCell ref="C1757:F1757"/>
    <mergeCell ref="I1757:J1757"/>
    <mergeCell ref="K1757:N1757"/>
    <mergeCell ref="O1757:P1757"/>
    <mergeCell ref="A1754:B1754"/>
    <mergeCell ref="C1754:F1754"/>
    <mergeCell ref="I1754:J1754"/>
    <mergeCell ref="K1754:N1754"/>
    <mergeCell ref="O1754:P1754"/>
    <mergeCell ref="A1755:B1755"/>
    <mergeCell ref="C1755:F1755"/>
    <mergeCell ref="I1755:J1755"/>
    <mergeCell ref="K1755:N1755"/>
    <mergeCell ref="O1755:P1755"/>
    <mergeCell ref="A1768:B1768"/>
    <mergeCell ref="C1768:F1768"/>
    <mergeCell ref="I1768:J1768"/>
    <mergeCell ref="K1768:N1768"/>
    <mergeCell ref="O1768:P1768"/>
    <mergeCell ref="A1769:B1769"/>
    <mergeCell ref="C1769:F1769"/>
    <mergeCell ref="I1769:J1769"/>
    <mergeCell ref="K1769:N1769"/>
    <mergeCell ref="O1769:P1769"/>
    <mergeCell ref="A1766:B1766"/>
    <mergeCell ref="C1766:F1766"/>
    <mergeCell ref="I1766:J1766"/>
    <mergeCell ref="K1766:N1766"/>
    <mergeCell ref="O1766:P1766"/>
    <mergeCell ref="A1767:B1767"/>
    <mergeCell ref="C1767:F1767"/>
    <mergeCell ref="I1767:J1767"/>
    <mergeCell ref="K1767:N1767"/>
    <mergeCell ref="O1767:P1767"/>
    <mergeCell ref="A1764:B1764"/>
    <mergeCell ref="C1764:F1764"/>
    <mergeCell ref="I1764:J1764"/>
    <mergeCell ref="K1764:N1764"/>
    <mergeCell ref="O1764:P1764"/>
    <mergeCell ref="A1765:B1765"/>
    <mergeCell ref="C1765:F1765"/>
    <mergeCell ref="I1765:J1765"/>
    <mergeCell ref="K1765:N1765"/>
    <mergeCell ref="O1765:P1765"/>
    <mergeCell ref="A1762:B1762"/>
    <mergeCell ref="C1762:F1762"/>
    <mergeCell ref="I1762:J1762"/>
    <mergeCell ref="K1762:N1762"/>
    <mergeCell ref="O1762:P1762"/>
    <mergeCell ref="A1763:B1763"/>
    <mergeCell ref="C1763:F1763"/>
    <mergeCell ref="I1763:J1763"/>
    <mergeCell ref="K1763:N1763"/>
    <mergeCell ref="O1763:P1763"/>
    <mergeCell ref="A1776:B1776"/>
    <mergeCell ref="C1776:F1776"/>
    <mergeCell ref="I1776:J1776"/>
    <mergeCell ref="K1776:N1776"/>
    <mergeCell ref="O1776:P1776"/>
    <mergeCell ref="A1777:B1777"/>
    <mergeCell ref="C1777:F1777"/>
    <mergeCell ref="I1777:J1777"/>
    <mergeCell ref="K1777:N1777"/>
    <mergeCell ref="O1777:P1777"/>
    <mergeCell ref="A1774:B1774"/>
    <mergeCell ref="C1774:F1774"/>
    <mergeCell ref="I1774:J1774"/>
    <mergeCell ref="K1774:N1774"/>
    <mergeCell ref="O1774:P1774"/>
    <mergeCell ref="A1775:B1775"/>
    <mergeCell ref="C1775:F1775"/>
    <mergeCell ref="I1775:J1775"/>
    <mergeCell ref="K1775:N1775"/>
    <mergeCell ref="O1775:P1775"/>
    <mergeCell ref="A1772:B1772"/>
    <mergeCell ref="C1772:F1772"/>
    <mergeCell ref="I1772:J1772"/>
    <mergeCell ref="K1772:N1772"/>
    <mergeCell ref="O1772:P1772"/>
    <mergeCell ref="A1773:B1773"/>
    <mergeCell ref="C1773:F1773"/>
    <mergeCell ref="I1773:J1773"/>
    <mergeCell ref="K1773:N1773"/>
    <mergeCell ref="O1773:P1773"/>
    <mergeCell ref="A1770:B1770"/>
    <mergeCell ref="C1770:F1770"/>
    <mergeCell ref="I1770:J1770"/>
    <mergeCell ref="K1770:N1770"/>
    <mergeCell ref="O1770:P1770"/>
    <mergeCell ref="A1771:B1771"/>
    <mergeCell ref="C1771:F1771"/>
    <mergeCell ref="I1771:J1771"/>
    <mergeCell ref="K1771:N1771"/>
    <mergeCell ref="O1771:P1771"/>
    <mergeCell ref="A1784:B1784"/>
    <mergeCell ref="C1784:F1784"/>
    <mergeCell ref="I1784:J1784"/>
    <mergeCell ref="K1784:N1784"/>
    <mergeCell ref="O1784:P1784"/>
    <mergeCell ref="A1785:B1785"/>
    <mergeCell ref="C1785:F1785"/>
    <mergeCell ref="I1785:J1785"/>
    <mergeCell ref="K1785:N1785"/>
    <mergeCell ref="O1785:P1785"/>
    <mergeCell ref="A1782:B1782"/>
    <mergeCell ref="C1782:F1782"/>
    <mergeCell ref="I1782:J1782"/>
    <mergeCell ref="K1782:N1782"/>
    <mergeCell ref="O1782:P1782"/>
    <mergeCell ref="A1783:B1783"/>
    <mergeCell ref="C1783:F1783"/>
    <mergeCell ref="I1783:J1783"/>
    <mergeCell ref="K1783:N1783"/>
    <mergeCell ref="O1783:P1783"/>
    <mergeCell ref="A1780:B1780"/>
    <mergeCell ref="C1780:F1780"/>
    <mergeCell ref="I1780:J1780"/>
    <mergeCell ref="K1780:N1780"/>
    <mergeCell ref="O1780:P1780"/>
    <mergeCell ref="A1781:B1781"/>
    <mergeCell ref="C1781:F1781"/>
    <mergeCell ref="I1781:J1781"/>
    <mergeCell ref="K1781:N1781"/>
    <mergeCell ref="O1781:P1781"/>
    <mergeCell ref="A1778:B1778"/>
    <mergeCell ref="C1778:F1778"/>
    <mergeCell ref="I1778:J1778"/>
    <mergeCell ref="K1778:N1778"/>
    <mergeCell ref="O1778:P1778"/>
    <mergeCell ref="A1779:B1779"/>
    <mergeCell ref="C1779:F1779"/>
    <mergeCell ref="I1779:J1779"/>
    <mergeCell ref="K1779:N1779"/>
    <mergeCell ref="O1779:P1779"/>
    <mergeCell ref="A1792:B1792"/>
    <mergeCell ref="C1792:F1792"/>
    <mergeCell ref="I1792:J1792"/>
    <mergeCell ref="K1792:N1792"/>
    <mergeCell ref="O1792:P1792"/>
    <mergeCell ref="A1793:B1793"/>
    <mergeCell ref="C1793:F1793"/>
    <mergeCell ref="I1793:J1793"/>
    <mergeCell ref="K1793:N1793"/>
    <mergeCell ref="O1793:P1793"/>
    <mergeCell ref="A1790:B1790"/>
    <mergeCell ref="C1790:F1790"/>
    <mergeCell ref="I1790:J1790"/>
    <mergeCell ref="K1790:N1790"/>
    <mergeCell ref="O1790:P1790"/>
    <mergeCell ref="A1791:B1791"/>
    <mergeCell ref="C1791:F1791"/>
    <mergeCell ref="I1791:J1791"/>
    <mergeCell ref="K1791:N1791"/>
    <mergeCell ref="O1791:P1791"/>
    <mergeCell ref="A1788:B1788"/>
    <mergeCell ref="C1788:F1788"/>
    <mergeCell ref="I1788:J1788"/>
    <mergeCell ref="K1788:N1788"/>
    <mergeCell ref="O1788:P1788"/>
    <mergeCell ref="A1789:B1789"/>
    <mergeCell ref="C1789:F1789"/>
    <mergeCell ref="I1789:J1789"/>
    <mergeCell ref="K1789:N1789"/>
    <mergeCell ref="O1789:P1789"/>
    <mergeCell ref="A1786:B1786"/>
    <mergeCell ref="C1786:F1786"/>
    <mergeCell ref="I1786:J1786"/>
    <mergeCell ref="K1786:N1786"/>
    <mergeCell ref="O1786:P1786"/>
    <mergeCell ref="A1787:B1787"/>
    <mergeCell ref="C1787:F1787"/>
    <mergeCell ref="I1787:J1787"/>
    <mergeCell ref="K1787:N1787"/>
    <mergeCell ref="O1787:P1787"/>
    <mergeCell ref="A1800:B1800"/>
    <mergeCell ref="C1800:F1800"/>
    <mergeCell ref="I1800:J1800"/>
    <mergeCell ref="K1800:N1800"/>
    <mergeCell ref="O1800:P1800"/>
    <mergeCell ref="A1801:B1801"/>
    <mergeCell ref="C1801:F1801"/>
    <mergeCell ref="I1801:J1801"/>
    <mergeCell ref="K1801:N1801"/>
    <mergeCell ref="O1801:P1801"/>
    <mergeCell ref="A1798:B1798"/>
    <mergeCell ref="C1798:F1798"/>
    <mergeCell ref="I1798:J1798"/>
    <mergeCell ref="K1798:N1798"/>
    <mergeCell ref="O1798:P1798"/>
    <mergeCell ref="A1799:B1799"/>
    <mergeCell ref="C1799:F1799"/>
    <mergeCell ref="I1799:J1799"/>
    <mergeCell ref="K1799:N1799"/>
    <mergeCell ref="O1799:P1799"/>
    <mergeCell ref="A1796:B1796"/>
    <mergeCell ref="C1796:F1796"/>
    <mergeCell ref="I1796:J1796"/>
    <mergeCell ref="K1796:N1796"/>
    <mergeCell ref="O1796:P1796"/>
    <mergeCell ref="A1797:B1797"/>
    <mergeCell ref="C1797:F1797"/>
    <mergeCell ref="I1797:J1797"/>
    <mergeCell ref="K1797:N1797"/>
    <mergeCell ref="O1797:P1797"/>
    <mergeCell ref="A1794:B1794"/>
    <mergeCell ref="C1794:F1794"/>
    <mergeCell ref="I1794:J1794"/>
    <mergeCell ref="K1794:N1794"/>
    <mergeCell ref="O1794:P1794"/>
    <mergeCell ref="A1795:B1795"/>
    <mergeCell ref="C1795:F1795"/>
    <mergeCell ref="I1795:J1795"/>
    <mergeCell ref="K1795:N1795"/>
    <mergeCell ref="O1795:P1795"/>
    <mergeCell ref="A1808:B1808"/>
    <mergeCell ref="C1808:F1808"/>
    <mergeCell ref="I1808:J1808"/>
    <mergeCell ref="K1808:N1808"/>
    <mergeCell ref="O1808:P1808"/>
    <mergeCell ref="A1809:B1809"/>
    <mergeCell ref="C1809:F1809"/>
    <mergeCell ref="I1809:J1809"/>
    <mergeCell ref="K1809:N1809"/>
    <mergeCell ref="O1809:P1809"/>
    <mergeCell ref="A1806:B1806"/>
    <mergeCell ref="C1806:F1806"/>
    <mergeCell ref="I1806:J1806"/>
    <mergeCell ref="K1806:N1806"/>
    <mergeCell ref="O1806:P1806"/>
    <mergeCell ref="A1807:B1807"/>
    <mergeCell ref="C1807:F1807"/>
    <mergeCell ref="I1807:J1807"/>
    <mergeCell ref="K1807:N1807"/>
    <mergeCell ref="O1807:P1807"/>
    <mergeCell ref="A1804:B1804"/>
    <mergeCell ref="C1804:F1804"/>
    <mergeCell ref="I1804:J1804"/>
    <mergeCell ref="K1804:N1804"/>
    <mergeCell ref="O1804:P1804"/>
    <mergeCell ref="A1805:B1805"/>
    <mergeCell ref="C1805:F1805"/>
    <mergeCell ref="I1805:J1805"/>
    <mergeCell ref="K1805:N1805"/>
    <mergeCell ref="O1805:P1805"/>
    <mergeCell ref="A1802:B1802"/>
    <mergeCell ref="C1802:F1802"/>
    <mergeCell ref="I1802:J1802"/>
    <mergeCell ref="K1802:N1802"/>
    <mergeCell ref="O1802:P1802"/>
    <mergeCell ref="A1803:B1803"/>
    <mergeCell ref="C1803:F1803"/>
    <mergeCell ref="I1803:J1803"/>
    <mergeCell ref="K1803:N1803"/>
    <mergeCell ref="O1803:P1803"/>
    <mergeCell ref="A1816:B1816"/>
    <mergeCell ref="C1816:F1816"/>
    <mergeCell ref="I1816:J1816"/>
    <mergeCell ref="K1816:N1816"/>
    <mergeCell ref="O1816:P1816"/>
    <mergeCell ref="A1817:B1817"/>
    <mergeCell ref="C1817:F1817"/>
    <mergeCell ref="I1817:J1817"/>
    <mergeCell ref="K1817:N1817"/>
    <mergeCell ref="O1817:P1817"/>
    <mergeCell ref="A1814:B1814"/>
    <mergeCell ref="C1814:F1814"/>
    <mergeCell ref="I1814:J1814"/>
    <mergeCell ref="K1814:N1814"/>
    <mergeCell ref="O1814:P1814"/>
    <mergeCell ref="A1815:B1815"/>
    <mergeCell ref="C1815:F1815"/>
    <mergeCell ref="I1815:J1815"/>
    <mergeCell ref="K1815:N1815"/>
    <mergeCell ref="O1815:P1815"/>
    <mergeCell ref="A1812:B1812"/>
    <mergeCell ref="C1812:F1812"/>
    <mergeCell ref="I1812:J1812"/>
    <mergeCell ref="K1812:N1812"/>
    <mergeCell ref="O1812:P1812"/>
    <mergeCell ref="A1813:B1813"/>
    <mergeCell ref="C1813:F1813"/>
    <mergeCell ref="I1813:J1813"/>
    <mergeCell ref="K1813:N1813"/>
    <mergeCell ref="O1813:P1813"/>
    <mergeCell ref="A1810:B1810"/>
    <mergeCell ref="C1810:F1810"/>
    <mergeCell ref="I1810:J1810"/>
    <mergeCell ref="K1810:N1810"/>
    <mergeCell ref="O1810:P1810"/>
    <mergeCell ref="A1811:B1811"/>
    <mergeCell ref="C1811:F1811"/>
    <mergeCell ref="I1811:J1811"/>
    <mergeCell ref="K1811:N1811"/>
    <mergeCell ref="O1811:P1811"/>
    <mergeCell ref="A1824:B1824"/>
    <mergeCell ref="C1824:F1824"/>
    <mergeCell ref="I1824:J1824"/>
    <mergeCell ref="K1824:N1824"/>
    <mergeCell ref="O1824:P1824"/>
    <mergeCell ref="A1825:B1825"/>
    <mergeCell ref="C1825:F1825"/>
    <mergeCell ref="I1825:J1825"/>
    <mergeCell ref="K1825:N1825"/>
    <mergeCell ref="O1825:P1825"/>
    <mergeCell ref="A1822:B1822"/>
    <mergeCell ref="C1822:F1822"/>
    <mergeCell ref="I1822:J1822"/>
    <mergeCell ref="K1822:N1822"/>
    <mergeCell ref="O1822:P1822"/>
    <mergeCell ref="A1823:B1823"/>
    <mergeCell ref="C1823:F1823"/>
    <mergeCell ref="I1823:J1823"/>
    <mergeCell ref="K1823:N1823"/>
    <mergeCell ref="O1823:P1823"/>
    <mergeCell ref="A1820:B1820"/>
    <mergeCell ref="C1820:F1820"/>
    <mergeCell ref="I1820:J1820"/>
    <mergeCell ref="K1820:N1820"/>
    <mergeCell ref="O1820:P1820"/>
    <mergeCell ref="A1821:B1821"/>
    <mergeCell ref="C1821:F1821"/>
    <mergeCell ref="I1821:J1821"/>
    <mergeCell ref="K1821:N1821"/>
    <mergeCell ref="O1821:P1821"/>
    <mergeCell ref="A1818:B1818"/>
    <mergeCell ref="C1818:F1818"/>
    <mergeCell ref="I1818:J1818"/>
    <mergeCell ref="K1818:N1818"/>
    <mergeCell ref="O1818:P1818"/>
    <mergeCell ref="A1819:B1819"/>
    <mergeCell ref="C1819:F1819"/>
    <mergeCell ref="I1819:J1819"/>
    <mergeCell ref="K1819:N1819"/>
    <mergeCell ref="O1819:P1819"/>
    <mergeCell ref="A1832:B1832"/>
    <mergeCell ref="C1832:F1832"/>
    <mergeCell ref="I1832:J1832"/>
    <mergeCell ref="K1832:N1832"/>
    <mergeCell ref="O1832:P1832"/>
    <mergeCell ref="A1833:B1833"/>
    <mergeCell ref="C1833:F1833"/>
    <mergeCell ref="I1833:J1833"/>
    <mergeCell ref="K1833:N1833"/>
    <mergeCell ref="O1833:P1833"/>
    <mergeCell ref="A1830:B1830"/>
    <mergeCell ref="C1830:F1830"/>
    <mergeCell ref="I1830:J1830"/>
    <mergeCell ref="K1830:N1830"/>
    <mergeCell ref="O1830:P1830"/>
    <mergeCell ref="A1831:B1831"/>
    <mergeCell ref="C1831:F1831"/>
    <mergeCell ref="I1831:J1831"/>
    <mergeCell ref="K1831:N1831"/>
    <mergeCell ref="O1831:P1831"/>
    <mergeCell ref="A1828:B1828"/>
    <mergeCell ref="C1828:F1828"/>
    <mergeCell ref="I1828:J1828"/>
    <mergeCell ref="K1828:N1828"/>
    <mergeCell ref="O1828:P1828"/>
    <mergeCell ref="A1829:B1829"/>
    <mergeCell ref="C1829:F1829"/>
    <mergeCell ref="I1829:J1829"/>
    <mergeCell ref="K1829:N1829"/>
    <mergeCell ref="O1829:P1829"/>
    <mergeCell ref="A1826:B1826"/>
    <mergeCell ref="C1826:F1826"/>
    <mergeCell ref="I1826:J1826"/>
    <mergeCell ref="K1826:N1826"/>
    <mergeCell ref="O1826:P1826"/>
    <mergeCell ref="A1827:B1827"/>
    <mergeCell ref="C1827:F1827"/>
    <mergeCell ref="I1827:J1827"/>
    <mergeCell ref="K1827:N1827"/>
    <mergeCell ref="O1827:P1827"/>
    <mergeCell ref="A1841:B1841"/>
    <mergeCell ref="C1841:F1841"/>
    <mergeCell ref="I1841:J1841"/>
    <mergeCell ref="K1841:N1841"/>
    <mergeCell ref="O1841:P1841"/>
    <mergeCell ref="A1842:B1842"/>
    <mergeCell ref="C1842:F1842"/>
    <mergeCell ref="I1842:J1842"/>
    <mergeCell ref="K1842:N1842"/>
    <mergeCell ref="O1842:P1842"/>
    <mergeCell ref="A1839:B1839"/>
    <mergeCell ref="C1839:Q1839"/>
    <mergeCell ref="A1840:B1840"/>
    <mergeCell ref="C1840:F1840"/>
    <mergeCell ref="I1840:J1840"/>
    <mergeCell ref="K1840:N1840"/>
    <mergeCell ref="O1840:P1840"/>
    <mergeCell ref="A1836:B1836"/>
    <mergeCell ref="C1836:F1836"/>
    <mergeCell ref="I1836:J1836"/>
    <mergeCell ref="K1836:N1836"/>
    <mergeCell ref="O1836:P1836"/>
    <mergeCell ref="A1837:F1837"/>
    <mergeCell ref="I1837:J1837"/>
    <mergeCell ref="K1837:N1837"/>
    <mergeCell ref="O1837:P1837"/>
    <mergeCell ref="A1834:B1834"/>
    <mergeCell ref="C1834:F1834"/>
    <mergeCell ref="I1834:J1834"/>
    <mergeCell ref="K1834:N1834"/>
    <mergeCell ref="O1834:P1834"/>
    <mergeCell ref="A1835:B1835"/>
    <mergeCell ref="C1835:F1835"/>
    <mergeCell ref="I1835:J1835"/>
    <mergeCell ref="K1835:N1835"/>
    <mergeCell ref="O1835:P1835"/>
    <mergeCell ref="A1849:B1849"/>
    <mergeCell ref="C1849:F1849"/>
    <mergeCell ref="I1849:J1849"/>
    <mergeCell ref="K1849:N1849"/>
    <mergeCell ref="O1849:P1849"/>
    <mergeCell ref="A1850:B1850"/>
    <mergeCell ref="C1850:F1850"/>
    <mergeCell ref="I1850:J1850"/>
    <mergeCell ref="K1850:N1850"/>
    <mergeCell ref="O1850:P1850"/>
    <mergeCell ref="A1847:B1847"/>
    <mergeCell ref="C1847:F1847"/>
    <mergeCell ref="I1847:J1847"/>
    <mergeCell ref="K1847:N1847"/>
    <mergeCell ref="O1847:P1847"/>
    <mergeCell ref="A1848:B1848"/>
    <mergeCell ref="C1848:F1848"/>
    <mergeCell ref="I1848:J1848"/>
    <mergeCell ref="K1848:N1848"/>
    <mergeCell ref="O1848:P1848"/>
    <mergeCell ref="A1845:B1845"/>
    <mergeCell ref="C1845:F1845"/>
    <mergeCell ref="I1845:J1845"/>
    <mergeCell ref="K1845:N1845"/>
    <mergeCell ref="O1845:P1845"/>
    <mergeCell ref="A1846:B1846"/>
    <mergeCell ref="C1846:F1846"/>
    <mergeCell ref="I1846:J1846"/>
    <mergeCell ref="K1846:N1846"/>
    <mergeCell ref="O1846:P1846"/>
    <mergeCell ref="A1843:B1843"/>
    <mergeCell ref="C1843:F1843"/>
    <mergeCell ref="I1843:J1843"/>
    <mergeCell ref="K1843:N1843"/>
    <mergeCell ref="O1843:P1843"/>
    <mergeCell ref="A1844:B1844"/>
    <mergeCell ref="C1844:F1844"/>
    <mergeCell ref="I1844:J1844"/>
    <mergeCell ref="K1844:N1844"/>
    <mergeCell ref="O1844:P1844"/>
    <mergeCell ref="A1857:B1857"/>
    <mergeCell ref="C1857:F1857"/>
    <mergeCell ref="I1857:J1857"/>
    <mergeCell ref="K1857:N1857"/>
    <mergeCell ref="O1857:P1857"/>
    <mergeCell ref="A1858:B1858"/>
    <mergeCell ref="C1858:F1858"/>
    <mergeCell ref="I1858:J1858"/>
    <mergeCell ref="K1858:N1858"/>
    <mergeCell ref="O1858:P1858"/>
    <mergeCell ref="A1855:B1855"/>
    <mergeCell ref="C1855:F1855"/>
    <mergeCell ref="I1855:J1855"/>
    <mergeCell ref="K1855:N1855"/>
    <mergeCell ref="O1855:P1855"/>
    <mergeCell ref="A1856:B1856"/>
    <mergeCell ref="C1856:F1856"/>
    <mergeCell ref="I1856:J1856"/>
    <mergeCell ref="K1856:N1856"/>
    <mergeCell ref="O1856:P1856"/>
    <mergeCell ref="A1853:B1853"/>
    <mergeCell ref="C1853:F1853"/>
    <mergeCell ref="I1853:J1853"/>
    <mergeCell ref="K1853:N1853"/>
    <mergeCell ref="O1853:P1853"/>
    <mergeCell ref="A1854:B1854"/>
    <mergeCell ref="C1854:F1854"/>
    <mergeCell ref="I1854:J1854"/>
    <mergeCell ref="K1854:N1854"/>
    <mergeCell ref="O1854:P1854"/>
    <mergeCell ref="A1851:B1851"/>
    <mergeCell ref="C1851:F1851"/>
    <mergeCell ref="I1851:J1851"/>
    <mergeCell ref="K1851:N1851"/>
    <mergeCell ref="O1851:P1851"/>
    <mergeCell ref="A1852:B1852"/>
    <mergeCell ref="C1852:F1852"/>
    <mergeCell ref="I1852:J1852"/>
    <mergeCell ref="K1852:N1852"/>
    <mergeCell ref="O1852:P1852"/>
    <mergeCell ref="A1865:B1865"/>
    <mergeCell ref="C1865:F1865"/>
    <mergeCell ref="I1865:J1865"/>
    <mergeCell ref="K1865:N1865"/>
    <mergeCell ref="O1865:P1865"/>
    <mergeCell ref="A1866:B1866"/>
    <mergeCell ref="C1866:F1866"/>
    <mergeCell ref="I1866:J1866"/>
    <mergeCell ref="K1866:N1866"/>
    <mergeCell ref="O1866:P1866"/>
    <mergeCell ref="A1863:B1863"/>
    <mergeCell ref="C1863:F1863"/>
    <mergeCell ref="I1863:J1863"/>
    <mergeCell ref="K1863:N1863"/>
    <mergeCell ref="O1863:P1863"/>
    <mergeCell ref="A1864:B1864"/>
    <mergeCell ref="C1864:F1864"/>
    <mergeCell ref="I1864:J1864"/>
    <mergeCell ref="K1864:N1864"/>
    <mergeCell ref="O1864:P1864"/>
    <mergeCell ref="A1861:B1861"/>
    <mergeCell ref="C1861:F1861"/>
    <mergeCell ref="I1861:J1861"/>
    <mergeCell ref="K1861:N1861"/>
    <mergeCell ref="O1861:P1861"/>
    <mergeCell ref="A1862:B1862"/>
    <mergeCell ref="C1862:F1862"/>
    <mergeCell ref="I1862:J1862"/>
    <mergeCell ref="K1862:N1862"/>
    <mergeCell ref="O1862:P1862"/>
    <mergeCell ref="A1859:B1859"/>
    <mergeCell ref="C1859:F1859"/>
    <mergeCell ref="I1859:J1859"/>
    <mergeCell ref="K1859:N1859"/>
    <mergeCell ref="O1859:P1859"/>
    <mergeCell ref="A1860:B1860"/>
    <mergeCell ref="C1860:F1860"/>
    <mergeCell ref="I1860:J1860"/>
    <mergeCell ref="K1860:N1860"/>
    <mergeCell ref="O1860:P1860"/>
    <mergeCell ref="A1873:B1873"/>
    <mergeCell ref="C1873:F1873"/>
    <mergeCell ref="I1873:J1873"/>
    <mergeCell ref="K1873:N1873"/>
    <mergeCell ref="O1873:P1873"/>
    <mergeCell ref="A1874:B1874"/>
    <mergeCell ref="C1874:F1874"/>
    <mergeCell ref="I1874:J1874"/>
    <mergeCell ref="K1874:N1874"/>
    <mergeCell ref="O1874:P1874"/>
    <mergeCell ref="A1871:B1871"/>
    <mergeCell ref="C1871:F1871"/>
    <mergeCell ref="I1871:J1871"/>
    <mergeCell ref="K1871:N1871"/>
    <mergeCell ref="O1871:P1871"/>
    <mergeCell ref="A1872:B1872"/>
    <mergeCell ref="C1872:F1872"/>
    <mergeCell ref="I1872:J1872"/>
    <mergeCell ref="K1872:N1872"/>
    <mergeCell ref="O1872:P1872"/>
    <mergeCell ref="A1869:B1869"/>
    <mergeCell ref="C1869:F1869"/>
    <mergeCell ref="I1869:J1869"/>
    <mergeCell ref="K1869:N1869"/>
    <mergeCell ref="O1869:P1869"/>
    <mergeCell ref="A1870:B1870"/>
    <mergeCell ref="C1870:F1870"/>
    <mergeCell ref="I1870:J1870"/>
    <mergeCell ref="K1870:N1870"/>
    <mergeCell ref="O1870:P1870"/>
    <mergeCell ref="A1867:B1867"/>
    <mergeCell ref="C1867:F1867"/>
    <mergeCell ref="I1867:J1867"/>
    <mergeCell ref="K1867:N1867"/>
    <mergeCell ref="O1867:P1867"/>
    <mergeCell ref="A1868:B1868"/>
    <mergeCell ref="C1868:F1868"/>
    <mergeCell ref="I1868:J1868"/>
    <mergeCell ref="K1868:N1868"/>
    <mergeCell ref="O1868:P1868"/>
    <mergeCell ref="A1881:B1881"/>
    <mergeCell ref="C1881:F1881"/>
    <mergeCell ref="I1881:J1881"/>
    <mergeCell ref="K1881:N1881"/>
    <mergeCell ref="O1881:P1881"/>
    <mergeCell ref="A1882:B1882"/>
    <mergeCell ref="C1882:F1882"/>
    <mergeCell ref="I1882:J1882"/>
    <mergeCell ref="K1882:N1882"/>
    <mergeCell ref="O1882:P1882"/>
    <mergeCell ref="A1879:B1879"/>
    <mergeCell ref="C1879:F1879"/>
    <mergeCell ref="I1879:J1879"/>
    <mergeCell ref="K1879:N1879"/>
    <mergeCell ref="O1879:P1879"/>
    <mergeCell ref="A1880:B1880"/>
    <mergeCell ref="C1880:F1880"/>
    <mergeCell ref="I1880:J1880"/>
    <mergeCell ref="K1880:N1880"/>
    <mergeCell ref="O1880:P1880"/>
    <mergeCell ref="A1877:B1877"/>
    <mergeCell ref="C1877:F1877"/>
    <mergeCell ref="I1877:J1877"/>
    <mergeCell ref="K1877:N1877"/>
    <mergeCell ref="O1877:P1877"/>
    <mergeCell ref="A1878:B1878"/>
    <mergeCell ref="C1878:F1878"/>
    <mergeCell ref="I1878:J1878"/>
    <mergeCell ref="K1878:N1878"/>
    <mergeCell ref="O1878:P1878"/>
    <mergeCell ref="A1875:B1875"/>
    <mergeCell ref="C1875:F1875"/>
    <mergeCell ref="I1875:J1875"/>
    <mergeCell ref="K1875:N1875"/>
    <mergeCell ref="O1875:P1875"/>
    <mergeCell ref="A1876:B1876"/>
    <mergeCell ref="C1876:F1876"/>
    <mergeCell ref="I1876:J1876"/>
    <mergeCell ref="K1876:N1876"/>
    <mergeCell ref="O1876:P1876"/>
    <mergeCell ref="A1889:B1889"/>
    <mergeCell ref="C1889:F1889"/>
    <mergeCell ref="I1889:J1889"/>
    <mergeCell ref="K1889:N1889"/>
    <mergeCell ref="O1889:P1889"/>
    <mergeCell ref="A1890:B1890"/>
    <mergeCell ref="C1890:F1890"/>
    <mergeCell ref="I1890:J1890"/>
    <mergeCell ref="K1890:N1890"/>
    <mergeCell ref="O1890:P1890"/>
    <mergeCell ref="A1887:B1887"/>
    <mergeCell ref="C1887:F1887"/>
    <mergeCell ref="I1887:J1887"/>
    <mergeCell ref="K1887:N1887"/>
    <mergeCell ref="O1887:P1887"/>
    <mergeCell ref="A1888:B1888"/>
    <mergeCell ref="C1888:F1888"/>
    <mergeCell ref="I1888:J1888"/>
    <mergeCell ref="K1888:N1888"/>
    <mergeCell ref="O1888:P1888"/>
    <mergeCell ref="A1885:B1885"/>
    <mergeCell ref="C1885:F1885"/>
    <mergeCell ref="I1885:J1885"/>
    <mergeCell ref="K1885:N1885"/>
    <mergeCell ref="O1885:P1885"/>
    <mergeCell ref="A1886:B1886"/>
    <mergeCell ref="C1886:F1886"/>
    <mergeCell ref="I1886:J1886"/>
    <mergeCell ref="K1886:N1886"/>
    <mergeCell ref="O1886:P1886"/>
    <mergeCell ref="A1883:B1883"/>
    <mergeCell ref="C1883:F1883"/>
    <mergeCell ref="I1883:J1883"/>
    <mergeCell ref="K1883:N1883"/>
    <mergeCell ref="O1883:P1883"/>
    <mergeCell ref="A1884:B1884"/>
    <mergeCell ref="C1884:F1884"/>
    <mergeCell ref="I1884:J1884"/>
    <mergeCell ref="K1884:N1884"/>
    <mergeCell ref="O1884:P1884"/>
    <mergeCell ref="A1897:B1897"/>
    <mergeCell ref="C1897:F1897"/>
    <mergeCell ref="I1897:J1897"/>
    <mergeCell ref="K1897:N1897"/>
    <mergeCell ref="O1897:P1897"/>
    <mergeCell ref="A1898:B1898"/>
    <mergeCell ref="C1898:F1898"/>
    <mergeCell ref="I1898:J1898"/>
    <mergeCell ref="K1898:N1898"/>
    <mergeCell ref="O1898:P1898"/>
    <mergeCell ref="A1895:B1895"/>
    <mergeCell ref="C1895:F1895"/>
    <mergeCell ref="I1895:J1895"/>
    <mergeCell ref="K1895:N1895"/>
    <mergeCell ref="O1895:P1895"/>
    <mergeCell ref="A1896:B1896"/>
    <mergeCell ref="C1896:F1896"/>
    <mergeCell ref="I1896:J1896"/>
    <mergeCell ref="K1896:N1896"/>
    <mergeCell ref="O1896:P1896"/>
    <mergeCell ref="A1893:B1893"/>
    <mergeCell ref="C1893:F1893"/>
    <mergeCell ref="I1893:J1893"/>
    <mergeCell ref="K1893:N1893"/>
    <mergeCell ref="O1893:P1893"/>
    <mergeCell ref="A1894:B1894"/>
    <mergeCell ref="C1894:F1894"/>
    <mergeCell ref="I1894:J1894"/>
    <mergeCell ref="K1894:N1894"/>
    <mergeCell ref="O1894:P1894"/>
    <mergeCell ref="A1891:B1891"/>
    <mergeCell ref="C1891:F1891"/>
    <mergeCell ref="I1891:J1891"/>
    <mergeCell ref="K1891:N1891"/>
    <mergeCell ref="O1891:P1891"/>
    <mergeCell ref="A1892:B1892"/>
    <mergeCell ref="C1892:F1892"/>
    <mergeCell ref="I1892:J1892"/>
    <mergeCell ref="K1892:N1892"/>
    <mergeCell ref="O1892:P1892"/>
    <mergeCell ref="A1905:B1905"/>
    <mergeCell ref="C1905:F1905"/>
    <mergeCell ref="I1905:J1905"/>
    <mergeCell ref="K1905:N1905"/>
    <mergeCell ref="O1905:P1905"/>
    <mergeCell ref="A1906:B1906"/>
    <mergeCell ref="C1906:F1906"/>
    <mergeCell ref="I1906:J1906"/>
    <mergeCell ref="K1906:N1906"/>
    <mergeCell ref="O1906:P1906"/>
    <mergeCell ref="A1903:B1903"/>
    <mergeCell ref="C1903:F1903"/>
    <mergeCell ref="I1903:J1903"/>
    <mergeCell ref="K1903:N1903"/>
    <mergeCell ref="O1903:P1903"/>
    <mergeCell ref="A1904:B1904"/>
    <mergeCell ref="C1904:F1904"/>
    <mergeCell ref="I1904:J1904"/>
    <mergeCell ref="K1904:N1904"/>
    <mergeCell ref="O1904:P1904"/>
    <mergeCell ref="A1901:B1901"/>
    <mergeCell ref="C1901:F1901"/>
    <mergeCell ref="I1901:J1901"/>
    <mergeCell ref="K1901:N1901"/>
    <mergeCell ref="O1901:P1901"/>
    <mergeCell ref="A1902:B1902"/>
    <mergeCell ref="C1902:F1902"/>
    <mergeCell ref="I1902:J1902"/>
    <mergeCell ref="K1902:N1902"/>
    <mergeCell ref="O1902:P1902"/>
    <mergeCell ref="A1899:B1899"/>
    <mergeCell ref="C1899:F1899"/>
    <mergeCell ref="I1899:J1899"/>
    <mergeCell ref="K1899:N1899"/>
    <mergeCell ref="O1899:P1899"/>
    <mergeCell ref="A1900:B1900"/>
    <mergeCell ref="C1900:F1900"/>
    <mergeCell ref="I1900:J1900"/>
    <mergeCell ref="K1900:N1900"/>
    <mergeCell ref="O1900:P1900"/>
    <mergeCell ref="A1913:B1913"/>
    <mergeCell ref="C1913:F1913"/>
    <mergeCell ref="I1913:J1913"/>
    <mergeCell ref="K1913:N1913"/>
    <mergeCell ref="O1913:P1913"/>
    <mergeCell ref="A1914:B1914"/>
    <mergeCell ref="C1914:F1914"/>
    <mergeCell ref="I1914:J1914"/>
    <mergeCell ref="K1914:N1914"/>
    <mergeCell ref="O1914:P1914"/>
    <mergeCell ref="A1911:B1911"/>
    <mergeCell ref="C1911:F1911"/>
    <mergeCell ref="I1911:J1911"/>
    <mergeCell ref="K1911:N1911"/>
    <mergeCell ref="O1911:P1911"/>
    <mergeCell ref="A1912:B1912"/>
    <mergeCell ref="C1912:F1912"/>
    <mergeCell ref="I1912:J1912"/>
    <mergeCell ref="K1912:N1912"/>
    <mergeCell ref="O1912:P1912"/>
    <mergeCell ref="A1909:B1909"/>
    <mergeCell ref="C1909:F1909"/>
    <mergeCell ref="I1909:J1909"/>
    <mergeCell ref="K1909:N1909"/>
    <mergeCell ref="O1909:P1909"/>
    <mergeCell ref="A1910:B1910"/>
    <mergeCell ref="C1910:F1910"/>
    <mergeCell ref="I1910:J1910"/>
    <mergeCell ref="K1910:N1910"/>
    <mergeCell ref="O1910:P1910"/>
    <mergeCell ref="A1907:B1907"/>
    <mergeCell ref="C1907:F1907"/>
    <mergeCell ref="I1907:J1907"/>
    <mergeCell ref="K1907:N1907"/>
    <mergeCell ref="O1907:P1907"/>
    <mergeCell ref="A1908:B1908"/>
    <mergeCell ref="C1908:F1908"/>
    <mergeCell ref="I1908:J1908"/>
    <mergeCell ref="K1908:N1908"/>
    <mergeCell ref="O1908:P1908"/>
    <mergeCell ref="A1921:B1921"/>
    <mergeCell ref="C1921:F1921"/>
    <mergeCell ref="I1921:J1921"/>
    <mergeCell ref="K1921:N1921"/>
    <mergeCell ref="O1921:P1921"/>
    <mergeCell ref="A1922:B1922"/>
    <mergeCell ref="C1922:F1922"/>
    <mergeCell ref="I1922:J1922"/>
    <mergeCell ref="K1922:N1922"/>
    <mergeCell ref="O1922:P1922"/>
    <mergeCell ref="A1919:B1919"/>
    <mergeCell ref="C1919:F1919"/>
    <mergeCell ref="I1919:J1919"/>
    <mergeCell ref="K1919:N1919"/>
    <mergeCell ref="O1919:P1919"/>
    <mergeCell ref="A1920:B1920"/>
    <mergeCell ref="C1920:F1920"/>
    <mergeCell ref="I1920:J1920"/>
    <mergeCell ref="K1920:N1920"/>
    <mergeCell ref="O1920:P1920"/>
    <mergeCell ref="A1917:B1917"/>
    <mergeCell ref="C1917:F1917"/>
    <mergeCell ref="I1917:J1917"/>
    <mergeCell ref="K1917:N1917"/>
    <mergeCell ref="O1917:P1917"/>
    <mergeCell ref="A1918:B1918"/>
    <mergeCell ref="C1918:F1918"/>
    <mergeCell ref="I1918:J1918"/>
    <mergeCell ref="K1918:N1918"/>
    <mergeCell ref="O1918:P1918"/>
    <mergeCell ref="A1915:B1915"/>
    <mergeCell ref="C1915:F1915"/>
    <mergeCell ref="I1915:J1915"/>
    <mergeCell ref="K1915:N1915"/>
    <mergeCell ref="O1915:P1915"/>
    <mergeCell ref="A1916:B1916"/>
    <mergeCell ref="C1916:F1916"/>
    <mergeCell ref="I1916:J1916"/>
    <mergeCell ref="K1916:N1916"/>
    <mergeCell ref="O1916:P1916"/>
    <mergeCell ref="A1929:B1929"/>
    <mergeCell ref="C1929:F1929"/>
    <mergeCell ref="I1929:J1929"/>
    <mergeCell ref="K1929:N1929"/>
    <mergeCell ref="O1929:P1929"/>
    <mergeCell ref="A1930:B1930"/>
    <mergeCell ref="C1930:F1930"/>
    <mergeCell ref="I1930:J1930"/>
    <mergeCell ref="K1930:N1930"/>
    <mergeCell ref="O1930:P1930"/>
    <mergeCell ref="A1927:B1927"/>
    <mergeCell ref="C1927:F1927"/>
    <mergeCell ref="I1927:J1927"/>
    <mergeCell ref="K1927:N1927"/>
    <mergeCell ref="O1927:P1927"/>
    <mergeCell ref="A1928:B1928"/>
    <mergeCell ref="C1928:F1928"/>
    <mergeCell ref="I1928:J1928"/>
    <mergeCell ref="K1928:N1928"/>
    <mergeCell ref="O1928:P1928"/>
    <mergeCell ref="A1925:B1925"/>
    <mergeCell ref="C1925:F1925"/>
    <mergeCell ref="I1925:J1925"/>
    <mergeCell ref="K1925:N1925"/>
    <mergeCell ref="O1925:P1925"/>
    <mergeCell ref="A1926:B1926"/>
    <mergeCell ref="C1926:F1926"/>
    <mergeCell ref="I1926:J1926"/>
    <mergeCell ref="K1926:N1926"/>
    <mergeCell ref="O1926:P1926"/>
    <mergeCell ref="A1923:B1923"/>
    <mergeCell ref="C1923:F1923"/>
    <mergeCell ref="I1923:J1923"/>
    <mergeCell ref="K1923:N1923"/>
    <mergeCell ref="O1923:P1923"/>
    <mergeCell ref="A1924:B1924"/>
    <mergeCell ref="C1924:F1924"/>
    <mergeCell ref="I1924:J1924"/>
    <mergeCell ref="K1924:N1924"/>
    <mergeCell ref="O1924:P1924"/>
    <mergeCell ref="A1937:B1937"/>
    <mergeCell ref="C1937:F1937"/>
    <mergeCell ref="I1937:J1937"/>
    <mergeCell ref="K1937:N1937"/>
    <mergeCell ref="O1937:P1937"/>
    <mergeCell ref="A1938:B1938"/>
    <mergeCell ref="C1938:F1938"/>
    <mergeCell ref="I1938:J1938"/>
    <mergeCell ref="K1938:N1938"/>
    <mergeCell ref="O1938:P1938"/>
    <mergeCell ref="A1935:B1935"/>
    <mergeCell ref="C1935:F1935"/>
    <mergeCell ref="I1935:J1935"/>
    <mergeCell ref="K1935:N1935"/>
    <mergeCell ref="O1935:P1935"/>
    <mergeCell ref="A1936:B1936"/>
    <mergeCell ref="C1936:F1936"/>
    <mergeCell ref="I1936:J1936"/>
    <mergeCell ref="K1936:N1936"/>
    <mergeCell ref="O1936:P1936"/>
    <mergeCell ref="A1933:B1933"/>
    <mergeCell ref="C1933:F1933"/>
    <mergeCell ref="I1933:J1933"/>
    <mergeCell ref="K1933:N1933"/>
    <mergeCell ref="O1933:P1933"/>
    <mergeCell ref="A1934:B1934"/>
    <mergeCell ref="C1934:F1934"/>
    <mergeCell ref="I1934:J1934"/>
    <mergeCell ref="K1934:N1934"/>
    <mergeCell ref="O1934:P1934"/>
    <mergeCell ref="A1931:B1931"/>
    <mergeCell ref="C1931:F1931"/>
    <mergeCell ref="I1931:J1931"/>
    <mergeCell ref="K1931:N1931"/>
    <mergeCell ref="O1931:P1931"/>
    <mergeCell ref="A1932:B1932"/>
    <mergeCell ref="C1932:F1932"/>
    <mergeCell ref="I1932:J1932"/>
    <mergeCell ref="K1932:N1932"/>
    <mergeCell ref="O1932:P1932"/>
    <mergeCell ref="A1945:B1945"/>
    <mergeCell ref="C1945:F1945"/>
    <mergeCell ref="I1945:J1945"/>
    <mergeCell ref="K1945:N1945"/>
    <mergeCell ref="O1945:P1945"/>
    <mergeCell ref="A1946:B1946"/>
    <mergeCell ref="C1946:F1946"/>
    <mergeCell ref="I1946:J1946"/>
    <mergeCell ref="K1946:N1946"/>
    <mergeCell ref="O1946:P1946"/>
    <mergeCell ref="A1943:B1943"/>
    <mergeCell ref="C1943:F1943"/>
    <mergeCell ref="I1943:J1943"/>
    <mergeCell ref="K1943:N1943"/>
    <mergeCell ref="O1943:P1943"/>
    <mergeCell ref="A1944:B1944"/>
    <mergeCell ref="C1944:F1944"/>
    <mergeCell ref="I1944:J1944"/>
    <mergeCell ref="K1944:N1944"/>
    <mergeCell ref="O1944:P1944"/>
    <mergeCell ref="A1941:B1941"/>
    <mergeCell ref="C1941:F1941"/>
    <mergeCell ref="I1941:J1941"/>
    <mergeCell ref="K1941:N1941"/>
    <mergeCell ref="O1941:P1941"/>
    <mergeCell ref="A1942:B1942"/>
    <mergeCell ref="C1942:F1942"/>
    <mergeCell ref="I1942:J1942"/>
    <mergeCell ref="K1942:N1942"/>
    <mergeCell ref="O1942:P1942"/>
    <mergeCell ref="A1939:B1939"/>
    <mergeCell ref="C1939:F1939"/>
    <mergeCell ref="I1939:J1939"/>
    <mergeCell ref="K1939:N1939"/>
    <mergeCell ref="O1939:P1939"/>
    <mergeCell ref="A1940:B1940"/>
    <mergeCell ref="C1940:F1940"/>
    <mergeCell ref="I1940:J1940"/>
    <mergeCell ref="K1940:N1940"/>
    <mergeCell ref="O1940:P1940"/>
    <mergeCell ref="A1953:F1953"/>
    <mergeCell ref="I1953:J1953"/>
    <mergeCell ref="K1953:N1953"/>
    <mergeCell ref="O1953:P1953"/>
    <mergeCell ref="A1955:B1955"/>
    <mergeCell ref="C1955:Q1955"/>
    <mergeCell ref="A1951:B1951"/>
    <mergeCell ref="C1951:F1951"/>
    <mergeCell ref="I1951:J1951"/>
    <mergeCell ref="K1951:N1951"/>
    <mergeCell ref="O1951:P1951"/>
    <mergeCell ref="A1952:B1952"/>
    <mergeCell ref="C1952:F1952"/>
    <mergeCell ref="I1952:J1952"/>
    <mergeCell ref="K1952:N1952"/>
    <mergeCell ref="O1952:P1952"/>
    <mergeCell ref="A1949:B1949"/>
    <mergeCell ref="C1949:F1949"/>
    <mergeCell ref="I1949:J1949"/>
    <mergeCell ref="K1949:N1949"/>
    <mergeCell ref="O1949:P1949"/>
    <mergeCell ref="A1950:B1950"/>
    <mergeCell ref="C1950:F1950"/>
    <mergeCell ref="I1950:J1950"/>
    <mergeCell ref="K1950:N1950"/>
    <mergeCell ref="O1950:P1950"/>
    <mergeCell ref="A1947:B1947"/>
    <mergeCell ref="C1947:F1947"/>
    <mergeCell ref="I1947:J1947"/>
    <mergeCell ref="K1947:N1947"/>
    <mergeCell ref="O1947:P1947"/>
    <mergeCell ref="A1948:B1948"/>
    <mergeCell ref="C1948:F1948"/>
    <mergeCell ref="I1948:J1948"/>
    <mergeCell ref="K1948:N1948"/>
    <mergeCell ref="O1948:P1948"/>
    <mergeCell ref="A1962:B1962"/>
    <mergeCell ref="C1962:F1962"/>
    <mergeCell ref="I1962:J1962"/>
    <mergeCell ref="K1962:N1962"/>
    <mergeCell ref="O1962:P1962"/>
    <mergeCell ref="A1963:B1963"/>
    <mergeCell ref="C1963:F1963"/>
    <mergeCell ref="I1963:J1963"/>
    <mergeCell ref="K1963:N1963"/>
    <mergeCell ref="O1963:P1963"/>
    <mergeCell ref="A1960:B1960"/>
    <mergeCell ref="C1960:F1960"/>
    <mergeCell ref="I1960:J1960"/>
    <mergeCell ref="K1960:N1960"/>
    <mergeCell ref="O1960:P1960"/>
    <mergeCell ref="A1961:B1961"/>
    <mergeCell ref="C1961:F1961"/>
    <mergeCell ref="I1961:J1961"/>
    <mergeCell ref="K1961:N1961"/>
    <mergeCell ref="O1961:P1961"/>
    <mergeCell ref="A1958:B1958"/>
    <mergeCell ref="C1958:F1958"/>
    <mergeCell ref="I1958:J1958"/>
    <mergeCell ref="K1958:N1958"/>
    <mergeCell ref="O1958:P1958"/>
    <mergeCell ref="A1959:B1959"/>
    <mergeCell ref="C1959:F1959"/>
    <mergeCell ref="I1959:J1959"/>
    <mergeCell ref="K1959:N1959"/>
    <mergeCell ref="O1959:P1959"/>
    <mergeCell ref="A1956:B1956"/>
    <mergeCell ref="C1956:F1956"/>
    <mergeCell ref="I1956:J1956"/>
    <mergeCell ref="K1956:N1956"/>
    <mergeCell ref="O1956:P1956"/>
    <mergeCell ref="A1957:B1957"/>
    <mergeCell ref="C1957:F1957"/>
    <mergeCell ref="I1957:J1957"/>
    <mergeCell ref="K1957:N1957"/>
    <mergeCell ref="O1957:P1957"/>
    <mergeCell ref="A1970:B1970"/>
    <mergeCell ref="C1970:F1970"/>
    <mergeCell ref="I1970:J1970"/>
    <mergeCell ref="K1970:N1970"/>
    <mergeCell ref="O1970:P1970"/>
    <mergeCell ref="A1971:B1971"/>
    <mergeCell ref="C1971:F1971"/>
    <mergeCell ref="I1971:J1971"/>
    <mergeCell ref="K1971:N1971"/>
    <mergeCell ref="O1971:P1971"/>
    <mergeCell ref="A1968:B1968"/>
    <mergeCell ref="C1968:F1968"/>
    <mergeCell ref="I1968:J1968"/>
    <mergeCell ref="K1968:N1968"/>
    <mergeCell ref="O1968:P1968"/>
    <mergeCell ref="A1969:B1969"/>
    <mergeCell ref="C1969:F1969"/>
    <mergeCell ref="I1969:J1969"/>
    <mergeCell ref="K1969:N1969"/>
    <mergeCell ref="O1969:P1969"/>
    <mergeCell ref="A1966:B1966"/>
    <mergeCell ref="C1966:F1966"/>
    <mergeCell ref="I1966:J1966"/>
    <mergeCell ref="K1966:N1966"/>
    <mergeCell ref="O1966:P1966"/>
    <mergeCell ref="A1967:B1967"/>
    <mergeCell ref="C1967:F1967"/>
    <mergeCell ref="I1967:J1967"/>
    <mergeCell ref="K1967:N1967"/>
    <mergeCell ref="O1967:P1967"/>
    <mergeCell ref="A1964:B1964"/>
    <mergeCell ref="C1964:F1964"/>
    <mergeCell ref="I1964:J1964"/>
    <mergeCell ref="K1964:N1964"/>
    <mergeCell ref="O1964:P1964"/>
    <mergeCell ref="A1965:B1965"/>
    <mergeCell ref="C1965:F1965"/>
    <mergeCell ref="I1965:J1965"/>
    <mergeCell ref="K1965:N1965"/>
    <mergeCell ref="O1965:P1965"/>
    <mergeCell ref="A1978:B1978"/>
    <mergeCell ref="C1978:F1978"/>
    <mergeCell ref="I1978:J1978"/>
    <mergeCell ref="K1978:N1978"/>
    <mergeCell ref="O1978:P1978"/>
    <mergeCell ref="A1979:B1979"/>
    <mergeCell ref="C1979:F1979"/>
    <mergeCell ref="I1979:J1979"/>
    <mergeCell ref="K1979:N1979"/>
    <mergeCell ref="O1979:P1979"/>
    <mergeCell ref="A1976:B1976"/>
    <mergeCell ref="C1976:F1976"/>
    <mergeCell ref="I1976:J1976"/>
    <mergeCell ref="K1976:N1976"/>
    <mergeCell ref="O1976:P1976"/>
    <mergeCell ref="A1977:B1977"/>
    <mergeCell ref="C1977:F1977"/>
    <mergeCell ref="I1977:J1977"/>
    <mergeCell ref="K1977:N1977"/>
    <mergeCell ref="O1977:P1977"/>
    <mergeCell ref="A1974:B1974"/>
    <mergeCell ref="C1974:F1974"/>
    <mergeCell ref="I1974:J1974"/>
    <mergeCell ref="K1974:N1974"/>
    <mergeCell ref="O1974:P1974"/>
    <mergeCell ref="A1975:B1975"/>
    <mergeCell ref="C1975:F1975"/>
    <mergeCell ref="I1975:J1975"/>
    <mergeCell ref="K1975:N1975"/>
    <mergeCell ref="O1975:P1975"/>
    <mergeCell ref="A1972:B1972"/>
    <mergeCell ref="C1972:F1972"/>
    <mergeCell ref="I1972:J1972"/>
    <mergeCell ref="K1972:N1972"/>
    <mergeCell ref="O1972:P1972"/>
    <mergeCell ref="A1973:B1973"/>
    <mergeCell ref="C1973:F1973"/>
    <mergeCell ref="I1973:J1973"/>
    <mergeCell ref="K1973:N1973"/>
    <mergeCell ref="O1973:P1973"/>
    <mergeCell ref="A1986:B1986"/>
    <mergeCell ref="C1986:F1986"/>
    <mergeCell ref="I1986:J1986"/>
    <mergeCell ref="K1986:N1986"/>
    <mergeCell ref="O1986:P1986"/>
    <mergeCell ref="A1987:B1987"/>
    <mergeCell ref="C1987:F1987"/>
    <mergeCell ref="I1987:J1987"/>
    <mergeCell ref="K1987:N1987"/>
    <mergeCell ref="O1987:P1987"/>
    <mergeCell ref="A1984:B1984"/>
    <mergeCell ref="C1984:F1984"/>
    <mergeCell ref="I1984:J1984"/>
    <mergeCell ref="K1984:N1984"/>
    <mergeCell ref="O1984:P1984"/>
    <mergeCell ref="A1985:B1985"/>
    <mergeCell ref="C1985:F1985"/>
    <mergeCell ref="I1985:J1985"/>
    <mergeCell ref="K1985:N1985"/>
    <mergeCell ref="O1985:P1985"/>
    <mergeCell ref="A1982:B1982"/>
    <mergeCell ref="C1982:F1982"/>
    <mergeCell ref="I1982:J1982"/>
    <mergeCell ref="K1982:N1982"/>
    <mergeCell ref="O1982:P1982"/>
    <mergeCell ref="A1983:B1983"/>
    <mergeCell ref="C1983:F1983"/>
    <mergeCell ref="I1983:J1983"/>
    <mergeCell ref="K1983:N1983"/>
    <mergeCell ref="O1983:P1983"/>
    <mergeCell ref="A1980:B1980"/>
    <mergeCell ref="C1980:F1980"/>
    <mergeCell ref="I1980:J1980"/>
    <mergeCell ref="K1980:N1980"/>
    <mergeCell ref="O1980:P1980"/>
    <mergeCell ref="A1981:B1981"/>
    <mergeCell ref="C1981:F1981"/>
    <mergeCell ref="I1981:J1981"/>
    <mergeCell ref="K1981:N1981"/>
    <mergeCell ref="O1981:P1981"/>
    <mergeCell ref="A1994:B1994"/>
    <mergeCell ref="C1994:F1994"/>
    <mergeCell ref="I1994:J1994"/>
    <mergeCell ref="K1994:N1994"/>
    <mergeCell ref="O1994:P1994"/>
    <mergeCell ref="A1995:B1995"/>
    <mergeCell ref="C1995:F1995"/>
    <mergeCell ref="I1995:J1995"/>
    <mergeCell ref="K1995:N1995"/>
    <mergeCell ref="O1995:P1995"/>
    <mergeCell ref="A1992:B1992"/>
    <mergeCell ref="C1992:F1992"/>
    <mergeCell ref="I1992:J1992"/>
    <mergeCell ref="K1992:N1992"/>
    <mergeCell ref="O1992:P1992"/>
    <mergeCell ref="A1993:B1993"/>
    <mergeCell ref="C1993:F1993"/>
    <mergeCell ref="I1993:J1993"/>
    <mergeCell ref="K1993:N1993"/>
    <mergeCell ref="O1993:P1993"/>
    <mergeCell ref="A1990:B1990"/>
    <mergeCell ref="C1990:F1990"/>
    <mergeCell ref="I1990:J1990"/>
    <mergeCell ref="K1990:N1990"/>
    <mergeCell ref="O1990:P1990"/>
    <mergeCell ref="A1991:B1991"/>
    <mergeCell ref="C1991:F1991"/>
    <mergeCell ref="I1991:J1991"/>
    <mergeCell ref="K1991:N1991"/>
    <mergeCell ref="O1991:P1991"/>
    <mergeCell ref="A1988:B1988"/>
    <mergeCell ref="C1988:F1988"/>
    <mergeCell ref="I1988:J1988"/>
    <mergeCell ref="K1988:N1988"/>
    <mergeCell ref="O1988:P1988"/>
    <mergeCell ref="A1989:B1989"/>
    <mergeCell ref="C1989:F1989"/>
    <mergeCell ref="I1989:J1989"/>
    <mergeCell ref="K1989:N1989"/>
    <mergeCell ref="O1989:P1989"/>
    <mergeCell ref="A2002:B2002"/>
    <mergeCell ref="C2002:F2002"/>
    <mergeCell ref="I2002:J2002"/>
    <mergeCell ref="K2002:N2002"/>
    <mergeCell ref="O2002:P2002"/>
    <mergeCell ref="A2003:B2003"/>
    <mergeCell ref="C2003:F2003"/>
    <mergeCell ref="I2003:J2003"/>
    <mergeCell ref="K2003:N2003"/>
    <mergeCell ref="O2003:P2003"/>
    <mergeCell ref="A2000:B2000"/>
    <mergeCell ref="C2000:F2000"/>
    <mergeCell ref="I2000:J2000"/>
    <mergeCell ref="K2000:N2000"/>
    <mergeCell ref="O2000:P2000"/>
    <mergeCell ref="A2001:B2001"/>
    <mergeCell ref="C2001:F2001"/>
    <mergeCell ref="I2001:J2001"/>
    <mergeCell ref="K2001:N2001"/>
    <mergeCell ref="O2001:P2001"/>
    <mergeCell ref="A1998:B1998"/>
    <mergeCell ref="C1998:F1998"/>
    <mergeCell ref="I1998:J1998"/>
    <mergeCell ref="K1998:N1998"/>
    <mergeCell ref="O1998:P1998"/>
    <mergeCell ref="A1999:B1999"/>
    <mergeCell ref="C1999:F1999"/>
    <mergeCell ref="I1999:J1999"/>
    <mergeCell ref="K1999:N1999"/>
    <mergeCell ref="O1999:P1999"/>
    <mergeCell ref="A1996:B1996"/>
    <mergeCell ref="C1996:F1996"/>
    <mergeCell ref="I1996:J1996"/>
    <mergeCell ref="K1996:N1996"/>
    <mergeCell ref="O1996:P1996"/>
    <mergeCell ref="A1997:B1997"/>
    <mergeCell ref="C1997:F1997"/>
    <mergeCell ref="I1997:J1997"/>
    <mergeCell ref="K1997:N1997"/>
    <mergeCell ref="O1997:P1997"/>
    <mergeCell ref="A2010:B2010"/>
    <mergeCell ref="C2010:F2010"/>
    <mergeCell ref="I2010:J2010"/>
    <mergeCell ref="K2010:N2010"/>
    <mergeCell ref="O2010:P2010"/>
    <mergeCell ref="A2011:B2011"/>
    <mergeCell ref="C2011:F2011"/>
    <mergeCell ref="I2011:J2011"/>
    <mergeCell ref="K2011:N2011"/>
    <mergeCell ref="O2011:P2011"/>
    <mergeCell ref="A2008:B2008"/>
    <mergeCell ref="C2008:F2008"/>
    <mergeCell ref="I2008:J2008"/>
    <mergeCell ref="K2008:N2008"/>
    <mergeCell ref="O2008:P2008"/>
    <mergeCell ref="A2009:B2009"/>
    <mergeCell ref="C2009:F2009"/>
    <mergeCell ref="I2009:J2009"/>
    <mergeCell ref="K2009:N2009"/>
    <mergeCell ref="O2009:P2009"/>
    <mergeCell ref="A2006:B2006"/>
    <mergeCell ref="C2006:F2006"/>
    <mergeCell ref="I2006:J2006"/>
    <mergeCell ref="K2006:N2006"/>
    <mergeCell ref="O2006:P2006"/>
    <mergeCell ref="A2007:B2007"/>
    <mergeCell ref="C2007:F2007"/>
    <mergeCell ref="I2007:J2007"/>
    <mergeCell ref="K2007:N2007"/>
    <mergeCell ref="O2007:P2007"/>
    <mergeCell ref="A2004:B2004"/>
    <mergeCell ref="C2004:F2004"/>
    <mergeCell ref="I2004:J2004"/>
    <mergeCell ref="K2004:N2004"/>
    <mergeCell ref="O2004:P2004"/>
    <mergeCell ref="A2005:B2005"/>
    <mergeCell ref="C2005:F2005"/>
    <mergeCell ref="I2005:J2005"/>
    <mergeCell ref="K2005:N2005"/>
    <mergeCell ref="O2005:P2005"/>
    <mergeCell ref="A2018:B2018"/>
    <mergeCell ref="C2018:F2018"/>
    <mergeCell ref="I2018:J2018"/>
    <mergeCell ref="K2018:N2018"/>
    <mergeCell ref="O2018:P2018"/>
    <mergeCell ref="A2019:B2019"/>
    <mergeCell ref="C2019:F2019"/>
    <mergeCell ref="I2019:J2019"/>
    <mergeCell ref="K2019:N2019"/>
    <mergeCell ref="O2019:P2019"/>
    <mergeCell ref="A2016:B2016"/>
    <mergeCell ref="C2016:F2016"/>
    <mergeCell ref="I2016:J2016"/>
    <mergeCell ref="K2016:N2016"/>
    <mergeCell ref="O2016:P2016"/>
    <mergeCell ref="A2017:B2017"/>
    <mergeCell ref="C2017:F2017"/>
    <mergeCell ref="I2017:J2017"/>
    <mergeCell ref="K2017:N2017"/>
    <mergeCell ref="O2017:P2017"/>
    <mergeCell ref="A2014:B2014"/>
    <mergeCell ref="C2014:F2014"/>
    <mergeCell ref="I2014:J2014"/>
    <mergeCell ref="K2014:N2014"/>
    <mergeCell ref="O2014:P2014"/>
    <mergeCell ref="A2015:B2015"/>
    <mergeCell ref="C2015:F2015"/>
    <mergeCell ref="I2015:J2015"/>
    <mergeCell ref="K2015:N2015"/>
    <mergeCell ref="O2015:P2015"/>
    <mergeCell ref="A2012:B2012"/>
    <mergeCell ref="C2012:F2012"/>
    <mergeCell ref="I2012:J2012"/>
    <mergeCell ref="K2012:N2012"/>
    <mergeCell ref="O2012:P2012"/>
    <mergeCell ref="A2013:B2013"/>
    <mergeCell ref="C2013:F2013"/>
    <mergeCell ref="I2013:J2013"/>
    <mergeCell ref="K2013:N2013"/>
    <mergeCell ref="O2013:P2013"/>
    <mergeCell ref="A2026:B2026"/>
    <mergeCell ref="C2026:F2026"/>
    <mergeCell ref="I2026:J2026"/>
    <mergeCell ref="K2026:N2026"/>
    <mergeCell ref="O2026:P2026"/>
    <mergeCell ref="A2027:B2027"/>
    <mergeCell ref="C2027:F2027"/>
    <mergeCell ref="I2027:J2027"/>
    <mergeCell ref="K2027:N2027"/>
    <mergeCell ref="O2027:P2027"/>
    <mergeCell ref="A2024:B2024"/>
    <mergeCell ref="C2024:F2024"/>
    <mergeCell ref="I2024:J2024"/>
    <mergeCell ref="K2024:N2024"/>
    <mergeCell ref="O2024:P2024"/>
    <mergeCell ref="A2025:B2025"/>
    <mergeCell ref="C2025:F2025"/>
    <mergeCell ref="I2025:J2025"/>
    <mergeCell ref="K2025:N2025"/>
    <mergeCell ref="O2025:P2025"/>
    <mergeCell ref="A2022:B2022"/>
    <mergeCell ref="C2022:F2022"/>
    <mergeCell ref="I2022:J2022"/>
    <mergeCell ref="K2022:N2022"/>
    <mergeCell ref="O2022:P2022"/>
    <mergeCell ref="A2023:B2023"/>
    <mergeCell ref="C2023:F2023"/>
    <mergeCell ref="I2023:J2023"/>
    <mergeCell ref="K2023:N2023"/>
    <mergeCell ref="O2023:P2023"/>
    <mergeCell ref="A2020:B2020"/>
    <mergeCell ref="C2020:F2020"/>
    <mergeCell ref="I2020:J2020"/>
    <mergeCell ref="K2020:N2020"/>
    <mergeCell ref="O2020:P2020"/>
    <mergeCell ref="A2021:B2021"/>
    <mergeCell ref="C2021:F2021"/>
    <mergeCell ref="I2021:J2021"/>
    <mergeCell ref="K2021:N2021"/>
    <mergeCell ref="O2021:P2021"/>
    <mergeCell ref="A2034:B2034"/>
    <mergeCell ref="C2034:F2034"/>
    <mergeCell ref="I2034:J2034"/>
    <mergeCell ref="K2034:N2034"/>
    <mergeCell ref="O2034:P2034"/>
    <mergeCell ref="A2035:B2035"/>
    <mergeCell ref="C2035:F2035"/>
    <mergeCell ref="I2035:J2035"/>
    <mergeCell ref="K2035:N2035"/>
    <mergeCell ref="O2035:P2035"/>
    <mergeCell ref="A2032:B2032"/>
    <mergeCell ref="C2032:F2032"/>
    <mergeCell ref="I2032:J2032"/>
    <mergeCell ref="K2032:N2032"/>
    <mergeCell ref="O2032:P2032"/>
    <mergeCell ref="A2033:B2033"/>
    <mergeCell ref="C2033:F2033"/>
    <mergeCell ref="I2033:J2033"/>
    <mergeCell ref="K2033:N2033"/>
    <mergeCell ref="O2033:P2033"/>
    <mergeCell ref="A2030:B2030"/>
    <mergeCell ref="C2030:F2030"/>
    <mergeCell ref="I2030:J2030"/>
    <mergeCell ref="K2030:N2030"/>
    <mergeCell ref="O2030:P2030"/>
    <mergeCell ref="A2031:B2031"/>
    <mergeCell ref="C2031:F2031"/>
    <mergeCell ref="I2031:J2031"/>
    <mergeCell ref="K2031:N2031"/>
    <mergeCell ref="O2031:P2031"/>
    <mergeCell ref="A2028:B2028"/>
    <mergeCell ref="C2028:F2028"/>
    <mergeCell ref="I2028:J2028"/>
    <mergeCell ref="K2028:N2028"/>
    <mergeCell ref="O2028:P2028"/>
    <mergeCell ref="A2029:B2029"/>
    <mergeCell ref="C2029:F2029"/>
    <mergeCell ref="I2029:J2029"/>
    <mergeCell ref="K2029:N2029"/>
    <mergeCell ref="O2029:P2029"/>
    <mergeCell ref="A2042:B2042"/>
    <mergeCell ref="C2042:F2042"/>
    <mergeCell ref="I2042:J2042"/>
    <mergeCell ref="K2042:N2042"/>
    <mergeCell ref="O2042:P2042"/>
    <mergeCell ref="A2043:B2043"/>
    <mergeCell ref="C2043:F2043"/>
    <mergeCell ref="I2043:J2043"/>
    <mergeCell ref="K2043:N2043"/>
    <mergeCell ref="O2043:P2043"/>
    <mergeCell ref="A2040:B2040"/>
    <mergeCell ref="C2040:F2040"/>
    <mergeCell ref="I2040:J2040"/>
    <mergeCell ref="K2040:N2040"/>
    <mergeCell ref="O2040:P2040"/>
    <mergeCell ref="A2041:B2041"/>
    <mergeCell ref="C2041:F2041"/>
    <mergeCell ref="I2041:J2041"/>
    <mergeCell ref="K2041:N2041"/>
    <mergeCell ref="O2041:P2041"/>
    <mergeCell ref="A2038:B2038"/>
    <mergeCell ref="C2038:F2038"/>
    <mergeCell ref="I2038:J2038"/>
    <mergeCell ref="K2038:N2038"/>
    <mergeCell ref="O2038:P2038"/>
    <mergeCell ref="A2039:B2039"/>
    <mergeCell ref="C2039:F2039"/>
    <mergeCell ref="I2039:J2039"/>
    <mergeCell ref="K2039:N2039"/>
    <mergeCell ref="O2039:P2039"/>
    <mergeCell ref="A2036:B2036"/>
    <mergeCell ref="C2036:F2036"/>
    <mergeCell ref="I2036:J2036"/>
    <mergeCell ref="K2036:N2036"/>
    <mergeCell ref="O2036:P2036"/>
    <mergeCell ref="A2037:B2037"/>
    <mergeCell ref="C2037:F2037"/>
    <mergeCell ref="I2037:J2037"/>
    <mergeCell ref="K2037:N2037"/>
    <mergeCell ref="O2037:P2037"/>
    <mergeCell ref="A2050:B2050"/>
    <mergeCell ref="C2050:F2050"/>
    <mergeCell ref="I2050:J2050"/>
    <mergeCell ref="K2050:N2050"/>
    <mergeCell ref="O2050:P2050"/>
    <mergeCell ref="A2051:B2051"/>
    <mergeCell ref="C2051:F2051"/>
    <mergeCell ref="I2051:J2051"/>
    <mergeCell ref="K2051:N2051"/>
    <mergeCell ref="O2051:P2051"/>
    <mergeCell ref="A2048:B2048"/>
    <mergeCell ref="C2048:F2048"/>
    <mergeCell ref="I2048:J2048"/>
    <mergeCell ref="K2048:N2048"/>
    <mergeCell ref="O2048:P2048"/>
    <mergeCell ref="A2049:B2049"/>
    <mergeCell ref="C2049:F2049"/>
    <mergeCell ref="I2049:J2049"/>
    <mergeCell ref="K2049:N2049"/>
    <mergeCell ref="O2049:P2049"/>
    <mergeCell ref="A2046:B2046"/>
    <mergeCell ref="C2046:F2046"/>
    <mergeCell ref="I2046:J2046"/>
    <mergeCell ref="K2046:N2046"/>
    <mergeCell ref="O2046:P2046"/>
    <mergeCell ref="A2047:B2047"/>
    <mergeCell ref="C2047:F2047"/>
    <mergeCell ref="I2047:J2047"/>
    <mergeCell ref="K2047:N2047"/>
    <mergeCell ref="O2047:P2047"/>
    <mergeCell ref="A2044:B2044"/>
    <mergeCell ref="C2044:F2044"/>
    <mergeCell ref="I2044:J2044"/>
    <mergeCell ref="K2044:N2044"/>
    <mergeCell ref="O2044:P2044"/>
    <mergeCell ref="A2045:B2045"/>
    <mergeCell ref="C2045:F2045"/>
    <mergeCell ref="I2045:J2045"/>
    <mergeCell ref="K2045:N2045"/>
    <mergeCell ref="O2045:P2045"/>
    <mergeCell ref="A2058:B2058"/>
    <mergeCell ref="C2058:F2058"/>
    <mergeCell ref="I2058:J2058"/>
    <mergeCell ref="K2058:N2058"/>
    <mergeCell ref="O2058:P2058"/>
    <mergeCell ref="A2059:B2059"/>
    <mergeCell ref="C2059:F2059"/>
    <mergeCell ref="I2059:J2059"/>
    <mergeCell ref="K2059:N2059"/>
    <mergeCell ref="O2059:P2059"/>
    <mergeCell ref="A2056:B2056"/>
    <mergeCell ref="C2056:F2056"/>
    <mergeCell ref="I2056:J2056"/>
    <mergeCell ref="K2056:N2056"/>
    <mergeCell ref="O2056:P2056"/>
    <mergeCell ref="A2057:B2057"/>
    <mergeCell ref="C2057:F2057"/>
    <mergeCell ref="I2057:J2057"/>
    <mergeCell ref="K2057:N2057"/>
    <mergeCell ref="O2057:P2057"/>
    <mergeCell ref="A2054:B2054"/>
    <mergeCell ref="C2054:F2054"/>
    <mergeCell ref="I2054:J2054"/>
    <mergeCell ref="K2054:N2054"/>
    <mergeCell ref="O2054:P2054"/>
    <mergeCell ref="A2055:B2055"/>
    <mergeCell ref="C2055:F2055"/>
    <mergeCell ref="I2055:J2055"/>
    <mergeCell ref="K2055:N2055"/>
    <mergeCell ref="O2055:P2055"/>
    <mergeCell ref="A2052:B2052"/>
    <mergeCell ref="C2052:F2052"/>
    <mergeCell ref="I2052:J2052"/>
    <mergeCell ref="K2052:N2052"/>
    <mergeCell ref="O2052:P2052"/>
    <mergeCell ref="A2053:B2053"/>
    <mergeCell ref="C2053:F2053"/>
    <mergeCell ref="I2053:J2053"/>
    <mergeCell ref="K2053:N2053"/>
    <mergeCell ref="O2053:P2053"/>
    <mergeCell ref="A2066:B2066"/>
    <mergeCell ref="C2066:F2066"/>
    <mergeCell ref="I2066:J2066"/>
    <mergeCell ref="K2066:N2066"/>
    <mergeCell ref="O2066:P2066"/>
    <mergeCell ref="A2067:B2067"/>
    <mergeCell ref="C2067:F2067"/>
    <mergeCell ref="I2067:J2067"/>
    <mergeCell ref="K2067:N2067"/>
    <mergeCell ref="O2067:P2067"/>
    <mergeCell ref="A2064:B2064"/>
    <mergeCell ref="C2064:F2064"/>
    <mergeCell ref="I2064:J2064"/>
    <mergeCell ref="K2064:N2064"/>
    <mergeCell ref="O2064:P2064"/>
    <mergeCell ref="A2065:B2065"/>
    <mergeCell ref="C2065:F2065"/>
    <mergeCell ref="I2065:J2065"/>
    <mergeCell ref="K2065:N2065"/>
    <mergeCell ref="O2065:P2065"/>
    <mergeCell ref="A2062:B2062"/>
    <mergeCell ref="C2062:F2062"/>
    <mergeCell ref="I2062:J2062"/>
    <mergeCell ref="K2062:N2062"/>
    <mergeCell ref="O2062:P2062"/>
    <mergeCell ref="A2063:B2063"/>
    <mergeCell ref="C2063:F2063"/>
    <mergeCell ref="I2063:J2063"/>
    <mergeCell ref="K2063:N2063"/>
    <mergeCell ref="O2063:P2063"/>
    <mergeCell ref="A2060:B2060"/>
    <mergeCell ref="C2060:F2060"/>
    <mergeCell ref="I2060:J2060"/>
    <mergeCell ref="K2060:N2060"/>
    <mergeCell ref="O2060:P2060"/>
    <mergeCell ref="A2061:B2061"/>
    <mergeCell ref="C2061:F2061"/>
    <mergeCell ref="I2061:J2061"/>
    <mergeCell ref="K2061:N2061"/>
    <mergeCell ref="O2061:P2061"/>
    <mergeCell ref="A2074:B2074"/>
    <mergeCell ref="C2074:F2074"/>
    <mergeCell ref="I2074:J2074"/>
    <mergeCell ref="K2074:N2074"/>
    <mergeCell ref="O2074:P2074"/>
    <mergeCell ref="A2075:B2075"/>
    <mergeCell ref="C2075:F2075"/>
    <mergeCell ref="I2075:J2075"/>
    <mergeCell ref="K2075:N2075"/>
    <mergeCell ref="O2075:P2075"/>
    <mergeCell ref="A2072:B2072"/>
    <mergeCell ref="C2072:F2072"/>
    <mergeCell ref="I2072:J2072"/>
    <mergeCell ref="K2072:N2072"/>
    <mergeCell ref="O2072:P2072"/>
    <mergeCell ref="A2073:B2073"/>
    <mergeCell ref="C2073:F2073"/>
    <mergeCell ref="I2073:J2073"/>
    <mergeCell ref="K2073:N2073"/>
    <mergeCell ref="O2073:P2073"/>
    <mergeCell ref="A2070:B2070"/>
    <mergeCell ref="C2070:F2070"/>
    <mergeCell ref="I2070:J2070"/>
    <mergeCell ref="K2070:N2070"/>
    <mergeCell ref="O2070:P2070"/>
    <mergeCell ref="A2071:B2071"/>
    <mergeCell ref="C2071:F2071"/>
    <mergeCell ref="I2071:J2071"/>
    <mergeCell ref="K2071:N2071"/>
    <mergeCell ref="O2071:P2071"/>
    <mergeCell ref="A2068:B2068"/>
    <mergeCell ref="C2068:F2068"/>
    <mergeCell ref="I2068:J2068"/>
    <mergeCell ref="K2068:N2068"/>
    <mergeCell ref="O2068:P2068"/>
    <mergeCell ref="A2069:B2069"/>
    <mergeCell ref="C2069:F2069"/>
    <mergeCell ref="I2069:J2069"/>
    <mergeCell ref="K2069:N2069"/>
    <mergeCell ref="O2069:P2069"/>
    <mergeCell ref="A2083:B2083"/>
    <mergeCell ref="C2083:F2083"/>
    <mergeCell ref="I2083:J2083"/>
    <mergeCell ref="K2083:N2083"/>
    <mergeCell ref="O2083:P2083"/>
    <mergeCell ref="A2084:B2084"/>
    <mergeCell ref="C2084:F2084"/>
    <mergeCell ref="I2084:J2084"/>
    <mergeCell ref="K2084:N2084"/>
    <mergeCell ref="O2084:P2084"/>
    <mergeCell ref="A2081:B2081"/>
    <mergeCell ref="C2081:Q2081"/>
    <mergeCell ref="A2082:B2082"/>
    <mergeCell ref="C2082:F2082"/>
    <mergeCell ref="I2082:J2082"/>
    <mergeCell ref="K2082:N2082"/>
    <mergeCell ref="O2082:P2082"/>
    <mergeCell ref="A2078:B2078"/>
    <mergeCell ref="C2078:F2078"/>
    <mergeCell ref="I2078:J2078"/>
    <mergeCell ref="K2078:N2078"/>
    <mergeCell ref="O2078:P2078"/>
    <mergeCell ref="A2079:F2079"/>
    <mergeCell ref="I2079:J2079"/>
    <mergeCell ref="K2079:N2079"/>
    <mergeCell ref="O2079:P2079"/>
    <mergeCell ref="A2076:B2076"/>
    <mergeCell ref="C2076:F2076"/>
    <mergeCell ref="I2076:J2076"/>
    <mergeCell ref="K2076:N2076"/>
    <mergeCell ref="O2076:P2076"/>
    <mergeCell ref="A2077:B2077"/>
    <mergeCell ref="C2077:F2077"/>
    <mergeCell ref="I2077:J2077"/>
    <mergeCell ref="K2077:N2077"/>
    <mergeCell ref="O2077:P2077"/>
    <mergeCell ref="A2091:B2091"/>
    <mergeCell ref="C2091:F2091"/>
    <mergeCell ref="I2091:J2091"/>
    <mergeCell ref="K2091:N2091"/>
    <mergeCell ref="O2091:P2091"/>
    <mergeCell ref="A2092:B2092"/>
    <mergeCell ref="C2092:F2092"/>
    <mergeCell ref="I2092:J2092"/>
    <mergeCell ref="K2092:N2092"/>
    <mergeCell ref="O2092:P2092"/>
    <mergeCell ref="A2089:B2089"/>
    <mergeCell ref="C2089:F2089"/>
    <mergeCell ref="I2089:J2089"/>
    <mergeCell ref="K2089:N2089"/>
    <mergeCell ref="O2089:P2089"/>
    <mergeCell ref="A2090:B2090"/>
    <mergeCell ref="C2090:F2090"/>
    <mergeCell ref="I2090:J2090"/>
    <mergeCell ref="K2090:N2090"/>
    <mergeCell ref="O2090:P2090"/>
    <mergeCell ref="A2087:B2087"/>
    <mergeCell ref="C2087:F2087"/>
    <mergeCell ref="I2087:J2087"/>
    <mergeCell ref="K2087:N2087"/>
    <mergeCell ref="O2087:P2087"/>
    <mergeCell ref="A2088:B2088"/>
    <mergeCell ref="C2088:F2088"/>
    <mergeCell ref="I2088:J2088"/>
    <mergeCell ref="K2088:N2088"/>
    <mergeCell ref="O2088:P2088"/>
    <mergeCell ref="A2085:B2085"/>
    <mergeCell ref="C2085:F2085"/>
    <mergeCell ref="I2085:J2085"/>
    <mergeCell ref="K2085:N2085"/>
    <mergeCell ref="O2085:P2085"/>
    <mergeCell ref="A2086:B2086"/>
    <mergeCell ref="C2086:F2086"/>
    <mergeCell ref="I2086:J2086"/>
    <mergeCell ref="K2086:N2086"/>
    <mergeCell ref="O2086:P2086"/>
    <mergeCell ref="A2099:B2099"/>
    <mergeCell ref="C2099:F2099"/>
    <mergeCell ref="I2099:J2099"/>
    <mergeCell ref="K2099:N2099"/>
    <mergeCell ref="O2099:P2099"/>
    <mergeCell ref="A2100:B2100"/>
    <mergeCell ref="C2100:F2100"/>
    <mergeCell ref="I2100:J2100"/>
    <mergeCell ref="K2100:N2100"/>
    <mergeCell ref="O2100:P2100"/>
    <mergeCell ref="A2097:B2097"/>
    <mergeCell ref="C2097:F2097"/>
    <mergeCell ref="I2097:J2097"/>
    <mergeCell ref="K2097:N2097"/>
    <mergeCell ref="O2097:P2097"/>
    <mergeCell ref="A2098:B2098"/>
    <mergeCell ref="C2098:F2098"/>
    <mergeCell ref="I2098:J2098"/>
    <mergeCell ref="K2098:N2098"/>
    <mergeCell ref="O2098:P2098"/>
    <mergeCell ref="A2095:B2095"/>
    <mergeCell ref="C2095:F2095"/>
    <mergeCell ref="I2095:J2095"/>
    <mergeCell ref="K2095:N2095"/>
    <mergeCell ref="O2095:P2095"/>
    <mergeCell ref="A2096:B2096"/>
    <mergeCell ref="C2096:F2096"/>
    <mergeCell ref="I2096:J2096"/>
    <mergeCell ref="K2096:N2096"/>
    <mergeCell ref="O2096:P2096"/>
    <mergeCell ref="A2093:B2093"/>
    <mergeCell ref="C2093:F2093"/>
    <mergeCell ref="I2093:J2093"/>
    <mergeCell ref="K2093:N2093"/>
    <mergeCell ref="O2093:P2093"/>
    <mergeCell ref="A2094:B2094"/>
    <mergeCell ref="C2094:F2094"/>
    <mergeCell ref="I2094:J2094"/>
    <mergeCell ref="K2094:N2094"/>
    <mergeCell ref="O2094:P2094"/>
    <mergeCell ref="A2107:B2107"/>
    <mergeCell ref="C2107:F2107"/>
    <mergeCell ref="I2107:J2107"/>
    <mergeCell ref="K2107:N2107"/>
    <mergeCell ref="O2107:P2107"/>
    <mergeCell ref="A2108:B2108"/>
    <mergeCell ref="C2108:F2108"/>
    <mergeCell ref="I2108:J2108"/>
    <mergeCell ref="K2108:N2108"/>
    <mergeCell ref="O2108:P2108"/>
    <mergeCell ref="A2105:B2105"/>
    <mergeCell ref="C2105:F2105"/>
    <mergeCell ref="I2105:J2105"/>
    <mergeCell ref="K2105:N2105"/>
    <mergeCell ref="O2105:P2105"/>
    <mergeCell ref="A2106:B2106"/>
    <mergeCell ref="C2106:F2106"/>
    <mergeCell ref="I2106:J2106"/>
    <mergeCell ref="K2106:N2106"/>
    <mergeCell ref="O2106:P2106"/>
    <mergeCell ref="A2103:B2103"/>
    <mergeCell ref="C2103:F2103"/>
    <mergeCell ref="I2103:J2103"/>
    <mergeCell ref="K2103:N2103"/>
    <mergeCell ref="O2103:P2103"/>
    <mergeCell ref="A2104:B2104"/>
    <mergeCell ref="C2104:F2104"/>
    <mergeCell ref="I2104:J2104"/>
    <mergeCell ref="K2104:N2104"/>
    <mergeCell ref="O2104:P2104"/>
    <mergeCell ref="A2101:B2101"/>
    <mergeCell ref="C2101:F2101"/>
    <mergeCell ref="I2101:J2101"/>
    <mergeCell ref="K2101:N2101"/>
    <mergeCell ref="O2101:P2101"/>
    <mergeCell ref="A2102:B2102"/>
    <mergeCell ref="C2102:F2102"/>
    <mergeCell ref="I2102:J2102"/>
    <mergeCell ref="K2102:N2102"/>
    <mergeCell ref="O2102:P2102"/>
    <mergeCell ref="A2115:B2115"/>
    <mergeCell ref="C2115:F2115"/>
    <mergeCell ref="I2115:J2115"/>
    <mergeCell ref="K2115:N2115"/>
    <mergeCell ref="O2115:P2115"/>
    <mergeCell ref="A2116:B2116"/>
    <mergeCell ref="C2116:F2116"/>
    <mergeCell ref="I2116:J2116"/>
    <mergeCell ref="K2116:N2116"/>
    <mergeCell ref="O2116:P2116"/>
    <mergeCell ref="A2113:B2113"/>
    <mergeCell ref="C2113:F2113"/>
    <mergeCell ref="I2113:J2113"/>
    <mergeCell ref="K2113:N2113"/>
    <mergeCell ref="O2113:P2113"/>
    <mergeCell ref="A2114:B2114"/>
    <mergeCell ref="C2114:F2114"/>
    <mergeCell ref="I2114:J2114"/>
    <mergeCell ref="K2114:N2114"/>
    <mergeCell ref="O2114:P2114"/>
    <mergeCell ref="A2111:B2111"/>
    <mergeCell ref="C2111:F2111"/>
    <mergeCell ref="I2111:J2111"/>
    <mergeCell ref="K2111:N2111"/>
    <mergeCell ref="O2111:P2111"/>
    <mergeCell ref="A2112:B2112"/>
    <mergeCell ref="C2112:F2112"/>
    <mergeCell ref="I2112:J2112"/>
    <mergeCell ref="K2112:N2112"/>
    <mergeCell ref="O2112:P2112"/>
    <mergeCell ref="A2109:B2109"/>
    <mergeCell ref="C2109:F2109"/>
    <mergeCell ref="I2109:J2109"/>
    <mergeCell ref="K2109:N2109"/>
    <mergeCell ref="O2109:P2109"/>
    <mergeCell ref="A2110:B2110"/>
    <mergeCell ref="C2110:F2110"/>
    <mergeCell ref="I2110:J2110"/>
    <mergeCell ref="K2110:N2110"/>
    <mergeCell ref="O2110:P2110"/>
    <mergeCell ref="A2123:B2123"/>
    <mergeCell ref="C2123:F2123"/>
    <mergeCell ref="I2123:J2123"/>
    <mergeCell ref="K2123:N2123"/>
    <mergeCell ref="O2123:P2123"/>
    <mergeCell ref="A2124:B2124"/>
    <mergeCell ref="C2124:F2124"/>
    <mergeCell ref="I2124:J2124"/>
    <mergeCell ref="K2124:N2124"/>
    <mergeCell ref="O2124:P2124"/>
    <mergeCell ref="A2121:B2121"/>
    <mergeCell ref="C2121:F2121"/>
    <mergeCell ref="I2121:J2121"/>
    <mergeCell ref="K2121:N2121"/>
    <mergeCell ref="O2121:P2121"/>
    <mergeCell ref="A2122:B2122"/>
    <mergeCell ref="C2122:F2122"/>
    <mergeCell ref="I2122:J2122"/>
    <mergeCell ref="K2122:N2122"/>
    <mergeCell ref="O2122:P2122"/>
    <mergeCell ref="A2119:B2119"/>
    <mergeCell ref="C2119:F2119"/>
    <mergeCell ref="I2119:J2119"/>
    <mergeCell ref="K2119:N2119"/>
    <mergeCell ref="O2119:P2119"/>
    <mergeCell ref="A2120:B2120"/>
    <mergeCell ref="C2120:F2120"/>
    <mergeCell ref="I2120:J2120"/>
    <mergeCell ref="K2120:N2120"/>
    <mergeCell ref="O2120:P2120"/>
    <mergeCell ref="A2117:B2117"/>
    <mergeCell ref="C2117:F2117"/>
    <mergeCell ref="I2117:J2117"/>
    <mergeCell ref="K2117:N2117"/>
    <mergeCell ref="O2117:P2117"/>
    <mergeCell ref="A2118:B2118"/>
    <mergeCell ref="C2118:F2118"/>
    <mergeCell ref="I2118:J2118"/>
    <mergeCell ref="K2118:N2118"/>
    <mergeCell ref="O2118:P2118"/>
    <mergeCell ref="A2131:B2131"/>
    <mergeCell ref="C2131:F2131"/>
    <mergeCell ref="I2131:J2131"/>
    <mergeCell ref="K2131:N2131"/>
    <mergeCell ref="O2131:P2131"/>
    <mergeCell ref="A2132:B2132"/>
    <mergeCell ref="C2132:F2132"/>
    <mergeCell ref="I2132:J2132"/>
    <mergeCell ref="K2132:N2132"/>
    <mergeCell ref="O2132:P2132"/>
    <mergeCell ref="A2129:B2129"/>
    <mergeCell ref="C2129:F2129"/>
    <mergeCell ref="I2129:J2129"/>
    <mergeCell ref="K2129:N2129"/>
    <mergeCell ref="O2129:P2129"/>
    <mergeCell ref="A2130:B2130"/>
    <mergeCell ref="C2130:F2130"/>
    <mergeCell ref="I2130:J2130"/>
    <mergeCell ref="K2130:N2130"/>
    <mergeCell ref="O2130:P2130"/>
    <mergeCell ref="A2127:B2127"/>
    <mergeCell ref="C2127:F2127"/>
    <mergeCell ref="I2127:J2127"/>
    <mergeCell ref="K2127:N2127"/>
    <mergeCell ref="O2127:P2127"/>
    <mergeCell ref="A2128:B2128"/>
    <mergeCell ref="C2128:F2128"/>
    <mergeCell ref="I2128:J2128"/>
    <mergeCell ref="K2128:N2128"/>
    <mergeCell ref="O2128:P2128"/>
    <mergeCell ref="A2125:B2125"/>
    <mergeCell ref="C2125:F2125"/>
    <mergeCell ref="I2125:J2125"/>
    <mergeCell ref="K2125:N2125"/>
    <mergeCell ref="O2125:P2125"/>
    <mergeCell ref="A2126:B2126"/>
    <mergeCell ref="C2126:F2126"/>
    <mergeCell ref="I2126:J2126"/>
    <mergeCell ref="K2126:N2126"/>
    <mergeCell ref="O2126:P2126"/>
    <mergeCell ref="A2139:B2139"/>
    <mergeCell ref="C2139:F2139"/>
    <mergeCell ref="I2139:J2139"/>
    <mergeCell ref="K2139:N2139"/>
    <mergeCell ref="O2139:P2139"/>
    <mergeCell ref="A2140:B2140"/>
    <mergeCell ref="C2140:F2140"/>
    <mergeCell ref="I2140:J2140"/>
    <mergeCell ref="K2140:N2140"/>
    <mergeCell ref="O2140:P2140"/>
    <mergeCell ref="A2137:B2137"/>
    <mergeCell ref="C2137:F2137"/>
    <mergeCell ref="I2137:J2137"/>
    <mergeCell ref="K2137:N2137"/>
    <mergeCell ref="O2137:P2137"/>
    <mergeCell ref="A2138:B2138"/>
    <mergeCell ref="C2138:F2138"/>
    <mergeCell ref="I2138:J2138"/>
    <mergeCell ref="K2138:N2138"/>
    <mergeCell ref="O2138:P2138"/>
    <mergeCell ref="A2135:B2135"/>
    <mergeCell ref="C2135:F2135"/>
    <mergeCell ref="I2135:J2135"/>
    <mergeCell ref="K2135:N2135"/>
    <mergeCell ref="O2135:P2135"/>
    <mergeCell ref="A2136:B2136"/>
    <mergeCell ref="C2136:F2136"/>
    <mergeCell ref="I2136:J2136"/>
    <mergeCell ref="K2136:N2136"/>
    <mergeCell ref="O2136:P2136"/>
    <mergeCell ref="A2133:B2133"/>
    <mergeCell ref="C2133:F2133"/>
    <mergeCell ref="I2133:J2133"/>
    <mergeCell ref="K2133:N2133"/>
    <mergeCell ref="O2133:P2133"/>
    <mergeCell ref="A2134:B2134"/>
    <mergeCell ref="C2134:F2134"/>
    <mergeCell ref="I2134:J2134"/>
    <mergeCell ref="K2134:N2134"/>
    <mergeCell ref="O2134:P2134"/>
    <mergeCell ref="A2147:B2147"/>
    <mergeCell ref="C2147:F2147"/>
    <mergeCell ref="I2147:J2147"/>
    <mergeCell ref="K2147:N2147"/>
    <mergeCell ref="O2147:P2147"/>
    <mergeCell ref="A2148:B2148"/>
    <mergeCell ref="C2148:F2148"/>
    <mergeCell ref="I2148:J2148"/>
    <mergeCell ref="K2148:N2148"/>
    <mergeCell ref="O2148:P2148"/>
    <mergeCell ref="A2145:B2145"/>
    <mergeCell ref="C2145:F2145"/>
    <mergeCell ref="I2145:J2145"/>
    <mergeCell ref="K2145:N2145"/>
    <mergeCell ref="O2145:P2145"/>
    <mergeCell ref="A2146:B2146"/>
    <mergeCell ref="C2146:F2146"/>
    <mergeCell ref="I2146:J2146"/>
    <mergeCell ref="K2146:N2146"/>
    <mergeCell ref="O2146:P2146"/>
    <mergeCell ref="A2143:B2143"/>
    <mergeCell ref="C2143:F2143"/>
    <mergeCell ref="I2143:J2143"/>
    <mergeCell ref="K2143:N2143"/>
    <mergeCell ref="O2143:P2143"/>
    <mergeCell ref="A2144:B2144"/>
    <mergeCell ref="C2144:F2144"/>
    <mergeCell ref="I2144:J2144"/>
    <mergeCell ref="K2144:N2144"/>
    <mergeCell ref="O2144:P2144"/>
    <mergeCell ref="A2141:B2141"/>
    <mergeCell ref="C2141:F2141"/>
    <mergeCell ref="I2141:J2141"/>
    <mergeCell ref="K2141:N2141"/>
    <mergeCell ref="O2141:P2141"/>
    <mergeCell ref="A2142:B2142"/>
    <mergeCell ref="C2142:F2142"/>
    <mergeCell ref="I2142:J2142"/>
    <mergeCell ref="K2142:N2142"/>
    <mergeCell ref="O2142:P2142"/>
    <mergeCell ref="A2155:B2155"/>
    <mergeCell ref="C2155:F2155"/>
    <mergeCell ref="I2155:J2155"/>
    <mergeCell ref="K2155:N2155"/>
    <mergeCell ref="O2155:P2155"/>
    <mergeCell ref="A2156:B2156"/>
    <mergeCell ref="C2156:F2156"/>
    <mergeCell ref="I2156:J2156"/>
    <mergeCell ref="K2156:N2156"/>
    <mergeCell ref="O2156:P2156"/>
    <mergeCell ref="A2153:B2153"/>
    <mergeCell ref="C2153:F2153"/>
    <mergeCell ref="I2153:J2153"/>
    <mergeCell ref="K2153:N2153"/>
    <mergeCell ref="O2153:P2153"/>
    <mergeCell ref="A2154:B2154"/>
    <mergeCell ref="C2154:F2154"/>
    <mergeCell ref="I2154:J2154"/>
    <mergeCell ref="K2154:N2154"/>
    <mergeCell ref="O2154:P2154"/>
    <mergeCell ref="A2151:B2151"/>
    <mergeCell ref="C2151:F2151"/>
    <mergeCell ref="I2151:J2151"/>
    <mergeCell ref="K2151:N2151"/>
    <mergeCell ref="O2151:P2151"/>
    <mergeCell ref="A2152:B2152"/>
    <mergeCell ref="C2152:F2152"/>
    <mergeCell ref="I2152:J2152"/>
    <mergeCell ref="K2152:N2152"/>
    <mergeCell ref="O2152:P2152"/>
    <mergeCell ref="A2149:B2149"/>
    <mergeCell ref="C2149:F2149"/>
    <mergeCell ref="I2149:J2149"/>
    <mergeCell ref="K2149:N2149"/>
    <mergeCell ref="O2149:P2149"/>
    <mergeCell ref="A2150:B2150"/>
    <mergeCell ref="C2150:F2150"/>
    <mergeCell ref="I2150:J2150"/>
    <mergeCell ref="K2150:N2150"/>
    <mergeCell ref="O2150:P2150"/>
    <mergeCell ref="A2163:B2163"/>
    <mergeCell ref="C2163:F2163"/>
    <mergeCell ref="I2163:J2163"/>
    <mergeCell ref="K2163:N2163"/>
    <mergeCell ref="O2163:P2163"/>
    <mergeCell ref="A2164:B2164"/>
    <mergeCell ref="C2164:F2164"/>
    <mergeCell ref="I2164:J2164"/>
    <mergeCell ref="K2164:N2164"/>
    <mergeCell ref="O2164:P2164"/>
    <mergeCell ref="A2161:B2161"/>
    <mergeCell ref="C2161:F2161"/>
    <mergeCell ref="I2161:J2161"/>
    <mergeCell ref="K2161:N2161"/>
    <mergeCell ref="O2161:P2161"/>
    <mergeCell ref="A2162:B2162"/>
    <mergeCell ref="C2162:F2162"/>
    <mergeCell ref="I2162:J2162"/>
    <mergeCell ref="K2162:N2162"/>
    <mergeCell ref="O2162:P2162"/>
    <mergeCell ref="A2159:B2159"/>
    <mergeCell ref="C2159:F2159"/>
    <mergeCell ref="I2159:J2159"/>
    <mergeCell ref="K2159:N2159"/>
    <mergeCell ref="O2159:P2159"/>
    <mergeCell ref="A2160:B2160"/>
    <mergeCell ref="C2160:F2160"/>
    <mergeCell ref="I2160:J2160"/>
    <mergeCell ref="K2160:N2160"/>
    <mergeCell ref="O2160:P2160"/>
    <mergeCell ref="A2157:B2157"/>
    <mergeCell ref="C2157:F2157"/>
    <mergeCell ref="I2157:J2157"/>
    <mergeCell ref="K2157:N2157"/>
    <mergeCell ref="O2157:P2157"/>
    <mergeCell ref="A2158:B2158"/>
    <mergeCell ref="C2158:F2158"/>
    <mergeCell ref="I2158:J2158"/>
    <mergeCell ref="K2158:N2158"/>
    <mergeCell ref="O2158:P2158"/>
    <mergeCell ref="A2171:B2171"/>
    <mergeCell ref="C2171:F2171"/>
    <mergeCell ref="I2171:J2171"/>
    <mergeCell ref="K2171:N2171"/>
    <mergeCell ref="O2171:P2171"/>
    <mergeCell ref="A2172:B2172"/>
    <mergeCell ref="C2172:F2172"/>
    <mergeCell ref="I2172:J2172"/>
    <mergeCell ref="K2172:N2172"/>
    <mergeCell ref="O2172:P2172"/>
    <mergeCell ref="A2169:B2169"/>
    <mergeCell ref="C2169:F2169"/>
    <mergeCell ref="I2169:J2169"/>
    <mergeCell ref="K2169:N2169"/>
    <mergeCell ref="O2169:P2169"/>
    <mergeCell ref="A2170:B2170"/>
    <mergeCell ref="C2170:F2170"/>
    <mergeCell ref="I2170:J2170"/>
    <mergeCell ref="K2170:N2170"/>
    <mergeCell ref="O2170:P2170"/>
    <mergeCell ref="A2167:B2167"/>
    <mergeCell ref="C2167:F2167"/>
    <mergeCell ref="I2167:J2167"/>
    <mergeCell ref="K2167:N2167"/>
    <mergeCell ref="O2167:P2167"/>
    <mergeCell ref="A2168:B2168"/>
    <mergeCell ref="C2168:F2168"/>
    <mergeCell ref="I2168:J2168"/>
    <mergeCell ref="K2168:N2168"/>
    <mergeCell ref="O2168:P2168"/>
    <mergeCell ref="A2165:B2165"/>
    <mergeCell ref="C2165:F2165"/>
    <mergeCell ref="I2165:J2165"/>
    <mergeCell ref="K2165:N2165"/>
    <mergeCell ref="O2165:P2165"/>
    <mergeCell ref="A2166:B2166"/>
    <mergeCell ref="C2166:F2166"/>
    <mergeCell ref="I2166:J2166"/>
    <mergeCell ref="K2166:N2166"/>
    <mergeCell ref="O2166:P2166"/>
    <mergeCell ref="A2179:B2179"/>
    <mergeCell ref="C2179:F2179"/>
    <mergeCell ref="I2179:J2179"/>
    <mergeCell ref="K2179:N2179"/>
    <mergeCell ref="O2179:P2179"/>
    <mergeCell ref="A2180:B2180"/>
    <mergeCell ref="C2180:F2180"/>
    <mergeCell ref="I2180:J2180"/>
    <mergeCell ref="K2180:N2180"/>
    <mergeCell ref="O2180:P2180"/>
    <mergeCell ref="A2177:B2177"/>
    <mergeCell ref="C2177:F2177"/>
    <mergeCell ref="I2177:J2177"/>
    <mergeCell ref="K2177:N2177"/>
    <mergeCell ref="O2177:P2177"/>
    <mergeCell ref="A2178:B2178"/>
    <mergeCell ref="C2178:F2178"/>
    <mergeCell ref="I2178:J2178"/>
    <mergeCell ref="K2178:N2178"/>
    <mergeCell ref="O2178:P2178"/>
    <mergeCell ref="A2175:B2175"/>
    <mergeCell ref="C2175:F2175"/>
    <mergeCell ref="I2175:J2175"/>
    <mergeCell ref="K2175:N2175"/>
    <mergeCell ref="O2175:P2175"/>
    <mergeCell ref="A2176:B2176"/>
    <mergeCell ref="C2176:F2176"/>
    <mergeCell ref="I2176:J2176"/>
    <mergeCell ref="K2176:N2176"/>
    <mergeCell ref="O2176:P2176"/>
    <mergeCell ref="A2173:B2173"/>
    <mergeCell ref="C2173:F2173"/>
    <mergeCell ref="I2173:J2173"/>
    <mergeCell ref="K2173:N2173"/>
    <mergeCell ref="O2173:P2173"/>
    <mergeCell ref="A2174:B2174"/>
    <mergeCell ref="C2174:F2174"/>
    <mergeCell ref="I2174:J2174"/>
    <mergeCell ref="K2174:N2174"/>
    <mergeCell ref="O2174:P2174"/>
    <mergeCell ref="A2188:B2188"/>
    <mergeCell ref="C2188:Q2188"/>
    <mergeCell ref="A2189:B2189"/>
    <mergeCell ref="C2189:F2189"/>
    <mergeCell ref="I2189:J2189"/>
    <mergeCell ref="K2189:N2189"/>
    <mergeCell ref="O2189:P2189"/>
    <mergeCell ref="A2185:B2185"/>
    <mergeCell ref="C2185:F2185"/>
    <mergeCell ref="I2185:J2185"/>
    <mergeCell ref="K2185:N2185"/>
    <mergeCell ref="O2185:P2185"/>
    <mergeCell ref="A2186:F2186"/>
    <mergeCell ref="I2186:J2186"/>
    <mergeCell ref="K2186:N2186"/>
    <mergeCell ref="O2186:P2186"/>
    <mergeCell ref="A2183:B2183"/>
    <mergeCell ref="C2183:F2183"/>
    <mergeCell ref="I2183:J2183"/>
    <mergeCell ref="K2183:N2183"/>
    <mergeCell ref="O2183:P2183"/>
    <mergeCell ref="A2184:B2184"/>
    <mergeCell ref="C2184:F2184"/>
    <mergeCell ref="I2184:J2184"/>
    <mergeCell ref="K2184:N2184"/>
    <mergeCell ref="O2184:P2184"/>
    <mergeCell ref="A2181:B2181"/>
    <mergeCell ref="C2181:F2181"/>
    <mergeCell ref="I2181:J2181"/>
    <mergeCell ref="K2181:N2181"/>
    <mergeCell ref="O2181:P2181"/>
    <mergeCell ref="A2182:B2182"/>
    <mergeCell ref="C2182:F2182"/>
    <mergeCell ref="I2182:J2182"/>
    <mergeCell ref="K2182:N2182"/>
    <mergeCell ref="O2182:P2182"/>
    <mergeCell ref="A2196:B2196"/>
    <mergeCell ref="C2196:F2196"/>
    <mergeCell ref="I2196:J2196"/>
    <mergeCell ref="K2196:N2196"/>
    <mergeCell ref="O2196:P2196"/>
    <mergeCell ref="A2197:B2197"/>
    <mergeCell ref="C2197:F2197"/>
    <mergeCell ref="I2197:J2197"/>
    <mergeCell ref="K2197:N2197"/>
    <mergeCell ref="O2197:P2197"/>
    <mergeCell ref="A2194:B2194"/>
    <mergeCell ref="C2194:F2194"/>
    <mergeCell ref="I2194:J2194"/>
    <mergeCell ref="K2194:N2194"/>
    <mergeCell ref="O2194:P2194"/>
    <mergeCell ref="A2195:B2195"/>
    <mergeCell ref="C2195:F2195"/>
    <mergeCell ref="I2195:J2195"/>
    <mergeCell ref="K2195:N2195"/>
    <mergeCell ref="O2195:P2195"/>
    <mergeCell ref="A2192:B2192"/>
    <mergeCell ref="C2192:F2192"/>
    <mergeCell ref="I2192:J2192"/>
    <mergeCell ref="K2192:N2192"/>
    <mergeCell ref="O2192:P2192"/>
    <mergeCell ref="A2193:B2193"/>
    <mergeCell ref="C2193:F2193"/>
    <mergeCell ref="I2193:J2193"/>
    <mergeCell ref="K2193:N2193"/>
    <mergeCell ref="O2193:P2193"/>
    <mergeCell ref="A2190:B2190"/>
    <mergeCell ref="C2190:F2190"/>
    <mergeCell ref="I2190:J2190"/>
    <mergeCell ref="K2190:N2190"/>
    <mergeCell ref="O2190:P2190"/>
    <mergeCell ref="A2191:B2191"/>
    <mergeCell ref="C2191:F2191"/>
    <mergeCell ref="I2191:J2191"/>
    <mergeCell ref="K2191:N2191"/>
    <mergeCell ref="O2191:P2191"/>
    <mergeCell ref="A2204:B2204"/>
    <mergeCell ref="C2204:F2204"/>
    <mergeCell ref="I2204:J2204"/>
    <mergeCell ref="K2204:N2204"/>
    <mergeCell ref="O2204:P2204"/>
    <mergeCell ref="A2205:B2205"/>
    <mergeCell ref="C2205:F2205"/>
    <mergeCell ref="I2205:J2205"/>
    <mergeCell ref="K2205:N2205"/>
    <mergeCell ref="O2205:P2205"/>
    <mergeCell ref="A2202:B2202"/>
    <mergeCell ref="C2202:F2202"/>
    <mergeCell ref="I2202:J2202"/>
    <mergeCell ref="K2202:N2202"/>
    <mergeCell ref="O2202:P2202"/>
    <mergeCell ref="A2203:B2203"/>
    <mergeCell ref="C2203:F2203"/>
    <mergeCell ref="I2203:J2203"/>
    <mergeCell ref="K2203:N2203"/>
    <mergeCell ref="O2203:P2203"/>
    <mergeCell ref="A2200:B2200"/>
    <mergeCell ref="C2200:F2200"/>
    <mergeCell ref="I2200:J2200"/>
    <mergeCell ref="K2200:N2200"/>
    <mergeCell ref="O2200:P2200"/>
    <mergeCell ref="A2201:B2201"/>
    <mergeCell ref="C2201:F2201"/>
    <mergeCell ref="I2201:J2201"/>
    <mergeCell ref="K2201:N2201"/>
    <mergeCell ref="O2201:P2201"/>
    <mergeCell ref="A2198:B2198"/>
    <mergeCell ref="C2198:F2198"/>
    <mergeCell ref="I2198:J2198"/>
    <mergeCell ref="K2198:N2198"/>
    <mergeCell ref="O2198:P2198"/>
    <mergeCell ref="A2199:B2199"/>
    <mergeCell ref="C2199:F2199"/>
    <mergeCell ref="I2199:J2199"/>
    <mergeCell ref="K2199:N2199"/>
    <mergeCell ref="O2199:P2199"/>
    <mergeCell ref="A2212:B2212"/>
    <mergeCell ref="C2212:F2212"/>
    <mergeCell ref="I2212:J2212"/>
    <mergeCell ref="K2212:N2212"/>
    <mergeCell ref="O2212:P2212"/>
    <mergeCell ref="A2213:B2213"/>
    <mergeCell ref="C2213:F2213"/>
    <mergeCell ref="I2213:J2213"/>
    <mergeCell ref="K2213:N2213"/>
    <mergeCell ref="O2213:P2213"/>
    <mergeCell ref="A2210:B2210"/>
    <mergeCell ref="C2210:F2210"/>
    <mergeCell ref="I2210:J2210"/>
    <mergeCell ref="K2210:N2210"/>
    <mergeCell ref="O2210:P2210"/>
    <mergeCell ref="A2211:B2211"/>
    <mergeCell ref="C2211:F2211"/>
    <mergeCell ref="I2211:J2211"/>
    <mergeCell ref="K2211:N2211"/>
    <mergeCell ref="O2211:P2211"/>
    <mergeCell ref="A2208:B2208"/>
    <mergeCell ref="C2208:F2208"/>
    <mergeCell ref="I2208:J2208"/>
    <mergeCell ref="K2208:N2208"/>
    <mergeCell ref="O2208:P2208"/>
    <mergeCell ref="A2209:B2209"/>
    <mergeCell ref="C2209:F2209"/>
    <mergeCell ref="I2209:J2209"/>
    <mergeCell ref="K2209:N2209"/>
    <mergeCell ref="O2209:P2209"/>
    <mergeCell ref="A2206:B2206"/>
    <mergeCell ref="C2206:F2206"/>
    <mergeCell ref="I2206:J2206"/>
    <mergeCell ref="K2206:N2206"/>
    <mergeCell ref="O2206:P2206"/>
    <mergeCell ref="A2207:B2207"/>
    <mergeCell ref="C2207:F2207"/>
    <mergeCell ref="I2207:J2207"/>
    <mergeCell ref="K2207:N2207"/>
    <mergeCell ref="O2207:P2207"/>
    <mergeCell ref="A2220:B2220"/>
    <mergeCell ref="C2220:F2220"/>
    <mergeCell ref="I2220:J2220"/>
    <mergeCell ref="K2220:N2220"/>
    <mergeCell ref="O2220:P2220"/>
    <mergeCell ref="A2221:B2221"/>
    <mergeCell ref="C2221:F2221"/>
    <mergeCell ref="I2221:J2221"/>
    <mergeCell ref="K2221:N2221"/>
    <mergeCell ref="O2221:P2221"/>
    <mergeCell ref="A2218:B2218"/>
    <mergeCell ref="C2218:F2218"/>
    <mergeCell ref="I2218:J2218"/>
    <mergeCell ref="K2218:N2218"/>
    <mergeCell ref="O2218:P2218"/>
    <mergeCell ref="A2219:B2219"/>
    <mergeCell ref="C2219:F2219"/>
    <mergeCell ref="I2219:J2219"/>
    <mergeCell ref="K2219:N2219"/>
    <mergeCell ref="O2219:P2219"/>
    <mergeCell ref="A2216:B2216"/>
    <mergeCell ref="C2216:F2216"/>
    <mergeCell ref="I2216:J2216"/>
    <mergeCell ref="K2216:N2216"/>
    <mergeCell ref="O2216:P2216"/>
    <mergeCell ref="A2217:B2217"/>
    <mergeCell ref="C2217:F2217"/>
    <mergeCell ref="I2217:J2217"/>
    <mergeCell ref="K2217:N2217"/>
    <mergeCell ref="O2217:P2217"/>
    <mergeCell ref="A2214:B2214"/>
    <mergeCell ref="C2214:F2214"/>
    <mergeCell ref="I2214:J2214"/>
    <mergeCell ref="K2214:N2214"/>
    <mergeCell ref="O2214:P2214"/>
    <mergeCell ref="A2215:B2215"/>
    <mergeCell ref="C2215:F2215"/>
    <mergeCell ref="I2215:J2215"/>
    <mergeCell ref="K2215:N2215"/>
    <mergeCell ref="O2215:P2215"/>
    <mergeCell ref="A2228:B2228"/>
    <mergeCell ref="C2228:F2228"/>
    <mergeCell ref="I2228:J2228"/>
    <mergeCell ref="K2228:N2228"/>
    <mergeCell ref="O2228:P2228"/>
    <mergeCell ref="A2229:F2229"/>
    <mergeCell ref="I2229:J2229"/>
    <mergeCell ref="K2229:N2229"/>
    <mergeCell ref="O2229:P2229"/>
    <mergeCell ref="A2226:B2226"/>
    <mergeCell ref="C2226:F2226"/>
    <mergeCell ref="I2226:J2226"/>
    <mergeCell ref="K2226:N2226"/>
    <mergeCell ref="O2226:P2226"/>
    <mergeCell ref="A2227:B2227"/>
    <mergeCell ref="C2227:F2227"/>
    <mergeCell ref="I2227:J2227"/>
    <mergeCell ref="K2227:N2227"/>
    <mergeCell ref="O2227:P2227"/>
    <mergeCell ref="A2224:B2224"/>
    <mergeCell ref="C2224:F2224"/>
    <mergeCell ref="I2224:J2224"/>
    <mergeCell ref="K2224:N2224"/>
    <mergeCell ref="O2224:P2224"/>
    <mergeCell ref="A2225:B2225"/>
    <mergeCell ref="C2225:F2225"/>
    <mergeCell ref="I2225:J2225"/>
    <mergeCell ref="K2225:N2225"/>
    <mergeCell ref="O2225:P2225"/>
    <mergeCell ref="A2222:B2222"/>
    <mergeCell ref="C2222:F2222"/>
    <mergeCell ref="I2222:J2222"/>
    <mergeCell ref="K2222:N2222"/>
    <mergeCell ref="O2222:P2222"/>
    <mergeCell ref="A2223:B2223"/>
    <mergeCell ref="C2223:F2223"/>
    <mergeCell ref="I2223:J2223"/>
    <mergeCell ref="K2223:N2223"/>
    <mergeCell ref="O2223:P2223"/>
    <mergeCell ref="A2237:B2237"/>
    <mergeCell ref="C2237:F2237"/>
    <mergeCell ref="I2237:J2237"/>
    <mergeCell ref="K2237:N2237"/>
    <mergeCell ref="O2237:P2237"/>
    <mergeCell ref="A2238:B2238"/>
    <mergeCell ref="C2238:F2238"/>
    <mergeCell ref="I2238:J2238"/>
    <mergeCell ref="K2238:N2238"/>
    <mergeCell ref="O2238:P2238"/>
    <mergeCell ref="A2235:B2235"/>
    <mergeCell ref="C2235:F2235"/>
    <mergeCell ref="I2235:J2235"/>
    <mergeCell ref="K2235:N2235"/>
    <mergeCell ref="O2235:P2235"/>
    <mergeCell ref="A2236:B2236"/>
    <mergeCell ref="C2236:F2236"/>
    <mergeCell ref="I2236:J2236"/>
    <mergeCell ref="K2236:N2236"/>
    <mergeCell ref="O2236:P2236"/>
    <mergeCell ref="A2233:B2233"/>
    <mergeCell ref="C2233:F2233"/>
    <mergeCell ref="I2233:J2233"/>
    <mergeCell ref="K2233:N2233"/>
    <mergeCell ref="O2233:P2233"/>
    <mergeCell ref="A2234:B2234"/>
    <mergeCell ref="C2234:F2234"/>
    <mergeCell ref="I2234:J2234"/>
    <mergeCell ref="K2234:N2234"/>
    <mergeCell ref="O2234:P2234"/>
    <mergeCell ref="A2231:B2231"/>
    <mergeCell ref="C2231:Q2231"/>
    <mergeCell ref="A2232:B2232"/>
    <mergeCell ref="C2232:F2232"/>
    <mergeCell ref="I2232:J2232"/>
    <mergeCell ref="K2232:N2232"/>
    <mergeCell ref="O2232:P2232"/>
    <mergeCell ref="A2245:B2245"/>
    <mergeCell ref="C2245:F2245"/>
    <mergeCell ref="I2245:J2245"/>
    <mergeCell ref="K2245:N2245"/>
    <mergeCell ref="O2245:P2245"/>
    <mergeCell ref="A2246:B2246"/>
    <mergeCell ref="C2246:F2246"/>
    <mergeCell ref="I2246:J2246"/>
    <mergeCell ref="K2246:N2246"/>
    <mergeCell ref="O2246:P2246"/>
    <mergeCell ref="A2243:B2243"/>
    <mergeCell ref="C2243:F2243"/>
    <mergeCell ref="I2243:J2243"/>
    <mergeCell ref="K2243:N2243"/>
    <mergeCell ref="O2243:P2243"/>
    <mergeCell ref="A2244:B2244"/>
    <mergeCell ref="C2244:F2244"/>
    <mergeCell ref="I2244:J2244"/>
    <mergeCell ref="K2244:N2244"/>
    <mergeCell ref="O2244:P2244"/>
    <mergeCell ref="A2241:B2241"/>
    <mergeCell ref="C2241:F2241"/>
    <mergeCell ref="I2241:J2241"/>
    <mergeCell ref="K2241:N2241"/>
    <mergeCell ref="O2241:P2241"/>
    <mergeCell ref="A2242:B2242"/>
    <mergeCell ref="C2242:F2242"/>
    <mergeCell ref="I2242:J2242"/>
    <mergeCell ref="K2242:N2242"/>
    <mergeCell ref="O2242:P2242"/>
    <mergeCell ref="A2239:B2239"/>
    <mergeCell ref="C2239:F2239"/>
    <mergeCell ref="I2239:J2239"/>
    <mergeCell ref="K2239:N2239"/>
    <mergeCell ref="O2239:P2239"/>
    <mergeCell ref="A2240:B2240"/>
    <mergeCell ref="C2240:F2240"/>
    <mergeCell ref="I2240:J2240"/>
    <mergeCell ref="K2240:N2240"/>
    <mergeCell ref="O2240:P2240"/>
    <mergeCell ref="A2253:B2253"/>
    <mergeCell ref="C2253:F2253"/>
    <mergeCell ref="I2253:J2253"/>
    <mergeCell ref="K2253:N2253"/>
    <mergeCell ref="O2253:P2253"/>
    <mergeCell ref="A2254:B2254"/>
    <mergeCell ref="C2254:F2254"/>
    <mergeCell ref="I2254:J2254"/>
    <mergeCell ref="K2254:N2254"/>
    <mergeCell ref="O2254:P2254"/>
    <mergeCell ref="A2251:B2251"/>
    <mergeCell ref="C2251:F2251"/>
    <mergeCell ref="I2251:J2251"/>
    <mergeCell ref="K2251:N2251"/>
    <mergeCell ref="O2251:P2251"/>
    <mergeCell ref="A2252:B2252"/>
    <mergeCell ref="C2252:F2252"/>
    <mergeCell ref="I2252:J2252"/>
    <mergeCell ref="K2252:N2252"/>
    <mergeCell ref="O2252:P2252"/>
    <mergeCell ref="A2249:B2249"/>
    <mergeCell ref="C2249:F2249"/>
    <mergeCell ref="I2249:J2249"/>
    <mergeCell ref="K2249:N2249"/>
    <mergeCell ref="O2249:P2249"/>
    <mergeCell ref="A2250:B2250"/>
    <mergeCell ref="C2250:F2250"/>
    <mergeCell ref="I2250:J2250"/>
    <mergeCell ref="K2250:N2250"/>
    <mergeCell ref="O2250:P2250"/>
    <mergeCell ref="A2247:B2247"/>
    <mergeCell ref="C2247:F2247"/>
    <mergeCell ref="I2247:J2247"/>
    <mergeCell ref="K2247:N2247"/>
    <mergeCell ref="O2247:P2247"/>
    <mergeCell ref="A2248:B2248"/>
    <mergeCell ref="C2248:F2248"/>
    <mergeCell ref="I2248:J2248"/>
    <mergeCell ref="K2248:N2248"/>
    <mergeCell ref="O2248:P2248"/>
    <mergeCell ref="A2261:B2261"/>
    <mergeCell ref="C2261:F2261"/>
    <mergeCell ref="I2261:J2261"/>
    <mergeCell ref="K2261:N2261"/>
    <mergeCell ref="O2261:P2261"/>
    <mergeCell ref="A2262:B2262"/>
    <mergeCell ref="C2262:F2262"/>
    <mergeCell ref="I2262:J2262"/>
    <mergeCell ref="K2262:N2262"/>
    <mergeCell ref="O2262:P2262"/>
    <mergeCell ref="A2259:B2259"/>
    <mergeCell ref="C2259:F2259"/>
    <mergeCell ref="I2259:J2259"/>
    <mergeCell ref="K2259:N2259"/>
    <mergeCell ref="O2259:P2259"/>
    <mergeCell ref="A2260:B2260"/>
    <mergeCell ref="C2260:F2260"/>
    <mergeCell ref="I2260:J2260"/>
    <mergeCell ref="K2260:N2260"/>
    <mergeCell ref="O2260:P2260"/>
    <mergeCell ref="A2257:B2257"/>
    <mergeCell ref="C2257:F2257"/>
    <mergeCell ref="I2257:J2257"/>
    <mergeCell ref="K2257:N2257"/>
    <mergeCell ref="O2257:P2257"/>
    <mergeCell ref="A2258:B2258"/>
    <mergeCell ref="C2258:F2258"/>
    <mergeCell ref="I2258:J2258"/>
    <mergeCell ref="K2258:N2258"/>
    <mergeCell ref="O2258:P2258"/>
    <mergeCell ref="A2255:B2255"/>
    <mergeCell ref="C2255:F2255"/>
    <mergeCell ref="I2255:J2255"/>
    <mergeCell ref="K2255:N2255"/>
    <mergeCell ref="O2255:P2255"/>
    <mergeCell ref="A2256:B2256"/>
    <mergeCell ref="C2256:F2256"/>
    <mergeCell ref="I2256:J2256"/>
    <mergeCell ref="K2256:N2256"/>
    <mergeCell ref="O2256:P2256"/>
    <mergeCell ref="A2269:B2269"/>
    <mergeCell ref="C2269:F2269"/>
    <mergeCell ref="I2269:J2269"/>
    <mergeCell ref="K2269:N2269"/>
    <mergeCell ref="O2269:P2269"/>
    <mergeCell ref="A2270:B2270"/>
    <mergeCell ref="C2270:F2270"/>
    <mergeCell ref="I2270:J2270"/>
    <mergeCell ref="K2270:N2270"/>
    <mergeCell ref="O2270:P2270"/>
    <mergeCell ref="A2267:B2267"/>
    <mergeCell ref="C2267:F2267"/>
    <mergeCell ref="I2267:J2267"/>
    <mergeCell ref="K2267:N2267"/>
    <mergeCell ref="O2267:P2267"/>
    <mergeCell ref="A2268:B2268"/>
    <mergeCell ref="C2268:F2268"/>
    <mergeCell ref="I2268:J2268"/>
    <mergeCell ref="K2268:N2268"/>
    <mergeCell ref="O2268:P2268"/>
    <mergeCell ref="A2265:B2265"/>
    <mergeCell ref="C2265:F2265"/>
    <mergeCell ref="I2265:J2265"/>
    <mergeCell ref="K2265:N2265"/>
    <mergeCell ref="O2265:P2265"/>
    <mergeCell ref="A2266:B2266"/>
    <mergeCell ref="C2266:F2266"/>
    <mergeCell ref="I2266:J2266"/>
    <mergeCell ref="K2266:N2266"/>
    <mergeCell ref="O2266:P2266"/>
    <mergeCell ref="A2263:B2263"/>
    <mergeCell ref="C2263:F2263"/>
    <mergeCell ref="I2263:J2263"/>
    <mergeCell ref="K2263:N2263"/>
    <mergeCell ref="O2263:P2263"/>
    <mergeCell ref="A2264:B2264"/>
    <mergeCell ref="C2264:F2264"/>
    <mergeCell ref="I2264:J2264"/>
    <mergeCell ref="K2264:N2264"/>
    <mergeCell ref="O2264:P2264"/>
    <mergeCell ref="A2277:B2277"/>
    <mergeCell ref="C2277:F2277"/>
    <mergeCell ref="I2277:J2277"/>
    <mergeCell ref="K2277:N2277"/>
    <mergeCell ref="O2277:P2277"/>
    <mergeCell ref="A2278:B2278"/>
    <mergeCell ref="C2278:F2278"/>
    <mergeCell ref="I2278:J2278"/>
    <mergeCell ref="K2278:N2278"/>
    <mergeCell ref="O2278:P2278"/>
    <mergeCell ref="A2275:B2275"/>
    <mergeCell ref="C2275:F2275"/>
    <mergeCell ref="I2275:J2275"/>
    <mergeCell ref="K2275:N2275"/>
    <mergeCell ref="O2275:P2275"/>
    <mergeCell ref="A2276:B2276"/>
    <mergeCell ref="C2276:F2276"/>
    <mergeCell ref="I2276:J2276"/>
    <mergeCell ref="K2276:N2276"/>
    <mergeCell ref="O2276:P2276"/>
    <mergeCell ref="A2273:B2273"/>
    <mergeCell ref="C2273:F2273"/>
    <mergeCell ref="I2273:J2273"/>
    <mergeCell ref="K2273:N2273"/>
    <mergeCell ref="O2273:P2273"/>
    <mergeCell ref="A2274:B2274"/>
    <mergeCell ref="C2274:F2274"/>
    <mergeCell ref="I2274:J2274"/>
    <mergeCell ref="K2274:N2274"/>
    <mergeCell ref="O2274:P2274"/>
    <mergeCell ref="A2271:B2271"/>
    <mergeCell ref="C2271:F2271"/>
    <mergeCell ref="I2271:J2271"/>
    <mergeCell ref="K2271:N2271"/>
    <mergeCell ref="O2271:P2271"/>
    <mergeCell ref="A2272:B2272"/>
    <mergeCell ref="C2272:F2272"/>
    <mergeCell ref="I2272:J2272"/>
    <mergeCell ref="K2272:N2272"/>
    <mergeCell ref="O2272:P2272"/>
    <mergeCell ref="A2285:B2285"/>
    <mergeCell ref="C2285:F2285"/>
    <mergeCell ref="I2285:J2285"/>
    <mergeCell ref="K2285:N2285"/>
    <mergeCell ref="O2285:P2285"/>
    <mergeCell ref="A2286:B2286"/>
    <mergeCell ref="C2286:F2286"/>
    <mergeCell ref="I2286:J2286"/>
    <mergeCell ref="K2286:N2286"/>
    <mergeCell ref="O2286:P2286"/>
    <mergeCell ref="A2283:B2283"/>
    <mergeCell ref="C2283:F2283"/>
    <mergeCell ref="I2283:J2283"/>
    <mergeCell ref="K2283:N2283"/>
    <mergeCell ref="O2283:P2283"/>
    <mergeCell ref="A2284:B2284"/>
    <mergeCell ref="C2284:F2284"/>
    <mergeCell ref="I2284:J2284"/>
    <mergeCell ref="K2284:N2284"/>
    <mergeCell ref="O2284:P2284"/>
    <mergeCell ref="A2281:B2281"/>
    <mergeCell ref="C2281:F2281"/>
    <mergeCell ref="I2281:J2281"/>
    <mergeCell ref="K2281:N2281"/>
    <mergeCell ref="O2281:P2281"/>
    <mergeCell ref="A2282:B2282"/>
    <mergeCell ref="C2282:F2282"/>
    <mergeCell ref="I2282:J2282"/>
    <mergeCell ref="K2282:N2282"/>
    <mergeCell ref="O2282:P2282"/>
    <mergeCell ref="A2279:B2279"/>
    <mergeCell ref="C2279:F2279"/>
    <mergeCell ref="I2279:J2279"/>
    <mergeCell ref="K2279:N2279"/>
    <mergeCell ref="O2279:P2279"/>
    <mergeCell ref="A2280:B2280"/>
    <mergeCell ref="C2280:F2280"/>
    <mergeCell ref="I2280:J2280"/>
    <mergeCell ref="K2280:N2280"/>
    <mergeCell ref="O2280:P2280"/>
    <mergeCell ref="A2293:B2293"/>
    <mergeCell ref="C2293:F2293"/>
    <mergeCell ref="I2293:J2293"/>
    <mergeCell ref="K2293:N2293"/>
    <mergeCell ref="O2293:P2293"/>
    <mergeCell ref="A2294:B2294"/>
    <mergeCell ref="C2294:F2294"/>
    <mergeCell ref="I2294:J2294"/>
    <mergeCell ref="K2294:N2294"/>
    <mergeCell ref="O2294:P2294"/>
    <mergeCell ref="A2291:B2291"/>
    <mergeCell ref="C2291:F2291"/>
    <mergeCell ref="I2291:J2291"/>
    <mergeCell ref="K2291:N2291"/>
    <mergeCell ref="O2291:P2291"/>
    <mergeCell ref="A2292:B2292"/>
    <mergeCell ref="C2292:F2292"/>
    <mergeCell ref="I2292:J2292"/>
    <mergeCell ref="K2292:N2292"/>
    <mergeCell ref="O2292:P2292"/>
    <mergeCell ref="A2289:B2289"/>
    <mergeCell ref="C2289:F2289"/>
    <mergeCell ref="I2289:J2289"/>
    <mergeCell ref="K2289:N2289"/>
    <mergeCell ref="O2289:P2289"/>
    <mergeCell ref="A2290:B2290"/>
    <mergeCell ref="C2290:F2290"/>
    <mergeCell ref="I2290:J2290"/>
    <mergeCell ref="K2290:N2290"/>
    <mergeCell ref="O2290:P2290"/>
    <mergeCell ref="A2287:B2287"/>
    <mergeCell ref="C2287:F2287"/>
    <mergeCell ref="I2287:J2287"/>
    <mergeCell ref="K2287:N2287"/>
    <mergeCell ref="O2287:P2287"/>
    <mergeCell ref="A2288:B2288"/>
    <mergeCell ref="C2288:F2288"/>
    <mergeCell ref="I2288:J2288"/>
    <mergeCell ref="K2288:N2288"/>
    <mergeCell ref="O2288:P2288"/>
    <mergeCell ref="A2301:B2301"/>
    <mergeCell ref="C2301:F2301"/>
    <mergeCell ref="I2301:J2301"/>
    <mergeCell ref="K2301:N2301"/>
    <mergeCell ref="O2301:P2301"/>
    <mergeCell ref="A2302:B2302"/>
    <mergeCell ref="C2302:F2302"/>
    <mergeCell ref="I2302:J2302"/>
    <mergeCell ref="K2302:N2302"/>
    <mergeCell ref="O2302:P2302"/>
    <mergeCell ref="A2299:B2299"/>
    <mergeCell ref="C2299:F2299"/>
    <mergeCell ref="I2299:J2299"/>
    <mergeCell ref="K2299:N2299"/>
    <mergeCell ref="O2299:P2299"/>
    <mergeCell ref="A2300:B2300"/>
    <mergeCell ref="C2300:F2300"/>
    <mergeCell ref="I2300:J2300"/>
    <mergeCell ref="K2300:N2300"/>
    <mergeCell ref="O2300:P2300"/>
    <mergeCell ref="A2297:B2297"/>
    <mergeCell ref="C2297:F2297"/>
    <mergeCell ref="I2297:J2297"/>
    <mergeCell ref="K2297:N2297"/>
    <mergeCell ref="O2297:P2297"/>
    <mergeCell ref="A2298:B2298"/>
    <mergeCell ref="C2298:F2298"/>
    <mergeCell ref="I2298:J2298"/>
    <mergeCell ref="K2298:N2298"/>
    <mergeCell ref="O2298:P2298"/>
    <mergeCell ref="A2295:B2295"/>
    <mergeCell ref="C2295:F2295"/>
    <mergeCell ref="I2295:J2295"/>
    <mergeCell ref="K2295:N2295"/>
    <mergeCell ref="O2295:P2295"/>
    <mergeCell ref="A2296:B2296"/>
    <mergeCell ref="C2296:F2296"/>
    <mergeCell ref="I2296:J2296"/>
    <mergeCell ref="K2296:N2296"/>
    <mergeCell ref="O2296:P2296"/>
    <mergeCell ref="A2309:B2309"/>
    <mergeCell ref="C2309:F2309"/>
    <mergeCell ref="I2309:J2309"/>
    <mergeCell ref="K2309:N2309"/>
    <mergeCell ref="O2309:P2309"/>
    <mergeCell ref="A2310:B2310"/>
    <mergeCell ref="C2310:F2310"/>
    <mergeCell ref="I2310:J2310"/>
    <mergeCell ref="K2310:N2310"/>
    <mergeCell ref="O2310:P2310"/>
    <mergeCell ref="A2307:B2307"/>
    <mergeCell ref="C2307:F2307"/>
    <mergeCell ref="I2307:J2307"/>
    <mergeCell ref="K2307:N2307"/>
    <mergeCell ref="O2307:P2307"/>
    <mergeCell ref="A2308:B2308"/>
    <mergeCell ref="C2308:F2308"/>
    <mergeCell ref="I2308:J2308"/>
    <mergeCell ref="K2308:N2308"/>
    <mergeCell ref="O2308:P2308"/>
    <mergeCell ref="A2305:B2305"/>
    <mergeCell ref="C2305:F2305"/>
    <mergeCell ref="I2305:J2305"/>
    <mergeCell ref="K2305:N2305"/>
    <mergeCell ref="O2305:P2305"/>
    <mergeCell ref="A2306:B2306"/>
    <mergeCell ref="C2306:F2306"/>
    <mergeCell ref="I2306:J2306"/>
    <mergeCell ref="K2306:N2306"/>
    <mergeCell ref="O2306:P2306"/>
    <mergeCell ref="A2303:B2303"/>
    <mergeCell ref="C2303:F2303"/>
    <mergeCell ref="I2303:J2303"/>
    <mergeCell ref="K2303:N2303"/>
    <mergeCell ref="O2303:P2303"/>
    <mergeCell ref="A2304:B2304"/>
    <mergeCell ref="C2304:F2304"/>
    <mergeCell ref="I2304:J2304"/>
    <mergeCell ref="K2304:N2304"/>
    <mergeCell ref="O2304:P2304"/>
    <mergeCell ref="A2317:B2317"/>
    <mergeCell ref="C2317:F2317"/>
    <mergeCell ref="I2317:J2317"/>
    <mergeCell ref="K2317:N2317"/>
    <mergeCell ref="O2317:P2317"/>
    <mergeCell ref="A2318:B2318"/>
    <mergeCell ref="C2318:F2318"/>
    <mergeCell ref="I2318:J2318"/>
    <mergeCell ref="K2318:N2318"/>
    <mergeCell ref="O2318:P2318"/>
    <mergeCell ref="A2315:B2315"/>
    <mergeCell ref="C2315:F2315"/>
    <mergeCell ref="I2315:J2315"/>
    <mergeCell ref="K2315:N2315"/>
    <mergeCell ref="O2315:P2315"/>
    <mergeCell ref="A2316:B2316"/>
    <mergeCell ref="C2316:F2316"/>
    <mergeCell ref="I2316:J2316"/>
    <mergeCell ref="K2316:N2316"/>
    <mergeCell ref="O2316:P2316"/>
    <mergeCell ref="A2313:B2313"/>
    <mergeCell ref="C2313:F2313"/>
    <mergeCell ref="I2313:J2313"/>
    <mergeCell ref="K2313:N2313"/>
    <mergeCell ref="O2313:P2313"/>
    <mergeCell ref="A2314:B2314"/>
    <mergeCell ref="C2314:F2314"/>
    <mergeCell ref="I2314:J2314"/>
    <mergeCell ref="K2314:N2314"/>
    <mergeCell ref="O2314:P2314"/>
    <mergeCell ref="A2311:B2311"/>
    <mergeCell ref="C2311:F2311"/>
    <mergeCell ref="I2311:J2311"/>
    <mergeCell ref="K2311:N2311"/>
    <mergeCell ref="O2311:P2311"/>
    <mergeCell ref="A2312:B2312"/>
    <mergeCell ref="C2312:F2312"/>
    <mergeCell ref="I2312:J2312"/>
    <mergeCell ref="K2312:N2312"/>
    <mergeCell ref="O2312:P2312"/>
    <mergeCell ref="A2325:B2325"/>
    <mergeCell ref="C2325:F2325"/>
    <mergeCell ref="I2325:J2325"/>
    <mergeCell ref="K2325:N2325"/>
    <mergeCell ref="O2325:P2325"/>
    <mergeCell ref="A2326:B2326"/>
    <mergeCell ref="C2326:F2326"/>
    <mergeCell ref="I2326:J2326"/>
    <mergeCell ref="K2326:N2326"/>
    <mergeCell ref="O2326:P2326"/>
    <mergeCell ref="A2323:B2323"/>
    <mergeCell ref="C2323:F2323"/>
    <mergeCell ref="I2323:J2323"/>
    <mergeCell ref="K2323:N2323"/>
    <mergeCell ref="O2323:P2323"/>
    <mergeCell ref="A2324:B2324"/>
    <mergeCell ref="C2324:F2324"/>
    <mergeCell ref="I2324:J2324"/>
    <mergeCell ref="K2324:N2324"/>
    <mergeCell ref="O2324:P2324"/>
    <mergeCell ref="A2321:B2321"/>
    <mergeCell ref="C2321:F2321"/>
    <mergeCell ref="I2321:J2321"/>
    <mergeCell ref="K2321:N2321"/>
    <mergeCell ref="O2321:P2321"/>
    <mergeCell ref="A2322:B2322"/>
    <mergeCell ref="C2322:F2322"/>
    <mergeCell ref="I2322:J2322"/>
    <mergeCell ref="K2322:N2322"/>
    <mergeCell ref="O2322:P2322"/>
    <mergeCell ref="A2319:B2319"/>
    <mergeCell ref="C2319:F2319"/>
    <mergeCell ref="I2319:J2319"/>
    <mergeCell ref="K2319:N2319"/>
    <mergeCell ref="O2319:P2319"/>
    <mergeCell ref="A2320:B2320"/>
    <mergeCell ref="C2320:F2320"/>
    <mergeCell ref="I2320:J2320"/>
    <mergeCell ref="K2320:N2320"/>
    <mergeCell ref="O2320:P2320"/>
    <mergeCell ref="A2333:B2333"/>
    <mergeCell ref="C2333:F2333"/>
    <mergeCell ref="I2333:J2333"/>
    <mergeCell ref="K2333:N2333"/>
    <mergeCell ref="O2333:P2333"/>
    <mergeCell ref="A2334:B2334"/>
    <mergeCell ref="C2334:F2334"/>
    <mergeCell ref="I2334:J2334"/>
    <mergeCell ref="K2334:N2334"/>
    <mergeCell ref="O2334:P2334"/>
    <mergeCell ref="A2331:B2331"/>
    <mergeCell ref="C2331:F2331"/>
    <mergeCell ref="I2331:J2331"/>
    <mergeCell ref="K2331:N2331"/>
    <mergeCell ref="O2331:P2331"/>
    <mergeCell ref="A2332:B2332"/>
    <mergeCell ref="C2332:F2332"/>
    <mergeCell ref="I2332:J2332"/>
    <mergeCell ref="K2332:N2332"/>
    <mergeCell ref="O2332:P2332"/>
    <mergeCell ref="A2329:B2329"/>
    <mergeCell ref="C2329:F2329"/>
    <mergeCell ref="I2329:J2329"/>
    <mergeCell ref="K2329:N2329"/>
    <mergeCell ref="O2329:P2329"/>
    <mergeCell ref="A2330:B2330"/>
    <mergeCell ref="C2330:F2330"/>
    <mergeCell ref="I2330:J2330"/>
    <mergeCell ref="K2330:N2330"/>
    <mergeCell ref="O2330:P2330"/>
    <mergeCell ref="A2327:B2327"/>
    <mergeCell ref="C2327:F2327"/>
    <mergeCell ref="I2327:J2327"/>
    <mergeCell ref="K2327:N2327"/>
    <mergeCell ref="O2327:P2327"/>
    <mergeCell ref="A2328:B2328"/>
    <mergeCell ref="C2328:F2328"/>
    <mergeCell ref="I2328:J2328"/>
    <mergeCell ref="K2328:N2328"/>
    <mergeCell ref="O2328:P2328"/>
    <mergeCell ref="A2341:B2341"/>
    <mergeCell ref="C2341:F2341"/>
    <mergeCell ref="I2341:J2341"/>
    <mergeCell ref="K2341:N2341"/>
    <mergeCell ref="O2341:P2341"/>
    <mergeCell ref="A2342:B2342"/>
    <mergeCell ref="C2342:F2342"/>
    <mergeCell ref="I2342:J2342"/>
    <mergeCell ref="K2342:N2342"/>
    <mergeCell ref="O2342:P2342"/>
    <mergeCell ref="A2339:B2339"/>
    <mergeCell ref="C2339:F2339"/>
    <mergeCell ref="I2339:J2339"/>
    <mergeCell ref="K2339:N2339"/>
    <mergeCell ref="O2339:P2339"/>
    <mergeCell ref="A2340:B2340"/>
    <mergeCell ref="C2340:F2340"/>
    <mergeCell ref="I2340:J2340"/>
    <mergeCell ref="K2340:N2340"/>
    <mergeCell ref="O2340:P2340"/>
    <mergeCell ref="A2337:B2337"/>
    <mergeCell ref="C2337:F2337"/>
    <mergeCell ref="I2337:J2337"/>
    <mergeCell ref="K2337:N2337"/>
    <mergeCell ref="O2337:P2337"/>
    <mergeCell ref="A2338:B2338"/>
    <mergeCell ref="C2338:F2338"/>
    <mergeCell ref="I2338:J2338"/>
    <mergeCell ref="K2338:N2338"/>
    <mergeCell ref="O2338:P2338"/>
    <mergeCell ref="A2335:B2335"/>
    <mergeCell ref="C2335:F2335"/>
    <mergeCell ref="I2335:J2335"/>
    <mergeCell ref="K2335:N2335"/>
    <mergeCell ref="O2335:P2335"/>
    <mergeCell ref="A2336:B2336"/>
    <mergeCell ref="C2336:F2336"/>
    <mergeCell ref="I2336:J2336"/>
    <mergeCell ref="K2336:N2336"/>
    <mergeCell ref="O2336:P2336"/>
    <mergeCell ref="A2349:B2349"/>
    <mergeCell ref="C2349:F2349"/>
    <mergeCell ref="I2349:J2349"/>
    <mergeCell ref="K2349:N2349"/>
    <mergeCell ref="O2349:P2349"/>
    <mergeCell ref="A2350:B2350"/>
    <mergeCell ref="C2350:F2350"/>
    <mergeCell ref="I2350:J2350"/>
    <mergeCell ref="K2350:N2350"/>
    <mergeCell ref="O2350:P2350"/>
    <mergeCell ref="A2347:B2347"/>
    <mergeCell ref="C2347:F2347"/>
    <mergeCell ref="I2347:J2347"/>
    <mergeCell ref="K2347:N2347"/>
    <mergeCell ref="O2347:P2347"/>
    <mergeCell ref="A2348:B2348"/>
    <mergeCell ref="C2348:F2348"/>
    <mergeCell ref="I2348:J2348"/>
    <mergeCell ref="K2348:N2348"/>
    <mergeCell ref="O2348:P2348"/>
    <mergeCell ref="A2345:B2345"/>
    <mergeCell ref="C2345:F2345"/>
    <mergeCell ref="I2345:J2345"/>
    <mergeCell ref="K2345:N2345"/>
    <mergeCell ref="O2345:P2345"/>
    <mergeCell ref="A2346:B2346"/>
    <mergeCell ref="C2346:F2346"/>
    <mergeCell ref="I2346:J2346"/>
    <mergeCell ref="K2346:N2346"/>
    <mergeCell ref="O2346:P2346"/>
    <mergeCell ref="A2343:B2343"/>
    <mergeCell ref="C2343:F2343"/>
    <mergeCell ref="I2343:J2343"/>
    <mergeCell ref="K2343:N2343"/>
    <mergeCell ref="O2343:P2343"/>
    <mergeCell ref="A2344:B2344"/>
    <mergeCell ref="C2344:F2344"/>
    <mergeCell ref="I2344:J2344"/>
    <mergeCell ref="K2344:N2344"/>
    <mergeCell ref="O2344:P2344"/>
    <mergeCell ref="A2357:B2357"/>
    <mergeCell ref="C2357:F2357"/>
    <mergeCell ref="I2357:J2357"/>
    <mergeCell ref="K2357:N2357"/>
    <mergeCell ref="O2357:P2357"/>
    <mergeCell ref="A2358:B2358"/>
    <mergeCell ref="C2358:F2358"/>
    <mergeCell ref="I2358:J2358"/>
    <mergeCell ref="K2358:N2358"/>
    <mergeCell ref="O2358:P2358"/>
    <mergeCell ref="A2355:B2355"/>
    <mergeCell ref="C2355:F2355"/>
    <mergeCell ref="I2355:J2355"/>
    <mergeCell ref="K2355:N2355"/>
    <mergeCell ref="O2355:P2355"/>
    <mergeCell ref="A2356:B2356"/>
    <mergeCell ref="C2356:F2356"/>
    <mergeCell ref="I2356:J2356"/>
    <mergeCell ref="K2356:N2356"/>
    <mergeCell ref="O2356:P2356"/>
    <mergeCell ref="A2353:B2353"/>
    <mergeCell ref="C2353:F2353"/>
    <mergeCell ref="I2353:J2353"/>
    <mergeCell ref="K2353:N2353"/>
    <mergeCell ref="O2353:P2353"/>
    <mergeCell ref="A2354:B2354"/>
    <mergeCell ref="C2354:F2354"/>
    <mergeCell ref="I2354:J2354"/>
    <mergeCell ref="K2354:N2354"/>
    <mergeCell ref="O2354:P2354"/>
    <mergeCell ref="A2351:B2351"/>
    <mergeCell ref="C2351:F2351"/>
    <mergeCell ref="I2351:J2351"/>
    <mergeCell ref="K2351:N2351"/>
    <mergeCell ref="O2351:P2351"/>
    <mergeCell ref="A2352:B2352"/>
    <mergeCell ref="C2352:F2352"/>
    <mergeCell ref="I2352:J2352"/>
    <mergeCell ref="K2352:N2352"/>
    <mergeCell ref="O2352:P2352"/>
    <mergeCell ref="A2365:B2365"/>
    <mergeCell ref="C2365:F2365"/>
    <mergeCell ref="I2365:J2365"/>
    <mergeCell ref="K2365:N2365"/>
    <mergeCell ref="O2365:P2365"/>
    <mergeCell ref="A2366:B2366"/>
    <mergeCell ref="C2366:F2366"/>
    <mergeCell ref="I2366:J2366"/>
    <mergeCell ref="K2366:N2366"/>
    <mergeCell ref="O2366:P2366"/>
    <mergeCell ref="A2363:B2363"/>
    <mergeCell ref="C2363:F2363"/>
    <mergeCell ref="I2363:J2363"/>
    <mergeCell ref="K2363:N2363"/>
    <mergeCell ref="O2363:P2363"/>
    <mergeCell ref="A2364:B2364"/>
    <mergeCell ref="C2364:F2364"/>
    <mergeCell ref="I2364:J2364"/>
    <mergeCell ref="K2364:N2364"/>
    <mergeCell ref="O2364:P2364"/>
    <mergeCell ref="A2361:B2361"/>
    <mergeCell ref="C2361:F2361"/>
    <mergeCell ref="I2361:J2361"/>
    <mergeCell ref="K2361:N2361"/>
    <mergeCell ref="O2361:P2361"/>
    <mergeCell ref="A2362:B2362"/>
    <mergeCell ref="C2362:F2362"/>
    <mergeCell ref="I2362:J2362"/>
    <mergeCell ref="K2362:N2362"/>
    <mergeCell ref="O2362:P2362"/>
    <mergeCell ref="A2359:B2359"/>
    <mergeCell ref="C2359:F2359"/>
    <mergeCell ref="I2359:J2359"/>
    <mergeCell ref="K2359:N2359"/>
    <mergeCell ref="O2359:P2359"/>
    <mergeCell ref="A2360:B2360"/>
    <mergeCell ref="C2360:F2360"/>
    <mergeCell ref="I2360:J2360"/>
    <mergeCell ref="K2360:N2360"/>
    <mergeCell ref="O2360:P2360"/>
    <mergeCell ref="A2373:B2373"/>
    <mergeCell ref="C2373:F2373"/>
    <mergeCell ref="I2373:J2373"/>
    <mergeCell ref="K2373:N2373"/>
    <mergeCell ref="O2373:P2373"/>
    <mergeCell ref="A2374:B2374"/>
    <mergeCell ref="C2374:F2374"/>
    <mergeCell ref="I2374:J2374"/>
    <mergeCell ref="K2374:N2374"/>
    <mergeCell ref="O2374:P2374"/>
    <mergeCell ref="A2371:B2371"/>
    <mergeCell ref="C2371:F2371"/>
    <mergeCell ref="I2371:J2371"/>
    <mergeCell ref="K2371:N2371"/>
    <mergeCell ref="O2371:P2371"/>
    <mergeCell ref="A2372:B2372"/>
    <mergeCell ref="C2372:F2372"/>
    <mergeCell ref="I2372:J2372"/>
    <mergeCell ref="K2372:N2372"/>
    <mergeCell ref="O2372:P2372"/>
    <mergeCell ref="A2369:B2369"/>
    <mergeCell ref="C2369:F2369"/>
    <mergeCell ref="I2369:J2369"/>
    <mergeCell ref="K2369:N2369"/>
    <mergeCell ref="O2369:P2369"/>
    <mergeCell ref="A2370:B2370"/>
    <mergeCell ref="C2370:F2370"/>
    <mergeCell ref="I2370:J2370"/>
    <mergeCell ref="K2370:N2370"/>
    <mergeCell ref="O2370:P2370"/>
    <mergeCell ref="A2367:B2367"/>
    <mergeCell ref="C2367:F2367"/>
    <mergeCell ref="I2367:J2367"/>
    <mergeCell ref="K2367:N2367"/>
    <mergeCell ref="O2367:P2367"/>
    <mergeCell ref="A2368:B2368"/>
    <mergeCell ref="C2368:F2368"/>
    <mergeCell ref="I2368:J2368"/>
    <mergeCell ref="K2368:N2368"/>
    <mergeCell ref="O2368:P2368"/>
    <mergeCell ref="A2381:B2381"/>
    <mergeCell ref="C2381:F2381"/>
    <mergeCell ref="I2381:J2381"/>
    <mergeCell ref="K2381:N2381"/>
    <mergeCell ref="O2381:P2381"/>
    <mergeCell ref="A2382:B2382"/>
    <mergeCell ref="C2382:F2382"/>
    <mergeCell ref="I2382:J2382"/>
    <mergeCell ref="K2382:N2382"/>
    <mergeCell ref="O2382:P2382"/>
    <mergeCell ref="A2379:B2379"/>
    <mergeCell ref="C2379:F2379"/>
    <mergeCell ref="I2379:J2379"/>
    <mergeCell ref="K2379:N2379"/>
    <mergeCell ref="O2379:P2379"/>
    <mergeCell ref="A2380:B2380"/>
    <mergeCell ref="C2380:F2380"/>
    <mergeCell ref="I2380:J2380"/>
    <mergeCell ref="K2380:N2380"/>
    <mergeCell ref="O2380:P2380"/>
    <mergeCell ref="A2377:B2377"/>
    <mergeCell ref="C2377:F2377"/>
    <mergeCell ref="I2377:J2377"/>
    <mergeCell ref="K2377:N2377"/>
    <mergeCell ref="O2377:P2377"/>
    <mergeCell ref="A2378:B2378"/>
    <mergeCell ref="C2378:F2378"/>
    <mergeCell ref="I2378:J2378"/>
    <mergeCell ref="K2378:N2378"/>
    <mergeCell ref="O2378:P2378"/>
    <mergeCell ref="A2375:B2375"/>
    <mergeCell ref="C2375:F2375"/>
    <mergeCell ref="I2375:J2375"/>
    <mergeCell ref="K2375:N2375"/>
    <mergeCell ref="O2375:P2375"/>
    <mergeCell ref="A2376:B2376"/>
    <mergeCell ref="C2376:F2376"/>
    <mergeCell ref="I2376:J2376"/>
    <mergeCell ref="K2376:N2376"/>
    <mergeCell ref="O2376:P2376"/>
    <mergeCell ref="A2389:B2389"/>
    <mergeCell ref="C2389:F2389"/>
    <mergeCell ref="I2389:J2389"/>
    <mergeCell ref="K2389:N2389"/>
    <mergeCell ref="O2389:P2389"/>
    <mergeCell ref="A2390:B2390"/>
    <mergeCell ref="C2390:F2390"/>
    <mergeCell ref="I2390:J2390"/>
    <mergeCell ref="K2390:N2390"/>
    <mergeCell ref="O2390:P2390"/>
    <mergeCell ref="A2387:B2387"/>
    <mergeCell ref="C2387:F2387"/>
    <mergeCell ref="I2387:J2387"/>
    <mergeCell ref="K2387:N2387"/>
    <mergeCell ref="O2387:P2387"/>
    <mergeCell ref="A2388:B2388"/>
    <mergeCell ref="C2388:F2388"/>
    <mergeCell ref="I2388:J2388"/>
    <mergeCell ref="K2388:N2388"/>
    <mergeCell ref="O2388:P2388"/>
    <mergeCell ref="A2385:B2385"/>
    <mergeCell ref="C2385:F2385"/>
    <mergeCell ref="I2385:J2385"/>
    <mergeCell ref="K2385:N2385"/>
    <mergeCell ref="O2385:P2385"/>
    <mergeCell ref="A2386:B2386"/>
    <mergeCell ref="C2386:F2386"/>
    <mergeCell ref="I2386:J2386"/>
    <mergeCell ref="K2386:N2386"/>
    <mergeCell ref="O2386:P2386"/>
    <mergeCell ref="A2383:B2383"/>
    <mergeCell ref="C2383:F2383"/>
    <mergeCell ref="I2383:J2383"/>
    <mergeCell ref="K2383:N2383"/>
    <mergeCell ref="O2383:P2383"/>
    <mergeCell ref="A2384:B2384"/>
    <mergeCell ref="C2384:F2384"/>
    <mergeCell ref="I2384:J2384"/>
    <mergeCell ref="K2384:N2384"/>
    <mergeCell ref="O2384:P2384"/>
    <mergeCell ref="A2397:B2397"/>
    <mergeCell ref="C2397:F2397"/>
    <mergeCell ref="I2397:J2397"/>
    <mergeCell ref="K2397:N2397"/>
    <mergeCell ref="O2397:P2397"/>
    <mergeCell ref="A2398:B2398"/>
    <mergeCell ref="C2398:F2398"/>
    <mergeCell ref="I2398:J2398"/>
    <mergeCell ref="K2398:N2398"/>
    <mergeCell ref="O2398:P2398"/>
    <mergeCell ref="A2395:B2395"/>
    <mergeCell ref="C2395:F2395"/>
    <mergeCell ref="I2395:J2395"/>
    <mergeCell ref="K2395:N2395"/>
    <mergeCell ref="O2395:P2395"/>
    <mergeCell ref="A2396:B2396"/>
    <mergeCell ref="C2396:F2396"/>
    <mergeCell ref="I2396:J2396"/>
    <mergeCell ref="K2396:N2396"/>
    <mergeCell ref="O2396:P2396"/>
    <mergeCell ref="A2393:B2393"/>
    <mergeCell ref="C2393:F2393"/>
    <mergeCell ref="I2393:J2393"/>
    <mergeCell ref="K2393:N2393"/>
    <mergeCell ref="O2393:P2393"/>
    <mergeCell ref="A2394:B2394"/>
    <mergeCell ref="C2394:F2394"/>
    <mergeCell ref="I2394:J2394"/>
    <mergeCell ref="K2394:N2394"/>
    <mergeCell ref="O2394:P2394"/>
    <mergeCell ref="A2391:B2391"/>
    <mergeCell ref="C2391:F2391"/>
    <mergeCell ref="I2391:J2391"/>
    <mergeCell ref="K2391:N2391"/>
    <mergeCell ref="O2391:P2391"/>
    <mergeCell ref="A2392:B2392"/>
    <mergeCell ref="C2392:F2392"/>
    <mergeCell ref="I2392:J2392"/>
    <mergeCell ref="K2392:N2392"/>
    <mergeCell ref="O2392:P2392"/>
    <mergeCell ref="A2405:B2405"/>
    <mergeCell ref="C2405:F2405"/>
    <mergeCell ref="I2405:J2405"/>
    <mergeCell ref="K2405:N2405"/>
    <mergeCell ref="O2405:P2405"/>
    <mergeCell ref="A2406:B2406"/>
    <mergeCell ref="C2406:F2406"/>
    <mergeCell ref="I2406:J2406"/>
    <mergeCell ref="K2406:N2406"/>
    <mergeCell ref="O2406:P2406"/>
    <mergeCell ref="A2403:B2403"/>
    <mergeCell ref="C2403:F2403"/>
    <mergeCell ref="I2403:J2403"/>
    <mergeCell ref="K2403:N2403"/>
    <mergeCell ref="O2403:P2403"/>
    <mergeCell ref="A2404:B2404"/>
    <mergeCell ref="C2404:F2404"/>
    <mergeCell ref="I2404:J2404"/>
    <mergeCell ref="K2404:N2404"/>
    <mergeCell ref="O2404:P2404"/>
    <mergeCell ref="A2401:B2401"/>
    <mergeCell ref="C2401:F2401"/>
    <mergeCell ref="I2401:J2401"/>
    <mergeCell ref="K2401:N2401"/>
    <mergeCell ref="O2401:P2401"/>
    <mergeCell ref="A2402:B2402"/>
    <mergeCell ref="C2402:F2402"/>
    <mergeCell ref="I2402:J2402"/>
    <mergeCell ref="K2402:N2402"/>
    <mergeCell ref="O2402:P2402"/>
    <mergeCell ref="A2399:B2399"/>
    <mergeCell ref="C2399:F2399"/>
    <mergeCell ref="I2399:J2399"/>
    <mergeCell ref="K2399:N2399"/>
    <mergeCell ref="O2399:P2399"/>
    <mergeCell ref="A2400:B2400"/>
    <mergeCell ref="C2400:F2400"/>
    <mergeCell ref="I2400:J2400"/>
    <mergeCell ref="K2400:N2400"/>
    <mergeCell ref="O2400:P2400"/>
    <mergeCell ref="A2413:B2413"/>
    <mergeCell ref="C2413:F2413"/>
    <mergeCell ref="I2413:J2413"/>
    <mergeCell ref="K2413:N2413"/>
    <mergeCell ref="O2413:P2413"/>
    <mergeCell ref="A2414:B2414"/>
    <mergeCell ref="C2414:F2414"/>
    <mergeCell ref="I2414:J2414"/>
    <mergeCell ref="K2414:N2414"/>
    <mergeCell ref="O2414:P2414"/>
    <mergeCell ref="A2411:B2411"/>
    <mergeCell ref="C2411:F2411"/>
    <mergeCell ref="I2411:J2411"/>
    <mergeCell ref="K2411:N2411"/>
    <mergeCell ref="O2411:P2411"/>
    <mergeCell ref="A2412:B2412"/>
    <mergeCell ref="C2412:F2412"/>
    <mergeCell ref="I2412:J2412"/>
    <mergeCell ref="K2412:N2412"/>
    <mergeCell ref="O2412:P2412"/>
    <mergeCell ref="A2409:B2409"/>
    <mergeCell ref="C2409:F2409"/>
    <mergeCell ref="I2409:J2409"/>
    <mergeCell ref="K2409:N2409"/>
    <mergeCell ref="O2409:P2409"/>
    <mergeCell ref="A2410:B2410"/>
    <mergeCell ref="C2410:F2410"/>
    <mergeCell ref="I2410:J2410"/>
    <mergeCell ref="K2410:N2410"/>
    <mergeCell ref="O2410:P2410"/>
    <mergeCell ref="A2407:B2407"/>
    <mergeCell ref="C2407:F2407"/>
    <mergeCell ref="I2407:J2407"/>
    <mergeCell ref="K2407:N2407"/>
    <mergeCell ref="O2407:P2407"/>
    <mergeCell ref="A2408:B2408"/>
    <mergeCell ref="C2408:F2408"/>
    <mergeCell ref="I2408:J2408"/>
    <mergeCell ref="K2408:N2408"/>
    <mergeCell ref="O2408:P2408"/>
    <mergeCell ref="A2421:B2421"/>
    <mergeCell ref="C2421:F2421"/>
    <mergeCell ref="I2421:J2421"/>
    <mergeCell ref="K2421:N2421"/>
    <mergeCell ref="O2421:P2421"/>
    <mergeCell ref="A2422:B2422"/>
    <mergeCell ref="C2422:F2422"/>
    <mergeCell ref="I2422:J2422"/>
    <mergeCell ref="K2422:N2422"/>
    <mergeCell ref="O2422:P2422"/>
    <mergeCell ref="A2419:B2419"/>
    <mergeCell ref="C2419:F2419"/>
    <mergeCell ref="I2419:J2419"/>
    <mergeCell ref="K2419:N2419"/>
    <mergeCell ref="O2419:P2419"/>
    <mergeCell ref="A2420:B2420"/>
    <mergeCell ref="C2420:F2420"/>
    <mergeCell ref="I2420:J2420"/>
    <mergeCell ref="K2420:N2420"/>
    <mergeCell ref="O2420:P2420"/>
    <mergeCell ref="A2417:B2417"/>
    <mergeCell ref="C2417:F2417"/>
    <mergeCell ref="I2417:J2417"/>
    <mergeCell ref="K2417:N2417"/>
    <mergeCell ref="O2417:P2417"/>
    <mergeCell ref="A2418:B2418"/>
    <mergeCell ref="C2418:F2418"/>
    <mergeCell ref="I2418:J2418"/>
    <mergeCell ref="K2418:N2418"/>
    <mergeCell ref="O2418:P2418"/>
    <mergeCell ref="A2415:B2415"/>
    <mergeCell ref="C2415:F2415"/>
    <mergeCell ref="I2415:J2415"/>
    <mergeCell ref="K2415:N2415"/>
    <mergeCell ref="O2415:P2415"/>
    <mergeCell ref="A2416:B2416"/>
    <mergeCell ref="C2416:F2416"/>
    <mergeCell ref="I2416:J2416"/>
    <mergeCell ref="K2416:N2416"/>
    <mergeCell ref="O2416:P2416"/>
    <mergeCell ref="A2429:B2429"/>
    <mergeCell ref="C2429:F2429"/>
    <mergeCell ref="I2429:J2429"/>
    <mergeCell ref="K2429:N2429"/>
    <mergeCell ref="O2429:P2429"/>
    <mergeCell ref="A2430:B2430"/>
    <mergeCell ref="C2430:F2430"/>
    <mergeCell ref="I2430:J2430"/>
    <mergeCell ref="K2430:N2430"/>
    <mergeCell ref="O2430:P2430"/>
    <mergeCell ref="A2427:B2427"/>
    <mergeCell ref="C2427:F2427"/>
    <mergeCell ref="I2427:J2427"/>
    <mergeCell ref="K2427:N2427"/>
    <mergeCell ref="O2427:P2427"/>
    <mergeCell ref="A2428:B2428"/>
    <mergeCell ref="C2428:F2428"/>
    <mergeCell ref="I2428:J2428"/>
    <mergeCell ref="K2428:N2428"/>
    <mergeCell ref="O2428:P2428"/>
    <mergeCell ref="A2425:B2425"/>
    <mergeCell ref="C2425:F2425"/>
    <mergeCell ref="I2425:J2425"/>
    <mergeCell ref="K2425:N2425"/>
    <mergeCell ref="O2425:P2425"/>
    <mergeCell ref="A2426:B2426"/>
    <mergeCell ref="C2426:F2426"/>
    <mergeCell ref="I2426:J2426"/>
    <mergeCell ref="K2426:N2426"/>
    <mergeCell ref="O2426:P2426"/>
    <mergeCell ref="A2423:B2423"/>
    <mergeCell ref="C2423:F2423"/>
    <mergeCell ref="I2423:J2423"/>
    <mergeCell ref="K2423:N2423"/>
    <mergeCell ref="O2423:P2423"/>
    <mergeCell ref="A2424:B2424"/>
    <mergeCell ref="C2424:F2424"/>
    <mergeCell ref="I2424:J2424"/>
    <mergeCell ref="K2424:N2424"/>
    <mergeCell ref="O2424:P2424"/>
    <mergeCell ref="A2437:B2437"/>
    <mergeCell ref="C2437:F2437"/>
    <mergeCell ref="I2437:J2437"/>
    <mergeCell ref="K2437:N2437"/>
    <mergeCell ref="O2437:P2437"/>
    <mergeCell ref="A2438:B2438"/>
    <mergeCell ref="C2438:F2438"/>
    <mergeCell ref="I2438:J2438"/>
    <mergeCell ref="K2438:N2438"/>
    <mergeCell ref="O2438:P2438"/>
    <mergeCell ref="A2435:B2435"/>
    <mergeCell ref="C2435:F2435"/>
    <mergeCell ref="I2435:J2435"/>
    <mergeCell ref="K2435:N2435"/>
    <mergeCell ref="O2435:P2435"/>
    <mergeCell ref="A2436:B2436"/>
    <mergeCell ref="C2436:F2436"/>
    <mergeCell ref="I2436:J2436"/>
    <mergeCell ref="K2436:N2436"/>
    <mergeCell ref="O2436:P2436"/>
    <mergeCell ref="A2433:B2433"/>
    <mergeCell ref="C2433:F2433"/>
    <mergeCell ref="I2433:J2433"/>
    <mergeCell ref="K2433:N2433"/>
    <mergeCell ref="O2433:P2433"/>
    <mergeCell ref="A2434:B2434"/>
    <mergeCell ref="C2434:F2434"/>
    <mergeCell ref="I2434:J2434"/>
    <mergeCell ref="K2434:N2434"/>
    <mergeCell ref="O2434:P2434"/>
    <mergeCell ref="A2431:B2431"/>
    <mergeCell ref="C2431:F2431"/>
    <mergeCell ref="I2431:J2431"/>
    <mergeCell ref="K2431:N2431"/>
    <mergeCell ref="O2431:P2431"/>
    <mergeCell ref="A2432:B2432"/>
    <mergeCell ref="C2432:F2432"/>
    <mergeCell ref="I2432:J2432"/>
    <mergeCell ref="K2432:N2432"/>
    <mergeCell ref="O2432:P2432"/>
    <mergeCell ref="A2445:B2445"/>
    <mergeCell ref="C2445:F2445"/>
    <mergeCell ref="I2445:J2445"/>
    <mergeCell ref="K2445:N2445"/>
    <mergeCell ref="O2445:P2445"/>
    <mergeCell ref="A2446:B2446"/>
    <mergeCell ref="C2446:F2446"/>
    <mergeCell ref="I2446:J2446"/>
    <mergeCell ref="K2446:N2446"/>
    <mergeCell ref="O2446:P2446"/>
    <mergeCell ref="A2443:B2443"/>
    <mergeCell ref="C2443:F2443"/>
    <mergeCell ref="I2443:J2443"/>
    <mergeCell ref="K2443:N2443"/>
    <mergeCell ref="O2443:P2443"/>
    <mergeCell ref="A2444:B2444"/>
    <mergeCell ref="C2444:F2444"/>
    <mergeCell ref="I2444:J2444"/>
    <mergeCell ref="K2444:N2444"/>
    <mergeCell ref="O2444:P2444"/>
    <mergeCell ref="A2441:B2441"/>
    <mergeCell ref="C2441:F2441"/>
    <mergeCell ref="I2441:J2441"/>
    <mergeCell ref="K2441:N2441"/>
    <mergeCell ref="O2441:P2441"/>
    <mergeCell ref="A2442:B2442"/>
    <mergeCell ref="C2442:F2442"/>
    <mergeCell ref="I2442:J2442"/>
    <mergeCell ref="K2442:N2442"/>
    <mergeCell ref="O2442:P2442"/>
    <mergeCell ref="A2439:B2439"/>
    <mergeCell ref="C2439:F2439"/>
    <mergeCell ref="I2439:J2439"/>
    <mergeCell ref="K2439:N2439"/>
    <mergeCell ref="O2439:P2439"/>
    <mergeCell ref="A2440:B2440"/>
    <mergeCell ref="C2440:F2440"/>
    <mergeCell ref="I2440:J2440"/>
    <mergeCell ref="K2440:N2440"/>
    <mergeCell ref="O2440:P2440"/>
    <mergeCell ref="A2453:B2453"/>
    <mergeCell ref="C2453:F2453"/>
    <mergeCell ref="I2453:J2453"/>
    <mergeCell ref="K2453:N2453"/>
    <mergeCell ref="O2453:P2453"/>
    <mergeCell ref="A2454:B2454"/>
    <mergeCell ref="C2454:F2454"/>
    <mergeCell ref="I2454:J2454"/>
    <mergeCell ref="K2454:N2454"/>
    <mergeCell ref="O2454:P2454"/>
    <mergeCell ref="A2451:B2451"/>
    <mergeCell ref="C2451:F2451"/>
    <mergeCell ref="I2451:J2451"/>
    <mergeCell ref="K2451:N2451"/>
    <mergeCell ref="O2451:P2451"/>
    <mergeCell ref="A2452:B2452"/>
    <mergeCell ref="C2452:F2452"/>
    <mergeCell ref="I2452:J2452"/>
    <mergeCell ref="K2452:N2452"/>
    <mergeCell ref="O2452:P2452"/>
    <mergeCell ref="A2449:B2449"/>
    <mergeCell ref="C2449:F2449"/>
    <mergeCell ref="I2449:J2449"/>
    <mergeCell ref="K2449:N2449"/>
    <mergeCell ref="O2449:P2449"/>
    <mergeCell ref="A2450:B2450"/>
    <mergeCell ref="C2450:F2450"/>
    <mergeCell ref="I2450:J2450"/>
    <mergeCell ref="K2450:N2450"/>
    <mergeCell ref="O2450:P2450"/>
    <mergeCell ref="A2447:B2447"/>
    <mergeCell ref="C2447:F2447"/>
    <mergeCell ref="I2447:J2447"/>
    <mergeCell ref="K2447:N2447"/>
    <mergeCell ref="O2447:P2447"/>
    <mergeCell ref="A2448:B2448"/>
    <mergeCell ref="C2448:F2448"/>
    <mergeCell ref="I2448:J2448"/>
    <mergeCell ref="K2448:N2448"/>
    <mergeCell ref="O2448:P2448"/>
    <mergeCell ref="A2461:B2461"/>
    <mergeCell ref="C2461:F2461"/>
    <mergeCell ref="I2461:J2461"/>
    <mergeCell ref="K2461:N2461"/>
    <mergeCell ref="O2461:P2461"/>
    <mergeCell ref="A2462:B2462"/>
    <mergeCell ref="C2462:F2462"/>
    <mergeCell ref="I2462:J2462"/>
    <mergeCell ref="K2462:N2462"/>
    <mergeCell ref="O2462:P2462"/>
    <mergeCell ref="A2459:B2459"/>
    <mergeCell ref="C2459:F2459"/>
    <mergeCell ref="I2459:J2459"/>
    <mergeCell ref="K2459:N2459"/>
    <mergeCell ref="O2459:P2459"/>
    <mergeCell ref="A2460:B2460"/>
    <mergeCell ref="C2460:F2460"/>
    <mergeCell ref="I2460:J2460"/>
    <mergeCell ref="K2460:N2460"/>
    <mergeCell ref="O2460:P2460"/>
    <mergeCell ref="A2457:B2457"/>
    <mergeCell ref="C2457:F2457"/>
    <mergeCell ref="I2457:J2457"/>
    <mergeCell ref="K2457:N2457"/>
    <mergeCell ref="O2457:P2457"/>
    <mergeCell ref="A2458:B2458"/>
    <mergeCell ref="C2458:F2458"/>
    <mergeCell ref="I2458:J2458"/>
    <mergeCell ref="K2458:N2458"/>
    <mergeCell ref="O2458:P2458"/>
    <mergeCell ref="A2455:B2455"/>
    <mergeCell ref="C2455:F2455"/>
    <mergeCell ref="I2455:J2455"/>
    <mergeCell ref="K2455:N2455"/>
    <mergeCell ref="O2455:P2455"/>
    <mergeCell ref="A2456:B2456"/>
    <mergeCell ref="C2456:F2456"/>
    <mergeCell ref="I2456:J2456"/>
    <mergeCell ref="K2456:N2456"/>
    <mergeCell ref="O2456:P2456"/>
    <mergeCell ref="A2469:B2469"/>
    <mergeCell ref="C2469:F2469"/>
    <mergeCell ref="I2469:J2469"/>
    <mergeCell ref="K2469:N2469"/>
    <mergeCell ref="O2469:P2469"/>
    <mergeCell ref="A2470:B2470"/>
    <mergeCell ref="C2470:F2470"/>
    <mergeCell ref="I2470:J2470"/>
    <mergeCell ref="K2470:N2470"/>
    <mergeCell ref="O2470:P2470"/>
    <mergeCell ref="A2467:B2467"/>
    <mergeCell ref="C2467:F2467"/>
    <mergeCell ref="I2467:J2467"/>
    <mergeCell ref="K2467:N2467"/>
    <mergeCell ref="O2467:P2467"/>
    <mergeCell ref="A2468:B2468"/>
    <mergeCell ref="C2468:F2468"/>
    <mergeCell ref="I2468:J2468"/>
    <mergeCell ref="K2468:N2468"/>
    <mergeCell ref="O2468:P2468"/>
    <mergeCell ref="A2465:B2465"/>
    <mergeCell ref="C2465:F2465"/>
    <mergeCell ref="I2465:J2465"/>
    <mergeCell ref="K2465:N2465"/>
    <mergeCell ref="O2465:P2465"/>
    <mergeCell ref="A2466:B2466"/>
    <mergeCell ref="C2466:F2466"/>
    <mergeCell ref="I2466:J2466"/>
    <mergeCell ref="K2466:N2466"/>
    <mergeCell ref="O2466:P2466"/>
    <mergeCell ref="A2463:B2463"/>
    <mergeCell ref="C2463:F2463"/>
    <mergeCell ref="I2463:J2463"/>
    <mergeCell ref="K2463:N2463"/>
    <mergeCell ref="O2463:P2463"/>
    <mergeCell ref="A2464:B2464"/>
    <mergeCell ref="C2464:F2464"/>
    <mergeCell ref="I2464:J2464"/>
    <mergeCell ref="K2464:N2464"/>
    <mergeCell ref="O2464:P2464"/>
    <mergeCell ref="A2478:B2478"/>
    <mergeCell ref="C2478:F2478"/>
    <mergeCell ref="I2478:J2478"/>
    <mergeCell ref="K2478:N2478"/>
    <mergeCell ref="O2478:P2478"/>
    <mergeCell ref="A2479:B2479"/>
    <mergeCell ref="C2479:F2479"/>
    <mergeCell ref="I2479:J2479"/>
    <mergeCell ref="K2479:N2479"/>
    <mergeCell ref="O2479:P2479"/>
    <mergeCell ref="A2476:B2476"/>
    <mergeCell ref="C2476:F2476"/>
    <mergeCell ref="I2476:J2476"/>
    <mergeCell ref="K2476:N2476"/>
    <mergeCell ref="O2476:P2476"/>
    <mergeCell ref="A2477:B2477"/>
    <mergeCell ref="C2477:F2477"/>
    <mergeCell ref="I2477:J2477"/>
    <mergeCell ref="K2477:N2477"/>
    <mergeCell ref="O2477:P2477"/>
    <mergeCell ref="A2473:F2473"/>
    <mergeCell ref="I2473:J2473"/>
    <mergeCell ref="K2473:N2473"/>
    <mergeCell ref="O2473:P2473"/>
    <mergeCell ref="A2475:B2475"/>
    <mergeCell ref="C2475:Q2475"/>
    <mergeCell ref="A2471:B2471"/>
    <mergeCell ref="C2471:F2471"/>
    <mergeCell ref="I2471:J2471"/>
    <mergeCell ref="K2471:N2471"/>
    <mergeCell ref="O2471:P2471"/>
    <mergeCell ref="A2472:B2472"/>
    <mergeCell ref="C2472:F2472"/>
    <mergeCell ref="I2472:J2472"/>
    <mergeCell ref="K2472:N2472"/>
    <mergeCell ref="O2472:P2472"/>
    <mergeCell ref="A2486:B2486"/>
    <mergeCell ref="C2486:F2486"/>
    <mergeCell ref="I2486:J2486"/>
    <mergeCell ref="K2486:N2486"/>
    <mergeCell ref="O2486:P2486"/>
    <mergeCell ref="A2487:B2487"/>
    <mergeCell ref="C2487:F2487"/>
    <mergeCell ref="I2487:J2487"/>
    <mergeCell ref="K2487:N2487"/>
    <mergeCell ref="O2487:P2487"/>
    <mergeCell ref="A2484:B2484"/>
    <mergeCell ref="C2484:F2484"/>
    <mergeCell ref="I2484:J2484"/>
    <mergeCell ref="K2484:N2484"/>
    <mergeCell ref="O2484:P2484"/>
    <mergeCell ref="A2485:B2485"/>
    <mergeCell ref="C2485:F2485"/>
    <mergeCell ref="I2485:J2485"/>
    <mergeCell ref="K2485:N2485"/>
    <mergeCell ref="O2485:P2485"/>
    <mergeCell ref="A2482:B2482"/>
    <mergeCell ref="C2482:F2482"/>
    <mergeCell ref="I2482:J2482"/>
    <mergeCell ref="K2482:N2482"/>
    <mergeCell ref="O2482:P2482"/>
    <mergeCell ref="A2483:B2483"/>
    <mergeCell ref="C2483:F2483"/>
    <mergeCell ref="I2483:J2483"/>
    <mergeCell ref="K2483:N2483"/>
    <mergeCell ref="O2483:P2483"/>
    <mergeCell ref="A2480:B2480"/>
    <mergeCell ref="C2480:F2480"/>
    <mergeCell ref="I2480:J2480"/>
    <mergeCell ref="K2480:N2480"/>
    <mergeCell ref="O2480:P2480"/>
    <mergeCell ref="A2481:B2481"/>
    <mergeCell ref="C2481:F2481"/>
    <mergeCell ref="I2481:J2481"/>
    <mergeCell ref="K2481:N2481"/>
    <mergeCell ref="O2481:P2481"/>
    <mergeCell ref="A2494:B2494"/>
    <mergeCell ref="C2494:F2494"/>
    <mergeCell ref="I2494:J2494"/>
    <mergeCell ref="K2494:N2494"/>
    <mergeCell ref="O2494:P2494"/>
    <mergeCell ref="A2495:B2495"/>
    <mergeCell ref="C2495:F2495"/>
    <mergeCell ref="I2495:J2495"/>
    <mergeCell ref="K2495:N2495"/>
    <mergeCell ref="O2495:P2495"/>
    <mergeCell ref="A2492:B2492"/>
    <mergeCell ref="C2492:F2492"/>
    <mergeCell ref="I2492:J2492"/>
    <mergeCell ref="K2492:N2492"/>
    <mergeCell ref="O2492:P2492"/>
    <mergeCell ref="A2493:B2493"/>
    <mergeCell ref="C2493:F2493"/>
    <mergeCell ref="I2493:J2493"/>
    <mergeCell ref="K2493:N2493"/>
    <mergeCell ref="O2493:P2493"/>
    <mergeCell ref="A2490:B2490"/>
    <mergeCell ref="C2490:F2490"/>
    <mergeCell ref="I2490:J2490"/>
    <mergeCell ref="K2490:N2490"/>
    <mergeCell ref="O2490:P2490"/>
    <mergeCell ref="A2491:B2491"/>
    <mergeCell ref="C2491:F2491"/>
    <mergeCell ref="I2491:J2491"/>
    <mergeCell ref="K2491:N2491"/>
    <mergeCell ref="O2491:P2491"/>
    <mergeCell ref="A2488:B2488"/>
    <mergeCell ref="C2488:F2488"/>
    <mergeCell ref="I2488:J2488"/>
    <mergeCell ref="K2488:N2488"/>
    <mergeCell ref="O2488:P2488"/>
    <mergeCell ref="A2489:B2489"/>
    <mergeCell ref="C2489:F2489"/>
    <mergeCell ref="I2489:J2489"/>
    <mergeCell ref="K2489:N2489"/>
    <mergeCell ref="O2489:P2489"/>
    <mergeCell ref="A2502:B2502"/>
    <mergeCell ref="C2502:F2502"/>
    <mergeCell ref="I2502:J2502"/>
    <mergeCell ref="K2502:N2502"/>
    <mergeCell ref="O2502:P2502"/>
    <mergeCell ref="A2503:B2503"/>
    <mergeCell ref="C2503:F2503"/>
    <mergeCell ref="I2503:J2503"/>
    <mergeCell ref="K2503:N2503"/>
    <mergeCell ref="O2503:P2503"/>
    <mergeCell ref="A2500:B2500"/>
    <mergeCell ref="C2500:F2500"/>
    <mergeCell ref="I2500:J2500"/>
    <mergeCell ref="K2500:N2500"/>
    <mergeCell ref="O2500:P2500"/>
    <mergeCell ref="A2501:B2501"/>
    <mergeCell ref="C2501:F2501"/>
    <mergeCell ref="I2501:J2501"/>
    <mergeCell ref="K2501:N2501"/>
    <mergeCell ref="O2501:P2501"/>
    <mergeCell ref="A2498:B2498"/>
    <mergeCell ref="C2498:F2498"/>
    <mergeCell ref="I2498:J2498"/>
    <mergeCell ref="K2498:N2498"/>
    <mergeCell ref="O2498:P2498"/>
    <mergeCell ref="A2499:B2499"/>
    <mergeCell ref="C2499:F2499"/>
    <mergeCell ref="I2499:J2499"/>
    <mergeCell ref="K2499:N2499"/>
    <mergeCell ref="O2499:P2499"/>
    <mergeCell ref="A2496:B2496"/>
    <mergeCell ref="C2496:F2496"/>
    <mergeCell ref="I2496:J2496"/>
    <mergeCell ref="K2496:N2496"/>
    <mergeCell ref="O2496:P2496"/>
    <mergeCell ref="A2497:B2497"/>
    <mergeCell ref="C2497:F2497"/>
    <mergeCell ref="I2497:J2497"/>
    <mergeCell ref="K2497:N2497"/>
    <mergeCell ref="O2497:P2497"/>
    <mergeCell ref="A2510:B2510"/>
    <mergeCell ref="C2510:F2510"/>
    <mergeCell ref="I2510:J2510"/>
    <mergeCell ref="K2510:N2510"/>
    <mergeCell ref="O2510:P2510"/>
    <mergeCell ref="A2511:B2511"/>
    <mergeCell ref="C2511:F2511"/>
    <mergeCell ref="I2511:J2511"/>
    <mergeCell ref="K2511:N2511"/>
    <mergeCell ref="O2511:P2511"/>
    <mergeCell ref="A2508:B2508"/>
    <mergeCell ref="C2508:F2508"/>
    <mergeCell ref="I2508:J2508"/>
    <mergeCell ref="K2508:N2508"/>
    <mergeCell ref="O2508:P2508"/>
    <mergeCell ref="A2509:B2509"/>
    <mergeCell ref="C2509:F2509"/>
    <mergeCell ref="I2509:J2509"/>
    <mergeCell ref="K2509:N2509"/>
    <mergeCell ref="O2509:P2509"/>
    <mergeCell ref="A2506:B2506"/>
    <mergeCell ref="C2506:F2506"/>
    <mergeCell ref="I2506:J2506"/>
    <mergeCell ref="K2506:N2506"/>
    <mergeCell ref="O2506:P2506"/>
    <mergeCell ref="A2507:B2507"/>
    <mergeCell ref="C2507:F2507"/>
    <mergeCell ref="I2507:J2507"/>
    <mergeCell ref="K2507:N2507"/>
    <mergeCell ref="O2507:P2507"/>
    <mergeCell ref="A2504:B2504"/>
    <mergeCell ref="C2504:F2504"/>
    <mergeCell ref="I2504:J2504"/>
    <mergeCell ref="K2504:N2504"/>
    <mergeCell ref="O2504:P2504"/>
    <mergeCell ref="A2505:B2505"/>
    <mergeCell ref="C2505:F2505"/>
    <mergeCell ref="I2505:J2505"/>
    <mergeCell ref="K2505:N2505"/>
    <mergeCell ref="O2505:P2505"/>
    <mergeCell ref="A2518:B2518"/>
    <mergeCell ref="C2518:F2518"/>
    <mergeCell ref="I2518:J2518"/>
    <mergeCell ref="K2518:N2518"/>
    <mergeCell ref="O2518:P2518"/>
    <mergeCell ref="A2519:B2519"/>
    <mergeCell ref="C2519:F2519"/>
    <mergeCell ref="I2519:J2519"/>
    <mergeCell ref="K2519:N2519"/>
    <mergeCell ref="O2519:P2519"/>
    <mergeCell ref="A2516:B2516"/>
    <mergeCell ref="C2516:F2516"/>
    <mergeCell ref="I2516:J2516"/>
    <mergeCell ref="K2516:N2516"/>
    <mergeCell ref="O2516:P2516"/>
    <mergeCell ref="A2517:B2517"/>
    <mergeCell ref="C2517:F2517"/>
    <mergeCell ref="I2517:J2517"/>
    <mergeCell ref="K2517:N2517"/>
    <mergeCell ref="O2517:P2517"/>
    <mergeCell ref="A2514:B2514"/>
    <mergeCell ref="C2514:F2514"/>
    <mergeCell ref="I2514:J2514"/>
    <mergeCell ref="K2514:N2514"/>
    <mergeCell ref="O2514:P2514"/>
    <mergeCell ref="A2515:B2515"/>
    <mergeCell ref="C2515:F2515"/>
    <mergeCell ref="I2515:J2515"/>
    <mergeCell ref="K2515:N2515"/>
    <mergeCell ref="O2515:P2515"/>
    <mergeCell ref="A2512:B2512"/>
    <mergeCell ref="C2512:F2512"/>
    <mergeCell ref="I2512:J2512"/>
    <mergeCell ref="K2512:N2512"/>
    <mergeCell ref="O2512:P2512"/>
    <mergeCell ref="A2513:B2513"/>
    <mergeCell ref="C2513:F2513"/>
    <mergeCell ref="I2513:J2513"/>
    <mergeCell ref="K2513:N2513"/>
    <mergeCell ref="O2513:P2513"/>
    <mergeCell ref="A2526:B2526"/>
    <mergeCell ref="C2526:F2526"/>
    <mergeCell ref="I2526:J2526"/>
    <mergeCell ref="K2526:N2526"/>
    <mergeCell ref="O2526:P2526"/>
    <mergeCell ref="A2527:B2527"/>
    <mergeCell ref="C2527:F2527"/>
    <mergeCell ref="I2527:J2527"/>
    <mergeCell ref="K2527:N2527"/>
    <mergeCell ref="O2527:P2527"/>
    <mergeCell ref="A2524:B2524"/>
    <mergeCell ref="C2524:F2524"/>
    <mergeCell ref="I2524:J2524"/>
    <mergeCell ref="K2524:N2524"/>
    <mergeCell ref="O2524:P2524"/>
    <mergeCell ref="A2525:B2525"/>
    <mergeCell ref="C2525:F2525"/>
    <mergeCell ref="I2525:J2525"/>
    <mergeCell ref="K2525:N2525"/>
    <mergeCell ref="O2525:P2525"/>
    <mergeCell ref="A2522:B2522"/>
    <mergeCell ref="C2522:F2522"/>
    <mergeCell ref="I2522:J2522"/>
    <mergeCell ref="K2522:N2522"/>
    <mergeCell ref="O2522:P2522"/>
    <mergeCell ref="A2523:B2523"/>
    <mergeCell ref="C2523:F2523"/>
    <mergeCell ref="I2523:J2523"/>
    <mergeCell ref="K2523:N2523"/>
    <mergeCell ref="O2523:P2523"/>
    <mergeCell ref="A2520:B2520"/>
    <mergeCell ref="C2520:F2520"/>
    <mergeCell ref="I2520:J2520"/>
    <mergeCell ref="K2520:N2520"/>
    <mergeCell ref="O2520:P2520"/>
    <mergeCell ref="A2521:B2521"/>
    <mergeCell ref="C2521:F2521"/>
    <mergeCell ref="I2521:J2521"/>
    <mergeCell ref="K2521:N2521"/>
    <mergeCell ref="O2521:P2521"/>
    <mergeCell ref="A2534:B2534"/>
    <mergeCell ref="C2534:F2534"/>
    <mergeCell ref="I2534:J2534"/>
    <mergeCell ref="K2534:N2534"/>
    <mergeCell ref="O2534:P2534"/>
    <mergeCell ref="A2535:B2535"/>
    <mergeCell ref="C2535:F2535"/>
    <mergeCell ref="I2535:J2535"/>
    <mergeCell ref="K2535:N2535"/>
    <mergeCell ref="O2535:P2535"/>
    <mergeCell ref="A2532:B2532"/>
    <mergeCell ref="C2532:F2532"/>
    <mergeCell ref="I2532:J2532"/>
    <mergeCell ref="K2532:N2532"/>
    <mergeCell ref="O2532:P2532"/>
    <mergeCell ref="A2533:B2533"/>
    <mergeCell ref="C2533:F2533"/>
    <mergeCell ref="I2533:J2533"/>
    <mergeCell ref="K2533:N2533"/>
    <mergeCell ref="O2533:P2533"/>
    <mergeCell ref="A2530:B2530"/>
    <mergeCell ref="C2530:F2530"/>
    <mergeCell ref="I2530:J2530"/>
    <mergeCell ref="K2530:N2530"/>
    <mergeCell ref="O2530:P2530"/>
    <mergeCell ref="A2531:B2531"/>
    <mergeCell ref="C2531:F2531"/>
    <mergeCell ref="I2531:J2531"/>
    <mergeCell ref="K2531:N2531"/>
    <mergeCell ref="O2531:P2531"/>
    <mergeCell ref="A2528:B2528"/>
    <mergeCell ref="C2528:F2528"/>
    <mergeCell ref="I2528:J2528"/>
    <mergeCell ref="K2528:N2528"/>
    <mergeCell ref="O2528:P2528"/>
    <mergeCell ref="A2529:B2529"/>
    <mergeCell ref="C2529:F2529"/>
    <mergeCell ref="I2529:J2529"/>
    <mergeCell ref="K2529:N2529"/>
    <mergeCell ref="O2529:P2529"/>
    <mergeCell ref="A2542:B2542"/>
    <mergeCell ref="C2542:F2542"/>
    <mergeCell ref="I2542:J2542"/>
    <mergeCell ref="K2542:N2542"/>
    <mergeCell ref="O2542:P2542"/>
    <mergeCell ref="A2543:B2543"/>
    <mergeCell ref="C2543:F2543"/>
    <mergeCell ref="I2543:J2543"/>
    <mergeCell ref="K2543:N2543"/>
    <mergeCell ref="O2543:P2543"/>
    <mergeCell ref="A2540:B2540"/>
    <mergeCell ref="C2540:F2540"/>
    <mergeCell ref="I2540:J2540"/>
    <mergeCell ref="K2540:N2540"/>
    <mergeCell ref="O2540:P2540"/>
    <mergeCell ref="A2541:B2541"/>
    <mergeCell ref="C2541:F2541"/>
    <mergeCell ref="I2541:J2541"/>
    <mergeCell ref="K2541:N2541"/>
    <mergeCell ref="O2541:P2541"/>
    <mergeCell ref="A2538:B2538"/>
    <mergeCell ref="C2538:F2538"/>
    <mergeCell ref="I2538:J2538"/>
    <mergeCell ref="K2538:N2538"/>
    <mergeCell ref="O2538:P2538"/>
    <mergeCell ref="A2539:B2539"/>
    <mergeCell ref="C2539:F2539"/>
    <mergeCell ref="I2539:J2539"/>
    <mergeCell ref="K2539:N2539"/>
    <mergeCell ref="O2539:P2539"/>
    <mergeCell ref="A2536:B2536"/>
    <mergeCell ref="C2536:F2536"/>
    <mergeCell ref="I2536:J2536"/>
    <mergeCell ref="K2536:N2536"/>
    <mergeCell ref="O2536:P2536"/>
    <mergeCell ref="A2537:B2537"/>
    <mergeCell ref="C2537:F2537"/>
    <mergeCell ref="I2537:J2537"/>
    <mergeCell ref="K2537:N2537"/>
    <mergeCell ref="O2537:P2537"/>
    <mergeCell ref="A2550:B2550"/>
    <mergeCell ref="C2550:F2550"/>
    <mergeCell ref="I2550:J2550"/>
    <mergeCell ref="K2550:N2550"/>
    <mergeCell ref="O2550:P2550"/>
    <mergeCell ref="A2551:B2551"/>
    <mergeCell ref="C2551:F2551"/>
    <mergeCell ref="I2551:J2551"/>
    <mergeCell ref="K2551:N2551"/>
    <mergeCell ref="O2551:P2551"/>
    <mergeCell ref="A2548:B2548"/>
    <mergeCell ref="C2548:F2548"/>
    <mergeCell ref="I2548:J2548"/>
    <mergeCell ref="K2548:N2548"/>
    <mergeCell ref="O2548:P2548"/>
    <mergeCell ref="A2549:B2549"/>
    <mergeCell ref="C2549:F2549"/>
    <mergeCell ref="I2549:J2549"/>
    <mergeCell ref="K2549:N2549"/>
    <mergeCell ref="O2549:P2549"/>
    <mergeCell ref="A2546:B2546"/>
    <mergeCell ref="C2546:F2546"/>
    <mergeCell ref="I2546:J2546"/>
    <mergeCell ref="K2546:N2546"/>
    <mergeCell ref="O2546:P2546"/>
    <mergeCell ref="A2547:B2547"/>
    <mergeCell ref="C2547:F2547"/>
    <mergeCell ref="I2547:J2547"/>
    <mergeCell ref="K2547:N2547"/>
    <mergeCell ref="O2547:P2547"/>
    <mergeCell ref="A2544:B2544"/>
    <mergeCell ref="C2544:F2544"/>
    <mergeCell ref="I2544:J2544"/>
    <mergeCell ref="K2544:N2544"/>
    <mergeCell ref="O2544:P2544"/>
    <mergeCell ref="A2545:B2545"/>
    <mergeCell ref="C2545:F2545"/>
    <mergeCell ref="I2545:J2545"/>
    <mergeCell ref="K2545:N2545"/>
    <mergeCell ref="O2545:P2545"/>
    <mergeCell ref="A2558:B2558"/>
    <mergeCell ref="C2558:F2558"/>
    <mergeCell ref="I2558:J2558"/>
    <mergeCell ref="K2558:N2558"/>
    <mergeCell ref="O2558:P2558"/>
    <mergeCell ref="A2559:B2559"/>
    <mergeCell ref="C2559:F2559"/>
    <mergeCell ref="I2559:J2559"/>
    <mergeCell ref="K2559:N2559"/>
    <mergeCell ref="O2559:P2559"/>
    <mergeCell ref="A2556:B2556"/>
    <mergeCell ref="C2556:F2556"/>
    <mergeCell ref="I2556:J2556"/>
    <mergeCell ref="K2556:N2556"/>
    <mergeCell ref="O2556:P2556"/>
    <mergeCell ref="A2557:B2557"/>
    <mergeCell ref="C2557:F2557"/>
    <mergeCell ref="I2557:J2557"/>
    <mergeCell ref="K2557:N2557"/>
    <mergeCell ref="O2557:P2557"/>
    <mergeCell ref="A2554:B2554"/>
    <mergeCell ref="C2554:F2554"/>
    <mergeCell ref="I2554:J2554"/>
    <mergeCell ref="K2554:N2554"/>
    <mergeCell ref="O2554:P2554"/>
    <mergeCell ref="A2555:B2555"/>
    <mergeCell ref="C2555:F2555"/>
    <mergeCell ref="I2555:J2555"/>
    <mergeCell ref="K2555:N2555"/>
    <mergeCell ref="O2555:P2555"/>
    <mergeCell ref="A2552:B2552"/>
    <mergeCell ref="C2552:F2552"/>
    <mergeCell ref="I2552:J2552"/>
    <mergeCell ref="K2552:N2552"/>
    <mergeCell ref="O2552:P2552"/>
    <mergeCell ref="A2553:B2553"/>
    <mergeCell ref="C2553:F2553"/>
    <mergeCell ref="I2553:J2553"/>
    <mergeCell ref="K2553:N2553"/>
    <mergeCell ref="O2553:P2553"/>
    <mergeCell ref="A2566:B2566"/>
    <mergeCell ref="C2566:F2566"/>
    <mergeCell ref="I2566:J2566"/>
    <mergeCell ref="K2566:N2566"/>
    <mergeCell ref="O2566:P2566"/>
    <mergeCell ref="A2567:B2567"/>
    <mergeCell ref="C2567:F2567"/>
    <mergeCell ref="I2567:J2567"/>
    <mergeCell ref="K2567:N2567"/>
    <mergeCell ref="O2567:P2567"/>
    <mergeCell ref="A2564:B2564"/>
    <mergeCell ref="C2564:F2564"/>
    <mergeCell ref="I2564:J2564"/>
    <mergeCell ref="K2564:N2564"/>
    <mergeCell ref="O2564:P2564"/>
    <mergeCell ref="A2565:B2565"/>
    <mergeCell ref="C2565:F2565"/>
    <mergeCell ref="I2565:J2565"/>
    <mergeCell ref="K2565:N2565"/>
    <mergeCell ref="O2565:P2565"/>
    <mergeCell ref="A2562:B2562"/>
    <mergeCell ref="C2562:F2562"/>
    <mergeCell ref="I2562:J2562"/>
    <mergeCell ref="K2562:N2562"/>
    <mergeCell ref="O2562:P2562"/>
    <mergeCell ref="A2563:B2563"/>
    <mergeCell ref="C2563:F2563"/>
    <mergeCell ref="I2563:J2563"/>
    <mergeCell ref="K2563:N2563"/>
    <mergeCell ref="O2563:P2563"/>
    <mergeCell ref="A2560:B2560"/>
    <mergeCell ref="C2560:F2560"/>
    <mergeCell ref="I2560:J2560"/>
    <mergeCell ref="K2560:N2560"/>
    <mergeCell ref="O2560:P2560"/>
    <mergeCell ref="A2561:B2561"/>
    <mergeCell ref="C2561:F2561"/>
    <mergeCell ref="I2561:J2561"/>
    <mergeCell ref="K2561:N2561"/>
    <mergeCell ref="O2561:P2561"/>
    <mergeCell ref="A2574:B2574"/>
    <mergeCell ref="C2574:F2574"/>
    <mergeCell ref="I2574:J2574"/>
    <mergeCell ref="K2574:N2574"/>
    <mergeCell ref="O2574:P2574"/>
    <mergeCell ref="A2575:B2575"/>
    <mergeCell ref="C2575:F2575"/>
    <mergeCell ref="I2575:J2575"/>
    <mergeCell ref="K2575:N2575"/>
    <mergeCell ref="O2575:P2575"/>
    <mergeCell ref="A2572:B2572"/>
    <mergeCell ref="C2572:F2572"/>
    <mergeCell ref="I2572:J2572"/>
    <mergeCell ref="K2572:N2572"/>
    <mergeCell ref="O2572:P2572"/>
    <mergeCell ref="A2573:B2573"/>
    <mergeCell ref="C2573:F2573"/>
    <mergeCell ref="I2573:J2573"/>
    <mergeCell ref="K2573:N2573"/>
    <mergeCell ref="O2573:P2573"/>
    <mergeCell ref="A2570:B2570"/>
    <mergeCell ref="C2570:F2570"/>
    <mergeCell ref="I2570:J2570"/>
    <mergeCell ref="K2570:N2570"/>
    <mergeCell ref="O2570:P2570"/>
    <mergeCell ref="A2571:B2571"/>
    <mergeCell ref="C2571:F2571"/>
    <mergeCell ref="I2571:J2571"/>
    <mergeCell ref="K2571:N2571"/>
    <mergeCell ref="O2571:P2571"/>
    <mergeCell ref="A2568:B2568"/>
    <mergeCell ref="C2568:F2568"/>
    <mergeCell ref="I2568:J2568"/>
    <mergeCell ref="K2568:N2568"/>
    <mergeCell ref="O2568:P2568"/>
    <mergeCell ref="A2569:B2569"/>
    <mergeCell ref="C2569:F2569"/>
    <mergeCell ref="I2569:J2569"/>
    <mergeCell ref="K2569:N2569"/>
    <mergeCell ref="O2569:P2569"/>
    <mergeCell ref="A2582:B2582"/>
    <mergeCell ref="C2582:F2582"/>
    <mergeCell ref="I2582:J2582"/>
    <mergeCell ref="K2582:N2582"/>
    <mergeCell ref="O2582:P2582"/>
    <mergeCell ref="A2583:B2583"/>
    <mergeCell ref="C2583:F2583"/>
    <mergeCell ref="I2583:J2583"/>
    <mergeCell ref="K2583:N2583"/>
    <mergeCell ref="O2583:P2583"/>
    <mergeCell ref="A2580:B2580"/>
    <mergeCell ref="C2580:F2580"/>
    <mergeCell ref="I2580:J2580"/>
    <mergeCell ref="K2580:N2580"/>
    <mergeCell ref="O2580:P2580"/>
    <mergeCell ref="A2581:B2581"/>
    <mergeCell ref="C2581:F2581"/>
    <mergeCell ref="I2581:J2581"/>
    <mergeCell ref="K2581:N2581"/>
    <mergeCell ref="O2581:P2581"/>
    <mergeCell ref="A2578:B2578"/>
    <mergeCell ref="C2578:F2578"/>
    <mergeCell ref="I2578:J2578"/>
    <mergeCell ref="K2578:N2578"/>
    <mergeCell ref="O2578:P2578"/>
    <mergeCell ref="A2579:B2579"/>
    <mergeCell ref="C2579:F2579"/>
    <mergeCell ref="I2579:J2579"/>
    <mergeCell ref="K2579:N2579"/>
    <mergeCell ref="O2579:P2579"/>
    <mergeCell ref="A2576:B2576"/>
    <mergeCell ref="C2576:F2576"/>
    <mergeCell ref="I2576:J2576"/>
    <mergeCell ref="K2576:N2576"/>
    <mergeCell ref="O2576:P2576"/>
    <mergeCell ref="A2577:B2577"/>
    <mergeCell ref="C2577:F2577"/>
    <mergeCell ref="I2577:J2577"/>
    <mergeCell ref="K2577:N2577"/>
    <mergeCell ref="O2577:P2577"/>
    <mergeCell ref="A2590:B2590"/>
    <mergeCell ref="C2590:F2590"/>
    <mergeCell ref="I2590:J2590"/>
    <mergeCell ref="K2590:N2590"/>
    <mergeCell ref="O2590:P2590"/>
    <mergeCell ref="A2591:B2591"/>
    <mergeCell ref="C2591:F2591"/>
    <mergeCell ref="I2591:J2591"/>
    <mergeCell ref="K2591:N2591"/>
    <mergeCell ref="O2591:P2591"/>
    <mergeCell ref="A2588:B2588"/>
    <mergeCell ref="C2588:F2588"/>
    <mergeCell ref="I2588:J2588"/>
    <mergeCell ref="K2588:N2588"/>
    <mergeCell ref="O2588:P2588"/>
    <mergeCell ref="A2589:B2589"/>
    <mergeCell ref="C2589:F2589"/>
    <mergeCell ref="I2589:J2589"/>
    <mergeCell ref="K2589:N2589"/>
    <mergeCell ref="O2589:P2589"/>
    <mergeCell ref="A2586:B2586"/>
    <mergeCell ref="C2586:F2586"/>
    <mergeCell ref="I2586:J2586"/>
    <mergeCell ref="K2586:N2586"/>
    <mergeCell ref="O2586:P2586"/>
    <mergeCell ref="A2587:B2587"/>
    <mergeCell ref="C2587:F2587"/>
    <mergeCell ref="I2587:J2587"/>
    <mergeCell ref="K2587:N2587"/>
    <mergeCell ref="O2587:P2587"/>
    <mergeCell ref="A2584:B2584"/>
    <mergeCell ref="C2584:F2584"/>
    <mergeCell ref="I2584:J2584"/>
    <mergeCell ref="K2584:N2584"/>
    <mergeCell ref="O2584:P2584"/>
    <mergeCell ref="A2585:B2585"/>
    <mergeCell ref="C2585:F2585"/>
    <mergeCell ref="I2585:J2585"/>
    <mergeCell ref="K2585:N2585"/>
    <mergeCell ref="O2585:P2585"/>
    <mergeCell ref="A2598:B2598"/>
    <mergeCell ref="C2598:F2598"/>
    <mergeCell ref="I2598:J2598"/>
    <mergeCell ref="K2598:N2598"/>
    <mergeCell ref="O2598:P2598"/>
    <mergeCell ref="A2599:B2599"/>
    <mergeCell ref="C2599:F2599"/>
    <mergeCell ref="I2599:J2599"/>
    <mergeCell ref="K2599:N2599"/>
    <mergeCell ref="O2599:P2599"/>
    <mergeCell ref="A2596:B2596"/>
    <mergeCell ref="C2596:F2596"/>
    <mergeCell ref="I2596:J2596"/>
    <mergeCell ref="K2596:N2596"/>
    <mergeCell ref="O2596:P2596"/>
    <mergeCell ref="A2597:B2597"/>
    <mergeCell ref="C2597:F2597"/>
    <mergeCell ref="I2597:J2597"/>
    <mergeCell ref="K2597:N2597"/>
    <mergeCell ref="O2597:P2597"/>
    <mergeCell ref="A2594:B2594"/>
    <mergeCell ref="C2594:F2594"/>
    <mergeCell ref="I2594:J2594"/>
    <mergeCell ref="K2594:N2594"/>
    <mergeCell ref="O2594:P2594"/>
    <mergeCell ref="A2595:B2595"/>
    <mergeCell ref="C2595:F2595"/>
    <mergeCell ref="I2595:J2595"/>
    <mergeCell ref="K2595:N2595"/>
    <mergeCell ref="O2595:P2595"/>
    <mergeCell ref="A2592:B2592"/>
    <mergeCell ref="C2592:F2592"/>
    <mergeCell ref="I2592:J2592"/>
    <mergeCell ref="K2592:N2592"/>
    <mergeCell ref="O2592:P2592"/>
    <mergeCell ref="A2593:B2593"/>
    <mergeCell ref="C2593:F2593"/>
    <mergeCell ref="I2593:J2593"/>
    <mergeCell ref="K2593:N2593"/>
    <mergeCell ref="O2593:P2593"/>
    <mergeCell ref="A2606:B2606"/>
    <mergeCell ref="C2606:F2606"/>
    <mergeCell ref="I2606:J2606"/>
    <mergeCell ref="K2606:N2606"/>
    <mergeCell ref="O2606:P2606"/>
    <mergeCell ref="A2607:B2607"/>
    <mergeCell ref="C2607:F2607"/>
    <mergeCell ref="I2607:J2607"/>
    <mergeCell ref="K2607:N2607"/>
    <mergeCell ref="O2607:P2607"/>
    <mergeCell ref="A2604:B2604"/>
    <mergeCell ref="C2604:F2604"/>
    <mergeCell ref="I2604:J2604"/>
    <mergeCell ref="K2604:N2604"/>
    <mergeCell ref="O2604:P2604"/>
    <mergeCell ref="A2605:B2605"/>
    <mergeCell ref="C2605:F2605"/>
    <mergeCell ref="I2605:J2605"/>
    <mergeCell ref="K2605:N2605"/>
    <mergeCell ref="O2605:P2605"/>
    <mergeCell ref="A2602:B2602"/>
    <mergeCell ref="C2602:F2602"/>
    <mergeCell ref="I2602:J2602"/>
    <mergeCell ref="K2602:N2602"/>
    <mergeCell ref="O2602:P2602"/>
    <mergeCell ref="A2603:B2603"/>
    <mergeCell ref="C2603:F2603"/>
    <mergeCell ref="I2603:J2603"/>
    <mergeCell ref="K2603:N2603"/>
    <mergeCell ref="O2603:P2603"/>
    <mergeCell ref="A2600:B2600"/>
    <mergeCell ref="C2600:F2600"/>
    <mergeCell ref="I2600:J2600"/>
    <mergeCell ref="K2600:N2600"/>
    <mergeCell ref="O2600:P2600"/>
    <mergeCell ref="A2601:B2601"/>
    <mergeCell ref="C2601:F2601"/>
    <mergeCell ref="I2601:J2601"/>
    <mergeCell ref="K2601:N2601"/>
    <mergeCell ref="O2601:P2601"/>
    <mergeCell ref="A2614:B2614"/>
    <mergeCell ref="C2614:F2614"/>
    <mergeCell ref="I2614:J2614"/>
    <mergeCell ref="K2614:N2614"/>
    <mergeCell ref="O2614:P2614"/>
    <mergeCell ref="A2615:B2615"/>
    <mergeCell ref="C2615:F2615"/>
    <mergeCell ref="I2615:J2615"/>
    <mergeCell ref="K2615:N2615"/>
    <mergeCell ref="O2615:P2615"/>
    <mergeCell ref="A2612:B2612"/>
    <mergeCell ref="C2612:F2612"/>
    <mergeCell ref="I2612:J2612"/>
    <mergeCell ref="K2612:N2612"/>
    <mergeCell ref="O2612:P2612"/>
    <mergeCell ref="A2613:B2613"/>
    <mergeCell ref="C2613:F2613"/>
    <mergeCell ref="I2613:J2613"/>
    <mergeCell ref="K2613:N2613"/>
    <mergeCell ref="O2613:P2613"/>
    <mergeCell ref="A2610:B2610"/>
    <mergeCell ref="C2610:F2610"/>
    <mergeCell ref="I2610:J2610"/>
    <mergeCell ref="K2610:N2610"/>
    <mergeCell ref="O2610:P2610"/>
    <mergeCell ref="A2611:B2611"/>
    <mergeCell ref="C2611:F2611"/>
    <mergeCell ref="I2611:J2611"/>
    <mergeCell ref="K2611:N2611"/>
    <mergeCell ref="O2611:P2611"/>
    <mergeCell ref="A2608:B2608"/>
    <mergeCell ref="C2608:F2608"/>
    <mergeCell ref="I2608:J2608"/>
    <mergeCell ref="K2608:N2608"/>
    <mergeCell ref="O2608:P2608"/>
    <mergeCell ref="A2609:B2609"/>
    <mergeCell ref="C2609:F2609"/>
    <mergeCell ref="I2609:J2609"/>
    <mergeCell ref="K2609:N2609"/>
    <mergeCell ref="O2609:P2609"/>
    <mergeCell ref="A2622:B2622"/>
    <mergeCell ref="C2622:F2622"/>
    <mergeCell ref="I2622:J2622"/>
    <mergeCell ref="K2622:N2622"/>
    <mergeCell ref="O2622:P2622"/>
    <mergeCell ref="A2623:B2623"/>
    <mergeCell ref="C2623:F2623"/>
    <mergeCell ref="I2623:J2623"/>
    <mergeCell ref="K2623:N2623"/>
    <mergeCell ref="O2623:P2623"/>
    <mergeCell ref="A2620:B2620"/>
    <mergeCell ref="C2620:F2620"/>
    <mergeCell ref="I2620:J2620"/>
    <mergeCell ref="K2620:N2620"/>
    <mergeCell ref="O2620:P2620"/>
    <mergeCell ref="A2621:B2621"/>
    <mergeCell ref="C2621:F2621"/>
    <mergeCell ref="I2621:J2621"/>
    <mergeCell ref="K2621:N2621"/>
    <mergeCell ref="O2621:P2621"/>
    <mergeCell ref="A2618:B2618"/>
    <mergeCell ref="C2618:F2618"/>
    <mergeCell ref="I2618:J2618"/>
    <mergeCell ref="K2618:N2618"/>
    <mergeCell ref="O2618:P2618"/>
    <mergeCell ref="A2619:B2619"/>
    <mergeCell ref="C2619:F2619"/>
    <mergeCell ref="I2619:J2619"/>
    <mergeCell ref="K2619:N2619"/>
    <mergeCell ref="O2619:P2619"/>
    <mergeCell ref="A2616:B2616"/>
    <mergeCell ref="C2616:F2616"/>
    <mergeCell ref="I2616:J2616"/>
    <mergeCell ref="K2616:N2616"/>
    <mergeCell ref="O2616:P2616"/>
    <mergeCell ref="A2617:B2617"/>
    <mergeCell ref="C2617:F2617"/>
    <mergeCell ref="I2617:J2617"/>
    <mergeCell ref="K2617:N2617"/>
    <mergeCell ref="O2617:P2617"/>
    <mergeCell ref="A2630:B2630"/>
    <mergeCell ref="C2630:F2630"/>
    <mergeCell ref="I2630:J2630"/>
    <mergeCell ref="K2630:N2630"/>
    <mergeCell ref="O2630:P2630"/>
    <mergeCell ref="A2631:B2631"/>
    <mergeCell ref="C2631:F2631"/>
    <mergeCell ref="I2631:J2631"/>
    <mergeCell ref="K2631:N2631"/>
    <mergeCell ref="O2631:P2631"/>
    <mergeCell ref="A2628:B2628"/>
    <mergeCell ref="C2628:F2628"/>
    <mergeCell ref="I2628:J2628"/>
    <mergeCell ref="K2628:N2628"/>
    <mergeCell ref="O2628:P2628"/>
    <mergeCell ref="A2629:B2629"/>
    <mergeCell ref="C2629:F2629"/>
    <mergeCell ref="I2629:J2629"/>
    <mergeCell ref="K2629:N2629"/>
    <mergeCell ref="O2629:P2629"/>
    <mergeCell ref="A2626:B2626"/>
    <mergeCell ref="C2626:F2626"/>
    <mergeCell ref="I2626:J2626"/>
    <mergeCell ref="K2626:N2626"/>
    <mergeCell ref="O2626:P2626"/>
    <mergeCell ref="A2627:B2627"/>
    <mergeCell ref="C2627:F2627"/>
    <mergeCell ref="I2627:J2627"/>
    <mergeCell ref="K2627:N2627"/>
    <mergeCell ref="O2627:P2627"/>
    <mergeCell ref="A2624:B2624"/>
    <mergeCell ref="C2624:F2624"/>
    <mergeCell ref="I2624:J2624"/>
    <mergeCell ref="K2624:N2624"/>
    <mergeCell ref="O2624:P2624"/>
    <mergeCell ref="A2625:B2625"/>
    <mergeCell ref="C2625:F2625"/>
    <mergeCell ref="I2625:J2625"/>
    <mergeCell ref="K2625:N2625"/>
    <mergeCell ref="O2625:P2625"/>
    <mergeCell ref="A2638:B2638"/>
    <mergeCell ref="C2638:F2638"/>
    <mergeCell ref="I2638:J2638"/>
    <mergeCell ref="K2638:N2638"/>
    <mergeCell ref="O2638:P2638"/>
    <mergeCell ref="A2639:B2639"/>
    <mergeCell ref="C2639:F2639"/>
    <mergeCell ref="I2639:J2639"/>
    <mergeCell ref="K2639:N2639"/>
    <mergeCell ref="O2639:P2639"/>
    <mergeCell ref="A2636:B2636"/>
    <mergeCell ref="C2636:F2636"/>
    <mergeCell ref="I2636:J2636"/>
    <mergeCell ref="K2636:N2636"/>
    <mergeCell ref="O2636:P2636"/>
    <mergeCell ref="A2637:B2637"/>
    <mergeCell ref="C2637:F2637"/>
    <mergeCell ref="I2637:J2637"/>
    <mergeCell ref="K2637:N2637"/>
    <mergeCell ref="O2637:P2637"/>
    <mergeCell ref="A2634:B2634"/>
    <mergeCell ref="C2634:F2634"/>
    <mergeCell ref="I2634:J2634"/>
    <mergeCell ref="K2634:N2634"/>
    <mergeCell ref="O2634:P2634"/>
    <mergeCell ref="A2635:B2635"/>
    <mergeCell ref="C2635:F2635"/>
    <mergeCell ref="I2635:J2635"/>
    <mergeCell ref="K2635:N2635"/>
    <mergeCell ref="O2635:P2635"/>
    <mergeCell ref="A2632:B2632"/>
    <mergeCell ref="C2632:F2632"/>
    <mergeCell ref="I2632:J2632"/>
    <mergeCell ref="K2632:N2632"/>
    <mergeCell ref="O2632:P2632"/>
    <mergeCell ref="A2633:B2633"/>
    <mergeCell ref="C2633:F2633"/>
    <mergeCell ref="I2633:J2633"/>
    <mergeCell ref="K2633:N2633"/>
    <mergeCell ref="O2633:P2633"/>
    <mergeCell ref="A2647:B2647"/>
    <mergeCell ref="C2647:F2647"/>
    <mergeCell ref="I2647:J2647"/>
    <mergeCell ref="K2647:N2647"/>
    <mergeCell ref="O2647:P2647"/>
    <mergeCell ref="A2648:B2648"/>
    <mergeCell ref="C2648:F2648"/>
    <mergeCell ref="I2648:J2648"/>
    <mergeCell ref="K2648:N2648"/>
    <mergeCell ref="O2648:P2648"/>
    <mergeCell ref="A2645:B2645"/>
    <mergeCell ref="C2645:F2645"/>
    <mergeCell ref="I2645:J2645"/>
    <mergeCell ref="K2645:N2645"/>
    <mergeCell ref="O2645:P2645"/>
    <mergeCell ref="A2646:B2646"/>
    <mergeCell ref="C2646:F2646"/>
    <mergeCell ref="I2646:J2646"/>
    <mergeCell ref="K2646:N2646"/>
    <mergeCell ref="O2646:P2646"/>
    <mergeCell ref="A2642:F2642"/>
    <mergeCell ref="I2642:J2642"/>
    <mergeCell ref="K2642:N2642"/>
    <mergeCell ref="O2642:P2642"/>
    <mergeCell ref="A2644:B2644"/>
    <mergeCell ref="C2644:Q2644"/>
    <mergeCell ref="A2640:B2640"/>
    <mergeCell ref="C2640:F2640"/>
    <mergeCell ref="I2640:J2640"/>
    <mergeCell ref="K2640:N2640"/>
    <mergeCell ref="O2640:P2640"/>
    <mergeCell ref="A2641:B2641"/>
    <mergeCell ref="C2641:F2641"/>
    <mergeCell ref="I2641:J2641"/>
    <mergeCell ref="K2641:N2641"/>
    <mergeCell ref="O2641:P2641"/>
    <mergeCell ref="A2655:B2655"/>
    <mergeCell ref="C2655:F2655"/>
    <mergeCell ref="I2655:J2655"/>
    <mergeCell ref="K2655:N2655"/>
    <mergeCell ref="O2655:P2655"/>
    <mergeCell ref="A2656:B2656"/>
    <mergeCell ref="C2656:F2656"/>
    <mergeCell ref="I2656:J2656"/>
    <mergeCell ref="K2656:N2656"/>
    <mergeCell ref="O2656:P2656"/>
    <mergeCell ref="A2653:B2653"/>
    <mergeCell ref="C2653:F2653"/>
    <mergeCell ref="I2653:J2653"/>
    <mergeCell ref="K2653:N2653"/>
    <mergeCell ref="O2653:P2653"/>
    <mergeCell ref="A2654:B2654"/>
    <mergeCell ref="C2654:F2654"/>
    <mergeCell ref="I2654:J2654"/>
    <mergeCell ref="K2654:N2654"/>
    <mergeCell ref="O2654:P2654"/>
    <mergeCell ref="A2651:B2651"/>
    <mergeCell ref="C2651:F2651"/>
    <mergeCell ref="I2651:J2651"/>
    <mergeCell ref="K2651:N2651"/>
    <mergeCell ref="O2651:P2651"/>
    <mergeCell ref="A2652:B2652"/>
    <mergeCell ref="C2652:F2652"/>
    <mergeCell ref="I2652:J2652"/>
    <mergeCell ref="K2652:N2652"/>
    <mergeCell ref="O2652:P2652"/>
    <mergeCell ref="A2649:B2649"/>
    <mergeCell ref="C2649:F2649"/>
    <mergeCell ref="I2649:J2649"/>
    <mergeCell ref="K2649:N2649"/>
    <mergeCell ref="O2649:P2649"/>
    <mergeCell ref="A2650:B2650"/>
    <mergeCell ref="C2650:F2650"/>
    <mergeCell ref="I2650:J2650"/>
    <mergeCell ref="K2650:N2650"/>
    <mergeCell ref="O2650:P2650"/>
    <mergeCell ref="A2663:B2663"/>
    <mergeCell ref="C2663:F2663"/>
    <mergeCell ref="I2663:J2663"/>
    <mergeCell ref="K2663:N2663"/>
    <mergeCell ref="O2663:P2663"/>
    <mergeCell ref="A2664:B2664"/>
    <mergeCell ref="C2664:F2664"/>
    <mergeCell ref="I2664:J2664"/>
    <mergeCell ref="K2664:N2664"/>
    <mergeCell ref="O2664:P2664"/>
    <mergeCell ref="A2661:B2661"/>
    <mergeCell ref="C2661:F2661"/>
    <mergeCell ref="I2661:J2661"/>
    <mergeCell ref="K2661:N2661"/>
    <mergeCell ref="O2661:P2661"/>
    <mergeCell ref="A2662:B2662"/>
    <mergeCell ref="C2662:F2662"/>
    <mergeCell ref="I2662:J2662"/>
    <mergeCell ref="K2662:N2662"/>
    <mergeCell ref="O2662:P2662"/>
    <mergeCell ref="A2659:B2659"/>
    <mergeCell ref="C2659:F2659"/>
    <mergeCell ref="I2659:J2659"/>
    <mergeCell ref="K2659:N2659"/>
    <mergeCell ref="O2659:P2659"/>
    <mergeCell ref="A2660:B2660"/>
    <mergeCell ref="C2660:F2660"/>
    <mergeCell ref="I2660:J2660"/>
    <mergeCell ref="K2660:N2660"/>
    <mergeCell ref="O2660:P2660"/>
    <mergeCell ref="A2657:B2657"/>
    <mergeCell ref="C2657:F2657"/>
    <mergeCell ref="I2657:J2657"/>
    <mergeCell ref="K2657:N2657"/>
    <mergeCell ref="O2657:P2657"/>
    <mergeCell ref="A2658:B2658"/>
    <mergeCell ref="C2658:F2658"/>
    <mergeCell ref="I2658:J2658"/>
    <mergeCell ref="K2658:N2658"/>
    <mergeCell ref="O2658:P2658"/>
    <mergeCell ref="A2671:B2671"/>
    <mergeCell ref="C2671:F2671"/>
    <mergeCell ref="I2671:J2671"/>
    <mergeCell ref="K2671:N2671"/>
    <mergeCell ref="O2671:P2671"/>
    <mergeCell ref="A2672:B2672"/>
    <mergeCell ref="C2672:F2672"/>
    <mergeCell ref="I2672:J2672"/>
    <mergeCell ref="K2672:N2672"/>
    <mergeCell ref="O2672:P2672"/>
    <mergeCell ref="A2669:B2669"/>
    <mergeCell ref="C2669:F2669"/>
    <mergeCell ref="I2669:J2669"/>
    <mergeCell ref="K2669:N2669"/>
    <mergeCell ref="O2669:P2669"/>
    <mergeCell ref="A2670:B2670"/>
    <mergeCell ref="C2670:F2670"/>
    <mergeCell ref="I2670:J2670"/>
    <mergeCell ref="K2670:N2670"/>
    <mergeCell ref="O2670:P2670"/>
    <mergeCell ref="A2667:B2667"/>
    <mergeCell ref="C2667:F2667"/>
    <mergeCell ref="I2667:J2667"/>
    <mergeCell ref="K2667:N2667"/>
    <mergeCell ref="O2667:P2667"/>
    <mergeCell ref="A2668:B2668"/>
    <mergeCell ref="C2668:F2668"/>
    <mergeCell ref="I2668:J2668"/>
    <mergeCell ref="K2668:N2668"/>
    <mergeCell ref="O2668:P2668"/>
    <mergeCell ref="A2665:B2665"/>
    <mergeCell ref="C2665:F2665"/>
    <mergeCell ref="I2665:J2665"/>
    <mergeCell ref="K2665:N2665"/>
    <mergeCell ref="O2665:P2665"/>
    <mergeCell ref="A2666:B2666"/>
    <mergeCell ref="C2666:F2666"/>
    <mergeCell ref="I2666:J2666"/>
    <mergeCell ref="K2666:N2666"/>
    <mergeCell ref="O2666:P2666"/>
    <mergeCell ref="A2680:B2680"/>
    <mergeCell ref="C2680:F2680"/>
    <mergeCell ref="I2680:J2680"/>
    <mergeCell ref="K2680:N2680"/>
    <mergeCell ref="O2680:P2680"/>
    <mergeCell ref="A2681:B2681"/>
    <mergeCell ref="C2681:F2681"/>
    <mergeCell ref="I2681:J2681"/>
    <mergeCell ref="K2681:N2681"/>
    <mergeCell ref="O2681:P2681"/>
    <mergeCell ref="A2678:B2678"/>
    <mergeCell ref="C2678:F2678"/>
    <mergeCell ref="I2678:J2678"/>
    <mergeCell ref="K2678:N2678"/>
    <mergeCell ref="O2678:P2678"/>
    <mergeCell ref="A2679:B2679"/>
    <mergeCell ref="C2679:F2679"/>
    <mergeCell ref="I2679:J2679"/>
    <mergeCell ref="K2679:N2679"/>
    <mergeCell ref="O2679:P2679"/>
    <mergeCell ref="A2675:F2675"/>
    <mergeCell ref="I2675:J2675"/>
    <mergeCell ref="K2675:N2675"/>
    <mergeCell ref="O2675:P2675"/>
    <mergeCell ref="A2677:B2677"/>
    <mergeCell ref="C2677:Q2677"/>
    <mergeCell ref="A2673:B2673"/>
    <mergeCell ref="C2673:F2673"/>
    <mergeCell ref="I2673:J2673"/>
    <mergeCell ref="K2673:N2673"/>
    <mergeCell ref="O2673:P2673"/>
    <mergeCell ref="A2674:B2674"/>
    <mergeCell ref="C2674:F2674"/>
    <mergeCell ref="I2674:J2674"/>
    <mergeCell ref="K2674:N2674"/>
    <mergeCell ref="O2674:P2674"/>
    <mergeCell ref="A2688:B2688"/>
    <mergeCell ref="C2688:F2688"/>
    <mergeCell ref="I2688:J2688"/>
    <mergeCell ref="K2688:N2688"/>
    <mergeCell ref="O2688:P2688"/>
    <mergeCell ref="A2689:B2689"/>
    <mergeCell ref="C2689:F2689"/>
    <mergeCell ref="I2689:J2689"/>
    <mergeCell ref="K2689:N2689"/>
    <mergeCell ref="O2689:P2689"/>
    <mergeCell ref="A2686:B2686"/>
    <mergeCell ref="C2686:F2686"/>
    <mergeCell ref="I2686:J2686"/>
    <mergeCell ref="K2686:N2686"/>
    <mergeCell ref="O2686:P2686"/>
    <mergeCell ref="A2687:B2687"/>
    <mergeCell ref="C2687:F2687"/>
    <mergeCell ref="I2687:J2687"/>
    <mergeCell ref="K2687:N2687"/>
    <mergeCell ref="O2687:P2687"/>
    <mergeCell ref="A2684:B2684"/>
    <mergeCell ref="C2684:F2684"/>
    <mergeCell ref="I2684:J2684"/>
    <mergeCell ref="K2684:N2684"/>
    <mergeCell ref="O2684:P2684"/>
    <mergeCell ref="A2685:B2685"/>
    <mergeCell ref="C2685:F2685"/>
    <mergeCell ref="I2685:J2685"/>
    <mergeCell ref="K2685:N2685"/>
    <mergeCell ref="O2685:P2685"/>
    <mergeCell ref="A2682:B2682"/>
    <mergeCell ref="C2682:F2682"/>
    <mergeCell ref="I2682:J2682"/>
    <mergeCell ref="K2682:N2682"/>
    <mergeCell ref="O2682:P2682"/>
    <mergeCell ref="A2683:B2683"/>
    <mergeCell ref="C2683:F2683"/>
    <mergeCell ref="I2683:J2683"/>
    <mergeCell ref="K2683:N2683"/>
    <mergeCell ref="O2683:P2683"/>
    <mergeCell ref="A2696:B2696"/>
    <mergeCell ref="C2696:F2696"/>
    <mergeCell ref="I2696:J2696"/>
    <mergeCell ref="K2696:N2696"/>
    <mergeCell ref="O2696:P2696"/>
    <mergeCell ref="A2697:B2697"/>
    <mergeCell ref="C2697:F2697"/>
    <mergeCell ref="I2697:J2697"/>
    <mergeCell ref="K2697:N2697"/>
    <mergeCell ref="O2697:P2697"/>
    <mergeCell ref="A2694:B2694"/>
    <mergeCell ref="C2694:F2694"/>
    <mergeCell ref="I2694:J2694"/>
    <mergeCell ref="K2694:N2694"/>
    <mergeCell ref="O2694:P2694"/>
    <mergeCell ref="A2695:B2695"/>
    <mergeCell ref="C2695:F2695"/>
    <mergeCell ref="I2695:J2695"/>
    <mergeCell ref="K2695:N2695"/>
    <mergeCell ref="O2695:P2695"/>
    <mergeCell ref="A2692:B2692"/>
    <mergeCell ref="C2692:F2692"/>
    <mergeCell ref="I2692:J2692"/>
    <mergeCell ref="K2692:N2692"/>
    <mergeCell ref="O2692:P2692"/>
    <mergeCell ref="A2693:B2693"/>
    <mergeCell ref="C2693:F2693"/>
    <mergeCell ref="I2693:J2693"/>
    <mergeCell ref="K2693:N2693"/>
    <mergeCell ref="O2693:P2693"/>
    <mergeCell ref="A2690:B2690"/>
    <mergeCell ref="C2690:F2690"/>
    <mergeCell ref="I2690:J2690"/>
    <mergeCell ref="K2690:N2690"/>
    <mergeCell ref="O2690:P2690"/>
    <mergeCell ref="A2691:B2691"/>
    <mergeCell ref="C2691:F2691"/>
    <mergeCell ref="I2691:J2691"/>
    <mergeCell ref="K2691:N2691"/>
    <mergeCell ref="O2691:P2691"/>
    <mergeCell ref="A2704:B2704"/>
    <mergeCell ref="C2704:F2704"/>
    <mergeCell ref="I2704:J2704"/>
    <mergeCell ref="K2704:N2704"/>
    <mergeCell ref="O2704:P2704"/>
    <mergeCell ref="A2705:B2705"/>
    <mergeCell ref="C2705:F2705"/>
    <mergeCell ref="I2705:J2705"/>
    <mergeCell ref="K2705:N2705"/>
    <mergeCell ref="O2705:P2705"/>
    <mergeCell ref="A2702:B2702"/>
    <mergeCell ref="C2702:F2702"/>
    <mergeCell ref="I2702:J2702"/>
    <mergeCell ref="K2702:N2702"/>
    <mergeCell ref="O2702:P2702"/>
    <mergeCell ref="A2703:B2703"/>
    <mergeCell ref="C2703:F2703"/>
    <mergeCell ref="I2703:J2703"/>
    <mergeCell ref="K2703:N2703"/>
    <mergeCell ref="O2703:P2703"/>
    <mergeCell ref="A2700:B2700"/>
    <mergeCell ref="C2700:F2700"/>
    <mergeCell ref="I2700:J2700"/>
    <mergeCell ref="K2700:N2700"/>
    <mergeCell ref="O2700:P2700"/>
    <mergeCell ref="A2701:B2701"/>
    <mergeCell ref="C2701:F2701"/>
    <mergeCell ref="I2701:J2701"/>
    <mergeCell ref="K2701:N2701"/>
    <mergeCell ref="O2701:P2701"/>
    <mergeCell ref="A2698:B2698"/>
    <mergeCell ref="C2698:F2698"/>
    <mergeCell ref="I2698:J2698"/>
    <mergeCell ref="K2698:N2698"/>
    <mergeCell ref="O2698:P2698"/>
    <mergeCell ref="A2699:B2699"/>
    <mergeCell ref="C2699:F2699"/>
    <mergeCell ref="I2699:J2699"/>
    <mergeCell ref="K2699:N2699"/>
    <mergeCell ref="O2699:P2699"/>
    <mergeCell ref="A2712:B2712"/>
    <mergeCell ref="C2712:F2712"/>
    <mergeCell ref="I2712:J2712"/>
    <mergeCell ref="K2712:N2712"/>
    <mergeCell ref="O2712:P2712"/>
    <mergeCell ref="A2713:B2713"/>
    <mergeCell ref="C2713:F2713"/>
    <mergeCell ref="I2713:J2713"/>
    <mergeCell ref="K2713:N2713"/>
    <mergeCell ref="O2713:P2713"/>
    <mergeCell ref="A2710:B2710"/>
    <mergeCell ref="C2710:F2710"/>
    <mergeCell ref="I2710:J2710"/>
    <mergeCell ref="K2710:N2710"/>
    <mergeCell ref="O2710:P2710"/>
    <mergeCell ref="A2711:B2711"/>
    <mergeCell ref="C2711:F2711"/>
    <mergeCell ref="I2711:J2711"/>
    <mergeCell ref="K2711:N2711"/>
    <mergeCell ref="O2711:P2711"/>
    <mergeCell ref="A2708:B2708"/>
    <mergeCell ref="C2708:F2708"/>
    <mergeCell ref="I2708:J2708"/>
    <mergeCell ref="K2708:N2708"/>
    <mergeCell ref="O2708:P2708"/>
    <mergeCell ref="A2709:B2709"/>
    <mergeCell ref="C2709:F2709"/>
    <mergeCell ref="I2709:J2709"/>
    <mergeCell ref="K2709:N2709"/>
    <mergeCell ref="O2709:P2709"/>
    <mergeCell ref="A2706:B2706"/>
    <mergeCell ref="C2706:F2706"/>
    <mergeCell ref="I2706:J2706"/>
    <mergeCell ref="K2706:N2706"/>
    <mergeCell ref="O2706:P2706"/>
    <mergeCell ref="A2707:B2707"/>
    <mergeCell ref="C2707:F2707"/>
    <mergeCell ref="I2707:J2707"/>
    <mergeCell ref="K2707:N2707"/>
    <mergeCell ref="O2707:P2707"/>
    <mergeCell ref="A2720:B2720"/>
    <mergeCell ref="C2720:F2720"/>
    <mergeCell ref="I2720:J2720"/>
    <mergeCell ref="K2720:N2720"/>
    <mergeCell ref="O2720:P2720"/>
    <mergeCell ref="A2721:B2721"/>
    <mergeCell ref="C2721:F2721"/>
    <mergeCell ref="I2721:J2721"/>
    <mergeCell ref="K2721:N2721"/>
    <mergeCell ref="O2721:P2721"/>
    <mergeCell ref="A2718:B2718"/>
    <mergeCell ref="C2718:F2718"/>
    <mergeCell ref="I2718:J2718"/>
    <mergeCell ref="K2718:N2718"/>
    <mergeCell ref="O2718:P2718"/>
    <mergeCell ref="A2719:B2719"/>
    <mergeCell ref="C2719:F2719"/>
    <mergeCell ref="I2719:J2719"/>
    <mergeCell ref="K2719:N2719"/>
    <mergeCell ref="O2719:P2719"/>
    <mergeCell ref="A2716:B2716"/>
    <mergeCell ref="C2716:F2716"/>
    <mergeCell ref="I2716:J2716"/>
    <mergeCell ref="K2716:N2716"/>
    <mergeCell ref="O2716:P2716"/>
    <mergeCell ref="A2717:B2717"/>
    <mergeCell ref="C2717:F2717"/>
    <mergeCell ref="I2717:J2717"/>
    <mergeCell ref="K2717:N2717"/>
    <mergeCell ref="O2717:P2717"/>
    <mergeCell ref="A2714:B2714"/>
    <mergeCell ref="C2714:F2714"/>
    <mergeCell ref="I2714:J2714"/>
    <mergeCell ref="K2714:N2714"/>
    <mergeCell ref="O2714:P2714"/>
    <mergeCell ref="A2715:B2715"/>
    <mergeCell ref="C2715:F2715"/>
    <mergeCell ref="I2715:J2715"/>
    <mergeCell ref="K2715:N2715"/>
    <mergeCell ref="O2715:P2715"/>
    <mergeCell ref="A2728:B2728"/>
    <mergeCell ref="C2728:F2728"/>
    <mergeCell ref="I2728:J2728"/>
    <mergeCell ref="K2728:N2728"/>
    <mergeCell ref="O2728:P2728"/>
    <mergeCell ref="A2729:B2729"/>
    <mergeCell ref="C2729:F2729"/>
    <mergeCell ref="I2729:J2729"/>
    <mergeCell ref="K2729:N2729"/>
    <mergeCell ref="O2729:P2729"/>
    <mergeCell ref="A2726:B2726"/>
    <mergeCell ref="C2726:F2726"/>
    <mergeCell ref="I2726:J2726"/>
    <mergeCell ref="K2726:N2726"/>
    <mergeCell ref="O2726:P2726"/>
    <mergeCell ref="A2727:B2727"/>
    <mergeCell ref="C2727:F2727"/>
    <mergeCell ref="I2727:J2727"/>
    <mergeCell ref="K2727:N2727"/>
    <mergeCell ref="O2727:P2727"/>
    <mergeCell ref="A2724:B2724"/>
    <mergeCell ref="C2724:F2724"/>
    <mergeCell ref="I2724:J2724"/>
    <mergeCell ref="K2724:N2724"/>
    <mergeCell ref="O2724:P2724"/>
    <mergeCell ref="A2725:B2725"/>
    <mergeCell ref="C2725:F2725"/>
    <mergeCell ref="I2725:J2725"/>
    <mergeCell ref="K2725:N2725"/>
    <mergeCell ref="O2725:P2725"/>
    <mergeCell ref="A2722:B2722"/>
    <mergeCell ref="C2722:F2722"/>
    <mergeCell ref="I2722:J2722"/>
    <mergeCell ref="K2722:N2722"/>
    <mergeCell ref="O2722:P2722"/>
    <mergeCell ref="A2723:B2723"/>
    <mergeCell ref="C2723:F2723"/>
    <mergeCell ref="I2723:J2723"/>
    <mergeCell ref="K2723:N2723"/>
    <mergeCell ref="O2723:P2723"/>
    <mergeCell ref="A2736:B2736"/>
    <mergeCell ref="C2736:F2736"/>
    <mergeCell ref="I2736:J2736"/>
    <mergeCell ref="K2736:N2736"/>
    <mergeCell ref="O2736:P2736"/>
    <mergeCell ref="A2737:B2737"/>
    <mergeCell ref="C2737:F2737"/>
    <mergeCell ref="I2737:J2737"/>
    <mergeCell ref="K2737:N2737"/>
    <mergeCell ref="O2737:P2737"/>
    <mergeCell ref="A2734:B2734"/>
    <mergeCell ref="C2734:F2734"/>
    <mergeCell ref="I2734:J2734"/>
    <mergeCell ref="K2734:N2734"/>
    <mergeCell ref="O2734:P2734"/>
    <mergeCell ref="A2735:B2735"/>
    <mergeCell ref="C2735:F2735"/>
    <mergeCell ref="I2735:J2735"/>
    <mergeCell ref="K2735:N2735"/>
    <mergeCell ref="O2735:P2735"/>
    <mergeCell ref="A2732:B2732"/>
    <mergeCell ref="C2732:F2732"/>
    <mergeCell ref="I2732:J2732"/>
    <mergeCell ref="K2732:N2732"/>
    <mergeCell ref="O2732:P2732"/>
    <mergeCell ref="A2733:B2733"/>
    <mergeCell ref="C2733:F2733"/>
    <mergeCell ref="I2733:J2733"/>
    <mergeCell ref="K2733:N2733"/>
    <mergeCell ref="O2733:P2733"/>
    <mergeCell ref="A2730:B2730"/>
    <mergeCell ref="C2730:F2730"/>
    <mergeCell ref="I2730:J2730"/>
    <mergeCell ref="K2730:N2730"/>
    <mergeCell ref="O2730:P2730"/>
    <mergeCell ref="A2731:B2731"/>
    <mergeCell ref="C2731:F2731"/>
    <mergeCell ref="I2731:J2731"/>
    <mergeCell ref="K2731:N2731"/>
    <mergeCell ref="O2731:P2731"/>
    <mergeCell ref="A2744:B2744"/>
    <mergeCell ref="C2744:F2744"/>
    <mergeCell ref="I2744:J2744"/>
    <mergeCell ref="K2744:N2744"/>
    <mergeCell ref="O2744:P2744"/>
    <mergeCell ref="A2745:B2745"/>
    <mergeCell ref="C2745:F2745"/>
    <mergeCell ref="I2745:J2745"/>
    <mergeCell ref="K2745:N2745"/>
    <mergeCell ref="O2745:P2745"/>
    <mergeCell ref="A2742:B2742"/>
    <mergeCell ref="C2742:F2742"/>
    <mergeCell ref="I2742:J2742"/>
    <mergeCell ref="K2742:N2742"/>
    <mergeCell ref="O2742:P2742"/>
    <mergeCell ref="A2743:B2743"/>
    <mergeCell ref="C2743:F2743"/>
    <mergeCell ref="I2743:J2743"/>
    <mergeCell ref="K2743:N2743"/>
    <mergeCell ref="O2743:P2743"/>
    <mergeCell ref="A2740:B2740"/>
    <mergeCell ref="C2740:F2740"/>
    <mergeCell ref="I2740:J2740"/>
    <mergeCell ref="K2740:N2740"/>
    <mergeCell ref="O2740:P2740"/>
    <mergeCell ref="A2741:B2741"/>
    <mergeCell ref="C2741:F2741"/>
    <mergeCell ref="I2741:J2741"/>
    <mergeCell ref="K2741:N2741"/>
    <mergeCell ref="O2741:P2741"/>
    <mergeCell ref="A2738:B2738"/>
    <mergeCell ref="C2738:F2738"/>
    <mergeCell ref="I2738:J2738"/>
    <mergeCell ref="K2738:N2738"/>
    <mergeCell ref="O2738:P2738"/>
    <mergeCell ref="A2739:B2739"/>
    <mergeCell ref="C2739:F2739"/>
    <mergeCell ref="I2739:J2739"/>
    <mergeCell ref="K2739:N2739"/>
    <mergeCell ref="O2739:P2739"/>
    <mergeCell ref="A2753:B2753"/>
    <mergeCell ref="C2753:Q2753"/>
    <mergeCell ref="A2754:B2754"/>
    <mergeCell ref="C2754:F2754"/>
    <mergeCell ref="I2754:J2754"/>
    <mergeCell ref="K2754:N2754"/>
    <mergeCell ref="O2754:P2754"/>
    <mergeCell ref="A2750:B2750"/>
    <mergeCell ref="C2750:F2750"/>
    <mergeCell ref="I2750:J2750"/>
    <mergeCell ref="K2750:N2750"/>
    <mergeCell ref="O2750:P2750"/>
    <mergeCell ref="A2751:F2751"/>
    <mergeCell ref="I2751:J2751"/>
    <mergeCell ref="K2751:N2751"/>
    <mergeCell ref="O2751:P2751"/>
    <mergeCell ref="A2748:B2748"/>
    <mergeCell ref="C2748:F2748"/>
    <mergeCell ref="I2748:J2748"/>
    <mergeCell ref="K2748:N2748"/>
    <mergeCell ref="O2748:P2748"/>
    <mergeCell ref="A2749:B2749"/>
    <mergeCell ref="C2749:F2749"/>
    <mergeCell ref="I2749:J2749"/>
    <mergeCell ref="K2749:N2749"/>
    <mergeCell ref="O2749:P2749"/>
    <mergeCell ref="A2746:B2746"/>
    <mergeCell ref="C2746:F2746"/>
    <mergeCell ref="I2746:J2746"/>
    <mergeCell ref="K2746:N2746"/>
    <mergeCell ref="O2746:P2746"/>
    <mergeCell ref="A2747:B2747"/>
    <mergeCell ref="C2747:F2747"/>
    <mergeCell ref="I2747:J2747"/>
    <mergeCell ref="K2747:N2747"/>
    <mergeCell ref="O2747:P2747"/>
    <mergeCell ref="A2761:B2761"/>
    <mergeCell ref="C2761:F2761"/>
    <mergeCell ref="I2761:J2761"/>
    <mergeCell ref="K2761:N2761"/>
    <mergeCell ref="O2761:P2761"/>
    <mergeCell ref="A2762:B2762"/>
    <mergeCell ref="C2762:F2762"/>
    <mergeCell ref="I2762:J2762"/>
    <mergeCell ref="K2762:N2762"/>
    <mergeCell ref="O2762:P2762"/>
    <mergeCell ref="A2759:B2759"/>
    <mergeCell ref="C2759:F2759"/>
    <mergeCell ref="I2759:J2759"/>
    <mergeCell ref="K2759:N2759"/>
    <mergeCell ref="O2759:P2759"/>
    <mergeCell ref="A2760:B2760"/>
    <mergeCell ref="C2760:F2760"/>
    <mergeCell ref="I2760:J2760"/>
    <mergeCell ref="K2760:N2760"/>
    <mergeCell ref="O2760:P2760"/>
    <mergeCell ref="A2757:B2757"/>
    <mergeCell ref="C2757:F2757"/>
    <mergeCell ref="I2757:J2757"/>
    <mergeCell ref="K2757:N2757"/>
    <mergeCell ref="O2757:P2757"/>
    <mergeCell ref="A2758:B2758"/>
    <mergeCell ref="C2758:F2758"/>
    <mergeCell ref="I2758:J2758"/>
    <mergeCell ref="K2758:N2758"/>
    <mergeCell ref="O2758:P2758"/>
    <mergeCell ref="A2755:B2755"/>
    <mergeCell ref="C2755:F2755"/>
    <mergeCell ref="I2755:J2755"/>
    <mergeCell ref="K2755:N2755"/>
    <mergeCell ref="O2755:P2755"/>
    <mergeCell ref="A2756:B2756"/>
    <mergeCell ref="C2756:F2756"/>
    <mergeCell ref="I2756:J2756"/>
    <mergeCell ref="K2756:N2756"/>
    <mergeCell ref="O2756:P2756"/>
    <mergeCell ref="A2769:B2769"/>
    <mergeCell ref="C2769:F2769"/>
    <mergeCell ref="I2769:J2769"/>
    <mergeCell ref="K2769:N2769"/>
    <mergeCell ref="O2769:P2769"/>
    <mergeCell ref="A2770:B2770"/>
    <mergeCell ref="C2770:F2770"/>
    <mergeCell ref="I2770:J2770"/>
    <mergeCell ref="K2770:N2770"/>
    <mergeCell ref="O2770:P2770"/>
    <mergeCell ref="A2767:B2767"/>
    <mergeCell ref="C2767:F2767"/>
    <mergeCell ref="I2767:J2767"/>
    <mergeCell ref="K2767:N2767"/>
    <mergeCell ref="O2767:P2767"/>
    <mergeCell ref="A2768:B2768"/>
    <mergeCell ref="C2768:F2768"/>
    <mergeCell ref="I2768:J2768"/>
    <mergeCell ref="K2768:N2768"/>
    <mergeCell ref="O2768:P2768"/>
    <mergeCell ref="A2765:B2765"/>
    <mergeCell ref="C2765:F2765"/>
    <mergeCell ref="I2765:J2765"/>
    <mergeCell ref="K2765:N2765"/>
    <mergeCell ref="O2765:P2765"/>
    <mergeCell ref="A2766:B2766"/>
    <mergeCell ref="C2766:F2766"/>
    <mergeCell ref="I2766:J2766"/>
    <mergeCell ref="K2766:N2766"/>
    <mergeCell ref="O2766:P2766"/>
    <mergeCell ref="A2763:B2763"/>
    <mergeCell ref="C2763:F2763"/>
    <mergeCell ref="I2763:J2763"/>
    <mergeCell ref="K2763:N2763"/>
    <mergeCell ref="O2763:P2763"/>
    <mergeCell ref="A2764:B2764"/>
    <mergeCell ref="C2764:F2764"/>
    <mergeCell ref="I2764:J2764"/>
    <mergeCell ref="K2764:N2764"/>
    <mergeCell ref="O2764:P2764"/>
    <mergeCell ref="A2777:B2777"/>
    <mergeCell ref="C2777:F2777"/>
    <mergeCell ref="I2777:J2777"/>
    <mergeCell ref="K2777:N2777"/>
    <mergeCell ref="O2777:P2777"/>
    <mergeCell ref="A2778:B2778"/>
    <mergeCell ref="C2778:F2778"/>
    <mergeCell ref="I2778:J2778"/>
    <mergeCell ref="K2778:N2778"/>
    <mergeCell ref="O2778:P2778"/>
    <mergeCell ref="A2775:B2775"/>
    <mergeCell ref="C2775:F2775"/>
    <mergeCell ref="I2775:J2775"/>
    <mergeCell ref="K2775:N2775"/>
    <mergeCell ref="O2775:P2775"/>
    <mergeCell ref="A2776:B2776"/>
    <mergeCell ref="C2776:F2776"/>
    <mergeCell ref="I2776:J2776"/>
    <mergeCell ref="K2776:N2776"/>
    <mergeCell ref="O2776:P2776"/>
    <mergeCell ref="A2773:B2773"/>
    <mergeCell ref="C2773:F2773"/>
    <mergeCell ref="I2773:J2773"/>
    <mergeCell ref="K2773:N2773"/>
    <mergeCell ref="O2773:P2773"/>
    <mergeCell ref="A2774:B2774"/>
    <mergeCell ref="C2774:F2774"/>
    <mergeCell ref="I2774:J2774"/>
    <mergeCell ref="K2774:N2774"/>
    <mergeCell ref="O2774:P2774"/>
    <mergeCell ref="A2771:B2771"/>
    <mergeCell ref="C2771:F2771"/>
    <mergeCell ref="I2771:J2771"/>
    <mergeCell ref="K2771:N2771"/>
    <mergeCell ref="O2771:P2771"/>
    <mergeCell ref="A2772:B2772"/>
    <mergeCell ref="C2772:F2772"/>
    <mergeCell ref="I2772:J2772"/>
    <mergeCell ref="K2772:N2772"/>
    <mergeCell ref="O2772:P2772"/>
    <mergeCell ref="A2785:B2785"/>
    <mergeCell ref="C2785:F2785"/>
    <mergeCell ref="I2785:J2785"/>
    <mergeCell ref="K2785:N2785"/>
    <mergeCell ref="O2785:P2785"/>
    <mergeCell ref="A2786:F2786"/>
    <mergeCell ref="I2786:J2786"/>
    <mergeCell ref="K2786:N2786"/>
    <mergeCell ref="O2786:P2786"/>
    <mergeCell ref="A2783:B2783"/>
    <mergeCell ref="C2783:F2783"/>
    <mergeCell ref="I2783:J2783"/>
    <mergeCell ref="K2783:N2783"/>
    <mergeCell ref="O2783:P2783"/>
    <mergeCell ref="A2784:B2784"/>
    <mergeCell ref="C2784:F2784"/>
    <mergeCell ref="I2784:J2784"/>
    <mergeCell ref="K2784:N2784"/>
    <mergeCell ref="O2784:P2784"/>
    <mergeCell ref="A2781:B2781"/>
    <mergeCell ref="C2781:F2781"/>
    <mergeCell ref="I2781:J2781"/>
    <mergeCell ref="K2781:N2781"/>
    <mergeCell ref="O2781:P2781"/>
    <mergeCell ref="A2782:B2782"/>
    <mergeCell ref="C2782:F2782"/>
    <mergeCell ref="I2782:J2782"/>
    <mergeCell ref="K2782:N2782"/>
    <mergeCell ref="O2782:P2782"/>
    <mergeCell ref="A2779:B2779"/>
    <mergeCell ref="C2779:F2779"/>
    <mergeCell ref="I2779:J2779"/>
    <mergeCell ref="K2779:N2779"/>
    <mergeCell ref="O2779:P2779"/>
    <mergeCell ref="A2780:B2780"/>
    <mergeCell ref="C2780:F2780"/>
    <mergeCell ref="I2780:J2780"/>
    <mergeCell ref="K2780:N2780"/>
    <mergeCell ref="O2780:P2780"/>
    <mergeCell ref="A2794:B2794"/>
    <mergeCell ref="C2794:F2794"/>
    <mergeCell ref="I2794:J2794"/>
    <mergeCell ref="K2794:N2794"/>
    <mergeCell ref="O2794:P2794"/>
    <mergeCell ref="A2795:B2795"/>
    <mergeCell ref="C2795:F2795"/>
    <mergeCell ref="I2795:J2795"/>
    <mergeCell ref="K2795:N2795"/>
    <mergeCell ref="O2795:P2795"/>
    <mergeCell ref="A2792:B2792"/>
    <mergeCell ref="C2792:F2792"/>
    <mergeCell ref="I2792:J2792"/>
    <mergeCell ref="K2792:N2792"/>
    <mergeCell ref="O2792:P2792"/>
    <mergeCell ref="A2793:B2793"/>
    <mergeCell ref="C2793:F2793"/>
    <mergeCell ref="I2793:J2793"/>
    <mergeCell ref="K2793:N2793"/>
    <mergeCell ref="O2793:P2793"/>
    <mergeCell ref="A2790:B2790"/>
    <mergeCell ref="C2790:F2790"/>
    <mergeCell ref="I2790:J2790"/>
    <mergeCell ref="K2790:N2790"/>
    <mergeCell ref="O2790:P2790"/>
    <mergeCell ref="A2791:B2791"/>
    <mergeCell ref="C2791:F2791"/>
    <mergeCell ref="I2791:J2791"/>
    <mergeCell ref="K2791:N2791"/>
    <mergeCell ref="O2791:P2791"/>
    <mergeCell ref="A2788:B2788"/>
    <mergeCell ref="C2788:Q2788"/>
    <mergeCell ref="A2789:B2789"/>
    <mergeCell ref="C2789:F2789"/>
    <mergeCell ref="I2789:J2789"/>
    <mergeCell ref="K2789:N2789"/>
    <mergeCell ref="O2789:P2789"/>
    <mergeCell ref="A2802:B2802"/>
    <mergeCell ref="C2802:F2802"/>
    <mergeCell ref="I2802:J2802"/>
    <mergeCell ref="K2802:N2802"/>
    <mergeCell ref="O2802:P2802"/>
    <mergeCell ref="A2803:B2803"/>
    <mergeCell ref="C2803:F2803"/>
    <mergeCell ref="I2803:J2803"/>
    <mergeCell ref="K2803:N2803"/>
    <mergeCell ref="O2803:P2803"/>
    <mergeCell ref="A2800:B2800"/>
    <mergeCell ref="C2800:F2800"/>
    <mergeCell ref="I2800:J2800"/>
    <mergeCell ref="K2800:N2800"/>
    <mergeCell ref="O2800:P2800"/>
    <mergeCell ref="A2801:B2801"/>
    <mergeCell ref="C2801:F2801"/>
    <mergeCell ref="I2801:J2801"/>
    <mergeCell ref="K2801:N2801"/>
    <mergeCell ref="O2801:P2801"/>
    <mergeCell ref="A2798:B2798"/>
    <mergeCell ref="C2798:F2798"/>
    <mergeCell ref="I2798:J2798"/>
    <mergeCell ref="K2798:N2798"/>
    <mergeCell ref="O2798:P2798"/>
    <mergeCell ref="A2799:B2799"/>
    <mergeCell ref="C2799:F2799"/>
    <mergeCell ref="I2799:J2799"/>
    <mergeCell ref="K2799:N2799"/>
    <mergeCell ref="O2799:P2799"/>
    <mergeCell ref="A2796:B2796"/>
    <mergeCell ref="C2796:F2796"/>
    <mergeCell ref="I2796:J2796"/>
    <mergeCell ref="K2796:N2796"/>
    <mergeCell ref="O2796:P2796"/>
    <mergeCell ref="A2797:B2797"/>
    <mergeCell ref="C2797:F2797"/>
    <mergeCell ref="I2797:J2797"/>
    <mergeCell ref="K2797:N2797"/>
    <mergeCell ref="O2797:P2797"/>
    <mergeCell ref="A2810:B2810"/>
    <mergeCell ref="C2810:F2810"/>
    <mergeCell ref="I2810:J2810"/>
    <mergeCell ref="K2810:N2810"/>
    <mergeCell ref="O2810:P2810"/>
    <mergeCell ref="A2811:B2811"/>
    <mergeCell ref="C2811:F2811"/>
    <mergeCell ref="I2811:J2811"/>
    <mergeCell ref="K2811:N2811"/>
    <mergeCell ref="O2811:P2811"/>
    <mergeCell ref="A2808:B2808"/>
    <mergeCell ref="C2808:F2808"/>
    <mergeCell ref="I2808:J2808"/>
    <mergeCell ref="K2808:N2808"/>
    <mergeCell ref="O2808:P2808"/>
    <mergeCell ref="A2809:B2809"/>
    <mergeCell ref="C2809:F2809"/>
    <mergeCell ref="I2809:J2809"/>
    <mergeCell ref="K2809:N2809"/>
    <mergeCell ref="O2809:P2809"/>
    <mergeCell ref="A2806:B2806"/>
    <mergeCell ref="C2806:F2806"/>
    <mergeCell ref="I2806:J2806"/>
    <mergeCell ref="K2806:N2806"/>
    <mergeCell ref="O2806:P2806"/>
    <mergeCell ref="A2807:B2807"/>
    <mergeCell ref="C2807:F2807"/>
    <mergeCell ref="I2807:J2807"/>
    <mergeCell ref="K2807:N2807"/>
    <mergeCell ref="O2807:P2807"/>
    <mergeCell ref="A2804:B2804"/>
    <mergeCell ref="C2804:F2804"/>
    <mergeCell ref="I2804:J2804"/>
    <mergeCell ref="K2804:N2804"/>
    <mergeCell ref="O2804:P2804"/>
    <mergeCell ref="A2805:B2805"/>
    <mergeCell ref="C2805:F2805"/>
    <mergeCell ref="I2805:J2805"/>
    <mergeCell ref="K2805:N2805"/>
    <mergeCell ref="O2805:P2805"/>
    <mergeCell ref="A2818:B2818"/>
    <mergeCell ref="C2818:F2818"/>
    <mergeCell ref="I2818:J2818"/>
    <mergeCell ref="K2818:N2818"/>
    <mergeCell ref="O2818:P2818"/>
    <mergeCell ref="A2819:B2819"/>
    <mergeCell ref="C2819:F2819"/>
    <mergeCell ref="I2819:J2819"/>
    <mergeCell ref="K2819:N2819"/>
    <mergeCell ref="O2819:P2819"/>
    <mergeCell ref="A2816:B2816"/>
    <mergeCell ref="C2816:F2816"/>
    <mergeCell ref="I2816:J2816"/>
    <mergeCell ref="K2816:N2816"/>
    <mergeCell ref="O2816:P2816"/>
    <mergeCell ref="A2817:B2817"/>
    <mergeCell ref="C2817:F2817"/>
    <mergeCell ref="I2817:J2817"/>
    <mergeCell ref="K2817:N2817"/>
    <mergeCell ref="O2817:P2817"/>
    <mergeCell ref="A2814:B2814"/>
    <mergeCell ref="C2814:F2814"/>
    <mergeCell ref="I2814:J2814"/>
    <mergeCell ref="K2814:N2814"/>
    <mergeCell ref="O2814:P2814"/>
    <mergeCell ref="A2815:B2815"/>
    <mergeCell ref="C2815:F2815"/>
    <mergeCell ref="I2815:J2815"/>
    <mergeCell ref="K2815:N2815"/>
    <mergeCell ref="O2815:P2815"/>
    <mergeCell ref="A2812:B2812"/>
    <mergeCell ref="C2812:F2812"/>
    <mergeCell ref="I2812:J2812"/>
    <mergeCell ref="K2812:N2812"/>
    <mergeCell ref="O2812:P2812"/>
    <mergeCell ref="A2813:B2813"/>
    <mergeCell ref="C2813:F2813"/>
    <mergeCell ref="I2813:J2813"/>
    <mergeCell ref="K2813:N2813"/>
    <mergeCell ref="O2813:P2813"/>
    <mergeCell ref="A2826:B2826"/>
    <mergeCell ref="C2826:F2826"/>
    <mergeCell ref="I2826:J2826"/>
    <mergeCell ref="K2826:N2826"/>
    <mergeCell ref="O2826:P2826"/>
    <mergeCell ref="A2827:B2827"/>
    <mergeCell ref="C2827:F2827"/>
    <mergeCell ref="I2827:J2827"/>
    <mergeCell ref="K2827:N2827"/>
    <mergeCell ref="O2827:P2827"/>
    <mergeCell ref="A2824:B2824"/>
    <mergeCell ref="C2824:F2824"/>
    <mergeCell ref="I2824:J2824"/>
    <mergeCell ref="K2824:N2824"/>
    <mergeCell ref="O2824:P2824"/>
    <mergeCell ref="A2825:B2825"/>
    <mergeCell ref="C2825:F2825"/>
    <mergeCell ref="I2825:J2825"/>
    <mergeCell ref="K2825:N2825"/>
    <mergeCell ref="O2825:P2825"/>
    <mergeCell ref="A2822:B2822"/>
    <mergeCell ref="C2822:F2822"/>
    <mergeCell ref="I2822:J2822"/>
    <mergeCell ref="K2822:N2822"/>
    <mergeCell ref="O2822:P2822"/>
    <mergeCell ref="A2823:B2823"/>
    <mergeCell ref="C2823:F2823"/>
    <mergeCell ref="I2823:J2823"/>
    <mergeCell ref="K2823:N2823"/>
    <mergeCell ref="O2823:P2823"/>
    <mergeCell ref="A2820:B2820"/>
    <mergeCell ref="C2820:F2820"/>
    <mergeCell ref="I2820:J2820"/>
    <mergeCell ref="K2820:N2820"/>
    <mergeCell ref="O2820:P2820"/>
    <mergeCell ref="A2821:B2821"/>
    <mergeCell ref="C2821:F2821"/>
    <mergeCell ref="I2821:J2821"/>
    <mergeCell ref="K2821:N2821"/>
    <mergeCell ref="O2821:P2821"/>
    <mergeCell ref="A2834:B2834"/>
    <mergeCell ref="C2834:F2834"/>
    <mergeCell ref="I2834:J2834"/>
    <mergeCell ref="K2834:N2834"/>
    <mergeCell ref="O2834:P2834"/>
    <mergeCell ref="A2835:B2835"/>
    <mergeCell ref="C2835:F2835"/>
    <mergeCell ref="I2835:J2835"/>
    <mergeCell ref="K2835:N2835"/>
    <mergeCell ref="O2835:P2835"/>
    <mergeCell ref="A2832:B2832"/>
    <mergeCell ref="C2832:F2832"/>
    <mergeCell ref="I2832:J2832"/>
    <mergeCell ref="K2832:N2832"/>
    <mergeCell ref="O2832:P2832"/>
    <mergeCell ref="A2833:B2833"/>
    <mergeCell ref="C2833:F2833"/>
    <mergeCell ref="I2833:J2833"/>
    <mergeCell ref="K2833:N2833"/>
    <mergeCell ref="O2833:P2833"/>
    <mergeCell ref="A2830:B2830"/>
    <mergeCell ref="C2830:F2830"/>
    <mergeCell ref="I2830:J2830"/>
    <mergeCell ref="K2830:N2830"/>
    <mergeCell ref="O2830:P2830"/>
    <mergeCell ref="A2831:B2831"/>
    <mergeCell ref="C2831:F2831"/>
    <mergeCell ref="I2831:J2831"/>
    <mergeCell ref="K2831:N2831"/>
    <mergeCell ref="O2831:P2831"/>
    <mergeCell ref="A2828:B2828"/>
    <mergeCell ref="C2828:F2828"/>
    <mergeCell ref="I2828:J2828"/>
    <mergeCell ref="K2828:N2828"/>
    <mergeCell ref="O2828:P2828"/>
    <mergeCell ref="A2829:B2829"/>
    <mergeCell ref="C2829:F2829"/>
    <mergeCell ref="I2829:J2829"/>
    <mergeCell ref="K2829:N2829"/>
    <mergeCell ref="O2829:P2829"/>
    <mergeCell ref="A2842:B2842"/>
    <mergeCell ref="C2842:F2842"/>
    <mergeCell ref="I2842:J2842"/>
    <mergeCell ref="K2842:N2842"/>
    <mergeCell ref="O2842:P2842"/>
    <mergeCell ref="A2843:B2843"/>
    <mergeCell ref="C2843:F2843"/>
    <mergeCell ref="I2843:J2843"/>
    <mergeCell ref="K2843:N2843"/>
    <mergeCell ref="O2843:P2843"/>
    <mergeCell ref="A2840:B2840"/>
    <mergeCell ref="C2840:F2840"/>
    <mergeCell ref="I2840:J2840"/>
    <mergeCell ref="K2840:N2840"/>
    <mergeCell ref="O2840:P2840"/>
    <mergeCell ref="A2841:B2841"/>
    <mergeCell ref="C2841:F2841"/>
    <mergeCell ref="I2841:J2841"/>
    <mergeCell ref="K2841:N2841"/>
    <mergeCell ref="O2841:P2841"/>
    <mergeCell ref="A2838:B2838"/>
    <mergeCell ref="C2838:F2838"/>
    <mergeCell ref="I2838:J2838"/>
    <mergeCell ref="K2838:N2838"/>
    <mergeCell ref="O2838:P2838"/>
    <mergeCell ref="A2839:B2839"/>
    <mergeCell ref="C2839:F2839"/>
    <mergeCell ref="I2839:J2839"/>
    <mergeCell ref="K2839:N2839"/>
    <mergeCell ref="O2839:P2839"/>
    <mergeCell ref="A2836:B2836"/>
    <mergeCell ref="C2836:F2836"/>
    <mergeCell ref="I2836:J2836"/>
    <mergeCell ref="K2836:N2836"/>
    <mergeCell ref="O2836:P2836"/>
    <mergeCell ref="A2837:B2837"/>
    <mergeCell ref="C2837:F2837"/>
    <mergeCell ref="I2837:J2837"/>
    <mergeCell ref="K2837:N2837"/>
    <mergeCell ref="O2837:P2837"/>
    <mergeCell ref="A2851:B2851"/>
    <mergeCell ref="C2851:F2851"/>
    <mergeCell ref="I2851:J2851"/>
    <mergeCell ref="K2851:N2851"/>
    <mergeCell ref="O2851:P2851"/>
    <mergeCell ref="A2852:B2852"/>
    <mergeCell ref="C2852:F2852"/>
    <mergeCell ref="I2852:J2852"/>
    <mergeCell ref="K2852:N2852"/>
    <mergeCell ref="O2852:P2852"/>
    <mergeCell ref="A2849:B2849"/>
    <mergeCell ref="C2849:Q2849"/>
    <mergeCell ref="A2850:B2850"/>
    <mergeCell ref="C2850:F2850"/>
    <mergeCell ref="I2850:J2850"/>
    <mergeCell ref="K2850:N2850"/>
    <mergeCell ref="O2850:P2850"/>
    <mergeCell ref="A2846:B2846"/>
    <mergeCell ref="C2846:F2846"/>
    <mergeCell ref="I2846:J2846"/>
    <mergeCell ref="K2846:N2846"/>
    <mergeCell ref="O2846:P2846"/>
    <mergeCell ref="A2847:F2847"/>
    <mergeCell ref="I2847:J2847"/>
    <mergeCell ref="K2847:N2847"/>
    <mergeCell ref="O2847:P2847"/>
    <mergeCell ref="A2844:B2844"/>
    <mergeCell ref="C2844:F2844"/>
    <mergeCell ref="I2844:J2844"/>
    <mergeCell ref="K2844:N2844"/>
    <mergeCell ref="O2844:P2844"/>
    <mergeCell ref="A2845:B2845"/>
    <mergeCell ref="C2845:F2845"/>
    <mergeCell ref="I2845:J2845"/>
    <mergeCell ref="K2845:N2845"/>
    <mergeCell ref="O2845:P2845"/>
    <mergeCell ref="A2859:B2859"/>
    <mergeCell ref="C2859:F2859"/>
    <mergeCell ref="I2859:J2859"/>
    <mergeCell ref="K2859:N2859"/>
    <mergeCell ref="O2859:P2859"/>
    <mergeCell ref="A2860:B2860"/>
    <mergeCell ref="C2860:F2860"/>
    <mergeCell ref="I2860:J2860"/>
    <mergeCell ref="K2860:N2860"/>
    <mergeCell ref="O2860:P2860"/>
    <mergeCell ref="A2857:B2857"/>
    <mergeCell ref="C2857:F2857"/>
    <mergeCell ref="I2857:J2857"/>
    <mergeCell ref="K2857:N2857"/>
    <mergeCell ref="O2857:P2857"/>
    <mergeCell ref="A2858:B2858"/>
    <mergeCell ref="C2858:F2858"/>
    <mergeCell ref="I2858:J2858"/>
    <mergeCell ref="K2858:N2858"/>
    <mergeCell ref="O2858:P2858"/>
    <mergeCell ref="A2855:B2855"/>
    <mergeCell ref="C2855:F2855"/>
    <mergeCell ref="I2855:J2855"/>
    <mergeCell ref="K2855:N2855"/>
    <mergeCell ref="O2855:P2855"/>
    <mergeCell ref="A2856:B2856"/>
    <mergeCell ref="C2856:F2856"/>
    <mergeCell ref="I2856:J2856"/>
    <mergeCell ref="K2856:N2856"/>
    <mergeCell ref="O2856:P2856"/>
    <mergeCell ref="A2853:B2853"/>
    <mergeCell ref="C2853:F2853"/>
    <mergeCell ref="I2853:J2853"/>
    <mergeCell ref="K2853:N2853"/>
    <mergeCell ref="O2853:P2853"/>
    <mergeCell ref="A2854:B2854"/>
    <mergeCell ref="C2854:F2854"/>
    <mergeCell ref="I2854:J2854"/>
    <mergeCell ref="K2854:N2854"/>
    <mergeCell ref="O2854:P2854"/>
    <mergeCell ref="A2867:B2867"/>
    <mergeCell ref="C2867:F2867"/>
    <mergeCell ref="I2867:J2867"/>
    <mergeCell ref="K2867:N2867"/>
    <mergeCell ref="O2867:P2867"/>
    <mergeCell ref="A2868:B2868"/>
    <mergeCell ref="C2868:F2868"/>
    <mergeCell ref="I2868:J2868"/>
    <mergeCell ref="K2868:N2868"/>
    <mergeCell ref="O2868:P2868"/>
    <mergeCell ref="A2865:B2865"/>
    <mergeCell ref="C2865:F2865"/>
    <mergeCell ref="I2865:J2865"/>
    <mergeCell ref="K2865:N2865"/>
    <mergeCell ref="O2865:P2865"/>
    <mergeCell ref="A2866:B2866"/>
    <mergeCell ref="C2866:F2866"/>
    <mergeCell ref="I2866:J2866"/>
    <mergeCell ref="K2866:N2866"/>
    <mergeCell ref="O2866:P2866"/>
    <mergeCell ref="A2863:B2863"/>
    <mergeCell ref="C2863:F2863"/>
    <mergeCell ref="I2863:J2863"/>
    <mergeCell ref="K2863:N2863"/>
    <mergeCell ref="O2863:P2863"/>
    <mergeCell ref="A2864:B2864"/>
    <mergeCell ref="C2864:F2864"/>
    <mergeCell ref="I2864:J2864"/>
    <mergeCell ref="K2864:N2864"/>
    <mergeCell ref="O2864:P2864"/>
    <mergeCell ref="A2861:B2861"/>
    <mergeCell ref="C2861:F2861"/>
    <mergeCell ref="I2861:J2861"/>
    <mergeCell ref="K2861:N2861"/>
    <mergeCell ref="O2861:P2861"/>
    <mergeCell ref="A2862:B2862"/>
    <mergeCell ref="C2862:F2862"/>
    <mergeCell ref="I2862:J2862"/>
    <mergeCell ref="K2862:N2862"/>
    <mergeCell ref="O2862:P2862"/>
    <mergeCell ref="A2875:B2875"/>
    <mergeCell ref="C2875:F2875"/>
    <mergeCell ref="I2875:J2875"/>
    <mergeCell ref="K2875:N2875"/>
    <mergeCell ref="O2875:P2875"/>
    <mergeCell ref="A2876:B2876"/>
    <mergeCell ref="C2876:F2876"/>
    <mergeCell ref="I2876:J2876"/>
    <mergeCell ref="K2876:N2876"/>
    <mergeCell ref="O2876:P2876"/>
    <mergeCell ref="A2873:B2873"/>
    <mergeCell ref="C2873:F2873"/>
    <mergeCell ref="I2873:J2873"/>
    <mergeCell ref="K2873:N2873"/>
    <mergeCell ref="O2873:P2873"/>
    <mergeCell ref="A2874:B2874"/>
    <mergeCell ref="C2874:F2874"/>
    <mergeCell ref="I2874:J2874"/>
    <mergeCell ref="K2874:N2874"/>
    <mergeCell ref="O2874:P2874"/>
    <mergeCell ref="A2871:B2871"/>
    <mergeCell ref="C2871:F2871"/>
    <mergeCell ref="I2871:J2871"/>
    <mergeCell ref="K2871:N2871"/>
    <mergeCell ref="O2871:P2871"/>
    <mergeCell ref="A2872:B2872"/>
    <mergeCell ref="C2872:F2872"/>
    <mergeCell ref="I2872:J2872"/>
    <mergeCell ref="K2872:N2872"/>
    <mergeCell ref="O2872:P2872"/>
    <mergeCell ref="A2869:B2869"/>
    <mergeCell ref="C2869:F2869"/>
    <mergeCell ref="I2869:J2869"/>
    <mergeCell ref="K2869:N2869"/>
    <mergeCell ref="O2869:P2869"/>
    <mergeCell ref="A2870:B2870"/>
    <mergeCell ref="C2870:F2870"/>
    <mergeCell ref="I2870:J2870"/>
    <mergeCell ref="K2870:N2870"/>
    <mergeCell ref="O2870:P2870"/>
    <mergeCell ref="A2883:B2883"/>
    <mergeCell ref="C2883:F2883"/>
    <mergeCell ref="I2883:J2883"/>
    <mergeCell ref="K2883:N2883"/>
    <mergeCell ref="O2883:P2883"/>
    <mergeCell ref="A2884:B2884"/>
    <mergeCell ref="C2884:F2884"/>
    <mergeCell ref="I2884:J2884"/>
    <mergeCell ref="K2884:N2884"/>
    <mergeCell ref="O2884:P2884"/>
    <mergeCell ref="A2881:B2881"/>
    <mergeCell ref="C2881:F2881"/>
    <mergeCell ref="I2881:J2881"/>
    <mergeCell ref="K2881:N2881"/>
    <mergeCell ref="O2881:P2881"/>
    <mergeCell ref="A2882:B2882"/>
    <mergeCell ref="C2882:F2882"/>
    <mergeCell ref="I2882:J2882"/>
    <mergeCell ref="K2882:N2882"/>
    <mergeCell ref="O2882:P2882"/>
    <mergeCell ref="A2879:B2879"/>
    <mergeCell ref="C2879:F2879"/>
    <mergeCell ref="I2879:J2879"/>
    <mergeCell ref="K2879:N2879"/>
    <mergeCell ref="O2879:P2879"/>
    <mergeCell ref="A2880:B2880"/>
    <mergeCell ref="C2880:F2880"/>
    <mergeCell ref="I2880:J2880"/>
    <mergeCell ref="K2880:N2880"/>
    <mergeCell ref="O2880:P2880"/>
    <mergeCell ref="A2877:B2877"/>
    <mergeCell ref="C2877:F2877"/>
    <mergeCell ref="I2877:J2877"/>
    <mergeCell ref="K2877:N2877"/>
    <mergeCell ref="O2877:P2877"/>
    <mergeCell ref="A2878:B2878"/>
    <mergeCell ref="C2878:F2878"/>
    <mergeCell ref="I2878:J2878"/>
    <mergeCell ref="K2878:N2878"/>
    <mergeCell ref="O2878:P2878"/>
    <mergeCell ref="A2891:B2891"/>
    <mergeCell ref="C2891:F2891"/>
    <mergeCell ref="I2891:J2891"/>
    <mergeCell ref="K2891:N2891"/>
    <mergeCell ref="O2891:P2891"/>
    <mergeCell ref="A2892:B2892"/>
    <mergeCell ref="C2892:F2892"/>
    <mergeCell ref="I2892:J2892"/>
    <mergeCell ref="K2892:N2892"/>
    <mergeCell ref="O2892:P2892"/>
    <mergeCell ref="A2889:B2889"/>
    <mergeCell ref="C2889:F2889"/>
    <mergeCell ref="I2889:J2889"/>
    <mergeCell ref="K2889:N2889"/>
    <mergeCell ref="O2889:P2889"/>
    <mergeCell ref="A2890:B2890"/>
    <mergeCell ref="C2890:F2890"/>
    <mergeCell ref="I2890:J2890"/>
    <mergeCell ref="K2890:N2890"/>
    <mergeCell ref="O2890:P2890"/>
    <mergeCell ref="A2887:B2887"/>
    <mergeCell ref="C2887:F2887"/>
    <mergeCell ref="I2887:J2887"/>
    <mergeCell ref="K2887:N2887"/>
    <mergeCell ref="O2887:P2887"/>
    <mergeCell ref="A2888:B2888"/>
    <mergeCell ref="C2888:F2888"/>
    <mergeCell ref="I2888:J2888"/>
    <mergeCell ref="K2888:N2888"/>
    <mergeCell ref="O2888:P2888"/>
    <mergeCell ref="A2885:B2885"/>
    <mergeCell ref="C2885:F2885"/>
    <mergeCell ref="I2885:J2885"/>
    <mergeCell ref="K2885:N2885"/>
    <mergeCell ref="O2885:P2885"/>
    <mergeCell ref="A2886:B2886"/>
    <mergeCell ref="C2886:F2886"/>
    <mergeCell ref="I2886:J2886"/>
    <mergeCell ref="K2886:N2886"/>
    <mergeCell ref="O2886:P2886"/>
    <mergeCell ref="A2899:B2899"/>
    <mergeCell ref="C2899:F2899"/>
    <mergeCell ref="I2899:J2899"/>
    <mergeCell ref="K2899:N2899"/>
    <mergeCell ref="O2899:P2899"/>
    <mergeCell ref="A2900:B2900"/>
    <mergeCell ref="C2900:F2900"/>
    <mergeCell ref="I2900:J2900"/>
    <mergeCell ref="K2900:N2900"/>
    <mergeCell ref="O2900:P2900"/>
    <mergeCell ref="A2897:B2897"/>
    <mergeCell ref="C2897:F2897"/>
    <mergeCell ref="I2897:J2897"/>
    <mergeCell ref="K2897:N2897"/>
    <mergeCell ref="O2897:P2897"/>
    <mergeCell ref="A2898:B2898"/>
    <mergeCell ref="C2898:F2898"/>
    <mergeCell ref="I2898:J2898"/>
    <mergeCell ref="K2898:N2898"/>
    <mergeCell ref="O2898:P2898"/>
    <mergeCell ref="A2895:B2895"/>
    <mergeCell ref="C2895:F2895"/>
    <mergeCell ref="I2895:J2895"/>
    <mergeCell ref="K2895:N2895"/>
    <mergeCell ref="O2895:P2895"/>
    <mergeCell ref="A2896:B2896"/>
    <mergeCell ref="C2896:F2896"/>
    <mergeCell ref="I2896:J2896"/>
    <mergeCell ref="K2896:N2896"/>
    <mergeCell ref="O2896:P2896"/>
    <mergeCell ref="A2893:B2893"/>
    <mergeCell ref="C2893:F2893"/>
    <mergeCell ref="I2893:J2893"/>
    <mergeCell ref="K2893:N2893"/>
    <mergeCell ref="O2893:P2893"/>
    <mergeCell ref="A2894:B2894"/>
    <mergeCell ref="C2894:F2894"/>
    <mergeCell ref="I2894:J2894"/>
    <mergeCell ref="K2894:N2894"/>
    <mergeCell ref="O2894:P2894"/>
    <mergeCell ref="A2907:B2907"/>
    <mergeCell ref="C2907:F2907"/>
    <mergeCell ref="I2907:J2907"/>
    <mergeCell ref="K2907:N2907"/>
    <mergeCell ref="O2907:P2907"/>
    <mergeCell ref="A2908:B2908"/>
    <mergeCell ref="C2908:F2908"/>
    <mergeCell ref="I2908:J2908"/>
    <mergeCell ref="K2908:N2908"/>
    <mergeCell ref="O2908:P2908"/>
    <mergeCell ref="A2905:B2905"/>
    <mergeCell ref="C2905:F2905"/>
    <mergeCell ref="I2905:J2905"/>
    <mergeCell ref="K2905:N2905"/>
    <mergeCell ref="O2905:P2905"/>
    <mergeCell ref="A2906:B2906"/>
    <mergeCell ref="C2906:F2906"/>
    <mergeCell ref="I2906:J2906"/>
    <mergeCell ref="K2906:N2906"/>
    <mergeCell ref="O2906:P2906"/>
    <mergeCell ref="A2903:B2903"/>
    <mergeCell ref="C2903:F2903"/>
    <mergeCell ref="I2903:J2903"/>
    <mergeCell ref="K2903:N2903"/>
    <mergeCell ref="O2903:P2903"/>
    <mergeCell ref="A2904:B2904"/>
    <mergeCell ref="C2904:F2904"/>
    <mergeCell ref="I2904:J2904"/>
    <mergeCell ref="K2904:N2904"/>
    <mergeCell ref="O2904:P2904"/>
    <mergeCell ref="A2901:B2901"/>
    <mergeCell ref="C2901:F2901"/>
    <mergeCell ref="I2901:J2901"/>
    <mergeCell ref="K2901:N2901"/>
    <mergeCell ref="O2901:P2901"/>
    <mergeCell ref="A2902:B2902"/>
    <mergeCell ref="C2902:F2902"/>
    <mergeCell ref="I2902:J2902"/>
    <mergeCell ref="K2902:N2902"/>
    <mergeCell ref="O2902:P2902"/>
    <mergeCell ref="A2915:B2915"/>
    <mergeCell ref="C2915:F2915"/>
    <mergeCell ref="I2915:J2915"/>
    <mergeCell ref="K2915:N2915"/>
    <mergeCell ref="O2915:P2915"/>
    <mergeCell ref="A2916:B2916"/>
    <mergeCell ref="C2916:F2916"/>
    <mergeCell ref="I2916:J2916"/>
    <mergeCell ref="K2916:N2916"/>
    <mergeCell ref="O2916:P2916"/>
    <mergeCell ref="A2913:B2913"/>
    <mergeCell ref="C2913:F2913"/>
    <mergeCell ref="I2913:J2913"/>
    <mergeCell ref="K2913:N2913"/>
    <mergeCell ref="O2913:P2913"/>
    <mergeCell ref="A2914:B2914"/>
    <mergeCell ref="C2914:F2914"/>
    <mergeCell ref="I2914:J2914"/>
    <mergeCell ref="K2914:N2914"/>
    <mergeCell ref="O2914:P2914"/>
    <mergeCell ref="A2911:B2911"/>
    <mergeCell ref="C2911:F2911"/>
    <mergeCell ref="I2911:J2911"/>
    <mergeCell ref="K2911:N2911"/>
    <mergeCell ref="O2911:P2911"/>
    <mergeCell ref="A2912:B2912"/>
    <mergeCell ref="C2912:F2912"/>
    <mergeCell ref="I2912:J2912"/>
    <mergeCell ref="K2912:N2912"/>
    <mergeCell ref="O2912:P2912"/>
    <mergeCell ref="A2909:B2909"/>
    <mergeCell ref="C2909:F2909"/>
    <mergeCell ref="I2909:J2909"/>
    <mergeCell ref="K2909:N2909"/>
    <mergeCell ref="O2909:P2909"/>
    <mergeCell ref="A2910:B2910"/>
    <mergeCell ref="C2910:F2910"/>
    <mergeCell ref="I2910:J2910"/>
    <mergeCell ref="K2910:N2910"/>
    <mergeCell ref="O2910:P2910"/>
    <mergeCell ref="A2923:B2923"/>
    <mergeCell ref="C2923:F2923"/>
    <mergeCell ref="I2923:J2923"/>
    <mergeCell ref="K2923:N2923"/>
    <mergeCell ref="O2923:P2923"/>
    <mergeCell ref="A2924:B2924"/>
    <mergeCell ref="C2924:F2924"/>
    <mergeCell ref="I2924:J2924"/>
    <mergeCell ref="K2924:N2924"/>
    <mergeCell ref="O2924:P2924"/>
    <mergeCell ref="A2921:B2921"/>
    <mergeCell ref="C2921:F2921"/>
    <mergeCell ref="I2921:J2921"/>
    <mergeCell ref="K2921:N2921"/>
    <mergeCell ref="O2921:P2921"/>
    <mergeCell ref="A2922:B2922"/>
    <mergeCell ref="C2922:F2922"/>
    <mergeCell ref="I2922:J2922"/>
    <mergeCell ref="K2922:N2922"/>
    <mergeCell ref="O2922:P2922"/>
    <mergeCell ref="A2919:B2919"/>
    <mergeCell ref="C2919:F2919"/>
    <mergeCell ref="I2919:J2919"/>
    <mergeCell ref="K2919:N2919"/>
    <mergeCell ref="O2919:P2919"/>
    <mergeCell ref="A2920:B2920"/>
    <mergeCell ref="C2920:F2920"/>
    <mergeCell ref="I2920:J2920"/>
    <mergeCell ref="K2920:N2920"/>
    <mergeCell ref="O2920:P2920"/>
    <mergeCell ref="A2917:B2917"/>
    <mergeCell ref="C2917:F2917"/>
    <mergeCell ref="I2917:J2917"/>
    <mergeCell ref="K2917:N2917"/>
    <mergeCell ref="O2917:P2917"/>
    <mergeCell ref="A2918:B2918"/>
    <mergeCell ref="C2918:F2918"/>
    <mergeCell ref="I2918:J2918"/>
    <mergeCell ref="K2918:N2918"/>
    <mergeCell ref="O2918:P2918"/>
    <mergeCell ref="A2931:B2931"/>
    <mergeCell ref="C2931:F2931"/>
    <mergeCell ref="I2931:J2931"/>
    <mergeCell ref="K2931:N2931"/>
    <mergeCell ref="O2931:P2931"/>
    <mergeCell ref="A2932:B2932"/>
    <mergeCell ref="C2932:F2932"/>
    <mergeCell ref="I2932:J2932"/>
    <mergeCell ref="K2932:N2932"/>
    <mergeCell ref="O2932:P2932"/>
    <mergeCell ref="A2929:B2929"/>
    <mergeCell ref="C2929:F2929"/>
    <mergeCell ref="I2929:J2929"/>
    <mergeCell ref="K2929:N2929"/>
    <mergeCell ref="O2929:P2929"/>
    <mergeCell ref="A2930:B2930"/>
    <mergeCell ref="C2930:F2930"/>
    <mergeCell ref="I2930:J2930"/>
    <mergeCell ref="K2930:N2930"/>
    <mergeCell ref="O2930:P2930"/>
    <mergeCell ref="A2927:B2927"/>
    <mergeCell ref="C2927:F2927"/>
    <mergeCell ref="I2927:J2927"/>
    <mergeCell ref="K2927:N2927"/>
    <mergeCell ref="O2927:P2927"/>
    <mergeCell ref="A2928:B2928"/>
    <mergeCell ref="C2928:F2928"/>
    <mergeCell ref="I2928:J2928"/>
    <mergeCell ref="K2928:N2928"/>
    <mergeCell ref="O2928:P2928"/>
    <mergeCell ref="A2925:B2925"/>
    <mergeCell ref="C2925:F2925"/>
    <mergeCell ref="I2925:J2925"/>
    <mergeCell ref="K2925:N2925"/>
    <mergeCell ref="O2925:P2925"/>
    <mergeCell ref="A2926:B2926"/>
    <mergeCell ref="C2926:F2926"/>
    <mergeCell ref="I2926:J2926"/>
    <mergeCell ref="K2926:N2926"/>
    <mergeCell ref="O2926:P2926"/>
    <mergeCell ref="A2939:B2939"/>
    <mergeCell ref="C2939:F2939"/>
    <mergeCell ref="I2939:J2939"/>
    <mergeCell ref="K2939:N2939"/>
    <mergeCell ref="O2939:P2939"/>
    <mergeCell ref="A2940:B2940"/>
    <mergeCell ref="C2940:F2940"/>
    <mergeCell ref="I2940:J2940"/>
    <mergeCell ref="K2940:N2940"/>
    <mergeCell ref="O2940:P2940"/>
    <mergeCell ref="A2937:B2937"/>
    <mergeCell ref="C2937:F2937"/>
    <mergeCell ref="I2937:J2937"/>
    <mergeCell ref="K2937:N2937"/>
    <mergeCell ref="O2937:P2937"/>
    <mergeCell ref="A2938:B2938"/>
    <mergeCell ref="C2938:F2938"/>
    <mergeCell ref="I2938:J2938"/>
    <mergeCell ref="K2938:N2938"/>
    <mergeCell ref="O2938:P2938"/>
    <mergeCell ref="A2935:B2935"/>
    <mergeCell ref="C2935:F2935"/>
    <mergeCell ref="I2935:J2935"/>
    <mergeCell ref="K2935:N2935"/>
    <mergeCell ref="O2935:P2935"/>
    <mergeCell ref="A2936:B2936"/>
    <mergeCell ref="C2936:F2936"/>
    <mergeCell ref="I2936:J2936"/>
    <mergeCell ref="K2936:N2936"/>
    <mergeCell ref="O2936:P2936"/>
    <mergeCell ref="A2933:B2933"/>
    <mergeCell ref="C2933:F2933"/>
    <mergeCell ref="I2933:J2933"/>
    <mergeCell ref="K2933:N2933"/>
    <mergeCell ref="O2933:P2933"/>
    <mergeCell ref="A2934:B2934"/>
    <mergeCell ref="C2934:F2934"/>
    <mergeCell ref="I2934:J2934"/>
    <mergeCell ref="K2934:N2934"/>
    <mergeCell ref="O2934:P2934"/>
    <mergeCell ref="A2947:B2947"/>
    <mergeCell ref="C2947:F2947"/>
    <mergeCell ref="I2947:J2947"/>
    <mergeCell ref="K2947:N2947"/>
    <mergeCell ref="O2947:P2947"/>
    <mergeCell ref="A2948:B2948"/>
    <mergeCell ref="C2948:F2948"/>
    <mergeCell ref="I2948:J2948"/>
    <mergeCell ref="K2948:N2948"/>
    <mergeCell ref="O2948:P2948"/>
    <mergeCell ref="A2945:B2945"/>
    <mergeCell ref="C2945:F2945"/>
    <mergeCell ref="I2945:J2945"/>
    <mergeCell ref="K2945:N2945"/>
    <mergeCell ref="O2945:P2945"/>
    <mergeCell ref="A2946:B2946"/>
    <mergeCell ref="C2946:F2946"/>
    <mergeCell ref="I2946:J2946"/>
    <mergeCell ref="K2946:N2946"/>
    <mergeCell ref="O2946:P2946"/>
    <mergeCell ref="A2943:B2943"/>
    <mergeCell ref="C2943:F2943"/>
    <mergeCell ref="I2943:J2943"/>
    <mergeCell ref="K2943:N2943"/>
    <mergeCell ref="O2943:P2943"/>
    <mergeCell ref="A2944:B2944"/>
    <mergeCell ref="C2944:F2944"/>
    <mergeCell ref="I2944:J2944"/>
    <mergeCell ref="K2944:N2944"/>
    <mergeCell ref="O2944:P2944"/>
    <mergeCell ref="A2941:B2941"/>
    <mergeCell ref="C2941:F2941"/>
    <mergeCell ref="I2941:J2941"/>
    <mergeCell ref="K2941:N2941"/>
    <mergeCell ref="O2941:P2941"/>
    <mergeCell ref="A2942:B2942"/>
    <mergeCell ref="C2942:F2942"/>
    <mergeCell ref="I2942:J2942"/>
    <mergeCell ref="K2942:N2942"/>
    <mergeCell ref="O2942:P2942"/>
    <mergeCell ref="A2955:B2955"/>
    <mergeCell ref="C2955:F2955"/>
    <mergeCell ref="I2955:J2955"/>
    <mergeCell ref="K2955:N2955"/>
    <mergeCell ref="O2955:P2955"/>
    <mergeCell ref="A2956:B2956"/>
    <mergeCell ref="C2956:F2956"/>
    <mergeCell ref="I2956:J2956"/>
    <mergeCell ref="K2956:N2956"/>
    <mergeCell ref="O2956:P2956"/>
    <mergeCell ref="A2953:B2953"/>
    <mergeCell ref="C2953:F2953"/>
    <mergeCell ref="I2953:J2953"/>
    <mergeCell ref="K2953:N2953"/>
    <mergeCell ref="O2953:P2953"/>
    <mergeCell ref="A2954:B2954"/>
    <mergeCell ref="C2954:F2954"/>
    <mergeCell ref="I2954:J2954"/>
    <mergeCell ref="K2954:N2954"/>
    <mergeCell ref="O2954:P2954"/>
    <mergeCell ref="A2951:B2951"/>
    <mergeCell ref="C2951:F2951"/>
    <mergeCell ref="I2951:J2951"/>
    <mergeCell ref="K2951:N2951"/>
    <mergeCell ref="O2951:P2951"/>
    <mergeCell ref="A2952:B2952"/>
    <mergeCell ref="C2952:F2952"/>
    <mergeCell ref="I2952:J2952"/>
    <mergeCell ref="K2952:N2952"/>
    <mergeCell ref="O2952:P2952"/>
    <mergeCell ref="A2949:B2949"/>
    <mergeCell ref="C2949:F2949"/>
    <mergeCell ref="I2949:J2949"/>
    <mergeCell ref="K2949:N2949"/>
    <mergeCell ref="O2949:P2949"/>
    <mergeCell ref="A2950:B2950"/>
    <mergeCell ref="C2950:F2950"/>
    <mergeCell ref="I2950:J2950"/>
    <mergeCell ref="K2950:N2950"/>
    <mergeCell ref="O2950:P2950"/>
    <mergeCell ref="A2963:B2963"/>
    <mergeCell ref="C2963:F2963"/>
    <mergeCell ref="I2963:J2963"/>
    <mergeCell ref="K2963:N2963"/>
    <mergeCell ref="O2963:P2963"/>
    <mergeCell ref="A2964:B2964"/>
    <mergeCell ref="C2964:F2964"/>
    <mergeCell ref="I2964:J2964"/>
    <mergeCell ref="K2964:N2964"/>
    <mergeCell ref="O2964:P2964"/>
    <mergeCell ref="A2961:B2961"/>
    <mergeCell ref="C2961:F2961"/>
    <mergeCell ref="I2961:J2961"/>
    <mergeCell ref="K2961:N2961"/>
    <mergeCell ref="O2961:P2961"/>
    <mergeCell ref="A2962:B2962"/>
    <mergeCell ref="C2962:F2962"/>
    <mergeCell ref="I2962:J2962"/>
    <mergeCell ref="K2962:N2962"/>
    <mergeCell ref="O2962:P2962"/>
    <mergeCell ref="A2959:B2959"/>
    <mergeCell ref="C2959:F2959"/>
    <mergeCell ref="I2959:J2959"/>
    <mergeCell ref="K2959:N2959"/>
    <mergeCell ref="O2959:P2959"/>
    <mergeCell ref="A2960:B2960"/>
    <mergeCell ref="C2960:F2960"/>
    <mergeCell ref="I2960:J2960"/>
    <mergeCell ref="K2960:N2960"/>
    <mergeCell ref="O2960:P2960"/>
    <mergeCell ref="A2957:B2957"/>
    <mergeCell ref="C2957:F2957"/>
    <mergeCell ref="I2957:J2957"/>
    <mergeCell ref="K2957:N2957"/>
    <mergeCell ref="O2957:P2957"/>
    <mergeCell ref="A2958:B2958"/>
    <mergeCell ref="C2958:F2958"/>
    <mergeCell ref="I2958:J2958"/>
    <mergeCell ref="K2958:N2958"/>
    <mergeCell ref="O2958:P2958"/>
    <mergeCell ref="A2971:B2971"/>
    <mergeCell ref="C2971:F2971"/>
    <mergeCell ref="I2971:J2971"/>
    <mergeCell ref="K2971:N2971"/>
    <mergeCell ref="O2971:P2971"/>
    <mergeCell ref="A2972:B2972"/>
    <mergeCell ref="C2972:F2972"/>
    <mergeCell ref="I2972:J2972"/>
    <mergeCell ref="K2972:N2972"/>
    <mergeCell ref="O2972:P2972"/>
    <mergeCell ref="A2969:B2969"/>
    <mergeCell ref="C2969:F2969"/>
    <mergeCell ref="I2969:J2969"/>
    <mergeCell ref="K2969:N2969"/>
    <mergeCell ref="O2969:P2969"/>
    <mergeCell ref="A2970:B2970"/>
    <mergeCell ref="C2970:F2970"/>
    <mergeCell ref="I2970:J2970"/>
    <mergeCell ref="K2970:N2970"/>
    <mergeCell ref="O2970:P2970"/>
    <mergeCell ref="A2967:B2967"/>
    <mergeCell ref="C2967:F2967"/>
    <mergeCell ref="I2967:J2967"/>
    <mergeCell ref="K2967:N2967"/>
    <mergeCell ref="O2967:P2967"/>
    <mergeCell ref="A2968:B2968"/>
    <mergeCell ref="C2968:F2968"/>
    <mergeCell ref="I2968:J2968"/>
    <mergeCell ref="K2968:N2968"/>
    <mergeCell ref="O2968:P2968"/>
    <mergeCell ref="A2965:B2965"/>
    <mergeCell ref="C2965:F2965"/>
    <mergeCell ref="I2965:J2965"/>
    <mergeCell ref="K2965:N2965"/>
    <mergeCell ref="O2965:P2965"/>
    <mergeCell ref="A2966:B2966"/>
    <mergeCell ref="C2966:F2966"/>
    <mergeCell ref="I2966:J2966"/>
    <mergeCell ref="K2966:N2966"/>
    <mergeCell ref="O2966:P2966"/>
    <mergeCell ref="A2979:B2979"/>
    <mergeCell ref="C2979:F2979"/>
    <mergeCell ref="I2979:J2979"/>
    <mergeCell ref="K2979:N2979"/>
    <mergeCell ref="O2979:P2979"/>
    <mergeCell ref="A2980:B2980"/>
    <mergeCell ref="C2980:F2980"/>
    <mergeCell ref="I2980:J2980"/>
    <mergeCell ref="K2980:N2980"/>
    <mergeCell ref="O2980:P2980"/>
    <mergeCell ref="A2977:B2977"/>
    <mergeCell ref="C2977:F2977"/>
    <mergeCell ref="I2977:J2977"/>
    <mergeCell ref="K2977:N2977"/>
    <mergeCell ref="O2977:P2977"/>
    <mergeCell ref="A2978:B2978"/>
    <mergeCell ref="C2978:F2978"/>
    <mergeCell ref="I2978:J2978"/>
    <mergeCell ref="K2978:N2978"/>
    <mergeCell ref="O2978:P2978"/>
    <mergeCell ref="A2975:B2975"/>
    <mergeCell ref="C2975:F2975"/>
    <mergeCell ref="I2975:J2975"/>
    <mergeCell ref="K2975:N2975"/>
    <mergeCell ref="O2975:P2975"/>
    <mergeCell ref="A2976:B2976"/>
    <mergeCell ref="C2976:F2976"/>
    <mergeCell ref="I2976:J2976"/>
    <mergeCell ref="K2976:N2976"/>
    <mergeCell ref="O2976:P2976"/>
    <mergeCell ref="A2973:B2973"/>
    <mergeCell ref="C2973:F2973"/>
    <mergeCell ref="I2973:J2973"/>
    <mergeCell ref="K2973:N2973"/>
    <mergeCell ref="O2973:P2973"/>
    <mergeCell ref="A2974:B2974"/>
    <mergeCell ref="C2974:F2974"/>
    <mergeCell ref="I2974:J2974"/>
    <mergeCell ref="K2974:N2974"/>
    <mergeCell ref="O2974:P2974"/>
    <mergeCell ref="A2987:B2987"/>
    <mergeCell ref="C2987:F2987"/>
    <mergeCell ref="I2987:J2987"/>
    <mergeCell ref="K2987:N2987"/>
    <mergeCell ref="O2987:P2987"/>
    <mergeCell ref="A2988:B2988"/>
    <mergeCell ref="C2988:F2988"/>
    <mergeCell ref="I2988:J2988"/>
    <mergeCell ref="K2988:N2988"/>
    <mergeCell ref="O2988:P2988"/>
    <mergeCell ref="A2985:B2985"/>
    <mergeCell ref="C2985:F2985"/>
    <mergeCell ref="I2985:J2985"/>
    <mergeCell ref="K2985:N2985"/>
    <mergeCell ref="O2985:P2985"/>
    <mergeCell ref="A2986:B2986"/>
    <mergeCell ref="C2986:F2986"/>
    <mergeCell ref="I2986:J2986"/>
    <mergeCell ref="K2986:N2986"/>
    <mergeCell ref="O2986:P2986"/>
    <mergeCell ref="A2983:B2983"/>
    <mergeCell ref="C2983:F2983"/>
    <mergeCell ref="I2983:J2983"/>
    <mergeCell ref="K2983:N2983"/>
    <mergeCell ref="O2983:P2983"/>
    <mergeCell ref="A2984:B2984"/>
    <mergeCell ref="C2984:F2984"/>
    <mergeCell ref="I2984:J2984"/>
    <mergeCell ref="K2984:N2984"/>
    <mergeCell ref="O2984:P2984"/>
    <mergeCell ref="A2981:B2981"/>
    <mergeCell ref="C2981:F2981"/>
    <mergeCell ref="I2981:J2981"/>
    <mergeCell ref="K2981:N2981"/>
    <mergeCell ref="O2981:P2981"/>
    <mergeCell ref="A2982:B2982"/>
    <mergeCell ref="C2982:F2982"/>
    <mergeCell ref="I2982:J2982"/>
    <mergeCell ref="K2982:N2982"/>
    <mergeCell ref="O2982:P2982"/>
    <mergeCell ref="A2995:B2995"/>
    <mergeCell ref="C2995:F2995"/>
    <mergeCell ref="I2995:J2995"/>
    <mergeCell ref="K2995:N2995"/>
    <mergeCell ref="O2995:P2995"/>
    <mergeCell ref="A2996:B2996"/>
    <mergeCell ref="C2996:F2996"/>
    <mergeCell ref="I2996:J2996"/>
    <mergeCell ref="K2996:N2996"/>
    <mergeCell ref="O2996:P2996"/>
    <mergeCell ref="A2993:B2993"/>
    <mergeCell ref="C2993:F2993"/>
    <mergeCell ref="I2993:J2993"/>
    <mergeCell ref="K2993:N2993"/>
    <mergeCell ref="O2993:P2993"/>
    <mergeCell ref="A2994:B2994"/>
    <mergeCell ref="C2994:F2994"/>
    <mergeCell ref="I2994:J2994"/>
    <mergeCell ref="K2994:N2994"/>
    <mergeCell ref="O2994:P2994"/>
    <mergeCell ref="A2991:B2991"/>
    <mergeCell ref="C2991:F2991"/>
    <mergeCell ref="I2991:J2991"/>
    <mergeCell ref="K2991:N2991"/>
    <mergeCell ref="O2991:P2991"/>
    <mergeCell ref="A2992:B2992"/>
    <mergeCell ref="C2992:F2992"/>
    <mergeCell ref="I2992:J2992"/>
    <mergeCell ref="K2992:N2992"/>
    <mergeCell ref="O2992:P2992"/>
    <mergeCell ref="A2989:B2989"/>
    <mergeCell ref="C2989:F2989"/>
    <mergeCell ref="I2989:J2989"/>
    <mergeCell ref="K2989:N2989"/>
    <mergeCell ref="O2989:P2989"/>
    <mergeCell ref="A2990:B2990"/>
    <mergeCell ref="C2990:F2990"/>
    <mergeCell ref="I2990:J2990"/>
    <mergeCell ref="K2990:N2990"/>
    <mergeCell ref="O2990:P2990"/>
    <mergeCell ref="A3003:B3003"/>
    <mergeCell ref="C3003:F3003"/>
    <mergeCell ref="I3003:J3003"/>
    <mergeCell ref="K3003:N3003"/>
    <mergeCell ref="O3003:P3003"/>
    <mergeCell ref="A3004:B3004"/>
    <mergeCell ref="C3004:F3004"/>
    <mergeCell ref="I3004:J3004"/>
    <mergeCell ref="K3004:N3004"/>
    <mergeCell ref="O3004:P3004"/>
    <mergeCell ref="A3001:B3001"/>
    <mergeCell ref="C3001:F3001"/>
    <mergeCell ref="I3001:J3001"/>
    <mergeCell ref="K3001:N3001"/>
    <mergeCell ref="O3001:P3001"/>
    <mergeCell ref="A3002:B3002"/>
    <mergeCell ref="C3002:F3002"/>
    <mergeCell ref="I3002:J3002"/>
    <mergeCell ref="K3002:N3002"/>
    <mergeCell ref="O3002:P3002"/>
    <mergeCell ref="A2999:B2999"/>
    <mergeCell ref="C2999:F2999"/>
    <mergeCell ref="I2999:J2999"/>
    <mergeCell ref="K2999:N2999"/>
    <mergeCell ref="O2999:P2999"/>
    <mergeCell ref="A3000:B3000"/>
    <mergeCell ref="C3000:F3000"/>
    <mergeCell ref="I3000:J3000"/>
    <mergeCell ref="K3000:N3000"/>
    <mergeCell ref="O3000:P3000"/>
    <mergeCell ref="A2997:B2997"/>
    <mergeCell ref="C2997:F2997"/>
    <mergeCell ref="I2997:J2997"/>
    <mergeCell ref="K2997:N2997"/>
    <mergeCell ref="O2997:P2997"/>
    <mergeCell ref="A2998:B2998"/>
    <mergeCell ref="C2998:F2998"/>
    <mergeCell ref="I2998:J2998"/>
    <mergeCell ref="K2998:N2998"/>
    <mergeCell ref="O2998:P2998"/>
    <mergeCell ref="A3011:B3011"/>
    <mergeCell ref="C3011:F3011"/>
    <mergeCell ref="I3011:J3011"/>
    <mergeCell ref="K3011:N3011"/>
    <mergeCell ref="O3011:P3011"/>
    <mergeCell ref="A3012:B3012"/>
    <mergeCell ref="C3012:F3012"/>
    <mergeCell ref="I3012:J3012"/>
    <mergeCell ref="K3012:N3012"/>
    <mergeCell ref="O3012:P3012"/>
    <mergeCell ref="A3009:B3009"/>
    <mergeCell ref="C3009:F3009"/>
    <mergeCell ref="I3009:J3009"/>
    <mergeCell ref="K3009:N3009"/>
    <mergeCell ref="O3009:P3009"/>
    <mergeCell ref="A3010:B3010"/>
    <mergeCell ref="C3010:F3010"/>
    <mergeCell ref="I3010:J3010"/>
    <mergeCell ref="K3010:N3010"/>
    <mergeCell ref="O3010:P3010"/>
    <mergeCell ref="A3007:B3007"/>
    <mergeCell ref="C3007:F3007"/>
    <mergeCell ref="I3007:J3007"/>
    <mergeCell ref="K3007:N3007"/>
    <mergeCell ref="O3007:P3007"/>
    <mergeCell ref="A3008:B3008"/>
    <mergeCell ref="C3008:F3008"/>
    <mergeCell ref="I3008:J3008"/>
    <mergeCell ref="K3008:N3008"/>
    <mergeCell ref="O3008:P3008"/>
    <mergeCell ref="A3005:B3005"/>
    <mergeCell ref="C3005:F3005"/>
    <mergeCell ref="I3005:J3005"/>
    <mergeCell ref="K3005:N3005"/>
    <mergeCell ref="O3005:P3005"/>
    <mergeCell ref="A3006:B3006"/>
    <mergeCell ref="C3006:F3006"/>
    <mergeCell ref="I3006:J3006"/>
    <mergeCell ref="K3006:N3006"/>
    <mergeCell ref="O3006:P3006"/>
    <mergeCell ref="A3019:B3019"/>
    <mergeCell ref="C3019:F3019"/>
    <mergeCell ref="I3019:J3019"/>
    <mergeCell ref="K3019:N3019"/>
    <mergeCell ref="O3019:P3019"/>
    <mergeCell ref="A3020:B3020"/>
    <mergeCell ref="C3020:F3020"/>
    <mergeCell ref="I3020:J3020"/>
    <mergeCell ref="K3020:N3020"/>
    <mergeCell ref="O3020:P3020"/>
    <mergeCell ref="A3017:B3017"/>
    <mergeCell ref="C3017:F3017"/>
    <mergeCell ref="I3017:J3017"/>
    <mergeCell ref="K3017:N3017"/>
    <mergeCell ref="O3017:P3017"/>
    <mergeCell ref="A3018:B3018"/>
    <mergeCell ref="C3018:F3018"/>
    <mergeCell ref="I3018:J3018"/>
    <mergeCell ref="K3018:N3018"/>
    <mergeCell ref="O3018:P3018"/>
    <mergeCell ref="A3015:B3015"/>
    <mergeCell ref="C3015:F3015"/>
    <mergeCell ref="I3015:J3015"/>
    <mergeCell ref="K3015:N3015"/>
    <mergeCell ref="O3015:P3015"/>
    <mergeCell ref="A3016:B3016"/>
    <mergeCell ref="C3016:F3016"/>
    <mergeCell ref="I3016:J3016"/>
    <mergeCell ref="K3016:N3016"/>
    <mergeCell ref="O3016:P3016"/>
    <mergeCell ref="A3013:B3013"/>
    <mergeCell ref="C3013:F3013"/>
    <mergeCell ref="I3013:J3013"/>
    <mergeCell ref="K3013:N3013"/>
    <mergeCell ref="O3013:P3013"/>
    <mergeCell ref="A3014:B3014"/>
    <mergeCell ref="C3014:F3014"/>
    <mergeCell ref="I3014:J3014"/>
    <mergeCell ref="K3014:N3014"/>
    <mergeCell ref="O3014:P3014"/>
    <mergeCell ref="A3027:B3027"/>
    <mergeCell ref="C3027:F3027"/>
    <mergeCell ref="I3027:J3027"/>
    <mergeCell ref="K3027:N3027"/>
    <mergeCell ref="O3027:P3027"/>
    <mergeCell ref="A3028:B3028"/>
    <mergeCell ref="C3028:F3028"/>
    <mergeCell ref="I3028:J3028"/>
    <mergeCell ref="K3028:N3028"/>
    <mergeCell ref="O3028:P3028"/>
    <mergeCell ref="A3025:B3025"/>
    <mergeCell ref="C3025:F3025"/>
    <mergeCell ref="I3025:J3025"/>
    <mergeCell ref="K3025:N3025"/>
    <mergeCell ref="O3025:P3025"/>
    <mergeCell ref="A3026:B3026"/>
    <mergeCell ref="C3026:F3026"/>
    <mergeCell ref="I3026:J3026"/>
    <mergeCell ref="K3026:N3026"/>
    <mergeCell ref="O3026:P3026"/>
    <mergeCell ref="A3023:B3023"/>
    <mergeCell ref="C3023:F3023"/>
    <mergeCell ref="I3023:J3023"/>
    <mergeCell ref="K3023:N3023"/>
    <mergeCell ref="O3023:P3023"/>
    <mergeCell ref="A3024:B3024"/>
    <mergeCell ref="C3024:F3024"/>
    <mergeCell ref="I3024:J3024"/>
    <mergeCell ref="K3024:N3024"/>
    <mergeCell ref="O3024:P3024"/>
    <mergeCell ref="A3021:B3021"/>
    <mergeCell ref="C3021:F3021"/>
    <mergeCell ref="I3021:J3021"/>
    <mergeCell ref="K3021:N3021"/>
    <mergeCell ref="O3021:P3021"/>
    <mergeCell ref="A3022:B3022"/>
    <mergeCell ref="C3022:F3022"/>
    <mergeCell ref="I3022:J3022"/>
    <mergeCell ref="K3022:N3022"/>
    <mergeCell ref="O3022:P3022"/>
    <mergeCell ref="A3035:B3035"/>
    <mergeCell ref="C3035:F3035"/>
    <mergeCell ref="I3035:J3035"/>
    <mergeCell ref="K3035:N3035"/>
    <mergeCell ref="O3035:P3035"/>
    <mergeCell ref="A3036:B3036"/>
    <mergeCell ref="C3036:F3036"/>
    <mergeCell ref="I3036:J3036"/>
    <mergeCell ref="K3036:N3036"/>
    <mergeCell ref="O3036:P3036"/>
    <mergeCell ref="A3033:B3033"/>
    <mergeCell ref="C3033:F3033"/>
    <mergeCell ref="I3033:J3033"/>
    <mergeCell ref="K3033:N3033"/>
    <mergeCell ref="O3033:P3033"/>
    <mergeCell ref="A3034:B3034"/>
    <mergeCell ref="C3034:F3034"/>
    <mergeCell ref="I3034:J3034"/>
    <mergeCell ref="K3034:N3034"/>
    <mergeCell ref="O3034:P3034"/>
    <mergeCell ref="A3031:B3031"/>
    <mergeCell ref="C3031:F3031"/>
    <mergeCell ref="I3031:J3031"/>
    <mergeCell ref="K3031:N3031"/>
    <mergeCell ref="O3031:P3031"/>
    <mergeCell ref="A3032:B3032"/>
    <mergeCell ref="C3032:F3032"/>
    <mergeCell ref="I3032:J3032"/>
    <mergeCell ref="K3032:N3032"/>
    <mergeCell ref="O3032:P3032"/>
    <mergeCell ref="A3029:B3029"/>
    <mergeCell ref="C3029:F3029"/>
    <mergeCell ref="I3029:J3029"/>
    <mergeCell ref="K3029:N3029"/>
    <mergeCell ref="O3029:P3029"/>
    <mergeCell ref="A3030:B3030"/>
    <mergeCell ref="C3030:F3030"/>
    <mergeCell ref="I3030:J3030"/>
    <mergeCell ref="K3030:N3030"/>
    <mergeCell ref="O3030:P3030"/>
    <mergeCell ref="A3043:B3043"/>
    <mergeCell ref="C3043:F3043"/>
    <mergeCell ref="I3043:J3043"/>
    <mergeCell ref="K3043:N3043"/>
    <mergeCell ref="O3043:P3043"/>
    <mergeCell ref="A3044:B3044"/>
    <mergeCell ref="C3044:F3044"/>
    <mergeCell ref="I3044:J3044"/>
    <mergeCell ref="K3044:N3044"/>
    <mergeCell ref="O3044:P3044"/>
    <mergeCell ref="A3041:B3041"/>
    <mergeCell ref="C3041:F3041"/>
    <mergeCell ref="I3041:J3041"/>
    <mergeCell ref="K3041:N3041"/>
    <mergeCell ref="O3041:P3041"/>
    <mergeCell ref="A3042:B3042"/>
    <mergeCell ref="C3042:F3042"/>
    <mergeCell ref="I3042:J3042"/>
    <mergeCell ref="K3042:N3042"/>
    <mergeCell ref="O3042:P3042"/>
    <mergeCell ref="A3039:B3039"/>
    <mergeCell ref="C3039:F3039"/>
    <mergeCell ref="I3039:J3039"/>
    <mergeCell ref="K3039:N3039"/>
    <mergeCell ref="O3039:P3039"/>
    <mergeCell ref="A3040:B3040"/>
    <mergeCell ref="C3040:F3040"/>
    <mergeCell ref="I3040:J3040"/>
    <mergeCell ref="K3040:N3040"/>
    <mergeCell ref="O3040:P3040"/>
    <mergeCell ref="A3037:B3037"/>
    <mergeCell ref="C3037:F3037"/>
    <mergeCell ref="I3037:J3037"/>
    <mergeCell ref="K3037:N3037"/>
    <mergeCell ref="O3037:P3037"/>
    <mergeCell ref="A3038:B3038"/>
    <mergeCell ref="C3038:F3038"/>
    <mergeCell ref="I3038:J3038"/>
    <mergeCell ref="K3038:N3038"/>
    <mergeCell ref="O3038:P3038"/>
    <mergeCell ref="A3051:B3051"/>
    <mergeCell ref="C3051:F3051"/>
    <mergeCell ref="I3051:J3051"/>
    <mergeCell ref="K3051:N3051"/>
    <mergeCell ref="O3051:P3051"/>
    <mergeCell ref="A3052:B3052"/>
    <mergeCell ref="C3052:F3052"/>
    <mergeCell ref="I3052:J3052"/>
    <mergeCell ref="K3052:N3052"/>
    <mergeCell ref="O3052:P3052"/>
    <mergeCell ref="A3049:B3049"/>
    <mergeCell ref="C3049:F3049"/>
    <mergeCell ref="I3049:J3049"/>
    <mergeCell ref="K3049:N3049"/>
    <mergeCell ref="O3049:P3049"/>
    <mergeCell ref="A3050:B3050"/>
    <mergeCell ref="C3050:F3050"/>
    <mergeCell ref="I3050:J3050"/>
    <mergeCell ref="K3050:N3050"/>
    <mergeCell ref="O3050:P3050"/>
    <mergeCell ref="A3047:B3047"/>
    <mergeCell ref="C3047:F3047"/>
    <mergeCell ref="I3047:J3047"/>
    <mergeCell ref="K3047:N3047"/>
    <mergeCell ref="O3047:P3047"/>
    <mergeCell ref="A3048:B3048"/>
    <mergeCell ref="C3048:F3048"/>
    <mergeCell ref="I3048:J3048"/>
    <mergeCell ref="K3048:N3048"/>
    <mergeCell ref="O3048:P3048"/>
    <mergeCell ref="A3045:B3045"/>
    <mergeCell ref="C3045:F3045"/>
    <mergeCell ref="I3045:J3045"/>
    <mergeCell ref="K3045:N3045"/>
    <mergeCell ref="O3045:P3045"/>
    <mergeCell ref="A3046:B3046"/>
    <mergeCell ref="C3046:F3046"/>
    <mergeCell ref="I3046:J3046"/>
    <mergeCell ref="K3046:N3046"/>
    <mergeCell ref="O3046:P3046"/>
    <mergeCell ref="A3059:B3059"/>
    <mergeCell ref="C3059:F3059"/>
    <mergeCell ref="I3059:J3059"/>
    <mergeCell ref="K3059:N3059"/>
    <mergeCell ref="O3059:P3059"/>
    <mergeCell ref="A3060:B3060"/>
    <mergeCell ref="C3060:F3060"/>
    <mergeCell ref="I3060:J3060"/>
    <mergeCell ref="K3060:N3060"/>
    <mergeCell ref="O3060:P3060"/>
    <mergeCell ref="A3057:B3057"/>
    <mergeCell ref="C3057:F3057"/>
    <mergeCell ref="I3057:J3057"/>
    <mergeCell ref="K3057:N3057"/>
    <mergeCell ref="O3057:P3057"/>
    <mergeCell ref="A3058:B3058"/>
    <mergeCell ref="C3058:F3058"/>
    <mergeCell ref="I3058:J3058"/>
    <mergeCell ref="K3058:N3058"/>
    <mergeCell ref="O3058:P3058"/>
    <mergeCell ref="A3055:B3055"/>
    <mergeCell ref="C3055:F3055"/>
    <mergeCell ref="I3055:J3055"/>
    <mergeCell ref="K3055:N3055"/>
    <mergeCell ref="O3055:P3055"/>
    <mergeCell ref="A3056:B3056"/>
    <mergeCell ref="C3056:F3056"/>
    <mergeCell ref="I3056:J3056"/>
    <mergeCell ref="K3056:N3056"/>
    <mergeCell ref="O3056:P3056"/>
    <mergeCell ref="A3053:B3053"/>
    <mergeCell ref="C3053:F3053"/>
    <mergeCell ref="I3053:J3053"/>
    <mergeCell ref="K3053:N3053"/>
    <mergeCell ref="O3053:P3053"/>
    <mergeCell ref="A3054:B3054"/>
    <mergeCell ref="C3054:F3054"/>
    <mergeCell ref="I3054:J3054"/>
    <mergeCell ref="K3054:N3054"/>
    <mergeCell ref="O3054:P3054"/>
    <mergeCell ref="A3067:B3067"/>
    <mergeCell ref="C3067:F3067"/>
    <mergeCell ref="I3067:J3067"/>
    <mergeCell ref="K3067:N3067"/>
    <mergeCell ref="O3067:P3067"/>
    <mergeCell ref="A3068:B3068"/>
    <mergeCell ref="C3068:F3068"/>
    <mergeCell ref="I3068:J3068"/>
    <mergeCell ref="K3068:N3068"/>
    <mergeCell ref="O3068:P3068"/>
    <mergeCell ref="A3065:B3065"/>
    <mergeCell ref="C3065:F3065"/>
    <mergeCell ref="I3065:J3065"/>
    <mergeCell ref="K3065:N3065"/>
    <mergeCell ref="O3065:P3065"/>
    <mergeCell ref="A3066:B3066"/>
    <mergeCell ref="C3066:F3066"/>
    <mergeCell ref="I3066:J3066"/>
    <mergeCell ref="K3066:N3066"/>
    <mergeCell ref="O3066:P3066"/>
    <mergeCell ref="A3063:B3063"/>
    <mergeCell ref="C3063:F3063"/>
    <mergeCell ref="I3063:J3063"/>
    <mergeCell ref="K3063:N3063"/>
    <mergeCell ref="O3063:P3063"/>
    <mergeCell ref="A3064:B3064"/>
    <mergeCell ref="C3064:F3064"/>
    <mergeCell ref="I3064:J3064"/>
    <mergeCell ref="K3064:N3064"/>
    <mergeCell ref="O3064:P3064"/>
    <mergeCell ref="A3061:B3061"/>
    <mergeCell ref="C3061:F3061"/>
    <mergeCell ref="I3061:J3061"/>
    <mergeCell ref="K3061:N3061"/>
    <mergeCell ref="O3061:P3061"/>
    <mergeCell ref="A3062:B3062"/>
    <mergeCell ref="C3062:F3062"/>
    <mergeCell ref="I3062:J3062"/>
    <mergeCell ref="K3062:N3062"/>
    <mergeCell ref="O3062:P3062"/>
    <mergeCell ref="A3075:B3075"/>
    <mergeCell ref="C3075:F3075"/>
    <mergeCell ref="I3075:J3075"/>
    <mergeCell ref="K3075:N3075"/>
    <mergeCell ref="O3075:P3075"/>
    <mergeCell ref="A3076:B3076"/>
    <mergeCell ref="C3076:F3076"/>
    <mergeCell ref="I3076:J3076"/>
    <mergeCell ref="K3076:N3076"/>
    <mergeCell ref="O3076:P3076"/>
    <mergeCell ref="A3073:B3073"/>
    <mergeCell ref="C3073:F3073"/>
    <mergeCell ref="I3073:J3073"/>
    <mergeCell ref="K3073:N3073"/>
    <mergeCell ref="O3073:P3073"/>
    <mergeCell ref="A3074:B3074"/>
    <mergeCell ref="C3074:F3074"/>
    <mergeCell ref="I3074:J3074"/>
    <mergeCell ref="K3074:N3074"/>
    <mergeCell ref="O3074:P3074"/>
    <mergeCell ref="A3071:B3071"/>
    <mergeCell ref="C3071:F3071"/>
    <mergeCell ref="I3071:J3071"/>
    <mergeCell ref="K3071:N3071"/>
    <mergeCell ref="O3071:P3071"/>
    <mergeCell ref="A3072:B3072"/>
    <mergeCell ref="C3072:F3072"/>
    <mergeCell ref="I3072:J3072"/>
    <mergeCell ref="K3072:N3072"/>
    <mergeCell ref="O3072:P3072"/>
    <mergeCell ref="A3069:B3069"/>
    <mergeCell ref="C3069:F3069"/>
    <mergeCell ref="I3069:J3069"/>
    <mergeCell ref="K3069:N3069"/>
    <mergeCell ref="O3069:P3069"/>
    <mergeCell ref="A3070:B3070"/>
    <mergeCell ref="C3070:F3070"/>
    <mergeCell ref="I3070:J3070"/>
    <mergeCell ref="K3070:N3070"/>
    <mergeCell ref="O3070:P3070"/>
    <mergeCell ref="A3083:B3083"/>
    <mergeCell ref="C3083:F3083"/>
    <mergeCell ref="I3083:J3083"/>
    <mergeCell ref="K3083:N3083"/>
    <mergeCell ref="O3083:P3083"/>
    <mergeCell ref="A3084:B3084"/>
    <mergeCell ref="C3084:F3084"/>
    <mergeCell ref="I3084:J3084"/>
    <mergeCell ref="K3084:N3084"/>
    <mergeCell ref="O3084:P3084"/>
    <mergeCell ref="A3081:B3081"/>
    <mergeCell ref="C3081:F3081"/>
    <mergeCell ref="I3081:J3081"/>
    <mergeCell ref="K3081:N3081"/>
    <mergeCell ref="O3081:P3081"/>
    <mergeCell ref="A3082:B3082"/>
    <mergeCell ref="C3082:F3082"/>
    <mergeCell ref="I3082:J3082"/>
    <mergeCell ref="K3082:N3082"/>
    <mergeCell ref="O3082:P3082"/>
    <mergeCell ref="A3079:B3079"/>
    <mergeCell ref="C3079:F3079"/>
    <mergeCell ref="I3079:J3079"/>
    <mergeCell ref="K3079:N3079"/>
    <mergeCell ref="O3079:P3079"/>
    <mergeCell ref="A3080:B3080"/>
    <mergeCell ref="C3080:F3080"/>
    <mergeCell ref="I3080:J3080"/>
    <mergeCell ref="K3080:N3080"/>
    <mergeCell ref="O3080:P3080"/>
    <mergeCell ref="A3077:B3077"/>
    <mergeCell ref="C3077:F3077"/>
    <mergeCell ref="I3077:J3077"/>
    <mergeCell ref="K3077:N3077"/>
    <mergeCell ref="O3077:P3077"/>
    <mergeCell ref="A3078:B3078"/>
    <mergeCell ref="C3078:F3078"/>
    <mergeCell ref="I3078:J3078"/>
    <mergeCell ref="K3078:N3078"/>
    <mergeCell ref="O3078:P3078"/>
    <mergeCell ref="A3091:B3091"/>
    <mergeCell ref="C3091:F3091"/>
    <mergeCell ref="I3091:J3091"/>
    <mergeCell ref="K3091:N3091"/>
    <mergeCell ref="O3091:P3091"/>
    <mergeCell ref="A3092:B3092"/>
    <mergeCell ref="C3092:F3092"/>
    <mergeCell ref="I3092:J3092"/>
    <mergeCell ref="K3092:N3092"/>
    <mergeCell ref="O3092:P3092"/>
    <mergeCell ref="A3089:B3089"/>
    <mergeCell ref="C3089:F3089"/>
    <mergeCell ref="I3089:J3089"/>
    <mergeCell ref="K3089:N3089"/>
    <mergeCell ref="O3089:P3089"/>
    <mergeCell ref="A3090:B3090"/>
    <mergeCell ref="C3090:F3090"/>
    <mergeCell ref="I3090:J3090"/>
    <mergeCell ref="K3090:N3090"/>
    <mergeCell ref="O3090:P3090"/>
    <mergeCell ref="A3087:B3087"/>
    <mergeCell ref="C3087:F3087"/>
    <mergeCell ref="I3087:J3087"/>
    <mergeCell ref="K3087:N3087"/>
    <mergeCell ref="O3087:P3087"/>
    <mergeCell ref="A3088:B3088"/>
    <mergeCell ref="C3088:F3088"/>
    <mergeCell ref="I3088:J3088"/>
    <mergeCell ref="K3088:N3088"/>
    <mergeCell ref="O3088:P3088"/>
    <mergeCell ref="A3085:B3085"/>
    <mergeCell ref="C3085:F3085"/>
    <mergeCell ref="I3085:J3085"/>
    <mergeCell ref="K3085:N3085"/>
    <mergeCell ref="O3085:P3085"/>
    <mergeCell ref="A3086:B3086"/>
    <mergeCell ref="C3086:F3086"/>
    <mergeCell ref="I3086:J3086"/>
    <mergeCell ref="K3086:N3086"/>
    <mergeCell ref="O3086:P3086"/>
    <mergeCell ref="A3099:B3099"/>
    <mergeCell ref="C3099:F3099"/>
    <mergeCell ref="I3099:J3099"/>
    <mergeCell ref="K3099:N3099"/>
    <mergeCell ref="O3099:P3099"/>
    <mergeCell ref="A3100:B3100"/>
    <mergeCell ref="C3100:F3100"/>
    <mergeCell ref="I3100:J3100"/>
    <mergeCell ref="K3100:N3100"/>
    <mergeCell ref="O3100:P3100"/>
    <mergeCell ref="A3097:B3097"/>
    <mergeCell ref="C3097:F3097"/>
    <mergeCell ref="I3097:J3097"/>
    <mergeCell ref="K3097:N3097"/>
    <mergeCell ref="O3097:P3097"/>
    <mergeCell ref="A3098:B3098"/>
    <mergeCell ref="C3098:F3098"/>
    <mergeCell ref="I3098:J3098"/>
    <mergeCell ref="K3098:N3098"/>
    <mergeCell ref="O3098:P3098"/>
    <mergeCell ref="A3095:B3095"/>
    <mergeCell ref="C3095:F3095"/>
    <mergeCell ref="I3095:J3095"/>
    <mergeCell ref="K3095:N3095"/>
    <mergeCell ref="O3095:P3095"/>
    <mergeCell ref="A3096:B3096"/>
    <mergeCell ref="C3096:F3096"/>
    <mergeCell ref="I3096:J3096"/>
    <mergeCell ref="K3096:N3096"/>
    <mergeCell ref="O3096:P3096"/>
    <mergeCell ref="A3093:B3093"/>
    <mergeCell ref="C3093:F3093"/>
    <mergeCell ref="I3093:J3093"/>
    <mergeCell ref="K3093:N3093"/>
    <mergeCell ref="O3093:P3093"/>
    <mergeCell ref="A3094:B3094"/>
    <mergeCell ref="C3094:F3094"/>
    <mergeCell ref="I3094:J3094"/>
    <mergeCell ref="K3094:N3094"/>
    <mergeCell ref="O3094:P3094"/>
    <mergeCell ref="A3107:B3107"/>
    <mergeCell ref="C3107:F3107"/>
    <mergeCell ref="I3107:J3107"/>
    <mergeCell ref="K3107:N3107"/>
    <mergeCell ref="O3107:P3107"/>
    <mergeCell ref="A3108:B3108"/>
    <mergeCell ref="C3108:F3108"/>
    <mergeCell ref="I3108:J3108"/>
    <mergeCell ref="K3108:N3108"/>
    <mergeCell ref="O3108:P3108"/>
    <mergeCell ref="A3105:B3105"/>
    <mergeCell ref="C3105:F3105"/>
    <mergeCell ref="I3105:J3105"/>
    <mergeCell ref="K3105:N3105"/>
    <mergeCell ref="O3105:P3105"/>
    <mergeCell ref="A3106:B3106"/>
    <mergeCell ref="C3106:F3106"/>
    <mergeCell ref="I3106:J3106"/>
    <mergeCell ref="K3106:N3106"/>
    <mergeCell ref="O3106:P3106"/>
    <mergeCell ref="A3103:B3103"/>
    <mergeCell ref="C3103:F3103"/>
    <mergeCell ref="I3103:J3103"/>
    <mergeCell ref="K3103:N3103"/>
    <mergeCell ref="O3103:P3103"/>
    <mergeCell ref="A3104:B3104"/>
    <mergeCell ref="C3104:F3104"/>
    <mergeCell ref="I3104:J3104"/>
    <mergeCell ref="K3104:N3104"/>
    <mergeCell ref="O3104:P3104"/>
    <mergeCell ref="A3101:B3101"/>
    <mergeCell ref="C3101:F3101"/>
    <mergeCell ref="I3101:J3101"/>
    <mergeCell ref="K3101:N3101"/>
    <mergeCell ref="O3101:P3101"/>
    <mergeCell ref="A3102:B3102"/>
    <mergeCell ref="C3102:F3102"/>
    <mergeCell ref="I3102:J3102"/>
    <mergeCell ref="K3102:N3102"/>
    <mergeCell ref="O3102:P3102"/>
    <mergeCell ref="A3115:B3115"/>
    <mergeCell ref="C3115:F3115"/>
    <mergeCell ref="I3115:J3115"/>
    <mergeCell ref="K3115:N3115"/>
    <mergeCell ref="O3115:P3115"/>
    <mergeCell ref="A3116:B3116"/>
    <mergeCell ref="C3116:F3116"/>
    <mergeCell ref="I3116:J3116"/>
    <mergeCell ref="K3116:N3116"/>
    <mergeCell ref="O3116:P3116"/>
    <mergeCell ref="A3113:B3113"/>
    <mergeCell ref="C3113:F3113"/>
    <mergeCell ref="I3113:J3113"/>
    <mergeCell ref="K3113:N3113"/>
    <mergeCell ref="O3113:P3113"/>
    <mergeCell ref="A3114:B3114"/>
    <mergeCell ref="C3114:F3114"/>
    <mergeCell ref="I3114:J3114"/>
    <mergeCell ref="K3114:N3114"/>
    <mergeCell ref="O3114:P3114"/>
    <mergeCell ref="A3111:B3111"/>
    <mergeCell ref="C3111:F3111"/>
    <mergeCell ref="I3111:J3111"/>
    <mergeCell ref="K3111:N3111"/>
    <mergeCell ref="O3111:P3111"/>
    <mergeCell ref="A3112:B3112"/>
    <mergeCell ref="C3112:F3112"/>
    <mergeCell ref="I3112:J3112"/>
    <mergeCell ref="K3112:N3112"/>
    <mergeCell ref="O3112:P3112"/>
    <mergeCell ref="A3109:B3109"/>
    <mergeCell ref="C3109:F3109"/>
    <mergeCell ref="I3109:J3109"/>
    <mergeCell ref="K3109:N3109"/>
    <mergeCell ref="O3109:P3109"/>
    <mergeCell ref="A3110:B3110"/>
    <mergeCell ref="C3110:F3110"/>
    <mergeCell ref="I3110:J3110"/>
    <mergeCell ref="K3110:N3110"/>
    <mergeCell ref="O3110:P3110"/>
    <mergeCell ref="A3123:B3123"/>
    <mergeCell ref="C3123:F3123"/>
    <mergeCell ref="I3123:J3123"/>
    <mergeCell ref="K3123:N3123"/>
    <mergeCell ref="O3123:P3123"/>
    <mergeCell ref="A3124:B3124"/>
    <mergeCell ref="C3124:F3124"/>
    <mergeCell ref="I3124:J3124"/>
    <mergeCell ref="K3124:N3124"/>
    <mergeCell ref="O3124:P3124"/>
    <mergeCell ref="A3121:B3121"/>
    <mergeCell ref="C3121:F3121"/>
    <mergeCell ref="I3121:J3121"/>
    <mergeCell ref="K3121:N3121"/>
    <mergeCell ref="O3121:P3121"/>
    <mergeCell ref="A3122:B3122"/>
    <mergeCell ref="C3122:F3122"/>
    <mergeCell ref="I3122:J3122"/>
    <mergeCell ref="K3122:N3122"/>
    <mergeCell ref="O3122:P3122"/>
    <mergeCell ref="A3119:B3119"/>
    <mergeCell ref="C3119:F3119"/>
    <mergeCell ref="I3119:J3119"/>
    <mergeCell ref="K3119:N3119"/>
    <mergeCell ref="O3119:P3119"/>
    <mergeCell ref="A3120:B3120"/>
    <mergeCell ref="C3120:F3120"/>
    <mergeCell ref="I3120:J3120"/>
    <mergeCell ref="K3120:N3120"/>
    <mergeCell ref="O3120:P3120"/>
    <mergeCell ref="A3117:B3117"/>
    <mergeCell ref="C3117:F3117"/>
    <mergeCell ref="I3117:J3117"/>
    <mergeCell ref="K3117:N3117"/>
    <mergeCell ref="O3117:P3117"/>
    <mergeCell ref="A3118:B3118"/>
    <mergeCell ref="C3118:F3118"/>
    <mergeCell ref="I3118:J3118"/>
    <mergeCell ref="K3118:N3118"/>
    <mergeCell ref="O3118:P3118"/>
    <mergeCell ref="A3131:B3131"/>
    <mergeCell ref="C3131:F3131"/>
    <mergeCell ref="I3131:J3131"/>
    <mergeCell ref="K3131:N3131"/>
    <mergeCell ref="O3131:P3131"/>
    <mergeCell ref="A3132:B3132"/>
    <mergeCell ref="C3132:F3132"/>
    <mergeCell ref="I3132:J3132"/>
    <mergeCell ref="K3132:N3132"/>
    <mergeCell ref="O3132:P3132"/>
    <mergeCell ref="A3129:B3129"/>
    <mergeCell ref="C3129:F3129"/>
    <mergeCell ref="I3129:J3129"/>
    <mergeCell ref="K3129:N3129"/>
    <mergeCell ref="O3129:P3129"/>
    <mergeCell ref="A3130:B3130"/>
    <mergeCell ref="C3130:F3130"/>
    <mergeCell ref="I3130:J3130"/>
    <mergeCell ref="K3130:N3130"/>
    <mergeCell ref="O3130:P3130"/>
    <mergeCell ref="A3127:B3127"/>
    <mergeCell ref="C3127:F3127"/>
    <mergeCell ref="I3127:J3127"/>
    <mergeCell ref="K3127:N3127"/>
    <mergeCell ref="O3127:P3127"/>
    <mergeCell ref="A3128:B3128"/>
    <mergeCell ref="C3128:F3128"/>
    <mergeCell ref="I3128:J3128"/>
    <mergeCell ref="K3128:N3128"/>
    <mergeCell ref="O3128:P3128"/>
    <mergeCell ref="A3125:B3125"/>
    <mergeCell ref="C3125:F3125"/>
    <mergeCell ref="I3125:J3125"/>
    <mergeCell ref="K3125:N3125"/>
    <mergeCell ref="O3125:P3125"/>
    <mergeCell ref="A3126:B3126"/>
    <mergeCell ref="C3126:F3126"/>
    <mergeCell ref="I3126:J3126"/>
    <mergeCell ref="K3126:N3126"/>
    <mergeCell ref="O3126:P3126"/>
    <mergeCell ref="A3139:B3139"/>
    <mergeCell ref="C3139:F3139"/>
    <mergeCell ref="I3139:J3139"/>
    <mergeCell ref="K3139:N3139"/>
    <mergeCell ref="O3139:P3139"/>
    <mergeCell ref="A3140:B3140"/>
    <mergeCell ref="C3140:F3140"/>
    <mergeCell ref="I3140:J3140"/>
    <mergeCell ref="K3140:N3140"/>
    <mergeCell ref="O3140:P3140"/>
    <mergeCell ref="A3137:B3137"/>
    <mergeCell ref="C3137:F3137"/>
    <mergeCell ref="I3137:J3137"/>
    <mergeCell ref="K3137:N3137"/>
    <mergeCell ref="O3137:P3137"/>
    <mergeCell ref="A3138:B3138"/>
    <mergeCell ref="C3138:F3138"/>
    <mergeCell ref="I3138:J3138"/>
    <mergeCell ref="K3138:N3138"/>
    <mergeCell ref="O3138:P3138"/>
    <mergeCell ref="A3135:B3135"/>
    <mergeCell ref="C3135:F3135"/>
    <mergeCell ref="I3135:J3135"/>
    <mergeCell ref="K3135:N3135"/>
    <mergeCell ref="O3135:P3135"/>
    <mergeCell ref="A3136:B3136"/>
    <mergeCell ref="C3136:F3136"/>
    <mergeCell ref="I3136:J3136"/>
    <mergeCell ref="K3136:N3136"/>
    <mergeCell ref="O3136:P3136"/>
    <mergeCell ref="A3133:B3133"/>
    <mergeCell ref="C3133:F3133"/>
    <mergeCell ref="I3133:J3133"/>
    <mergeCell ref="K3133:N3133"/>
    <mergeCell ref="O3133:P3133"/>
    <mergeCell ref="A3134:B3134"/>
    <mergeCell ref="C3134:F3134"/>
    <mergeCell ref="I3134:J3134"/>
    <mergeCell ref="K3134:N3134"/>
    <mergeCell ref="O3134:P3134"/>
    <mergeCell ref="A3147:B3147"/>
    <mergeCell ref="C3147:F3147"/>
    <mergeCell ref="I3147:J3147"/>
    <mergeCell ref="K3147:N3147"/>
    <mergeCell ref="O3147:P3147"/>
    <mergeCell ref="A3148:B3148"/>
    <mergeCell ref="C3148:F3148"/>
    <mergeCell ref="I3148:J3148"/>
    <mergeCell ref="K3148:N3148"/>
    <mergeCell ref="O3148:P3148"/>
    <mergeCell ref="A3145:B3145"/>
    <mergeCell ref="C3145:F3145"/>
    <mergeCell ref="I3145:J3145"/>
    <mergeCell ref="K3145:N3145"/>
    <mergeCell ref="O3145:P3145"/>
    <mergeCell ref="A3146:B3146"/>
    <mergeCell ref="C3146:F3146"/>
    <mergeCell ref="I3146:J3146"/>
    <mergeCell ref="K3146:N3146"/>
    <mergeCell ref="O3146:P3146"/>
    <mergeCell ref="A3143:B3143"/>
    <mergeCell ref="C3143:F3143"/>
    <mergeCell ref="I3143:J3143"/>
    <mergeCell ref="K3143:N3143"/>
    <mergeCell ref="O3143:P3143"/>
    <mergeCell ref="A3144:B3144"/>
    <mergeCell ref="C3144:F3144"/>
    <mergeCell ref="I3144:J3144"/>
    <mergeCell ref="K3144:N3144"/>
    <mergeCell ref="O3144:P3144"/>
    <mergeCell ref="A3141:B3141"/>
    <mergeCell ref="C3141:F3141"/>
    <mergeCell ref="I3141:J3141"/>
    <mergeCell ref="K3141:N3141"/>
    <mergeCell ref="O3141:P3141"/>
    <mergeCell ref="A3142:B3142"/>
    <mergeCell ref="C3142:F3142"/>
    <mergeCell ref="I3142:J3142"/>
    <mergeCell ref="K3142:N3142"/>
    <mergeCell ref="O3142:P3142"/>
    <mergeCell ref="A3155:B3155"/>
    <mergeCell ref="C3155:F3155"/>
    <mergeCell ref="I3155:J3155"/>
    <mergeCell ref="K3155:N3155"/>
    <mergeCell ref="O3155:P3155"/>
    <mergeCell ref="A3156:B3156"/>
    <mergeCell ref="C3156:F3156"/>
    <mergeCell ref="I3156:J3156"/>
    <mergeCell ref="K3156:N3156"/>
    <mergeCell ref="O3156:P3156"/>
    <mergeCell ref="A3153:B3153"/>
    <mergeCell ref="C3153:F3153"/>
    <mergeCell ref="I3153:J3153"/>
    <mergeCell ref="K3153:N3153"/>
    <mergeCell ref="O3153:P3153"/>
    <mergeCell ref="A3154:B3154"/>
    <mergeCell ref="C3154:F3154"/>
    <mergeCell ref="I3154:J3154"/>
    <mergeCell ref="K3154:N3154"/>
    <mergeCell ref="O3154:P3154"/>
    <mergeCell ref="A3151:B3151"/>
    <mergeCell ref="C3151:F3151"/>
    <mergeCell ref="I3151:J3151"/>
    <mergeCell ref="K3151:N3151"/>
    <mergeCell ref="O3151:P3151"/>
    <mergeCell ref="A3152:B3152"/>
    <mergeCell ref="C3152:F3152"/>
    <mergeCell ref="I3152:J3152"/>
    <mergeCell ref="K3152:N3152"/>
    <mergeCell ref="O3152:P3152"/>
    <mergeCell ref="A3149:B3149"/>
    <mergeCell ref="C3149:F3149"/>
    <mergeCell ref="I3149:J3149"/>
    <mergeCell ref="K3149:N3149"/>
    <mergeCell ref="O3149:P3149"/>
    <mergeCell ref="A3150:B3150"/>
    <mergeCell ref="C3150:F3150"/>
    <mergeCell ref="I3150:J3150"/>
    <mergeCell ref="K3150:N3150"/>
    <mergeCell ref="O3150:P3150"/>
    <mergeCell ref="A3163:B3163"/>
    <mergeCell ref="C3163:F3163"/>
    <mergeCell ref="I3163:J3163"/>
    <mergeCell ref="K3163:N3163"/>
    <mergeCell ref="O3163:P3163"/>
    <mergeCell ref="A3164:B3164"/>
    <mergeCell ref="C3164:F3164"/>
    <mergeCell ref="I3164:J3164"/>
    <mergeCell ref="K3164:N3164"/>
    <mergeCell ref="O3164:P3164"/>
    <mergeCell ref="A3161:B3161"/>
    <mergeCell ref="C3161:F3161"/>
    <mergeCell ref="I3161:J3161"/>
    <mergeCell ref="K3161:N3161"/>
    <mergeCell ref="O3161:P3161"/>
    <mergeCell ref="A3162:B3162"/>
    <mergeCell ref="C3162:F3162"/>
    <mergeCell ref="I3162:J3162"/>
    <mergeCell ref="K3162:N3162"/>
    <mergeCell ref="O3162:P3162"/>
    <mergeCell ref="A3159:B3159"/>
    <mergeCell ref="C3159:F3159"/>
    <mergeCell ref="I3159:J3159"/>
    <mergeCell ref="K3159:N3159"/>
    <mergeCell ref="O3159:P3159"/>
    <mergeCell ref="A3160:B3160"/>
    <mergeCell ref="C3160:F3160"/>
    <mergeCell ref="I3160:J3160"/>
    <mergeCell ref="K3160:N3160"/>
    <mergeCell ref="O3160:P3160"/>
    <mergeCell ref="A3157:B3157"/>
    <mergeCell ref="C3157:F3157"/>
    <mergeCell ref="I3157:J3157"/>
    <mergeCell ref="K3157:N3157"/>
    <mergeCell ref="O3157:P3157"/>
    <mergeCell ref="A3158:B3158"/>
    <mergeCell ref="C3158:F3158"/>
    <mergeCell ref="I3158:J3158"/>
    <mergeCell ref="K3158:N3158"/>
    <mergeCell ref="O3158:P3158"/>
    <mergeCell ref="A3172:B3172"/>
    <mergeCell ref="C3172:F3172"/>
    <mergeCell ref="I3172:J3172"/>
    <mergeCell ref="K3172:N3172"/>
    <mergeCell ref="O3172:P3172"/>
    <mergeCell ref="A3173:B3173"/>
    <mergeCell ref="C3173:F3173"/>
    <mergeCell ref="I3173:J3173"/>
    <mergeCell ref="K3173:N3173"/>
    <mergeCell ref="O3173:P3173"/>
    <mergeCell ref="A3170:B3170"/>
    <mergeCell ref="C3170:F3170"/>
    <mergeCell ref="I3170:J3170"/>
    <mergeCell ref="K3170:N3170"/>
    <mergeCell ref="O3170:P3170"/>
    <mergeCell ref="A3171:B3171"/>
    <mergeCell ref="C3171:F3171"/>
    <mergeCell ref="I3171:J3171"/>
    <mergeCell ref="K3171:N3171"/>
    <mergeCell ref="O3171:P3171"/>
    <mergeCell ref="A3167:F3167"/>
    <mergeCell ref="I3167:J3167"/>
    <mergeCell ref="K3167:N3167"/>
    <mergeCell ref="O3167:P3167"/>
    <mergeCell ref="A3169:B3169"/>
    <mergeCell ref="C3169:Q3169"/>
    <mergeCell ref="A3165:B3165"/>
    <mergeCell ref="C3165:F3165"/>
    <mergeCell ref="I3165:J3165"/>
    <mergeCell ref="K3165:N3165"/>
    <mergeCell ref="O3165:P3165"/>
    <mergeCell ref="A3166:B3166"/>
    <mergeCell ref="C3166:F3166"/>
    <mergeCell ref="I3166:J3166"/>
    <mergeCell ref="K3166:N3166"/>
    <mergeCell ref="O3166:P3166"/>
    <mergeCell ref="A3180:B3180"/>
    <mergeCell ref="C3180:F3180"/>
    <mergeCell ref="I3180:J3180"/>
    <mergeCell ref="K3180:N3180"/>
    <mergeCell ref="O3180:P3180"/>
    <mergeCell ref="A3181:B3181"/>
    <mergeCell ref="C3181:F3181"/>
    <mergeCell ref="I3181:J3181"/>
    <mergeCell ref="K3181:N3181"/>
    <mergeCell ref="O3181:P3181"/>
    <mergeCell ref="A3178:B3178"/>
    <mergeCell ref="C3178:F3178"/>
    <mergeCell ref="I3178:J3178"/>
    <mergeCell ref="K3178:N3178"/>
    <mergeCell ref="O3178:P3178"/>
    <mergeCell ref="A3179:B3179"/>
    <mergeCell ref="C3179:F3179"/>
    <mergeCell ref="I3179:J3179"/>
    <mergeCell ref="K3179:N3179"/>
    <mergeCell ref="O3179:P3179"/>
    <mergeCell ref="A3176:B3176"/>
    <mergeCell ref="C3176:F3176"/>
    <mergeCell ref="I3176:J3176"/>
    <mergeCell ref="K3176:N3176"/>
    <mergeCell ref="O3176:P3176"/>
    <mergeCell ref="A3177:B3177"/>
    <mergeCell ref="C3177:F3177"/>
    <mergeCell ref="I3177:J3177"/>
    <mergeCell ref="K3177:N3177"/>
    <mergeCell ref="O3177:P3177"/>
    <mergeCell ref="A3174:B3174"/>
    <mergeCell ref="C3174:F3174"/>
    <mergeCell ref="I3174:J3174"/>
    <mergeCell ref="K3174:N3174"/>
    <mergeCell ref="O3174:P3174"/>
    <mergeCell ref="A3175:B3175"/>
    <mergeCell ref="C3175:F3175"/>
    <mergeCell ref="I3175:J3175"/>
    <mergeCell ref="K3175:N3175"/>
    <mergeCell ref="O3175:P3175"/>
    <mergeCell ref="A3188:B3188"/>
    <mergeCell ref="C3188:F3188"/>
    <mergeCell ref="I3188:J3188"/>
    <mergeCell ref="K3188:N3188"/>
    <mergeCell ref="O3188:P3188"/>
    <mergeCell ref="A3189:B3189"/>
    <mergeCell ref="C3189:F3189"/>
    <mergeCell ref="I3189:J3189"/>
    <mergeCell ref="K3189:N3189"/>
    <mergeCell ref="O3189:P3189"/>
    <mergeCell ref="A3186:B3186"/>
    <mergeCell ref="C3186:F3186"/>
    <mergeCell ref="I3186:J3186"/>
    <mergeCell ref="K3186:N3186"/>
    <mergeCell ref="O3186:P3186"/>
    <mergeCell ref="A3187:B3187"/>
    <mergeCell ref="C3187:F3187"/>
    <mergeCell ref="I3187:J3187"/>
    <mergeCell ref="K3187:N3187"/>
    <mergeCell ref="O3187:P3187"/>
    <mergeCell ref="A3184:B3184"/>
    <mergeCell ref="C3184:F3184"/>
    <mergeCell ref="I3184:J3184"/>
    <mergeCell ref="K3184:N3184"/>
    <mergeCell ref="O3184:P3184"/>
    <mergeCell ref="A3185:B3185"/>
    <mergeCell ref="C3185:F3185"/>
    <mergeCell ref="I3185:J3185"/>
    <mergeCell ref="K3185:N3185"/>
    <mergeCell ref="O3185:P3185"/>
    <mergeCell ref="A3182:B3182"/>
    <mergeCell ref="C3182:F3182"/>
    <mergeCell ref="I3182:J3182"/>
    <mergeCell ref="K3182:N3182"/>
    <mergeCell ref="O3182:P3182"/>
    <mergeCell ref="A3183:B3183"/>
    <mergeCell ref="C3183:F3183"/>
    <mergeCell ref="I3183:J3183"/>
    <mergeCell ref="K3183:N3183"/>
    <mergeCell ref="O3183:P3183"/>
    <mergeCell ref="A3196:B3196"/>
    <mergeCell ref="C3196:F3196"/>
    <mergeCell ref="I3196:J3196"/>
    <mergeCell ref="K3196:N3196"/>
    <mergeCell ref="O3196:P3196"/>
    <mergeCell ref="A3197:B3197"/>
    <mergeCell ref="C3197:F3197"/>
    <mergeCell ref="I3197:J3197"/>
    <mergeCell ref="K3197:N3197"/>
    <mergeCell ref="O3197:P3197"/>
    <mergeCell ref="A3194:B3194"/>
    <mergeCell ref="C3194:F3194"/>
    <mergeCell ref="I3194:J3194"/>
    <mergeCell ref="K3194:N3194"/>
    <mergeCell ref="O3194:P3194"/>
    <mergeCell ref="A3195:B3195"/>
    <mergeCell ref="C3195:F3195"/>
    <mergeCell ref="I3195:J3195"/>
    <mergeCell ref="K3195:N3195"/>
    <mergeCell ref="O3195:P3195"/>
    <mergeCell ref="A3192:B3192"/>
    <mergeCell ref="C3192:F3192"/>
    <mergeCell ref="I3192:J3192"/>
    <mergeCell ref="K3192:N3192"/>
    <mergeCell ref="O3192:P3192"/>
    <mergeCell ref="A3193:B3193"/>
    <mergeCell ref="C3193:F3193"/>
    <mergeCell ref="I3193:J3193"/>
    <mergeCell ref="K3193:N3193"/>
    <mergeCell ref="O3193:P3193"/>
    <mergeCell ref="A3190:B3190"/>
    <mergeCell ref="C3190:F3190"/>
    <mergeCell ref="I3190:J3190"/>
    <mergeCell ref="K3190:N3190"/>
    <mergeCell ref="O3190:P3190"/>
    <mergeCell ref="A3191:B3191"/>
    <mergeCell ref="C3191:F3191"/>
    <mergeCell ref="I3191:J3191"/>
    <mergeCell ref="K3191:N3191"/>
    <mergeCell ref="O3191:P3191"/>
    <mergeCell ref="A3208:B3208"/>
    <mergeCell ref="C3208:F3208"/>
    <mergeCell ref="I3208:J3208"/>
    <mergeCell ref="K3208:N3208"/>
    <mergeCell ref="O3208:P3208"/>
    <mergeCell ref="A3209:B3209"/>
    <mergeCell ref="C3209:F3209"/>
    <mergeCell ref="I3209:J3209"/>
    <mergeCell ref="K3209:N3209"/>
    <mergeCell ref="O3209:P3209"/>
    <mergeCell ref="A3206:B3206"/>
    <mergeCell ref="C3206:Q3206"/>
    <mergeCell ref="A3207:B3207"/>
    <mergeCell ref="C3207:F3207"/>
    <mergeCell ref="I3207:J3207"/>
    <mergeCell ref="K3207:N3207"/>
    <mergeCell ref="O3207:P3207"/>
    <mergeCell ref="A3203:B3203"/>
    <mergeCell ref="C3203:F3203"/>
    <mergeCell ref="I3203:J3203"/>
    <mergeCell ref="K3203:N3203"/>
    <mergeCell ref="O3203:P3203"/>
    <mergeCell ref="A3204:F3204"/>
    <mergeCell ref="I3204:J3204"/>
    <mergeCell ref="K3204:N3204"/>
    <mergeCell ref="O3204:P3204"/>
    <mergeCell ref="A3200:F3200"/>
    <mergeCell ref="I3200:J3200"/>
    <mergeCell ref="K3200:N3200"/>
    <mergeCell ref="O3200:P3200"/>
    <mergeCell ref="A3202:B3202"/>
    <mergeCell ref="C3202:Q3202"/>
    <mergeCell ref="A3198:B3198"/>
    <mergeCell ref="C3198:F3198"/>
    <mergeCell ref="I3198:J3198"/>
    <mergeCell ref="K3198:N3198"/>
    <mergeCell ref="O3198:P3198"/>
    <mergeCell ref="A3199:B3199"/>
    <mergeCell ref="C3199:F3199"/>
    <mergeCell ref="I3199:J3199"/>
    <mergeCell ref="K3199:N3199"/>
    <mergeCell ref="O3199:P3199"/>
    <mergeCell ref="A3216:B3216"/>
    <mergeCell ref="C3216:F3216"/>
    <mergeCell ref="I3216:J3216"/>
    <mergeCell ref="K3216:N3216"/>
    <mergeCell ref="O3216:P3216"/>
    <mergeCell ref="A3217:B3217"/>
    <mergeCell ref="C3217:F3217"/>
    <mergeCell ref="I3217:J3217"/>
    <mergeCell ref="K3217:N3217"/>
    <mergeCell ref="O3217:P3217"/>
    <mergeCell ref="A3214:B3214"/>
    <mergeCell ref="C3214:F3214"/>
    <mergeCell ref="I3214:J3214"/>
    <mergeCell ref="K3214:N3214"/>
    <mergeCell ref="O3214:P3214"/>
    <mergeCell ref="A3215:B3215"/>
    <mergeCell ref="C3215:F3215"/>
    <mergeCell ref="I3215:J3215"/>
    <mergeCell ref="K3215:N3215"/>
    <mergeCell ref="O3215:P3215"/>
    <mergeCell ref="A3212:B3212"/>
    <mergeCell ref="C3212:F3212"/>
    <mergeCell ref="I3212:J3212"/>
    <mergeCell ref="K3212:N3212"/>
    <mergeCell ref="O3212:P3212"/>
    <mergeCell ref="A3213:B3213"/>
    <mergeCell ref="C3213:F3213"/>
    <mergeCell ref="I3213:J3213"/>
    <mergeCell ref="K3213:N3213"/>
    <mergeCell ref="O3213:P3213"/>
    <mergeCell ref="A3210:B3210"/>
    <mergeCell ref="C3210:F3210"/>
    <mergeCell ref="I3210:J3210"/>
    <mergeCell ref="K3210:N3210"/>
    <mergeCell ref="O3210:P3210"/>
    <mergeCell ref="A3211:B3211"/>
    <mergeCell ref="C3211:F3211"/>
    <mergeCell ref="I3211:J3211"/>
    <mergeCell ref="K3211:N3211"/>
    <mergeCell ref="O3211:P3211"/>
    <mergeCell ref="A3224:B3224"/>
    <mergeCell ref="C3224:F3224"/>
    <mergeCell ref="I3224:J3224"/>
    <mergeCell ref="K3224:N3224"/>
    <mergeCell ref="O3224:P3224"/>
    <mergeCell ref="A3225:B3225"/>
    <mergeCell ref="C3225:F3225"/>
    <mergeCell ref="I3225:J3225"/>
    <mergeCell ref="K3225:N3225"/>
    <mergeCell ref="O3225:P3225"/>
    <mergeCell ref="A3222:B3222"/>
    <mergeCell ref="C3222:F3222"/>
    <mergeCell ref="I3222:J3222"/>
    <mergeCell ref="K3222:N3222"/>
    <mergeCell ref="O3222:P3222"/>
    <mergeCell ref="A3223:B3223"/>
    <mergeCell ref="C3223:F3223"/>
    <mergeCell ref="I3223:J3223"/>
    <mergeCell ref="K3223:N3223"/>
    <mergeCell ref="O3223:P3223"/>
    <mergeCell ref="A3220:B3220"/>
    <mergeCell ref="C3220:F3220"/>
    <mergeCell ref="I3220:J3220"/>
    <mergeCell ref="K3220:N3220"/>
    <mergeCell ref="O3220:P3220"/>
    <mergeCell ref="A3221:B3221"/>
    <mergeCell ref="C3221:F3221"/>
    <mergeCell ref="I3221:J3221"/>
    <mergeCell ref="K3221:N3221"/>
    <mergeCell ref="O3221:P3221"/>
    <mergeCell ref="A3218:B3218"/>
    <mergeCell ref="C3218:F3218"/>
    <mergeCell ref="I3218:J3218"/>
    <mergeCell ref="K3218:N3218"/>
    <mergeCell ref="O3218:P3218"/>
    <mergeCell ref="A3219:B3219"/>
    <mergeCell ref="C3219:F3219"/>
    <mergeCell ref="I3219:J3219"/>
    <mergeCell ref="K3219:N3219"/>
    <mergeCell ref="O3219:P3219"/>
    <mergeCell ref="A3233:B3233"/>
    <mergeCell ref="C3233:F3233"/>
    <mergeCell ref="I3233:J3233"/>
    <mergeCell ref="K3233:N3233"/>
    <mergeCell ref="O3233:P3233"/>
    <mergeCell ref="A3234:B3234"/>
    <mergeCell ref="C3234:F3234"/>
    <mergeCell ref="I3234:J3234"/>
    <mergeCell ref="K3234:N3234"/>
    <mergeCell ref="O3234:P3234"/>
    <mergeCell ref="A3230:F3230"/>
    <mergeCell ref="I3230:J3230"/>
    <mergeCell ref="K3230:N3230"/>
    <mergeCell ref="O3230:P3230"/>
    <mergeCell ref="A3232:B3232"/>
    <mergeCell ref="C3232:Q3232"/>
    <mergeCell ref="A3228:B3228"/>
    <mergeCell ref="C3228:F3228"/>
    <mergeCell ref="I3228:J3228"/>
    <mergeCell ref="K3228:N3228"/>
    <mergeCell ref="O3228:P3228"/>
    <mergeCell ref="A3229:B3229"/>
    <mergeCell ref="C3229:F3229"/>
    <mergeCell ref="I3229:J3229"/>
    <mergeCell ref="K3229:N3229"/>
    <mergeCell ref="O3229:P3229"/>
    <mergeCell ref="A3226:B3226"/>
    <mergeCell ref="C3226:F3226"/>
    <mergeCell ref="I3226:J3226"/>
    <mergeCell ref="K3226:N3226"/>
    <mergeCell ref="O3226:P3226"/>
    <mergeCell ref="A3227:B3227"/>
    <mergeCell ref="C3227:F3227"/>
    <mergeCell ref="I3227:J3227"/>
    <mergeCell ref="K3227:N3227"/>
    <mergeCell ref="O3227:P3227"/>
    <mergeCell ref="A3241:B3241"/>
    <mergeCell ref="C3241:F3241"/>
    <mergeCell ref="I3241:J3241"/>
    <mergeCell ref="K3241:N3241"/>
    <mergeCell ref="O3241:P3241"/>
    <mergeCell ref="A3242:B3242"/>
    <mergeCell ref="C3242:F3242"/>
    <mergeCell ref="I3242:J3242"/>
    <mergeCell ref="K3242:N3242"/>
    <mergeCell ref="O3242:P3242"/>
    <mergeCell ref="A3239:B3239"/>
    <mergeCell ref="C3239:F3239"/>
    <mergeCell ref="I3239:J3239"/>
    <mergeCell ref="K3239:N3239"/>
    <mergeCell ref="O3239:P3239"/>
    <mergeCell ref="A3240:B3240"/>
    <mergeCell ref="C3240:F3240"/>
    <mergeCell ref="I3240:J3240"/>
    <mergeCell ref="K3240:N3240"/>
    <mergeCell ref="O3240:P3240"/>
    <mergeCell ref="A3237:B3237"/>
    <mergeCell ref="C3237:F3237"/>
    <mergeCell ref="I3237:J3237"/>
    <mergeCell ref="K3237:N3237"/>
    <mergeCell ref="O3237:P3237"/>
    <mergeCell ref="A3238:B3238"/>
    <mergeCell ref="C3238:F3238"/>
    <mergeCell ref="I3238:J3238"/>
    <mergeCell ref="K3238:N3238"/>
    <mergeCell ref="O3238:P3238"/>
    <mergeCell ref="A3235:B3235"/>
    <mergeCell ref="C3235:F3235"/>
    <mergeCell ref="I3235:J3235"/>
    <mergeCell ref="K3235:N3235"/>
    <mergeCell ref="O3235:P3235"/>
    <mergeCell ref="A3236:B3236"/>
    <mergeCell ref="C3236:F3236"/>
    <mergeCell ref="I3236:J3236"/>
    <mergeCell ref="K3236:N3236"/>
    <mergeCell ref="O3236:P3236"/>
    <mergeCell ref="A3249:B3249"/>
    <mergeCell ref="C3249:F3249"/>
    <mergeCell ref="I3249:J3249"/>
    <mergeCell ref="K3249:N3249"/>
    <mergeCell ref="O3249:P3249"/>
    <mergeCell ref="A3250:B3250"/>
    <mergeCell ref="C3250:F3250"/>
    <mergeCell ref="I3250:J3250"/>
    <mergeCell ref="K3250:N3250"/>
    <mergeCell ref="O3250:P3250"/>
    <mergeCell ref="A3247:B3247"/>
    <mergeCell ref="C3247:F3247"/>
    <mergeCell ref="I3247:J3247"/>
    <mergeCell ref="K3247:N3247"/>
    <mergeCell ref="O3247:P3247"/>
    <mergeCell ref="A3248:B3248"/>
    <mergeCell ref="C3248:F3248"/>
    <mergeCell ref="I3248:J3248"/>
    <mergeCell ref="K3248:N3248"/>
    <mergeCell ref="O3248:P3248"/>
    <mergeCell ref="A3245:B3245"/>
    <mergeCell ref="C3245:F3245"/>
    <mergeCell ref="I3245:J3245"/>
    <mergeCell ref="K3245:N3245"/>
    <mergeCell ref="O3245:P3245"/>
    <mergeCell ref="A3246:B3246"/>
    <mergeCell ref="C3246:F3246"/>
    <mergeCell ref="I3246:J3246"/>
    <mergeCell ref="K3246:N3246"/>
    <mergeCell ref="O3246:P3246"/>
    <mergeCell ref="A3243:B3243"/>
    <mergeCell ref="C3243:F3243"/>
    <mergeCell ref="I3243:J3243"/>
    <mergeCell ref="K3243:N3243"/>
    <mergeCell ref="O3243:P3243"/>
    <mergeCell ref="A3244:B3244"/>
    <mergeCell ref="C3244:F3244"/>
    <mergeCell ref="I3244:J3244"/>
    <mergeCell ref="K3244:N3244"/>
    <mergeCell ref="O3244:P3244"/>
    <mergeCell ref="A3258:B3258"/>
    <mergeCell ref="C3258:Q3258"/>
    <mergeCell ref="A3259:B3259"/>
    <mergeCell ref="C3259:F3259"/>
    <mergeCell ref="I3259:J3259"/>
    <mergeCell ref="K3259:N3259"/>
    <mergeCell ref="O3259:P3259"/>
    <mergeCell ref="A3255:B3255"/>
    <mergeCell ref="C3255:F3255"/>
    <mergeCell ref="I3255:J3255"/>
    <mergeCell ref="K3255:N3255"/>
    <mergeCell ref="O3255:P3255"/>
    <mergeCell ref="A3256:F3256"/>
    <mergeCell ref="I3256:J3256"/>
    <mergeCell ref="K3256:N3256"/>
    <mergeCell ref="O3256:P3256"/>
    <mergeCell ref="A3253:B3253"/>
    <mergeCell ref="C3253:F3253"/>
    <mergeCell ref="I3253:J3253"/>
    <mergeCell ref="K3253:N3253"/>
    <mergeCell ref="O3253:P3253"/>
    <mergeCell ref="A3254:B3254"/>
    <mergeCell ref="C3254:F3254"/>
    <mergeCell ref="I3254:J3254"/>
    <mergeCell ref="K3254:N3254"/>
    <mergeCell ref="O3254:P3254"/>
    <mergeCell ref="A3251:B3251"/>
    <mergeCell ref="C3251:F3251"/>
    <mergeCell ref="I3251:J3251"/>
    <mergeCell ref="K3251:N3251"/>
    <mergeCell ref="O3251:P3251"/>
    <mergeCell ref="A3252:B3252"/>
    <mergeCell ref="C3252:F3252"/>
    <mergeCell ref="I3252:J3252"/>
    <mergeCell ref="K3252:N3252"/>
    <mergeCell ref="O3252:P3252"/>
    <mergeCell ref="A3267:B3267"/>
    <mergeCell ref="C3267:F3267"/>
    <mergeCell ref="I3267:J3267"/>
    <mergeCell ref="K3267:N3267"/>
    <mergeCell ref="O3267:P3267"/>
    <mergeCell ref="A3268:B3268"/>
    <mergeCell ref="C3268:F3268"/>
    <mergeCell ref="I3268:J3268"/>
    <mergeCell ref="K3268:N3268"/>
    <mergeCell ref="O3268:P3268"/>
    <mergeCell ref="A3265:B3265"/>
    <mergeCell ref="C3265:F3265"/>
    <mergeCell ref="I3265:J3265"/>
    <mergeCell ref="K3265:N3265"/>
    <mergeCell ref="O3265:P3265"/>
    <mergeCell ref="A3266:B3266"/>
    <mergeCell ref="C3266:F3266"/>
    <mergeCell ref="I3266:J3266"/>
    <mergeCell ref="K3266:N3266"/>
    <mergeCell ref="O3266:P3266"/>
    <mergeCell ref="A3263:B3263"/>
    <mergeCell ref="C3263:F3263"/>
    <mergeCell ref="I3263:J3263"/>
    <mergeCell ref="K3263:N3263"/>
    <mergeCell ref="O3263:P3263"/>
    <mergeCell ref="A3264:B3264"/>
    <mergeCell ref="C3264:F3264"/>
    <mergeCell ref="I3264:J3264"/>
    <mergeCell ref="K3264:N3264"/>
    <mergeCell ref="O3264:P3264"/>
    <mergeCell ref="A3260:F3260"/>
    <mergeCell ref="I3260:J3260"/>
    <mergeCell ref="K3260:N3260"/>
    <mergeCell ref="O3260:P3260"/>
    <mergeCell ref="A3262:B3262"/>
    <mergeCell ref="C3262:Q3262"/>
    <mergeCell ref="A3275:B3275"/>
    <mergeCell ref="C3275:F3275"/>
    <mergeCell ref="I3275:J3275"/>
    <mergeCell ref="K3275:N3275"/>
    <mergeCell ref="O3275:P3275"/>
    <mergeCell ref="A3276:B3276"/>
    <mergeCell ref="C3276:F3276"/>
    <mergeCell ref="I3276:J3276"/>
    <mergeCell ref="K3276:N3276"/>
    <mergeCell ref="O3276:P3276"/>
    <mergeCell ref="A3273:B3273"/>
    <mergeCell ref="C3273:F3273"/>
    <mergeCell ref="I3273:J3273"/>
    <mergeCell ref="K3273:N3273"/>
    <mergeCell ref="O3273:P3273"/>
    <mergeCell ref="A3274:B3274"/>
    <mergeCell ref="C3274:F3274"/>
    <mergeCell ref="I3274:J3274"/>
    <mergeCell ref="K3274:N3274"/>
    <mergeCell ref="O3274:P3274"/>
    <mergeCell ref="A3271:B3271"/>
    <mergeCell ref="C3271:F3271"/>
    <mergeCell ref="I3271:J3271"/>
    <mergeCell ref="K3271:N3271"/>
    <mergeCell ref="O3271:P3271"/>
    <mergeCell ref="A3272:B3272"/>
    <mergeCell ref="C3272:F3272"/>
    <mergeCell ref="I3272:J3272"/>
    <mergeCell ref="K3272:N3272"/>
    <mergeCell ref="O3272:P3272"/>
    <mergeCell ref="A3269:B3269"/>
    <mergeCell ref="C3269:F3269"/>
    <mergeCell ref="I3269:J3269"/>
    <mergeCell ref="K3269:N3269"/>
    <mergeCell ref="O3269:P3269"/>
    <mergeCell ref="A3270:B3270"/>
    <mergeCell ref="C3270:F3270"/>
    <mergeCell ref="I3270:J3270"/>
    <mergeCell ref="K3270:N3270"/>
    <mergeCell ref="O3270:P3270"/>
    <mergeCell ref="A3283:B3283"/>
    <mergeCell ref="C3283:F3283"/>
    <mergeCell ref="I3283:J3283"/>
    <mergeCell ref="K3283:N3283"/>
    <mergeCell ref="O3283:P3283"/>
    <mergeCell ref="A3284:B3284"/>
    <mergeCell ref="C3284:F3284"/>
    <mergeCell ref="I3284:J3284"/>
    <mergeCell ref="K3284:N3284"/>
    <mergeCell ref="O3284:P3284"/>
    <mergeCell ref="A3281:B3281"/>
    <mergeCell ref="C3281:F3281"/>
    <mergeCell ref="I3281:J3281"/>
    <mergeCell ref="K3281:N3281"/>
    <mergeCell ref="O3281:P3281"/>
    <mergeCell ref="A3282:B3282"/>
    <mergeCell ref="C3282:F3282"/>
    <mergeCell ref="I3282:J3282"/>
    <mergeCell ref="K3282:N3282"/>
    <mergeCell ref="O3282:P3282"/>
    <mergeCell ref="A3279:B3279"/>
    <mergeCell ref="C3279:F3279"/>
    <mergeCell ref="I3279:J3279"/>
    <mergeCell ref="K3279:N3279"/>
    <mergeCell ref="O3279:P3279"/>
    <mergeCell ref="A3280:B3280"/>
    <mergeCell ref="C3280:F3280"/>
    <mergeCell ref="I3280:J3280"/>
    <mergeCell ref="K3280:N3280"/>
    <mergeCell ref="O3280:P3280"/>
    <mergeCell ref="A3277:B3277"/>
    <mergeCell ref="C3277:F3277"/>
    <mergeCell ref="I3277:J3277"/>
    <mergeCell ref="K3277:N3277"/>
    <mergeCell ref="O3277:P3277"/>
    <mergeCell ref="A3278:B3278"/>
    <mergeCell ref="C3278:F3278"/>
    <mergeCell ref="I3278:J3278"/>
    <mergeCell ref="K3278:N3278"/>
    <mergeCell ref="O3278:P3278"/>
    <mergeCell ref="A3291:B3291"/>
    <mergeCell ref="C3291:F3291"/>
    <mergeCell ref="I3291:J3291"/>
    <mergeCell ref="K3291:N3291"/>
    <mergeCell ref="O3291:P3291"/>
    <mergeCell ref="A3292:B3292"/>
    <mergeCell ref="C3292:F3292"/>
    <mergeCell ref="I3292:J3292"/>
    <mergeCell ref="K3292:N3292"/>
    <mergeCell ref="O3292:P3292"/>
    <mergeCell ref="A3289:B3289"/>
    <mergeCell ref="C3289:F3289"/>
    <mergeCell ref="I3289:J3289"/>
    <mergeCell ref="K3289:N3289"/>
    <mergeCell ref="O3289:P3289"/>
    <mergeCell ref="A3290:B3290"/>
    <mergeCell ref="C3290:F3290"/>
    <mergeCell ref="I3290:J3290"/>
    <mergeCell ref="K3290:N3290"/>
    <mergeCell ref="O3290:P3290"/>
    <mergeCell ref="A3287:B3287"/>
    <mergeCell ref="C3287:F3287"/>
    <mergeCell ref="I3287:J3287"/>
    <mergeCell ref="K3287:N3287"/>
    <mergeCell ref="O3287:P3287"/>
    <mergeCell ref="A3288:B3288"/>
    <mergeCell ref="C3288:F3288"/>
    <mergeCell ref="I3288:J3288"/>
    <mergeCell ref="K3288:N3288"/>
    <mergeCell ref="O3288:P3288"/>
    <mergeCell ref="A3285:B3285"/>
    <mergeCell ref="C3285:F3285"/>
    <mergeCell ref="I3285:J3285"/>
    <mergeCell ref="K3285:N3285"/>
    <mergeCell ref="O3285:P3285"/>
    <mergeCell ref="A3286:B3286"/>
    <mergeCell ref="C3286:F3286"/>
    <mergeCell ref="I3286:J3286"/>
    <mergeCell ref="K3286:N3286"/>
    <mergeCell ref="O3286:P3286"/>
    <mergeCell ref="A3299:B3299"/>
    <mergeCell ref="C3299:F3299"/>
    <mergeCell ref="I3299:J3299"/>
    <mergeCell ref="K3299:N3299"/>
    <mergeCell ref="O3299:P3299"/>
    <mergeCell ref="A3300:B3300"/>
    <mergeCell ref="C3300:F3300"/>
    <mergeCell ref="I3300:J3300"/>
    <mergeCell ref="K3300:N3300"/>
    <mergeCell ref="O3300:P3300"/>
    <mergeCell ref="A3297:B3297"/>
    <mergeCell ref="C3297:F3297"/>
    <mergeCell ref="I3297:J3297"/>
    <mergeCell ref="K3297:N3297"/>
    <mergeCell ref="O3297:P3297"/>
    <mergeCell ref="A3298:B3298"/>
    <mergeCell ref="C3298:F3298"/>
    <mergeCell ref="I3298:J3298"/>
    <mergeCell ref="K3298:N3298"/>
    <mergeCell ref="O3298:P3298"/>
    <mergeCell ref="A3295:B3295"/>
    <mergeCell ref="C3295:F3295"/>
    <mergeCell ref="I3295:J3295"/>
    <mergeCell ref="K3295:N3295"/>
    <mergeCell ref="O3295:P3295"/>
    <mergeCell ref="A3296:B3296"/>
    <mergeCell ref="C3296:F3296"/>
    <mergeCell ref="I3296:J3296"/>
    <mergeCell ref="K3296:N3296"/>
    <mergeCell ref="O3296:P3296"/>
    <mergeCell ref="A3293:B3293"/>
    <mergeCell ref="C3293:F3293"/>
    <mergeCell ref="I3293:J3293"/>
    <mergeCell ref="K3293:N3293"/>
    <mergeCell ref="O3293:P3293"/>
    <mergeCell ref="A3294:B3294"/>
    <mergeCell ref="C3294:F3294"/>
    <mergeCell ref="I3294:J3294"/>
    <mergeCell ref="K3294:N3294"/>
    <mergeCell ref="O3294:P3294"/>
    <mergeCell ref="A3307:B3307"/>
    <mergeCell ref="C3307:F3307"/>
    <mergeCell ref="I3307:J3307"/>
    <mergeCell ref="K3307:N3307"/>
    <mergeCell ref="O3307:P3307"/>
    <mergeCell ref="A3308:B3308"/>
    <mergeCell ref="C3308:F3308"/>
    <mergeCell ref="I3308:J3308"/>
    <mergeCell ref="K3308:N3308"/>
    <mergeCell ref="O3308:P3308"/>
    <mergeCell ref="A3305:B3305"/>
    <mergeCell ref="C3305:F3305"/>
    <mergeCell ref="I3305:J3305"/>
    <mergeCell ref="K3305:N3305"/>
    <mergeCell ref="O3305:P3305"/>
    <mergeCell ref="A3306:B3306"/>
    <mergeCell ref="C3306:F3306"/>
    <mergeCell ref="I3306:J3306"/>
    <mergeCell ref="K3306:N3306"/>
    <mergeCell ref="O3306:P3306"/>
    <mergeCell ref="A3303:B3303"/>
    <mergeCell ref="C3303:F3303"/>
    <mergeCell ref="I3303:J3303"/>
    <mergeCell ref="K3303:N3303"/>
    <mergeCell ref="O3303:P3303"/>
    <mergeCell ref="A3304:B3304"/>
    <mergeCell ref="C3304:F3304"/>
    <mergeCell ref="I3304:J3304"/>
    <mergeCell ref="K3304:N3304"/>
    <mergeCell ref="O3304:P3304"/>
    <mergeCell ref="A3301:B3301"/>
    <mergeCell ref="C3301:F3301"/>
    <mergeCell ref="I3301:J3301"/>
    <mergeCell ref="K3301:N3301"/>
    <mergeCell ref="O3301:P3301"/>
    <mergeCell ref="A3302:B3302"/>
    <mergeCell ref="C3302:F3302"/>
    <mergeCell ref="I3302:J3302"/>
    <mergeCell ref="K3302:N3302"/>
    <mergeCell ref="O3302:P3302"/>
    <mergeCell ref="A3320:B3320"/>
    <mergeCell ref="C3320:Q3320"/>
    <mergeCell ref="A3321:B3321"/>
    <mergeCell ref="C3321:F3321"/>
    <mergeCell ref="I3321:J3321"/>
    <mergeCell ref="K3321:N3321"/>
    <mergeCell ref="O3321:P3321"/>
    <mergeCell ref="A3317:B3317"/>
    <mergeCell ref="C3317:F3317"/>
    <mergeCell ref="I3317:J3317"/>
    <mergeCell ref="K3317:N3317"/>
    <mergeCell ref="O3317:P3317"/>
    <mergeCell ref="A3318:F3318"/>
    <mergeCell ref="I3318:J3318"/>
    <mergeCell ref="K3318:N3318"/>
    <mergeCell ref="O3318:P3318"/>
    <mergeCell ref="A3314:F3314"/>
    <mergeCell ref="I3314:J3314"/>
    <mergeCell ref="K3314:N3314"/>
    <mergeCell ref="O3314:P3314"/>
    <mergeCell ref="A3316:B3316"/>
    <mergeCell ref="C3316:Q3316"/>
    <mergeCell ref="A3312:B3312"/>
    <mergeCell ref="C3312:Q3312"/>
    <mergeCell ref="A3313:B3313"/>
    <mergeCell ref="C3313:F3313"/>
    <mergeCell ref="I3313:J3313"/>
    <mergeCell ref="K3313:N3313"/>
    <mergeCell ref="O3313:P3313"/>
    <mergeCell ref="A3309:B3309"/>
    <mergeCell ref="C3309:F3309"/>
    <mergeCell ref="I3309:J3309"/>
    <mergeCell ref="K3309:N3309"/>
    <mergeCell ref="O3309:P3309"/>
    <mergeCell ref="A3310:F3310"/>
    <mergeCell ref="I3310:J3310"/>
    <mergeCell ref="K3310:N3310"/>
    <mergeCell ref="O3310:P3310"/>
    <mergeCell ref="A3328:B3328"/>
    <mergeCell ref="C3328:F3328"/>
    <mergeCell ref="I3328:J3328"/>
    <mergeCell ref="K3328:N3328"/>
    <mergeCell ref="O3328:P3328"/>
    <mergeCell ref="A3329:B3329"/>
    <mergeCell ref="C3329:F3329"/>
    <mergeCell ref="I3329:J3329"/>
    <mergeCell ref="K3329:N3329"/>
    <mergeCell ref="O3329:P3329"/>
    <mergeCell ref="A3326:B3326"/>
    <mergeCell ref="C3326:F3326"/>
    <mergeCell ref="I3326:J3326"/>
    <mergeCell ref="K3326:N3326"/>
    <mergeCell ref="O3326:P3326"/>
    <mergeCell ref="A3327:B3327"/>
    <mergeCell ref="C3327:F3327"/>
    <mergeCell ref="I3327:J3327"/>
    <mergeCell ref="K3327:N3327"/>
    <mergeCell ref="O3327:P3327"/>
    <mergeCell ref="A3324:B3324"/>
    <mergeCell ref="C3324:F3324"/>
    <mergeCell ref="I3324:J3324"/>
    <mergeCell ref="K3324:N3324"/>
    <mergeCell ref="O3324:P3324"/>
    <mergeCell ref="A3325:B3325"/>
    <mergeCell ref="C3325:F3325"/>
    <mergeCell ref="I3325:J3325"/>
    <mergeCell ref="K3325:N3325"/>
    <mergeCell ref="O3325:P3325"/>
    <mergeCell ref="A3322:B3322"/>
    <mergeCell ref="C3322:F3322"/>
    <mergeCell ref="I3322:J3322"/>
    <mergeCell ref="K3322:N3322"/>
    <mergeCell ref="O3322:P3322"/>
    <mergeCell ref="A3323:B3323"/>
    <mergeCell ref="C3323:F3323"/>
    <mergeCell ref="I3323:J3323"/>
    <mergeCell ref="K3323:N3323"/>
    <mergeCell ref="O3323:P3323"/>
    <mergeCell ref="A3336:B3336"/>
    <mergeCell ref="C3336:F3336"/>
    <mergeCell ref="I3336:J3336"/>
    <mergeCell ref="K3336:N3336"/>
    <mergeCell ref="O3336:P3336"/>
    <mergeCell ref="A3337:B3337"/>
    <mergeCell ref="C3337:F3337"/>
    <mergeCell ref="I3337:J3337"/>
    <mergeCell ref="K3337:N3337"/>
    <mergeCell ref="O3337:P3337"/>
    <mergeCell ref="A3334:B3334"/>
    <mergeCell ref="C3334:F3334"/>
    <mergeCell ref="I3334:J3334"/>
    <mergeCell ref="K3334:N3334"/>
    <mergeCell ref="O3334:P3334"/>
    <mergeCell ref="A3335:B3335"/>
    <mergeCell ref="C3335:F3335"/>
    <mergeCell ref="I3335:J3335"/>
    <mergeCell ref="K3335:N3335"/>
    <mergeCell ref="O3335:P3335"/>
    <mergeCell ref="A3332:B3332"/>
    <mergeCell ref="C3332:F3332"/>
    <mergeCell ref="I3332:J3332"/>
    <mergeCell ref="K3332:N3332"/>
    <mergeCell ref="O3332:P3332"/>
    <mergeCell ref="A3333:B3333"/>
    <mergeCell ref="C3333:F3333"/>
    <mergeCell ref="I3333:J3333"/>
    <mergeCell ref="K3333:N3333"/>
    <mergeCell ref="O3333:P3333"/>
    <mergeCell ref="A3330:B3330"/>
    <mergeCell ref="C3330:F3330"/>
    <mergeCell ref="I3330:J3330"/>
    <mergeCell ref="K3330:N3330"/>
    <mergeCell ref="O3330:P3330"/>
    <mergeCell ref="A3331:B3331"/>
    <mergeCell ref="C3331:F3331"/>
    <mergeCell ref="I3331:J3331"/>
    <mergeCell ref="K3331:N3331"/>
    <mergeCell ref="O3331:P3331"/>
    <mergeCell ref="A3344:B3344"/>
    <mergeCell ref="C3344:F3344"/>
    <mergeCell ref="I3344:J3344"/>
    <mergeCell ref="K3344:N3344"/>
    <mergeCell ref="O3344:P3344"/>
    <mergeCell ref="A3345:F3345"/>
    <mergeCell ref="I3345:J3345"/>
    <mergeCell ref="K3345:N3345"/>
    <mergeCell ref="O3345:P3345"/>
    <mergeCell ref="A3342:B3342"/>
    <mergeCell ref="C3342:F3342"/>
    <mergeCell ref="I3342:J3342"/>
    <mergeCell ref="K3342:N3342"/>
    <mergeCell ref="O3342:P3342"/>
    <mergeCell ref="A3343:B3343"/>
    <mergeCell ref="C3343:F3343"/>
    <mergeCell ref="I3343:J3343"/>
    <mergeCell ref="K3343:N3343"/>
    <mergeCell ref="O3343:P3343"/>
    <mergeCell ref="A3340:B3340"/>
    <mergeCell ref="C3340:F3340"/>
    <mergeCell ref="I3340:J3340"/>
    <mergeCell ref="K3340:N3340"/>
    <mergeCell ref="O3340:P3340"/>
    <mergeCell ref="A3341:B3341"/>
    <mergeCell ref="C3341:F3341"/>
    <mergeCell ref="I3341:J3341"/>
    <mergeCell ref="K3341:N3341"/>
    <mergeCell ref="O3341:P3341"/>
    <mergeCell ref="A3338:B3338"/>
    <mergeCell ref="C3338:F3338"/>
    <mergeCell ref="I3338:J3338"/>
    <mergeCell ref="K3338:N3338"/>
    <mergeCell ref="O3338:P3338"/>
    <mergeCell ref="A3339:B3339"/>
    <mergeCell ref="C3339:F3339"/>
    <mergeCell ref="I3339:J3339"/>
    <mergeCell ref="K3339:N3339"/>
    <mergeCell ref="O3339:P3339"/>
    <mergeCell ref="A3353:B3353"/>
    <mergeCell ref="C3353:F3353"/>
    <mergeCell ref="I3353:J3353"/>
    <mergeCell ref="K3353:N3353"/>
    <mergeCell ref="O3353:P3353"/>
    <mergeCell ref="A3354:B3354"/>
    <mergeCell ref="C3354:F3354"/>
    <mergeCell ref="I3354:J3354"/>
    <mergeCell ref="K3354:N3354"/>
    <mergeCell ref="O3354:P3354"/>
    <mergeCell ref="A3351:B3351"/>
    <mergeCell ref="C3351:F3351"/>
    <mergeCell ref="I3351:J3351"/>
    <mergeCell ref="K3351:N3351"/>
    <mergeCell ref="O3351:P3351"/>
    <mergeCell ref="A3352:B3352"/>
    <mergeCell ref="C3352:F3352"/>
    <mergeCell ref="I3352:J3352"/>
    <mergeCell ref="K3352:N3352"/>
    <mergeCell ref="O3352:P3352"/>
    <mergeCell ref="A3349:B3349"/>
    <mergeCell ref="C3349:F3349"/>
    <mergeCell ref="I3349:J3349"/>
    <mergeCell ref="K3349:N3349"/>
    <mergeCell ref="O3349:P3349"/>
    <mergeCell ref="A3350:B3350"/>
    <mergeCell ref="C3350:F3350"/>
    <mergeCell ref="I3350:J3350"/>
    <mergeCell ref="K3350:N3350"/>
    <mergeCell ref="O3350:P3350"/>
    <mergeCell ref="A3347:B3347"/>
    <mergeCell ref="C3347:Q3347"/>
    <mergeCell ref="A3348:B3348"/>
    <mergeCell ref="C3348:F3348"/>
    <mergeCell ref="I3348:J3348"/>
    <mergeCell ref="K3348:N3348"/>
    <mergeCell ref="O3348:P3348"/>
    <mergeCell ref="A3361:B3361"/>
    <mergeCell ref="C3361:F3361"/>
    <mergeCell ref="I3361:J3361"/>
    <mergeCell ref="K3361:N3361"/>
    <mergeCell ref="O3361:P3361"/>
    <mergeCell ref="A3362:B3362"/>
    <mergeCell ref="C3362:F3362"/>
    <mergeCell ref="I3362:J3362"/>
    <mergeCell ref="K3362:N3362"/>
    <mergeCell ref="O3362:P3362"/>
    <mergeCell ref="A3359:B3359"/>
    <mergeCell ref="C3359:F3359"/>
    <mergeCell ref="I3359:J3359"/>
    <mergeCell ref="K3359:N3359"/>
    <mergeCell ref="O3359:P3359"/>
    <mergeCell ref="A3360:B3360"/>
    <mergeCell ref="C3360:F3360"/>
    <mergeCell ref="I3360:J3360"/>
    <mergeCell ref="K3360:N3360"/>
    <mergeCell ref="O3360:P3360"/>
    <mergeCell ref="A3357:B3357"/>
    <mergeCell ref="C3357:F3357"/>
    <mergeCell ref="I3357:J3357"/>
    <mergeCell ref="K3357:N3357"/>
    <mergeCell ref="O3357:P3357"/>
    <mergeCell ref="A3358:B3358"/>
    <mergeCell ref="C3358:F3358"/>
    <mergeCell ref="I3358:J3358"/>
    <mergeCell ref="K3358:N3358"/>
    <mergeCell ref="O3358:P3358"/>
    <mergeCell ref="A3355:B3355"/>
    <mergeCell ref="C3355:F3355"/>
    <mergeCell ref="I3355:J3355"/>
    <mergeCell ref="K3355:N3355"/>
    <mergeCell ref="O3355:P3355"/>
    <mergeCell ref="A3356:B3356"/>
    <mergeCell ref="C3356:F3356"/>
    <mergeCell ref="I3356:J3356"/>
    <mergeCell ref="K3356:N3356"/>
    <mergeCell ref="O3356:P3356"/>
    <mergeCell ref="A3370:B3370"/>
    <mergeCell ref="C3370:F3370"/>
    <mergeCell ref="I3370:J3370"/>
    <mergeCell ref="K3370:N3370"/>
    <mergeCell ref="O3370:P3370"/>
    <mergeCell ref="A3371:B3371"/>
    <mergeCell ref="C3371:F3371"/>
    <mergeCell ref="I3371:J3371"/>
    <mergeCell ref="K3371:N3371"/>
    <mergeCell ref="O3371:P3371"/>
    <mergeCell ref="A3368:B3368"/>
    <mergeCell ref="C3368:F3368"/>
    <mergeCell ref="I3368:J3368"/>
    <mergeCell ref="K3368:N3368"/>
    <mergeCell ref="O3368:P3368"/>
    <mergeCell ref="A3369:B3369"/>
    <mergeCell ref="C3369:F3369"/>
    <mergeCell ref="I3369:J3369"/>
    <mergeCell ref="K3369:N3369"/>
    <mergeCell ref="O3369:P3369"/>
    <mergeCell ref="A3366:B3366"/>
    <mergeCell ref="C3366:Q3366"/>
    <mergeCell ref="A3367:B3367"/>
    <mergeCell ref="C3367:F3367"/>
    <mergeCell ref="I3367:J3367"/>
    <mergeCell ref="K3367:N3367"/>
    <mergeCell ref="O3367:P3367"/>
    <mergeCell ref="A3363:B3363"/>
    <mergeCell ref="C3363:F3363"/>
    <mergeCell ref="I3363:J3363"/>
    <mergeCell ref="K3363:N3363"/>
    <mergeCell ref="O3363:P3363"/>
    <mergeCell ref="A3364:F3364"/>
    <mergeCell ref="I3364:J3364"/>
    <mergeCell ref="K3364:N3364"/>
    <mergeCell ref="O3364:P3364"/>
    <mergeCell ref="A3378:B3378"/>
    <mergeCell ref="C3378:F3378"/>
    <mergeCell ref="I3378:J3378"/>
    <mergeCell ref="K3378:N3378"/>
    <mergeCell ref="O3378:P3378"/>
    <mergeCell ref="A3379:B3379"/>
    <mergeCell ref="C3379:F3379"/>
    <mergeCell ref="I3379:J3379"/>
    <mergeCell ref="K3379:N3379"/>
    <mergeCell ref="O3379:P3379"/>
    <mergeCell ref="A3376:B3376"/>
    <mergeCell ref="C3376:F3376"/>
    <mergeCell ref="I3376:J3376"/>
    <mergeCell ref="K3376:N3376"/>
    <mergeCell ref="O3376:P3376"/>
    <mergeCell ref="A3377:B3377"/>
    <mergeCell ref="C3377:F3377"/>
    <mergeCell ref="I3377:J3377"/>
    <mergeCell ref="K3377:N3377"/>
    <mergeCell ref="O3377:P3377"/>
    <mergeCell ref="A3374:B3374"/>
    <mergeCell ref="C3374:F3374"/>
    <mergeCell ref="I3374:J3374"/>
    <mergeCell ref="K3374:N3374"/>
    <mergeCell ref="O3374:P3374"/>
    <mergeCell ref="A3375:B3375"/>
    <mergeCell ref="C3375:F3375"/>
    <mergeCell ref="I3375:J3375"/>
    <mergeCell ref="K3375:N3375"/>
    <mergeCell ref="O3375:P3375"/>
    <mergeCell ref="A3372:B3372"/>
    <mergeCell ref="C3372:F3372"/>
    <mergeCell ref="I3372:J3372"/>
    <mergeCell ref="K3372:N3372"/>
    <mergeCell ref="O3372:P3372"/>
    <mergeCell ref="A3373:B3373"/>
    <mergeCell ref="C3373:F3373"/>
    <mergeCell ref="I3373:J3373"/>
    <mergeCell ref="K3373:N3373"/>
    <mergeCell ref="O3373:P3373"/>
    <mergeCell ref="A3386:B3386"/>
    <mergeCell ref="C3386:F3386"/>
    <mergeCell ref="I3386:J3386"/>
    <mergeCell ref="K3386:N3386"/>
    <mergeCell ref="O3386:P3386"/>
    <mergeCell ref="A3387:B3387"/>
    <mergeCell ref="C3387:F3387"/>
    <mergeCell ref="I3387:J3387"/>
    <mergeCell ref="K3387:N3387"/>
    <mergeCell ref="O3387:P3387"/>
    <mergeCell ref="A3384:B3384"/>
    <mergeCell ref="C3384:F3384"/>
    <mergeCell ref="I3384:J3384"/>
    <mergeCell ref="K3384:N3384"/>
    <mergeCell ref="O3384:P3384"/>
    <mergeCell ref="A3385:B3385"/>
    <mergeCell ref="C3385:F3385"/>
    <mergeCell ref="I3385:J3385"/>
    <mergeCell ref="K3385:N3385"/>
    <mergeCell ref="O3385:P3385"/>
    <mergeCell ref="A3382:B3382"/>
    <mergeCell ref="C3382:F3382"/>
    <mergeCell ref="I3382:J3382"/>
    <mergeCell ref="K3382:N3382"/>
    <mergeCell ref="O3382:P3382"/>
    <mergeCell ref="A3383:B3383"/>
    <mergeCell ref="C3383:F3383"/>
    <mergeCell ref="I3383:J3383"/>
    <mergeCell ref="K3383:N3383"/>
    <mergeCell ref="O3383:P3383"/>
    <mergeCell ref="A3380:B3380"/>
    <mergeCell ref="C3380:F3380"/>
    <mergeCell ref="I3380:J3380"/>
    <mergeCell ref="K3380:N3380"/>
    <mergeCell ref="O3380:P3380"/>
    <mergeCell ref="A3381:B3381"/>
    <mergeCell ref="C3381:F3381"/>
    <mergeCell ref="I3381:J3381"/>
    <mergeCell ref="K3381:N3381"/>
    <mergeCell ref="O3381:P3381"/>
    <mergeCell ref="A3398:B3398"/>
    <mergeCell ref="C3398:F3398"/>
    <mergeCell ref="I3398:J3398"/>
    <mergeCell ref="K3398:N3398"/>
    <mergeCell ref="O3398:P3398"/>
    <mergeCell ref="A3399:B3399"/>
    <mergeCell ref="C3399:F3399"/>
    <mergeCell ref="I3399:J3399"/>
    <mergeCell ref="K3399:N3399"/>
    <mergeCell ref="O3399:P3399"/>
    <mergeCell ref="A3395:F3395"/>
    <mergeCell ref="I3395:J3395"/>
    <mergeCell ref="K3395:N3395"/>
    <mergeCell ref="O3395:P3395"/>
    <mergeCell ref="A3397:B3397"/>
    <mergeCell ref="C3397:Q3397"/>
    <mergeCell ref="A3393:B3393"/>
    <mergeCell ref="C3393:Q3393"/>
    <mergeCell ref="A3394:B3394"/>
    <mergeCell ref="C3394:F3394"/>
    <mergeCell ref="I3394:J3394"/>
    <mergeCell ref="K3394:N3394"/>
    <mergeCell ref="O3394:P3394"/>
    <mergeCell ref="A3390:B3390"/>
    <mergeCell ref="C3390:F3390"/>
    <mergeCell ref="I3390:J3390"/>
    <mergeCell ref="K3390:N3390"/>
    <mergeCell ref="O3390:P3390"/>
    <mergeCell ref="A3391:F3391"/>
    <mergeCell ref="I3391:J3391"/>
    <mergeCell ref="K3391:N3391"/>
    <mergeCell ref="O3391:P3391"/>
    <mergeCell ref="A3388:B3388"/>
    <mergeCell ref="C3388:F3388"/>
    <mergeCell ref="I3388:J3388"/>
    <mergeCell ref="K3388:N3388"/>
    <mergeCell ref="O3388:P3388"/>
    <mergeCell ref="A3389:B3389"/>
    <mergeCell ref="C3389:F3389"/>
    <mergeCell ref="I3389:J3389"/>
    <mergeCell ref="K3389:N3389"/>
    <mergeCell ref="O3389:P3389"/>
    <mergeCell ref="A3406:B3406"/>
    <mergeCell ref="C3406:F3406"/>
    <mergeCell ref="I3406:J3406"/>
    <mergeCell ref="K3406:N3406"/>
    <mergeCell ref="O3406:P3406"/>
    <mergeCell ref="A3407:B3407"/>
    <mergeCell ref="C3407:F3407"/>
    <mergeCell ref="I3407:J3407"/>
    <mergeCell ref="K3407:N3407"/>
    <mergeCell ref="O3407:P3407"/>
    <mergeCell ref="A3404:B3404"/>
    <mergeCell ref="C3404:F3404"/>
    <mergeCell ref="I3404:J3404"/>
    <mergeCell ref="K3404:N3404"/>
    <mergeCell ref="O3404:P3404"/>
    <mergeCell ref="A3405:B3405"/>
    <mergeCell ref="C3405:F3405"/>
    <mergeCell ref="I3405:J3405"/>
    <mergeCell ref="K3405:N3405"/>
    <mergeCell ref="O3405:P3405"/>
    <mergeCell ref="A3402:B3402"/>
    <mergeCell ref="C3402:F3402"/>
    <mergeCell ref="I3402:J3402"/>
    <mergeCell ref="K3402:N3402"/>
    <mergeCell ref="O3402:P3402"/>
    <mergeCell ref="A3403:B3403"/>
    <mergeCell ref="C3403:F3403"/>
    <mergeCell ref="I3403:J3403"/>
    <mergeCell ref="K3403:N3403"/>
    <mergeCell ref="O3403:P3403"/>
    <mergeCell ref="A3400:B3400"/>
    <mergeCell ref="C3400:F3400"/>
    <mergeCell ref="I3400:J3400"/>
    <mergeCell ref="K3400:N3400"/>
    <mergeCell ref="O3400:P3400"/>
    <mergeCell ref="A3401:B3401"/>
    <mergeCell ref="C3401:F3401"/>
    <mergeCell ref="I3401:J3401"/>
    <mergeCell ref="K3401:N3401"/>
    <mergeCell ref="O3401:P3401"/>
    <mergeCell ref="A3414:B3414"/>
    <mergeCell ref="C3414:F3414"/>
    <mergeCell ref="I3414:J3414"/>
    <mergeCell ref="K3414:N3414"/>
    <mergeCell ref="O3414:P3414"/>
    <mergeCell ref="A3415:B3415"/>
    <mergeCell ref="C3415:F3415"/>
    <mergeCell ref="I3415:J3415"/>
    <mergeCell ref="K3415:N3415"/>
    <mergeCell ref="O3415:P3415"/>
    <mergeCell ref="A3412:B3412"/>
    <mergeCell ref="C3412:F3412"/>
    <mergeCell ref="I3412:J3412"/>
    <mergeCell ref="K3412:N3412"/>
    <mergeCell ref="O3412:P3412"/>
    <mergeCell ref="A3413:B3413"/>
    <mergeCell ref="C3413:F3413"/>
    <mergeCell ref="I3413:J3413"/>
    <mergeCell ref="K3413:N3413"/>
    <mergeCell ref="O3413:P3413"/>
    <mergeCell ref="A3410:B3410"/>
    <mergeCell ref="C3410:F3410"/>
    <mergeCell ref="I3410:J3410"/>
    <mergeCell ref="K3410:N3410"/>
    <mergeCell ref="O3410:P3410"/>
    <mergeCell ref="A3411:B3411"/>
    <mergeCell ref="C3411:F3411"/>
    <mergeCell ref="I3411:J3411"/>
    <mergeCell ref="K3411:N3411"/>
    <mergeCell ref="O3411:P3411"/>
    <mergeCell ref="A3408:B3408"/>
    <mergeCell ref="C3408:F3408"/>
    <mergeCell ref="I3408:J3408"/>
    <mergeCell ref="K3408:N3408"/>
    <mergeCell ref="O3408:P3408"/>
    <mergeCell ref="A3409:B3409"/>
    <mergeCell ref="C3409:F3409"/>
    <mergeCell ref="I3409:J3409"/>
    <mergeCell ref="K3409:N3409"/>
    <mergeCell ref="O3409:P3409"/>
    <mergeCell ref="A3422:F3422"/>
    <mergeCell ref="I3422:J3422"/>
    <mergeCell ref="K3422:N3422"/>
    <mergeCell ref="O3422:P3422"/>
    <mergeCell ref="A3424:B3424"/>
    <mergeCell ref="C3424:Q3424"/>
    <mergeCell ref="A3420:B3420"/>
    <mergeCell ref="C3420:F3420"/>
    <mergeCell ref="I3420:J3420"/>
    <mergeCell ref="K3420:N3420"/>
    <mergeCell ref="O3420:P3420"/>
    <mergeCell ref="A3421:B3421"/>
    <mergeCell ref="C3421:F3421"/>
    <mergeCell ref="I3421:J3421"/>
    <mergeCell ref="K3421:N3421"/>
    <mergeCell ref="O3421:P3421"/>
    <mergeCell ref="A3418:B3418"/>
    <mergeCell ref="C3418:F3418"/>
    <mergeCell ref="I3418:J3418"/>
    <mergeCell ref="K3418:N3418"/>
    <mergeCell ref="O3418:P3418"/>
    <mergeCell ref="A3419:B3419"/>
    <mergeCell ref="C3419:F3419"/>
    <mergeCell ref="I3419:J3419"/>
    <mergeCell ref="K3419:N3419"/>
    <mergeCell ref="O3419:P3419"/>
    <mergeCell ref="A3416:B3416"/>
    <mergeCell ref="C3416:F3416"/>
    <mergeCell ref="I3416:J3416"/>
    <mergeCell ref="K3416:N3416"/>
    <mergeCell ref="O3416:P3416"/>
    <mergeCell ref="A3417:B3417"/>
    <mergeCell ref="C3417:F3417"/>
    <mergeCell ref="I3417:J3417"/>
    <mergeCell ref="K3417:N3417"/>
    <mergeCell ref="O3417:P3417"/>
    <mergeCell ref="A3432:B3432"/>
    <mergeCell ref="C3432:F3432"/>
    <mergeCell ref="I3432:J3432"/>
    <mergeCell ref="K3432:N3432"/>
    <mergeCell ref="O3432:P3432"/>
    <mergeCell ref="A3433:F3433"/>
    <mergeCell ref="I3433:J3433"/>
    <mergeCell ref="K3433:N3433"/>
    <mergeCell ref="O3433:P3433"/>
    <mergeCell ref="A3429:F3429"/>
    <mergeCell ref="I3429:J3429"/>
    <mergeCell ref="K3429:N3429"/>
    <mergeCell ref="O3429:P3429"/>
    <mergeCell ref="A3431:B3431"/>
    <mergeCell ref="C3431:Q3431"/>
    <mergeCell ref="A3427:B3427"/>
    <mergeCell ref="C3427:F3427"/>
    <mergeCell ref="I3427:J3427"/>
    <mergeCell ref="K3427:N3427"/>
    <mergeCell ref="O3427:P3427"/>
    <mergeCell ref="A3428:B3428"/>
    <mergeCell ref="C3428:F3428"/>
    <mergeCell ref="I3428:J3428"/>
    <mergeCell ref="K3428:N3428"/>
    <mergeCell ref="O3428:P3428"/>
    <mergeCell ref="A3425:B3425"/>
    <mergeCell ref="C3425:F3425"/>
    <mergeCell ref="I3425:J3425"/>
    <mergeCell ref="K3425:N3425"/>
    <mergeCell ref="O3425:P3425"/>
    <mergeCell ref="A3426:B3426"/>
    <mergeCell ref="C3426:F3426"/>
    <mergeCell ref="I3426:J3426"/>
    <mergeCell ref="K3426:N3426"/>
    <mergeCell ref="O3426:P3426"/>
    <mergeCell ref="A3441:B3441"/>
    <mergeCell ref="C3441:F3441"/>
    <mergeCell ref="I3441:J3441"/>
    <mergeCell ref="K3441:N3441"/>
    <mergeCell ref="O3441:P3441"/>
    <mergeCell ref="A3442:B3442"/>
    <mergeCell ref="C3442:F3442"/>
    <mergeCell ref="I3442:J3442"/>
    <mergeCell ref="K3442:N3442"/>
    <mergeCell ref="O3442:P3442"/>
    <mergeCell ref="A3439:B3439"/>
    <mergeCell ref="C3439:F3439"/>
    <mergeCell ref="I3439:J3439"/>
    <mergeCell ref="K3439:N3439"/>
    <mergeCell ref="O3439:P3439"/>
    <mergeCell ref="A3440:B3440"/>
    <mergeCell ref="C3440:F3440"/>
    <mergeCell ref="I3440:J3440"/>
    <mergeCell ref="K3440:N3440"/>
    <mergeCell ref="O3440:P3440"/>
    <mergeCell ref="A3437:B3437"/>
    <mergeCell ref="C3437:F3437"/>
    <mergeCell ref="I3437:J3437"/>
    <mergeCell ref="K3437:N3437"/>
    <mergeCell ref="O3437:P3437"/>
    <mergeCell ref="A3438:B3438"/>
    <mergeCell ref="C3438:F3438"/>
    <mergeCell ref="I3438:J3438"/>
    <mergeCell ref="K3438:N3438"/>
    <mergeCell ref="O3438:P3438"/>
    <mergeCell ref="A3435:B3435"/>
    <mergeCell ref="C3435:Q3435"/>
    <mergeCell ref="A3436:B3436"/>
    <mergeCell ref="C3436:F3436"/>
    <mergeCell ref="I3436:J3436"/>
    <mergeCell ref="K3436:N3436"/>
    <mergeCell ref="O3436:P3436"/>
    <mergeCell ref="A3449:B3449"/>
    <mergeCell ref="C3449:F3449"/>
    <mergeCell ref="I3449:J3449"/>
    <mergeCell ref="K3449:N3449"/>
    <mergeCell ref="O3449:P3449"/>
    <mergeCell ref="A3450:B3450"/>
    <mergeCell ref="C3450:F3450"/>
    <mergeCell ref="I3450:J3450"/>
    <mergeCell ref="K3450:N3450"/>
    <mergeCell ref="O3450:P3450"/>
    <mergeCell ref="A3447:B3447"/>
    <mergeCell ref="C3447:F3447"/>
    <mergeCell ref="I3447:J3447"/>
    <mergeCell ref="K3447:N3447"/>
    <mergeCell ref="O3447:P3447"/>
    <mergeCell ref="A3448:B3448"/>
    <mergeCell ref="C3448:F3448"/>
    <mergeCell ref="I3448:J3448"/>
    <mergeCell ref="K3448:N3448"/>
    <mergeCell ref="O3448:P3448"/>
    <mergeCell ref="A3445:B3445"/>
    <mergeCell ref="C3445:F3445"/>
    <mergeCell ref="I3445:J3445"/>
    <mergeCell ref="K3445:N3445"/>
    <mergeCell ref="O3445:P3445"/>
    <mergeCell ref="A3446:B3446"/>
    <mergeCell ref="C3446:F3446"/>
    <mergeCell ref="I3446:J3446"/>
    <mergeCell ref="K3446:N3446"/>
    <mergeCell ref="O3446:P3446"/>
    <mergeCell ref="A3443:B3443"/>
    <mergeCell ref="C3443:F3443"/>
    <mergeCell ref="I3443:J3443"/>
    <mergeCell ref="K3443:N3443"/>
    <mergeCell ref="O3443:P3443"/>
    <mergeCell ref="A3444:B3444"/>
    <mergeCell ref="C3444:F3444"/>
    <mergeCell ref="I3444:J3444"/>
    <mergeCell ref="K3444:N3444"/>
    <mergeCell ref="O3444:P3444"/>
    <mergeCell ref="A3457:B3457"/>
    <mergeCell ref="C3457:F3457"/>
    <mergeCell ref="I3457:J3457"/>
    <mergeCell ref="K3457:N3457"/>
    <mergeCell ref="O3457:P3457"/>
    <mergeCell ref="A3458:B3458"/>
    <mergeCell ref="C3458:F3458"/>
    <mergeCell ref="I3458:J3458"/>
    <mergeCell ref="K3458:N3458"/>
    <mergeCell ref="O3458:P3458"/>
    <mergeCell ref="A3455:B3455"/>
    <mergeCell ref="C3455:F3455"/>
    <mergeCell ref="I3455:J3455"/>
    <mergeCell ref="K3455:N3455"/>
    <mergeCell ref="O3455:P3455"/>
    <mergeCell ref="A3456:B3456"/>
    <mergeCell ref="C3456:F3456"/>
    <mergeCell ref="I3456:J3456"/>
    <mergeCell ref="K3456:N3456"/>
    <mergeCell ref="O3456:P3456"/>
    <mergeCell ref="A3453:B3453"/>
    <mergeCell ref="C3453:F3453"/>
    <mergeCell ref="I3453:J3453"/>
    <mergeCell ref="K3453:N3453"/>
    <mergeCell ref="O3453:P3453"/>
    <mergeCell ref="A3454:B3454"/>
    <mergeCell ref="C3454:F3454"/>
    <mergeCell ref="I3454:J3454"/>
    <mergeCell ref="K3454:N3454"/>
    <mergeCell ref="O3454:P3454"/>
    <mergeCell ref="A3451:B3451"/>
    <mergeCell ref="C3451:F3451"/>
    <mergeCell ref="I3451:J3451"/>
    <mergeCell ref="K3451:N3451"/>
    <mergeCell ref="O3451:P3451"/>
    <mergeCell ref="A3452:B3452"/>
    <mergeCell ref="C3452:F3452"/>
    <mergeCell ref="I3452:J3452"/>
    <mergeCell ref="K3452:N3452"/>
    <mergeCell ref="O3452:P3452"/>
    <mergeCell ref="A3465:B3465"/>
    <mergeCell ref="C3465:F3465"/>
    <mergeCell ref="I3465:J3465"/>
    <mergeCell ref="K3465:N3465"/>
    <mergeCell ref="O3465:P3465"/>
    <mergeCell ref="A3466:B3466"/>
    <mergeCell ref="C3466:F3466"/>
    <mergeCell ref="I3466:J3466"/>
    <mergeCell ref="K3466:N3466"/>
    <mergeCell ref="O3466:P3466"/>
    <mergeCell ref="A3463:B3463"/>
    <mergeCell ref="C3463:F3463"/>
    <mergeCell ref="I3463:J3463"/>
    <mergeCell ref="K3463:N3463"/>
    <mergeCell ref="O3463:P3463"/>
    <mergeCell ref="A3464:B3464"/>
    <mergeCell ref="C3464:F3464"/>
    <mergeCell ref="I3464:J3464"/>
    <mergeCell ref="K3464:N3464"/>
    <mergeCell ref="O3464:P3464"/>
    <mergeCell ref="A3461:B3461"/>
    <mergeCell ref="C3461:F3461"/>
    <mergeCell ref="I3461:J3461"/>
    <mergeCell ref="K3461:N3461"/>
    <mergeCell ref="O3461:P3461"/>
    <mergeCell ref="A3462:B3462"/>
    <mergeCell ref="C3462:F3462"/>
    <mergeCell ref="I3462:J3462"/>
    <mergeCell ref="K3462:N3462"/>
    <mergeCell ref="O3462:P3462"/>
    <mergeCell ref="A3459:B3459"/>
    <mergeCell ref="C3459:F3459"/>
    <mergeCell ref="I3459:J3459"/>
    <mergeCell ref="K3459:N3459"/>
    <mergeCell ref="O3459:P3459"/>
    <mergeCell ref="A3460:B3460"/>
    <mergeCell ref="C3460:F3460"/>
    <mergeCell ref="I3460:J3460"/>
    <mergeCell ref="K3460:N3460"/>
    <mergeCell ref="O3460:P3460"/>
    <mergeCell ref="A3473:B3473"/>
    <mergeCell ref="C3473:F3473"/>
    <mergeCell ref="I3473:J3473"/>
    <mergeCell ref="K3473:N3473"/>
    <mergeCell ref="O3473:P3473"/>
    <mergeCell ref="A3474:B3474"/>
    <mergeCell ref="C3474:F3474"/>
    <mergeCell ref="I3474:J3474"/>
    <mergeCell ref="K3474:N3474"/>
    <mergeCell ref="O3474:P3474"/>
    <mergeCell ref="A3471:B3471"/>
    <mergeCell ref="C3471:F3471"/>
    <mergeCell ref="I3471:J3471"/>
    <mergeCell ref="K3471:N3471"/>
    <mergeCell ref="O3471:P3471"/>
    <mergeCell ref="A3472:B3472"/>
    <mergeCell ref="C3472:F3472"/>
    <mergeCell ref="I3472:J3472"/>
    <mergeCell ref="K3472:N3472"/>
    <mergeCell ref="O3472:P3472"/>
    <mergeCell ref="A3469:B3469"/>
    <mergeCell ref="C3469:F3469"/>
    <mergeCell ref="I3469:J3469"/>
    <mergeCell ref="K3469:N3469"/>
    <mergeCell ref="O3469:P3469"/>
    <mergeCell ref="A3470:B3470"/>
    <mergeCell ref="C3470:F3470"/>
    <mergeCell ref="I3470:J3470"/>
    <mergeCell ref="K3470:N3470"/>
    <mergeCell ref="O3470:P3470"/>
    <mergeCell ref="A3467:B3467"/>
    <mergeCell ref="C3467:F3467"/>
    <mergeCell ref="I3467:J3467"/>
    <mergeCell ref="K3467:N3467"/>
    <mergeCell ref="O3467:P3467"/>
    <mergeCell ref="A3468:B3468"/>
    <mergeCell ref="C3468:F3468"/>
    <mergeCell ref="I3468:J3468"/>
    <mergeCell ref="K3468:N3468"/>
    <mergeCell ref="O3468:P3468"/>
    <mergeCell ref="A3481:B3481"/>
    <mergeCell ref="C3481:F3481"/>
    <mergeCell ref="I3481:J3481"/>
    <mergeCell ref="K3481:N3481"/>
    <mergeCell ref="O3481:P3481"/>
    <mergeCell ref="A3482:F3482"/>
    <mergeCell ref="I3482:J3482"/>
    <mergeCell ref="K3482:N3482"/>
    <mergeCell ref="O3482:P3482"/>
    <mergeCell ref="A3479:B3479"/>
    <mergeCell ref="C3479:F3479"/>
    <mergeCell ref="I3479:J3479"/>
    <mergeCell ref="K3479:N3479"/>
    <mergeCell ref="O3479:P3479"/>
    <mergeCell ref="A3480:B3480"/>
    <mergeCell ref="C3480:F3480"/>
    <mergeCell ref="I3480:J3480"/>
    <mergeCell ref="K3480:N3480"/>
    <mergeCell ref="O3480:P3480"/>
    <mergeCell ref="A3477:B3477"/>
    <mergeCell ref="C3477:F3477"/>
    <mergeCell ref="I3477:J3477"/>
    <mergeCell ref="K3477:N3477"/>
    <mergeCell ref="O3477:P3477"/>
    <mergeCell ref="A3478:B3478"/>
    <mergeCell ref="C3478:F3478"/>
    <mergeCell ref="I3478:J3478"/>
    <mergeCell ref="K3478:N3478"/>
    <mergeCell ref="O3478:P3478"/>
    <mergeCell ref="A3475:B3475"/>
    <mergeCell ref="C3475:F3475"/>
    <mergeCell ref="I3475:J3475"/>
    <mergeCell ref="K3475:N3475"/>
    <mergeCell ref="O3475:P3475"/>
    <mergeCell ref="A3476:B3476"/>
    <mergeCell ref="C3476:F3476"/>
    <mergeCell ref="I3476:J3476"/>
    <mergeCell ref="K3476:N3476"/>
    <mergeCell ref="O3476:P3476"/>
    <mergeCell ref="A3490:B3490"/>
    <mergeCell ref="C3490:F3490"/>
    <mergeCell ref="I3490:J3490"/>
    <mergeCell ref="K3490:N3490"/>
    <mergeCell ref="O3490:P3490"/>
    <mergeCell ref="A3491:B3491"/>
    <mergeCell ref="C3491:F3491"/>
    <mergeCell ref="I3491:J3491"/>
    <mergeCell ref="K3491:N3491"/>
    <mergeCell ref="O3491:P3491"/>
    <mergeCell ref="A3488:B3488"/>
    <mergeCell ref="C3488:F3488"/>
    <mergeCell ref="I3488:J3488"/>
    <mergeCell ref="K3488:N3488"/>
    <mergeCell ref="O3488:P3488"/>
    <mergeCell ref="A3489:B3489"/>
    <mergeCell ref="C3489:F3489"/>
    <mergeCell ref="I3489:J3489"/>
    <mergeCell ref="K3489:N3489"/>
    <mergeCell ref="O3489:P3489"/>
    <mergeCell ref="A3486:B3486"/>
    <mergeCell ref="C3486:F3486"/>
    <mergeCell ref="I3486:J3486"/>
    <mergeCell ref="K3486:N3486"/>
    <mergeCell ref="O3486:P3486"/>
    <mergeCell ref="A3487:B3487"/>
    <mergeCell ref="C3487:F3487"/>
    <mergeCell ref="I3487:J3487"/>
    <mergeCell ref="K3487:N3487"/>
    <mergeCell ref="O3487:P3487"/>
    <mergeCell ref="A3484:B3484"/>
    <mergeCell ref="C3484:Q3484"/>
    <mergeCell ref="A3485:B3485"/>
    <mergeCell ref="C3485:F3485"/>
    <mergeCell ref="I3485:J3485"/>
    <mergeCell ref="K3485:N3485"/>
    <mergeCell ref="O3485:P3485"/>
    <mergeCell ref="A3498:B3498"/>
    <mergeCell ref="C3498:F3498"/>
    <mergeCell ref="I3498:J3498"/>
    <mergeCell ref="K3498:N3498"/>
    <mergeCell ref="O3498:P3498"/>
    <mergeCell ref="A3499:B3499"/>
    <mergeCell ref="C3499:F3499"/>
    <mergeCell ref="I3499:J3499"/>
    <mergeCell ref="K3499:N3499"/>
    <mergeCell ref="O3499:P3499"/>
    <mergeCell ref="A3496:B3496"/>
    <mergeCell ref="C3496:F3496"/>
    <mergeCell ref="I3496:J3496"/>
    <mergeCell ref="K3496:N3496"/>
    <mergeCell ref="O3496:P3496"/>
    <mergeCell ref="A3497:B3497"/>
    <mergeCell ref="C3497:F3497"/>
    <mergeCell ref="I3497:J3497"/>
    <mergeCell ref="K3497:N3497"/>
    <mergeCell ref="O3497:P3497"/>
    <mergeCell ref="A3494:B3494"/>
    <mergeCell ref="C3494:F3494"/>
    <mergeCell ref="I3494:J3494"/>
    <mergeCell ref="K3494:N3494"/>
    <mergeCell ref="O3494:P3494"/>
    <mergeCell ref="A3495:B3495"/>
    <mergeCell ref="C3495:F3495"/>
    <mergeCell ref="I3495:J3495"/>
    <mergeCell ref="K3495:N3495"/>
    <mergeCell ref="O3495:P3495"/>
    <mergeCell ref="A3492:B3492"/>
    <mergeCell ref="C3492:F3492"/>
    <mergeCell ref="I3492:J3492"/>
    <mergeCell ref="K3492:N3492"/>
    <mergeCell ref="O3492:P3492"/>
    <mergeCell ref="A3493:B3493"/>
    <mergeCell ref="C3493:F3493"/>
    <mergeCell ref="I3493:J3493"/>
    <mergeCell ref="K3493:N3493"/>
    <mergeCell ref="O3493:P3493"/>
    <mergeCell ref="A3506:B3506"/>
    <mergeCell ref="C3506:F3506"/>
    <mergeCell ref="I3506:J3506"/>
    <mergeCell ref="K3506:N3506"/>
    <mergeCell ref="O3506:P3506"/>
    <mergeCell ref="A3507:B3507"/>
    <mergeCell ref="C3507:F3507"/>
    <mergeCell ref="I3507:J3507"/>
    <mergeCell ref="K3507:N3507"/>
    <mergeCell ref="O3507:P3507"/>
    <mergeCell ref="A3504:B3504"/>
    <mergeCell ref="C3504:F3504"/>
    <mergeCell ref="I3504:J3504"/>
    <mergeCell ref="K3504:N3504"/>
    <mergeCell ref="O3504:P3504"/>
    <mergeCell ref="A3505:B3505"/>
    <mergeCell ref="C3505:F3505"/>
    <mergeCell ref="I3505:J3505"/>
    <mergeCell ref="K3505:N3505"/>
    <mergeCell ref="O3505:P3505"/>
    <mergeCell ref="A3502:B3502"/>
    <mergeCell ref="C3502:F3502"/>
    <mergeCell ref="I3502:J3502"/>
    <mergeCell ref="K3502:N3502"/>
    <mergeCell ref="O3502:P3502"/>
    <mergeCell ref="A3503:B3503"/>
    <mergeCell ref="C3503:F3503"/>
    <mergeCell ref="I3503:J3503"/>
    <mergeCell ref="K3503:N3503"/>
    <mergeCell ref="O3503:P3503"/>
    <mergeCell ref="A3500:B3500"/>
    <mergeCell ref="C3500:F3500"/>
    <mergeCell ref="I3500:J3500"/>
    <mergeCell ref="K3500:N3500"/>
    <mergeCell ref="O3500:P3500"/>
    <mergeCell ref="A3501:B3501"/>
    <mergeCell ref="C3501:F3501"/>
    <mergeCell ref="I3501:J3501"/>
    <mergeCell ref="K3501:N3501"/>
    <mergeCell ref="O3501:P3501"/>
    <mergeCell ref="A3515:B3515"/>
    <mergeCell ref="C3515:F3515"/>
    <mergeCell ref="I3515:J3515"/>
    <mergeCell ref="K3515:N3515"/>
    <mergeCell ref="O3515:P3515"/>
    <mergeCell ref="A3516:B3516"/>
    <mergeCell ref="C3516:F3516"/>
    <mergeCell ref="I3516:J3516"/>
    <mergeCell ref="K3516:N3516"/>
    <mergeCell ref="O3516:P3516"/>
    <mergeCell ref="A3513:B3513"/>
    <mergeCell ref="C3513:F3513"/>
    <mergeCell ref="I3513:J3513"/>
    <mergeCell ref="K3513:N3513"/>
    <mergeCell ref="O3513:P3513"/>
    <mergeCell ref="A3514:B3514"/>
    <mergeCell ref="C3514:F3514"/>
    <mergeCell ref="I3514:J3514"/>
    <mergeCell ref="K3514:N3514"/>
    <mergeCell ref="O3514:P3514"/>
    <mergeCell ref="A3510:F3510"/>
    <mergeCell ref="I3510:J3510"/>
    <mergeCell ref="K3510:N3510"/>
    <mergeCell ref="O3510:P3510"/>
    <mergeCell ref="A3512:B3512"/>
    <mergeCell ref="C3512:Q3512"/>
    <mergeCell ref="A3508:B3508"/>
    <mergeCell ref="C3508:F3508"/>
    <mergeCell ref="I3508:J3508"/>
    <mergeCell ref="K3508:N3508"/>
    <mergeCell ref="O3508:P3508"/>
    <mergeCell ref="A3509:B3509"/>
    <mergeCell ref="C3509:F3509"/>
    <mergeCell ref="I3509:J3509"/>
    <mergeCell ref="K3509:N3509"/>
    <mergeCell ref="O3509:P3509"/>
    <mergeCell ref="A3523:B3523"/>
    <mergeCell ref="C3523:F3523"/>
    <mergeCell ref="I3523:J3523"/>
    <mergeCell ref="K3523:N3523"/>
    <mergeCell ref="O3523:P3523"/>
    <mergeCell ref="A3524:B3524"/>
    <mergeCell ref="C3524:F3524"/>
    <mergeCell ref="I3524:J3524"/>
    <mergeCell ref="K3524:N3524"/>
    <mergeCell ref="O3524:P3524"/>
    <mergeCell ref="A3521:B3521"/>
    <mergeCell ref="C3521:F3521"/>
    <mergeCell ref="I3521:J3521"/>
    <mergeCell ref="K3521:N3521"/>
    <mergeCell ref="O3521:P3521"/>
    <mergeCell ref="A3522:B3522"/>
    <mergeCell ref="C3522:F3522"/>
    <mergeCell ref="I3522:J3522"/>
    <mergeCell ref="K3522:N3522"/>
    <mergeCell ref="O3522:P3522"/>
    <mergeCell ref="A3519:B3519"/>
    <mergeCell ref="C3519:F3519"/>
    <mergeCell ref="I3519:J3519"/>
    <mergeCell ref="K3519:N3519"/>
    <mergeCell ref="O3519:P3519"/>
    <mergeCell ref="A3520:B3520"/>
    <mergeCell ref="C3520:F3520"/>
    <mergeCell ref="I3520:J3520"/>
    <mergeCell ref="K3520:N3520"/>
    <mergeCell ref="O3520:P3520"/>
    <mergeCell ref="A3517:B3517"/>
    <mergeCell ref="C3517:F3517"/>
    <mergeCell ref="I3517:J3517"/>
    <mergeCell ref="K3517:N3517"/>
    <mergeCell ref="O3517:P3517"/>
    <mergeCell ref="A3518:B3518"/>
    <mergeCell ref="C3518:F3518"/>
    <mergeCell ref="I3518:J3518"/>
    <mergeCell ref="K3518:N3518"/>
    <mergeCell ref="O3518:P3518"/>
    <mergeCell ref="A3531:B3531"/>
    <mergeCell ref="C3531:F3531"/>
    <mergeCell ref="I3531:J3531"/>
    <mergeCell ref="K3531:N3531"/>
    <mergeCell ref="O3531:P3531"/>
    <mergeCell ref="A3532:B3532"/>
    <mergeCell ref="C3532:F3532"/>
    <mergeCell ref="I3532:J3532"/>
    <mergeCell ref="K3532:N3532"/>
    <mergeCell ref="O3532:P3532"/>
    <mergeCell ref="A3529:B3529"/>
    <mergeCell ref="C3529:F3529"/>
    <mergeCell ref="I3529:J3529"/>
    <mergeCell ref="K3529:N3529"/>
    <mergeCell ref="O3529:P3529"/>
    <mergeCell ref="A3530:B3530"/>
    <mergeCell ref="C3530:F3530"/>
    <mergeCell ref="I3530:J3530"/>
    <mergeCell ref="K3530:N3530"/>
    <mergeCell ref="O3530:P3530"/>
    <mergeCell ref="A3527:B3527"/>
    <mergeCell ref="C3527:F3527"/>
    <mergeCell ref="I3527:J3527"/>
    <mergeCell ref="K3527:N3527"/>
    <mergeCell ref="O3527:P3527"/>
    <mergeCell ref="A3528:B3528"/>
    <mergeCell ref="C3528:F3528"/>
    <mergeCell ref="I3528:J3528"/>
    <mergeCell ref="K3528:N3528"/>
    <mergeCell ref="O3528:P3528"/>
    <mergeCell ref="A3525:B3525"/>
    <mergeCell ref="C3525:F3525"/>
    <mergeCell ref="I3525:J3525"/>
    <mergeCell ref="K3525:N3525"/>
    <mergeCell ref="O3525:P3525"/>
    <mergeCell ref="A3526:B3526"/>
    <mergeCell ref="C3526:F3526"/>
    <mergeCell ref="I3526:J3526"/>
    <mergeCell ref="K3526:N3526"/>
    <mergeCell ref="O3526:P3526"/>
    <mergeCell ref="A3540:B3540"/>
    <mergeCell ref="C3540:F3540"/>
    <mergeCell ref="I3540:J3540"/>
    <mergeCell ref="K3540:N3540"/>
    <mergeCell ref="O3540:P3540"/>
    <mergeCell ref="A3541:B3541"/>
    <mergeCell ref="C3541:F3541"/>
    <mergeCell ref="I3541:J3541"/>
    <mergeCell ref="K3541:N3541"/>
    <mergeCell ref="O3541:P3541"/>
    <mergeCell ref="A3537:F3537"/>
    <mergeCell ref="I3537:J3537"/>
    <mergeCell ref="K3537:N3537"/>
    <mergeCell ref="O3537:P3537"/>
    <mergeCell ref="A3539:B3539"/>
    <mergeCell ref="C3539:Q3539"/>
    <mergeCell ref="A3535:B3535"/>
    <mergeCell ref="C3535:F3535"/>
    <mergeCell ref="I3535:J3535"/>
    <mergeCell ref="K3535:N3535"/>
    <mergeCell ref="O3535:P3535"/>
    <mergeCell ref="A3536:B3536"/>
    <mergeCell ref="C3536:F3536"/>
    <mergeCell ref="I3536:J3536"/>
    <mergeCell ref="K3536:N3536"/>
    <mergeCell ref="O3536:P3536"/>
    <mergeCell ref="A3533:B3533"/>
    <mergeCell ref="C3533:F3533"/>
    <mergeCell ref="I3533:J3533"/>
    <mergeCell ref="K3533:N3533"/>
    <mergeCell ref="O3533:P3533"/>
    <mergeCell ref="A3534:B3534"/>
    <mergeCell ref="C3534:F3534"/>
    <mergeCell ref="I3534:J3534"/>
    <mergeCell ref="K3534:N3534"/>
    <mergeCell ref="O3534:P3534"/>
    <mergeCell ref="A3548:B3548"/>
    <mergeCell ref="C3548:F3548"/>
    <mergeCell ref="I3548:J3548"/>
    <mergeCell ref="K3548:N3548"/>
    <mergeCell ref="O3548:P3548"/>
    <mergeCell ref="A3549:B3549"/>
    <mergeCell ref="C3549:F3549"/>
    <mergeCell ref="I3549:J3549"/>
    <mergeCell ref="K3549:N3549"/>
    <mergeCell ref="O3549:P3549"/>
    <mergeCell ref="A3546:B3546"/>
    <mergeCell ref="C3546:F3546"/>
    <mergeCell ref="I3546:J3546"/>
    <mergeCell ref="K3546:N3546"/>
    <mergeCell ref="O3546:P3546"/>
    <mergeCell ref="A3547:B3547"/>
    <mergeCell ref="C3547:F3547"/>
    <mergeCell ref="I3547:J3547"/>
    <mergeCell ref="K3547:N3547"/>
    <mergeCell ref="O3547:P3547"/>
    <mergeCell ref="A3544:B3544"/>
    <mergeCell ref="C3544:F3544"/>
    <mergeCell ref="I3544:J3544"/>
    <mergeCell ref="K3544:N3544"/>
    <mergeCell ref="O3544:P3544"/>
    <mergeCell ref="A3545:B3545"/>
    <mergeCell ref="C3545:F3545"/>
    <mergeCell ref="I3545:J3545"/>
    <mergeCell ref="K3545:N3545"/>
    <mergeCell ref="O3545:P3545"/>
    <mergeCell ref="A3542:B3542"/>
    <mergeCell ref="C3542:F3542"/>
    <mergeCell ref="I3542:J3542"/>
    <mergeCell ref="K3542:N3542"/>
    <mergeCell ref="O3542:P3542"/>
    <mergeCell ref="A3543:B3543"/>
    <mergeCell ref="C3543:F3543"/>
    <mergeCell ref="I3543:J3543"/>
    <mergeCell ref="K3543:N3543"/>
    <mergeCell ref="O3543:P3543"/>
    <mergeCell ref="A3556:B3556"/>
    <mergeCell ref="C3556:F3556"/>
    <mergeCell ref="I3556:J3556"/>
    <mergeCell ref="K3556:N3556"/>
    <mergeCell ref="O3556:P3556"/>
    <mergeCell ref="A3557:B3557"/>
    <mergeCell ref="C3557:F3557"/>
    <mergeCell ref="I3557:J3557"/>
    <mergeCell ref="K3557:N3557"/>
    <mergeCell ref="O3557:P3557"/>
    <mergeCell ref="A3554:B3554"/>
    <mergeCell ref="C3554:F3554"/>
    <mergeCell ref="I3554:J3554"/>
    <mergeCell ref="K3554:N3554"/>
    <mergeCell ref="O3554:P3554"/>
    <mergeCell ref="A3555:B3555"/>
    <mergeCell ref="C3555:F3555"/>
    <mergeCell ref="I3555:J3555"/>
    <mergeCell ref="K3555:N3555"/>
    <mergeCell ref="O3555:P3555"/>
    <mergeCell ref="A3552:B3552"/>
    <mergeCell ref="C3552:F3552"/>
    <mergeCell ref="I3552:J3552"/>
    <mergeCell ref="K3552:N3552"/>
    <mergeCell ref="O3552:P3552"/>
    <mergeCell ref="A3553:B3553"/>
    <mergeCell ref="C3553:F3553"/>
    <mergeCell ref="I3553:J3553"/>
    <mergeCell ref="K3553:N3553"/>
    <mergeCell ref="O3553:P3553"/>
    <mergeCell ref="A3550:B3550"/>
    <mergeCell ref="C3550:F3550"/>
    <mergeCell ref="I3550:J3550"/>
    <mergeCell ref="K3550:N3550"/>
    <mergeCell ref="O3550:P3550"/>
    <mergeCell ref="A3551:B3551"/>
    <mergeCell ref="C3551:F3551"/>
    <mergeCell ref="I3551:J3551"/>
    <mergeCell ref="K3551:N3551"/>
    <mergeCell ref="O3551:P3551"/>
    <mergeCell ref="A3564:B3564"/>
    <mergeCell ref="C3564:F3564"/>
    <mergeCell ref="I3564:J3564"/>
    <mergeCell ref="K3564:N3564"/>
    <mergeCell ref="O3564:P3564"/>
    <mergeCell ref="A3565:B3565"/>
    <mergeCell ref="C3565:F3565"/>
    <mergeCell ref="I3565:J3565"/>
    <mergeCell ref="K3565:N3565"/>
    <mergeCell ref="O3565:P3565"/>
    <mergeCell ref="A3562:B3562"/>
    <mergeCell ref="C3562:F3562"/>
    <mergeCell ref="I3562:J3562"/>
    <mergeCell ref="K3562:N3562"/>
    <mergeCell ref="O3562:P3562"/>
    <mergeCell ref="A3563:B3563"/>
    <mergeCell ref="C3563:F3563"/>
    <mergeCell ref="I3563:J3563"/>
    <mergeCell ref="K3563:N3563"/>
    <mergeCell ref="O3563:P3563"/>
    <mergeCell ref="A3560:B3560"/>
    <mergeCell ref="C3560:F3560"/>
    <mergeCell ref="I3560:J3560"/>
    <mergeCell ref="K3560:N3560"/>
    <mergeCell ref="O3560:P3560"/>
    <mergeCell ref="A3561:B3561"/>
    <mergeCell ref="C3561:F3561"/>
    <mergeCell ref="I3561:J3561"/>
    <mergeCell ref="K3561:N3561"/>
    <mergeCell ref="O3561:P3561"/>
    <mergeCell ref="A3558:B3558"/>
    <mergeCell ref="C3558:F3558"/>
    <mergeCell ref="I3558:J3558"/>
    <mergeCell ref="K3558:N3558"/>
    <mergeCell ref="O3558:P3558"/>
    <mergeCell ref="A3559:B3559"/>
    <mergeCell ref="C3559:F3559"/>
    <mergeCell ref="I3559:J3559"/>
    <mergeCell ref="K3559:N3559"/>
    <mergeCell ref="O3559:P3559"/>
    <mergeCell ref="A3572:B3572"/>
    <mergeCell ref="C3572:F3572"/>
    <mergeCell ref="I3572:J3572"/>
    <mergeCell ref="K3572:N3572"/>
    <mergeCell ref="O3572:P3572"/>
    <mergeCell ref="A3573:B3573"/>
    <mergeCell ref="C3573:F3573"/>
    <mergeCell ref="I3573:J3573"/>
    <mergeCell ref="K3573:N3573"/>
    <mergeCell ref="O3573:P3573"/>
    <mergeCell ref="A3570:B3570"/>
    <mergeCell ref="C3570:F3570"/>
    <mergeCell ref="I3570:J3570"/>
    <mergeCell ref="K3570:N3570"/>
    <mergeCell ref="O3570:P3570"/>
    <mergeCell ref="A3571:B3571"/>
    <mergeCell ref="C3571:F3571"/>
    <mergeCell ref="I3571:J3571"/>
    <mergeCell ref="K3571:N3571"/>
    <mergeCell ref="O3571:P3571"/>
    <mergeCell ref="A3568:B3568"/>
    <mergeCell ref="C3568:F3568"/>
    <mergeCell ref="I3568:J3568"/>
    <mergeCell ref="K3568:N3568"/>
    <mergeCell ref="O3568:P3568"/>
    <mergeCell ref="A3569:B3569"/>
    <mergeCell ref="C3569:F3569"/>
    <mergeCell ref="I3569:J3569"/>
    <mergeCell ref="K3569:N3569"/>
    <mergeCell ref="O3569:P3569"/>
    <mergeCell ref="A3566:B3566"/>
    <mergeCell ref="C3566:F3566"/>
    <mergeCell ref="I3566:J3566"/>
    <mergeCell ref="K3566:N3566"/>
    <mergeCell ref="O3566:P3566"/>
    <mergeCell ref="A3567:B3567"/>
    <mergeCell ref="C3567:F3567"/>
    <mergeCell ref="I3567:J3567"/>
    <mergeCell ref="K3567:N3567"/>
    <mergeCell ref="O3567:P3567"/>
    <mergeCell ref="A3580:B3580"/>
    <mergeCell ref="C3580:F3580"/>
    <mergeCell ref="I3580:J3580"/>
    <mergeCell ref="K3580:N3580"/>
    <mergeCell ref="O3580:P3580"/>
    <mergeCell ref="A3581:B3581"/>
    <mergeCell ref="C3581:F3581"/>
    <mergeCell ref="I3581:J3581"/>
    <mergeCell ref="K3581:N3581"/>
    <mergeCell ref="O3581:P3581"/>
    <mergeCell ref="A3578:B3578"/>
    <mergeCell ref="C3578:F3578"/>
    <mergeCell ref="I3578:J3578"/>
    <mergeCell ref="K3578:N3578"/>
    <mergeCell ref="O3578:P3578"/>
    <mergeCell ref="A3579:B3579"/>
    <mergeCell ref="C3579:F3579"/>
    <mergeCell ref="I3579:J3579"/>
    <mergeCell ref="K3579:N3579"/>
    <mergeCell ref="O3579:P3579"/>
    <mergeCell ref="A3576:B3576"/>
    <mergeCell ref="C3576:F3576"/>
    <mergeCell ref="I3576:J3576"/>
    <mergeCell ref="K3576:N3576"/>
    <mergeCell ref="O3576:P3576"/>
    <mergeCell ref="A3577:B3577"/>
    <mergeCell ref="C3577:F3577"/>
    <mergeCell ref="I3577:J3577"/>
    <mergeCell ref="K3577:N3577"/>
    <mergeCell ref="O3577:P3577"/>
    <mergeCell ref="A3574:B3574"/>
    <mergeCell ref="C3574:F3574"/>
    <mergeCell ref="I3574:J3574"/>
    <mergeCell ref="K3574:N3574"/>
    <mergeCell ref="O3574:P3574"/>
    <mergeCell ref="A3575:B3575"/>
    <mergeCell ref="C3575:F3575"/>
    <mergeCell ref="I3575:J3575"/>
    <mergeCell ref="K3575:N3575"/>
    <mergeCell ref="O3575:P3575"/>
    <mergeCell ref="A3588:F3588"/>
    <mergeCell ref="I3588:J3588"/>
    <mergeCell ref="K3588:N3588"/>
    <mergeCell ref="O3588:P3588"/>
    <mergeCell ref="A3590:B3590"/>
    <mergeCell ref="C3590:Q3590"/>
    <mergeCell ref="A3586:B3586"/>
    <mergeCell ref="C3586:F3586"/>
    <mergeCell ref="I3586:J3586"/>
    <mergeCell ref="K3586:N3586"/>
    <mergeCell ref="O3586:P3586"/>
    <mergeCell ref="A3587:B3587"/>
    <mergeCell ref="C3587:F3587"/>
    <mergeCell ref="I3587:J3587"/>
    <mergeCell ref="K3587:N3587"/>
    <mergeCell ref="O3587:P3587"/>
    <mergeCell ref="A3584:B3584"/>
    <mergeCell ref="C3584:F3584"/>
    <mergeCell ref="I3584:J3584"/>
    <mergeCell ref="K3584:N3584"/>
    <mergeCell ref="O3584:P3584"/>
    <mergeCell ref="A3585:B3585"/>
    <mergeCell ref="C3585:F3585"/>
    <mergeCell ref="I3585:J3585"/>
    <mergeCell ref="K3585:N3585"/>
    <mergeCell ref="O3585:P3585"/>
    <mergeCell ref="A3582:B3582"/>
    <mergeCell ref="C3582:F3582"/>
    <mergeCell ref="I3582:J3582"/>
    <mergeCell ref="K3582:N3582"/>
    <mergeCell ref="O3582:P3582"/>
    <mergeCell ref="A3583:B3583"/>
    <mergeCell ref="C3583:F3583"/>
    <mergeCell ref="I3583:J3583"/>
    <mergeCell ref="K3583:N3583"/>
    <mergeCell ref="O3583:P3583"/>
    <mergeCell ref="A3597:B3597"/>
    <mergeCell ref="C3597:F3597"/>
    <mergeCell ref="I3597:J3597"/>
    <mergeCell ref="K3597:N3597"/>
    <mergeCell ref="O3597:P3597"/>
    <mergeCell ref="A3598:B3598"/>
    <mergeCell ref="C3598:F3598"/>
    <mergeCell ref="I3598:J3598"/>
    <mergeCell ref="K3598:N3598"/>
    <mergeCell ref="O3598:P3598"/>
    <mergeCell ref="A3595:B3595"/>
    <mergeCell ref="C3595:F3595"/>
    <mergeCell ref="I3595:J3595"/>
    <mergeCell ref="K3595:N3595"/>
    <mergeCell ref="O3595:P3595"/>
    <mergeCell ref="A3596:B3596"/>
    <mergeCell ref="C3596:F3596"/>
    <mergeCell ref="I3596:J3596"/>
    <mergeCell ref="K3596:N3596"/>
    <mergeCell ref="O3596:P3596"/>
    <mergeCell ref="A3593:B3593"/>
    <mergeCell ref="C3593:F3593"/>
    <mergeCell ref="I3593:J3593"/>
    <mergeCell ref="K3593:N3593"/>
    <mergeCell ref="O3593:P3593"/>
    <mergeCell ref="A3594:B3594"/>
    <mergeCell ref="C3594:F3594"/>
    <mergeCell ref="I3594:J3594"/>
    <mergeCell ref="K3594:N3594"/>
    <mergeCell ref="O3594:P3594"/>
    <mergeCell ref="A3591:B3591"/>
    <mergeCell ref="C3591:F3591"/>
    <mergeCell ref="I3591:J3591"/>
    <mergeCell ref="K3591:N3591"/>
    <mergeCell ref="O3591:P3591"/>
    <mergeCell ref="A3592:B3592"/>
    <mergeCell ref="C3592:F3592"/>
    <mergeCell ref="I3592:J3592"/>
    <mergeCell ref="K3592:N3592"/>
    <mergeCell ref="O3592:P3592"/>
    <mergeCell ref="A3605:B3605"/>
    <mergeCell ref="C3605:F3605"/>
    <mergeCell ref="I3605:J3605"/>
    <mergeCell ref="K3605:N3605"/>
    <mergeCell ref="O3605:P3605"/>
    <mergeCell ref="A3606:F3606"/>
    <mergeCell ref="I3606:J3606"/>
    <mergeCell ref="K3606:N3606"/>
    <mergeCell ref="O3606:P3606"/>
    <mergeCell ref="A3603:B3603"/>
    <mergeCell ref="C3603:F3603"/>
    <mergeCell ref="I3603:J3603"/>
    <mergeCell ref="K3603:N3603"/>
    <mergeCell ref="O3603:P3603"/>
    <mergeCell ref="A3604:B3604"/>
    <mergeCell ref="C3604:F3604"/>
    <mergeCell ref="I3604:J3604"/>
    <mergeCell ref="K3604:N3604"/>
    <mergeCell ref="O3604:P3604"/>
    <mergeCell ref="A3601:B3601"/>
    <mergeCell ref="C3601:F3601"/>
    <mergeCell ref="I3601:J3601"/>
    <mergeCell ref="K3601:N3601"/>
    <mergeCell ref="O3601:P3601"/>
    <mergeCell ref="A3602:B3602"/>
    <mergeCell ref="C3602:F3602"/>
    <mergeCell ref="I3602:J3602"/>
    <mergeCell ref="K3602:N3602"/>
    <mergeCell ref="O3602:P3602"/>
    <mergeCell ref="A3599:B3599"/>
    <mergeCell ref="C3599:F3599"/>
    <mergeCell ref="I3599:J3599"/>
    <mergeCell ref="K3599:N3599"/>
    <mergeCell ref="O3599:P3599"/>
    <mergeCell ref="A3600:B3600"/>
    <mergeCell ref="C3600:F3600"/>
    <mergeCell ref="I3600:J3600"/>
    <mergeCell ref="K3600:N3600"/>
    <mergeCell ref="O3600:P3600"/>
    <mergeCell ref="A3614:B3614"/>
    <mergeCell ref="C3614:F3614"/>
    <mergeCell ref="I3614:J3614"/>
    <mergeCell ref="K3614:N3614"/>
    <mergeCell ref="O3614:P3614"/>
    <mergeCell ref="A3615:B3615"/>
    <mergeCell ref="C3615:F3615"/>
    <mergeCell ref="I3615:J3615"/>
    <mergeCell ref="K3615:N3615"/>
    <mergeCell ref="O3615:P3615"/>
    <mergeCell ref="A3612:B3612"/>
    <mergeCell ref="C3612:F3612"/>
    <mergeCell ref="I3612:J3612"/>
    <mergeCell ref="K3612:N3612"/>
    <mergeCell ref="O3612:P3612"/>
    <mergeCell ref="A3613:B3613"/>
    <mergeCell ref="C3613:F3613"/>
    <mergeCell ref="I3613:J3613"/>
    <mergeCell ref="K3613:N3613"/>
    <mergeCell ref="O3613:P3613"/>
    <mergeCell ref="A3610:B3610"/>
    <mergeCell ref="C3610:F3610"/>
    <mergeCell ref="I3610:J3610"/>
    <mergeCell ref="K3610:N3610"/>
    <mergeCell ref="O3610:P3610"/>
    <mergeCell ref="A3611:B3611"/>
    <mergeCell ref="C3611:F3611"/>
    <mergeCell ref="I3611:J3611"/>
    <mergeCell ref="K3611:N3611"/>
    <mergeCell ref="O3611:P3611"/>
    <mergeCell ref="A3608:B3608"/>
    <mergeCell ref="C3608:Q3608"/>
    <mergeCell ref="A3609:B3609"/>
    <mergeCell ref="C3609:F3609"/>
    <mergeCell ref="I3609:J3609"/>
    <mergeCell ref="K3609:N3609"/>
    <mergeCell ref="O3609:P3609"/>
    <mergeCell ref="A3622:B3622"/>
    <mergeCell ref="C3622:F3622"/>
    <mergeCell ref="I3622:J3622"/>
    <mergeCell ref="K3622:N3622"/>
    <mergeCell ref="O3622:P3622"/>
    <mergeCell ref="A3623:B3623"/>
    <mergeCell ref="C3623:F3623"/>
    <mergeCell ref="I3623:J3623"/>
    <mergeCell ref="K3623:N3623"/>
    <mergeCell ref="O3623:P3623"/>
    <mergeCell ref="A3620:B3620"/>
    <mergeCell ref="C3620:F3620"/>
    <mergeCell ref="I3620:J3620"/>
    <mergeCell ref="K3620:N3620"/>
    <mergeCell ref="O3620:P3620"/>
    <mergeCell ref="A3621:B3621"/>
    <mergeCell ref="C3621:F3621"/>
    <mergeCell ref="I3621:J3621"/>
    <mergeCell ref="K3621:N3621"/>
    <mergeCell ref="O3621:P3621"/>
    <mergeCell ref="A3618:B3618"/>
    <mergeCell ref="C3618:F3618"/>
    <mergeCell ref="I3618:J3618"/>
    <mergeCell ref="K3618:N3618"/>
    <mergeCell ref="O3618:P3618"/>
    <mergeCell ref="A3619:B3619"/>
    <mergeCell ref="C3619:F3619"/>
    <mergeCell ref="I3619:J3619"/>
    <mergeCell ref="K3619:N3619"/>
    <mergeCell ref="O3619:P3619"/>
    <mergeCell ref="A3616:B3616"/>
    <mergeCell ref="C3616:F3616"/>
    <mergeCell ref="I3616:J3616"/>
    <mergeCell ref="K3616:N3616"/>
    <mergeCell ref="O3616:P3616"/>
    <mergeCell ref="A3617:B3617"/>
    <mergeCell ref="C3617:F3617"/>
    <mergeCell ref="I3617:J3617"/>
    <mergeCell ref="K3617:N3617"/>
    <mergeCell ref="O3617:P3617"/>
    <mergeCell ref="A3631:B3631"/>
    <mergeCell ref="C3631:F3631"/>
    <mergeCell ref="I3631:J3631"/>
    <mergeCell ref="K3631:N3631"/>
    <mergeCell ref="O3631:P3631"/>
    <mergeCell ref="A3632:B3632"/>
    <mergeCell ref="C3632:F3632"/>
    <mergeCell ref="I3632:J3632"/>
    <mergeCell ref="K3632:N3632"/>
    <mergeCell ref="O3632:P3632"/>
    <mergeCell ref="A3629:B3629"/>
    <mergeCell ref="C3629:Q3629"/>
    <mergeCell ref="A3630:B3630"/>
    <mergeCell ref="C3630:F3630"/>
    <mergeCell ref="I3630:J3630"/>
    <mergeCell ref="K3630:N3630"/>
    <mergeCell ref="O3630:P3630"/>
    <mergeCell ref="A3626:B3626"/>
    <mergeCell ref="C3626:F3626"/>
    <mergeCell ref="I3626:J3626"/>
    <mergeCell ref="K3626:N3626"/>
    <mergeCell ref="O3626:P3626"/>
    <mergeCell ref="A3627:F3627"/>
    <mergeCell ref="I3627:J3627"/>
    <mergeCell ref="K3627:N3627"/>
    <mergeCell ref="O3627:P3627"/>
    <mergeCell ref="A3624:B3624"/>
    <mergeCell ref="C3624:F3624"/>
    <mergeCell ref="I3624:J3624"/>
    <mergeCell ref="K3624:N3624"/>
    <mergeCell ref="O3624:P3624"/>
    <mergeCell ref="A3625:B3625"/>
    <mergeCell ref="C3625:F3625"/>
    <mergeCell ref="I3625:J3625"/>
    <mergeCell ref="K3625:N3625"/>
    <mergeCell ref="O3625:P3625"/>
    <mergeCell ref="A3639:B3639"/>
    <mergeCell ref="C3639:F3639"/>
    <mergeCell ref="I3639:J3639"/>
    <mergeCell ref="K3639:N3639"/>
    <mergeCell ref="O3639:P3639"/>
    <mergeCell ref="A3640:B3640"/>
    <mergeCell ref="C3640:F3640"/>
    <mergeCell ref="I3640:J3640"/>
    <mergeCell ref="K3640:N3640"/>
    <mergeCell ref="O3640:P3640"/>
    <mergeCell ref="A3637:B3637"/>
    <mergeCell ref="C3637:F3637"/>
    <mergeCell ref="I3637:J3637"/>
    <mergeCell ref="K3637:N3637"/>
    <mergeCell ref="O3637:P3637"/>
    <mergeCell ref="A3638:B3638"/>
    <mergeCell ref="C3638:F3638"/>
    <mergeCell ref="I3638:J3638"/>
    <mergeCell ref="K3638:N3638"/>
    <mergeCell ref="O3638:P3638"/>
    <mergeCell ref="A3635:B3635"/>
    <mergeCell ref="C3635:F3635"/>
    <mergeCell ref="I3635:J3635"/>
    <mergeCell ref="K3635:N3635"/>
    <mergeCell ref="O3635:P3635"/>
    <mergeCell ref="A3636:B3636"/>
    <mergeCell ref="C3636:F3636"/>
    <mergeCell ref="I3636:J3636"/>
    <mergeCell ref="K3636:N3636"/>
    <mergeCell ref="O3636:P3636"/>
    <mergeCell ref="A3633:B3633"/>
    <mergeCell ref="C3633:F3633"/>
    <mergeCell ref="I3633:J3633"/>
    <mergeCell ref="K3633:N3633"/>
    <mergeCell ref="O3633:P3633"/>
    <mergeCell ref="A3634:B3634"/>
    <mergeCell ref="C3634:F3634"/>
    <mergeCell ref="I3634:J3634"/>
    <mergeCell ref="K3634:N3634"/>
    <mergeCell ref="O3634:P3634"/>
    <mergeCell ref="A3651:F3651"/>
    <mergeCell ref="I3651:J3651"/>
    <mergeCell ref="K3651:N3651"/>
    <mergeCell ref="O3651:P3651"/>
    <mergeCell ref="A3653:B3653"/>
    <mergeCell ref="C3653:Q3653"/>
    <mergeCell ref="A3649:B3649"/>
    <mergeCell ref="C3649:Q3649"/>
    <mergeCell ref="A3650:B3650"/>
    <mergeCell ref="C3650:F3650"/>
    <mergeCell ref="I3650:J3650"/>
    <mergeCell ref="K3650:N3650"/>
    <mergeCell ref="O3650:P3650"/>
    <mergeCell ref="A3646:B3646"/>
    <mergeCell ref="C3646:F3646"/>
    <mergeCell ref="I3646:J3646"/>
    <mergeCell ref="K3646:N3646"/>
    <mergeCell ref="O3646:P3646"/>
    <mergeCell ref="A3647:F3647"/>
    <mergeCell ref="I3647:J3647"/>
    <mergeCell ref="K3647:N3647"/>
    <mergeCell ref="O3647:P3647"/>
    <mergeCell ref="A3644:B3644"/>
    <mergeCell ref="C3644:Q3644"/>
    <mergeCell ref="A3645:B3645"/>
    <mergeCell ref="C3645:F3645"/>
    <mergeCell ref="I3645:J3645"/>
    <mergeCell ref="K3645:N3645"/>
    <mergeCell ref="O3645:P3645"/>
    <mergeCell ref="A3641:B3641"/>
    <mergeCell ref="C3641:F3641"/>
    <mergeCell ref="I3641:J3641"/>
    <mergeCell ref="K3641:N3641"/>
    <mergeCell ref="O3641:P3641"/>
    <mergeCell ref="A3642:F3642"/>
    <mergeCell ref="I3642:J3642"/>
    <mergeCell ref="K3642:N3642"/>
    <mergeCell ref="O3642:P3642"/>
    <mergeCell ref="A3661:B3661"/>
    <mergeCell ref="C3661:F3661"/>
    <mergeCell ref="I3661:J3661"/>
    <mergeCell ref="K3661:N3661"/>
    <mergeCell ref="O3661:P3661"/>
    <mergeCell ref="A3662:B3662"/>
    <mergeCell ref="C3662:F3662"/>
    <mergeCell ref="I3662:J3662"/>
    <mergeCell ref="K3662:N3662"/>
    <mergeCell ref="O3662:P3662"/>
    <mergeCell ref="A3659:B3659"/>
    <mergeCell ref="C3659:F3659"/>
    <mergeCell ref="I3659:J3659"/>
    <mergeCell ref="K3659:N3659"/>
    <mergeCell ref="O3659:P3659"/>
    <mergeCell ref="A3660:B3660"/>
    <mergeCell ref="C3660:F3660"/>
    <mergeCell ref="I3660:J3660"/>
    <mergeCell ref="K3660:N3660"/>
    <mergeCell ref="O3660:P3660"/>
    <mergeCell ref="A3657:B3657"/>
    <mergeCell ref="C3657:Q3657"/>
    <mergeCell ref="A3658:B3658"/>
    <mergeCell ref="C3658:F3658"/>
    <mergeCell ref="I3658:J3658"/>
    <mergeCell ref="K3658:N3658"/>
    <mergeCell ref="O3658:P3658"/>
    <mergeCell ref="A3654:B3654"/>
    <mergeCell ref="C3654:F3654"/>
    <mergeCell ref="I3654:J3654"/>
    <mergeCell ref="K3654:N3654"/>
    <mergeCell ref="O3654:P3654"/>
    <mergeCell ref="A3655:F3655"/>
    <mergeCell ref="I3655:J3655"/>
    <mergeCell ref="K3655:N3655"/>
    <mergeCell ref="O3655:P3655"/>
    <mergeCell ref="A3670:B3670"/>
    <mergeCell ref="C3670:F3670"/>
    <mergeCell ref="I3670:J3670"/>
    <mergeCell ref="K3670:N3670"/>
    <mergeCell ref="O3670:P3670"/>
    <mergeCell ref="A3671:B3671"/>
    <mergeCell ref="C3671:F3671"/>
    <mergeCell ref="I3671:J3671"/>
    <mergeCell ref="K3671:N3671"/>
    <mergeCell ref="O3671:P3671"/>
    <mergeCell ref="A3667:F3667"/>
    <mergeCell ref="I3667:J3667"/>
    <mergeCell ref="K3667:N3667"/>
    <mergeCell ref="O3667:P3667"/>
    <mergeCell ref="A3669:B3669"/>
    <mergeCell ref="C3669:Q3669"/>
    <mergeCell ref="A3665:B3665"/>
    <mergeCell ref="C3665:F3665"/>
    <mergeCell ref="I3665:J3665"/>
    <mergeCell ref="K3665:N3665"/>
    <mergeCell ref="O3665:P3665"/>
    <mergeCell ref="A3666:B3666"/>
    <mergeCell ref="C3666:F3666"/>
    <mergeCell ref="I3666:J3666"/>
    <mergeCell ref="K3666:N3666"/>
    <mergeCell ref="O3666:P3666"/>
    <mergeCell ref="A3663:B3663"/>
    <mergeCell ref="C3663:F3663"/>
    <mergeCell ref="I3663:J3663"/>
    <mergeCell ref="K3663:N3663"/>
    <mergeCell ref="O3663:P3663"/>
    <mergeCell ref="A3664:B3664"/>
    <mergeCell ref="C3664:F3664"/>
    <mergeCell ref="I3664:J3664"/>
    <mergeCell ref="K3664:N3664"/>
    <mergeCell ref="O3664:P3664"/>
    <mergeCell ref="A3678:B3678"/>
    <mergeCell ref="C3678:F3678"/>
    <mergeCell ref="I3678:J3678"/>
    <mergeCell ref="K3678:N3678"/>
    <mergeCell ref="O3678:P3678"/>
    <mergeCell ref="A3679:B3679"/>
    <mergeCell ref="C3679:F3679"/>
    <mergeCell ref="I3679:J3679"/>
    <mergeCell ref="K3679:N3679"/>
    <mergeCell ref="O3679:P3679"/>
    <mergeCell ref="A3676:B3676"/>
    <mergeCell ref="C3676:F3676"/>
    <mergeCell ref="I3676:J3676"/>
    <mergeCell ref="K3676:N3676"/>
    <mergeCell ref="O3676:P3676"/>
    <mergeCell ref="A3677:B3677"/>
    <mergeCell ref="C3677:F3677"/>
    <mergeCell ref="I3677:J3677"/>
    <mergeCell ref="K3677:N3677"/>
    <mergeCell ref="O3677:P3677"/>
    <mergeCell ref="A3674:B3674"/>
    <mergeCell ref="C3674:F3674"/>
    <mergeCell ref="I3674:J3674"/>
    <mergeCell ref="K3674:N3674"/>
    <mergeCell ref="O3674:P3674"/>
    <mergeCell ref="A3675:B3675"/>
    <mergeCell ref="C3675:F3675"/>
    <mergeCell ref="I3675:J3675"/>
    <mergeCell ref="K3675:N3675"/>
    <mergeCell ref="O3675:P3675"/>
    <mergeCell ref="A3672:B3672"/>
    <mergeCell ref="C3672:F3672"/>
    <mergeCell ref="I3672:J3672"/>
    <mergeCell ref="K3672:N3672"/>
    <mergeCell ref="O3672:P3672"/>
    <mergeCell ref="A3673:B3673"/>
    <mergeCell ref="C3673:F3673"/>
    <mergeCell ref="I3673:J3673"/>
    <mergeCell ref="K3673:N3673"/>
    <mergeCell ref="O3673:P3673"/>
    <mergeCell ref="A3686:B3686"/>
    <mergeCell ref="C3686:F3686"/>
    <mergeCell ref="I3686:J3686"/>
    <mergeCell ref="K3686:N3686"/>
    <mergeCell ref="O3686:P3686"/>
    <mergeCell ref="A3687:B3687"/>
    <mergeCell ref="C3687:F3687"/>
    <mergeCell ref="I3687:J3687"/>
    <mergeCell ref="K3687:N3687"/>
    <mergeCell ref="O3687:P3687"/>
    <mergeCell ref="A3684:B3684"/>
    <mergeCell ref="C3684:F3684"/>
    <mergeCell ref="I3684:J3684"/>
    <mergeCell ref="K3684:N3684"/>
    <mergeCell ref="O3684:P3684"/>
    <mergeCell ref="A3685:B3685"/>
    <mergeCell ref="C3685:F3685"/>
    <mergeCell ref="I3685:J3685"/>
    <mergeCell ref="K3685:N3685"/>
    <mergeCell ref="O3685:P3685"/>
    <mergeCell ref="A3682:B3682"/>
    <mergeCell ref="C3682:F3682"/>
    <mergeCell ref="I3682:J3682"/>
    <mergeCell ref="K3682:N3682"/>
    <mergeCell ref="O3682:P3682"/>
    <mergeCell ref="A3683:B3683"/>
    <mergeCell ref="C3683:F3683"/>
    <mergeCell ref="I3683:J3683"/>
    <mergeCell ref="K3683:N3683"/>
    <mergeCell ref="O3683:P3683"/>
    <mergeCell ref="A3680:B3680"/>
    <mergeCell ref="C3680:F3680"/>
    <mergeCell ref="I3680:J3680"/>
    <mergeCell ref="K3680:N3680"/>
    <mergeCell ref="O3680:P3680"/>
    <mergeCell ref="A3681:B3681"/>
    <mergeCell ref="C3681:F3681"/>
    <mergeCell ref="I3681:J3681"/>
    <mergeCell ref="K3681:N3681"/>
    <mergeCell ref="O3681:P3681"/>
    <mergeCell ref="A3694:B3694"/>
    <mergeCell ref="C3694:F3694"/>
    <mergeCell ref="I3694:J3694"/>
    <mergeCell ref="K3694:N3694"/>
    <mergeCell ref="O3694:P3694"/>
    <mergeCell ref="A3695:F3695"/>
    <mergeCell ref="I3695:J3695"/>
    <mergeCell ref="K3695:N3695"/>
    <mergeCell ref="O3695:P3695"/>
    <mergeCell ref="A3692:B3692"/>
    <mergeCell ref="C3692:F3692"/>
    <mergeCell ref="I3692:J3692"/>
    <mergeCell ref="K3692:N3692"/>
    <mergeCell ref="O3692:P3692"/>
    <mergeCell ref="A3693:B3693"/>
    <mergeCell ref="C3693:F3693"/>
    <mergeCell ref="I3693:J3693"/>
    <mergeCell ref="K3693:N3693"/>
    <mergeCell ref="O3693:P3693"/>
    <mergeCell ref="A3690:B3690"/>
    <mergeCell ref="C3690:F3690"/>
    <mergeCell ref="I3690:J3690"/>
    <mergeCell ref="K3690:N3690"/>
    <mergeCell ref="O3690:P3690"/>
    <mergeCell ref="A3691:B3691"/>
    <mergeCell ref="C3691:F3691"/>
    <mergeCell ref="I3691:J3691"/>
    <mergeCell ref="K3691:N3691"/>
    <mergeCell ref="O3691:P3691"/>
    <mergeCell ref="A3688:B3688"/>
    <mergeCell ref="C3688:F3688"/>
    <mergeCell ref="I3688:J3688"/>
    <mergeCell ref="K3688:N3688"/>
    <mergeCell ref="O3688:P3688"/>
    <mergeCell ref="A3689:B3689"/>
    <mergeCell ref="C3689:F3689"/>
    <mergeCell ref="I3689:J3689"/>
    <mergeCell ref="K3689:N3689"/>
    <mergeCell ref="O3689:P3689"/>
    <mergeCell ref="A3703:B3703"/>
    <mergeCell ref="C3703:F3703"/>
    <mergeCell ref="I3703:J3703"/>
    <mergeCell ref="K3703:N3703"/>
    <mergeCell ref="O3703:P3703"/>
    <mergeCell ref="A3704:B3704"/>
    <mergeCell ref="C3704:F3704"/>
    <mergeCell ref="I3704:J3704"/>
    <mergeCell ref="K3704:N3704"/>
    <mergeCell ref="O3704:P3704"/>
    <mergeCell ref="A3701:B3701"/>
    <mergeCell ref="C3701:F3701"/>
    <mergeCell ref="I3701:J3701"/>
    <mergeCell ref="K3701:N3701"/>
    <mergeCell ref="O3701:P3701"/>
    <mergeCell ref="A3702:B3702"/>
    <mergeCell ref="C3702:F3702"/>
    <mergeCell ref="I3702:J3702"/>
    <mergeCell ref="K3702:N3702"/>
    <mergeCell ref="O3702:P3702"/>
    <mergeCell ref="A3699:B3699"/>
    <mergeCell ref="C3699:F3699"/>
    <mergeCell ref="I3699:J3699"/>
    <mergeCell ref="K3699:N3699"/>
    <mergeCell ref="O3699:P3699"/>
    <mergeCell ref="A3700:B3700"/>
    <mergeCell ref="C3700:F3700"/>
    <mergeCell ref="I3700:J3700"/>
    <mergeCell ref="K3700:N3700"/>
    <mergeCell ref="O3700:P3700"/>
    <mergeCell ref="A3697:B3697"/>
    <mergeCell ref="C3697:Q3697"/>
    <mergeCell ref="A3698:B3698"/>
    <mergeCell ref="C3698:F3698"/>
    <mergeCell ref="I3698:J3698"/>
    <mergeCell ref="K3698:N3698"/>
    <mergeCell ref="O3698:P3698"/>
    <mergeCell ref="A3711:F3711"/>
    <mergeCell ref="I3711:J3711"/>
    <mergeCell ref="K3711:N3711"/>
    <mergeCell ref="O3711:P3711"/>
    <mergeCell ref="A3713:B3713"/>
    <mergeCell ref="C3713:Q3713"/>
    <mergeCell ref="A3709:B3709"/>
    <mergeCell ref="C3709:F3709"/>
    <mergeCell ref="I3709:J3709"/>
    <mergeCell ref="K3709:N3709"/>
    <mergeCell ref="O3709:P3709"/>
    <mergeCell ref="A3710:B3710"/>
    <mergeCell ref="C3710:F3710"/>
    <mergeCell ref="I3710:J3710"/>
    <mergeCell ref="K3710:N3710"/>
    <mergeCell ref="O3710:P3710"/>
    <mergeCell ref="A3707:B3707"/>
    <mergeCell ref="C3707:F3707"/>
    <mergeCell ref="I3707:J3707"/>
    <mergeCell ref="K3707:N3707"/>
    <mergeCell ref="O3707:P3707"/>
    <mergeCell ref="A3708:B3708"/>
    <mergeCell ref="C3708:F3708"/>
    <mergeCell ref="I3708:J3708"/>
    <mergeCell ref="K3708:N3708"/>
    <mergeCell ref="O3708:P3708"/>
    <mergeCell ref="A3705:B3705"/>
    <mergeCell ref="C3705:F3705"/>
    <mergeCell ref="I3705:J3705"/>
    <mergeCell ref="K3705:N3705"/>
    <mergeCell ref="O3705:P3705"/>
    <mergeCell ref="A3706:B3706"/>
    <mergeCell ref="C3706:F3706"/>
    <mergeCell ref="I3706:J3706"/>
    <mergeCell ref="K3706:N3706"/>
    <mergeCell ref="O3706:P3706"/>
    <mergeCell ref="A3720:B3720"/>
    <mergeCell ref="C3720:F3720"/>
    <mergeCell ref="I3720:J3720"/>
    <mergeCell ref="K3720:N3720"/>
    <mergeCell ref="O3720:P3720"/>
    <mergeCell ref="A3721:B3721"/>
    <mergeCell ref="C3721:F3721"/>
    <mergeCell ref="I3721:J3721"/>
    <mergeCell ref="K3721:N3721"/>
    <mergeCell ref="O3721:P3721"/>
    <mergeCell ref="A3718:B3718"/>
    <mergeCell ref="C3718:F3718"/>
    <mergeCell ref="I3718:J3718"/>
    <mergeCell ref="K3718:N3718"/>
    <mergeCell ref="O3718:P3718"/>
    <mergeCell ref="A3719:B3719"/>
    <mergeCell ref="C3719:F3719"/>
    <mergeCell ref="I3719:J3719"/>
    <mergeCell ref="K3719:N3719"/>
    <mergeCell ref="O3719:P3719"/>
    <mergeCell ref="A3716:B3716"/>
    <mergeCell ref="C3716:F3716"/>
    <mergeCell ref="I3716:J3716"/>
    <mergeCell ref="K3716:N3716"/>
    <mergeCell ref="O3716:P3716"/>
    <mergeCell ref="A3717:B3717"/>
    <mergeCell ref="C3717:F3717"/>
    <mergeCell ref="I3717:J3717"/>
    <mergeCell ref="K3717:N3717"/>
    <mergeCell ref="O3717:P3717"/>
    <mergeCell ref="A3714:B3714"/>
    <mergeCell ref="C3714:F3714"/>
    <mergeCell ref="I3714:J3714"/>
    <mergeCell ref="K3714:N3714"/>
    <mergeCell ref="O3714:P3714"/>
    <mergeCell ref="A3715:B3715"/>
    <mergeCell ref="C3715:F3715"/>
    <mergeCell ref="I3715:J3715"/>
    <mergeCell ref="K3715:N3715"/>
    <mergeCell ref="O3715:P3715"/>
    <mergeCell ref="A3729:B3729"/>
    <mergeCell ref="C3729:F3729"/>
    <mergeCell ref="I3729:J3729"/>
    <mergeCell ref="K3729:N3729"/>
    <mergeCell ref="O3729:P3729"/>
    <mergeCell ref="A3730:B3730"/>
    <mergeCell ref="C3730:F3730"/>
    <mergeCell ref="I3730:J3730"/>
    <mergeCell ref="K3730:N3730"/>
    <mergeCell ref="O3730:P3730"/>
    <mergeCell ref="A3727:B3727"/>
    <mergeCell ref="C3727:Q3727"/>
    <mergeCell ref="A3728:B3728"/>
    <mergeCell ref="C3728:F3728"/>
    <mergeCell ref="I3728:J3728"/>
    <mergeCell ref="K3728:N3728"/>
    <mergeCell ref="O3728:P3728"/>
    <mergeCell ref="A3724:B3724"/>
    <mergeCell ref="C3724:F3724"/>
    <mergeCell ref="I3724:J3724"/>
    <mergeCell ref="K3724:N3724"/>
    <mergeCell ref="O3724:P3724"/>
    <mergeCell ref="A3725:F3725"/>
    <mergeCell ref="I3725:J3725"/>
    <mergeCell ref="K3725:N3725"/>
    <mergeCell ref="O3725:P3725"/>
    <mergeCell ref="A3722:B3722"/>
    <mergeCell ref="C3722:F3722"/>
    <mergeCell ref="I3722:J3722"/>
    <mergeCell ref="K3722:N3722"/>
    <mergeCell ref="O3722:P3722"/>
    <mergeCell ref="A3723:B3723"/>
    <mergeCell ref="C3723:F3723"/>
    <mergeCell ref="I3723:J3723"/>
    <mergeCell ref="K3723:N3723"/>
    <mergeCell ref="O3723:P3723"/>
    <mergeCell ref="A3737:B3737"/>
    <mergeCell ref="C3737:F3737"/>
    <mergeCell ref="I3737:J3737"/>
    <mergeCell ref="K3737:N3737"/>
    <mergeCell ref="O3737:P3737"/>
    <mergeCell ref="A3738:F3738"/>
    <mergeCell ref="I3738:J3738"/>
    <mergeCell ref="K3738:N3738"/>
    <mergeCell ref="O3738:P3738"/>
    <mergeCell ref="A3735:B3735"/>
    <mergeCell ref="C3735:F3735"/>
    <mergeCell ref="I3735:J3735"/>
    <mergeCell ref="K3735:N3735"/>
    <mergeCell ref="O3735:P3735"/>
    <mergeCell ref="A3736:B3736"/>
    <mergeCell ref="C3736:F3736"/>
    <mergeCell ref="I3736:J3736"/>
    <mergeCell ref="K3736:N3736"/>
    <mergeCell ref="O3736:P3736"/>
    <mergeCell ref="A3733:B3733"/>
    <mergeCell ref="C3733:F3733"/>
    <mergeCell ref="I3733:J3733"/>
    <mergeCell ref="K3733:N3733"/>
    <mergeCell ref="O3733:P3733"/>
    <mergeCell ref="A3734:B3734"/>
    <mergeCell ref="C3734:F3734"/>
    <mergeCell ref="I3734:J3734"/>
    <mergeCell ref="K3734:N3734"/>
    <mergeCell ref="O3734:P3734"/>
    <mergeCell ref="A3731:B3731"/>
    <mergeCell ref="C3731:F3731"/>
    <mergeCell ref="I3731:J3731"/>
    <mergeCell ref="K3731:N3731"/>
    <mergeCell ref="O3731:P3731"/>
    <mergeCell ref="A3732:B3732"/>
    <mergeCell ref="C3732:F3732"/>
    <mergeCell ref="I3732:J3732"/>
    <mergeCell ref="K3732:N3732"/>
    <mergeCell ref="O3732:P3732"/>
    <mergeCell ref="A3747:B3747"/>
    <mergeCell ref="C3747:F3747"/>
    <mergeCell ref="I3747:J3747"/>
    <mergeCell ref="K3747:N3747"/>
    <mergeCell ref="O3747:P3747"/>
    <mergeCell ref="A3748:B3748"/>
    <mergeCell ref="C3748:F3748"/>
    <mergeCell ref="I3748:J3748"/>
    <mergeCell ref="K3748:N3748"/>
    <mergeCell ref="O3748:P3748"/>
    <mergeCell ref="A3745:B3745"/>
    <mergeCell ref="C3745:F3745"/>
    <mergeCell ref="I3745:J3745"/>
    <mergeCell ref="K3745:N3745"/>
    <mergeCell ref="O3745:P3745"/>
    <mergeCell ref="A3746:B3746"/>
    <mergeCell ref="C3746:F3746"/>
    <mergeCell ref="I3746:J3746"/>
    <mergeCell ref="K3746:N3746"/>
    <mergeCell ref="O3746:P3746"/>
    <mergeCell ref="A3742:F3742"/>
    <mergeCell ref="I3742:J3742"/>
    <mergeCell ref="K3742:N3742"/>
    <mergeCell ref="O3742:P3742"/>
    <mergeCell ref="A3744:B3744"/>
    <mergeCell ref="C3744:Q3744"/>
    <mergeCell ref="A3740:B3740"/>
    <mergeCell ref="C3740:Q3740"/>
    <mergeCell ref="A3741:B3741"/>
    <mergeCell ref="C3741:F3741"/>
    <mergeCell ref="I3741:J3741"/>
    <mergeCell ref="K3741:N3741"/>
    <mergeCell ref="O3741:P3741"/>
    <mergeCell ref="A3759:B3759"/>
    <mergeCell ref="C3759:F3759"/>
    <mergeCell ref="I3759:J3759"/>
    <mergeCell ref="K3759:N3759"/>
    <mergeCell ref="O3759:P3759"/>
    <mergeCell ref="A3760:B3760"/>
    <mergeCell ref="C3760:F3760"/>
    <mergeCell ref="I3760:J3760"/>
    <mergeCell ref="K3760:N3760"/>
    <mergeCell ref="O3760:P3760"/>
    <mergeCell ref="A3756:F3756"/>
    <mergeCell ref="I3756:J3756"/>
    <mergeCell ref="K3756:N3756"/>
    <mergeCell ref="O3756:P3756"/>
    <mergeCell ref="A3758:B3758"/>
    <mergeCell ref="C3758:Q3758"/>
    <mergeCell ref="A3754:B3754"/>
    <mergeCell ref="C3754:Q3754"/>
    <mergeCell ref="A3755:B3755"/>
    <mergeCell ref="C3755:F3755"/>
    <mergeCell ref="I3755:J3755"/>
    <mergeCell ref="K3755:N3755"/>
    <mergeCell ref="O3755:P3755"/>
    <mergeCell ref="A3751:B3751"/>
    <mergeCell ref="C3751:F3751"/>
    <mergeCell ref="I3751:J3751"/>
    <mergeCell ref="K3751:N3751"/>
    <mergeCell ref="O3751:P3751"/>
    <mergeCell ref="A3752:F3752"/>
    <mergeCell ref="I3752:J3752"/>
    <mergeCell ref="K3752:N3752"/>
    <mergeCell ref="O3752:P3752"/>
    <mergeCell ref="A3749:B3749"/>
    <mergeCell ref="C3749:F3749"/>
    <mergeCell ref="I3749:J3749"/>
    <mergeCell ref="K3749:N3749"/>
    <mergeCell ref="O3749:P3749"/>
    <mergeCell ref="A3750:B3750"/>
    <mergeCell ref="C3750:F3750"/>
    <mergeCell ref="I3750:J3750"/>
    <mergeCell ref="K3750:N3750"/>
    <mergeCell ref="O3750:P3750"/>
    <mergeCell ref="A3768:B3768"/>
    <mergeCell ref="C3768:F3768"/>
    <mergeCell ref="I3768:J3768"/>
    <mergeCell ref="K3768:N3768"/>
    <mergeCell ref="O3768:P3768"/>
    <mergeCell ref="A3769:B3769"/>
    <mergeCell ref="C3769:F3769"/>
    <mergeCell ref="I3769:J3769"/>
    <mergeCell ref="K3769:N3769"/>
    <mergeCell ref="O3769:P3769"/>
    <mergeCell ref="A3766:B3766"/>
    <mergeCell ref="C3766:F3766"/>
    <mergeCell ref="I3766:J3766"/>
    <mergeCell ref="K3766:N3766"/>
    <mergeCell ref="O3766:P3766"/>
    <mergeCell ref="A3767:B3767"/>
    <mergeCell ref="C3767:F3767"/>
    <mergeCell ref="I3767:J3767"/>
    <mergeCell ref="K3767:N3767"/>
    <mergeCell ref="O3767:P3767"/>
    <mergeCell ref="A3764:B3764"/>
    <mergeCell ref="C3764:F3764"/>
    <mergeCell ref="I3764:J3764"/>
    <mergeCell ref="K3764:N3764"/>
    <mergeCell ref="O3764:P3764"/>
    <mergeCell ref="A3765:B3765"/>
    <mergeCell ref="C3765:F3765"/>
    <mergeCell ref="I3765:J3765"/>
    <mergeCell ref="K3765:N3765"/>
    <mergeCell ref="O3765:P3765"/>
    <mergeCell ref="A3761:F3761"/>
    <mergeCell ref="I3761:J3761"/>
    <mergeCell ref="K3761:N3761"/>
    <mergeCell ref="O3761:P3761"/>
    <mergeCell ref="A3763:B3763"/>
    <mergeCell ref="C3763:Q3763"/>
    <mergeCell ref="A3776:B3776"/>
    <mergeCell ref="C3776:F3776"/>
    <mergeCell ref="I3776:J3776"/>
    <mergeCell ref="K3776:N3776"/>
    <mergeCell ref="O3776:P3776"/>
    <mergeCell ref="A3777:B3777"/>
    <mergeCell ref="C3777:F3777"/>
    <mergeCell ref="I3777:J3777"/>
    <mergeCell ref="K3777:N3777"/>
    <mergeCell ref="O3777:P3777"/>
    <mergeCell ref="A3774:B3774"/>
    <mergeCell ref="C3774:F3774"/>
    <mergeCell ref="I3774:J3774"/>
    <mergeCell ref="K3774:N3774"/>
    <mergeCell ref="O3774:P3774"/>
    <mergeCell ref="A3775:B3775"/>
    <mergeCell ref="C3775:F3775"/>
    <mergeCell ref="I3775:J3775"/>
    <mergeCell ref="K3775:N3775"/>
    <mergeCell ref="O3775:P3775"/>
    <mergeCell ref="A3772:B3772"/>
    <mergeCell ref="C3772:F3772"/>
    <mergeCell ref="I3772:J3772"/>
    <mergeCell ref="K3772:N3772"/>
    <mergeCell ref="O3772:P3772"/>
    <mergeCell ref="A3773:B3773"/>
    <mergeCell ref="C3773:F3773"/>
    <mergeCell ref="I3773:J3773"/>
    <mergeCell ref="K3773:N3773"/>
    <mergeCell ref="O3773:P3773"/>
    <mergeCell ref="A3770:B3770"/>
    <mergeCell ref="C3770:F3770"/>
    <mergeCell ref="I3770:J3770"/>
    <mergeCell ref="K3770:N3770"/>
    <mergeCell ref="O3770:P3770"/>
    <mergeCell ref="A3771:B3771"/>
    <mergeCell ref="C3771:F3771"/>
    <mergeCell ref="I3771:J3771"/>
    <mergeCell ref="K3771:N3771"/>
    <mergeCell ref="O3771:P3771"/>
    <mergeCell ref="A3784:B3784"/>
    <mergeCell ref="C3784:F3784"/>
    <mergeCell ref="I3784:J3784"/>
    <mergeCell ref="K3784:N3784"/>
    <mergeCell ref="O3784:P3784"/>
    <mergeCell ref="A3785:F3785"/>
    <mergeCell ref="I3785:J3785"/>
    <mergeCell ref="K3785:N3785"/>
    <mergeCell ref="O3785:P3785"/>
    <mergeCell ref="A3782:B3782"/>
    <mergeCell ref="C3782:F3782"/>
    <mergeCell ref="I3782:J3782"/>
    <mergeCell ref="K3782:N3782"/>
    <mergeCell ref="O3782:P3782"/>
    <mergeCell ref="A3783:B3783"/>
    <mergeCell ref="C3783:F3783"/>
    <mergeCell ref="I3783:J3783"/>
    <mergeCell ref="K3783:N3783"/>
    <mergeCell ref="O3783:P3783"/>
    <mergeCell ref="A3780:B3780"/>
    <mergeCell ref="C3780:F3780"/>
    <mergeCell ref="I3780:J3780"/>
    <mergeCell ref="K3780:N3780"/>
    <mergeCell ref="O3780:P3780"/>
    <mergeCell ref="A3781:B3781"/>
    <mergeCell ref="C3781:F3781"/>
    <mergeCell ref="I3781:J3781"/>
    <mergeCell ref="K3781:N3781"/>
    <mergeCell ref="O3781:P3781"/>
    <mergeCell ref="A3778:B3778"/>
    <mergeCell ref="C3778:F3778"/>
    <mergeCell ref="I3778:J3778"/>
    <mergeCell ref="K3778:N3778"/>
    <mergeCell ref="O3778:P3778"/>
    <mergeCell ref="A3779:B3779"/>
    <mergeCell ref="C3779:F3779"/>
    <mergeCell ref="I3779:J3779"/>
    <mergeCell ref="K3779:N3779"/>
    <mergeCell ref="O3779:P3779"/>
    <mergeCell ref="A3793:B3793"/>
    <mergeCell ref="C3793:F3793"/>
    <mergeCell ref="I3793:J3793"/>
    <mergeCell ref="K3793:N3793"/>
    <mergeCell ref="O3793:P3793"/>
    <mergeCell ref="A3794:B3794"/>
    <mergeCell ref="C3794:F3794"/>
    <mergeCell ref="I3794:J3794"/>
    <mergeCell ref="K3794:N3794"/>
    <mergeCell ref="O3794:P3794"/>
    <mergeCell ref="A3791:B3791"/>
    <mergeCell ref="C3791:F3791"/>
    <mergeCell ref="I3791:J3791"/>
    <mergeCell ref="K3791:N3791"/>
    <mergeCell ref="O3791:P3791"/>
    <mergeCell ref="A3792:B3792"/>
    <mergeCell ref="C3792:F3792"/>
    <mergeCell ref="I3792:J3792"/>
    <mergeCell ref="K3792:N3792"/>
    <mergeCell ref="O3792:P3792"/>
    <mergeCell ref="A3789:B3789"/>
    <mergeCell ref="C3789:F3789"/>
    <mergeCell ref="I3789:J3789"/>
    <mergeCell ref="K3789:N3789"/>
    <mergeCell ref="O3789:P3789"/>
    <mergeCell ref="A3790:B3790"/>
    <mergeCell ref="C3790:F3790"/>
    <mergeCell ref="I3790:J3790"/>
    <mergeCell ref="K3790:N3790"/>
    <mergeCell ref="O3790:P3790"/>
    <mergeCell ref="A3787:B3787"/>
    <mergeCell ref="C3787:Q3787"/>
    <mergeCell ref="A3788:B3788"/>
    <mergeCell ref="C3788:F3788"/>
    <mergeCell ref="I3788:J3788"/>
    <mergeCell ref="K3788:N3788"/>
    <mergeCell ref="O3788:P3788"/>
    <mergeCell ref="A3801:B3801"/>
    <mergeCell ref="C3801:F3801"/>
    <mergeCell ref="I3801:J3801"/>
    <mergeCell ref="K3801:N3801"/>
    <mergeCell ref="O3801:P3801"/>
    <mergeCell ref="A3802:B3802"/>
    <mergeCell ref="C3802:F3802"/>
    <mergeCell ref="I3802:J3802"/>
    <mergeCell ref="K3802:N3802"/>
    <mergeCell ref="O3802:P3802"/>
    <mergeCell ref="A3799:B3799"/>
    <mergeCell ref="C3799:F3799"/>
    <mergeCell ref="I3799:J3799"/>
    <mergeCell ref="K3799:N3799"/>
    <mergeCell ref="O3799:P3799"/>
    <mergeCell ref="A3800:B3800"/>
    <mergeCell ref="C3800:F3800"/>
    <mergeCell ref="I3800:J3800"/>
    <mergeCell ref="K3800:N3800"/>
    <mergeCell ref="O3800:P3800"/>
    <mergeCell ref="A3797:B3797"/>
    <mergeCell ref="C3797:F3797"/>
    <mergeCell ref="I3797:J3797"/>
    <mergeCell ref="K3797:N3797"/>
    <mergeCell ref="O3797:P3797"/>
    <mergeCell ref="A3798:B3798"/>
    <mergeCell ref="C3798:F3798"/>
    <mergeCell ref="I3798:J3798"/>
    <mergeCell ref="K3798:N3798"/>
    <mergeCell ref="O3798:P3798"/>
    <mergeCell ref="A3795:B3795"/>
    <mergeCell ref="C3795:F3795"/>
    <mergeCell ref="I3795:J3795"/>
    <mergeCell ref="K3795:N3795"/>
    <mergeCell ref="O3795:P3795"/>
    <mergeCell ref="A3796:B3796"/>
    <mergeCell ref="C3796:F3796"/>
    <mergeCell ref="I3796:J3796"/>
    <mergeCell ref="K3796:N3796"/>
    <mergeCell ref="O3796:P3796"/>
    <mergeCell ref="A3809:F3809"/>
    <mergeCell ref="I3809:J3809"/>
    <mergeCell ref="K3809:N3809"/>
    <mergeCell ref="O3809:P3809"/>
    <mergeCell ref="A3811:B3811"/>
    <mergeCell ref="C3811:Q3811"/>
    <mergeCell ref="A3807:B3807"/>
    <mergeCell ref="C3807:F3807"/>
    <mergeCell ref="I3807:J3807"/>
    <mergeCell ref="K3807:N3807"/>
    <mergeCell ref="O3807:P3807"/>
    <mergeCell ref="A3808:B3808"/>
    <mergeCell ref="C3808:F3808"/>
    <mergeCell ref="I3808:J3808"/>
    <mergeCell ref="K3808:N3808"/>
    <mergeCell ref="O3808:P3808"/>
    <mergeCell ref="A3805:B3805"/>
    <mergeCell ref="C3805:F3805"/>
    <mergeCell ref="I3805:J3805"/>
    <mergeCell ref="K3805:N3805"/>
    <mergeCell ref="O3805:P3805"/>
    <mergeCell ref="A3806:B3806"/>
    <mergeCell ref="C3806:F3806"/>
    <mergeCell ref="I3806:J3806"/>
    <mergeCell ref="K3806:N3806"/>
    <mergeCell ref="O3806:P3806"/>
    <mergeCell ref="A3803:B3803"/>
    <mergeCell ref="C3803:F3803"/>
    <mergeCell ref="I3803:J3803"/>
    <mergeCell ref="K3803:N3803"/>
    <mergeCell ref="O3803:P3803"/>
    <mergeCell ref="A3804:B3804"/>
    <mergeCell ref="C3804:F3804"/>
    <mergeCell ref="I3804:J3804"/>
    <mergeCell ref="K3804:N3804"/>
    <mergeCell ref="O3804:P3804"/>
    <mergeCell ref="A3819:B3819"/>
    <mergeCell ref="C3819:F3819"/>
    <mergeCell ref="I3819:J3819"/>
    <mergeCell ref="K3819:N3819"/>
    <mergeCell ref="O3819:P3819"/>
    <mergeCell ref="A3820:B3820"/>
    <mergeCell ref="C3820:F3820"/>
    <mergeCell ref="I3820:J3820"/>
    <mergeCell ref="K3820:N3820"/>
    <mergeCell ref="O3820:P3820"/>
    <mergeCell ref="A3817:B3817"/>
    <mergeCell ref="C3817:F3817"/>
    <mergeCell ref="I3817:J3817"/>
    <mergeCell ref="K3817:N3817"/>
    <mergeCell ref="O3817:P3817"/>
    <mergeCell ref="A3818:B3818"/>
    <mergeCell ref="C3818:F3818"/>
    <mergeCell ref="I3818:J3818"/>
    <mergeCell ref="K3818:N3818"/>
    <mergeCell ref="O3818:P3818"/>
    <mergeCell ref="A3815:B3815"/>
    <mergeCell ref="C3815:Q3815"/>
    <mergeCell ref="A3816:B3816"/>
    <mergeCell ref="C3816:F3816"/>
    <mergeCell ref="I3816:J3816"/>
    <mergeCell ref="K3816:N3816"/>
    <mergeCell ref="O3816:P3816"/>
    <mergeCell ref="A3812:B3812"/>
    <mergeCell ref="C3812:F3812"/>
    <mergeCell ref="I3812:J3812"/>
    <mergeCell ref="K3812:N3812"/>
    <mergeCell ref="O3812:P3812"/>
    <mergeCell ref="A3813:F3813"/>
    <mergeCell ref="I3813:J3813"/>
    <mergeCell ref="K3813:N3813"/>
    <mergeCell ref="O3813:P3813"/>
    <mergeCell ref="A3828:B3828"/>
    <mergeCell ref="C3828:F3828"/>
    <mergeCell ref="I3828:J3828"/>
    <mergeCell ref="K3828:N3828"/>
    <mergeCell ref="O3828:P3828"/>
    <mergeCell ref="A3829:F3829"/>
    <mergeCell ref="I3829:J3829"/>
    <mergeCell ref="K3829:N3829"/>
    <mergeCell ref="O3829:P3829"/>
    <mergeCell ref="A3825:F3825"/>
    <mergeCell ref="I3825:J3825"/>
    <mergeCell ref="K3825:N3825"/>
    <mergeCell ref="O3825:P3825"/>
    <mergeCell ref="A3827:B3827"/>
    <mergeCell ref="C3827:Q3827"/>
    <mergeCell ref="A3823:B3823"/>
    <mergeCell ref="C3823:F3823"/>
    <mergeCell ref="I3823:J3823"/>
    <mergeCell ref="K3823:N3823"/>
    <mergeCell ref="O3823:P3823"/>
    <mergeCell ref="A3824:B3824"/>
    <mergeCell ref="C3824:F3824"/>
    <mergeCell ref="I3824:J3824"/>
    <mergeCell ref="K3824:N3824"/>
    <mergeCell ref="O3824:P3824"/>
    <mergeCell ref="A3821:B3821"/>
    <mergeCell ref="C3821:F3821"/>
    <mergeCell ref="I3821:J3821"/>
    <mergeCell ref="K3821:N3821"/>
    <mergeCell ref="O3821:P3821"/>
    <mergeCell ref="A3822:B3822"/>
    <mergeCell ref="C3822:F3822"/>
    <mergeCell ref="I3822:J3822"/>
    <mergeCell ref="K3822:N3822"/>
    <mergeCell ref="O3822:P3822"/>
    <mergeCell ref="A3837:B3837"/>
    <mergeCell ref="C3837:F3837"/>
    <mergeCell ref="I3837:J3837"/>
    <mergeCell ref="K3837:N3837"/>
    <mergeCell ref="O3837:P3837"/>
    <mergeCell ref="A3838:B3838"/>
    <mergeCell ref="C3838:F3838"/>
    <mergeCell ref="I3838:J3838"/>
    <mergeCell ref="K3838:N3838"/>
    <mergeCell ref="O3838:P3838"/>
    <mergeCell ref="A3835:B3835"/>
    <mergeCell ref="C3835:F3835"/>
    <mergeCell ref="I3835:J3835"/>
    <mergeCell ref="K3835:N3835"/>
    <mergeCell ref="O3835:P3835"/>
    <mergeCell ref="A3836:B3836"/>
    <mergeCell ref="C3836:F3836"/>
    <mergeCell ref="I3836:J3836"/>
    <mergeCell ref="K3836:N3836"/>
    <mergeCell ref="O3836:P3836"/>
    <mergeCell ref="A3833:B3833"/>
    <mergeCell ref="C3833:F3833"/>
    <mergeCell ref="I3833:J3833"/>
    <mergeCell ref="K3833:N3833"/>
    <mergeCell ref="O3833:P3833"/>
    <mergeCell ref="A3834:B3834"/>
    <mergeCell ref="C3834:F3834"/>
    <mergeCell ref="I3834:J3834"/>
    <mergeCell ref="K3834:N3834"/>
    <mergeCell ref="O3834:P3834"/>
    <mergeCell ref="A3831:B3831"/>
    <mergeCell ref="C3831:Q3831"/>
    <mergeCell ref="A3832:B3832"/>
    <mergeCell ref="C3832:F3832"/>
    <mergeCell ref="I3832:J3832"/>
    <mergeCell ref="K3832:N3832"/>
    <mergeCell ref="O3832:P3832"/>
    <mergeCell ref="A3845:B3845"/>
    <mergeCell ref="C3845:F3845"/>
    <mergeCell ref="I3845:J3845"/>
    <mergeCell ref="K3845:N3845"/>
    <mergeCell ref="O3845:P3845"/>
    <mergeCell ref="A3846:B3846"/>
    <mergeCell ref="C3846:F3846"/>
    <mergeCell ref="I3846:J3846"/>
    <mergeCell ref="K3846:N3846"/>
    <mergeCell ref="O3846:P3846"/>
    <mergeCell ref="A3843:B3843"/>
    <mergeCell ref="C3843:F3843"/>
    <mergeCell ref="I3843:J3843"/>
    <mergeCell ref="K3843:N3843"/>
    <mergeCell ref="O3843:P3843"/>
    <mergeCell ref="A3844:B3844"/>
    <mergeCell ref="C3844:F3844"/>
    <mergeCell ref="I3844:J3844"/>
    <mergeCell ref="K3844:N3844"/>
    <mergeCell ref="O3844:P3844"/>
    <mergeCell ref="A3841:B3841"/>
    <mergeCell ref="C3841:F3841"/>
    <mergeCell ref="I3841:J3841"/>
    <mergeCell ref="K3841:N3841"/>
    <mergeCell ref="O3841:P3841"/>
    <mergeCell ref="A3842:B3842"/>
    <mergeCell ref="C3842:F3842"/>
    <mergeCell ref="I3842:J3842"/>
    <mergeCell ref="K3842:N3842"/>
    <mergeCell ref="O3842:P3842"/>
    <mergeCell ref="A3839:B3839"/>
    <mergeCell ref="C3839:F3839"/>
    <mergeCell ref="I3839:J3839"/>
    <mergeCell ref="K3839:N3839"/>
    <mergeCell ref="O3839:P3839"/>
    <mergeCell ref="A3840:B3840"/>
    <mergeCell ref="C3840:F3840"/>
    <mergeCell ref="I3840:J3840"/>
    <mergeCell ref="K3840:N3840"/>
    <mergeCell ref="O3840:P3840"/>
    <mergeCell ref="A3857:B3857"/>
    <mergeCell ref="C3857:F3857"/>
    <mergeCell ref="I3857:J3857"/>
    <mergeCell ref="K3857:N3857"/>
    <mergeCell ref="O3857:P3857"/>
    <mergeCell ref="A3858:B3858"/>
    <mergeCell ref="C3858:F3858"/>
    <mergeCell ref="I3858:J3858"/>
    <mergeCell ref="K3858:N3858"/>
    <mergeCell ref="O3858:P3858"/>
    <mergeCell ref="A3854:F3854"/>
    <mergeCell ref="I3854:J3854"/>
    <mergeCell ref="K3854:N3854"/>
    <mergeCell ref="O3854:P3854"/>
    <mergeCell ref="A3856:B3856"/>
    <mergeCell ref="C3856:Q3856"/>
    <mergeCell ref="A3852:B3852"/>
    <mergeCell ref="C3852:Q3852"/>
    <mergeCell ref="A3853:B3853"/>
    <mergeCell ref="C3853:F3853"/>
    <mergeCell ref="I3853:J3853"/>
    <mergeCell ref="K3853:N3853"/>
    <mergeCell ref="O3853:P3853"/>
    <mergeCell ref="A3849:B3849"/>
    <mergeCell ref="C3849:F3849"/>
    <mergeCell ref="I3849:J3849"/>
    <mergeCell ref="K3849:N3849"/>
    <mergeCell ref="O3849:P3849"/>
    <mergeCell ref="A3850:F3850"/>
    <mergeCell ref="I3850:J3850"/>
    <mergeCell ref="K3850:N3850"/>
    <mergeCell ref="O3850:P3850"/>
    <mergeCell ref="A3847:B3847"/>
    <mergeCell ref="C3847:F3847"/>
    <mergeCell ref="I3847:J3847"/>
    <mergeCell ref="K3847:N3847"/>
    <mergeCell ref="O3847:P3847"/>
    <mergeCell ref="A3848:B3848"/>
    <mergeCell ref="C3848:F3848"/>
    <mergeCell ref="I3848:J3848"/>
    <mergeCell ref="K3848:N3848"/>
    <mergeCell ref="O3848:P3848"/>
    <mergeCell ref="A3865:B3865"/>
    <mergeCell ref="C3865:F3865"/>
    <mergeCell ref="I3865:J3865"/>
    <mergeCell ref="K3865:N3865"/>
    <mergeCell ref="O3865:P3865"/>
    <mergeCell ref="A3866:B3866"/>
    <mergeCell ref="C3866:F3866"/>
    <mergeCell ref="I3866:J3866"/>
    <mergeCell ref="K3866:N3866"/>
    <mergeCell ref="O3866:P3866"/>
    <mergeCell ref="A3863:B3863"/>
    <mergeCell ref="C3863:F3863"/>
    <mergeCell ref="I3863:J3863"/>
    <mergeCell ref="K3863:N3863"/>
    <mergeCell ref="O3863:P3863"/>
    <mergeCell ref="A3864:B3864"/>
    <mergeCell ref="C3864:F3864"/>
    <mergeCell ref="I3864:J3864"/>
    <mergeCell ref="K3864:N3864"/>
    <mergeCell ref="O3864:P3864"/>
    <mergeCell ref="A3861:B3861"/>
    <mergeCell ref="C3861:F3861"/>
    <mergeCell ref="I3861:J3861"/>
    <mergeCell ref="K3861:N3861"/>
    <mergeCell ref="O3861:P3861"/>
    <mergeCell ref="A3862:B3862"/>
    <mergeCell ref="C3862:F3862"/>
    <mergeCell ref="I3862:J3862"/>
    <mergeCell ref="K3862:N3862"/>
    <mergeCell ref="O3862:P3862"/>
    <mergeCell ref="A3859:B3859"/>
    <mergeCell ref="C3859:F3859"/>
    <mergeCell ref="I3859:J3859"/>
    <mergeCell ref="K3859:N3859"/>
    <mergeCell ref="O3859:P3859"/>
    <mergeCell ref="A3860:B3860"/>
    <mergeCell ref="C3860:F3860"/>
    <mergeCell ref="I3860:J3860"/>
    <mergeCell ref="K3860:N3860"/>
    <mergeCell ref="O3860:P3860"/>
    <mergeCell ref="A3873:B3873"/>
    <mergeCell ref="C3873:F3873"/>
    <mergeCell ref="I3873:J3873"/>
    <mergeCell ref="K3873:N3873"/>
    <mergeCell ref="O3873:P3873"/>
    <mergeCell ref="A3874:B3874"/>
    <mergeCell ref="C3874:F3874"/>
    <mergeCell ref="I3874:J3874"/>
    <mergeCell ref="K3874:N3874"/>
    <mergeCell ref="O3874:P3874"/>
    <mergeCell ref="A3871:B3871"/>
    <mergeCell ref="C3871:F3871"/>
    <mergeCell ref="I3871:J3871"/>
    <mergeCell ref="K3871:N3871"/>
    <mergeCell ref="O3871:P3871"/>
    <mergeCell ref="A3872:B3872"/>
    <mergeCell ref="C3872:F3872"/>
    <mergeCell ref="I3872:J3872"/>
    <mergeCell ref="K3872:N3872"/>
    <mergeCell ref="O3872:P3872"/>
    <mergeCell ref="A3869:B3869"/>
    <mergeCell ref="C3869:F3869"/>
    <mergeCell ref="I3869:J3869"/>
    <mergeCell ref="K3869:N3869"/>
    <mergeCell ref="O3869:P3869"/>
    <mergeCell ref="A3870:B3870"/>
    <mergeCell ref="C3870:F3870"/>
    <mergeCell ref="I3870:J3870"/>
    <mergeCell ref="K3870:N3870"/>
    <mergeCell ref="O3870:P3870"/>
    <mergeCell ref="A3867:B3867"/>
    <mergeCell ref="C3867:F3867"/>
    <mergeCell ref="I3867:J3867"/>
    <mergeCell ref="K3867:N3867"/>
    <mergeCell ref="O3867:P3867"/>
    <mergeCell ref="A3868:B3868"/>
    <mergeCell ref="C3868:F3868"/>
    <mergeCell ref="I3868:J3868"/>
    <mergeCell ref="K3868:N3868"/>
    <mergeCell ref="O3868:P3868"/>
    <mergeCell ref="A3881:B3881"/>
    <mergeCell ref="C3881:F3881"/>
    <mergeCell ref="I3881:J3881"/>
    <mergeCell ref="K3881:N3881"/>
    <mergeCell ref="O3881:P3881"/>
    <mergeCell ref="A3882:B3882"/>
    <mergeCell ref="C3882:F3882"/>
    <mergeCell ref="I3882:J3882"/>
    <mergeCell ref="K3882:N3882"/>
    <mergeCell ref="O3882:P3882"/>
    <mergeCell ref="A3879:B3879"/>
    <mergeCell ref="C3879:F3879"/>
    <mergeCell ref="I3879:J3879"/>
    <mergeCell ref="K3879:N3879"/>
    <mergeCell ref="O3879:P3879"/>
    <mergeCell ref="A3880:B3880"/>
    <mergeCell ref="C3880:F3880"/>
    <mergeCell ref="I3880:J3880"/>
    <mergeCell ref="K3880:N3880"/>
    <mergeCell ref="O3880:P3880"/>
    <mergeCell ref="A3877:B3877"/>
    <mergeCell ref="C3877:F3877"/>
    <mergeCell ref="I3877:J3877"/>
    <mergeCell ref="K3877:N3877"/>
    <mergeCell ref="O3877:P3877"/>
    <mergeCell ref="A3878:B3878"/>
    <mergeCell ref="C3878:F3878"/>
    <mergeCell ref="I3878:J3878"/>
    <mergeCell ref="K3878:N3878"/>
    <mergeCell ref="O3878:P3878"/>
    <mergeCell ref="A3875:B3875"/>
    <mergeCell ref="C3875:F3875"/>
    <mergeCell ref="I3875:J3875"/>
    <mergeCell ref="K3875:N3875"/>
    <mergeCell ref="O3875:P3875"/>
    <mergeCell ref="A3876:B3876"/>
    <mergeCell ref="C3876:F3876"/>
    <mergeCell ref="I3876:J3876"/>
    <mergeCell ref="K3876:N3876"/>
    <mergeCell ref="O3876:P3876"/>
    <mergeCell ref="A3889:B3889"/>
    <mergeCell ref="C3889:F3889"/>
    <mergeCell ref="I3889:J3889"/>
    <mergeCell ref="K3889:N3889"/>
    <mergeCell ref="O3889:P3889"/>
    <mergeCell ref="A3890:B3890"/>
    <mergeCell ref="C3890:F3890"/>
    <mergeCell ref="I3890:J3890"/>
    <mergeCell ref="K3890:N3890"/>
    <mergeCell ref="O3890:P3890"/>
    <mergeCell ref="A3887:B3887"/>
    <mergeCell ref="C3887:F3887"/>
    <mergeCell ref="I3887:J3887"/>
    <mergeCell ref="K3887:N3887"/>
    <mergeCell ref="O3887:P3887"/>
    <mergeCell ref="A3888:B3888"/>
    <mergeCell ref="C3888:F3888"/>
    <mergeCell ref="I3888:J3888"/>
    <mergeCell ref="K3888:N3888"/>
    <mergeCell ref="O3888:P3888"/>
    <mergeCell ref="A3885:B3885"/>
    <mergeCell ref="C3885:F3885"/>
    <mergeCell ref="I3885:J3885"/>
    <mergeCell ref="K3885:N3885"/>
    <mergeCell ref="O3885:P3885"/>
    <mergeCell ref="A3886:B3886"/>
    <mergeCell ref="C3886:F3886"/>
    <mergeCell ref="I3886:J3886"/>
    <mergeCell ref="K3886:N3886"/>
    <mergeCell ref="O3886:P3886"/>
    <mergeCell ref="A3883:B3883"/>
    <mergeCell ref="C3883:F3883"/>
    <mergeCell ref="I3883:J3883"/>
    <mergeCell ref="K3883:N3883"/>
    <mergeCell ref="O3883:P3883"/>
    <mergeCell ref="A3884:B3884"/>
    <mergeCell ref="C3884:F3884"/>
    <mergeCell ref="I3884:J3884"/>
    <mergeCell ref="K3884:N3884"/>
    <mergeCell ref="O3884:P3884"/>
    <mergeCell ref="A3897:B3897"/>
    <mergeCell ref="C3897:F3897"/>
    <mergeCell ref="I3897:J3897"/>
    <mergeCell ref="K3897:N3897"/>
    <mergeCell ref="O3897:P3897"/>
    <mergeCell ref="A3898:B3898"/>
    <mergeCell ref="C3898:F3898"/>
    <mergeCell ref="I3898:J3898"/>
    <mergeCell ref="K3898:N3898"/>
    <mergeCell ref="O3898:P3898"/>
    <mergeCell ref="A3895:B3895"/>
    <mergeCell ref="C3895:F3895"/>
    <mergeCell ref="I3895:J3895"/>
    <mergeCell ref="K3895:N3895"/>
    <mergeCell ref="O3895:P3895"/>
    <mergeCell ref="A3896:B3896"/>
    <mergeCell ref="C3896:F3896"/>
    <mergeCell ref="I3896:J3896"/>
    <mergeCell ref="K3896:N3896"/>
    <mergeCell ref="O3896:P3896"/>
    <mergeCell ref="A3893:B3893"/>
    <mergeCell ref="C3893:F3893"/>
    <mergeCell ref="I3893:J3893"/>
    <mergeCell ref="K3893:N3893"/>
    <mergeCell ref="O3893:P3893"/>
    <mergeCell ref="A3894:B3894"/>
    <mergeCell ref="C3894:F3894"/>
    <mergeCell ref="I3894:J3894"/>
    <mergeCell ref="K3894:N3894"/>
    <mergeCell ref="O3894:P3894"/>
    <mergeCell ref="A3891:B3891"/>
    <mergeCell ref="C3891:F3891"/>
    <mergeCell ref="I3891:J3891"/>
    <mergeCell ref="K3891:N3891"/>
    <mergeCell ref="O3891:P3891"/>
    <mergeCell ref="A3892:B3892"/>
    <mergeCell ref="C3892:F3892"/>
    <mergeCell ref="I3892:J3892"/>
    <mergeCell ref="K3892:N3892"/>
    <mergeCell ref="O3892:P3892"/>
    <mergeCell ref="A3905:B3905"/>
    <mergeCell ref="C3905:F3905"/>
    <mergeCell ref="I3905:J3905"/>
    <mergeCell ref="K3905:N3905"/>
    <mergeCell ref="O3905:P3905"/>
    <mergeCell ref="A3906:B3906"/>
    <mergeCell ref="C3906:F3906"/>
    <mergeCell ref="I3906:J3906"/>
    <mergeCell ref="K3906:N3906"/>
    <mergeCell ref="O3906:P3906"/>
    <mergeCell ref="A3903:B3903"/>
    <mergeCell ref="C3903:F3903"/>
    <mergeCell ref="I3903:J3903"/>
    <mergeCell ref="K3903:N3903"/>
    <mergeCell ref="O3903:P3903"/>
    <mergeCell ref="A3904:B3904"/>
    <mergeCell ref="C3904:F3904"/>
    <mergeCell ref="I3904:J3904"/>
    <mergeCell ref="K3904:N3904"/>
    <mergeCell ref="O3904:P3904"/>
    <mergeCell ref="A3901:B3901"/>
    <mergeCell ref="C3901:F3901"/>
    <mergeCell ref="I3901:J3901"/>
    <mergeCell ref="K3901:N3901"/>
    <mergeCell ref="O3901:P3901"/>
    <mergeCell ref="A3902:B3902"/>
    <mergeCell ref="C3902:F3902"/>
    <mergeCell ref="I3902:J3902"/>
    <mergeCell ref="K3902:N3902"/>
    <mergeCell ref="O3902:P3902"/>
    <mergeCell ref="A3899:B3899"/>
    <mergeCell ref="C3899:F3899"/>
    <mergeCell ref="I3899:J3899"/>
    <mergeCell ref="K3899:N3899"/>
    <mergeCell ref="O3899:P3899"/>
    <mergeCell ref="A3900:B3900"/>
    <mergeCell ref="C3900:F3900"/>
    <mergeCell ref="I3900:J3900"/>
    <mergeCell ref="K3900:N3900"/>
    <mergeCell ref="O3900:P3900"/>
    <mergeCell ref="A3913:B3913"/>
    <mergeCell ref="C3913:F3913"/>
    <mergeCell ref="I3913:J3913"/>
    <mergeCell ref="K3913:N3913"/>
    <mergeCell ref="O3913:P3913"/>
    <mergeCell ref="A3914:B3914"/>
    <mergeCell ref="C3914:F3914"/>
    <mergeCell ref="I3914:J3914"/>
    <mergeCell ref="K3914:N3914"/>
    <mergeCell ref="O3914:P3914"/>
    <mergeCell ref="A3911:B3911"/>
    <mergeCell ref="C3911:F3911"/>
    <mergeCell ref="I3911:J3911"/>
    <mergeCell ref="K3911:N3911"/>
    <mergeCell ref="O3911:P3911"/>
    <mergeCell ref="A3912:B3912"/>
    <mergeCell ref="C3912:F3912"/>
    <mergeCell ref="I3912:J3912"/>
    <mergeCell ref="K3912:N3912"/>
    <mergeCell ref="O3912:P3912"/>
    <mergeCell ref="A3909:B3909"/>
    <mergeCell ref="C3909:F3909"/>
    <mergeCell ref="I3909:J3909"/>
    <mergeCell ref="K3909:N3909"/>
    <mergeCell ref="O3909:P3909"/>
    <mergeCell ref="A3910:B3910"/>
    <mergeCell ref="C3910:F3910"/>
    <mergeCell ref="I3910:J3910"/>
    <mergeCell ref="K3910:N3910"/>
    <mergeCell ref="O3910:P3910"/>
    <mergeCell ref="A3907:B3907"/>
    <mergeCell ref="C3907:F3907"/>
    <mergeCell ref="I3907:J3907"/>
    <mergeCell ref="K3907:N3907"/>
    <mergeCell ref="O3907:P3907"/>
    <mergeCell ref="A3908:B3908"/>
    <mergeCell ref="C3908:F3908"/>
    <mergeCell ref="I3908:J3908"/>
    <mergeCell ref="K3908:N3908"/>
    <mergeCell ref="O3908:P3908"/>
    <mergeCell ref="A3921:B3921"/>
    <mergeCell ref="C3921:F3921"/>
    <mergeCell ref="I3921:J3921"/>
    <mergeCell ref="K3921:N3921"/>
    <mergeCell ref="O3921:P3921"/>
    <mergeCell ref="A3922:B3922"/>
    <mergeCell ref="C3922:F3922"/>
    <mergeCell ref="I3922:J3922"/>
    <mergeCell ref="K3922:N3922"/>
    <mergeCell ref="O3922:P3922"/>
    <mergeCell ref="A3919:B3919"/>
    <mergeCell ref="C3919:F3919"/>
    <mergeCell ref="I3919:J3919"/>
    <mergeCell ref="K3919:N3919"/>
    <mergeCell ref="O3919:P3919"/>
    <mergeCell ref="A3920:B3920"/>
    <mergeCell ref="C3920:F3920"/>
    <mergeCell ref="I3920:J3920"/>
    <mergeCell ref="K3920:N3920"/>
    <mergeCell ref="O3920:P3920"/>
    <mergeCell ref="A3917:B3917"/>
    <mergeCell ref="C3917:F3917"/>
    <mergeCell ref="I3917:J3917"/>
    <mergeCell ref="K3917:N3917"/>
    <mergeCell ref="O3917:P3917"/>
    <mergeCell ref="A3918:B3918"/>
    <mergeCell ref="C3918:F3918"/>
    <mergeCell ref="I3918:J3918"/>
    <mergeCell ref="K3918:N3918"/>
    <mergeCell ref="O3918:P3918"/>
    <mergeCell ref="A3915:B3915"/>
    <mergeCell ref="C3915:F3915"/>
    <mergeCell ref="I3915:J3915"/>
    <mergeCell ref="K3915:N3915"/>
    <mergeCell ref="O3915:P3915"/>
    <mergeCell ref="A3916:B3916"/>
    <mergeCell ref="C3916:F3916"/>
    <mergeCell ref="I3916:J3916"/>
    <mergeCell ref="K3916:N3916"/>
    <mergeCell ref="O3916:P3916"/>
    <mergeCell ref="A3929:B3929"/>
    <mergeCell ref="C3929:F3929"/>
    <mergeCell ref="I3929:J3929"/>
    <mergeCell ref="K3929:N3929"/>
    <mergeCell ref="O3929:P3929"/>
    <mergeCell ref="A3930:F3930"/>
    <mergeCell ref="I3930:J3930"/>
    <mergeCell ref="K3930:N3930"/>
    <mergeCell ref="O3930:P3930"/>
    <mergeCell ref="A3927:B3927"/>
    <mergeCell ref="C3927:F3927"/>
    <mergeCell ref="I3927:J3927"/>
    <mergeCell ref="K3927:N3927"/>
    <mergeCell ref="O3927:P3927"/>
    <mergeCell ref="A3928:B3928"/>
    <mergeCell ref="C3928:F3928"/>
    <mergeCell ref="I3928:J3928"/>
    <mergeCell ref="K3928:N3928"/>
    <mergeCell ref="O3928:P3928"/>
    <mergeCell ref="A3925:B3925"/>
    <mergeCell ref="C3925:F3925"/>
    <mergeCell ref="I3925:J3925"/>
    <mergeCell ref="K3925:N3925"/>
    <mergeCell ref="O3925:P3925"/>
    <mergeCell ref="A3926:B3926"/>
    <mergeCell ref="C3926:F3926"/>
    <mergeCell ref="I3926:J3926"/>
    <mergeCell ref="K3926:N3926"/>
    <mergeCell ref="O3926:P3926"/>
    <mergeCell ref="A3923:B3923"/>
    <mergeCell ref="C3923:F3923"/>
    <mergeCell ref="I3923:J3923"/>
    <mergeCell ref="K3923:N3923"/>
    <mergeCell ref="O3923:P3923"/>
    <mergeCell ref="A3924:B3924"/>
    <mergeCell ref="C3924:F3924"/>
    <mergeCell ref="I3924:J3924"/>
    <mergeCell ref="K3924:N3924"/>
    <mergeCell ref="O3924:P3924"/>
    <mergeCell ref="A3942:B3942"/>
    <mergeCell ref="C3942:Q3942"/>
    <mergeCell ref="A3943:B3943"/>
    <mergeCell ref="C3943:F3943"/>
    <mergeCell ref="I3943:J3943"/>
    <mergeCell ref="K3943:N3943"/>
    <mergeCell ref="O3943:P3943"/>
    <mergeCell ref="A3939:B3939"/>
    <mergeCell ref="C3939:F3939"/>
    <mergeCell ref="I3939:J3939"/>
    <mergeCell ref="K3939:N3939"/>
    <mergeCell ref="O3939:P3939"/>
    <mergeCell ref="A3940:F3940"/>
    <mergeCell ref="I3940:J3940"/>
    <mergeCell ref="K3940:N3940"/>
    <mergeCell ref="O3940:P3940"/>
    <mergeCell ref="A3937:B3937"/>
    <mergeCell ref="C3937:Q3937"/>
    <mergeCell ref="A3938:B3938"/>
    <mergeCell ref="C3938:F3938"/>
    <mergeCell ref="I3938:J3938"/>
    <mergeCell ref="K3938:N3938"/>
    <mergeCell ref="O3938:P3938"/>
    <mergeCell ref="A3934:B3934"/>
    <mergeCell ref="C3934:F3934"/>
    <mergeCell ref="I3934:J3934"/>
    <mergeCell ref="K3934:N3934"/>
    <mergeCell ref="O3934:P3934"/>
    <mergeCell ref="A3935:F3935"/>
    <mergeCell ref="I3935:J3935"/>
    <mergeCell ref="K3935:N3935"/>
    <mergeCell ref="O3935:P3935"/>
    <mergeCell ref="A3932:B3932"/>
    <mergeCell ref="C3932:Q3932"/>
    <mergeCell ref="A3933:B3933"/>
    <mergeCell ref="C3933:F3933"/>
    <mergeCell ref="I3933:J3933"/>
    <mergeCell ref="K3933:N3933"/>
    <mergeCell ref="O3933:P3933"/>
    <mergeCell ref="A3950:B3950"/>
    <mergeCell ref="C3950:F3950"/>
    <mergeCell ref="I3950:J3950"/>
    <mergeCell ref="K3950:N3950"/>
    <mergeCell ref="O3950:P3950"/>
    <mergeCell ref="A3951:B3951"/>
    <mergeCell ref="C3951:F3951"/>
    <mergeCell ref="I3951:J3951"/>
    <mergeCell ref="K3951:N3951"/>
    <mergeCell ref="O3951:P3951"/>
    <mergeCell ref="A3948:B3948"/>
    <mergeCell ref="C3948:F3948"/>
    <mergeCell ref="I3948:J3948"/>
    <mergeCell ref="K3948:N3948"/>
    <mergeCell ref="O3948:P3948"/>
    <mergeCell ref="A3949:B3949"/>
    <mergeCell ref="C3949:F3949"/>
    <mergeCell ref="I3949:J3949"/>
    <mergeCell ref="K3949:N3949"/>
    <mergeCell ref="O3949:P3949"/>
    <mergeCell ref="A3946:B3946"/>
    <mergeCell ref="C3946:F3946"/>
    <mergeCell ref="I3946:J3946"/>
    <mergeCell ref="K3946:N3946"/>
    <mergeCell ref="O3946:P3946"/>
    <mergeCell ref="A3947:B3947"/>
    <mergeCell ref="C3947:F3947"/>
    <mergeCell ref="I3947:J3947"/>
    <mergeCell ref="K3947:N3947"/>
    <mergeCell ref="O3947:P3947"/>
    <mergeCell ref="A3944:B3944"/>
    <mergeCell ref="C3944:F3944"/>
    <mergeCell ref="I3944:J3944"/>
    <mergeCell ref="K3944:N3944"/>
    <mergeCell ref="O3944:P3944"/>
    <mergeCell ref="A3945:B3945"/>
    <mergeCell ref="C3945:F3945"/>
    <mergeCell ref="I3945:J3945"/>
    <mergeCell ref="K3945:N3945"/>
    <mergeCell ref="O3945:P3945"/>
    <mergeCell ref="A3958:B3958"/>
    <mergeCell ref="C3958:F3958"/>
    <mergeCell ref="I3958:J3958"/>
    <mergeCell ref="K3958:N3958"/>
    <mergeCell ref="O3958:P3958"/>
    <mergeCell ref="A3959:B3959"/>
    <mergeCell ref="C3959:F3959"/>
    <mergeCell ref="I3959:J3959"/>
    <mergeCell ref="K3959:N3959"/>
    <mergeCell ref="O3959:P3959"/>
    <mergeCell ref="A3956:B3956"/>
    <mergeCell ref="C3956:F3956"/>
    <mergeCell ref="I3956:J3956"/>
    <mergeCell ref="K3956:N3956"/>
    <mergeCell ref="O3956:P3956"/>
    <mergeCell ref="A3957:B3957"/>
    <mergeCell ref="C3957:F3957"/>
    <mergeCell ref="I3957:J3957"/>
    <mergeCell ref="K3957:N3957"/>
    <mergeCell ref="O3957:P3957"/>
    <mergeCell ref="A3954:B3954"/>
    <mergeCell ref="C3954:F3954"/>
    <mergeCell ref="I3954:J3954"/>
    <mergeCell ref="K3954:N3954"/>
    <mergeCell ref="O3954:P3954"/>
    <mergeCell ref="A3955:B3955"/>
    <mergeCell ref="C3955:F3955"/>
    <mergeCell ref="I3955:J3955"/>
    <mergeCell ref="K3955:N3955"/>
    <mergeCell ref="O3955:P3955"/>
    <mergeCell ref="A3952:B3952"/>
    <mergeCell ref="C3952:F3952"/>
    <mergeCell ref="I3952:J3952"/>
    <mergeCell ref="K3952:N3952"/>
    <mergeCell ref="O3952:P3952"/>
    <mergeCell ref="A3953:B3953"/>
    <mergeCell ref="C3953:F3953"/>
    <mergeCell ref="I3953:J3953"/>
    <mergeCell ref="K3953:N3953"/>
    <mergeCell ref="O3953:P3953"/>
    <mergeCell ref="A3967:B3967"/>
    <mergeCell ref="C3967:F3967"/>
    <mergeCell ref="I3967:J3967"/>
    <mergeCell ref="K3967:N3967"/>
    <mergeCell ref="O3967:P3967"/>
    <mergeCell ref="A3968:F3968"/>
    <mergeCell ref="I3968:J3968"/>
    <mergeCell ref="K3968:N3968"/>
    <mergeCell ref="O3968:P3968"/>
    <mergeCell ref="A3964:F3964"/>
    <mergeCell ref="I3964:J3964"/>
    <mergeCell ref="K3964:N3964"/>
    <mergeCell ref="O3964:P3964"/>
    <mergeCell ref="A3966:B3966"/>
    <mergeCell ref="C3966:Q3966"/>
    <mergeCell ref="A3962:B3962"/>
    <mergeCell ref="C3962:F3962"/>
    <mergeCell ref="I3962:J3962"/>
    <mergeCell ref="K3962:N3962"/>
    <mergeCell ref="O3962:P3962"/>
    <mergeCell ref="A3963:B3963"/>
    <mergeCell ref="C3963:F3963"/>
    <mergeCell ref="I3963:J3963"/>
    <mergeCell ref="K3963:N3963"/>
    <mergeCell ref="O3963:P3963"/>
    <mergeCell ref="A3960:B3960"/>
    <mergeCell ref="C3960:F3960"/>
    <mergeCell ref="I3960:J3960"/>
    <mergeCell ref="K3960:N3960"/>
    <mergeCell ref="O3960:P3960"/>
    <mergeCell ref="A3961:B3961"/>
    <mergeCell ref="C3961:F3961"/>
    <mergeCell ref="I3961:J3961"/>
    <mergeCell ref="K3961:N3961"/>
    <mergeCell ref="O3961:P3961"/>
    <mergeCell ref="A3980:F3980"/>
    <mergeCell ref="I3980:J3980"/>
    <mergeCell ref="K3980:N3980"/>
    <mergeCell ref="O3980:P3980"/>
    <mergeCell ref="A3982:B3982"/>
    <mergeCell ref="C3982:Q3982"/>
    <mergeCell ref="A3978:B3978"/>
    <mergeCell ref="C3978:Q3978"/>
    <mergeCell ref="A3979:B3979"/>
    <mergeCell ref="C3979:F3979"/>
    <mergeCell ref="I3979:J3979"/>
    <mergeCell ref="K3979:N3979"/>
    <mergeCell ref="O3979:P3979"/>
    <mergeCell ref="A3975:B3975"/>
    <mergeCell ref="C3975:F3975"/>
    <mergeCell ref="I3975:J3975"/>
    <mergeCell ref="K3975:N3975"/>
    <mergeCell ref="O3975:P3975"/>
    <mergeCell ref="A3976:F3976"/>
    <mergeCell ref="I3976:J3976"/>
    <mergeCell ref="K3976:N3976"/>
    <mergeCell ref="O3976:P3976"/>
    <mergeCell ref="A3972:F3972"/>
    <mergeCell ref="I3972:J3972"/>
    <mergeCell ref="K3972:N3972"/>
    <mergeCell ref="O3972:P3972"/>
    <mergeCell ref="A3974:B3974"/>
    <mergeCell ref="C3974:Q3974"/>
    <mergeCell ref="A3970:B3970"/>
    <mergeCell ref="C3970:Q3970"/>
    <mergeCell ref="A3971:B3971"/>
    <mergeCell ref="C3971:F3971"/>
    <mergeCell ref="I3971:J3971"/>
    <mergeCell ref="K3971:N3971"/>
    <mergeCell ref="O3971:P3971"/>
    <mergeCell ref="A3994:B3994"/>
    <mergeCell ref="C3994:Q3994"/>
    <mergeCell ref="A3995:B3995"/>
    <mergeCell ref="C3995:F3995"/>
    <mergeCell ref="I3995:J3995"/>
    <mergeCell ref="K3995:N3995"/>
    <mergeCell ref="O3995:P3995"/>
    <mergeCell ref="A3991:B3991"/>
    <mergeCell ref="C3991:F3991"/>
    <mergeCell ref="I3991:J3991"/>
    <mergeCell ref="K3991:N3991"/>
    <mergeCell ref="O3991:P3991"/>
    <mergeCell ref="A3992:F3992"/>
    <mergeCell ref="I3992:J3992"/>
    <mergeCell ref="K3992:N3992"/>
    <mergeCell ref="O3992:P3992"/>
    <mergeCell ref="A3988:F3988"/>
    <mergeCell ref="I3988:J3988"/>
    <mergeCell ref="K3988:N3988"/>
    <mergeCell ref="O3988:P3988"/>
    <mergeCell ref="A3990:B3990"/>
    <mergeCell ref="C3990:Q3990"/>
    <mergeCell ref="A3986:B3986"/>
    <mergeCell ref="C3986:Q3986"/>
    <mergeCell ref="A3987:B3987"/>
    <mergeCell ref="C3987:F3987"/>
    <mergeCell ref="I3987:J3987"/>
    <mergeCell ref="K3987:N3987"/>
    <mergeCell ref="O3987:P3987"/>
    <mergeCell ref="A3983:B3983"/>
    <mergeCell ref="C3983:F3983"/>
    <mergeCell ref="I3983:J3983"/>
    <mergeCell ref="K3983:N3983"/>
    <mergeCell ref="O3983:P3983"/>
    <mergeCell ref="A3984:F3984"/>
    <mergeCell ref="I3984:J3984"/>
    <mergeCell ref="K3984:N3984"/>
    <mergeCell ref="O3984:P3984"/>
    <mergeCell ref="A4007:B4007"/>
    <mergeCell ref="C4007:F4007"/>
    <mergeCell ref="I4007:J4007"/>
    <mergeCell ref="K4007:N4007"/>
    <mergeCell ref="O4007:P4007"/>
    <mergeCell ref="A4008:F4008"/>
    <mergeCell ref="I4008:J4008"/>
    <mergeCell ref="K4008:N4008"/>
    <mergeCell ref="O4008:P4008"/>
    <mergeCell ref="A4004:F4004"/>
    <mergeCell ref="I4004:J4004"/>
    <mergeCell ref="K4004:N4004"/>
    <mergeCell ref="O4004:P4004"/>
    <mergeCell ref="A4006:B4006"/>
    <mergeCell ref="C4006:Q4006"/>
    <mergeCell ref="A4002:B4002"/>
    <mergeCell ref="C4002:Q4002"/>
    <mergeCell ref="A4003:B4003"/>
    <mergeCell ref="C4003:F4003"/>
    <mergeCell ref="I4003:J4003"/>
    <mergeCell ref="K4003:N4003"/>
    <mergeCell ref="O4003:P4003"/>
    <mergeCell ref="A3999:B3999"/>
    <mergeCell ref="C3999:F3999"/>
    <mergeCell ref="I3999:J3999"/>
    <mergeCell ref="K3999:N3999"/>
    <mergeCell ref="O3999:P3999"/>
    <mergeCell ref="A4000:F4000"/>
    <mergeCell ref="I4000:J4000"/>
    <mergeCell ref="K4000:N4000"/>
    <mergeCell ref="O4000:P4000"/>
    <mergeCell ref="A3996:F3996"/>
    <mergeCell ref="I3996:J3996"/>
    <mergeCell ref="K3996:N3996"/>
    <mergeCell ref="O3996:P3996"/>
    <mergeCell ref="A3998:B3998"/>
    <mergeCell ref="C3998:Q3998"/>
    <mergeCell ref="A4020:F4020"/>
    <mergeCell ref="I4020:J4020"/>
    <mergeCell ref="K4020:N4020"/>
    <mergeCell ref="O4020:P4020"/>
    <mergeCell ref="A4022:B4022"/>
    <mergeCell ref="C4022:Q4022"/>
    <mergeCell ref="A4018:B4018"/>
    <mergeCell ref="C4018:Q4018"/>
    <mergeCell ref="A4019:B4019"/>
    <mergeCell ref="C4019:F4019"/>
    <mergeCell ref="I4019:J4019"/>
    <mergeCell ref="K4019:N4019"/>
    <mergeCell ref="O4019:P4019"/>
    <mergeCell ref="A4015:B4015"/>
    <mergeCell ref="C4015:F4015"/>
    <mergeCell ref="I4015:J4015"/>
    <mergeCell ref="K4015:N4015"/>
    <mergeCell ref="O4015:P4015"/>
    <mergeCell ref="A4016:F4016"/>
    <mergeCell ref="I4016:J4016"/>
    <mergeCell ref="K4016:N4016"/>
    <mergeCell ref="O4016:P4016"/>
    <mergeCell ref="A4012:F4012"/>
    <mergeCell ref="I4012:J4012"/>
    <mergeCell ref="K4012:N4012"/>
    <mergeCell ref="O4012:P4012"/>
    <mergeCell ref="A4014:B4014"/>
    <mergeCell ref="C4014:Q4014"/>
    <mergeCell ref="A4010:B4010"/>
    <mergeCell ref="C4010:Q4010"/>
    <mergeCell ref="A4011:B4011"/>
    <mergeCell ref="C4011:F4011"/>
    <mergeCell ref="I4011:J4011"/>
    <mergeCell ref="K4011:N4011"/>
    <mergeCell ref="O4011:P4011"/>
    <mergeCell ref="A4034:B4034"/>
    <mergeCell ref="C4034:Q4034"/>
    <mergeCell ref="A4035:B4035"/>
    <mergeCell ref="C4035:F4035"/>
    <mergeCell ref="I4035:J4035"/>
    <mergeCell ref="K4035:N4035"/>
    <mergeCell ref="O4035:P4035"/>
    <mergeCell ref="A4031:B4031"/>
    <mergeCell ref="C4031:F4031"/>
    <mergeCell ref="I4031:J4031"/>
    <mergeCell ref="K4031:N4031"/>
    <mergeCell ref="O4031:P4031"/>
    <mergeCell ref="A4032:F4032"/>
    <mergeCell ref="I4032:J4032"/>
    <mergeCell ref="K4032:N4032"/>
    <mergeCell ref="O4032:P4032"/>
    <mergeCell ref="A4028:F4028"/>
    <mergeCell ref="I4028:J4028"/>
    <mergeCell ref="K4028:N4028"/>
    <mergeCell ref="O4028:P4028"/>
    <mergeCell ref="A4030:B4030"/>
    <mergeCell ref="C4030:Q4030"/>
    <mergeCell ref="A4026:B4026"/>
    <mergeCell ref="C4026:Q4026"/>
    <mergeCell ref="A4027:B4027"/>
    <mergeCell ref="C4027:F4027"/>
    <mergeCell ref="I4027:J4027"/>
    <mergeCell ref="K4027:N4027"/>
    <mergeCell ref="O4027:P4027"/>
    <mergeCell ref="A4023:B4023"/>
    <mergeCell ref="C4023:F4023"/>
    <mergeCell ref="I4023:J4023"/>
    <mergeCell ref="K4023:N4023"/>
    <mergeCell ref="O4023:P4023"/>
    <mergeCell ref="A4024:F4024"/>
    <mergeCell ref="I4024:J4024"/>
    <mergeCell ref="K4024:N4024"/>
    <mergeCell ref="O4024:P4024"/>
    <mergeCell ref="A4046:F4046"/>
    <mergeCell ref="I4046:J4046"/>
    <mergeCell ref="K4046:N4046"/>
    <mergeCell ref="O4046:P4046"/>
    <mergeCell ref="A4048:B4048"/>
    <mergeCell ref="C4048:Q4048"/>
    <mergeCell ref="A4044:B4044"/>
    <mergeCell ref="C4044:Q4044"/>
    <mergeCell ref="A4045:B4045"/>
    <mergeCell ref="C4045:F4045"/>
    <mergeCell ref="I4045:J4045"/>
    <mergeCell ref="K4045:N4045"/>
    <mergeCell ref="O4045:P4045"/>
    <mergeCell ref="A4041:B4041"/>
    <mergeCell ref="C4041:F4041"/>
    <mergeCell ref="I4041:J4041"/>
    <mergeCell ref="K4041:N4041"/>
    <mergeCell ref="O4041:P4041"/>
    <mergeCell ref="A4042:F4042"/>
    <mergeCell ref="I4042:J4042"/>
    <mergeCell ref="K4042:N4042"/>
    <mergeCell ref="O4042:P4042"/>
    <mergeCell ref="A4038:F4038"/>
    <mergeCell ref="I4038:J4038"/>
    <mergeCell ref="K4038:N4038"/>
    <mergeCell ref="O4038:P4038"/>
    <mergeCell ref="A4040:B4040"/>
    <mergeCell ref="C4040:Q4040"/>
    <mergeCell ref="A4036:B4036"/>
    <mergeCell ref="C4036:F4036"/>
    <mergeCell ref="I4036:J4036"/>
    <mergeCell ref="K4036:N4036"/>
    <mergeCell ref="O4036:P4036"/>
    <mergeCell ref="A4037:B4037"/>
    <mergeCell ref="C4037:F4037"/>
    <mergeCell ref="I4037:J4037"/>
    <mergeCell ref="K4037:N4037"/>
    <mergeCell ref="O4037:P4037"/>
    <mergeCell ref="A4059:B4059"/>
    <mergeCell ref="C4059:F4059"/>
    <mergeCell ref="I4059:J4059"/>
    <mergeCell ref="K4059:N4059"/>
    <mergeCell ref="O4059:P4059"/>
    <mergeCell ref="A4060:B4060"/>
    <mergeCell ref="C4060:F4060"/>
    <mergeCell ref="I4060:J4060"/>
    <mergeCell ref="K4060:N4060"/>
    <mergeCell ref="O4060:P4060"/>
    <mergeCell ref="A4057:B4057"/>
    <mergeCell ref="C4057:Q4057"/>
    <mergeCell ref="A4058:B4058"/>
    <mergeCell ref="C4058:F4058"/>
    <mergeCell ref="I4058:J4058"/>
    <mergeCell ref="K4058:N4058"/>
    <mergeCell ref="O4058:P4058"/>
    <mergeCell ref="A4054:B4054"/>
    <mergeCell ref="C4054:F4054"/>
    <mergeCell ref="I4054:J4054"/>
    <mergeCell ref="K4054:N4054"/>
    <mergeCell ref="O4054:P4054"/>
    <mergeCell ref="A4055:F4055"/>
    <mergeCell ref="I4055:J4055"/>
    <mergeCell ref="K4055:N4055"/>
    <mergeCell ref="O4055:P4055"/>
    <mergeCell ref="A4051:F4051"/>
    <mergeCell ref="I4051:J4051"/>
    <mergeCell ref="K4051:N4051"/>
    <mergeCell ref="O4051:P4051"/>
    <mergeCell ref="A4053:B4053"/>
    <mergeCell ref="C4053:Q4053"/>
    <mergeCell ref="A4049:B4049"/>
    <mergeCell ref="C4049:F4049"/>
    <mergeCell ref="I4049:J4049"/>
    <mergeCell ref="K4049:N4049"/>
    <mergeCell ref="O4049:P4049"/>
    <mergeCell ref="A4050:B4050"/>
    <mergeCell ref="C4050:F4050"/>
    <mergeCell ref="I4050:J4050"/>
    <mergeCell ref="K4050:N4050"/>
    <mergeCell ref="O4050:P4050"/>
    <mergeCell ref="A4067:B4067"/>
    <mergeCell ref="C4067:F4067"/>
    <mergeCell ref="I4067:J4067"/>
    <mergeCell ref="K4067:N4067"/>
    <mergeCell ref="O4067:P4067"/>
    <mergeCell ref="A4068:B4068"/>
    <mergeCell ref="C4068:F4068"/>
    <mergeCell ref="I4068:J4068"/>
    <mergeCell ref="K4068:N4068"/>
    <mergeCell ref="O4068:P4068"/>
    <mergeCell ref="A4065:B4065"/>
    <mergeCell ref="C4065:F4065"/>
    <mergeCell ref="I4065:J4065"/>
    <mergeCell ref="K4065:N4065"/>
    <mergeCell ref="O4065:P4065"/>
    <mergeCell ref="A4066:B4066"/>
    <mergeCell ref="C4066:F4066"/>
    <mergeCell ref="I4066:J4066"/>
    <mergeCell ref="K4066:N4066"/>
    <mergeCell ref="O4066:P4066"/>
    <mergeCell ref="A4063:B4063"/>
    <mergeCell ref="C4063:F4063"/>
    <mergeCell ref="I4063:J4063"/>
    <mergeCell ref="K4063:N4063"/>
    <mergeCell ref="O4063:P4063"/>
    <mergeCell ref="A4064:B4064"/>
    <mergeCell ref="C4064:F4064"/>
    <mergeCell ref="I4064:J4064"/>
    <mergeCell ref="K4064:N4064"/>
    <mergeCell ref="O4064:P4064"/>
    <mergeCell ref="A4061:B4061"/>
    <mergeCell ref="C4061:F4061"/>
    <mergeCell ref="I4061:J4061"/>
    <mergeCell ref="K4061:N4061"/>
    <mergeCell ref="O4061:P4061"/>
    <mergeCell ref="A4062:B4062"/>
    <mergeCell ref="C4062:F4062"/>
    <mergeCell ref="I4062:J4062"/>
    <mergeCell ref="K4062:N4062"/>
    <mergeCell ref="O4062:P4062"/>
    <mergeCell ref="A4075:B4075"/>
    <mergeCell ref="C4075:F4075"/>
    <mergeCell ref="I4075:J4075"/>
    <mergeCell ref="K4075:N4075"/>
    <mergeCell ref="O4075:P4075"/>
    <mergeCell ref="A4076:B4076"/>
    <mergeCell ref="C4076:F4076"/>
    <mergeCell ref="I4076:J4076"/>
    <mergeCell ref="K4076:N4076"/>
    <mergeCell ref="O4076:P4076"/>
    <mergeCell ref="A4073:B4073"/>
    <mergeCell ref="C4073:F4073"/>
    <mergeCell ref="I4073:J4073"/>
    <mergeCell ref="K4073:N4073"/>
    <mergeCell ref="O4073:P4073"/>
    <mergeCell ref="A4074:B4074"/>
    <mergeCell ref="C4074:F4074"/>
    <mergeCell ref="I4074:J4074"/>
    <mergeCell ref="K4074:N4074"/>
    <mergeCell ref="O4074:P4074"/>
    <mergeCell ref="A4071:B4071"/>
    <mergeCell ref="C4071:F4071"/>
    <mergeCell ref="I4071:J4071"/>
    <mergeCell ref="K4071:N4071"/>
    <mergeCell ref="O4071:P4071"/>
    <mergeCell ref="A4072:B4072"/>
    <mergeCell ref="C4072:F4072"/>
    <mergeCell ref="I4072:J4072"/>
    <mergeCell ref="K4072:N4072"/>
    <mergeCell ref="O4072:P4072"/>
    <mergeCell ref="A4069:B4069"/>
    <mergeCell ref="C4069:F4069"/>
    <mergeCell ref="I4069:J4069"/>
    <mergeCell ref="K4069:N4069"/>
    <mergeCell ref="O4069:P4069"/>
    <mergeCell ref="A4070:B4070"/>
    <mergeCell ref="C4070:F4070"/>
    <mergeCell ref="I4070:J4070"/>
    <mergeCell ref="K4070:N4070"/>
    <mergeCell ref="O4070:P4070"/>
    <mergeCell ref="A4084:B4084"/>
    <mergeCell ref="C4084:F4084"/>
    <mergeCell ref="I4084:J4084"/>
    <mergeCell ref="K4084:N4084"/>
    <mergeCell ref="O4084:P4084"/>
    <mergeCell ref="A4085:B4085"/>
    <mergeCell ref="C4085:F4085"/>
    <mergeCell ref="I4085:J4085"/>
    <mergeCell ref="K4085:N4085"/>
    <mergeCell ref="O4085:P4085"/>
    <mergeCell ref="A4081:F4081"/>
    <mergeCell ref="I4081:J4081"/>
    <mergeCell ref="K4081:N4081"/>
    <mergeCell ref="O4081:P4081"/>
    <mergeCell ref="A4083:B4083"/>
    <mergeCell ref="C4083:Q4083"/>
    <mergeCell ref="A4079:B4079"/>
    <mergeCell ref="C4079:F4079"/>
    <mergeCell ref="I4079:J4079"/>
    <mergeCell ref="K4079:N4079"/>
    <mergeCell ref="O4079:P4079"/>
    <mergeCell ref="A4080:B4080"/>
    <mergeCell ref="C4080:F4080"/>
    <mergeCell ref="I4080:J4080"/>
    <mergeCell ref="K4080:N4080"/>
    <mergeCell ref="O4080:P4080"/>
    <mergeCell ref="A4077:B4077"/>
    <mergeCell ref="C4077:F4077"/>
    <mergeCell ref="I4077:J4077"/>
    <mergeCell ref="K4077:N4077"/>
    <mergeCell ref="O4077:P4077"/>
    <mergeCell ref="A4078:B4078"/>
    <mergeCell ref="C4078:F4078"/>
    <mergeCell ref="I4078:J4078"/>
    <mergeCell ref="K4078:N4078"/>
    <mergeCell ref="O4078:P4078"/>
    <mergeCell ref="A4093:B4093"/>
    <mergeCell ref="C4093:F4093"/>
    <mergeCell ref="I4093:J4093"/>
    <mergeCell ref="K4093:N4093"/>
    <mergeCell ref="O4093:P4093"/>
    <mergeCell ref="A4094:F4094"/>
    <mergeCell ref="I4094:J4094"/>
    <mergeCell ref="K4094:N4094"/>
    <mergeCell ref="O4094:P4094"/>
    <mergeCell ref="A4091:B4091"/>
    <mergeCell ref="C4091:F4091"/>
    <mergeCell ref="I4091:J4091"/>
    <mergeCell ref="K4091:N4091"/>
    <mergeCell ref="O4091:P4091"/>
    <mergeCell ref="A4092:B4092"/>
    <mergeCell ref="C4092:F4092"/>
    <mergeCell ref="I4092:J4092"/>
    <mergeCell ref="K4092:N4092"/>
    <mergeCell ref="O4092:P4092"/>
    <mergeCell ref="A4088:F4088"/>
    <mergeCell ref="I4088:J4088"/>
    <mergeCell ref="K4088:N4088"/>
    <mergeCell ref="O4088:P4088"/>
    <mergeCell ref="A4090:B4090"/>
    <mergeCell ref="C4090:Q4090"/>
    <mergeCell ref="A4086:B4086"/>
    <mergeCell ref="C4086:F4086"/>
    <mergeCell ref="I4086:J4086"/>
    <mergeCell ref="K4086:N4086"/>
    <mergeCell ref="O4086:P4086"/>
    <mergeCell ref="A4087:B4087"/>
    <mergeCell ref="C4087:F4087"/>
    <mergeCell ref="I4087:J4087"/>
    <mergeCell ref="K4087:N4087"/>
    <mergeCell ref="O4087:P4087"/>
    <mergeCell ref="A4102:B4102"/>
    <mergeCell ref="C4102:F4102"/>
    <mergeCell ref="I4102:J4102"/>
    <mergeCell ref="K4102:N4102"/>
    <mergeCell ref="O4102:P4102"/>
    <mergeCell ref="A4103:B4103"/>
    <mergeCell ref="C4103:F4103"/>
    <mergeCell ref="I4103:J4103"/>
    <mergeCell ref="K4103:N4103"/>
    <mergeCell ref="O4103:P4103"/>
    <mergeCell ref="A4100:B4100"/>
    <mergeCell ref="C4100:F4100"/>
    <mergeCell ref="I4100:J4100"/>
    <mergeCell ref="K4100:N4100"/>
    <mergeCell ref="O4100:P4100"/>
    <mergeCell ref="A4101:B4101"/>
    <mergeCell ref="C4101:F4101"/>
    <mergeCell ref="I4101:J4101"/>
    <mergeCell ref="K4101:N4101"/>
    <mergeCell ref="O4101:P4101"/>
    <mergeCell ref="A4098:B4098"/>
    <mergeCell ref="C4098:F4098"/>
    <mergeCell ref="I4098:J4098"/>
    <mergeCell ref="K4098:N4098"/>
    <mergeCell ref="O4098:P4098"/>
    <mergeCell ref="A4099:B4099"/>
    <mergeCell ref="C4099:F4099"/>
    <mergeCell ref="I4099:J4099"/>
    <mergeCell ref="K4099:N4099"/>
    <mergeCell ref="O4099:P4099"/>
    <mergeCell ref="A4096:B4096"/>
    <mergeCell ref="C4096:Q4096"/>
    <mergeCell ref="A4097:B4097"/>
    <mergeCell ref="C4097:F4097"/>
    <mergeCell ref="I4097:J4097"/>
    <mergeCell ref="K4097:N4097"/>
    <mergeCell ref="O4097:P4097"/>
    <mergeCell ref="A4110:B4110"/>
    <mergeCell ref="C4110:F4110"/>
    <mergeCell ref="I4110:J4110"/>
    <mergeCell ref="K4110:N4110"/>
    <mergeCell ref="O4110:P4110"/>
    <mergeCell ref="A4111:B4111"/>
    <mergeCell ref="C4111:F4111"/>
    <mergeCell ref="I4111:J4111"/>
    <mergeCell ref="K4111:N4111"/>
    <mergeCell ref="O4111:P4111"/>
    <mergeCell ref="A4108:B4108"/>
    <mergeCell ref="C4108:F4108"/>
    <mergeCell ref="I4108:J4108"/>
    <mergeCell ref="K4108:N4108"/>
    <mergeCell ref="O4108:P4108"/>
    <mergeCell ref="A4109:B4109"/>
    <mergeCell ref="C4109:F4109"/>
    <mergeCell ref="I4109:J4109"/>
    <mergeCell ref="K4109:N4109"/>
    <mergeCell ref="O4109:P4109"/>
    <mergeCell ref="A4106:B4106"/>
    <mergeCell ref="C4106:F4106"/>
    <mergeCell ref="I4106:J4106"/>
    <mergeCell ref="K4106:N4106"/>
    <mergeCell ref="O4106:P4106"/>
    <mergeCell ref="A4107:B4107"/>
    <mergeCell ref="C4107:F4107"/>
    <mergeCell ref="I4107:J4107"/>
    <mergeCell ref="K4107:N4107"/>
    <mergeCell ref="O4107:P4107"/>
    <mergeCell ref="A4104:B4104"/>
    <mergeCell ref="C4104:F4104"/>
    <mergeCell ref="I4104:J4104"/>
    <mergeCell ref="K4104:N4104"/>
    <mergeCell ref="O4104:P4104"/>
    <mergeCell ref="A4105:B4105"/>
    <mergeCell ref="C4105:F4105"/>
    <mergeCell ref="I4105:J4105"/>
    <mergeCell ref="K4105:N4105"/>
    <mergeCell ref="O4105:P4105"/>
    <mergeCell ref="A4118:B4118"/>
    <mergeCell ref="C4118:F4118"/>
    <mergeCell ref="I4118:J4118"/>
    <mergeCell ref="K4118:N4118"/>
    <mergeCell ref="O4118:P4118"/>
    <mergeCell ref="A4119:B4119"/>
    <mergeCell ref="C4119:F4119"/>
    <mergeCell ref="I4119:J4119"/>
    <mergeCell ref="K4119:N4119"/>
    <mergeCell ref="O4119:P4119"/>
    <mergeCell ref="A4116:B4116"/>
    <mergeCell ref="C4116:F4116"/>
    <mergeCell ref="I4116:J4116"/>
    <mergeCell ref="K4116:N4116"/>
    <mergeCell ref="O4116:P4116"/>
    <mergeCell ref="A4117:B4117"/>
    <mergeCell ref="C4117:F4117"/>
    <mergeCell ref="I4117:J4117"/>
    <mergeCell ref="K4117:N4117"/>
    <mergeCell ref="O4117:P4117"/>
    <mergeCell ref="A4114:B4114"/>
    <mergeCell ref="C4114:F4114"/>
    <mergeCell ref="I4114:J4114"/>
    <mergeCell ref="K4114:N4114"/>
    <mergeCell ref="O4114:P4114"/>
    <mergeCell ref="A4115:B4115"/>
    <mergeCell ref="C4115:F4115"/>
    <mergeCell ref="I4115:J4115"/>
    <mergeCell ref="K4115:N4115"/>
    <mergeCell ref="O4115:P4115"/>
    <mergeCell ref="A4112:B4112"/>
    <mergeCell ref="C4112:F4112"/>
    <mergeCell ref="I4112:J4112"/>
    <mergeCell ref="K4112:N4112"/>
    <mergeCell ref="O4112:P4112"/>
    <mergeCell ref="A4113:B4113"/>
    <mergeCell ref="C4113:F4113"/>
    <mergeCell ref="I4113:J4113"/>
    <mergeCell ref="K4113:N4113"/>
    <mergeCell ref="O4113:P4113"/>
    <mergeCell ref="A4127:B4127"/>
    <mergeCell ref="C4127:F4127"/>
    <mergeCell ref="I4127:J4127"/>
    <mergeCell ref="K4127:N4127"/>
    <mergeCell ref="O4127:P4127"/>
    <mergeCell ref="A4128:B4128"/>
    <mergeCell ref="C4128:F4128"/>
    <mergeCell ref="I4128:J4128"/>
    <mergeCell ref="K4128:N4128"/>
    <mergeCell ref="O4128:P4128"/>
    <mergeCell ref="A4125:B4125"/>
    <mergeCell ref="C4125:F4125"/>
    <mergeCell ref="I4125:J4125"/>
    <mergeCell ref="K4125:N4125"/>
    <mergeCell ref="O4125:P4125"/>
    <mergeCell ref="A4126:B4126"/>
    <mergeCell ref="C4126:F4126"/>
    <mergeCell ref="I4126:J4126"/>
    <mergeCell ref="K4126:N4126"/>
    <mergeCell ref="O4126:P4126"/>
    <mergeCell ref="A4123:B4123"/>
    <mergeCell ref="C4123:Q4123"/>
    <mergeCell ref="A4124:B4124"/>
    <mergeCell ref="C4124:F4124"/>
    <mergeCell ref="I4124:J4124"/>
    <mergeCell ref="K4124:N4124"/>
    <mergeCell ref="O4124:P4124"/>
    <mergeCell ref="A4120:B4120"/>
    <mergeCell ref="C4120:F4120"/>
    <mergeCell ref="I4120:J4120"/>
    <mergeCell ref="K4120:N4120"/>
    <mergeCell ref="O4120:P4120"/>
    <mergeCell ref="A4121:F4121"/>
    <mergeCell ref="I4121:J4121"/>
    <mergeCell ref="K4121:N4121"/>
    <mergeCell ref="O4121:P4121"/>
    <mergeCell ref="A4135:B4135"/>
    <mergeCell ref="C4135:F4135"/>
    <mergeCell ref="I4135:J4135"/>
    <mergeCell ref="K4135:N4135"/>
    <mergeCell ref="O4135:P4135"/>
    <mergeCell ref="A4136:B4136"/>
    <mergeCell ref="C4136:F4136"/>
    <mergeCell ref="I4136:J4136"/>
    <mergeCell ref="K4136:N4136"/>
    <mergeCell ref="O4136:P4136"/>
    <mergeCell ref="A4133:B4133"/>
    <mergeCell ref="C4133:F4133"/>
    <mergeCell ref="I4133:J4133"/>
    <mergeCell ref="K4133:N4133"/>
    <mergeCell ref="O4133:P4133"/>
    <mergeCell ref="A4134:B4134"/>
    <mergeCell ref="C4134:F4134"/>
    <mergeCell ref="I4134:J4134"/>
    <mergeCell ref="K4134:N4134"/>
    <mergeCell ref="O4134:P4134"/>
    <mergeCell ref="A4131:B4131"/>
    <mergeCell ref="C4131:F4131"/>
    <mergeCell ref="I4131:J4131"/>
    <mergeCell ref="K4131:N4131"/>
    <mergeCell ref="O4131:P4131"/>
    <mergeCell ref="A4132:B4132"/>
    <mergeCell ref="C4132:F4132"/>
    <mergeCell ref="I4132:J4132"/>
    <mergeCell ref="K4132:N4132"/>
    <mergeCell ref="O4132:P4132"/>
    <mergeCell ref="A4129:B4129"/>
    <mergeCell ref="C4129:F4129"/>
    <mergeCell ref="I4129:J4129"/>
    <mergeCell ref="K4129:N4129"/>
    <mergeCell ref="O4129:P4129"/>
    <mergeCell ref="A4130:B4130"/>
    <mergeCell ref="C4130:F4130"/>
    <mergeCell ref="I4130:J4130"/>
    <mergeCell ref="K4130:N4130"/>
    <mergeCell ref="O4130:P4130"/>
    <mergeCell ref="A4143:B4143"/>
    <mergeCell ref="C4143:F4143"/>
    <mergeCell ref="I4143:J4143"/>
    <mergeCell ref="K4143:N4143"/>
    <mergeCell ref="O4143:P4143"/>
    <mergeCell ref="A4144:B4144"/>
    <mergeCell ref="C4144:F4144"/>
    <mergeCell ref="I4144:J4144"/>
    <mergeCell ref="K4144:N4144"/>
    <mergeCell ref="O4144:P4144"/>
    <mergeCell ref="A4141:B4141"/>
    <mergeCell ref="C4141:F4141"/>
    <mergeCell ref="I4141:J4141"/>
    <mergeCell ref="K4141:N4141"/>
    <mergeCell ref="O4141:P4141"/>
    <mergeCell ref="A4142:B4142"/>
    <mergeCell ref="C4142:F4142"/>
    <mergeCell ref="I4142:J4142"/>
    <mergeCell ref="K4142:N4142"/>
    <mergeCell ref="O4142:P4142"/>
    <mergeCell ref="A4139:B4139"/>
    <mergeCell ref="C4139:F4139"/>
    <mergeCell ref="I4139:J4139"/>
    <mergeCell ref="K4139:N4139"/>
    <mergeCell ref="O4139:P4139"/>
    <mergeCell ref="A4140:B4140"/>
    <mergeCell ref="C4140:F4140"/>
    <mergeCell ref="I4140:J4140"/>
    <mergeCell ref="K4140:N4140"/>
    <mergeCell ref="O4140:P4140"/>
    <mergeCell ref="A4137:B4137"/>
    <mergeCell ref="C4137:F4137"/>
    <mergeCell ref="I4137:J4137"/>
    <mergeCell ref="K4137:N4137"/>
    <mergeCell ref="O4137:P4137"/>
    <mergeCell ref="A4138:B4138"/>
    <mergeCell ref="C4138:F4138"/>
    <mergeCell ref="I4138:J4138"/>
    <mergeCell ref="K4138:N4138"/>
    <mergeCell ref="O4138:P4138"/>
    <mergeCell ref="A4151:B4151"/>
    <mergeCell ref="C4151:F4151"/>
    <mergeCell ref="I4151:J4151"/>
    <mergeCell ref="K4151:N4151"/>
    <mergeCell ref="O4151:P4151"/>
    <mergeCell ref="A4152:B4152"/>
    <mergeCell ref="C4152:F4152"/>
    <mergeCell ref="I4152:J4152"/>
    <mergeCell ref="K4152:N4152"/>
    <mergeCell ref="O4152:P4152"/>
    <mergeCell ref="A4149:B4149"/>
    <mergeCell ref="C4149:F4149"/>
    <mergeCell ref="I4149:J4149"/>
    <mergeCell ref="K4149:N4149"/>
    <mergeCell ref="O4149:P4149"/>
    <mergeCell ref="A4150:B4150"/>
    <mergeCell ref="C4150:F4150"/>
    <mergeCell ref="I4150:J4150"/>
    <mergeCell ref="K4150:N4150"/>
    <mergeCell ref="O4150:P4150"/>
    <mergeCell ref="A4147:B4147"/>
    <mergeCell ref="C4147:F4147"/>
    <mergeCell ref="I4147:J4147"/>
    <mergeCell ref="K4147:N4147"/>
    <mergeCell ref="O4147:P4147"/>
    <mergeCell ref="A4148:B4148"/>
    <mergeCell ref="C4148:F4148"/>
    <mergeCell ref="I4148:J4148"/>
    <mergeCell ref="K4148:N4148"/>
    <mergeCell ref="O4148:P4148"/>
    <mergeCell ref="A4145:B4145"/>
    <mergeCell ref="C4145:F4145"/>
    <mergeCell ref="I4145:J4145"/>
    <mergeCell ref="K4145:N4145"/>
    <mergeCell ref="O4145:P4145"/>
    <mergeCell ref="A4146:B4146"/>
    <mergeCell ref="C4146:F4146"/>
    <mergeCell ref="I4146:J4146"/>
    <mergeCell ref="K4146:N4146"/>
    <mergeCell ref="O4146:P4146"/>
    <mergeCell ref="A4159:F4159"/>
    <mergeCell ref="I4159:J4159"/>
    <mergeCell ref="K4159:N4159"/>
    <mergeCell ref="O4159:P4159"/>
    <mergeCell ref="A4161:B4161"/>
    <mergeCell ref="C4161:Q4161"/>
    <mergeCell ref="A4157:B4157"/>
    <mergeCell ref="C4157:F4157"/>
    <mergeCell ref="I4157:J4157"/>
    <mergeCell ref="K4157:N4157"/>
    <mergeCell ref="O4157:P4157"/>
    <mergeCell ref="A4158:B4158"/>
    <mergeCell ref="C4158:F4158"/>
    <mergeCell ref="I4158:J4158"/>
    <mergeCell ref="K4158:N4158"/>
    <mergeCell ref="O4158:P4158"/>
    <mergeCell ref="A4155:B4155"/>
    <mergeCell ref="C4155:F4155"/>
    <mergeCell ref="I4155:J4155"/>
    <mergeCell ref="K4155:N4155"/>
    <mergeCell ref="O4155:P4155"/>
    <mergeCell ref="A4156:B4156"/>
    <mergeCell ref="C4156:F4156"/>
    <mergeCell ref="I4156:J4156"/>
    <mergeCell ref="K4156:N4156"/>
    <mergeCell ref="O4156:P4156"/>
    <mergeCell ref="A4153:B4153"/>
    <mergeCell ref="C4153:F4153"/>
    <mergeCell ref="I4153:J4153"/>
    <mergeCell ref="K4153:N4153"/>
    <mergeCell ref="O4153:P4153"/>
    <mergeCell ref="A4154:B4154"/>
    <mergeCell ref="C4154:F4154"/>
    <mergeCell ref="I4154:J4154"/>
    <mergeCell ref="K4154:N4154"/>
    <mergeCell ref="O4154:P4154"/>
    <mergeCell ref="A4168:B4168"/>
    <mergeCell ref="C4168:F4168"/>
    <mergeCell ref="I4168:J4168"/>
    <mergeCell ref="K4168:N4168"/>
    <mergeCell ref="O4168:P4168"/>
    <mergeCell ref="A4169:B4169"/>
    <mergeCell ref="C4169:F4169"/>
    <mergeCell ref="I4169:J4169"/>
    <mergeCell ref="K4169:N4169"/>
    <mergeCell ref="O4169:P4169"/>
    <mergeCell ref="A4166:B4166"/>
    <mergeCell ref="C4166:F4166"/>
    <mergeCell ref="I4166:J4166"/>
    <mergeCell ref="K4166:N4166"/>
    <mergeCell ref="O4166:P4166"/>
    <mergeCell ref="A4167:B4167"/>
    <mergeCell ref="C4167:F4167"/>
    <mergeCell ref="I4167:J4167"/>
    <mergeCell ref="K4167:N4167"/>
    <mergeCell ref="O4167:P4167"/>
    <mergeCell ref="A4164:B4164"/>
    <mergeCell ref="C4164:F4164"/>
    <mergeCell ref="I4164:J4164"/>
    <mergeCell ref="K4164:N4164"/>
    <mergeCell ref="O4164:P4164"/>
    <mergeCell ref="A4165:B4165"/>
    <mergeCell ref="C4165:F4165"/>
    <mergeCell ref="I4165:J4165"/>
    <mergeCell ref="K4165:N4165"/>
    <mergeCell ref="O4165:P4165"/>
    <mergeCell ref="A4162:B4162"/>
    <mergeCell ref="C4162:F4162"/>
    <mergeCell ref="I4162:J4162"/>
    <mergeCell ref="K4162:N4162"/>
    <mergeCell ref="O4162:P4162"/>
    <mergeCell ref="A4163:B4163"/>
    <mergeCell ref="C4163:F4163"/>
    <mergeCell ref="I4163:J4163"/>
    <mergeCell ref="K4163:N4163"/>
    <mergeCell ref="O4163:P4163"/>
    <mergeCell ref="A4176:B4176"/>
    <mergeCell ref="C4176:F4176"/>
    <mergeCell ref="I4176:J4176"/>
    <mergeCell ref="K4176:N4176"/>
    <mergeCell ref="O4176:P4176"/>
    <mergeCell ref="A4177:B4177"/>
    <mergeCell ref="C4177:F4177"/>
    <mergeCell ref="I4177:J4177"/>
    <mergeCell ref="K4177:N4177"/>
    <mergeCell ref="O4177:P4177"/>
    <mergeCell ref="A4174:B4174"/>
    <mergeCell ref="C4174:F4174"/>
    <mergeCell ref="I4174:J4174"/>
    <mergeCell ref="K4174:N4174"/>
    <mergeCell ref="O4174:P4174"/>
    <mergeCell ref="A4175:B4175"/>
    <mergeCell ref="C4175:F4175"/>
    <mergeCell ref="I4175:J4175"/>
    <mergeCell ref="K4175:N4175"/>
    <mergeCell ref="O4175:P4175"/>
    <mergeCell ref="A4172:B4172"/>
    <mergeCell ref="C4172:F4172"/>
    <mergeCell ref="I4172:J4172"/>
    <mergeCell ref="K4172:N4172"/>
    <mergeCell ref="O4172:P4172"/>
    <mergeCell ref="A4173:B4173"/>
    <mergeCell ref="C4173:F4173"/>
    <mergeCell ref="I4173:J4173"/>
    <mergeCell ref="K4173:N4173"/>
    <mergeCell ref="O4173:P4173"/>
    <mergeCell ref="A4170:B4170"/>
    <mergeCell ref="C4170:F4170"/>
    <mergeCell ref="I4170:J4170"/>
    <mergeCell ref="K4170:N4170"/>
    <mergeCell ref="O4170:P4170"/>
    <mergeCell ref="A4171:B4171"/>
    <mergeCell ref="C4171:F4171"/>
    <mergeCell ref="I4171:J4171"/>
    <mergeCell ref="K4171:N4171"/>
    <mergeCell ref="O4171:P4171"/>
    <mergeCell ref="A4184:B4184"/>
    <mergeCell ref="C4184:F4184"/>
    <mergeCell ref="I4184:J4184"/>
    <mergeCell ref="K4184:N4184"/>
    <mergeCell ref="O4184:P4184"/>
    <mergeCell ref="A4185:B4185"/>
    <mergeCell ref="C4185:F4185"/>
    <mergeCell ref="I4185:J4185"/>
    <mergeCell ref="K4185:N4185"/>
    <mergeCell ref="O4185:P4185"/>
    <mergeCell ref="A4182:B4182"/>
    <mergeCell ref="C4182:F4182"/>
    <mergeCell ref="I4182:J4182"/>
    <mergeCell ref="K4182:N4182"/>
    <mergeCell ref="O4182:P4182"/>
    <mergeCell ref="A4183:B4183"/>
    <mergeCell ref="C4183:F4183"/>
    <mergeCell ref="I4183:J4183"/>
    <mergeCell ref="K4183:N4183"/>
    <mergeCell ref="O4183:P4183"/>
    <mergeCell ref="A4180:B4180"/>
    <mergeCell ref="C4180:F4180"/>
    <mergeCell ref="I4180:J4180"/>
    <mergeCell ref="K4180:N4180"/>
    <mergeCell ref="O4180:P4180"/>
    <mergeCell ref="A4181:B4181"/>
    <mergeCell ref="C4181:F4181"/>
    <mergeCell ref="I4181:J4181"/>
    <mergeCell ref="K4181:N4181"/>
    <mergeCell ref="O4181:P4181"/>
    <mergeCell ref="A4178:B4178"/>
    <mergeCell ref="C4178:F4178"/>
    <mergeCell ref="I4178:J4178"/>
    <mergeCell ref="K4178:N4178"/>
    <mergeCell ref="O4178:P4178"/>
    <mergeCell ref="A4179:B4179"/>
    <mergeCell ref="C4179:F4179"/>
    <mergeCell ref="I4179:J4179"/>
    <mergeCell ref="K4179:N4179"/>
    <mergeCell ref="O4179:P4179"/>
    <mergeCell ref="A4192:B4192"/>
    <mergeCell ref="C4192:F4192"/>
    <mergeCell ref="I4192:J4192"/>
    <mergeCell ref="K4192:N4192"/>
    <mergeCell ref="O4192:P4192"/>
    <mergeCell ref="A4193:B4193"/>
    <mergeCell ref="C4193:F4193"/>
    <mergeCell ref="I4193:J4193"/>
    <mergeCell ref="K4193:N4193"/>
    <mergeCell ref="O4193:P4193"/>
    <mergeCell ref="A4190:B4190"/>
    <mergeCell ref="C4190:F4190"/>
    <mergeCell ref="I4190:J4190"/>
    <mergeCell ref="K4190:N4190"/>
    <mergeCell ref="O4190:P4190"/>
    <mergeCell ref="A4191:B4191"/>
    <mergeCell ref="C4191:F4191"/>
    <mergeCell ref="I4191:J4191"/>
    <mergeCell ref="K4191:N4191"/>
    <mergeCell ref="O4191:P4191"/>
    <mergeCell ref="A4188:B4188"/>
    <mergeCell ref="C4188:F4188"/>
    <mergeCell ref="I4188:J4188"/>
    <mergeCell ref="K4188:N4188"/>
    <mergeCell ref="O4188:P4188"/>
    <mergeCell ref="A4189:B4189"/>
    <mergeCell ref="C4189:F4189"/>
    <mergeCell ref="I4189:J4189"/>
    <mergeCell ref="K4189:N4189"/>
    <mergeCell ref="O4189:P4189"/>
    <mergeCell ref="A4186:B4186"/>
    <mergeCell ref="C4186:F4186"/>
    <mergeCell ref="I4186:J4186"/>
    <mergeCell ref="K4186:N4186"/>
    <mergeCell ref="O4186:P4186"/>
    <mergeCell ref="A4187:B4187"/>
    <mergeCell ref="C4187:F4187"/>
    <mergeCell ref="I4187:J4187"/>
    <mergeCell ref="K4187:N4187"/>
    <mergeCell ref="O4187:P4187"/>
    <mergeCell ref="A4203:F4203"/>
    <mergeCell ref="I4203:J4203"/>
    <mergeCell ref="K4203:N4203"/>
    <mergeCell ref="O4203:P4203"/>
    <mergeCell ref="A4205:B4205"/>
    <mergeCell ref="C4205:Q4205"/>
    <mergeCell ref="A4201:B4201"/>
    <mergeCell ref="C4201:F4201"/>
    <mergeCell ref="I4201:J4201"/>
    <mergeCell ref="K4201:N4201"/>
    <mergeCell ref="O4201:P4201"/>
    <mergeCell ref="A4202:B4202"/>
    <mergeCell ref="C4202:F4202"/>
    <mergeCell ref="I4202:J4202"/>
    <mergeCell ref="K4202:N4202"/>
    <mergeCell ref="O4202:P4202"/>
    <mergeCell ref="A4199:B4199"/>
    <mergeCell ref="C4199:Q4199"/>
    <mergeCell ref="A4200:B4200"/>
    <mergeCell ref="C4200:F4200"/>
    <mergeCell ref="I4200:J4200"/>
    <mergeCell ref="K4200:N4200"/>
    <mergeCell ref="O4200:P4200"/>
    <mergeCell ref="A4196:B4196"/>
    <mergeCell ref="C4196:F4196"/>
    <mergeCell ref="I4196:J4196"/>
    <mergeCell ref="K4196:N4196"/>
    <mergeCell ref="O4196:P4196"/>
    <mergeCell ref="A4197:F4197"/>
    <mergeCell ref="I4197:J4197"/>
    <mergeCell ref="K4197:N4197"/>
    <mergeCell ref="O4197:P4197"/>
    <mergeCell ref="A4194:B4194"/>
    <mergeCell ref="C4194:F4194"/>
    <mergeCell ref="I4194:J4194"/>
    <mergeCell ref="K4194:N4194"/>
    <mergeCell ref="O4194:P4194"/>
    <mergeCell ref="A4195:B4195"/>
    <mergeCell ref="C4195:F4195"/>
    <mergeCell ref="I4195:J4195"/>
    <mergeCell ref="K4195:N4195"/>
    <mergeCell ref="O4195:P4195"/>
    <mergeCell ref="A4212:B4212"/>
    <mergeCell ref="C4212:F4212"/>
    <mergeCell ref="I4212:J4212"/>
    <mergeCell ref="K4212:N4212"/>
    <mergeCell ref="O4212:P4212"/>
    <mergeCell ref="A4213:B4213"/>
    <mergeCell ref="C4213:F4213"/>
    <mergeCell ref="I4213:J4213"/>
    <mergeCell ref="K4213:N4213"/>
    <mergeCell ref="O4213:P4213"/>
    <mergeCell ref="A4210:B4210"/>
    <mergeCell ref="C4210:F4210"/>
    <mergeCell ref="I4210:J4210"/>
    <mergeCell ref="K4210:N4210"/>
    <mergeCell ref="O4210:P4210"/>
    <mergeCell ref="A4211:B4211"/>
    <mergeCell ref="C4211:F4211"/>
    <mergeCell ref="I4211:J4211"/>
    <mergeCell ref="K4211:N4211"/>
    <mergeCell ref="O4211:P4211"/>
    <mergeCell ref="A4208:B4208"/>
    <mergeCell ref="C4208:F4208"/>
    <mergeCell ref="I4208:J4208"/>
    <mergeCell ref="K4208:N4208"/>
    <mergeCell ref="O4208:P4208"/>
    <mergeCell ref="A4209:B4209"/>
    <mergeCell ref="C4209:F4209"/>
    <mergeCell ref="I4209:J4209"/>
    <mergeCell ref="K4209:N4209"/>
    <mergeCell ref="O4209:P4209"/>
    <mergeCell ref="A4206:B4206"/>
    <mergeCell ref="C4206:F4206"/>
    <mergeCell ref="I4206:J4206"/>
    <mergeCell ref="K4206:N4206"/>
    <mergeCell ref="O4206:P4206"/>
    <mergeCell ref="A4207:B4207"/>
    <mergeCell ref="C4207:F4207"/>
    <mergeCell ref="I4207:J4207"/>
    <mergeCell ref="K4207:N4207"/>
    <mergeCell ref="O4207:P4207"/>
    <mergeCell ref="A4220:B4220"/>
    <mergeCell ref="C4220:F4220"/>
    <mergeCell ref="I4220:J4220"/>
    <mergeCell ref="K4220:N4220"/>
    <mergeCell ref="O4220:P4220"/>
    <mergeCell ref="A4221:B4221"/>
    <mergeCell ref="C4221:F4221"/>
    <mergeCell ref="I4221:J4221"/>
    <mergeCell ref="K4221:N4221"/>
    <mergeCell ref="O4221:P4221"/>
    <mergeCell ref="A4218:B4218"/>
    <mergeCell ref="C4218:F4218"/>
    <mergeCell ref="I4218:J4218"/>
    <mergeCell ref="K4218:N4218"/>
    <mergeCell ref="O4218:P4218"/>
    <mergeCell ref="A4219:B4219"/>
    <mergeCell ref="C4219:F4219"/>
    <mergeCell ref="I4219:J4219"/>
    <mergeCell ref="K4219:N4219"/>
    <mergeCell ref="O4219:P4219"/>
    <mergeCell ref="A4216:B4216"/>
    <mergeCell ref="C4216:F4216"/>
    <mergeCell ref="I4216:J4216"/>
    <mergeCell ref="K4216:N4216"/>
    <mergeCell ref="O4216:P4216"/>
    <mergeCell ref="A4217:B4217"/>
    <mergeCell ref="C4217:F4217"/>
    <mergeCell ref="I4217:J4217"/>
    <mergeCell ref="K4217:N4217"/>
    <mergeCell ref="O4217:P4217"/>
    <mergeCell ref="A4214:B4214"/>
    <mergeCell ref="C4214:F4214"/>
    <mergeCell ref="I4214:J4214"/>
    <mergeCell ref="K4214:N4214"/>
    <mergeCell ref="O4214:P4214"/>
    <mergeCell ref="A4215:B4215"/>
    <mergeCell ref="C4215:F4215"/>
    <mergeCell ref="I4215:J4215"/>
    <mergeCell ref="K4215:N4215"/>
    <mergeCell ref="O4215:P4215"/>
    <mergeCell ref="A4228:B4228"/>
    <mergeCell ref="C4228:F4228"/>
    <mergeCell ref="I4228:J4228"/>
    <mergeCell ref="K4228:N4228"/>
    <mergeCell ref="O4228:P4228"/>
    <mergeCell ref="A4229:B4229"/>
    <mergeCell ref="C4229:F4229"/>
    <mergeCell ref="I4229:J4229"/>
    <mergeCell ref="K4229:N4229"/>
    <mergeCell ref="O4229:P4229"/>
    <mergeCell ref="A4226:B4226"/>
    <mergeCell ref="C4226:F4226"/>
    <mergeCell ref="I4226:J4226"/>
    <mergeCell ref="K4226:N4226"/>
    <mergeCell ref="O4226:P4226"/>
    <mergeCell ref="A4227:B4227"/>
    <mergeCell ref="C4227:F4227"/>
    <mergeCell ref="I4227:J4227"/>
    <mergeCell ref="K4227:N4227"/>
    <mergeCell ref="O4227:P4227"/>
    <mergeCell ref="A4224:B4224"/>
    <mergeCell ref="C4224:F4224"/>
    <mergeCell ref="I4224:J4224"/>
    <mergeCell ref="K4224:N4224"/>
    <mergeCell ref="O4224:P4224"/>
    <mergeCell ref="A4225:B4225"/>
    <mergeCell ref="C4225:F4225"/>
    <mergeCell ref="I4225:J4225"/>
    <mergeCell ref="K4225:N4225"/>
    <mergeCell ref="O4225:P4225"/>
    <mergeCell ref="A4222:B4222"/>
    <mergeCell ref="C4222:F4222"/>
    <mergeCell ref="I4222:J4222"/>
    <mergeCell ref="K4222:N4222"/>
    <mergeCell ref="O4222:P4222"/>
    <mergeCell ref="A4223:B4223"/>
    <mergeCell ref="C4223:F4223"/>
    <mergeCell ref="I4223:J4223"/>
    <mergeCell ref="K4223:N4223"/>
    <mergeCell ref="O4223:P4223"/>
    <mergeCell ref="A4236:B4236"/>
    <mergeCell ref="C4236:F4236"/>
    <mergeCell ref="I4236:J4236"/>
    <mergeCell ref="K4236:N4236"/>
    <mergeCell ref="O4236:P4236"/>
    <mergeCell ref="A4237:B4237"/>
    <mergeCell ref="C4237:F4237"/>
    <mergeCell ref="I4237:J4237"/>
    <mergeCell ref="K4237:N4237"/>
    <mergeCell ref="O4237:P4237"/>
    <mergeCell ref="A4234:B4234"/>
    <mergeCell ref="C4234:F4234"/>
    <mergeCell ref="I4234:J4234"/>
    <mergeCell ref="K4234:N4234"/>
    <mergeCell ref="O4234:P4234"/>
    <mergeCell ref="A4235:B4235"/>
    <mergeCell ref="C4235:F4235"/>
    <mergeCell ref="I4235:J4235"/>
    <mergeCell ref="K4235:N4235"/>
    <mergeCell ref="O4235:P4235"/>
    <mergeCell ref="A4232:B4232"/>
    <mergeCell ref="C4232:F4232"/>
    <mergeCell ref="I4232:J4232"/>
    <mergeCell ref="K4232:N4232"/>
    <mergeCell ref="O4232:P4232"/>
    <mergeCell ref="A4233:B4233"/>
    <mergeCell ref="C4233:F4233"/>
    <mergeCell ref="I4233:J4233"/>
    <mergeCell ref="K4233:N4233"/>
    <mergeCell ref="O4233:P4233"/>
    <mergeCell ref="A4230:B4230"/>
    <mergeCell ref="C4230:F4230"/>
    <mergeCell ref="I4230:J4230"/>
    <mergeCell ref="K4230:N4230"/>
    <mergeCell ref="O4230:P4230"/>
    <mergeCell ref="A4231:B4231"/>
    <mergeCell ref="C4231:F4231"/>
    <mergeCell ref="I4231:J4231"/>
    <mergeCell ref="K4231:N4231"/>
    <mergeCell ref="O4231:P4231"/>
    <mergeCell ref="A4244:B4244"/>
    <mergeCell ref="C4244:F4244"/>
    <mergeCell ref="I4244:J4244"/>
    <mergeCell ref="K4244:N4244"/>
    <mergeCell ref="O4244:P4244"/>
    <mergeCell ref="A4245:B4245"/>
    <mergeCell ref="C4245:F4245"/>
    <mergeCell ref="I4245:J4245"/>
    <mergeCell ref="K4245:N4245"/>
    <mergeCell ref="O4245:P4245"/>
    <mergeCell ref="A4242:B4242"/>
    <mergeCell ref="C4242:F4242"/>
    <mergeCell ref="I4242:J4242"/>
    <mergeCell ref="K4242:N4242"/>
    <mergeCell ref="O4242:P4242"/>
    <mergeCell ref="A4243:B4243"/>
    <mergeCell ref="C4243:F4243"/>
    <mergeCell ref="I4243:J4243"/>
    <mergeCell ref="K4243:N4243"/>
    <mergeCell ref="O4243:P4243"/>
    <mergeCell ref="A4240:B4240"/>
    <mergeCell ref="C4240:F4240"/>
    <mergeCell ref="I4240:J4240"/>
    <mergeCell ref="K4240:N4240"/>
    <mergeCell ref="O4240:P4240"/>
    <mergeCell ref="A4241:B4241"/>
    <mergeCell ref="C4241:F4241"/>
    <mergeCell ref="I4241:J4241"/>
    <mergeCell ref="K4241:N4241"/>
    <mergeCell ref="O4241:P4241"/>
    <mergeCell ref="A4238:B4238"/>
    <mergeCell ref="C4238:F4238"/>
    <mergeCell ref="I4238:J4238"/>
    <mergeCell ref="K4238:N4238"/>
    <mergeCell ref="O4238:P4238"/>
    <mergeCell ref="A4239:B4239"/>
    <mergeCell ref="C4239:F4239"/>
    <mergeCell ref="I4239:J4239"/>
    <mergeCell ref="K4239:N4239"/>
    <mergeCell ref="O4239:P4239"/>
    <mergeCell ref="A4253:B4253"/>
    <mergeCell ref="C4253:F4253"/>
    <mergeCell ref="I4253:J4253"/>
    <mergeCell ref="K4253:N4253"/>
    <mergeCell ref="O4253:P4253"/>
    <mergeCell ref="A4254:B4254"/>
    <mergeCell ref="C4254:F4254"/>
    <mergeCell ref="I4254:J4254"/>
    <mergeCell ref="K4254:N4254"/>
    <mergeCell ref="O4254:P4254"/>
    <mergeCell ref="A4251:B4251"/>
    <mergeCell ref="C4251:F4251"/>
    <mergeCell ref="I4251:J4251"/>
    <mergeCell ref="K4251:N4251"/>
    <mergeCell ref="O4251:P4251"/>
    <mergeCell ref="A4252:B4252"/>
    <mergeCell ref="C4252:F4252"/>
    <mergeCell ref="I4252:J4252"/>
    <mergeCell ref="K4252:N4252"/>
    <mergeCell ref="O4252:P4252"/>
    <mergeCell ref="A4249:B4249"/>
    <mergeCell ref="C4249:Q4249"/>
    <mergeCell ref="A4250:B4250"/>
    <mergeCell ref="C4250:F4250"/>
    <mergeCell ref="I4250:J4250"/>
    <mergeCell ref="K4250:N4250"/>
    <mergeCell ref="O4250:P4250"/>
    <mergeCell ref="A4246:B4246"/>
    <mergeCell ref="C4246:F4246"/>
    <mergeCell ref="I4246:J4246"/>
    <mergeCell ref="K4246:N4246"/>
    <mergeCell ref="O4246:P4246"/>
    <mergeCell ref="A4247:F4247"/>
    <mergeCell ref="I4247:J4247"/>
    <mergeCell ref="K4247:N4247"/>
    <mergeCell ref="O4247:P4247"/>
    <mergeCell ref="A4261:B4261"/>
    <mergeCell ref="C4261:F4261"/>
    <mergeCell ref="I4261:J4261"/>
    <mergeCell ref="K4261:N4261"/>
    <mergeCell ref="O4261:P4261"/>
    <mergeCell ref="A4262:B4262"/>
    <mergeCell ref="C4262:F4262"/>
    <mergeCell ref="I4262:J4262"/>
    <mergeCell ref="K4262:N4262"/>
    <mergeCell ref="O4262:P4262"/>
    <mergeCell ref="A4259:B4259"/>
    <mergeCell ref="C4259:F4259"/>
    <mergeCell ref="I4259:J4259"/>
    <mergeCell ref="K4259:N4259"/>
    <mergeCell ref="O4259:P4259"/>
    <mergeCell ref="A4260:B4260"/>
    <mergeCell ref="C4260:F4260"/>
    <mergeCell ref="I4260:J4260"/>
    <mergeCell ref="K4260:N4260"/>
    <mergeCell ref="O4260:P4260"/>
    <mergeCell ref="A4257:B4257"/>
    <mergeCell ref="C4257:F4257"/>
    <mergeCell ref="I4257:J4257"/>
    <mergeCell ref="K4257:N4257"/>
    <mergeCell ref="O4257:P4257"/>
    <mergeCell ref="A4258:B4258"/>
    <mergeCell ref="C4258:F4258"/>
    <mergeCell ref="I4258:J4258"/>
    <mergeCell ref="K4258:N4258"/>
    <mergeCell ref="O4258:P4258"/>
    <mergeCell ref="A4255:B4255"/>
    <mergeCell ref="C4255:F4255"/>
    <mergeCell ref="I4255:J4255"/>
    <mergeCell ref="K4255:N4255"/>
    <mergeCell ref="O4255:P4255"/>
    <mergeCell ref="A4256:B4256"/>
    <mergeCell ref="C4256:F4256"/>
    <mergeCell ref="I4256:J4256"/>
    <mergeCell ref="K4256:N4256"/>
    <mergeCell ref="O4256:P4256"/>
    <mergeCell ref="A4269:B4269"/>
    <mergeCell ref="C4269:F4269"/>
    <mergeCell ref="I4269:J4269"/>
    <mergeCell ref="K4269:N4269"/>
    <mergeCell ref="O4269:P4269"/>
    <mergeCell ref="A4270:B4270"/>
    <mergeCell ref="C4270:F4270"/>
    <mergeCell ref="I4270:J4270"/>
    <mergeCell ref="K4270:N4270"/>
    <mergeCell ref="O4270:P4270"/>
    <mergeCell ref="A4267:B4267"/>
    <mergeCell ref="C4267:F4267"/>
    <mergeCell ref="I4267:J4267"/>
    <mergeCell ref="K4267:N4267"/>
    <mergeCell ref="O4267:P4267"/>
    <mergeCell ref="A4268:B4268"/>
    <mergeCell ref="C4268:F4268"/>
    <mergeCell ref="I4268:J4268"/>
    <mergeCell ref="K4268:N4268"/>
    <mergeCell ref="O4268:P4268"/>
    <mergeCell ref="A4265:B4265"/>
    <mergeCell ref="C4265:F4265"/>
    <mergeCell ref="I4265:J4265"/>
    <mergeCell ref="K4265:N4265"/>
    <mergeCell ref="O4265:P4265"/>
    <mergeCell ref="A4266:B4266"/>
    <mergeCell ref="C4266:F4266"/>
    <mergeCell ref="I4266:J4266"/>
    <mergeCell ref="K4266:N4266"/>
    <mergeCell ref="O4266:P4266"/>
    <mergeCell ref="A4263:B4263"/>
    <mergeCell ref="C4263:F4263"/>
    <mergeCell ref="I4263:J4263"/>
    <mergeCell ref="K4263:N4263"/>
    <mergeCell ref="O4263:P4263"/>
    <mergeCell ref="A4264:B4264"/>
    <mergeCell ref="C4264:F4264"/>
    <mergeCell ref="I4264:J4264"/>
    <mergeCell ref="K4264:N4264"/>
    <mergeCell ref="O4264:P4264"/>
    <mergeCell ref="A4277:B4277"/>
    <mergeCell ref="C4277:F4277"/>
    <mergeCell ref="I4277:J4277"/>
    <mergeCell ref="K4277:N4277"/>
    <mergeCell ref="O4277:P4277"/>
    <mergeCell ref="A4278:B4278"/>
    <mergeCell ref="C4278:F4278"/>
    <mergeCell ref="I4278:J4278"/>
    <mergeCell ref="K4278:N4278"/>
    <mergeCell ref="O4278:P4278"/>
    <mergeCell ref="A4275:B4275"/>
    <mergeCell ref="C4275:F4275"/>
    <mergeCell ref="I4275:J4275"/>
    <mergeCell ref="K4275:N4275"/>
    <mergeCell ref="O4275:P4275"/>
    <mergeCell ref="A4276:B4276"/>
    <mergeCell ref="C4276:F4276"/>
    <mergeCell ref="I4276:J4276"/>
    <mergeCell ref="K4276:N4276"/>
    <mergeCell ref="O4276:P4276"/>
    <mergeCell ref="A4273:B4273"/>
    <mergeCell ref="C4273:F4273"/>
    <mergeCell ref="I4273:J4273"/>
    <mergeCell ref="K4273:N4273"/>
    <mergeCell ref="O4273:P4273"/>
    <mergeCell ref="A4274:B4274"/>
    <mergeCell ref="C4274:F4274"/>
    <mergeCell ref="I4274:J4274"/>
    <mergeCell ref="K4274:N4274"/>
    <mergeCell ref="O4274:P4274"/>
    <mergeCell ref="A4271:B4271"/>
    <mergeCell ref="C4271:F4271"/>
    <mergeCell ref="I4271:J4271"/>
    <mergeCell ref="K4271:N4271"/>
    <mergeCell ref="O4271:P4271"/>
    <mergeCell ref="A4272:B4272"/>
    <mergeCell ref="C4272:F4272"/>
    <mergeCell ref="I4272:J4272"/>
    <mergeCell ref="K4272:N4272"/>
    <mergeCell ref="O4272:P4272"/>
    <mergeCell ref="A4285:B4285"/>
    <mergeCell ref="C4285:F4285"/>
    <mergeCell ref="I4285:J4285"/>
    <mergeCell ref="K4285:N4285"/>
    <mergeCell ref="O4285:P4285"/>
    <mergeCell ref="A4286:B4286"/>
    <mergeCell ref="C4286:F4286"/>
    <mergeCell ref="I4286:J4286"/>
    <mergeCell ref="K4286:N4286"/>
    <mergeCell ref="O4286:P4286"/>
    <mergeCell ref="A4283:B4283"/>
    <mergeCell ref="C4283:F4283"/>
    <mergeCell ref="I4283:J4283"/>
    <mergeCell ref="K4283:N4283"/>
    <mergeCell ref="O4283:P4283"/>
    <mergeCell ref="A4284:B4284"/>
    <mergeCell ref="C4284:F4284"/>
    <mergeCell ref="I4284:J4284"/>
    <mergeCell ref="K4284:N4284"/>
    <mergeCell ref="O4284:P4284"/>
    <mergeCell ref="A4281:B4281"/>
    <mergeCell ref="C4281:F4281"/>
    <mergeCell ref="I4281:J4281"/>
    <mergeCell ref="K4281:N4281"/>
    <mergeCell ref="O4281:P4281"/>
    <mergeCell ref="A4282:B4282"/>
    <mergeCell ref="C4282:F4282"/>
    <mergeCell ref="I4282:J4282"/>
    <mergeCell ref="K4282:N4282"/>
    <mergeCell ref="O4282:P4282"/>
    <mergeCell ref="A4279:B4279"/>
    <mergeCell ref="C4279:F4279"/>
    <mergeCell ref="I4279:J4279"/>
    <mergeCell ref="K4279:N4279"/>
    <mergeCell ref="O4279:P4279"/>
    <mergeCell ref="A4280:B4280"/>
    <mergeCell ref="C4280:F4280"/>
    <mergeCell ref="I4280:J4280"/>
    <mergeCell ref="K4280:N4280"/>
    <mergeCell ref="O4280:P4280"/>
    <mergeCell ref="A4293:B4293"/>
    <mergeCell ref="C4293:F4293"/>
    <mergeCell ref="I4293:J4293"/>
    <mergeCell ref="K4293:N4293"/>
    <mergeCell ref="O4293:P4293"/>
    <mergeCell ref="A4294:B4294"/>
    <mergeCell ref="C4294:F4294"/>
    <mergeCell ref="I4294:J4294"/>
    <mergeCell ref="K4294:N4294"/>
    <mergeCell ref="O4294:P4294"/>
    <mergeCell ref="A4291:B4291"/>
    <mergeCell ref="C4291:F4291"/>
    <mergeCell ref="I4291:J4291"/>
    <mergeCell ref="K4291:N4291"/>
    <mergeCell ref="O4291:P4291"/>
    <mergeCell ref="A4292:B4292"/>
    <mergeCell ref="C4292:F4292"/>
    <mergeCell ref="I4292:J4292"/>
    <mergeCell ref="K4292:N4292"/>
    <mergeCell ref="O4292:P4292"/>
    <mergeCell ref="A4289:B4289"/>
    <mergeCell ref="C4289:F4289"/>
    <mergeCell ref="I4289:J4289"/>
    <mergeCell ref="K4289:N4289"/>
    <mergeCell ref="O4289:P4289"/>
    <mergeCell ref="A4290:B4290"/>
    <mergeCell ref="C4290:F4290"/>
    <mergeCell ref="I4290:J4290"/>
    <mergeCell ref="K4290:N4290"/>
    <mergeCell ref="O4290:P4290"/>
    <mergeCell ref="A4287:B4287"/>
    <mergeCell ref="C4287:F4287"/>
    <mergeCell ref="I4287:J4287"/>
    <mergeCell ref="K4287:N4287"/>
    <mergeCell ref="O4287:P4287"/>
    <mergeCell ref="A4288:B4288"/>
    <mergeCell ref="C4288:F4288"/>
    <mergeCell ref="I4288:J4288"/>
    <mergeCell ref="K4288:N4288"/>
    <mergeCell ref="O4288:P4288"/>
    <mergeCell ref="A4301:B4301"/>
    <mergeCell ref="C4301:F4301"/>
    <mergeCell ref="I4301:J4301"/>
    <mergeCell ref="K4301:N4301"/>
    <mergeCell ref="O4301:P4301"/>
    <mergeCell ref="A4302:B4302"/>
    <mergeCell ref="C4302:F4302"/>
    <mergeCell ref="I4302:J4302"/>
    <mergeCell ref="K4302:N4302"/>
    <mergeCell ref="O4302:P4302"/>
    <mergeCell ref="A4299:B4299"/>
    <mergeCell ref="C4299:F4299"/>
    <mergeCell ref="I4299:J4299"/>
    <mergeCell ref="K4299:N4299"/>
    <mergeCell ref="O4299:P4299"/>
    <mergeCell ref="A4300:B4300"/>
    <mergeCell ref="C4300:F4300"/>
    <mergeCell ref="I4300:J4300"/>
    <mergeCell ref="K4300:N4300"/>
    <mergeCell ref="O4300:P4300"/>
    <mergeCell ref="A4297:B4297"/>
    <mergeCell ref="C4297:F4297"/>
    <mergeCell ref="I4297:J4297"/>
    <mergeCell ref="K4297:N4297"/>
    <mergeCell ref="O4297:P4297"/>
    <mergeCell ref="A4298:B4298"/>
    <mergeCell ref="C4298:F4298"/>
    <mergeCell ref="I4298:J4298"/>
    <mergeCell ref="K4298:N4298"/>
    <mergeCell ref="O4298:P4298"/>
    <mergeCell ref="A4295:B4295"/>
    <mergeCell ref="C4295:F4295"/>
    <mergeCell ref="I4295:J4295"/>
    <mergeCell ref="K4295:N4295"/>
    <mergeCell ref="O4295:P4295"/>
    <mergeCell ref="A4296:B4296"/>
    <mergeCell ref="C4296:F4296"/>
    <mergeCell ref="I4296:J4296"/>
    <mergeCell ref="K4296:N4296"/>
    <mergeCell ref="O4296:P4296"/>
    <mergeCell ref="A4309:B4309"/>
    <mergeCell ref="C4309:F4309"/>
    <mergeCell ref="I4309:J4309"/>
    <mergeCell ref="K4309:N4309"/>
    <mergeCell ref="O4309:P4309"/>
    <mergeCell ref="A4310:B4310"/>
    <mergeCell ref="C4310:F4310"/>
    <mergeCell ref="I4310:J4310"/>
    <mergeCell ref="K4310:N4310"/>
    <mergeCell ref="O4310:P4310"/>
    <mergeCell ref="A4307:B4307"/>
    <mergeCell ref="C4307:F4307"/>
    <mergeCell ref="I4307:J4307"/>
    <mergeCell ref="K4307:N4307"/>
    <mergeCell ref="O4307:P4307"/>
    <mergeCell ref="A4308:B4308"/>
    <mergeCell ref="C4308:F4308"/>
    <mergeCell ref="I4308:J4308"/>
    <mergeCell ref="K4308:N4308"/>
    <mergeCell ref="O4308:P4308"/>
    <mergeCell ref="A4305:B4305"/>
    <mergeCell ref="C4305:F4305"/>
    <mergeCell ref="I4305:J4305"/>
    <mergeCell ref="K4305:N4305"/>
    <mergeCell ref="O4305:P4305"/>
    <mergeCell ref="A4306:B4306"/>
    <mergeCell ref="C4306:F4306"/>
    <mergeCell ref="I4306:J4306"/>
    <mergeCell ref="K4306:N4306"/>
    <mergeCell ref="O4306:P4306"/>
    <mergeCell ref="A4303:B4303"/>
    <mergeCell ref="C4303:F4303"/>
    <mergeCell ref="I4303:J4303"/>
    <mergeCell ref="K4303:N4303"/>
    <mergeCell ref="O4303:P4303"/>
    <mergeCell ref="A4304:B4304"/>
    <mergeCell ref="C4304:F4304"/>
    <mergeCell ref="I4304:J4304"/>
    <mergeCell ref="K4304:N4304"/>
    <mergeCell ref="O4304:P4304"/>
    <mergeCell ref="A4317:B4317"/>
    <mergeCell ref="C4317:F4317"/>
    <mergeCell ref="I4317:J4317"/>
    <mergeCell ref="K4317:N4317"/>
    <mergeCell ref="O4317:P4317"/>
    <mergeCell ref="A4318:B4318"/>
    <mergeCell ref="C4318:F4318"/>
    <mergeCell ref="I4318:J4318"/>
    <mergeCell ref="K4318:N4318"/>
    <mergeCell ref="O4318:P4318"/>
    <mergeCell ref="A4315:B4315"/>
    <mergeCell ref="C4315:F4315"/>
    <mergeCell ref="I4315:J4315"/>
    <mergeCell ref="K4315:N4315"/>
    <mergeCell ref="O4315:P4315"/>
    <mergeCell ref="A4316:B4316"/>
    <mergeCell ref="C4316:F4316"/>
    <mergeCell ref="I4316:J4316"/>
    <mergeCell ref="K4316:N4316"/>
    <mergeCell ref="O4316:P4316"/>
    <mergeCell ref="A4313:B4313"/>
    <mergeCell ref="C4313:F4313"/>
    <mergeCell ref="I4313:J4313"/>
    <mergeCell ref="K4313:N4313"/>
    <mergeCell ref="O4313:P4313"/>
    <mergeCell ref="A4314:B4314"/>
    <mergeCell ref="C4314:F4314"/>
    <mergeCell ref="I4314:J4314"/>
    <mergeCell ref="K4314:N4314"/>
    <mergeCell ref="O4314:P4314"/>
    <mergeCell ref="A4311:B4311"/>
    <mergeCell ref="C4311:F4311"/>
    <mergeCell ref="I4311:J4311"/>
    <mergeCell ref="K4311:N4311"/>
    <mergeCell ref="O4311:P4311"/>
    <mergeCell ref="A4312:B4312"/>
    <mergeCell ref="C4312:F4312"/>
    <mergeCell ref="I4312:J4312"/>
    <mergeCell ref="K4312:N4312"/>
    <mergeCell ref="O4312:P4312"/>
    <mergeCell ref="A4325:B4325"/>
    <mergeCell ref="C4325:F4325"/>
    <mergeCell ref="I4325:J4325"/>
    <mergeCell ref="K4325:N4325"/>
    <mergeCell ref="O4325:P4325"/>
    <mergeCell ref="A4326:B4326"/>
    <mergeCell ref="C4326:F4326"/>
    <mergeCell ref="I4326:J4326"/>
    <mergeCell ref="K4326:N4326"/>
    <mergeCell ref="O4326:P4326"/>
    <mergeCell ref="A4323:B4323"/>
    <mergeCell ref="C4323:F4323"/>
    <mergeCell ref="I4323:J4323"/>
    <mergeCell ref="K4323:N4323"/>
    <mergeCell ref="O4323:P4323"/>
    <mergeCell ref="A4324:B4324"/>
    <mergeCell ref="C4324:F4324"/>
    <mergeCell ref="I4324:J4324"/>
    <mergeCell ref="K4324:N4324"/>
    <mergeCell ref="O4324:P4324"/>
    <mergeCell ref="A4321:B4321"/>
    <mergeCell ref="C4321:F4321"/>
    <mergeCell ref="I4321:J4321"/>
    <mergeCell ref="K4321:N4321"/>
    <mergeCell ref="O4321:P4321"/>
    <mergeCell ref="A4322:B4322"/>
    <mergeCell ref="C4322:F4322"/>
    <mergeCell ref="I4322:J4322"/>
    <mergeCell ref="K4322:N4322"/>
    <mergeCell ref="O4322:P4322"/>
    <mergeCell ref="A4319:B4319"/>
    <mergeCell ref="C4319:F4319"/>
    <mergeCell ref="I4319:J4319"/>
    <mergeCell ref="K4319:N4319"/>
    <mergeCell ref="O4319:P4319"/>
    <mergeCell ref="A4320:B4320"/>
    <mergeCell ref="C4320:F4320"/>
    <mergeCell ref="I4320:J4320"/>
    <mergeCell ref="K4320:N4320"/>
    <mergeCell ref="O4320:P4320"/>
    <mergeCell ref="A4333:B4333"/>
    <mergeCell ref="C4333:F4333"/>
    <mergeCell ref="I4333:J4333"/>
    <mergeCell ref="K4333:N4333"/>
    <mergeCell ref="O4333:P4333"/>
    <mergeCell ref="A4334:B4334"/>
    <mergeCell ref="C4334:F4334"/>
    <mergeCell ref="I4334:J4334"/>
    <mergeCell ref="K4334:N4334"/>
    <mergeCell ref="O4334:P4334"/>
    <mergeCell ref="A4331:B4331"/>
    <mergeCell ref="C4331:F4331"/>
    <mergeCell ref="I4331:J4331"/>
    <mergeCell ref="K4331:N4331"/>
    <mergeCell ref="O4331:P4331"/>
    <mergeCell ref="A4332:B4332"/>
    <mergeCell ref="C4332:F4332"/>
    <mergeCell ref="I4332:J4332"/>
    <mergeCell ref="K4332:N4332"/>
    <mergeCell ref="O4332:P4332"/>
    <mergeCell ref="A4329:B4329"/>
    <mergeCell ref="C4329:F4329"/>
    <mergeCell ref="I4329:J4329"/>
    <mergeCell ref="K4329:N4329"/>
    <mergeCell ref="O4329:P4329"/>
    <mergeCell ref="A4330:B4330"/>
    <mergeCell ref="C4330:F4330"/>
    <mergeCell ref="I4330:J4330"/>
    <mergeCell ref="K4330:N4330"/>
    <mergeCell ref="O4330:P4330"/>
    <mergeCell ref="A4327:B4327"/>
    <mergeCell ref="C4327:F4327"/>
    <mergeCell ref="I4327:J4327"/>
    <mergeCell ref="K4327:N4327"/>
    <mergeCell ref="O4327:P4327"/>
    <mergeCell ref="A4328:B4328"/>
    <mergeCell ref="C4328:F4328"/>
    <mergeCell ref="I4328:J4328"/>
    <mergeCell ref="K4328:N4328"/>
    <mergeCell ref="O4328:P4328"/>
    <mergeCell ref="A4341:B4341"/>
    <mergeCell ref="C4341:F4341"/>
    <mergeCell ref="I4341:J4341"/>
    <mergeCell ref="K4341:N4341"/>
    <mergeCell ref="O4341:P4341"/>
    <mergeCell ref="A4342:B4342"/>
    <mergeCell ref="C4342:F4342"/>
    <mergeCell ref="I4342:J4342"/>
    <mergeCell ref="K4342:N4342"/>
    <mergeCell ref="O4342:P4342"/>
    <mergeCell ref="A4339:B4339"/>
    <mergeCell ref="C4339:F4339"/>
    <mergeCell ref="I4339:J4339"/>
    <mergeCell ref="K4339:N4339"/>
    <mergeCell ref="O4339:P4339"/>
    <mergeCell ref="A4340:B4340"/>
    <mergeCell ref="C4340:F4340"/>
    <mergeCell ref="I4340:J4340"/>
    <mergeCell ref="K4340:N4340"/>
    <mergeCell ref="O4340:P4340"/>
    <mergeCell ref="A4337:B4337"/>
    <mergeCell ref="C4337:F4337"/>
    <mergeCell ref="I4337:J4337"/>
    <mergeCell ref="K4337:N4337"/>
    <mergeCell ref="O4337:P4337"/>
    <mergeCell ref="A4338:B4338"/>
    <mergeCell ref="C4338:F4338"/>
    <mergeCell ref="I4338:J4338"/>
    <mergeCell ref="K4338:N4338"/>
    <mergeCell ref="O4338:P4338"/>
    <mergeCell ref="A4335:B4335"/>
    <mergeCell ref="C4335:F4335"/>
    <mergeCell ref="I4335:J4335"/>
    <mergeCell ref="K4335:N4335"/>
    <mergeCell ref="O4335:P4335"/>
    <mergeCell ref="A4336:B4336"/>
    <mergeCell ref="C4336:F4336"/>
    <mergeCell ref="I4336:J4336"/>
    <mergeCell ref="K4336:N4336"/>
    <mergeCell ref="O4336:P4336"/>
    <mergeCell ref="A4349:B4349"/>
    <mergeCell ref="C4349:F4349"/>
    <mergeCell ref="I4349:J4349"/>
    <mergeCell ref="K4349:N4349"/>
    <mergeCell ref="O4349:P4349"/>
    <mergeCell ref="A4350:B4350"/>
    <mergeCell ref="C4350:F4350"/>
    <mergeCell ref="I4350:J4350"/>
    <mergeCell ref="K4350:N4350"/>
    <mergeCell ref="O4350:P4350"/>
    <mergeCell ref="A4347:B4347"/>
    <mergeCell ref="C4347:F4347"/>
    <mergeCell ref="I4347:J4347"/>
    <mergeCell ref="K4347:N4347"/>
    <mergeCell ref="O4347:P4347"/>
    <mergeCell ref="A4348:B4348"/>
    <mergeCell ref="C4348:F4348"/>
    <mergeCell ref="I4348:J4348"/>
    <mergeCell ref="K4348:N4348"/>
    <mergeCell ref="O4348:P4348"/>
    <mergeCell ref="A4345:B4345"/>
    <mergeCell ref="C4345:F4345"/>
    <mergeCell ref="I4345:J4345"/>
    <mergeCell ref="K4345:N4345"/>
    <mergeCell ref="O4345:P4345"/>
    <mergeCell ref="A4346:B4346"/>
    <mergeCell ref="C4346:F4346"/>
    <mergeCell ref="I4346:J4346"/>
    <mergeCell ref="K4346:N4346"/>
    <mergeCell ref="O4346:P4346"/>
    <mergeCell ref="A4343:B4343"/>
    <mergeCell ref="C4343:F4343"/>
    <mergeCell ref="I4343:J4343"/>
    <mergeCell ref="K4343:N4343"/>
    <mergeCell ref="O4343:P4343"/>
    <mergeCell ref="A4344:B4344"/>
    <mergeCell ref="C4344:F4344"/>
    <mergeCell ref="I4344:J4344"/>
    <mergeCell ref="K4344:N4344"/>
    <mergeCell ref="O4344:P4344"/>
    <mergeCell ref="A4357:B4357"/>
    <mergeCell ref="C4357:F4357"/>
    <mergeCell ref="I4357:J4357"/>
    <mergeCell ref="K4357:N4357"/>
    <mergeCell ref="O4357:P4357"/>
    <mergeCell ref="A4358:B4358"/>
    <mergeCell ref="C4358:F4358"/>
    <mergeCell ref="I4358:J4358"/>
    <mergeCell ref="K4358:N4358"/>
    <mergeCell ref="O4358:P4358"/>
    <mergeCell ref="A4355:B4355"/>
    <mergeCell ref="C4355:F4355"/>
    <mergeCell ref="I4355:J4355"/>
    <mergeCell ref="K4355:N4355"/>
    <mergeCell ref="O4355:P4355"/>
    <mergeCell ref="A4356:B4356"/>
    <mergeCell ref="C4356:F4356"/>
    <mergeCell ref="I4356:J4356"/>
    <mergeCell ref="K4356:N4356"/>
    <mergeCell ref="O4356:P4356"/>
    <mergeCell ref="A4353:B4353"/>
    <mergeCell ref="C4353:F4353"/>
    <mergeCell ref="I4353:J4353"/>
    <mergeCell ref="K4353:N4353"/>
    <mergeCell ref="O4353:P4353"/>
    <mergeCell ref="A4354:B4354"/>
    <mergeCell ref="C4354:F4354"/>
    <mergeCell ref="I4354:J4354"/>
    <mergeCell ref="K4354:N4354"/>
    <mergeCell ref="O4354:P4354"/>
    <mergeCell ref="A4351:B4351"/>
    <mergeCell ref="C4351:F4351"/>
    <mergeCell ref="I4351:J4351"/>
    <mergeCell ref="K4351:N4351"/>
    <mergeCell ref="O4351:P4351"/>
    <mergeCell ref="A4352:B4352"/>
    <mergeCell ref="C4352:F4352"/>
    <mergeCell ref="I4352:J4352"/>
    <mergeCell ref="K4352:N4352"/>
    <mergeCell ref="O4352:P4352"/>
    <mergeCell ref="A4365:B4365"/>
    <mergeCell ref="C4365:F4365"/>
    <mergeCell ref="I4365:J4365"/>
    <mergeCell ref="K4365:N4365"/>
    <mergeCell ref="O4365:P4365"/>
    <mergeCell ref="A4366:B4366"/>
    <mergeCell ref="C4366:F4366"/>
    <mergeCell ref="I4366:J4366"/>
    <mergeCell ref="K4366:N4366"/>
    <mergeCell ref="O4366:P4366"/>
    <mergeCell ref="A4363:B4363"/>
    <mergeCell ref="C4363:F4363"/>
    <mergeCell ref="I4363:J4363"/>
    <mergeCell ref="K4363:N4363"/>
    <mergeCell ref="O4363:P4363"/>
    <mergeCell ref="A4364:B4364"/>
    <mergeCell ref="C4364:F4364"/>
    <mergeCell ref="I4364:J4364"/>
    <mergeCell ref="K4364:N4364"/>
    <mergeCell ref="O4364:P4364"/>
    <mergeCell ref="A4361:B4361"/>
    <mergeCell ref="C4361:F4361"/>
    <mergeCell ref="I4361:J4361"/>
    <mergeCell ref="K4361:N4361"/>
    <mergeCell ref="O4361:P4361"/>
    <mergeCell ref="A4362:B4362"/>
    <mergeCell ref="C4362:F4362"/>
    <mergeCell ref="I4362:J4362"/>
    <mergeCell ref="K4362:N4362"/>
    <mergeCell ref="O4362:P4362"/>
    <mergeCell ref="A4359:B4359"/>
    <mergeCell ref="C4359:F4359"/>
    <mergeCell ref="I4359:J4359"/>
    <mergeCell ref="K4359:N4359"/>
    <mergeCell ref="O4359:P4359"/>
    <mergeCell ref="A4360:B4360"/>
    <mergeCell ref="C4360:F4360"/>
    <mergeCell ref="I4360:J4360"/>
    <mergeCell ref="K4360:N4360"/>
    <mergeCell ref="O4360:P4360"/>
    <mergeCell ref="A4373:B4373"/>
    <mergeCell ref="C4373:F4373"/>
    <mergeCell ref="I4373:J4373"/>
    <mergeCell ref="K4373:N4373"/>
    <mergeCell ref="O4373:P4373"/>
    <mergeCell ref="A4374:B4374"/>
    <mergeCell ref="C4374:F4374"/>
    <mergeCell ref="I4374:J4374"/>
    <mergeCell ref="K4374:N4374"/>
    <mergeCell ref="O4374:P4374"/>
    <mergeCell ref="A4371:B4371"/>
    <mergeCell ref="C4371:F4371"/>
    <mergeCell ref="I4371:J4371"/>
    <mergeCell ref="K4371:N4371"/>
    <mergeCell ref="O4371:P4371"/>
    <mergeCell ref="A4372:B4372"/>
    <mergeCell ref="C4372:F4372"/>
    <mergeCell ref="I4372:J4372"/>
    <mergeCell ref="K4372:N4372"/>
    <mergeCell ref="O4372:P4372"/>
    <mergeCell ref="A4369:B4369"/>
    <mergeCell ref="C4369:F4369"/>
    <mergeCell ref="I4369:J4369"/>
    <mergeCell ref="K4369:N4369"/>
    <mergeCell ref="O4369:P4369"/>
    <mergeCell ref="A4370:B4370"/>
    <mergeCell ref="C4370:F4370"/>
    <mergeCell ref="I4370:J4370"/>
    <mergeCell ref="K4370:N4370"/>
    <mergeCell ref="O4370:P4370"/>
    <mergeCell ref="A4367:B4367"/>
    <mergeCell ref="C4367:F4367"/>
    <mergeCell ref="I4367:J4367"/>
    <mergeCell ref="K4367:N4367"/>
    <mergeCell ref="O4367:P4367"/>
    <mergeCell ref="A4368:B4368"/>
    <mergeCell ref="C4368:F4368"/>
    <mergeCell ref="I4368:J4368"/>
    <mergeCell ref="K4368:N4368"/>
    <mergeCell ref="O4368:P4368"/>
    <mergeCell ref="A4381:B4381"/>
    <mergeCell ref="C4381:F4381"/>
    <mergeCell ref="I4381:J4381"/>
    <mergeCell ref="K4381:N4381"/>
    <mergeCell ref="O4381:P4381"/>
    <mergeCell ref="A4382:B4382"/>
    <mergeCell ref="C4382:F4382"/>
    <mergeCell ref="I4382:J4382"/>
    <mergeCell ref="K4382:N4382"/>
    <mergeCell ref="O4382:P4382"/>
    <mergeCell ref="A4379:B4379"/>
    <mergeCell ref="C4379:F4379"/>
    <mergeCell ref="I4379:J4379"/>
    <mergeCell ref="K4379:N4379"/>
    <mergeCell ref="O4379:P4379"/>
    <mergeCell ref="A4380:B4380"/>
    <mergeCell ref="C4380:F4380"/>
    <mergeCell ref="I4380:J4380"/>
    <mergeCell ref="K4380:N4380"/>
    <mergeCell ref="O4380:P4380"/>
    <mergeCell ref="A4377:B4377"/>
    <mergeCell ref="C4377:F4377"/>
    <mergeCell ref="I4377:J4377"/>
    <mergeCell ref="K4377:N4377"/>
    <mergeCell ref="O4377:P4377"/>
    <mergeCell ref="A4378:B4378"/>
    <mergeCell ref="C4378:F4378"/>
    <mergeCell ref="I4378:J4378"/>
    <mergeCell ref="K4378:N4378"/>
    <mergeCell ref="O4378:P4378"/>
    <mergeCell ref="A4375:B4375"/>
    <mergeCell ref="C4375:F4375"/>
    <mergeCell ref="I4375:J4375"/>
    <mergeCell ref="K4375:N4375"/>
    <mergeCell ref="O4375:P4375"/>
    <mergeCell ref="A4376:B4376"/>
    <mergeCell ref="C4376:F4376"/>
    <mergeCell ref="I4376:J4376"/>
    <mergeCell ref="K4376:N4376"/>
    <mergeCell ref="O4376:P4376"/>
    <mergeCell ref="A4389:B4389"/>
    <mergeCell ref="C4389:F4389"/>
    <mergeCell ref="I4389:J4389"/>
    <mergeCell ref="K4389:N4389"/>
    <mergeCell ref="O4389:P4389"/>
    <mergeCell ref="A4390:B4390"/>
    <mergeCell ref="C4390:F4390"/>
    <mergeCell ref="I4390:J4390"/>
    <mergeCell ref="K4390:N4390"/>
    <mergeCell ref="O4390:P4390"/>
    <mergeCell ref="A4387:B4387"/>
    <mergeCell ref="C4387:F4387"/>
    <mergeCell ref="I4387:J4387"/>
    <mergeCell ref="K4387:N4387"/>
    <mergeCell ref="O4387:P4387"/>
    <mergeCell ref="A4388:B4388"/>
    <mergeCell ref="C4388:F4388"/>
    <mergeCell ref="I4388:J4388"/>
    <mergeCell ref="K4388:N4388"/>
    <mergeCell ref="O4388:P4388"/>
    <mergeCell ref="A4385:B4385"/>
    <mergeCell ref="C4385:F4385"/>
    <mergeCell ref="I4385:J4385"/>
    <mergeCell ref="K4385:N4385"/>
    <mergeCell ref="O4385:P4385"/>
    <mergeCell ref="A4386:B4386"/>
    <mergeCell ref="C4386:F4386"/>
    <mergeCell ref="I4386:J4386"/>
    <mergeCell ref="K4386:N4386"/>
    <mergeCell ref="O4386:P4386"/>
    <mergeCell ref="A4383:B4383"/>
    <mergeCell ref="C4383:F4383"/>
    <mergeCell ref="I4383:J4383"/>
    <mergeCell ref="K4383:N4383"/>
    <mergeCell ref="O4383:P4383"/>
    <mergeCell ref="A4384:B4384"/>
    <mergeCell ref="C4384:F4384"/>
    <mergeCell ref="I4384:J4384"/>
    <mergeCell ref="K4384:N4384"/>
    <mergeCell ref="O4384:P4384"/>
    <mergeCell ref="A4397:B4397"/>
    <mergeCell ref="C4397:F4397"/>
    <mergeCell ref="I4397:J4397"/>
    <mergeCell ref="K4397:N4397"/>
    <mergeCell ref="O4397:P4397"/>
    <mergeCell ref="A4398:B4398"/>
    <mergeCell ref="C4398:F4398"/>
    <mergeCell ref="I4398:J4398"/>
    <mergeCell ref="K4398:N4398"/>
    <mergeCell ref="O4398:P4398"/>
    <mergeCell ref="A4395:B4395"/>
    <mergeCell ref="C4395:F4395"/>
    <mergeCell ref="I4395:J4395"/>
    <mergeCell ref="K4395:N4395"/>
    <mergeCell ref="O4395:P4395"/>
    <mergeCell ref="A4396:B4396"/>
    <mergeCell ref="C4396:F4396"/>
    <mergeCell ref="I4396:J4396"/>
    <mergeCell ref="K4396:N4396"/>
    <mergeCell ref="O4396:P4396"/>
    <mergeCell ref="A4393:B4393"/>
    <mergeCell ref="C4393:F4393"/>
    <mergeCell ref="I4393:J4393"/>
    <mergeCell ref="K4393:N4393"/>
    <mergeCell ref="O4393:P4393"/>
    <mergeCell ref="A4394:B4394"/>
    <mergeCell ref="C4394:F4394"/>
    <mergeCell ref="I4394:J4394"/>
    <mergeCell ref="K4394:N4394"/>
    <mergeCell ref="O4394:P4394"/>
    <mergeCell ref="A4391:B4391"/>
    <mergeCell ref="C4391:F4391"/>
    <mergeCell ref="I4391:J4391"/>
    <mergeCell ref="K4391:N4391"/>
    <mergeCell ref="O4391:P4391"/>
    <mergeCell ref="A4392:B4392"/>
    <mergeCell ref="C4392:F4392"/>
    <mergeCell ref="I4392:J4392"/>
    <mergeCell ref="K4392:N4392"/>
    <mergeCell ref="O4392:P4392"/>
    <mergeCell ref="A4405:B4405"/>
    <mergeCell ref="C4405:F4405"/>
    <mergeCell ref="I4405:J4405"/>
    <mergeCell ref="K4405:N4405"/>
    <mergeCell ref="O4405:P4405"/>
    <mergeCell ref="A4406:B4406"/>
    <mergeCell ref="C4406:F4406"/>
    <mergeCell ref="I4406:J4406"/>
    <mergeCell ref="K4406:N4406"/>
    <mergeCell ref="O4406:P4406"/>
    <mergeCell ref="A4403:B4403"/>
    <mergeCell ref="C4403:F4403"/>
    <mergeCell ref="I4403:J4403"/>
    <mergeCell ref="K4403:N4403"/>
    <mergeCell ref="O4403:P4403"/>
    <mergeCell ref="A4404:B4404"/>
    <mergeCell ref="C4404:F4404"/>
    <mergeCell ref="I4404:J4404"/>
    <mergeCell ref="K4404:N4404"/>
    <mergeCell ref="O4404:P4404"/>
    <mergeCell ref="A4401:B4401"/>
    <mergeCell ref="C4401:F4401"/>
    <mergeCell ref="I4401:J4401"/>
    <mergeCell ref="K4401:N4401"/>
    <mergeCell ref="O4401:P4401"/>
    <mergeCell ref="A4402:B4402"/>
    <mergeCell ref="C4402:F4402"/>
    <mergeCell ref="I4402:J4402"/>
    <mergeCell ref="K4402:N4402"/>
    <mergeCell ref="O4402:P4402"/>
    <mergeCell ref="A4399:B4399"/>
    <mergeCell ref="C4399:F4399"/>
    <mergeCell ref="I4399:J4399"/>
    <mergeCell ref="K4399:N4399"/>
    <mergeCell ref="O4399:P4399"/>
    <mergeCell ref="A4400:B4400"/>
    <mergeCell ref="C4400:F4400"/>
    <mergeCell ref="I4400:J4400"/>
    <mergeCell ref="K4400:N4400"/>
    <mergeCell ref="O4400:P4400"/>
    <mergeCell ref="A4413:B4413"/>
    <mergeCell ref="C4413:F4413"/>
    <mergeCell ref="I4413:J4413"/>
    <mergeCell ref="K4413:N4413"/>
    <mergeCell ref="O4413:P4413"/>
    <mergeCell ref="A4414:B4414"/>
    <mergeCell ref="C4414:F4414"/>
    <mergeCell ref="I4414:J4414"/>
    <mergeCell ref="K4414:N4414"/>
    <mergeCell ref="O4414:P4414"/>
    <mergeCell ref="A4411:B4411"/>
    <mergeCell ref="C4411:F4411"/>
    <mergeCell ref="I4411:J4411"/>
    <mergeCell ref="K4411:N4411"/>
    <mergeCell ref="O4411:P4411"/>
    <mergeCell ref="A4412:B4412"/>
    <mergeCell ref="C4412:F4412"/>
    <mergeCell ref="I4412:J4412"/>
    <mergeCell ref="K4412:N4412"/>
    <mergeCell ref="O4412:P4412"/>
    <mergeCell ref="A4409:B4409"/>
    <mergeCell ref="C4409:F4409"/>
    <mergeCell ref="I4409:J4409"/>
    <mergeCell ref="K4409:N4409"/>
    <mergeCell ref="O4409:P4409"/>
    <mergeCell ref="A4410:B4410"/>
    <mergeCell ref="C4410:F4410"/>
    <mergeCell ref="I4410:J4410"/>
    <mergeCell ref="K4410:N4410"/>
    <mergeCell ref="O4410:P4410"/>
    <mergeCell ref="A4407:B4407"/>
    <mergeCell ref="C4407:F4407"/>
    <mergeCell ref="I4407:J4407"/>
    <mergeCell ref="K4407:N4407"/>
    <mergeCell ref="O4407:P4407"/>
    <mergeCell ref="A4408:B4408"/>
    <mergeCell ref="C4408:F4408"/>
    <mergeCell ref="I4408:J4408"/>
    <mergeCell ref="K4408:N4408"/>
    <mergeCell ref="O4408:P4408"/>
    <mergeCell ref="A4421:B4421"/>
    <mergeCell ref="C4421:F4421"/>
    <mergeCell ref="I4421:J4421"/>
    <mergeCell ref="K4421:N4421"/>
    <mergeCell ref="O4421:P4421"/>
    <mergeCell ref="A4422:B4422"/>
    <mergeCell ref="C4422:F4422"/>
    <mergeCell ref="I4422:J4422"/>
    <mergeCell ref="K4422:N4422"/>
    <mergeCell ref="O4422:P4422"/>
    <mergeCell ref="A4419:B4419"/>
    <mergeCell ref="C4419:F4419"/>
    <mergeCell ref="I4419:J4419"/>
    <mergeCell ref="K4419:N4419"/>
    <mergeCell ref="O4419:P4419"/>
    <mergeCell ref="A4420:B4420"/>
    <mergeCell ref="C4420:F4420"/>
    <mergeCell ref="I4420:J4420"/>
    <mergeCell ref="K4420:N4420"/>
    <mergeCell ref="O4420:P4420"/>
    <mergeCell ref="A4417:B4417"/>
    <mergeCell ref="C4417:F4417"/>
    <mergeCell ref="I4417:J4417"/>
    <mergeCell ref="K4417:N4417"/>
    <mergeCell ref="O4417:P4417"/>
    <mergeCell ref="A4418:B4418"/>
    <mergeCell ref="C4418:F4418"/>
    <mergeCell ref="I4418:J4418"/>
    <mergeCell ref="K4418:N4418"/>
    <mergeCell ref="O4418:P4418"/>
    <mergeCell ref="A4415:B4415"/>
    <mergeCell ref="C4415:F4415"/>
    <mergeCell ref="I4415:J4415"/>
    <mergeCell ref="K4415:N4415"/>
    <mergeCell ref="O4415:P4415"/>
    <mergeCell ref="A4416:B4416"/>
    <mergeCell ref="C4416:F4416"/>
    <mergeCell ref="I4416:J4416"/>
    <mergeCell ref="K4416:N4416"/>
    <mergeCell ref="O4416:P4416"/>
    <mergeCell ref="A4429:B4429"/>
    <mergeCell ref="C4429:F4429"/>
    <mergeCell ref="I4429:J4429"/>
    <mergeCell ref="K4429:N4429"/>
    <mergeCell ref="O4429:P4429"/>
    <mergeCell ref="A4430:B4430"/>
    <mergeCell ref="C4430:F4430"/>
    <mergeCell ref="I4430:J4430"/>
    <mergeCell ref="K4430:N4430"/>
    <mergeCell ref="O4430:P4430"/>
    <mergeCell ref="A4427:B4427"/>
    <mergeCell ref="C4427:F4427"/>
    <mergeCell ref="I4427:J4427"/>
    <mergeCell ref="K4427:N4427"/>
    <mergeCell ref="O4427:P4427"/>
    <mergeCell ref="A4428:B4428"/>
    <mergeCell ref="C4428:F4428"/>
    <mergeCell ref="I4428:J4428"/>
    <mergeCell ref="K4428:N4428"/>
    <mergeCell ref="O4428:P4428"/>
    <mergeCell ref="A4425:B4425"/>
    <mergeCell ref="C4425:F4425"/>
    <mergeCell ref="I4425:J4425"/>
    <mergeCell ref="K4425:N4425"/>
    <mergeCell ref="O4425:P4425"/>
    <mergeCell ref="A4426:B4426"/>
    <mergeCell ref="C4426:F4426"/>
    <mergeCell ref="I4426:J4426"/>
    <mergeCell ref="K4426:N4426"/>
    <mergeCell ref="O4426:P4426"/>
    <mergeCell ref="A4423:B4423"/>
    <mergeCell ref="C4423:F4423"/>
    <mergeCell ref="I4423:J4423"/>
    <mergeCell ref="K4423:N4423"/>
    <mergeCell ref="O4423:P4423"/>
    <mergeCell ref="A4424:B4424"/>
    <mergeCell ref="C4424:F4424"/>
    <mergeCell ref="I4424:J4424"/>
    <mergeCell ref="K4424:N4424"/>
    <mergeCell ref="O4424:P4424"/>
    <mergeCell ref="A4437:B4437"/>
    <mergeCell ref="C4437:F4437"/>
    <mergeCell ref="I4437:J4437"/>
    <mergeCell ref="K4437:N4437"/>
    <mergeCell ref="O4437:P4437"/>
    <mergeCell ref="A4438:B4438"/>
    <mergeCell ref="C4438:F4438"/>
    <mergeCell ref="I4438:J4438"/>
    <mergeCell ref="K4438:N4438"/>
    <mergeCell ref="O4438:P4438"/>
    <mergeCell ref="A4435:B4435"/>
    <mergeCell ref="C4435:F4435"/>
    <mergeCell ref="I4435:J4435"/>
    <mergeCell ref="K4435:N4435"/>
    <mergeCell ref="O4435:P4435"/>
    <mergeCell ref="A4436:B4436"/>
    <mergeCell ref="C4436:F4436"/>
    <mergeCell ref="I4436:J4436"/>
    <mergeCell ref="K4436:N4436"/>
    <mergeCell ref="O4436:P4436"/>
    <mergeCell ref="A4433:B4433"/>
    <mergeCell ref="C4433:F4433"/>
    <mergeCell ref="I4433:J4433"/>
    <mergeCell ref="K4433:N4433"/>
    <mergeCell ref="O4433:P4433"/>
    <mergeCell ref="A4434:B4434"/>
    <mergeCell ref="C4434:F4434"/>
    <mergeCell ref="I4434:J4434"/>
    <mergeCell ref="K4434:N4434"/>
    <mergeCell ref="O4434:P4434"/>
    <mergeCell ref="A4431:B4431"/>
    <mergeCell ref="C4431:F4431"/>
    <mergeCell ref="I4431:J4431"/>
    <mergeCell ref="K4431:N4431"/>
    <mergeCell ref="O4431:P4431"/>
    <mergeCell ref="A4432:B4432"/>
    <mergeCell ref="C4432:F4432"/>
    <mergeCell ref="I4432:J4432"/>
    <mergeCell ref="K4432:N4432"/>
    <mergeCell ref="O4432:P4432"/>
    <mergeCell ref="A4445:B4445"/>
    <mergeCell ref="C4445:F4445"/>
    <mergeCell ref="I4445:J4445"/>
    <mergeCell ref="K4445:N4445"/>
    <mergeCell ref="O4445:P4445"/>
    <mergeCell ref="A4446:B4446"/>
    <mergeCell ref="C4446:F4446"/>
    <mergeCell ref="I4446:J4446"/>
    <mergeCell ref="K4446:N4446"/>
    <mergeCell ref="O4446:P4446"/>
    <mergeCell ref="A4443:B4443"/>
    <mergeCell ref="C4443:F4443"/>
    <mergeCell ref="I4443:J4443"/>
    <mergeCell ref="K4443:N4443"/>
    <mergeCell ref="O4443:P4443"/>
    <mergeCell ref="A4444:B4444"/>
    <mergeCell ref="C4444:F4444"/>
    <mergeCell ref="I4444:J4444"/>
    <mergeCell ref="K4444:N4444"/>
    <mergeCell ref="O4444:P4444"/>
    <mergeCell ref="A4441:B4441"/>
    <mergeCell ref="C4441:F4441"/>
    <mergeCell ref="I4441:J4441"/>
    <mergeCell ref="K4441:N4441"/>
    <mergeCell ref="O4441:P4441"/>
    <mergeCell ref="A4442:B4442"/>
    <mergeCell ref="C4442:F4442"/>
    <mergeCell ref="I4442:J4442"/>
    <mergeCell ref="K4442:N4442"/>
    <mergeCell ref="O4442:P4442"/>
    <mergeCell ref="A4439:B4439"/>
    <mergeCell ref="C4439:F4439"/>
    <mergeCell ref="I4439:J4439"/>
    <mergeCell ref="K4439:N4439"/>
    <mergeCell ref="O4439:P4439"/>
    <mergeCell ref="A4440:B4440"/>
    <mergeCell ref="C4440:F4440"/>
    <mergeCell ref="I4440:J4440"/>
    <mergeCell ref="K4440:N4440"/>
    <mergeCell ref="O4440:P4440"/>
    <mergeCell ref="A4453:B4453"/>
    <mergeCell ref="C4453:F4453"/>
    <mergeCell ref="I4453:J4453"/>
    <mergeCell ref="K4453:N4453"/>
    <mergeCell ref="O4453:P4453"/>
    <mergeCell ref="A4454:B4454"/>
    <mergeCell ref="C4454:F4454"/>
    <mergeCell ref="I4454:J4454"/>
    <mergeCell ref="K4454:N4454"/>
    <mergeCell ref="O4454:P4454"/>
    <mergeCell ref="A4451:B4451"/>
    <mergeCell ref="C4451:F4451"/>
    <mergeCell ref="I4451:J4451"/>
    <mergeCell ref="K4451:N4451"/>
    <mergeCell ref="O4451:P4451"/>
    <mergeCell ref="A4452:B4452"/>
    <mergeCell ref="C4452:F4452"/>
    <mergeCell ref="I4452:J4452"/>
    <mergeCell ref="K4452:N4452"/>
    <mergeCell ref="O4452:P4452"/>
    <mergeCell ref="A4449:B4449"/>
    <mergeCell ref="C4449:F4449"/>
    <mergeCell ref="I4449:J4449"/>
    <mergeCell ref="K4449:N4449"/>
    <mergeCell ref="O4449:P4449"/>
    <mergeCell ref="A4450:B4450"/>
    <mergeCell ref="C4450:F4450"/>
    <mergeCell ref="I4450:J4450"/>
    <mergeCell ref="K4450:N4450"/>
    <mergeCell ref="O4450:P4450"/>
    <mergeCell ref="A4447:B4447"/>
    <mergeCell ref="C4447:F4447"/>
    <mergeCell ref="I4447:J4447"/>
    <mergeCell ref="K4447:N4447"/>
    <mergeCell ref="O4447:P4447"/>
    <mergeCell ref="A4448:B4448"/>
    <mergeCell ref="C4448:F4448"/>
    <mergeCell ref="I4448:J4448"/>
    <mergeCell ref="K4448:N4448"/>
    <mergeCell ref="O4448:P4448"/>
    <mergeCell ref="A4461:B4461"/>
    <mergeCell ref="C4461:F4461"/>
    <mergeCell ref="I4461:J4461"/>
    <mergeCell ref="K4461:N4461"/>
    <mergeCell ref="O4461:P4461"/>
    <mergeCell ref="A4462:B4462"/>
    <mergeCell ref="C4462:F4462"/>
    <mergeCell ref="I4462:J4462"/>
    <mergeCell ref="K4462:N4462"/>
    <mergeCell ref="O4462:P4462"/>
    <mergeCell ref="A4459:B4459"/>
    <mergeCell ref="C4459:F4459"/>
    <mergeCell ref="I4459:J4459"/>
    <mergeCell ref="K4459:N4459"/>
    <mergeCell ref="O4459:P4459"/>
    <mergeCell ref="A4460:B4460"/>
    <mergeCell ref="C4460:F4460"/>
    <mergeCell ref="I4460:J4460"/>
    <mergeCell ref="K4460:N4460"/>
    <mergeCell ref="O4460:P4460"/>
    <mergeCell ref="A4457:B4457"/>
    <mergeCell ref="C4457:F4457"/>
    <mergeCell ref="I4457:J4457"/>
    <mergeCell ref="K4457:N4457"/>
    <mergeCell ref="O4457:P4457"/>
    <mergeCell ref="A4458:B4458"/>
    <mergeCell ref="C4458:F4458"/>
    <mergeCell ref="I4458:J4458"/>
    <mergeCell ref="K4458:N4458"/>
    <mergeCell ref="O4458:P4458"/>
    <mergeCell ref="A4455:B4455"/>
    <mergeCell ref="C4455:F4455"/>
    <mergeCell ref="I4455:J4455"/>
    <mergeCell ref="K4455:N4455"/>
    <mergeCell ref="O4455:P4455"/>
    <mergeCell ref="A4456:B4456"/>
    <mergeCell ref="C4456:F4456"/>
    <mergeCell ref="I4456:J4456"/>
    <mergeCell ref="K4456:N4456"/>
    <mergeCell ref="O4456:P4456"/>
    <mergeCell ref="A4469:B4469"/>
    <mergeCell ref="C4469:F4469"/>
    <mergeCell ref="I4469:J4469"/>
    <mergeCell ref="K4469:N4469"/>
    <mergeCell ref="O4469:P4469"/>
    <mergeCell ref="A4470:B4470"/>
    <mergeCell ref="C4470:F4470"/>
    <mergeCell ref="I4470:J4470"/>
    <mergeCell ref="K4470:N4470"/>
    <mergeCell ref="O4470:P4470"/>
    <mergeCell ref="A4467:B4467"/>
    <mergeCell ref="C4467:F4467"/>
    <mergeCell ref="I4467:J4467"/>
    <mergeCell ref="K4467:N4467"/>
    <mergeCell ref="O4467:P4467"/>
    <mergeCell ref="A4468:B4468"/>
    <mergeCell ref="C4468:F4468"/>
    <mergeCell ref="I4468:J4468"/>
    <mergeCell ref="K4468:N4468"/>
    <mergeCell ref="O4468:P4468"/>
    <mergeCell ref="A4465:B4465"/>
    <mergeCell ref="C4465:F4465"/>
    <mergeCell ref="I4465:J4465"/>
    <mergeCell ref="K4465:N4465"/>
    <mergeCell ref="O4465:P4465"/>
    <mergeCell ref="A4466:B4466"/>
    <mergeCell ref="C4466:F4466"/>
    <mergeCell ref="I4466:J4466"/>
    <mergeCell ref="K4466:N4466"/>
    <mergeCell ref="O4466:P4466"/>
    <mergeCell ref="A4463:B4463"/>
    <mergeCell ref="C4463:F4463"/>
    <mergeCell ref="I4463:J4463"/>
    <mergeCell ref="K4463:N4463"/>
    <mergeCell ref="O4463:P4463"/>
    <mergeCell ref="A4464:B4464"/>
    <mergeCell ref="C4464:F4464"/>
    <mergeCell ref="I4464:J4464"/>
    <mergeCell ref="K4464:N4464"/>
    <mergeCell ref="O4464:P4464"/>
    <mergeCell ref="A4477:B4477"/>
    <mergeCell ref="C4477:F4477"/>
    <mergeCell ref="I4477:J4477"/>
    <mergeCell ref="K4477:N4477"/>
    <mergeCell ref="O4477:P4477"/>
    <mergeCell ref="A4478:B4478"/>
    <mergeCell ref="C4478:F4478"/>
    <mergeCell ref="I4478:J4478"/>
    <mergeCell ref="K4478:N4478"/>
    <mergeCell ref="O4478:P4478"/>
    <mergeCell ref="A4475:B4475"/>
    <mergeCell ref="C4475:F4475"/>
    <mergeCell ref="I4475:J4475"/>
    <mergeCell ref="K4475:N4475"/>
    <mergeCell ref="O4475:P4475"/>
    <mergeCell ref="A4476:B4476"/>
    <mergeCell ref="C4476:F4476"/>
    <mergeCell ref="I4476:J4476"/>
    <mergeCell ref="K4476:N4476"/>
    <mergeCell ref="O4476:P4476"/>
    <mergeCell ref="A4473:B4473"/>
    <mergeCell ref="C4473:F4473"/>
    <mergeCell ref="I4473:J4473"/>
    <mergeCell ref="K4473:N4473"/>
    <mergeCell ref="O4473:P4473"/>
    <mergeCell ref="A4474:B4474"/>
    <mergeCell ref="C4474:F4474"/>
    <mergeCell ref="I4474:J4474"/>
    <mergeCell ref="K4474:N4474"/>
    <mergeCell ref="O4474:P4474"/>
    <mergeCell ref="A4471:B4471"/>
    <mergeCell ref="C4471:F4471"/>
    <mergeCell ref="I4471:J4471"/>
    <mergeCell ref="K4471:N4471"/>
    <mergeCell ref="O4471:P4471"/>
    <mergeCell ref="A4472:B4472"/>
    <mergeCell ref="C4472:F4472"/>
    <mergeCell ref="I4472:J4472"/>
    <mergeCell ref="K4472:N4472"/>
    <mergeCell ref="O4472:P4472"/>
    <mergeCell ref="A4485:B4485"/>
    <mergeCell ref="C4485:F4485"/>
    <mergeCell ref="I4485:J4485"/>
    <mergeCell ref="K4485:N4485"/>
    <mergeCell ref="O4485:P4485"/>
    <mergeCell ref="A4486:B4486"/>
    <mergeCell ref="C4486:F4486"/>
    <mergeCell ref="I4486:J4486"/>
    <mergeCell ref="K4486:N4486"/>
    <mergeCell ref="O4486:P4486"/>
    <mergeCell ref="A4483:B4483"/>
    <mergeCell ref="C4483:F4483"/>
    <mergeCell ref="I4483:J4483"/>
    <mergeCell ref="K4483:N4483"/>
    <mergeCell ref="O4483:P4483"/>
    <mergeCell ref="A4484:B4484"/>
    <mergeCell ref="C4484:F4484"/>
    <mergeCell ref="I4484:J4484"/>
    <mergeCell ref="K4484:N4484"/>
    <mergeCell ref="O4484:P4484"/>
    <mergeCell ref="A4481:B4481"/>
    <mergeCell ref="C4481:F4481"/>
    <mergeCell ref="I4481:J4481"/>
    <mergeCell ref="K4481:N4481"/>
    <mergeCell ref="O4481:P4481"/>
    <mergeCell ref="A4482:B4482"/>
    <mergeCell ref="C4482:F4482"/>
    <mergeCell ref="I4482:J4482"/>
    <mergeCell ref="K4482:N4482"/>
    <mergeCell ref="O4482:P4482"/>
    <mergeCell ref="A4479:B4479"/>
    <mergeCell ref="C4479:F4479"/>
    <mergeCell ref="I4479:J4479"/>
    <mergeCell ref="K4479:N4479"/>
    <mergeCell ref="O4479:P4479"/>
    <mergeCell ref="A4480:B4480"/>
    <mergeCell ref="C4480:F4480"/>
    <mergeCell ref="I4480:J4480"/>
    <mergeCell ref="K4480:N4480"/>
    <mergeCell ref="O4480:P4480"/>
    <mergeCell ref="A4493:B4493"/>
    <mergeCell ref="C4493:F4493"/>
    <mergeCell ref="I4493:J4493"/>
    <mergeCell ref="K4493:N4493"/>
    <mergeCell ref="O4493:P4493"/>
    <mergeCell ref="A4494:B4494"/>
    <mergeCell ref="C4494:F4494"/>
    <mergeCell ref="I4494:J4494"/>
    <mergeCell ref="K4494:N4494"/>
    <mergeCell ref="O4494:P4494"/>
    <mergeCell ref="A4491:B4491"/>
    <mergeCell ref="C4491:F4491"/>
    <mergeCell ref="I4491:J4491"/>
    <mergeCell ref="K4491:N4491"/>
    <mergeCell ref="O4491:P4491"/>
    <mergeCell ref="A4492:B4492"/>
    <mergeCell ref="C4492:F4492"/>
    <mergeCell ref="I4492:J4492"/>
    <mergeCell ref="K4492:N4492"/>
    <mergeCell ref="O4492:P4492"/>
    <mergeCell ref="A4489:B4489"/>
    <mergeCell ref="C4489:F4489"/>
    <mergeCell ref="I4489:J4489"/>
    <mergeCell ref="K4489:N4489"/>
    <mergeCell ref="O4489:P4489"/>
    <mergeCell ref="A4490:B4490"/>
    <mergeCell ref="C4490:F4490"/>
    <mergeCell ref="I4490:J4490"/>
    <mergeCell ref="K4490:N4490"/>
    <mergeCell ref="O4490:P4490"/>
    <mergeCell ref="A4487:B4487"/>
    <mergeCell ref="C4487:F4487"/>
    <mergeCell ref="I4487:J4487"/>
    <mergeCell ref="K4487:N4487"/>
    <mergeCell ref="O4487:P4487"/>
    <mergeCell ref="A4488:B4488"/>
    <mergeCell ref="C4488:F4488"/>
    <mergeCell ref="I4488:J4488"/>
    <mergeCell ref="K4488:N4488"/>
    <mergeCell ref="O4488:P4488"/>
    <mergeCell ref="A4501:B4501"/>
    <mergeCell ref="C4501:F4501"/>
    <mergeCell ref="I4501:J4501"/>
    <mergeCell ref="K4501:N4501"/>
    <mergeCell ref="O4501:P4501"/>
    <mergeCell ref="A4502:B4502"/>
    <mergeCell ref="C4502:F4502"/>
    <mergeCell ref="I4502:J4502"/>
    <mergeCell ref="K4502:N4502"/>
    <mergeCell ref="O4502:P4502"/>
    <mergeCell ref="A4499:B4499"/>
    <mergeCell ref="C4499:F4499"/>
    <mergeCell ref="I4499:J4499"/>
    <mergeCell ref="K4499:N4499"/>
    <mergeCell ref="O4499:P4499"/>
    <mergeCell ref="A4500:B4500"/>
    <mergeCell ref="C4500:F4500"/>
    <mergeCell ref="I4500:J4500"/>
    <mergeCell ref="K4500:N4500"/>
    <mergeCell ref="O4500:P4500"/>
    <mergeCell ref="A4497:B4497"/>
    <mergeCell ref="C4497:F4497"/>
    <mergeCell ref="I4497:J4497"/>
    <mergeCell ref="K4497:N4497"/>
    <mergeCell ref="O4497:P4497"/>
    <mergeCell ref="A4498:B4498"/>
    <mergeCell ref="C4498:F4498"/>
    <mergeCell ref="I4498:J4498"/>
    <mergeCell ref="K4498:N4498"/>
    <mergeCell ref="O4498:P4498"/>
    <mergeCell ref="A4495:B4495"/>
    <mergeCell ref="C4495:F4495"/>
    <mergeCell ref="I4495:J4495"/>
    <mergeCell ref="K4495:N4495"/>
    <mergeCell ref="O4495:P4495"/>
    <mergeCell ref="A4496:B4496"/>
    <mergeCell ref="C4496:F4496"/>
    <mergeCell ref="I4496:J4496"/>
    <mergeCell ref="K4496:N4496"/>
    <mergeCell ref="O4496:P4496"/>
    <mergeCell ref="A4509:B4509"/>
    <mergeCell ref="C4509:F4509"/>
    <mergeCell ref="I4509:J4509"/>
    <mergeCell ref="K4509:N4509"/>
    <mergeCell ref="O4509:P4509"/>
    <mergeCell ref="A4510:B4510"/>
    <mergeCell ref="C4510:F4510"/>
    <mergeCell ref="I4510:J4510"/>
    <mergeCell ref="K4510:N4510"/>
    <mergeCell ref="O4510:P4510"/>
    <mergeCell ref="A4507:B4507"/>
    <mergeCell ref="C4507:F4507"/>
    <mergeCell ref="I4507:J4507"/>
    <mergeCell ref="K4507:N4507"/>
    <mergeCell ref="O4507:P4507"/>
    <mergeCell ref="A4508:B4508"/>
    <mergeCell ref="C4508:F4508"/>
    <mergeCell ref="I4508:J4508"/>
    <mergeCell ref="K4508:N4508"/>
    <mergeCell ref="O4508:P4508"/>
    <mergeCell ref="A4505:B4505"/>
    <mergeCell ref="C4505:F4505"/>
    <mergeCell ref="I4505:J4505"/>
    <mergeCell ref="K4505:N4505"/>
    <mergeCell ref="O4505:P4505"/>
    <mergeCell ref="A4506:B4506"/>
    <mergeCell ref="C4506:F4506"/>
    <mergeCell ref="I4506:J4506"/>
    <mergeCell ref="K4506:N4506"/>
    <mergeCell ref="O4506:P4506"/>
    <mergeCell ref="A4503:B4503"/>
    <mergeCell ref="C4503:F4503"/>
    <mergeCell ref="I4503:J4503"/>
    <mergeCell ref="K4503:N4503"/>
    <mergeCell ref="O4503:P4503"/>
    <mergeCell ref="A4504:B4504"/>
    <mergeCell ref="C4504:F4504"/>
    <mergeCell ref="I4504:J4504"/>
    <mergeCell ref="K4504:N4504"/>
    <mergeCell ref="O4504:P4504"/>
    <mergeCell ref="A4517:B4517"/>
    <mergeCell ref="C4517:F4517"/>
    <mergeCell ref="I4517:J4517"/>
    <mergeCell ref="K4517:N4517"/>
    <mergeCell ref="O4517:P4517"/>
    <mergeCell ref="A4518:B4518"/>
    <mergeCell ref="C4518:F4518"/>
    <mergeCell ref="I4518:J4518"/>
    <mergeCell ref="K4518:N4518"/>
    <mergeCell ref="O4518:P4518"/>
    <mergeCell ref="A4515:B4515"/>
    <mergeCell ref="C4515:F4515"/>
    <mergeCell ref="I4515:J4515"/>
    <mergeCell ref="K4515:N4515"/>
    <mergeCell ref="O4515:P4515"/>
    <mergeCell ref="A4516:B4516"/>
    <mergeCell ref="C4516:F4516"/>
    <mergeCell ref="I4516:J4516"/>
    <mergeCell ref="K4516:N4516"/>
    <mergeCell ref="O4516:P4516"/>
    <mergeCell ref="A4513:B4513"/>
    <mergeCell ref="C4513:F4513"/>
    <mergeCell ref="I4513:J4513"/>
    <mergeCell ref="K4513:N4513"/>
    <mergeCell ref="O4513:P4513"/>
    <mergeCell ref="A4514:B4514"/>
    <mergeCell ref="C4514:F4514"/>
    <mergeCell ref="I4514:J4514"/>
    <mergeCell ref="K4514:N4514"/>
    <mergeCell ref="O4514:P4514"/>
    <mergeCell ref="A4511:B4511"/>
    <mergeCell ref="C4511:F4511"/>
    <mergeCell ref="I4511:J4511"/>
    <mergeCell ref="K4511:N4511"/>
    <mergeCell ref="O4511:P4511"/>
    <mergeCell ref="A4512:B4512"/>
    <mergeCell ref="C4512:F4512"/>
    <mergeCell ref="I4512:J4512"/>
    <mergeCell ref="K4512:N4512"/>
    <mergeCell ref="O4512:P4512"/>
    <mergeCell ref="A4525:B4525"/>
    <mergeCell ref="C4525:F4525"/>
    <mergeCell ref="I4525:J4525"/>
    <mergeCell ref="K4525:N4525"/>
    <mergeCell ref="O4525:P4525"/>
    <mergeCell ref="A4526:B4526"/>
    <mergeCell ref="C4526:F4526"/>
    <mergeCell ref="I4526:J4526"/>
    <mergeCell ref="K4526:N4526"/>
    <mergeCell ref="O4526:P4526"/>
    <mergeCell ref="A4523:B4523"/>
    <mergeCell ref="C4523:F4523"/>
    <mergeCell ref="I4523:J4523"/>
    <mergeCell ref="K4523:N4523"/>
    <mergeCell ref="O4523:P4523"/>
    <mergeCell ref="A4524:B4524"/>
    <mergeCell ref="C4524:F4524"/>
    <mergeCell ref="I4524:J4524"/>
    <mergeCell ref="K4524:N4524"/>
    <mergeCell ref="O4524:P4524"/>
    <mergeCell ref="A4521:B4521"/>
    <mergeCell ref="C4521:F4521"/>
    <mergeCell ref="I4521:J4521"/>
    <mergeCell ref="K4521:N4521"/>
    <mergeCell ref="O4521:P4521"/>
    <mergeCell ref="A4522:B4522"/>
    <mergeCell ref="C4522:F4522"/>
    <mergeCell ref="I4522:J4522"/>
    <mergeCell ref="K4522:N4522"/>
    <mergeCell ref="O4522:P4522"/>
    <mergeCell ref="A4519:B4519"/>
    <mergeCell ref="C4519:F4519"/>
    <mergeCell ref="I4519:J4519"/>
    <mergeCell ref="K4519:N4519"/>
    <mergeCell ref="O4519:P4519"/>
    <mergeCell ref="A4520:B4520"/>
    <mergeCell ref="C4520:F4520"/>
    <mergeCell ref="I4520:J4520"/>
    <mergeCell ref="K4520:N4520"/>
    <mergeCell ref="O4520:P4520"/>
    <mergeCell ref="A4533:B4533"/>
    <mergeCell ref="C4533:F4533"/>
    <mergeCell ref="I4533:J4533"/>
    <mergeCell ref="K4533:N4533"/>
    <mergeCell ref="O4533:P4533"/>
    <mergeCell ref="A4534:B4534"/>
    <mergeCell ref="C4534:F4534"/>
    <mergeCell ref="I4534:J4534"/>
    <mergeCell ref="K4534:N4534"/>
    <mergeCell ref="O4534:P4534"/>
    <mergeCell ref="A4531:B4531"/>
    <mergeCell ref="C4531:F4531"/>
    <mergeCell ref="I4531:J4531"/>
    <mergeCell ref="K4531:N4531"/>
    <mergeCell ref="O4531:P4531"/>
    <mergeCell ref="A4532:B4532"/>
    <mergeCell ref="C4532:F4532"/>
    <mergeCell ref="I4532:J4532"/>
    <mergeCell ref="K4532:N4532"/>
    <mergeCell ref="O4532:P4532"/>
    <mergeCell ref="A4529:B4529"/>
    <mergeCell ref="C4529:F4529"/>
    <mergeCell ref="I4529:J4529"/>
    <mergeCell ref="K4529:N4529"/>
    <mergeCell ref="O4529:P4529"/>
    <mergeCell ref="A4530:B4530"/>
    <mergeCell ref="C4530:F4530"/>
    <mergeCell ref="I4530:J4530"/>
    <mergeCell ref="K4530:N4530"/>
    <mergeCell ref="O4530:P4530"/>
    <mergeCell ref="A4527:B4527"/>
    <mergeCell ref="C4527:F4527"/>
    <mergeCell ref="I4527:J4527"/>
    <mergeCell ref="K4527:N4527"/>
    <mergeCell ref="O4527:P4527"/>
    <mergeCell ref="A4528:B4528"/>
    <mergeCell ref="C4528:F4528"/>
    <mergeCell ref="I4528:J4528"/>
    <mergeCell ref="K4528:N4528"/>
    <mergeCell ref="O4528:P4528"/>
    <mergeCell ref="A4541:B4541"/>
    <mergeCell ref="C4541:F4541"/>
    <mergeCell ref="I4541:J4541"/>
    <mergeCell ref="K4541:N4541"/>
    <mergeCell ref="O4541:P4541"/>
    <mergeCell ref="A4542:B4542"/>
    <mergeCell ref="C4542:F4542"/>
    <mergeCell ref="I4542:J4542"/>
    <mergeCell ref="K4542:N4542"/>
    <mergeCell ref="O4542:P4542"/>
    <mergeCell ref="A4539:B4539"/>
    <mergeCell ref="C4539:F4539"/>
    <mergeCell ref="I4539:J4539"/>
    <mergeCell ref="K4539:N4539"/>
    <mergeCell ref="O4539:P4539"/>
    <mergeCell ref="A4540:B4540"/>
    <mergeCell ref="C4540:F4540"/>
    <mergeCell ref="I4540:J4540"/>
    <mergeCell ref="K4540:N4540"/>
    <mergeCell ref="O4540:P4540"/>
    <mergeCell ref="A4537:B4537"/>
    <mergeCell ref="C4537:F4537"/>
    <mergeCell ref="I4537:J4537"/>
    <mergeCell ref="K4537:N4537"/>
    <mergeCell ref="O4537:P4537"/>
    <mergeCell ref="A4538:B4538"/>
    <mergeCell ref="C4538:F4538"/>
    <mergeCell ref="I4538:J4538"/>
    <mergeCell ref="K4538:N4538"/>
    <mergeCell ref="O4538:P4538"/>
    <mergeCell ref="A4535:B4535"/>
    <mergeCell ref="C4535:F4535"/>
    <mergeCell ref="I4535:J4535"/>
    <mergeCell ref="K4535:N4535"/>
    <mergeCell ref="O4535:P4535"/>
    <mergeCell ref="A4536:B4536"/>
    <mergeCell ref="C4536:F4536"/>
    <mergeCell ref="I4536:J4536"/>
    <mergeCell ref="K4536:N4536"/>
    <mergeCell ref="O4536:P4536"/>
    <mergeCell ref="A4549:B4549"/>
    <mergeCell ref="C4549:F4549"/>
    <mergeCell ref="I4549:J4549"/>
    <mergeCell ref="K4549:N4549"/>
    <mergeCell ref="O4549:P4549"/>
    <mergeCell ref="A4550:B4550"/>
    <mergeCell ref="C4550:F4550"/>
    <mergeCell ref="I4550:J4550"/>
    <mergeCell ref="K4550:N4550"/>
    <mergeCell ref="O4550:P4550"/>
    <mergeCell ref="A4547:B4547"/>
    <mergeCell ref="C4547:F4547"/>
    <mergeCell ref="I4547:J4547"/>
    <mergeCell ref="K4547:N4547"/>
    <mergeCell ref="O4547:P4547"/>
    <mergeCell ref="A4548:B4548"/>
    <mergeCell ref="C4548:F4548"/>
    <mergeCell ref="I4548:J4548"/>
    <mergeCell ref="K4548:N4548"/>
    <mergeCell ref="O4548:P4548"/>
    <mergeCell ref="A4545:B4545"/>
    <mergeCell ref="C4545:F4545"/>
    <mergeCell ref="I4545:J4545"/>
    <mergeCell ref="K4545:N4545"/>
    <mergeCell ref="O4545:P4545"/>
    <mergeCell ref="A4546:B4546"/>
    <mergeCell ref="C4546:F4546"/>
    <mergeCell ref="I4546:J4546"/>
    <mergeCell ref="K4546:N4546"/>
    <mergeCell ref="O4546:P4546"/>
    <mergeCell ref="A4543:B4543"/>
    <mergeCell ref="C4543:F4543"/>
    <mergeCell ref="I4543:J4543"/>
    <mergeCell ref="K4543:N4543"/>
    <mergeCell ref="O4543:P4543"/>
    <mergeCell ref="A4544:B4544"/>
    <mergeCell ref="C4544:F4544"/>
    <mergeCell ref="I4544:J4544"/>
    <mergeCell ref="K4544:N4544"/>
    <mergeCell ref="O4544:P4544"/>
    <mergeCell ref="A4557:B4557"/>
    <mergeCell ref="C4557:F4557"/>
    <mergeCell ref="I4557:J4557"/>
    <mergeCell ref="K4557:N4557"/>
    <mergeCell ref="O4557:P4557"/>
    <mergeCell ref="A4558:B4558"/>
    <mergeCell ref="C4558:F4558"/>
    <mergeCell ref="I4558:J4558"/>
    <mergeCell ref="K4558:N4558"/>
    <mergeCell ref="O4558:P4558"/>
    <mergeCell ref="A4555:B4555"/>
    <mergeCell ref="C4555:F4555"/>
    <mergeCell ref="I4555:J4555"/>
    <mergeCell ref="K4555:N4555"/>
    <mergeCell ref="O4555:P4555"/>
    <mergeCell ref="A4556:B4556"/>
    <mergeCell ref="C4556:F4556"/>
    <mergeCell ref="I4556:J4556"/>
    <mergeCell ref="K4556:N4556"/>
    <mergeCell ref="O4556:P4556"/>
    <mergeCell ref="A4553:B4553"/>
    <mergeCell ref="C4553:F4553"/>
    <mergeCell ref="I4553:J4553"/>
    <mergeCell ref="K4553:N4553"/>
    <mergeCell ref="O4553:P4553"/>
    <mergeCell ref="A4554:B4554"/>
    <mergeCell ref="C4554:F4554"/>
    <mergeCell ref="I4554:J4554"/>
    <mergeCell ref="K4554:N4554"/>
    <mergeCell ref="O4554:P4554"/>
    <mergeCell ref="A4551:B4551"/>
    <mergeCell ref="C4551:F4551"/>
    <mergeCell ref="I4551:J4551"/>
    <mergeCell ref="K4551:N4551"/>
    <mergeCell ref="O4551:P4551"/>
    <mergeCell ref="A4552:B4552"/>
    <mergeCell ref="C4552:F4552"/>
    <mergeCell ref="I4552:J4552"/>
    <mergeCell ref="K4552:N4552"/>
    <mergeCell ref="O4552:P4552"/>
    <mergeCell ref="A4566:B4566"/>
    <mergeCell ref="C4566:Q4566"/>
    <mergeCell ref="A4567:B4567"/>
    <mergeCell ref="C4567:F4567"/>
    <mergeCell ref="I4567:J4567"/>
    <mergeCell ref="K4567:N4567"/>
    <mergeCell ref="O4567:P4567"/>
    <mergeCell ref="A4563:B4563"/>
    <mergeCell ref="C4563:F4563"/>
    <mergeCell ref="I4563:J4563"/>
    <mergeCell ref="K4563:N4563"/>
    <mergeCell ref="O4563:P4563"/>
    <mergeCell ref="A4564:F4564"/>
    <mergeCell ref="I4564:J4564"/>
    <mergeCell ref="K4564:N4564"/>
    <mergeCell ref="O4564:P4564"/>
    <mergeCell ref="A4561:B4561"/>
    <mergeCell ref="C4561:F4561"/>
    <mergeCell ref="I4561:J4561"/>
    <mergeCell ref="K4561:N4561"/>
    <mergeCell ref="O4561:P4561"/>
    <mergeCell ref="A4562:B4562"/>
    <mergeCell ref="C4562:F4562"/>
    <mergeCell ref="I4562:J4562"/>
    <mergeCell ref="K4562:N4562"/>
    <mergeCell ref="O4562:P4562"/>
    <mergeCell ref="A4559:B4559"/>
    <mergeCell ref="C4559:F4559"/>
    <mergeCell ref="I4559:J4559"/>
    <mergeCell ref="K4559:N4559"/>
    <mergeCell ref="O4559:P4559"/>
    <mergeCell ref="A4560:B4560"/>
    <mergeCell ref="C4560:F4560"/>
    <mergeCell ref="I4560:J4560"/>
    <mergeCell ref="K4560:N4560"/>
    <mergeCell ref="O4560:P4560"/>
    <mergeCell ref="A4574:B4574"/>
    <mergeCell ref="C4574:F4574"/>
    <mergeCell ref="I4574:J4574"/>
    <mergeCell ref="K4574:N4574"/>
    <mergeCell ref="O4574:P4574"/>
    <mergeCell ref="A4575:B4575"/>
    <mergeCell ref="C4575:F4575"/>
    <mergeCell ref="I4575:J4575"/>
    <mergeCell ref="K4575:N4575"/>
    <mergeCell ref="O4575:P4575"/>
    <mergeCell ref="A4572:B4572"/>
    <mergeCell ref="C4572:F4572"/>
    <mergeCell ref="I4572:J4572"/>
    <mergeCell ref="K4572:N4572"/>
    <mergeCell ref="O4572:P4572"/>
    <mergeCell ref="A4573:B4573"/>
    <mergeCell ref="C4573:F4573"/>
    <mergeCell ref="I4573:J4573"/>
    <mergeCell ref="K4573:N4573"/>
    <mergeCell ref="O4573:P4573"/>
    <mergeCell ref="A4570:B4570"/>
    <mergeCell ref="C4570:F4570"/>
    <mergeCell ref="I4570:J4570"/>
    <mergeCell ref="K4570:N4570"/>
    <mergeCell ref="O4570:P4570"/>
    <mergeCell ref="A4571:B4571"/>
    <mergeCell ref="C4571:F4571"/>
    <mergeCell ref="I4571:J4571"/>
    <mergeCell ref="K4571:N4571"/>
    <mergeCell ref="O4571:P4571"/>
    <mergeCell ref="A4568:B4568"/>
    <mergeCell ref="C4568:F4568"/>
    <mergeCell ref="I4568:J4568"/>
    <mergeCell ref="K4568:N4568"/>
    <mergeCell ref="O4568:P4568"/>
    <mergeCell ref="A4569:B4569"/>
    <mergeCell ref="C4569:F4569"/>
    <mergeCell ref="I4569:J4569"/>
    <mergeCell ref="K4569:N4569"/>
    <mergeCell ref="O4569:P4569"/>
    <mergeCell ref="A4582:B4582"/>
    <mergeCell ref="C4582:F4582"/>
    <mergeCell ref="I4582:J4582"/>
    <mergeCell ref="K4582:N4582"/>
    <mergeCell ref="O4582:P4582"/>
    <mergeCell ref="A4583:B4583"/>
    <mergeCell ref="C4583:F4583"/>
    <mergeCell ref="I4583:J4583"/>
    <mergeCell ref="K4583:N4583"/>
    <mergeCell ref="O4583:P4583"/>
    <mergeCell ref="A4580:B4580"/>
    <mergeCell ref="C4580:F4580"/>
    <mergeCell ref="I4580:J4580"/>
    <mergeCell ref="K4580:N4580"/>
    <mergeCell ref="O4580:P4580"/>
    <mergeCell ref="A4581:B4581"/>
    <mergeCell ref="C4581:F4581"/>
    <mergeCell ref="I4581:J4581"/>
    <mergeCell ref="K4581:N4581"/>
    <mergeCell ref="O4581:P4581"/>
    <mergeCell ref="A4578:B4578"/>
    <mergeCell ref="C4578:F4578"/>
    <mergeCell ref="I4578:J4578"/>
    <mergeCell ref="K4578:N4578"/>
    <mergeCell ref="O4578:P4578"/>
    <mergeCell ref="A4579:B4579"/>
    <mergeCell ref="C4579:F4579"/>
    <mergeCell ref="I4579:J4579"/>
    <mergeCell ref="K4579:N4579"/>
    <mergeCell ref="O4579:P4579"/>
    <mergeCell ref="A4576:B4576"/>
    <mergeCell ref="C4576:F4576"/>
    <mergeCell ref="I4576:J4576"/>
    <mergeCell ref="K4576:N4576"/>
    <mergeCell ref="O4576:P4576"/>
    <mergeCell ref="A4577:B4577"/>
    <mergeCell ref="C4577:F4577"/>
    <mergeCell ref="I4577:J4577"/>
    <mergeCell ref="K4577:N4577"/>
    <mergeCell ref="O4577:P4577"/>
    <mergeCell ref="A4590:B4590"/>
    <mergeCell ref="C4590:F4590"/>
    <mergeCell ref="I4590:J4590"/>
    <mergeCell ref="K4590:N4590"/>
    <mergeCell ref="O4590:P4590"/>
    <mergeCell ref="A4591:B4591"/>
    <mergeCell ref="C4591:F4591"/>
    <mergeCell ref="I4591:J4591"/>
    <mergeCell ref="K4591:N4591"/>
    <mergeCell ref="O4591:P4591"/>
    <mergeCell ref="A4588:B4588"/>
    <mergeCell ref="C4588:F4588"/>
    <mergeCell ref="I4588:J4588"/>
    <mergeCell ref="K4588:N4588"/>
    <mergeCell ref="O4588:P4588"/>
    <mergeCell ref="A4589:B4589"/>
    <mergeCell ref="C4589:F4589"/>
    <mergeCell ref="I4589:J4589"/>
    <mergeCell ref="K4589:N4589"/>
    <mergeCell ref="O4589:P4589"/>
    <mergeCell ref="A4586:B4586"/>
    <mergeCell ref="C4586:F4586"/>
    <mergeCell ref="I4586:J4586"/>
    <mergeCell ref="K4586:N4586"/>
    <mergeCell ref="O4586:P4586"/>
    <mergeCell ref="A4587:B4587"/>
    <mergeCell ref="C4587:F4587"/>
    <mergeCell ref="I4587:J4587"/>
    <mergeCell ref="K4587:N4587"/>
    <mergeCell ref="O4587:P4587"/>
    <mergeCell ref="A4584:B4584"/>
    <mergeCell ref="C4584:F4584"/>
    <mergeCell ref="I4584:J4584"/>
    <mergeCell ref="K4584:N4584"/>
    <mergeCell ref="O4584:P4584"/>
    <mergeCell ref="A4585:B4585"/>
    <mergeCell ref="C4585:F4585"/>
    <mergeCell ref="I4585:J4585"/>
    <mergeCell ref="K4585:N4585"/>
    <mergeCell ref="O4585:P4585"/>
    <mergeCell ref="A4598:B4598"/>
    <mergeCell ref="C4598:F4598"/>
    <mergeCell ref="I4598:J4598"/>
    <mergeCell ref="K4598:N4598"/>
    <mergeCell ref="O4598:P4598"/>
    <mergeCell ref="A4599:B4599"/>
    <mergeCell ref="C4599:F4599"/>
    <mergeCell ref="I4599:J4599"/>
    <mergeCell ref="K4599:N4599"/>
    <mergeCell ref="O4599:P4599"/>
    <mergeCell ref="A4596:B4596"/>
    <mergeCell ref="C4596:F4596"/>
    <mergeCell ref="I4596:J4596"/>
    <mergeCell ref="K4596:N4596"/>
    <mergeCell ref="O4596:P4596"/>
    <mergeCell ref="A4597:B4597"/>
    <mergeCell ref="C4597:F4597"/>
    <mergeCell ref="I4597:J4597"/>
    <mergeCell ref="K4597:N4597"/>
    <mergeCell ref="O4597:P4597"/>
    <mergeCell ref="A4594:B4594"/>
    <mergeCell ref="C4594:F4594"/>
    <mergeCell ref="I4594:J4594"/>
    <mergeCell ref="K4594:N4594"/>
    <mergeCell ref="O4594:P4594"/>
    <mergeCell ref="A4595:B4595"/>
    <mergeCell ref="C4595:F4595"/>
    <mergeCell ref="I4595:J4595"/>
    <mergeCell ref="K4595:N4595"/>
    <mergeCell ref="O4595:P4595"/>
    <mergeCell ref="A4592:B4592"/>
    <mergeCell ref="C4592:F4592"/>
    <mergeCell ref="I4592:J4592"/>
    <mergeCell ref="K4592:N4592"/>
    <mergeCell ref="O4592:P4592"/>
    <mergeCell ref="A4593:B4593"/>
    <mergeCell ref="C4593:F4593"/>
    <mergeCell ref="I4593:J4593"/>
    <mergeCell ref="K4593:N4593"/>
    <mergeCell ref="O4593:P4593"/>
    <mergeCell ref="A4606:B4606"/>
    <mergeCell ref="C4606:F4606"/>
    <mergeCell ref="I4606:J4606"/>
    <mergeCell ref="K4606:N4606"/>
    <mergeCell ref="O4606:P4606"/>
    <mergeCell ref="A4607:B4607"/>
    <mergeCell ref="C4607:F4607"/>
    <mergeCell ref="I4607:J4607"/>
    <mergeCell ref="K4607:N4607"/>
    <mergeCell ref="O4607:P4607"/>
    <mergeCell ref="A4604:B4604"/>
    <mergeCell ref="C4604:F4604"/>
    <mergeCell ref="I4604:J4604"/>
    <mergeCell ref="K4604:N4604"/>
    <mergeCell ref="O4604:P4604"/>
    <mergeCell ref="A4605:B4605"/>
    <mergeCell ref="C4605:F4605"/>
    <mergeCell ref="I4605:J4605"/>
    <mergeCell ref="K4605:N4605"/>
    <mergeCell ref="O4605:P4605"/>
    <mergeCell ref="A4602:B4602"/>
    <mergeCell ref="C4602:F4602"/>
    <mergeCell ref="I4602:J4602"/>
    <mergeCell ref="K4602:N4602"/>
    <mergeCell ref="O4602:P4602"/>
    <mergeCell ref="A4603:B4603"/>
    <mergeCell ref="C4603:F4603"/>
    <mergeCell ref="I4603:J4603"/>
    <mergeCell ref="K4603:N4603"/>
    <mergeCell ref="O4603:P4603"/>
    <mergeCell ref="A4600:B4600"/>
    <mergeCell ref="C4600:F4600"/>
    <mergeCell ref="I4600:J4600"/>
    <mergeCell ref="K4600:N4600"/>
    <mergeCell ref="O4600:P4600"/>
    <mergeCell ref="A4601:B4601"/>
    <mergeCell ref="C4601:F4601"/>
    <mergeCell ref="I4601:J4601"/>
    <mergeCell ref="K4601:N4601"/>
    <mergeCell ref="O4601:P4601"/>
    <mergeCell ref="A4614:B4614"/>
    <mergeCell ref="C4614:F4614"/>
    <mergeCell ref="I4614:J4614"/>
    <mergeCell ref="K4614:N4614"/>
    <mergeCell ref="O4614:P4614"/>
    <mergeCell ref="A4615:B4615"/>
    <mergeCell ref="C4615:F4615"/>
    <mergeCell ref="I4615:J4615"/>
    <mergeCell ref="K4615:N4615"/>
    <mergeCell ref="O4615:P4615"/>
    <mergeCell ref="A4612:B4612"/>
    <mergeCell ref="C4612:F4612"/>
    <mergeCell ref="I4612:J4612"/>
    <mergeCell ref="K4612:N4612"/>
    <mergeCell ref="O4612:P4612"/>
    <mergeCell ref="A4613:B4613"/>
    <mergeCell ref="C4613:F4613"/>
    <mergeCell ref="I4613:J4613"/>
    <mergeCell ref="K4613:N4613"/>
    <mergeCell ref="O4613:P4613"/>
    <mergeCell ref="A4610:B4610"/>
    <mergeCell ref="C4610:F4610"/>
    <mergeCell ref="I4610:J4610"/>
    <mergeCell ref="K4610:N4610"/>
    <mergeCell ref="O4610:P4610"/>
    <mergeCell ref="A4611:B4611"/>
    <mergeCell ref="C4611:F4611"/>
    <mergeCell ref="I4611:J4611"/>
    <mergeCell ref="K4611:N4611"/>
    <mergeCell ref="O4611:P4611"/>
    <mergeCell ref="A4608:B4608"/>
    <mergeCell ref="C4608:F4608"/>
    <mergeCell ref="I4608:J4608"/>
    <mergeCell ref="K4608:N4608"/>
    <mergeCell ref="O4608:P4608"/>
    <mergeCell ref="A4609:B4609"/>
    <mergeCell ref="C4609:F4609"/>
    <mergeCell ref="I4609:J4609"/>
    <mergeCell ref="K4609:N4609"/>
    <mergeCell ref="O4609:P4609"/>
    <mergeCell ref="A4622:B4622"/>
    <mergeCell ref="C4622:F4622"/>
    <mergeCell ref="I4622:J4622"/>
    <mergeCell ref="K4622:N4622"/>
    <mergeCell ref="O4622:P4622"/>
    <mergeCell ref="A4623:B4623"/>
    <mergeCell ref="C4623:F4623"/>
    <mergeCell ref="I4623:J4623"/>
    <mergeCell ref="K4623:N4623"/>
    <mergeCell ref="O4623:P4623"/>
    <mergeCell ref="A4620:B4620"/>
    <mergeCell ref="C4620:F4620"/>
    <mergeCell ref="I4620:J4620"/>
    <mergeCell ref="K4620:N4620"/>
    <mergeCell ref="O4620:P4620"/>
    <mergeCell ref="A4621:B4621"/>
    <mergeCell ref="C4621:F4621"/>
    <mergeCell ref="I4621:J4621"/>
    <mergeCell ref="K4621:N4621"/>
    <mergeCell ref="O4621:P4621"/>
    <mergeCell ref="A4618:B4618"/>
    <mergeCell ref="C4618:F4618"/>
    <mergeCell ref="I4618:J4618"/>
    <mergeCell ref="K4618:N4618"/>
    <mergeCell ref="O4618:P4618"/>
    <mergeCell ref="A4619:B4619"/>
    <mergeCell ref="C4619:F4619"/>
    <mergeCell ref="I4619:J4619"/>
    <mergeCell ref="K4619:N4619"/>
    <mergeCell ref="O4619:P4619"/>
    <mergeCell ref="A4616:B4616"/>
    <mergeCell ref="C4616:F4616"/>
    <mergeCell ref="I4616:J4616"/>
    <mergeCell ref="K4616:N4616"/>
    <mergeCell ref="O4616:P4616"/>
    <mergeCell ref="A4617:B4617"/>
    <mergeCell ref="C4617:F4617"/>
    <mergeCell ref="I4617:J4617"/>
    <mergeCell ref="K4617:N4617"/>
    <mergeCell ref="O4617:P4617"/>
    <mergeCell ref="A4630:F4630"/>
    <mergeCell ref="I4630:J4630"/>
    <mergeCell ref="K4630:N4630"/>
    <mergeCell ref="O4630:P4630"/>
    <mergeCell ref="A4632:B4632"/>
    <mergeCell ref="C4632:Q4632"/>
    <mergeCell ref="A4628:B4628"/>
    <mergeCell ref="C4628:F4628"/>
    <mergeCell ref="I4628:J4628"/>
    <mergeCell ref="K4628:N4628"/>
    <mergeCell ref="O4628:P4628"/>
    <mergeCell ref="A4629:B4629"/>
    <mergeCell ref="C4629:F4629"/>
    <mergeCell ref="I4629:J4629"/>
    <mergeCell ref="K4629:N4629"/>
    <mergeCell ref="O4629:P4629"/>
    <mergeCell ref="A4626:B4626"/>
    <mergeCell ref="C4626:F4626"/>
    <mergeCell ref="I4626:J4626"/>
    <mergeCell ref="K4626:N4626"/>
    <mergeCell ref="O4626:P4626"/>
    <mergeCell ref="A4627:B4627"/>
    <mergeCell ref="C4627:F4627"/>
    <mergeCell ref="I4627:J4627"/>
    <mergeCell ref="K4627:N4627"/>
    <mergeCell ref="O4627:P4627"/>
    <mergeCell ref="A4624:B4624"/>
    <mergeCell ref="C4624:F4624"/>
    <mergeCell ref="I4624:J4624"/>
    <mergeCell ref="K4624:N4624"/>
    <mergeCell ref="O4624:P4624"/>
    <mergeCell ref="A4625:B4625"/>
    <mergeCell ref="C4625:F4625"/>
    <mergeCell ref="I4625:J4625"/>
    <mergeCell ref="K4625:N4625"/>
    <mergeCell ref="O4625:P4625"/>
    <mergeCell ref="A4639:B4639"/>
    <mergeCell ref="C4639:F4639"/>
    <mergeCell ref="I4639:J4639"/>
    <mergeCell ref="K4639:N4639"/>
    <mergeCell ref="O4639:P4639"/>
    <mergeCell ref="A4640:B4640"/>
    <mergeCell ref="C4640:F4640"/>
    <mergeCell ref="I4640:J4640"/>
    <mergeCell ref="K4640:N4640"/>
    <mergeCell ref="O4640:P4640"/>
    <mergeCell ref="A4637:B4637"/>
    <mergeCell ref="C4637:F4637"/>
    <mergeCell ref="I4637:J4637"/>
    <mergeCell ref="K4637:N4637"/>
    <mergeCell ref="O4637:P4637"/>
    <mergeCell ref="A4638:B4638"/>
    <mergeCell ref="C4638:F4638"/>
    <mergeCell ref="I4638:J4638"/>
    <mergeCell ref="K4638:N4638"/>
    <mergeCell ref="O4638:P4638"/>
    <mergeCell ref="A4635:B4635"/>
    <mergeCell ref="C4635:F4635"/>
    <mergeCell ref="I4635:J4635"/>
    <mergeCell ref="K4635:N4635"/>
    <mergeCell ref="O4635:P4635"/>
    <mergeCell ref="A4636:B4636"/>
    <mergeCell ref="C4636:F4636"/>
    <mergeCell ref="I4636:J4636"/>
    <mergeCell ref="K4636:N4636"/>
    <mergeCell ref="O4636:P4636"/>
    <mergeCell ref="A4633:B4633"/>
    <mergeCell ref="C4633:F4633"/>
    <mergeCell ref="I4633:J4633"/>
    <mergeCell ref="K4633:N4633"/>
    <mergeCell ref="O4633:P4633"/>
    <mergeCell ref="A4634:B4634"/>
    <mergeCell ref="C4634:F4634"/>
    <mergeCell ref="I4634:J4634"/>
    <mergeCell ref="K4634:N4634"/>
    <mergeCell ref="O4634:P4634"/>
    <mergeCell ref="A4647:B4647"/>
    <mergeCell ref="C4647:F4647"/>
    <mergeCell ref="I4647:J4647"/>
    <mergeCell ref="K4647:N4647"/>
    <mergeCell ref="O4647:P4647"/>
    <mergeCell ref="A4648:B4648"/>
    <mergeCell ref="C4648:F4648"/>
    <mergeCell ref="I4648:J4648"/>
    <mergeCell ref="K4648:N4648"/>
    <mergeCell ref="O4648:P4648"/>
    <mergeCell ref="A4645:B4645"/>
    <mergeCell ref="C4645:F4645"/>
    <mergeCell ref="I4645:J4645"/>
    <mergeCell ref="K4645:N4645"/>
    <mergeCell ref="O4645:P4645"/>
    <mergeCell ref="A4646:B4646"/>
    <mergeCell ref="C4646:F4646"/>
    <mergeCell ref="I4646:J4646"/>
    <mergeCell ref="K4646:N4646"/>
    <mergeCell ref="O4646:P4646"/>
    <mergeCell ref="A4643:B4643"/>
    <mergeCell ref="C4643:F4643"/>
    <mergeCell ref="I4643:J4643"/>
    <mergeCell ref="K4643:N4643"/>
    <mergeCell ref="O4643:P4643"/>
    <mergeCell ref="A4644:B4644"/>
    <mergeCell ref="C4644:F4644"/>
    <mergeCell ref="I4644:J4644"/>
    <mergeCell ref="K4644:N4644"/>
    <mergeCell ref="O4644:P4644"/>
    <mergeCell ref="A4641:B4641"/>
    <mergeCell ref="C4641:F4641"/>
    <mergeCell ref="I4641:J4641"/>
    <mergeCell ref="K4641:N4641"/>
    <mergeCell ref="O4641:P4641"/>
    <mergeCell ref="A4642:B4642"/>
    <mergeCell ref="C4642:F4642"/>
    <mergeCell ref="I4642:J4642"/>
    <mergeCell ref="K4642:N4642"/>
    <mergeCell ref="O4642:P4642"/>
    <mergeCell ref="A4655:B4655"/>
    <mergeCell ref="C4655:F4655"/>
    <mergeCell ref="I4655:J4655"/>
    <mergeCell ref="K4655:N4655"/>
    <mergeCell ref="O4655:P4655"/>
    <mergeCell ref="A4656:B4656"/>
    <mergeCell ref="C4656:F4656"/>
    <mergeCell ref="I4656:J4656"/>
    <mergeCell ref="K4656:N4656"/>
    <mergeCell ref="O4656:P4656"/>
    <mergeCell ref="A4653:B4653"/>
    <mergeCell ref="C4653:F4653"/>
    <mergeCell ref="I4653:J4653"/>
    <mergeCell ref="K4653:N4653"/>
    <mergeCell ref="O4653:P4653"/>
    <mergeCell ref="A4654:B4654"/>
    <mergeCell ref="C4654:F4654"/>
    <mergeCell ref="I4654:J4654"/>
    <mergeCell ref="K4654:N4654"/>
    <mergeCell ref="O4654:P4654"/>
    <mergeCell ref="A4651:B4651"/>
    <mergeCell ref="C4651:F4651"/>
    <mergeCell ref="I4651:J4651"/>
    <mergeCell ref="K4651:N4651"/>
    <mergeCell ref="O4651:P4651"/>
    <mergeCell ref="A4652:B4652"/>
    <mergeCell ref="C4652:F4652"/>
    <mergeCell ref="I4652:J4652"/>
    <mergeCell ref="K4652:N4652"/>
    <mergeCell ref="O4652:P4652"/>
    <mergeCell ref="A4649:B4649"/>
    <mergeCell ref="C4649:F4649"/>
    <mergeCell ref="I4649:J4649"/>
    <mergeCell ref="K4649:N4649"/>
    <mergeCell ref="O4649:P4649"/>
    <mergeCell ref="A4650:B4650"/>
    <mergeCell ref="C4650:F4650"/>
    <mergeCell ref="I4650:J4650"/>
    <mergeCell ref="K4650:N4650"/>
    <mergeCell ref="O4650:P4650"/>
    <mergeCell ref="A4663:B4663"/>
    <mergeCell ref="C4663:F4663"/>
    <mergeCell ref="I4663:J4663"/>
    <mergeCell ref="K4663:N4663"/>
    <mergeCell ref="O4663:P4663"/>
    <mergeCell ref="A4664:B4664"/>
    <mergeCell ref="C4664:F4664"/>
    <mergeCell ref="I4664:J4664"/>
    <mergeCell ref="K4664:N4664"/>
    <mergeCell ref="O4664:P4664"/>
    <mergeCell ref="A4661:B4661"/>
    <mergeCell ref="C4661:F4661"/>
    <mergeCell ref="I4661:J4661"/>
    <mergeCell ref="K4661:N4661"/>
    <mergeCell ref="O4661:P4661"/>
    <mergeCell ref="A4662:B4662"/>
    <mergeCell ref="C4662:F4662"/>
    <mergeCell ref="I4662:J4662"/>
    <mergeCell ref="K4662:N4662"/>
    <mergeCell ref="O4662:P4662"/>
    <mergeCell ref="A4659:B4659"/>
    <mergeCell ref="C4659:F4659"/>
    <mergeCell ref="I4659:J4659"/>
    <mergeCell ref="K4659:N4659"/>
    <mergeCell ref="O4659:P4659"/>
    <mergeCell ref="A4660:B4660"/>
    <mergeCell ref="C4660:F4660"/>
    <mergeCell ref="I4660:J4660"/>
    <mergeCell ref="K4660:N4660"/>
    <mergeCell ref="O4660:P4660"/>
    <mergeCell ref="A4657:B4657"/>
    <mergeCell ref="C4657:F4657"/>
    <mergeCell ref="I4657:J4657"/>
    <mergeCell ref="K4657:N4657"/>
    <mergeCell ref="O4657:P4657"/>
    <mergeCell ref="A4658:B4658"/>
    <mergeCell ref="C4658:F4658"/>
    <mergeCell ref="I4658:J4658"/>
    <mergeCell ref="K4658:N4658"/>
    <mergeCell ref="O4658:P4658"/>
    <mergeCell ref="A4671:B4671"/>
    <mergeCell ref="C4671:F4671"/>
    <mergeCell ref="I4671:J4671"/>
    <mergeCell ref="K4671:N4671"/>
    <mergeCell ref="O4671:P4671"/>
    <mergeCell ref="A4672:B4672"/>
    <mergeCell ref="C4672:F4672"/>
    <mergeCell ref="I4672:J4672"/>
    <mergeCell ref="K4672:N4672"/>
    <mergeCell ref="O4672:P4672"/>
    <mergeCell ref="A4669:B4669"/>
    <mergeCell ref="C4669:F4669"/>
    <mergeCell ref="I4669:J4669"/>
    <mergeCell ref="K4669:N4669"/>
    <mergeCell ref="O4669:P4669"/>
    <mergeCell ref="A4670:B4670"/>
    <mergeCell ref="C4670:F4670"/>
    <mergeCell ref="I4670:J4670"/>
    <mergeCell ref="K4670:N4670"/>
    <mergeCell ref="O4670:P4670"/>
    <mergeCell ref="A4667:B4667"/>
    <mergeCell ref="C4667:F4667"/>
    <mergeCell ref="I4667:J4667"/>
    <mergeCell ref="K4667:N4667"/>
    <mergeCell ref="O4667:P4667"/>
    <mergeCell ref="A4668:B4668"/>
    <mergeCell ref="C4668:F4668"/>
    <mergeCell ref="I4668:J4668"/>
    <mergeCell ref="K4668:N4668"/>
    <mergeCell ref="O4668:P4668"/>
    <mergeCell ref="A4665:B4665"/>
    <mergeCell ref="C4665:F4665"/>
    <mergeCell ref="I4665:J4665"/>
    <mergeCell ref="K4665:N4665"/>
    <mergeCell ref="O4665:P4665"/>
    <mergeCell ref="A4666:B4666"/>
    <mergeCell ref="C4666:F4666"/>
    <mergeCell ref="I4666:J4666"/>
    <mergeCell ref="K4666:N4666"/>
    <mergeCell ref="O4666:P4666"/>
    <mergeCell ref="A4679:B4679"/>
    <mergeCell ref="C4679:F4679"/>
    <mergeCell ref="I4679:J4679"/>
    <mergeCell ref="K4679:N4679"/>
    <mergeCell ref="O4679:P4679"/>
    <mergeCell ref="A4680:B4680"/>
    <mergeCell ref="C4680:F4680"/>
    <mergeCell ref="I4680:J4680"/>
    <mergeCell ref="K4680:N4680"/>
    <mergeCell ref="O4680:P4680"/>
    <mergeCell ref="A4677:B4677"/>
    <mergeCell ref="C4677:F4677"/>
    <mergeCell ref="I4677:J4677"/>
    <mergeCell ref="K4677:N4677"/>
    <mergeCell ref="O4677:P4677"/>
    <mergeCell ref="A4678:B4678"/>
    <mergeCell ref="C4678:F4678"/>
    <mergeCell ref="I4678:J4678"/>
    <mergeCell ref="K4678:N4678"/>
    <mergeCell ref="O4678:P4678"/>
    <mergeCell ref="A4675:B4675"/>
    <mergeCell ref="C4675:F4675"/>
    <mergeCell ref="I4675:J4675"/>
    <mergeCell ref="K4675:N4675"/>
    <mergeCell ref="O4675:P4675"/>
    <mergeCell ref="A4676:B4676"/>
    <mergeCell ref="C4676:F4676"/>
    <mergeCell ref="I4676:J4676"/>
    <mergeCell ref="K4676:N4676"/>
    <mergeCell ref="O4676:P4676"/>
    <mergeCell ref="A4673:B4673"/>
    <mergeCell ref="C4673:F4673"/>
    <mergeCell ref="I4673:J4673"/>
    <mergeCell ref="K4673:N4673"/>
    <mergeCell ref="O4673:P4673"/>
    <mergeCell ref="A4674:B4674"/>
    <mergeCell ref="C4674:F4674"/>
    <mergeCell ref="I4674:J4674"/>
    <mergeCell ref="K4674:N4674"/>
    <mergeCell ref="O4674:P4674"/>
    <mergeCell ref="A4687:B4687"/>
    <mergeCell ref="C4687:F4687"/>
    <mergeCell ref="I4687:J4687"/>
    <mergeCell ref="K4687:N4687"/>
    <mergeCell ref="O4687:P4687"/>
    <mergeCell ref="A4688:B4688"/>
    <mergeCell ref="C4688:F4688"/>
    <mergeCell ref="I4688:J4688"/>
    <mergeCell ref="K4688:N4688"/>
    <mergeCell ref="O4688:P4688"/>
    <mergeCell ref="A4685:B4685"/>
    <mergeCell ref="C4685:F4685"/>
    <mergeCell ref="I4685:J4685"/>
    <mergeCell ref="K4685:N4685"/>
    <mergeCell ref="O4685:P4685"/>
    <mergeCell ref="A4686:B4686"/>
    <mergeCell ref="C4686:F4686"/>
    <mergeCell ref="I4686:J4686"/>
    <mergeCell ref="K4686:N4686"/>
    <mergeCell ref="O4686:P4686"/>
    <mergeCell ref="A4683:B4683"/>
    <mergeCell ref="C4683:F4683"/>
    <mergeCell ref="I4683:J4683"/>
    <mergeCell ref="K4683:N4683"/>
    <mergeCell ref="O4683:P4683"/>
    <mergeCell ref="A4684:B4684"/>
    <mergeCell ref="C4684:F4684"/>
    <mergeCell ref="I4684:J4684"/>
    <mergeCell ref="K4684:N4684"/>
    <mergeCell ref="O4684:P4684"/>
    <mergeCell ref="A4681:B4681"/>
    <mergeCell ref="C4681:F4681"/>
    <mergeCell ref="I4681:J4681"/>
    <mergeCell ref="K4681:N4681"/>
    <mergeCell ref="O4681:P4681"/>
    <mergeCell ref="A4682:B4682"/>
    <mergeCell ref="C4682:F4682"/>
    <mergeCell ref="I4682:J4682"/>
    <mergeCell ref="K4682:N4682"/>
    <mergeCell ref="O4682:P4682"/>
    <mergeCell ref="A4695:B4695"/>
    <mergeCell ref="C4695:F4695"/>
    <mergeCell ref="I4695:J4695"/>
    <mergeCell ref="K4695:N4695"/>
    <mergeCell ref="O4695:P4695"/>
    <mergeCell ref="A4696:B4696"/>
    <mergeCell ref="C4696:F4696"/>
    <mergeCell ref="I4696:J4696"/>
    <mergeCell ref="K4696:N4696"/>
    <mergeCell ref="O4696:P4696"/>
    <mergeCell ref="A4693:B4693"/>
    <mergeCell ref="C4693:F4693"/>
    <mergeCell ref="I4693:J4693"/>
    <mergeCell ref="K4693:N4693"/>
    <mergeCell ref="O4693:P4693"/>
    <mergeCell ref="A4694:B4694"/>
    <mergeCell ref="C4694:F4694"/>
    <mergeCell ref="I4694:J4694"/>
    <mergeCell ref="K4694:N4694"/>
    <mergeCell ref="O4694:P4694"/>
    <mergeCell ref="A4691:B4691"/>
    <mergeCell ref="C4691:F4691"/>
    <mergeCell ref="I4691:J4691"/>
    <mergeCell ref="K4691:N4691"/>
    <mergeCell ref="O4691:P4691"/>
    <mergeCell ref="A4692:B4692"/>
    <mergeCell ref="C4692:F4692"/>
    <mergeCell ref="I4692:J4692"/>
    <mergeCell ref="K4692:N4692"/>
    <mergeCell ref="O4692:P4692"/>
    <mergeCell ref="A4689:B4689"/>
    <mergeCell ref="C4689:F4689"/>
    <mergeCell ref="I4689:J4689"/>
    <mergeCell ref="K4689:N4689"/>
    <mergeCell ref="O4689:P4689"/>
    <mergeCell ref="A4690:B4690"/>
    <mergeCell ref="C4690:F4690"/>
    <mergeCell ref="I4690:J4690"/>
    <mergeCell ref="K4690:N4690"/>
    <mergeCell ref="O4690:P4690"/>
    <mergeCell ref="A4703:B4703"/>
    <mergeCell ref="C4703:F4703"/>
    <mergeCell ref="I4703:J4703"/>
    <mergeCell ref="K4703:N4703"/>
    <mergeCell ref="O4703:P4703"/>
    <mergeCell ref="A4704:B4704"/>
    <mergeCell ref="C4704:F4704"/>
    <mergeCell ref="I4704:J4704"/>
    <mergeCell ref="K4704:N4704"/>
    <mergeCell ref="O4704:P4704"/>
    <mergeCell ref="A4701:B4701"/>
    <mergeCell ref="C4701:F4701"/>
    <mergeCell ref="I4701:J4701"/>
    <mergeCell ref="K4701:N4701"/>
    <mergeCell ref="O4701:P4701"/>
    <mergeCell ref="A4702:B4702"/>
    <mergeCell ref="C4702:F4702"/>
    <mergeCell ref="I4702:J4702"/>
    <mergeCell ref="K4702:N4702"/>
    <mergeCell ref="O4702:P4702"/>
    <mergeCell ref="A4699:B4699"/>
    <mergeCell ref="C4699:F4699"/>
    <mergeCell ref="I4699:J4699"/>
    <mergeCell ref="K4699:N4699"/>
    <mergeCell ref="O4699:P4699"/>
    <mergeCell ref="A4700:B4700"/>
    <mergeCell ref="C4700:F4700"/>
    <mergeCell ref="I4700:J4700"/>
    <mergeCell ref="K4700:N4700"/>
    <mergeCell ref="O4700:P4700"/>
    <mergeCell ref="A4697:B4697"/>
    <mergeCell ref="C4697:F4697"/>
    <mergeCell ref="I4697:J4697"/>
    <mergeCell ref="K4697:N4697"/>
    <mergeCell ref="O4697:P4697"/>
    <mergeCell ref="A4698:B4698"/>
    <mergeCell ref="C4698:F4698"/>
    <mergeCell ref="I4698:J4698"/>
    <mergeCell ref="K4698:N4698"/>
    <mergeCell ref="O4698:P4698"/>
    <mergeCell ref="A4711:B4711"/>
    <mergeCell ref="C4711:F4711"/>
    <mergeCell ref="I4711:J4711"/>
    <mergeCell ref="K4711:N4711"/>
    <mergeCell ref="O4711:P4711"/>
    <mergeCell ref="A4712:B4712"/>
    <mergeCell ref="C4712:F4712"/>
    <mergeCell ref="I4712:J4712"/>
    <mergeCell ref="K4712:N4712"/>
    <mergeCell ref="O4712:P4712"/>
    <mergeCell ref="A4709:B4709"/>
    <mergeCell ref="C4709:F4709"/>
    <mergeCell ref="I4709:J4709"/>
    <mergeCell ref="K4709:N4709"/>
    <mergeCell ref="O4709:P4709"/>
    <mergeCell ref="A4710:B4710"/>
    <mergeCell ref="C4710:F4710"/>
    <mergeCell ref="I4710:J4710"/>
    <mergeCell ref="K4710:N4710"/>
    <mergeCell ref="O4710:P4710"/>
    <mergeCell ref="A4707:B4707"/>
    <mergeCell ref="C4707:F4707"/>
    <mergeCell ref="I4707:J4707"/>
    <mergeCell ref="K4707:N4707"/>
    <mergeCell ref="O4707:P4707"/>
    <mergeCell ref="A4708:B4708"/>
    <mergeCell ref="C4708:F4708"/>
    <mergeCell ref="I4708:J4708"/>
    <mergeCell ref="K4708:N4708"/>
    <mergeCell ref="O4708:P4708"/>
    <mergeCell ref="A4705:B4705"/>
    <mergeCell ref="C4705:F4705"/>
    <mergeCell ref="I4705:J4705"/>
    <mergeCell ref="K4705:N4705"/>
    <mergeCell ref="O4705:P4705"/>
    <mergeCell ref="A4706:B4706"/>
    <mergeCell ref="C4706:F4706"/>
    <mergeCell ref="I4706:J4706"/>
    <mergeCell ref="K4706:N4706"/>
    <mergeCell ref="O4706:P4706"/>
    <mergeCell ref="A4719:B4719"/>
    <mergeCell ref="C4719:F4719"/>
    <mergeCell ref="I4719:J4719"/>
    <mergeCell ref="K4719:N4719"/>
    <mergeCell ref="O4719:P4719"/>
    <mergeCell ref="A4720:B4720"/>
    <mergeCell ref="C4720:F4720"/>
    <mergeCell ref="I4720:J4720"/>
    <mergeCell ref="K4720:N4720"/>
    <mergeCell ref="O4720:P4720"/>
    <mergeCell ref="A4717:B4717"/>
    <mergeCell ref="C4717:F4717"/>
    <mergeCell ref="I4717:J4717"/>
    <mergeCell ref="K4717:N4717"/>
    <mergeCell ref="O4717:P4717"/>
    <mergeCell ref="A4718:B4718"/>
    <mergeCell ref="C4718:F4718"/>
    <mergeCell ref="I4718:J4718"/>
    <mergeCell ref="K4718:N4718"/>
    <mergeCell ref="O4718:P4718"/>
    <mergeCell ref="A4715:B4715"/>
    <mergeCell ref="C4715:F4715"/>
    <mergeCell ref="I4715:J4715"/>
    <mergeCell ref="K4715:N4715"/>
    <mergeCell ref="O4715:P4715"/>
    <mergeCell ref="A4716:B4716"/>
    <mergeCell ref="C4716:F4716"/>
    <mergeCell ref="I4716:J4716"/>
    <mergeCell ref="K4716:N4716"/>
    <mergeCell ref="O4716:P4716"/>
    <mergeCell ref="A4713:B4713"/>
    <mergeCell ref="C4713:F4713"/>
    <mergeCell ref="I4713:J4713"/>
    <mergeCell ref="K4713:N4713"/>
    <mergeCell ref="O4713:P4713"/>
    <mergeCell ref="A4714:B4714"/>
    <mergeCell ref="C4714:F4714"/>
    <mergeCell ref="I4714:J4714"/>
    <mergeCell ref="K4714:N4714"/>
    <mergeCell ref="O4714:P4714"/>
    <mergeCell ref="A4727:B4727"/>
    <mergeCell ref="C4727:F4727"/>
    <mergeCell ref="I4727:J4727"/>
    <mergeCell ref="K4727:N4727"/>
    <mergeCell ref="O4727:P4727"/>
    <mergeCell ref="A4728:B4728"/>
    <mergeCell ref="C4728:F4728"/>
    <mergeCell ref="I4728:J4728"/>
    <mergeCell ref="K4728:N4728"/>
    <mergeCell ref="O4728:P4728"/>
    <mergeCell ref="A4725:B4725"/>
    <mergeCell ref="C4725:F4725"/>
    <mergeCell ref="I4725:J4725"/>
    <mergeCell ref="K4725:N4725"/>
    <mergeCell ref="O4725:P4725"/>
    <mergeCell ref="A4726:B4726"/>
    <mergeCell ref="C4726:F4726"/>
    <mergeCell ref="I4726:J4726"/>
    <mergeCell ref="K4726:N4726"/>
    <mergeCell ref="O4726:P4726"/>
    <mergeCell ref="A4723:B4723"/>
    <mergeCell ref="C4723:F4723"/>
    <mergeCell ref="I4723:J4723"/>
    <mergeCell ref="K4723:N4723"/>
    <mergeCell ref="O4723:P4723"/>
    <mergeCell ref="A4724:B4724"/>
    <mergeCell ref="C4724:F4724"/>
    <mergeCell ref="I4724:J4724"/>
    <mergeCell ref="K4724:N4724"/>
    <mergeCell ref="O4724:P4724"/>
    <mergeCell ref="A4721:B4721"/>
    <mergeCell ref="C4721:F4721"/>
    <mergeCell ref="I4721:J4721"/>
    <mergeCell ref="K4721:N4721"/>
    <mergeCell ref="O4721:P4721"/>
    <mergeCell ref="A4722:B4722"/>
    <mergeCell ref="C4722:F4722"/>
    <mergeCell ref="I4722:J4722"/>
    <mergeCell ref="K4722:N4722"/>
    <mergeCell ref="O4722:P4722"/>
    <mergeCell ref="A4735:B4735"/>
    <mergeCell ref="C4735:F4735"/>
    <mergeCell ref="I4735:J4735"/>
    <mergeCell ref="K4735:N4735"/>
    <mergeCell ref="O4735:P4735"/>
    <mergeCell ref="A4736:B4736"/>
    <mergeCell ref="C4736:F4736"/>
    <mergeCell ref="I4736:J4736"/>
    <mergeCell ref="K4736:N4736"/>
    <mergeCell ref="O4736:P4736"/>
    <mergeCell ref="A4733:B4733"/>
    <mergeCell ref="C4733:F4733"/>
    <mergeCell ref="I4733:J4733"/>
    <mergeCell ref="K4733:N4733"/>
    <mergeCell ref="O4733:P4733"/>
    <mergeCell ref="A4734:B4734"/>
    <mergeCell ref="C4734:F4734"/>
    <mergeCell ref="I4734:J4734"/>
    <mergeCell ref="K4734:N4734"/>
    <mergeCell ref="O4734:P4734"/>
    <mergeCell ref="A4731:B4731"/>
    <mergeCell ref="C4731:F4731"/>
    <mergeCell ref="I4731:J4731"/>
    <mergeCell ref="K4731:N4731"/>
    <mergeCell ref="O4731:P4731"/>
    <mergeCell ref="A4732:B4732"/>
    <mergeCell ref="C4732:F4732"/>
    <mergeCell ref="I4732:J4732"/>
    <mergeCell ref="K4732:N4732"/>
    <mergeCell ref="O4732:P4732"/>
    <mergeCell ref="A4729:B4729"/>
    <mergeCell ref="C4729:F4729"/>
    <mergeCell ref="I4729:J4729"/>
    <mergeCell ref="K4729:N4729"/>
    <mergeCell ref="O4729:P4729"/>
    <mergeCell ref="A4730:B4730"/>
    <mergeCell ref="C4730:F4730"/>
    <mergeCell ref="I4730:J4730"/>
    <mergeCell ref="K4730:N4730"/>
    <mergeCell ref="O4730:P4730"/>
    <mergeCell ref="A4743:B4743"/>
    <mergeCell ref="C4743:F4743"/>
    <mergeCell ref="I4743:J4743"/>
    <mergeCell ref="K4743:N4743"/>
    <mergeCell ref="O4743:P4743"/>
    <mergeCell ref="A4744:B4744"/>
    <mergeCell ref="C4744:F4744"/>
    <mergeCell ref="I4744:J4744"/>
    <mergeCell ref="K4744:N4744"/>
    <mergeCell ref="O4744:P4744"/>
    <mergeCell ref="A4741:B4741"/>
    <mergeCell ref="C4741:F4741"/>
    <mergeCell ref="I4741:J4741"/>
    <mergeCell ref="K4741:N4741"/>
    <mergeCell ref="O4741:P4741"/>
    <mergeCell ref="A4742:B4742"/>
    <mergeCell ref="C4742:F4742"/>
    <mergeCell ref="I4742:J4742"/>
    <mergeCell ref="K4742:N4742"/>
    <mergeCell ref="O4742:P4742"/>
    <mergeCell ref="A4739:B4739"/>
    <mergeCell ref="C4739:F4739"/>
    <mergeCell ref="I4739:J4739"/>
    <mergeCell ref="K4739:N4739"/>
    <mergeCell ref="O4739:P4739"/>
    <mergeCell ref="A4740:B4740"/>
    <mergeCell ref="C4740:F4740"/>
    <mergeCell ref="I4740:J4740"/>
    <mergeCell ref="K4740:N4740"/>
    <mergeCell ref="O4740:P4740"/>
    <mergeCell ref="A4737:B4737"/>
    <mergeCell ref="C4737:F4737"/>
    <mergeCell ref="I4737:J4737"/>
    <mergeCell ref="K4737:N4737"/>
    <mergeCell ref="O4737:P4737"/>
    <mergeCell ref="A4738:B4738"/>
    <mergeCell ref="C4738:F4738"/>
    <mergeCell ref="I4738:J4738"/>
    <mergeCell ref="K4738:N4738"/>
    <mergeCell ref="O4738:P4738"/>
    <mergeCell ref="A4751:B4751"/>
    <mergeCell ref="C4751:F4751"/>
    <mergeCell ref="I4751:J4751"/>
    <mergeCell ref="K4751:N4751"/>
    <mergeCell ref="O4751:P4751"/>
    <mergeCell ref="A4752:B4752"/>
    <mergeCell ref="C4752:F4752"/>
    <mergeCell ref="I4752:J4752"/>
    <mergeCell ref="K4752:N4752"/>
    <mergeCell ref="O4752:P4752"/>
    <mergeCell ref="A4749:B4749"/>
    <mergeCell ref="C4749:F4749"/>
    <mergeCell ref="I4749:J4749"/>
    <mergeCell ref="K4749:N4749"/>
    <mergeCell ref="O4749:P4749"/>
    <mergeCell ref="A4750:B4750"/>
    <mergeCell ref="C4750:F4750"/>
    <mergeCell ref="I4750:J4750"/>
    <mergeCell ref="K4750:N4750"/>
    <mergeCell ref="O4750:P4750"/>
    <mergeCell ref="A4747:B4747"/>
    <mergeCell ref="C4747:F4747"/>
    <mergeCell ref="I4747:J4747"/>
    <mergeCell ref="K4747:N4747"/>
    <mergeCell ref="O4747:P4747"/>
    <mergeCell ref="A4748:B4748"/>
    <mergeCell ref="C4748:F4748"/>
    <mergeCell ref="I4748:J4748"/>
    <mergeCell ref="K4748:N4748"/>
    <mergeCell ref="O4748:P4748"/>
    <mergeCell ref="A4745:B4745"/>
    <mergeCell ref="C4745:F4745"/>
    <mergeCell ref="I4745:J4745"/>
    <mergeCell ref="K4745:N4745"/>
    <mergeCell ref="O4745:P4745"/>
    <mergeCell ref="A4746:B4746"/>
    <mergeCell ref="C4746:F4746"/>
    <mergeCell ref="I4746:J4746"/>
    <mergeCell ref="K4746:N4746"/>
    <mergeCell ref="O4746:P4746"/>
    <mergeCell ref="A4759:B4759"/>
    <mergeCell ref="C4759:F4759"/>
    <mergeCell ref="I4759:J4759"/>
    <mergeCell ref="K4759:N4759"/>
    <mergeCell ref="O4759:P4759"/>
    <mergeCell ref="A4760:B4760"/>
    <mergeCell ref="C4760:F4760"/>
    <mergeCell ref="I4760:J4760"/>
    <mergeCell ref="K4760:N4760"/>
    <mergeCell ref="O4760:P4760"/>
    <mergeCell ref="A4757:B4757"/>
    <mergeCell ref="C4757:F4757"/>
    <mergeCell ref="I4757:J4757"/>
    <mergeCell ref="K4757:N4757"/>
    <mergeCell ref="O4757:P4757"/>
    <mergeCell ref="A4758:B4758"/>
    <mergeCell ref="C4758:F4758"/>
    <mergeCell ref="I4758:J4758"/>
    <mergeCell ref="K4758:N4758"/>
    <mergeCell ref="O4758:P4758"/>
    <mergeCell ref="A4755:B4755"/>
    <mergeCell ref="C4755:F4755"/>
    <mergeCell ref="I4755:J4755"/>
    <mergeCell ref="K4755:N4755"/>
    <mergeCell ref="O4755:P4755"/>
    <mergeCell ref="A4756:B4756"/>
    <mergeCell ref="C4756:F4756"/>
    <mergeCell ref="I4756:J4756"/>
    <mergeCell ref="K4756:N4756"/>
    <mergeCell ref="O4756:P4756"/>
    <mergeCell ref="A4753:B4753"/>
    <mergeCell ref="C4753:F4753"/>
    <mergeCell ref="I4753:J4753"/>
    <mergeCell ref="K4753:N4753"/>
    <mergeCell ref="O4753:P4753"/>
    <mergeCell ref="A4754:B4754"/>
    <mergeCell ref="C4754:F4754"/>
    <mergeCell ref="I4754:J4754"/>
    <mergeCell ref="K4754:N4754"/>
    <mergeCell ref="O4754:P4754"/>
    <mergeCell ref="A4767:B4767"/>
    <mergeCell ref="C4767:F4767"/>
    <mergeCell ref="I4767:J4767"/>
    <mergeCell ref="K4767:N4767"/>
    <mergeCell ref="O4767:P4767"/>
    <mergeCell ref="A4768:B4768"/>
    <mergeCell ref="C4768:F4768"/>
    <mergeCell ref="I4768:J4768"/>
    <mergeCell ref="K4768:N4768"/>
    <mergeCell ref="O4768:P4768"/>
    <mergeCell ref="A4765:B4765"/>
    <mergeCell ref="C4765:F4765"/>
    <mergeCell ref="I4765:J4765"/>
    <mergeCell ref="K4765:N4765"/>
    <mergeCell ref="O4765:P4765"/>
    <mergeCell ref="A4766:B4766"/>
    <mergeCell ref="C4766:F4766"/>
    <mergeCell ref="I4766:J4766"/>
    <mergeCell ref="K4766:N4766"/>
    <mergeCell ref="O4766:P4766"/>
    <mergeCell ref="A4763:B4763"/>
    <mergeCell ref="C4763:F4763"/>
    <mergeCell ref="I4763:J4763"/>
    <mergeCell ref="K4763:N4763"/>
    <mergeCell ref="O4763:P4763"/>
    <mergeCell ref="A4764:B4764"/>
    <mergeCell ref="C4764:F4764"/>
    <mergeCell ref="I4764:J4764"/>
    <mergeCell ref="K4764:N4764"/>
    <mergeCell ref="O4764:P4764"/>
    <mergeCell ref="A4761:B4761"/>
    <mergeCell ref="C4761:F4761"/>
    <mergeCell ref="I4761:J4761"/>
    <mergeCell ref="K4761:N4761"/>
    <mergeCell ref="O4761:P4761"/>
    <mergeCell ref="A4762:B4762"/>
    <mergeCell ref="C4762:F4762"/>
    <mergeCell ref="I4762:J4762"/>
    <mergeCell ref="K4762:N4762"/>
    <mergeCell ref="O4762:P4762"/>
    <mergeCell ref="A4775:B4775"/>
    <mergeCell ref="C4775:F4775"/>
    <mergeCell ref="I4775:J4775"/>
    <mergeCell ref="K4775:N4775"/>
    <mergeCell ref="O4775:P4775"/>
    <mergeCell ref="A4776:B4776"/>
    <mergeCell ref="C4776:F4776"/>
    <mergeCell ref="I4776:J4776"/>
    <mergeCell ref="K4776:N4776"/>
    <mergeCell ref="O4776:P4776"/>
    <mergeCell ref="A4773:B4773"/>
    <mergeCell ref="C4773:F4773"/>
    <mergeCell ref="I4773:J4773"/>
    <mergeCell ref="K4773:N4773"/>
    <mergeCell ref="O4773:P4773"/>
    <mergeCell ref="A4774:B4774"/>
    <mergeCell ref="C4774:F4774"/>
    <mergeCell ref="I4774:J4774"/>
    <mergeCell ref="K4774:N4774"/>
    <mergeCell ref="O4774:P4774"/>
    <mergeCell ref="A4771:B4771"/>
    <mergeCell ref="C4771:F4771"/>
    <mergeCell ref="I4771:J4771"/>
    <mergeCell ref="K4771:N4771"/>
    <mergeCell ref="O4771:P4771"/>
    <mergeCell ref="A4772:B4772"/>
    <mergeCell ref="C4772:F4772"/>
    <mergeCell ref="I4772:J4772"/>
    <mergeCell ref="K4772:N4772"/>
    <mergeCell ref="O4772:P4772"/>
    <mergeCell ref="A4769:B4769"/>
    <mergeCell ref="C4769:F4769"/>
    <mergeCell ref="I4769:J4769"/>
    <mergeCell ref="K4769:N4769"/>
    <mergeCell ref="O4769:P4769"/>
    <mergeCell ref="A4770:B4770"/>
    <mergeCell ref="C4770:F4770"/>
    <mergeCell ref="I4770:J4770"/>
    <mergeCell ref="K4770:N4770"/>
    <mergeCell ref="O4770:P4770"/>
    <mergeCell ref="A4783:B4783"/>
    <mergeCell ref="C4783:F4783"/>
    <mergeCell ref="I4783:J4783"/>
    <mergeCell ref="K4783:N4783"/>
    <mergeCell ref="O4783:P4783"/>
    <mergeCell ref="A4784:B4784"/>
    <mergeCell ref="C4784:F4784"/>
    <mergeCell ref="I4784:J4784"/>
    <mergeCell ref="K4784:N4784"/>
    <mergeCell ref="O4784:P4784"/>
    <mergeCell ref="A4781:B4781"/>
    <mergeCell ref="C4781:F4781"/>
    <mergeCell ref="I4781:J4781"/>
    <mergeCell ref="K4781:N4781"/>
    <mergeCell ref="O4781:P4781"/>
    <mergeCell ref="A4782:B4782"/>
    <mergeCell ref="C4782:F4782"/>
    <mergeCell ref="I4782:J4782"/>
    <mergeCell ref="K4782:N4782"/>
    <mergeCell ref="O4782:P4782"/>
    <mergeCell ref="A4779:B4779"/>
    <mergeCell ref="C4779:F4779"/>
    <mergeCell ref="I4779:J4779"/>
    <mergeCell ref="K4779:N4779"/>
    <mergeCell ref="O4779:P4779"/>
    <mergeCell ref="A4780:B4780"/>
    <mergeCell ref="C4780:F4780"/>
    <mergeCell ref="I4780:J4780"/>
    <mergeCell ref="K4780:N4780"/>
    <mergeCell ref="O4780:P4780"/>
    <mergeCell ref="A4777:B4777"/>
    <mergeCell ref="C4777:F4777"/>
    <mergeCell ref="I4777:J4777"/>
    <mergeCell ref="K4777:N4777"/>
    <mergeCell ref="O4777:P4777"/>
    <mergeCell ref="A4778:B4778"/>
    <mergeCell ref="C4778:F4778"/>
    <mergeCell ref="I4778:J4778"/>
    <mergeCell ref="K4778:N4778"/>
    <mergeCell ref="O4778:P4778"/>
    <mergeCell ref="A4791:B4791"/>
    <mergeCell ref="C4791:F4791"/>
    <mergeCell ref="I4791:J4791"/>
    <mergeCell ref="K4791:N4791"/>
    <mergeCell ref="O4791:P4791"/>
    <mergeCell ref="A4792:B4792"/>
    <mergeCell ref="C4792:F4792"/>
    <mergeCell ref="I4792:J4792"/>
    <mergeCell ref="K4792:N4792"/>
    <mergeCell ref="O4792:P4792"/>
    <mergeCell ref="A4789:B4789"/>
    <mergeCell ref="C4789:F4789"/>
    <mergeCell ref="I4789:J4789"/>
    <mergeCell ref="K4789:N4789"/>
    <mergeCell ref="O4789:P4789"/>
    <mergeCell ref="A4790:B4790"/>
    <mergeCell ref="C4790:F4790"/>
    <mergeCell ref="I4790:J4790"/>
    <mergeCell ref="K4790:N4790"/>
    <mergeCell ref="O4790:P4790"/>
    <mergeCell ref="A4787:B4787"/>
    <mergeCell ref="C4787:F4787"/>
    <mergeCell ref="I4787:J4787"/>
    <mergeCell ref="K4787:N4787"/>
    <mergeCell ref="O4787:P4787"/>
    <mergeCell ref="A4788:B4788"/>
    <mergeCell ref="C4788:F4788"/>
    <mergeCell ref="I4788:J4788"/>
    <mergeCell ref="K4788:N4788"/>
    <mergeCell ref="O4788:P4788"/>
    <mergeCell ref="A4785:B4785"/>
    <mergeCell ref="C4785:F4785"/>
    <mergeCell ref="I4785:J4785"/>
    <mergeCell ref="K4785:N4785"/>
    <mergeCell ref="O4785:P4785"/>
    <mergeCell ref="A4786:B4786"/>
    <mergeCell ref="C4786:F4786"/>
    <mergeCell ref="I4786:J4786"/>
    <mergeCell ref="K4786:N4786"/>
    <mergeCell ref="O4786:P4786"/>
    <mergeCell ref="A4799:B4799"/>
    <mergeCell ref="C4799:F4799"/>
    <mergeCell ref="I4799:J4799"/>
    <mergeCell ref="K4799:N4799"/>
    <mergeCell ref="O4799:P4799"/>
    <mergeCell ref="A4800:B4800"/>
    <mergeCell ref="C4800:F4800"/>
    <mergeCell ref="I4800:J4800"/>
    <mergeCell ref="K4800:N4800"/>
    <mergeCell ref="O4800:P4800"/>
    <mergeCell ref="A4797:B4797"/>
    <mergeCell ref="C4797:F4797"/>
    <mergeCell ref="I4797:J4797"/>
    <mergeCell ref="K4797:N4797"/>
    <mergeCell ref="O4797:P4797"/>
    <mergeCell ref="A4798:B4798"/>
    <mergeCell ref="C4798:F4798"/>
    <mergeCell ref="I4798:J4798"/>
    <mergeCell ref="K4798:N4798"/>
    <mergeCell ref="O4798:P4798"/>
    <mergeCell ref="A4795:B4795"/>
    <mergeCell ref="C4795:F4795"/>
    <mergeCell ref="I4795:J4795"/>
    <mergeCell ref="K4795:N4795"/>
    <mergeCell ref="O4795:P4795"/>
    <mergeCell ref="A4796:B4796"/>
    <mergeCell ref="C4796:F4796"/>
    <mergeCell ref="I4796:J4796"/>
    <mergeCell ref="K4796:N4796"/>
    <mergeCell ref="O4796:P4796"/>
    <mergeCell ref="A4793:B4793"/>
    <mergeCell ref="C4793:F4793"/>
    <mergeCell ref="I4793:J4793"/>
    <mergeCell ref="K4793:N4793"/>
    <mergeCell ref="O4793:P4793"/>
    <mergeCell ref="A4794:B4794"/>
    <mergeCell ref="C4794:F4794"/>
    <mergeCell ref="I4794:J4794"/>
    <mergeCell ref="K4794:N4794"/>
    <mergeCell ref="O4794:P4794"/>
    <mergeCell ref="A4807:B4807"/>
    <mergeCell ref="C4807:F4807"/>
    <mergeCell ref="I4807:J4807"/>
    <mergeCell ref="K4807:N4807"/>
    <mergeCell ref="O4807:P4807"/>
    <mergeCell ref="A4808:B4808"/>
    <mergeCell ref="C4808:F4808"/>
    <mergeCell ref="I4808:J4808"/>
    <mergeCell ref="K4808:N4808"/>
    <mergeCell ref="O4808:P4808"/>
    <mergeCell ref="A4805:B4805"/>
    <mergeCell ref="C4805:F4805"/>
    <mergeCell ref="I4805:J4805"/>
    <mergeCell ref="K4805:N4805"/>
    <mergeCell ref="O4805:P4805"/>
    <mergeCell ref="A4806:B4806"/>
    <mergeCell ref="C4806:F4806"/>
    <mergeCell ref="I4806:J4806"/>
    <mergeCell ref="K4806:N4806"/>
    <mergeCell ref="O4806:P4806"/>
    <mergeCell ref="A4803:B4803"/>
    <mergeCell ref="C4803:F4803"/>
    <mergeCell ref="I4803:J4803"/>
    <mergeCell ref="K4803:N4803"/>
    <mergeCell ref="O4803:P4803"/>
    <mergeCell ref="A4804:B4804"/>
    <mergeCell ref="C4804:F4804"/>
    <mergeCell ref="I4804:J4804"/>
    <mergeCell ref="K4804:N4804"/>
    <mergeCell ref="O4804:P4804"/>
    <mergeCell ref="A4801:B4801"/>
    <mergeCell ref="C4801:F4801"/>
    <mergeCell ref="I4801:J4801"/>
    <mergeCell ref="K4801:N4801"/>
    <mergeCell ref="O4801:P4801"/>
    <mergeCell ref="A4802:B4802"/>
    <mergeCell ref="C4802:F4802"/>
    <mergeCell ref="I4802:J4802"/>
    <mergeCell ref="K4802:N4802"/>
    <mergeCell ref="O4802:P4802"/>
    <mergeCell ref="A4815:B4815"/>
    <mergeCell ref="C4815:F4815"/>
    <mergeCell ref="I4815:J4815"/>
    <mergeCell ref="K4815:N4815"/>
    <mergeCell ref="O4815:P4815"/>
    <mergeCell ref="A4816:B4816"/>
    <mergeCell ref="C4816:F4816"/>
    <mergeCell ref="I4816:J4816"/>
    <mergeCell ref="K4816:N4816"/>
    <mergeCell ref="O4816:P4816"/>
    <mergeCell ref="A4813:B4813"/>
    <mergeCell ref="C4813:F4813"/>
    <mergeCell ref="I4813:J4813"/>
    <mergeCell ref="K4813:N4813"/>
    <mergeCell ref="O4813:P4813"/>
    <mergeCell ref="A4814:B4814"/>
    <mergeCell ref="C4814:F4814"/>
    <mergeCell ref="I4814:J4814"/>
    <mergeCell ref="K4814:N4814"/>
    <mergeCell ref="O4814:P4814"/>
    <mergeCell ref="A4811:B4811"/>
    <mergeCell ref="C4811:F4811"/>
    <mergeCell ref="I4811:J4811"/>
    <mergeCell ref="K4811:N4811"/>
    <mergeCell ref="O4811:P4811"/>
    <mergeCell ref="A4812:B4812"/>
    <mergeCell ref="C4812:F4812"/>
    <mergeCell ref="I4812:J4812"/>
    <mergeCell ref="K4812:N4812"/>
    <mergeCell ref="O4812:P4812"/>
    <mergeCell ref="A4809:B4809"/>
    <mergeCell ref="C4809:F4809"/>
    <mergeCell ref="I4809:J4809"/>
    <mergeCell ref="K4809:N4809"/>
    <mergeCell ref="O4809:P4809"/>
    <mergeCell ref="A4810:B4810"/>
    <mergeCell ref="C4810:F4810"/>
    <mergeCell ref="I4810:J4810"/>
    <mergeCell ref="K4810:N4810"/>
    <mergeCell ref="O4810:P4810"/>
    <mergeCell ref="A4824:B4824"/>
    <mergeCell ref="C4824:Q4824"/>
    <mergeCell ref="A4825:B4825"/>
    <mergeCell ref="C4825:F4825"/>
    <mergeCell ref="I4825:J4825"/>
    <mergeCell ref="K4825:N4825"/>
    <mergeCell ref="O4825:P4825"/>
    <mergeCell ref="A4821:B4821"/>
    <mergeCell ref="C4821:F4821"/>
    <mergeCell ref="I4821:J4821"/>
    <mergeCell ref="K4821:N4821"/>
    <mergeCell ref="O4821:P4821"/>
    <mergeCell ref="A4822:F4822"/>
    <mergeCell ref="I4822:J4822"/>
    <mergeCell ref="K4822:N4822"/>
    <mergeCell ref="O4822:P4822"/>
    <mergeCell ref="A4819:B4819"/>
    <mergeCell ref="C4819:F4819"/>
    <mergeCell ref="I4819:J4819"/>
    <mergeCell ref="K4819:N4819"/>
    <mergeCell ref="O4819:P4819"/>
    <mergeCell ref="A4820:B4820"/>
    <mergeCell ref="C4820:F4820"/>
    <mergeCell ref="I4820:J4820"/>
    <mergeCell ref="K4820:N4820"/>
    <mergeCell ref="O4820:P4820"/>
    <mergeCell ref="A4817:B4817"/>
    <mergeCell ref="C4817:F4817"/>
    <mergeCell ref="I4817:J4817"/>
    <mergeCell ref="K4817:N4817"/>
    <mergeCell ref="O4817:P4817"/>
    <mergeCell ref="A4818:B4818"/>
    <mergeCell ref="C4818:F4818"/>
    <mergeCell ref="I4818:J4818"/>
    <mergeCell ref="K4818:N4818"/>
    <mergeCell ref="O4818:P4818"/>
    <mergeCell ref="A4832:B4832"/>
    <mergeCell ref="C4832:F4832"/>
    <mergeCell ref="I4832:J4832"/>
    <mergeCell ref="K4832:N4832"/>
    <mergeCell ref="O4832:P4832"/>
    <mergeCell ref="A4833:B4833"/>
    <mergeCell ref="C4833:F4833"/>
    <mergeCell ref="I4833:J4833"/>
    <mergeCell ref="K4833:N4833"/>
    <mergeCell ref="O4833:P4833"/>
    <mergeCell ref="A4830:B4830"/>
    <mergeCell ref="C4830:F4830"/>
    <mergeCell ref="I4830:J4830"/>
    <mergeCell ref="K4830:N4830"/>
    <mergeCell ref="O4830:P4830"/>
    <mergeCell ref="A4831:B4831"/>
    <mergeCell ref="C4831:F4831"/>
    <mergeCell ref="I4831:J4831"/>
    <mergeCell ref="K4831:N4831"/>
    <mergeCell ref="O4831:P4831"/>
    <mergeCell ref="A4828:B4828"/>
    <mergeCell ref="C4828:F4828"/>
    <mergeCell ref="I4828:J4828"/>
    <mergeCell ref="K4828:N4828"/>
    <mergeCell ref="O4828:P4828"/>
    <mergeCell ref="A4829:B4829"/>
    <mergeCell ref="C4829:F4829"/>
    <mergeCell ref="I4829:J4829"/>
    <mergeCell ref="K4829:N4829"/>
    <mergeCell ref="O4829:P4829"/>
    <mergeCell ref="A4826:B4826"/>
    <mergeCell ref="C4826:F4826"/>
    <mergeCell ref="I4826:J4826"/>
    <mergeCell ref="K4826:N4826"/>
    <mergeCell ref="O4826:P4826"/>
    <mergeCell ref="A4827:B4827"/>
    <mergeCell ref="C4827:F4827"/>
    <mergeCell ref="I4827:J4827"/>
    <mergeCell ref="K4827:N4827"/>
    <mergeCell ref="O4827:P4827"/>
    <mergeCell ref="A4840:B4840"/>
    <mergeCell ref="C4840:F4840"/>
    <mergeCell ref="I4840:J4840"/>
    <mergeCell ref="K4840:N4840"/>
    <mergeCell ref="O4840:P4840"/>
    <mergeCell ref="A4841:B4841"/>
    <mergeCell ref="C4841:F4841"/>
    <mergeCell ref="I4841:J4841"/>
    <mergeCell ref="K4841:N4841"/>
    <mergeCell ref="O4841:P4841"/>
    <mergeCell ref="A4838:B4838"/>
    <mergeCell ref="C4838:F4838"/>
    <mergeCell ref="I4838:J4838"/>
    <mergeCell ref="K4838:N4838"/>
    <mergeCell ref="O4838:P4838"/>
    <mergeCell ref="A4839:B4839"/>
    <mergeCell ref="C4839:F4839"/>
    <mergeCell ref="I4839:J4839"/>
    <mergeCell ref="K4839:N4839"/>
    <mergeCell ref="O4839:P4839"/>
    <mergeCell ref="A4836:B4836"/>
    <mergeCell ref="C4836:F4836"/>
    <mergeCell ref="I4836:J4836"/>
    <mergeCell ref="K4836:N4836"/>
    <mergeCell ref="O4836:P4836"/>
    <mergeCell ref="A4837:B4837"/>
    <mergeCell ref="C4837:F4837"/>
    <mergeCell ref="I4837:J4837"/>
    <mergeCell ref="K4837:N4837"/>
    <mergeCell ref="O4837:P4837"/>
    <mergeCell ref="A4834:B4834"/>
    <mergeCell ref="C4834:F4834"/>
    <mergeCell ref="I4834:J4834"/>
    <mergeCell ref="K4834:N4834"/>
    <mergeCell ref="O4834:P4834"/>
    <mergeCell ref="A4835:B4835"/>
    <mergeCell ref="C4835:F4835"/>
    <mergeCell ref="I4835:J4835"/>
    <mergeCell ref="K4835:N4835"/>
    <mergeCell ref="O4835:P4835"/>
    <mergeCell ref="A4848:B4848"/>
    <mergeCell ref="C4848:F4848"/>
    <mergeCell ref="I4848:J4848"/>
    <mergeCell ref="K4848:N4848"/>
    <mergeCell ref="O4848:P4848"/>
    <mergeCell ref="A4849:B4849"/>
    <mergeCell ref="C4849:F4849"/>
    <mergeCell ref="I4849:J4849"/>
    <mergeCell ref="K4849:N4849"/>
    <mergeCell ref="O4849:P4849"/>
    <mergeCell ref="A4846:B4846"/>
    <mergeCell ref="C4846:F4846"/>
    <mergeCell ref="I4846:J4846"/>
    <mergeCell ref="K4846:N4846"/>
    <mergeCell ref="O4846:P4846"/>
    <mergeCell ref="A4847:B4847"/>
    <mergeCell ref="C4847:F4847"/>
    <mergeCell ref="I4847:J4847"/>
    <mergeCell ref="K4847:N4847"/>
    <mergeCell ref="O4847:P4847"/>
    <mergeCell ref="A4844:B4844"/>
    <mergeCell ref="C4844:F4844"/>
    <mergeCell ref="I4844:J4844"/>
    <mergeCell ref="K4844:N4844"/>
    <mergeCell ref="O4844:P4844"/>
    <mergeCell ref="A4845:B4845"/>
    <mergeCell ref="C4845:F4845"/>
    <mergeCell ref="I4845:J4845"/>
    <mergeCell ref="K4845:N4845"/>
    <mergeCell ref="O4845:P4845"/>
    <mergeCell ref="A4842:B4842"/>
    <mergeCell ref="C4842:F4842"/>
    <mergeCell ref="I4842:J4842"/>
    <mergeCell ref="K4842:N4842"/>
    <mergeCell ref="O4842:P4842"/>
    <mergeCell ref="A4843:B4843"/>
    <mergeCell ref="C4843:F4843"/>
    <mergeCell ref="I4843:J4843"/>
    <mergeCell ref="K4843:N4843"/>
    <mergeCell ref="O4843:P4843"/>
    <mergeCell ref="A4856:B4856"/>
    <mergeCell ref="C4856:F4856"/>
    <mergeCell ref="I4856:J4856"/>
    <mergeCell ref="K4856:N4856"/>
    <mergeCell ref="O4856:P4856"/>
    <mergeCell ref="A4857:B4857"/>
    <mergeCell ref="C4857:F4857"/>
    <mergeCell ref="I4857:J4857"/>
    <mergeCell ref="K4857:N4857"/>
    <mergeCell ref="O4857:P4857"/>
    <mergeCell ref="A4854:B4854"/>
    <mergeCell ref="C4854:F4854"/>
    <mergeCell ref="I4854:J4854"/>
    <mergeCell ref="K4854:N4854"/>
    <mergeCell ref="O4854:P4854"/>
    <mergeCell ref="A4855:B4855"/>
    <mergeCell ref="C4855:F4855"/>
    <mergeCell ref="I4855:J4855"/>
    <mergeCell ref="K4855:N4855"/>
    <mergeCell ref="O4855:P4855"/>
    <mergeCell ref="A4852:B4852"/>
    <mergeCell ref="C4852:F4852"/>
    <mergeCell ref="I4852:J4852"/>
    <mergeCell ref="K4852:N4852"/>
    <mergeCell ref="O4852:P4852"/>
    <mergeCell ref="A4853:B4853"/>
    <mergeCell ref="C4853:F4853"/>
    <mergeCell ref="I4853:J4853"/>
    <mergeCell ref="K4853:N4853"/>
    <mergeCell ref="O4853:P4853"/>
    <mergeCell ref="A4850:B4850"/>
    <mergeCell ref="C4850:F4850"/>
    <mergeCell ref="I4850:J4850"/>
    <mergeCell ref="K4850:N4850"/>
    <mergeCell ref="O4850:P4850"/>
    <mergeCell ref="A4851:B4851"/>
    <mergeCell ref="C4851:F4851"/>
    <mergeCell ref="I4851:J4851"/>
    <mergeCell ref="K4851:N4851"/>
    <mergeCell ref="O4851:P4851"/>
    <mergeCell ref="A4864:B4864"/>
    <mergeCell ref="C4864:F4864"/>
    <mergeCell ref="I4864:J4864"/>
    <mergeCell ref="K4864:N4864"/>
    <mergeCell ref="O4864:P4864"/>
    <mergeCell ref="A4865:B4865"/>
    <mergeCell ref="C4865:F4865"/>
    <mergeCell ref="I4865:J4865"/>
    <mergeCell ref="K4865:N4865"/>
    <mergeCell ref="O4865:P4865"/>
    <mergeCell ref="A4862:B4862"/>
    <mergeCell ref="C4862:F4862"/>
    <mergeCell ref="I4862:J4862"/>
    <mergeCell ref="K4862:N4862"/>
    <mergeCell ref="O4862:P4862"/>
    <mergeCell ref="A4863:B4863"/>
    <mergeCell ref="C4863:F4863"/>
    <mergeCell ref="I4863:J4863"/>
    <mergeCell ref="K4863:N4863"/>
    <mergeCell ref="O4863:P4863"/>
    <mergeCell ref="A4860:B4860"/>
    <mergeCell ref="C4860:F4860"/>
    <mergeCell ref="I4860:J4860"/>
    <mergeCell ref="K4860:N4860"/>
    <mergeCell ref="O4860:P4860"/>
    <mergeCell ref="A4861:B4861"/>
    <mergeCell ref="C4861:F4861"/>
    <mergeCell ref="I4861:J4861"/>
    <mergeCell ref="K4861:N4861"/>
    <mergeCell ref="O4861:P4861"/>
    <mergeCell ref="A4858:B4858"/>
    <mergeCell ref="C4858:F4858"/>
    <mergeCell ref="I4858:J4858"/>
    <mergeCell ref="K4858:N4858"/>
    <mergeCell ref="O4858:P4858"/>
    <mergeCell ref="A4859:B4859"/>
    <mergeCell ref="C4859:F4859"/>
    <mergeCell ref="I4859:J4859"/>
    <mergeCell ref="K4859:N4859"/>
    <mergeCell ref="O4859:P4859"/>
    <mergeCell ref="A4872:B4872"/>
    <mergeCell ref="C4872:F4872"/>
    <mergeCell ref="I4872:J4872"/>
    <mergeCell ref="K4872:N4872"/>
    <mergeCell ref="O4872:P4872"/>
    <mergeCell ref="A4873:B4873"/>
    <mergeCell ref="C4873:F4873"/>
    <mergeCell ref="I4873:J4873"/>
    <mergeCell ref="K4873:N4873"/>
    <mergeCell ref="O4873:P4873"/>
    <mergeCell ref="A4870:B4870"/>
    <mergeCell ref="C4870:F4870"/>
    <mergeCell ref="I4870:J4870"/>
    <mergeCell ref="K4870:N4870"/>
    <mergeCell ref="O4870:P4870"/>
    <mergeCell ref="A4871:B4871"/>
    <mergeCell ref="C4871:F4871"/>
    <mergeCell ref="I4871:J4871"/>
    <mergeCell ref="K4871:N4871"/>
    <mergeCell ref="O4871:P4871"/>
    <mergeCell ref="A4868:B4868"/>
    <mergeCell ref="C4868:F4868"/>
    <mergeCell ref="I4868:J4868"/>
    <mergeCell ref="K4868:N4868"/>
    <mergeCell ref="O4868:P4868"/>
    <mergeCell ref="A4869:B4869"/>
    <mergeCell ref="C4869:F4869"/>
    <mergeCell ref="I4869:J4869"/>
    <mergeCell ref="K4869:N4869"/>
    <mergeCell ref="O4869:P4869"/>
    <mergeCell ref="A4866:B4866"/>
    <mergeCell ref="C4866:F4866"/>
    <mergeCell ref="I4866:J4866"/>
    <mergeCell ref="K4866:N4866"/>
    <mergeCell ref="O4866:P4866"/>
    <mergeCell ref="A4867:B4867"/>
    <mergeCell ref="C4867:F4867"/>
    <mergeCell ref="I4867:J4867"/>
    <mergeCell ref="K4867:N4867"/>
    <mergeCell ref="O4867:P4867"/>
    <mergeCell ref="A4880:B4880"/>
    <mergeCell ref="C4880:F4880"/>
    <mergeCell ref="I4880:J4880"/>
    <mergeCell ref="K4880:N4880"/>
    <mergeCell ref="O4880:P4880"/>
    <mergeCell ref="A4881:B4881"/>
    <mergeCell ref="C4881:F4881"/>
    <mergeCell ref="I4881:J4881"/>
    <mergeCell ref="K4881:N4881"/>
    <mergeCell ref="O4881:P4881"/>
    <mergeCell ref="A4878:B4878"/>
    <mergeCell ref="C4878:F4878"/>
    <mergeCell ref="I4878:J4878"/>
    <mergeCell ref="K4878:N4878"/>
    <mergeCell ref="O4878:P4878"/>
    <mergeCell ref="A4879:B4879"/>
    <mergeCell ref="C4879:F4879"/>
    <mergeCell ref="I4879:J4879"/>
    <mergeCell ref="K4879:N4879"/>
    <mergeCell ref="O4879:P4879"/>
    <mergeCell ref="A4876:B4876"/>
    <mergeCell ref="C4876:F4876"/>
    <mergeCell ref="I4876:J4876"/>
    <mergeCell ref="K4876:N4876"/>
    <mergeCell ref="O4876:P4876"/>
    <mergeCell ref="A4877:B4877"/>
    <mergeCell ref="C4877:F4877"/>
    <mergeCell ref="I4877:J4877"/>
    <mergeCell ref="K4877:N4877"/>
    <mergeCell ref="O4877:P4877"/>
    <mergeCell ref="A4874:B4874"/>
    <mergeCell ref="C4874:F4874"/>
    <mergeCell ref="I4874:J4874"/>
    <mergeCell ref="K4874:N4874"/>
    <mergeCell ref="O4874:P4874"/>
    <mergeCell ref="A4875:B4875"/>
    <mergeCell ref="C4875:F4875"/>
    <mergeCell ref="I4875:J4875"/>
    <mergeCell ref="K4875:N4875"/>
    <mergeCell ref="O4875:P4875"/>
    <mergeCell ref="A4888:B4888"/>
    <mergeCell ref="C4888:F4888"/>
    <mergeCell ref="I4888:J4888"/>
    <mergeCell ref="K4888:N4888"/>
    <mergeCell ref="O4888:P4888"/>
    <mergeCell ref="A4889:B4889"/>
    <mergeCell ref="C4889:F4889"/>
    <mergeCell ref="I4889:J4889"/>
    <mergeCell ref="K4889:N4889"/>
    <mergeCell ref="O4889:P4889"/>
    <mergeCell ref="A4886:B4886"/>
    <mergeCell ref="C4886:F4886"/>
    <mergeCell ref="I4886:J4886"/>
    <mergeCell ref="K4886:N4886"/>
    <mergeCell ref="O4886:P4886"/>
    <mergeCell ref="A4887:B4887"/>
    <mergeCell ref="C4887:F4887"/>
    <mergeCell ref="I4887:J4887"/>
    <mergeCell ref="K4887:N4887"/>
    <mergeCell ref="O4887:P4887"/>
    <mergeCell ref="A4884:B4884"/>
    <mergeCell ref="C4884:F4884"/>
    <mergeCell ref="I4884:J4884"/>
    <mergeCell ref="K4884:N4884"/>
    <mergeCell ref="O4884:P4884"/>
    <mergeCell ref="A4885:B4885"/>
    <mergeCell ref="C4885:F4885"/>
    <mergeCell ref="I4885:J4885"/>
    <mergeCell ref="K4885:N4885"/>
    <mergeCell ref="O4885:P4885"/>
    <mergeCell ref="A4882:B4882"/>
    <mergeCell ref="C4882:F4882"/>
    <mergeCell ref="I4882:J4882"/>
    <mergeCell ref="K4882:N4882"/>
    <mergeCell ref="O4882:P4882"/>
    <mergeCell ref="A4883:B4883"/>
    <mergeCell ref="C4883:F4883"/>
    <mergeCell ref="I4883:J4883"/>
    <mergeCell ref="K4883:N4883"/>
    <mergeCell ref="O4883:P4883"/>
    <mergeCell ref="A4896:B4896"/>
    <mergeCell ref="C4896:F4896"/>
    <mergeCell ref="I4896:J4896"/>
    <mergeCell ref="K4896:N4896"/>
    <mergeCell ref="O4896:P4896"/>
    <mergeCell ref="A4897:B4897"/>
    <mergeCell ref="C4897:F4897"/>
    <mergeCell ref="I4897:J4897"/>
    <mergeCell ref="K4897:N4897"/>
    <mergeCell ref="O4897:P4897"/>
    <mergeCell ref="A4894:B4894"/>
    <mergeCell ref="C4894:F4894"/>
    <mergeCell ref="I4894:J4894"/>
    <mergeCell ref="K4894:N4894"/>
    <mergeCell ref="O4894:P4894"/>
    <mergeCell ref="A4895:B4895"/>
    <mergeCell ref="C4895:F4895"/>
    <mergeCell ref="I4895:J4895"/>
    <mergeCell ref="K4895:N4895"/>
    <mergeCell ref="O4895:P4895"/>
    <mergeCell ref="A4892:B4892"/>
    <mergeCell ref="C4892:F4892"/>
    <mergeCell ref="I4892:J4892"/>
    <mergeCell ref="K4892:N4892"/>
    <mergeCell ref="O4892:P4892"/>
    <mergeCell ref="A4893:B4893"/>
    <mergeCell ref="C4893:F4893"/>
    <mergeCell ref="I4893:J4893"/>
    <mergeCell ref="K4893:N4893"/>
    <mergeCell ref="O4893:P4893"/>
    <mergeCell ref="A4890:B4890"/>
    <mergeCell ref="C4890:F4890"/>
    <mergeCell ref="I4890:J4890"/>
    <mergeCell ref="K4890:N4890"/>
    <mergeCell ref="O4890:P4890"/>
    <mergeCell ref="A4891:B4891"/>
    <mergeCell ref="C4891:F4891"/>
    <mergeCell ref="I4891:J4891"/>
    <mergeCell ref="K4891:N4891"/>
    <mergeCell ref="O4891:P4891"/>
    <mergeCell ref="A4904:B4904"/>
    <mergeCell ref="C4904:F4904"/>
    <mergeCell ref="I4904:J4904"/>
    <mergeCell ref="K4904:N4904"/>
    <mergeCell ref="O4904:P4904"/>
    <mergeCell ref="A4905:B4905"/>
    <mergeCell ref="C4905:F4905"/>
    <mergeCell ref="I4905:J4905"/>
    <mergeCell ref="K4905:N4905"/>
    <mergeCell ref="O4905:P4905"/>
    <mergeCell ref="A4902:B4902"/>
    <mergeCell ref="C4902:F4902"/>
    <mergeCell ref="I4902:J4902"/>
    <mergeCell ref="K4902:N4902"/>
    <mergeCell ref="O4902:P4902"/>
    <mergeCell ref="A4903:B4903"/>
    <mergeCell ref="C4903:F4903"/>
    <mergeCell ref="I4903:J4903"/>
    <mergeCell ref="K4903:N4903"/>
    <mergeCell ref="O4903:P4903"/>
    <mergeCell ref="A4900:B4900"/>
    <mergeCell ref="C4900:F4900"/>
    <mergeCell ref="I4900:J4900"/>
    <mergeCell ref="K4900:N4900"/>
    <mergeCell ref="O4900:P4900"/>
    <mergeCell ref="A4901:B4901"/>
    <mergeCell ref="C4901:F4901"/>
    <mergeCell ref="I4901:J4901"/>
    <mergeCell ref="K4901:N4901"/>
    <mergeCell ref="O4901:P4901"/>
    <mergeCell ref="A4898:B4898"/>
    <mergeCell ref="C4898:F4898"/>
    <mergeCell ref="I4898:J4898"/>
    <mergeCell ref="K4898:N4898"/>
    <mergeCell ref="O4898:P4898"/>
    <mergeCell ref="A4899:B4899"/>
    <mergeCell ref="C4899:F4899"/>
    <mergeCell ref="I4899:J4899"/>
    <mergeCell ref="K4899:N4899"/>
    <mergeCell ref="O4899:P4899"/>
    <mergeCell ref="A4912:B4912"/>
    <mergeCell ref="C4912:F4912"/>
    <mergeCell ref="I4912:J4912"/>
    <mergeCell ref="K4912:N4912"/>
    <mergeCell ref="O4912:P4912"/>
    <mergeCell ref="A4913:B4913"/>
    <mergeCell ref="C4913:F4913"/>
    <mergeCell ref="I4913:J4913"/>
    <mergeCell ref="K4913:N4913"/>
    <mergeCell ref="O4913:P4913"/>
    <mergeCell ref="A4910:B4910"/>
    <mergeCell ref="C4910:F4910"/>
    <mergeCell ref="I4910:J4910"/>
    <mergeCell ref="K4910:N4910"/>
    <mergeCell ref="O4910:P4910"/>
    <mergeCell ref="A4911:B4911"/>
    <mergeCell ref="C4911:F4911"/>
    <mergeCell ref="I4911:J4911"/>
    <mergeCell ref="K4911:N4911"/>
    <mergeCell ref="O4911:P4911"/>
    <mergeCell ref="A4908:B4908"/>
    <mergeCell ref="C4908:F4908"/>
    <mergeCell ref="I4908:J4908"/>
    <mergeCell ref="K4908:N4908"/>
    <mergeCell ref="O4908:P4908"/>
    <mergeCell ref="A4909:B4909"/>
    <mergeCell ref="C4909:F4909"/>
    <mergeCell ref="I4909:J4909"/>
    <mergeCell ref="K4909:N4909"/>
    <mergeCell ref="O4909:P4909"/>
    <mergeCell ref="A4906:B4906"/>
    <mergeCell ref="C4906:F4906"/>
    <mergeCell ref="I4906:J4906"/>
    <mergeCell ref="K4906:N4906"/>
    <mergeCell ref="O4906:P4906"/>
    <mergeCell ref="A4907:B4907"/>
    <mergeCell ref="C4907:F4907"/>
    <mergeCell ref="I4907:J4907"/>
    <mergeCell ref="K4907:N4907"/>
    <mergeCell ref="O4907:P4907"/>
    <mergeCell ref="A4920:B4920"/>
    <mergeCell ref="C4920:F4920"/>
    <mergeCell ref="I4920:J4920"/>
    <mergeCell ref="K4920:N4920"/>
    <mergeCell ref="O4920:P4920"/>
    <mergeCell ref="A4921:B4921"/>
    <mergeCell ref="C4921:F4921"/>
    <mergeCell ref="I4921:J4921"/>
    <mergeCell ref="K4921:N4921"/>
    <mergeCell ref="O4921:P4921"/>
    <mergeCell ref="A4918:B4918"/>
    <mergeCell ref="C4918:F4918"/>
    <mergeCell ref="I4918:J4918"/>
    <mergeCell ref="K4918:N4918"/>
    <mergeCell ref="O4918:P4918"/>
    <mergeCell ref="A4919:B4919"/>
    <mergeCell ref="C4919:F4919"/>
    <mergeCell ref="I4919:J4919"/>
    <mergeCell ref="K4919:N4919"/>
    <mergeCell ref="O4919:P4919"/>
    <mergeCell ref="A4916:B4916"/>
    <mergeCell ref="C4916:F4916"/>
    <mergeCell ref="I4916:J4916"/>
    <mergeCell ref="K4916:N4916"/>
    <mergeCell ref="O4916:P4916"/>
    <mergeCell ref="A4917:B4917"/>
    <mergeCell ref="C4917:F4917"/>
    <mergeCell ref="I4917:J4917"/>
    <mergeCell ref="K4917:N4917"/>
    <mergeCell ref="O4917:P4917"/>
    <mergeCell ref="A4914:B4914"/>
    <mergeCell ref="C4914:F4914"/>
    <mergeCell ref="I4914:J4914"/>
    <mergeCell ref="K4914:N4914"/>
    <mergeCell ref="O4914:P4914"/>
    <mergeCell ref="A4915:B4915"/>
    <mergeCell ref="C4915:F4915"/>
    <mergeCell ref="I4915:J4915"/>
    <mergeCell ref="K4915:N4915"/>
    <mergeCell ref="O4915:P4915"/>
    <mergeCell ref="A4928:B4928"/>
    <mergeCell ref="C4928:F4928"/>
    <mergeCell ref="I4928:J4928"/>
    <mergeCell ref="K4928:N4928"/>
    <mergeCell ref="O4928:P4928"/>
    <mergeCell ref="A4929:B4929"/>
    <mergeCell ref="C4929:F4929"/>
    <mergeCell ref="I4929:J4929"/>
    <mergeCell ref="K4929:N4929"/>
    <mergeCell ref="O4929:P4929"/>
    <mergeCell ref="A4926:B4926"/>
    <mergeCell ref="C4926:F4926"/>
    <mergeCell ref="I4926:J4926"/>
    <mergeCell ref="K4926:N4926"/>
    <mergeCell ref="O4926:P4926"/>
    <mergeCell ref="A4927:B4927"/>
    <mergeCell ref="C4927:F4927"/>
    <mergeCell ref="I4927:J4927"/>
    <mergeCell ref="K4927:N4927"/>
    <mergeCell ref="O4927:P4927"/>
    <mergeCell ref="A4924:B4924"/>
    <mergeCell ref="C4924:F4924"/>
    <mergeCell ref="I4924:J4924"/>
    <mergeCell ref="K4924:N4924"/>
    <mergeCell ref="O4924:P4924"/>
    <mergeCell ref="A4925:B4925"/>
    <mergeCell ref="C4925:F4925"/>
    <mergeCell ref="I4925:J4925"/>
    <mergeCell ref="K4925:N4925"/>
    <mergeCell ref="O4925:P4925"/>
    <mergeCell ref="A4922:B4922"/>
    <mergeCell ref="C4922:F4922"/>
    <mergeCell ref="I4922:J4922"/>
    <mergeCell ref="K4922:N4922"/>
    <mergeCell ref="O4922:P4922"/>
    <mergeCell ref="A4923:B4923"/>
    <mergeCell ref="C4923:F4923"/>
    <mergeCell ref="I4923:J4923"/>
    <mergeCell ref="K4923:N4923"/>
    <mergeCell ref="O4923:P4923"/>
    <mergeCell ref="A4937:B4937"/>
    <mergeCell ref="C4937:Q4937"/>
    <mergeCell ref="A4938:B4938"/>
    <mergeCell ref="C4938:F4938"/>
    <mergeCell ref="I4938:J4938"/>
    <mergeCell ref="K4938:N4938"/>
    <mergeCell ref="O4938:P4938"/>
    <mergeCell ref="A4934:B4934"/>
    <mergeCell ref="C4934:F4934"/>
    <mergeCell ref="I4934:J4934"/>
    <mergeCell ref="K4934:N4934"/>
    <mergeCell ref="O4934:P4934"/>
    <mergeCell ref="A4935:F4935"/>
    <mergeCell ref="I4935:J4935"/>
    <mergeCell ref="K4935:N4935"/>
    <mergeCell ref="O4935:P4935"/>
    <mergeCell ref="A4932:B4932"/>
    <mergeCell ref="C4932:F4932"/>
    <mergeCell ref="I4932:J4932"/>
    <mergeCell ref="K4932:N4932"/>
    <mergeCell ref="O4932:P4932"/>
    <mergeCell ref="A4933:B4933"/>
    <mergeCell ref="C4933:F4933"/>
    <mergeCell ref="I4933:J4933"/>
    <mergeCell ref="K4933:N4933"/>
    <mergeCell ref="O4933:P4933"/>
    <mergeCell ref="A4930:B4930"/>
    <mergeCell ref="C4930:F4930"/>
    <mergeCell ref="I4930:J4930"/>
    <mergeCell ref="K4930:N4930"/>
    <mergeCell ref="O4930:P4930"/>
    <mergeCell ref="A4931:B4931"/>
    <mergeCell ref="C4931:F4931"/>
    <mergeCell ref="I4931:J4931"/>
    <mergeCell ref="K4931:N4931"/>
    <mergeCell ref="O4931:P4931"/>
    <mergeCell ref="A4945:B4945"/>
    <mergeCell ref="C4945:F4945"/>
    <mergeCell ref="I4945:J4945"/>
    <mergeCell ref="K4945:N4945"/>
    <mergeCell ref="O4945:P4945"/>
    <mergeCell ref="A4946:B4946"/>
    <mergeCell ref="C4946:F4946"/>
    <mergeCell ref="I4946:J4946"/>
    <mergeCell ref="K4946:N4946"/>
    <mergeCell ref="O4946:P4946"/>
    <mergeCell ref="A4943:B4943"/>
    <mergeCell ref="C4943:F4943"/>
    <mergeCell ref="I4943:J4943"/>
    <mergeCell ref="K4943:N4943"/>
    <mergeCell ref="O4943:P4943"/>
    <mergeCell ref="A4944:B4944"/>
    <mergeCell ref="C4944:F4944"/>
    <mergeCell ref="I4944:J4944"/>
    <mergeCell ref="K4944:N4944"/>
    <mergeCell ref="O4944:P4944"/>
    <mergeCell ref="A4941:B4941"/>
    <mergeCell ref="C4941:F4941"/>
    <mergeCell ref="I4941:J4941"/>
    <mergeCell ref="K4941:N4941"/>
    <mergeCell ref="O4941:P4941"/>
    <mergeCell ref="A4942:B4942"/>
    <mergeCell ref="C4942:F4942"/>
    <mergeCell ref="I4942:J4942"/>
    <mergeCell ref="K4942:N4942"/>
    <mergeCell ref="O4942:P4942"/>
    <mergeCell ref="A4939:B4939"/>
    <mergeCell ref="C4939:F4939"/>
    <mergeCell ref="I4939:J4939"/>
    <mergeCell ref="K4939:N4939"/>
    <mergeCell ref="O4939:P4939"/>
    <mergeCell ref="A4940:B4940"/>
    <mergeCell ref="C4940:F4940"/>
    <mergeCell ref="I4940:J4940"/>
    <mergeCell ref="K4940:N4940"/>
    <mergeCell ref="O4940:P4940"/>
    <mergeCell ref="A4953:B4953"/>
    <mergeCell ref="C4953:F4953"/>
    <mergeCell ref="I4953:J4953"/>
    <mergeCell ref="K4953:N4953"/>
    <mergeCell ref="O4953:P4953"/>
    <mergeCell ref="A4954:B4954"/>
    <mergeCell ref="C4954:F4954"/>
    <mergeCell ref="I4954:J4954"/>
    <mergeCell ref="K4954:N4954"/>
    <mergeCell ref="O4954:P4954"/>
    <mergeCell ref="A4951:B4951"/>
    <mergeCell ref="C4951:F4951"/>
    <mergeCell ref="I4951:J4951"/>
    <mergeCell ref="K4951:N4951"/>
    <mergeCell ref="O4951:P4951"/>
    <mergeCell ref="A4952:B4952"/>
    <mergeCell ref="C4952:F4952"/>
    <mergeCell ref="I4952:J4952"/>
    <mergeCell ref="K4952:N4952"/>
    <mergeCell ref="O4952:P4952"/>
    <mergeCell ref="A4949:B4949"/>
    <mergeCell ref="C4949:F4949"/>
    <mergeCell ref="I4949:J4949"/>
    <mergeCell ref="K4949:N4949"/>
    <mergeCell ref="O4949:P4949"/>
    <mergeCell ref="A4950:B4950"/>
    <mergeCell ref="C4950:F4950"/>
    <mergeCell ref="I4950:J4950"/>
    <mergeCell ref="K4950:N4950"/>
    <mergeCell ref="O4950:P4950"/>
    <mergeCell ref="A4947:B4947"/>
    <mergeCell ref="C4947:F4947"/>
    <mergeCell ref="I4947:J4947"/>
    <mergeCell ref="K4947:N4947"/>
    <mergeCell ref="O4947:P4947"/>
    <mergeCell ref="A4948:B4948"/>
    <mergeCell ref="C4948:F4948"/>
    <mergeCell ref="I4948:J4948"/>
    <mergeCell ref="K4948:N4948"/>
    <mergeCell ref="O4948:P4948"/>
    <mergeCell ref="A4961:B4961"/>
    <mergeCell ref="C4961:F4961"/>
    <mergeCell ref="I4961:J4961"/>
    <mergeCell ref="K4961:N4961"/>
    <mergeCell ref="O4961:P4961"/>
    <mergeCell ref="A4962:B4962"/>
    <mergeCell ref="C4962:F4962"/>
    <mergeCell ref="I4962:J4962"/>
    <mergeCell ref="K4962:N4962"/>
    <mergeCell ref="O4962:P4962"/>
    <mergeCell ref="A4959:B4959"/>
    <mergeCell ref="C4959:F4959"/>
    <mergeCell ref="I4959:J4959"/>
    <mergeCell ref="K4959:N4959"/>
    <mergeCell ref="O4959:P4959"/>
    <mergeCell ref="A4960:B4960"/>
    <mergeCell ref="C4960:F4960"/>
    <mergeCell ref="I4960:J4960"/>
    <mergeCell ref="K4960:N4960"/>
    <mergeCell ref="O4960:P4960"/>
    <mergeCell ref="A4957:B4957"/>
    <mergeCell ref="C4957:F4957"/>
    <mergeCell ref="I4957:J4957"/>
    <mergeCell ref="K4957:N4957"/>
    <mergeCell ref="O4957:P4957"/>
    <mergeCell ref="A4958:B4958"/>
    <mergeCell ref="C4958:F4958"/>
    <mergeCell ref="I4958:J4958"/>
    <mergeCell ref="K4958:N4958"/>
    <mergeCell ref="O4958:P4958"/>
    <mergeCell ref="A4955:B4955"/>
    <mergeCell ref="C4955:F4955"/>
    <mergeCell ref="I4955:J4955"/>
    <mergeCell ref="K4955:N4955"/>
    <mergeCell ref="O4955:P4955"/>
    <mergeCell ref="A4956:B4956"/>
    <mergeCell ref="C4956:F4956"/>
    <mergeCell ref="I4956:J4956"/>
    <mergeCell ref="K4956:N4956"/>
    <mergeCell ref="O4956:P4956"/>
    <mergeCell ref="A4969:B4969"/>
    <mergeCell ref="C4969:F4969"/>
    <mergeCell ref="I4969:J4969"/>
    <mergeCell ref="K4969:N4969"/>
    <mergeCell ref="O4969:P4969"/>
    <mergeCell ref="A4970:B4970"/>
    <mergeCell ref="C4970:F4970"/>
    <mergeCell ref="I4970:J4970"/>
    <mergeCell ref="K4970:N4970"/>
    <mergeCell ref="O4970:P4970"/>
    <mergeCell ref="A4967:B4967"/>
    <mergeCell ref="C4967:F4967"/>
    <mergeCell ref="I4967:J4967"/>
    <mergeCell ref="K4967:N4967"/>
    <mergeCell ref="O4967:P4967"/>
    <mergeCell ref="A4968:B4968"/>
    <mergeCell ref="C4968:F4968"/>
    <mergeCell ref="I4968:J4968"/>
    <mergeCell ref="K4968:N4968"/>
    <mergeCell ref="O4968:P4968"/>
    <mergeCell ref="A4965:B4965"/>
    <mergeCell ref="C4965:F4965"/>
    <mergeCell ref="I4965:J4965"/>
    <mergeCell ref="K4965:N4965"/>
    <mergeCell ref="O4965:P4965"/>
    <mergeCell ref="A4966:B4966"/>
    <mergeCell ref="C4966:F4966"/>
    <mergeCell ref="I4966:J4966"/>
    <mergeCell ref="K4966:N4966"/>
    <mergeCell ref="O4966:P4966"/>
    <mergeCell ref="A4963:B4963"/>
    <mergeCell ref="C4963:F4963"/>
    <mergeCell ref="I4963:J4963"/>
    <mergeCell ref="K4963:N4963"/>
    <mergeCell ref="O4963:P4963"/>
    <mergeCell ref="A4964:B4964"/>
    <mergeCell ref="C4964:F4964"/>
    <mergeCell ref="I4964:J4964"/>
    <mergeCell ref="K4964:N4964"/>
    <mergeCell ref="O4964:P4964"/>
    <mergeCell ref="A4977:B4977"/>
    <mergeCell ref="C4977:F4977"/>
    <mergeCell ref="I4977:J4977"/>
    <mergeCell ref="K4977:N4977"/>
    <mergeCell ref="O4977:P4977"/>
    <mergeCell ref="A4978:B4978"/>
    <mergeCell ref="C4978:F4978"/>
    <mergeCell ref="I4978:J4978"/>
    <mergeCell ref="K4978:N4978"/>
    <mergeCell ref="O4978:P4978"/>
    <mergeCell ref="A4975:B4975"/>
    <mergeCell ref="C4975:F4975"/>
    <mergeCell ref="I4975:J4975"/>
    <mergeCell ref="K4975:N4975"/>
    <mergeCell ref="O4975:P4975"/>
    <mergeCell ref="A4976:B4976"/>
    <mergeCell ref="C4976:F4976"/>
    <mergeCell ref="I4976:J4976"/>
    <mergeCell ref="K4976:N4976"/>
    <mergeCell ref="O4976:P4976"/>
    <mergeCell ref="A4973:B4973"/>
    <mergeCell ref="C4973:F4973"/>
    <mergeCell ref="I4973:J4973"/>
    <mergeCell ref="K4973:N4973"/>
    <mergeCell ref="O4973:P4973"/>
    <mergeCell ref="A4974:B4974"/>
    <mergeCell ref="C4974:F4974"/>
    <mergeCell ref="I4974:J4974"/>
    <mergeCell ref="K4974:N4974"/>
    <mergeCell ref="O4974:P4974"/>
    <mergeCell ref="A4971:B4971"/>
    <mergeCell ref="C4971:F4971"/>
    <mergeCell ref="I4971:J4971"/>
    <mergeCell ref="K4971:N4971"/>
    <mergeCell ref="O4971:P4971"/>
    <mergeCell ref="A4972:B4972"/>
    <mergeCell ref="C4972:F4972"/>
    <mergeCell ref="I4972:J4972"/>
    <mergeCell ref="K4972:N4972"/>
    <mergeCell ref="O4972:P4972"/>
    <mergeCell ref="A4986:B4986"/>
    <mergeCell ref="C4986:Q4986"/>
    <mergeCell ref="A4987:B4987"/>
    <mergeCell ref="C4987:F4987"/>
    <mergeCell ref="I4987:J4987"/>
    <mergeCell ref="K4987:N4987"/>
    <mergeCell ref="O4987:P4987"/>
    <mergeCell ref="A4983:B4983"/>
    <mergeCell ref="C4983:F4983"/>
    <mergeCell ref="I4983:J4983"/>
    <mergeCell ref="K4983:N4983"/>
    <mergeCell ref="O4983:P4983"/>
    <mergeCell ref="A4984:F4984"/>
    <mergeCell ref="I4984:J4984"/>
    <mergeCell ref="K4984:N4984"/>
    <mergeCell ref="O4984:P4984"/>
    <mergeCell ref="A4981:B4981"/>
    <mergeCell ref="C4981:F4981"/>
    <mergeCell ref="I4981:J4981"/>
    <mergeCell ref="K4981:N4981"/>
    <mergeCell ref="O4981:P4981"/>
    <mergeCell ref="A4982:B4982"/>
    <mergeCell ref="C4982:F4982"/>
    <mergeCell ref="I4982:J4982"/>
    <mergeCell ref="K4982:N4982"/>
    <mergeCell ref="O4982:P4982"/>
    <mergeCell ref="A4979:B4979"/>
    <mergeCell ref="C4979:F4979"/>
    <mergeCell ref="I4979:J4979"/>
    <mergeCell ref="K4979:N4979"/>
    <mergeCell ref="O4979:P4979"/>
    <mergeCell ref="A4980:B4980"/>
    <mergeCell ref="C4980:F4980"/>
    <mergeCell ref="I4980:J4980"/>
    <mergeCell ref="K4980:N4980"/>
    <mergeCell ref="O4980:P4980"/>
    <mergeCell ref="A4994:B4994"/>
    <mergeCell ref="C4994:F4994"/>
    <mergeCell ref="I4994:J4994"/>
    <mergeCell ref="K4994:N4994"/>
    <mergeCell ref="O4994:P4994"/>
    <mergeCell ref="A4995:B4995"/>
    <mergeCell ref="C4995:F4995"/>
    <mergeCell ref="I4995:J4995"/>
    <mergeCell ref="K4995:N4995"/>
    <mergeCell ref="O4995:P4995"/>
    <mergeCell ref="A4992:B4992"/>
    <mergeCell ref="C4992:F4992"/>
    <mergeCell ref="I4992:J4992"/>
    <mergeCell ref="K4992:N4992"/>
    <mergeCell ref="O4992:P4992"/>
    <mergeCell ref="A4993:B4993"/>
    <mergeCell ref="C4993:F4993"/>
    <mergeCell ref="I4993:J4993"/>
    <mergeCell ref="K4993:N4993"/>
    <mergeCell ref="O4993:P4993"/>
    <mergeCell ref="A4990:B4990"/>
    <mergeCell ref="C4990:F4990"/>
    <mergeCell ref="I4990:J4990"/>
    <mergeCell ref="K4990:N4990"/>
    <mergeCell ref="O4990:P4990"/>
    <mergeCell ref="A4991:B4991"/>
    <mergeCell ref="C4991:F4991"/>
    <mergeCell ref="I4991:J4991"/>
    <mergeCell ref="K4991:N4991"/>
    <mergeCell ref="O4991:P4991"/>
    <mergeCell ref="A4988:B4988"/>
    <mergeCell ref="C4988:F4988"/>
    <mergeCell ref="I4988:J4988"/>
    <mergeCell ref="K4988:N4988"/>
    <mergeCell ref="O4988:P4988"/>
    <mergeCell ref="A4989:B4989"/>
    <mergeCell ref="C4989:F4989"/>
    <mergeCell ref="I4989:J4989"/>
    <mergeCell ref="K4989:N4989"/>
    <mergeCell ref="O4989:P4989"/>
    <mergeCell ref="A5002:B5002"/>
    <mergeCell ref="C5002:F5002"/>
    <mergeCell ref="I5002:J5002"/>
    <mergeCell ref="K5002:N5002"/>
    <mergeCell ref="O5002:P5002"/>
    <mergeCell ref="A5003:B5003"/>
    <mergeCell ref="C5003:F5003"/>
    <mergeCell ref="I5003:J5003"/>
    <mergeCell ref="K5003:N5003"/>
    <mergeCell ref="O5003:P5003"/>
    <mergeCell ref="A5000:B5000"/>
    <mergeCell ref="C5000:F5000"/>
    <mergeCell ref="I5000:J5000"/>
    <mergeCell ref="K5000:N5000"/>
    <mergeCell ref="O5000:P5000"/>
    <mergeCell ref="A5001:B5001"/>
    <mergeCell ref="C5001:F5001"/>
    <mergeCell ref="I5001:J5001"/>
    <mergeCell ref="K5001:N5001"/>
    <mergeCell ref="O5001:P5001"/>
    <mergeCell ref="A4998:B4998"/>
    <mergeCell ref="C4998:F4998"/>
    <mergeCell ref="I4998:J4998"/>
    <mergeCell ref="K4998:N4998"/>
    <mergeCell ref="O4998:P4998"/>
    <mergeCell ref="A4999:B4999"/>
    <mergeCell ref="C4999:F4999"/>
    <mergeCell ref="I4999:J4999"/>
    <mergeCell ref="K4999:N4999"/>
    <mergeCell ref="O4999:P4999"/>
    <mergeCell ref="A4996:B4996"/>
    <mergeCell ref="C4996:F4996"/>
    <mergeCell ref="I4996:J4996"/>
    <mergeCell ref="K4996:N4996"/>
    <mergeCell ref="O4996:P4996"/>
    <mergeCell ref="A4997:B4997"/>
    <mergeCell ref="C4997:F4997"/>
    <mergeCell ref="I4997:J4997"/>
    <mergeCell ref="K4997:N4997"/>
    <mergeCell ref="O4997:P4997"/>
    <mergeCell ref="A5010:B5010"/>
    <mergeCell ref="C5010:F5010"/>
    <mergeCell ref="I5010:J5010"/>
    <mergeCell ref="K5010:N5010"/>
    <mergeCell ref="O5010:P5010"/>
    <mergeCell ref="A5011:B5011"/>
    <mergeCell ref="C5011:F5011"/>
    <mergeCell ref="I5011:J5011"/>
    <mergeCell ref="K5011:N5011"/>
    <mergeCell ref="O5011:P5011"/>
    <mergeCell ref="A5008:B5008"/>
    <mergeCell ref="C5008:F5008"/>
    <mergeCell ref="I5008:J5008"/>
    <mergeCell ref="K5008:N5008"/>
    <mergeCell ref="O5008:P5008"/>
    <mergeCell ref="A5009:B5009"/>
    <mergeCell ref="C5009:F5009"/>
    <mergeCell ref="I5009:J5009"/>
    <mergeCell ref="K5009:N5009"/>
    <mergeCell ref="O5009:P5009"/>
    <mergeCell ref="A5006:B5006"/>
    <mergeCell ref="C5006:F5006"/>
    <mergeCell ref="I5006:J5006"/>
    <mergeCell ref="K5006:N5006"/>
    <mergeCell ref="O5006:P5006"/>
    <mergeCell ref="A5007:B5007"/>
    <mergeCell ref="C5007:F5007"/>
    <mergeCell ref="I5007:J5007"/>
    <mergeCell ref="K5007:N5007"/>
    <mergeCell ref="O5007:P5007"/>
    <mergeCell ref="A5004:B5004"/>
    <mergeCell ref="C5004:F5004"/>
    <mergeCell ref="I5004:J5004"/>
    <mergeCell ref="K5004:N5004"/>
    <mergeCell ref="O5004:P5004"/>
    <mergeCell ref="A5005:B5005"/>
    <mergeCell ref="C5005:F5005"/>
    <mergeCell ref="I5005:J5005"/>
    <mergeCell ref="K5005:N5005"/>
    <mergeCell ref="O5005:P5005"/>
    <mergeCell ref="A5018:B5018"/>
    <mergeCell ref="C5018:F5018"/>
    <mergeCell ref="I5018:J5018"/>
    <mergeCell ref="K5018:N5018"/>
    <mergeCell ref="O5018:P5018"/>
    <mergeCell ref="A5019:B5019"/>
    <mergeCell ref="C5019:F5019"/>
    <mergeCell ref="I5019:J5019"/>
    <mergeCell ref="K5019:N5019"/>
    <mergeCell ref="O5019:P5019"/>
    <mergeCell ref="A5016:B5016"/>
    <mergeCell ref="C5016:F5016"/>
    <mergeCell ref="I5016:J5016"/>
    <mergeCell ref="K5016:N5016"/>
    <mergeCell ref="O5016:P5016"/>
    <mergeCell ref="A5017:B5017"/>
    <mergeCell ref="C5017:F5017"/>
    <mergeCell ref="I5017:J5017"/>
    <mergeCell ref="K5017:N5017"/>
    <mergeCell ref="O5017:P5017"/>
    <mergeCell ref="A5014:B5014"/>
    <mergeCell ref="C5014:F5014"/>
    <mergeCell ref="I5014:J5014"/>
    <mergeCell ref="K5014:N5014"/>
    <mergeCell ref="O5014:P5014"/>
    <mergeCell ref="A5015:B5015"/>
    <mergeCell ref="C5015:F5015"/>
    <mergeCell ref="I5015:J5015"/>
    <mergeCell ref="K5015:N5015"/>
    <mergeCell ref="O5015:P5015"/>
    <mergeCell ref="A5012:B5012"/>
    <mergeCell ref="C5012:F5012"/>
    <mergeCell ref="I5012:J5012"/>
    <mergeCell ref="K5012:N5012"/>
    <mergeCell ref="O5012:P5012"/>
    <mergeCell ref="A5013:B5013"/>
    <mergeCell ref="C5013:F5013"/>
    <mergeCell ref="I5013:J5013"/>
    <mergeCell ref="K5013:N5013"/>
    <mergeCell ref="O5013:P5013"/>
    <mergeCell ref="A5026:B5026"/>
    <mergeCell ref="C5026:F5026"/>
    <mergeCell ref="I5026:J5026"/>
    <mergeCell ref="K5026:N5026"/>
    <mergeCell ref="O5026:P5026"/>
    <mergeCell ref="A5027:B5027"/>
    <mergeCell ref="C5027:F5027"/>
    <mergeCell ref="I5027:J5027"/>
    <mergeCell ref="K5027:N5027"/>
    <mergeCell ref="O5027:P5027"/>
    <mergeCell ref="A5024:B5024"/>
    <mergeCell ref="C5024:F5024"/>
    <mergeCell ref="I5024:J5024"/>
    <mergeCell ref="K5024:N5024"/>
    <mergeCell ref="O5024:P5024"/>
    <mergeCell ref="A5025:B5025"/>
    <mergeCell ref="C5025:F5025"/>
    <mergeCell ref="I5025:J5025"/>
    <mergeCell ref="K5025:N5025"/>
    <mergeCell ref="O5025:P5025"/>
    <mergeCell ref="A5022:B5022"/>
    <mergeCell ref="C5022:F5022"/>
    <mergeCell ref="I5022:J5022"/>
    <mergeCell ref="K5022:N5022"/>
    <mergeCell ref="O5022:P5022"/>
    <mergeCell ref="A5023:B5023"/>
    <mergeCell ref="C5023:F5023"/>
    <mergeCell ref="I5023:J5023"/>
    <mergeCell ref="K5023:N5023"/>
    <mergeCell ref="O5023:P5023"/>
    <mergeCell ref="A5020:B5020"/>
    <mergeCell ref="C5020:F5020"/>
    <mergeCell ref="I5020:J5020"/>
    <mergeCell ref="K5020:N5020"/>
    <mergeCell ref="O5020:P5020"/>
    <mergeCell ref="A5021:B5021"/>
    <mergeCell ref="C5021:F5021"/>
    <mergeCell ref="I5021:J5021"/>
    <mergeCell ref="K5021:N5021"/>
    <mergeCell ref="O5021:P5021"/>
    <mergeCell ref="A5034:B5034"/>
    <mergeCell ref="C5034:F5034"/>
    <mergeCell ref="I5034:J5034"/>
    <mergeCell ref="K5034:N5034"/>
    <mergeCell ref="O5034:P5034"/>
    <mergeCell ref="A5035:B5035"/>
    <mergeCell ref="C5035:F5035"/>
    <mergeCell ref="I5035:J5035"/>
    <mergeCell ref="K5035:N5035"/>
    <mergeCell ref="O5035:P5035"/>
    <mergeCell ref="A5032:B5032"/>
    <mergeCell ref="C5032:F5032"/>
    <mergeCell ref="I5032:J5032"/>
    <mergeCell ref="K5032:N5032"/>
    <mergeCell ref="O5032:P5032"/>
    <mergeCell ref="A5033:B5033"/>
    <mergeCell ref="C5033:F5033"/>
    <mergeCell ref="I5033:J5033"/>
    <mergeCell ref="K5033:N5033"/>
    <mergeCell ref="O5033:P5033"/>
    <mergeCell ref="A5030:B5030"/>
    <mergeCell ref="C5030:F5030"/>
    <mergeCell ref="I5030:J5030"/>
    <mergeCell ref="K5030:N5030"/>
    <mergeCell ref="O5030:P5030"/>
    <mergeCell ref="A5031:B5031"/>
    <mergeCell ref="C5031:F5031"/>
    <mergeCell ref="I5031:J5031"/>
    <mergeCell ref="K5031:N5031"/>
    <mergeCell ref="O5031:P5031"/>
    <mergeCell ref="A5028:B5028"/>
    <mergeCell ref="C5028:F5028"/>
    <mergeCell ref="I5028:J5028"/>
    <mergeCell ref="K5028:N5028"/>
    <mergeCell ref="O5028:P5028"/>
    <mergeCell ref="A5029:B5029"/>
    <mergeCell ref="C5029:F5029"/>
    <mergeCell ref="I5029:J5029"/>
    <mergeCell ref="K5029:N5029"/>
    <mergeCell ref="O5029:P5029"/>
    <mergeCell ref="A5042:B5042"/>
    <mergeCell ref="C5042:F5042"/>
    <mergeCell ref="I5042:J5042"/>
    <mergeCell ref="K5042:N5042"/>
    <mergeCell ref="O5042:P5042"/>
    <mergeCell ref="A5043:B5043"/>
    <mergeCell ref="C5043:F5043"/>
    <mergeCell ref="I5043:J5043"/>
    <mergeCell ref="K5043:N5043"/>
    <mergeCell ref="O5043:P5043"/>
    <mergeCell ref="A5040:B5040"/>
    <mergeCell ref="C5040:F5040"/>
    <mergeCell ref="I5040:J5040"/>
    <mergeCell ref="K5040:N5040"/>
    <mergeCell ref="O5040:P5040"/>
    <mergeCell ref="A5041:B5041"/>
    <mergeCell ref="C5041:F5041"/>
    <mergeCell ref="I5041:J5041"/>
    <mergeCell ref="K5041:N5041"/>
    <mergeCell ref="O5041:P5041"/>
    <mergeCell ref="A5038:B5038"/>
    <mergeCell ref="C5038:F5038"/>
    <mergeCell ref="I5038:J5038"/>
    <mergeCell ref="K5038:N5038"/>
    <mergeCell ref="O5038:P5038"/>
    <mergeCell ref="A5039:B5039"/>
    <mergeCell ref="C5039:F5039"/>
    <mergeCell ref="I5039:J5039"/>
    <mergeCell ref="K5039:N5039"/>
    <mergeCell ref="O5039:P5039"/>
    <mergeCell ref="A5036:B5036"/>
    <mergeCell ref="C5036:F5036"/>
    <mergeCell ref="I5036:J5036"/>
    <mergeCell ref="K5036:N5036"/>
    <mergeCell ref="O5036:P5036"/>
    <mergeCell ref="A5037:B5037"/>
    <mergeCell ref="C5037:F5037"/>
    <mergeCell ref="I5037:J5037"/>
    <mergeCell ref="K5037:N5037"/>
    <mergeCell ref="O5037:P5037"/>
    <mergeCell ref="A5050:B5050"/>
    <mergeCell ref="C5050:F5050"/>
    <mergeCell ref="I5050:J5050"/>
    <mergeCell ref="K5050:N5050"/>
    <mergeCell ref="O5050:P5050"/>
    <mergeCell ref="A5051:B5051"/>
    <mergeCell ref="C5051:F5051"/>
    <mergeCell ref="I5051:J5051"/>
    <mergeCell ref="K5051:N5051"/>
    <mergeCell ref="O5051:P5051"/>
    <mergeCell ref="A5048:B5048"/>
    <mergeCell ref="C5048:F5048"/>
    <mergeCell ref="I5048:J5048"/>
    <mergeCell ref="K5048:N5048"/>
    <mergeCell ref="O5048:P5048"/>
    <mergeCell ref="A5049:B5049"/>
    <mergeCell ref="C5049:F5049"/>
    <mergeCell ref="I5049:J5049"/>
    <mergeCell ref="K5049:N5049"/>
    <mergeCell ref="O5049:P5049"/>
    <mergeCell ref="A5046:B5046"/>
    <mergeCell ref="C5046:F5046"/>
    <mergeCell ref="I5046:J5046"/>
    <mergeCell ref="K5046:N5046"/>
    <mergeCell ref="O5046:P5046"/>
    <mergeCell ref="A5047:B5047"/>
    <mergeCell ref="C5047:F5047"/>
    <mergeCell ref="I5047:J5047"/>
    <mergeCell ref="K5047:N5047"/>
    <mergeCell ref="O5047:P5047"/>
    <mergeCell ref="A5044:B5044"/>
    <mergeCell ref="C5044:F5044"/>
    <mergeCell ref="I5044:J5044"/>
    <mergeCell ref="K5044:N5044"/>
    <mergeCell ref="O5044:P5044"/>
    <mergeCell ref="A5045:B5045"/>
    <mergeCell ref="C5045:F5045"/>
    <mergeCell ref="I5045:J5045"/>
    <mergeCell ref="K5045:N5045"/>
    <mergeCell ref="O5045:P5045"/>
    <mergeCell ref="A5059:B5059"/>
    <mergeCell ref="C5059:Q5059"/>
    <mergeCell ref="A5060:B5060"/>
    <mergeCell ref="C5060:F5060"/>
    <mergeCell ref="I5060:J5060"/>
    <mergeCell ref="K5060:N5060"/>
    <mergeCell ref="O5060:P5060"/>
    <mergeCell ref="A5056:B5056"/>
    <mergeCell ref="C5056:F5056"/>
    <mergeCell ref="I5056:J5056"/>
    <mergeCell ref="K5056:N5056"/>
    <mergeCell ref="O5056:P5056"/>
    <mergeCell ref="A5057:F5057"/>
    <mergeCell ref="I5057:J5057"/>
    <mergeCell ref="K5057:N5057"/>
    <mergeCell ref="O5057:P5057"/>
    <mergeCell ref="A5054:B5054"/>
    <mergeCell ref="C5054:F5054"/>
    <mergeCell ref="I5054:J5054"/>
    <mergeCell ref="K5054:N5054"/>
    <mergeCell ref="O5054:P5054"/>
    <mergeCell ref="A5055:B5055"/>
    <mergeCell ref="C5055:F5055"/>
    <mergeCell ref="I5055:J5055"/>
    <mergeCell ref="K5055:N5055"/>
    <mergeCell ref="O5055:P5055"/>
    <mergeCell ref="A5052:B5052"/>
    <mergeCell ref="C5052:F5052"/>
    <mergeCell ref="I5052:J5052"/>
    <mergeCell ref="K5052:N5052"/>
    <mergeCell ref="O5052:P5052"/>
    <mergeCell ref="A5053:B5053"/>
    <mergeCell ref="C5053:F5053"/>
    <mergeCell ref="I5053:J5053"/>
    <mergeCell ref="K5053:N5053"/>
    <mergeCell ref="O5053:P5053"/>
    <mergeCell ref="A5067:B5067"/>
    <mergeCell ref="C5067:F5067"/>
    <mergeCell ref="I5067:J5067"/>
    <mergeCell ref="K5067:N5067"/>
    <mergeCell ref="O5067:P5067"/>
    <mergeCell ref="A5068:B5068"/>
    <mergeCell ref="C5068:F5068"/>
    <mergeCell ref="I5068:J5068"/>
    <mergeCell ref="K5068:N5068"/>
    <mergeCell ref="O5068:P5068"/>
    <mergeCell ref="A5065:B5065"/>
    <mergeCell ref="C5065:F5065"/>
    <mergeCell ref="I5065:J5065"/>
    <mergeCell ref="K5065:N5065"/>
    <mergeCell ref="O5065:P5065"/>
    <mergeCell ref="A5066:B5066"/>
    <mergeCell ref="C5066:F5066"/>
    <mergeCell ref="I5066:J5066"/>
    <mergeCell ref="K5066:N5066"/>
    <mergeCell ref="O5066:P5066"/>
    <mergeCell ref="A5063:B5063"/>
    <mergeCell ref="C5063:F5063"/>
    <mergeCell ref="I5063:J5063"/>
    <mergeCell ref="K5063:N5063"/>
    <mergeCell ref="O5063:P5063"/>
    <mergeCell ref="A5064:B5064"/>
    <mergeCell ref="C5064:F5064"/>
    <mergeCell ref="I5064:J5064"/>
    <mergeCell ref="K5064:N5064"/>
    <mergeCell ref="O5064:P5064"/>
    <mergeCell ref="A5061:B5061"/>
    <mergeCell ref="C5061:F5061"/>
    <mergeCell ref="I5061:J5061"/>
    <mergeCell ref="K5061:N5061"/>
    <mergeCell ref="O5061:P5061"/>
    <mergeCell ref="A5062:B5062"/>
    <mergeCell ref="C5062:F5062"/>
    <mergeCell ref="I5062:J5062"/>
    <mergeCell ref="K5062:N5062"/>
    <mergeCell ref="O5062:P5062"/>
    <mergeCell ref="A5075:B5075"/>
    <mergeCell ref="C5075:F5075"/>
    <mergeCell ref="I5075:J5075"/>
    <mergeCell ref="K5075:N5075"/>
    <mergeCell ref="O5075:P5075"/>
    <mergeCell ref="A5076:F5076"/>
    <mergeCell ref="I5076:J5076"/>
    <mergeCell ref="K5076:N5076"/>
    <mergeCell ref="O5076:P5076"/>
    <mergeCell ref="A5073:B5073"/>
    <mergeCell ref="C5073:F5073"/>
    <mergeCell ref="I5073:J5073"/>
    <mergeCell ref="K5073:N5073"/>
    <mergeCell ref="O5073:P5073"/>
    <mergeCell ref="A5074:B5074"/>
    <mergeCell ref="C5074:F5074"/>
    <mergeCell ref="I5074:J5074"/>
    <mergeCell ref="K5074:N5074"/>
    <mergeCell ref="O5074:P5074"/>
    <mergeCell ref="A5071:B5071"/>
    <mergeCell ref="C5071:F5071"/>
    <mergeCell ref="I5071:J5071"/>
    <mergeCell ref="K5071:N5071"/>
    <mergeCell ref="O5071:P5071"/>
    <mergeCell ref="A5072:B5072"/>
    <mergeCell ref="C5072:F5072"/>
    <mergeCell ref="I5072:J5072"/>
    <mergeCell ref="K5072:N5072"/>
    <mergeCell ref="O5072:P5072"/>
    <mergeCell ref="A5069:B5069"/>
    <mergeCell ref="C5069:F5069"/>
    <mergeCell ref="I5069:J5069"/>
    <mergeCell ref="K5069:N5069"/>
    <mergeCell ref="O5069:P5069"/>
    <mergeCell ref="A5070:B5070"/>
    <mergeCell ref="C5070:F5070"/>
    <mergeCell ref="I5070:J5070"/>
    <mergeCell ref="K5070:N5070"/>
    <mergeCell ref="O5070:P5070"/>
    <mergeCell ref="A5084:B5084"/>
    <mergeCell ref="C5084:F5084"/>
    <mergeCell ref="I5084:J5084"/>
    <mergeCell ref="K5084:N5084"/>
    <mergeCell ref="O5084:P5084"/>
    <mergeCell ref="A5085:B5085"/>
    <mergeCell ref="C5085:F5085"/>
    <mergeCell ref="I5085:J5085"/>
    <mergeCell ref="K5085:N5085"/>
    <mergeCell ref="O5085:P5085"/>
    <mergeCell ref="A5082:B5082"/>
    <mergeCell ref="C5082:F5082"/>
    <mergeCell ref="I5082:J5082"/>
    <mergeCell ref="K5082:N5082"/>
    <mergeCell ref="O5082:P5082"/>
    <mergeCell ref="A5083:B5083"/>
    <mergeCell ref="C5083:F5083"/>
    <mergeCell ref="I5083:J5083"/>
    <mergeCell ref="K5083:N5083"/>
    <mergeCell ref="O5083:P5083"/>
    <mergeCell ref="A5080:B5080"/>
    <mergeCell ref="C5080:F5080"/>
    <mergeCell ref="I5080:J5080"/>
    <mergeCell ref="K5080:N5080"/>
    <mergeCell ref="O5080:P5080"/>
    <mergeCell ref="A5081:B5081"/>
    <mergeCell ref="C5081:F5081"/>
    <mergeCell ref="I5081:J5081"/>
    <mergeCell ref="K5081:N5081"/>
    <mergeCell ref="O5081:P5081"/>
    <mergeCell ref="A5078:B5078"/>
    <mergeCell ref="C5078:Q5078"/>
    <mergeCell ref="A5079:B5079"/>
    <mergeCell ref="C5079:F5079"/>
    <mergeCell ref="I5079:J5079"/>
    <mergeCell ref="K5079:N5079"/>
    <mergeCell ref="O5079:P5079"/>
    <mergeCell ref="A5092:B5092"/>
    <mergeCell ref="C5092:F5092"/>
    <mergeCell ref="I5092:J5092"/>
    <mergeCell ref="K5092:N5092"/>
    <mergeCell ref="O5092:P5092"/>
    <mergeCell ref="A5093:B5093"/>
    <mergeCell ref="C5093:F5093"/>
    <mergeCell ref="I5093:J5093"/>
    <mergeCell ref="K5093:N5093"/>
    <mergeCell ref="O5093:P5093"/>
    <mergeCell ref="A5090:B5090"/>
    <mergeCell ref="C5090:F5090"/>
    <mergeCell ref="I5090:J5090"/>
    <mergeCell ref="K5090:N5090"/>
    <mergeCell ref="O5090:P5090"/>
    <mergeCell ref="A5091:B5091"/>
    <mergeCell ref="C5091:F5091"/>
    <mergeCell ref="I5091:J5091"/>
    <mergeCell ref="K5091:N5091"/>
    <mergeCell ref="O5091:P5091"/>
    <mergeCell ref="A5088:B5088"/>
    <mergeCell ref="C5088:F5088"/>
    <mergeCell ref="I5088:J5088"/>
    <mergeCell ref="K5088:N5088"/>
    <mergeCell ref="O5088:P5088"/>
    <mergeCell ref="A5089:B5089"/>
    <mergeCell ref="C5089:F5089"/>
    <mergeCell ref="I5089:J5089"/>
    <mergeCell ref="K5089:N5089"/>
    <mergeCell ref="O5089:P5089"/>
    <mergeCell ref="A5086:B5086"/>
    <mergeCell ref="C5086:F5086"/>
    <mergeCell ref="I5086:J5086"/>
    <mergeCell ref="K5086:N5086"/>
    <mergeCell ref="O5086:P5086"/>
    <mergeCell ref="A5087:B5087"/>
    <mergeCell ref="C5087:F5087"/>
    <mergeCell ref="I5087:J5087"/>
    <mergeCell ref="K5087:N5087"/>
    <mergeCell ref="O5087:P5087"/>
    <mergeCell ref="A5100:B5100"/>
    <mergeCell ref="C5100:F5100"/>
    <mergeCell ref="I5100:J5100"/>
    <mergeCell ref="K5100:N5100"/>
    <mergeCell ref="O5100:P5100"/>
    <mergeCell ref="A5101:B5101"/>
    <mergeCell ref="C5101:F5101"/>
    <mergeCell ref="I5101:J5101"/>
    <mergeCell ref="K5101:N5101"/>
    <mergeCell ref="O5101:P5101"/>
    <mergeCell ref="A5098:B5098"/>
    <mergeCell ref="C5098:F5098"/>
    <mergeCell ref="I5098:J5098"/>
    <mergeCell ref="K5098:N5098"/>
    <mergeCell ref="O5098:P5098"/>
    <mergeCell ref="A5099:B5099"/>
    <mergeCell ref="C5099:F5099"/>
    <mergeCell ref="I5099:J5099"/>
    <mergeCell ref="K5099:N5099"/>
    <mergeCell ref="O5099:P5099"/>
    <mergeCell ref="A5096:B5096"/>
    <mergeCell ref="C5096:F5096"/>
    <mergeCell ref="I5096:J5096"/>
    <mergeCell ref="K5096:N5096"/>
    <mergeCell ref="O5096:P5096"/>
    <mergeCell ref="A5097:B5097"/>
    <mergeCell ref="C5097:F5097"/>
    <mergeCell ref="I5097:J5097"/>
    <mergeCell ref="K5097:N5097"/>
    <mergeCell ref="O5097:P5097"/>
    <mergeCell ref="A5094:B5094"/>
    <mergeCell ref="C5094:F5094"/>
    <mergeCell ref="I5094:J5094"/>
    <mergeCell ref="K5094:N5094"/>
    <mergeCell ref="O5094:P5094"/>
    <mergeCell ref="A5095:B5095"/>
    <mergeCell ref="C5095:F5095"/>
    <mergeCell ref="I5095:J5095"/>
    <mergeCell ref="K5095:N5095"/>
    <mergeCell ref="O5095:P5095"/>
    <mergeCell ref="A5108:B5108"/>
    <mergeCell ref="C5108:F5108"/>
    <mergeCell ref="I5108:J5108"/>
    <mergeCell ref="K5108:N5108"/>
    <mergeCell ref="O5108:P5108"/>
    <mergeCell ref="A5109:B5109"/>
    <mergeCell ref="C5109:F5109"/>
    <mergeCell ref="I5109:J5109"/>
    <mergeCell ref="K5109:N5109"/>
    <mergeCell ref="O5109:P5109"/>
    <mergeCell ref="A5106:B5106"/>
    <mergeCell ref="C5106:F5106"/>
    <mergeCell ref="I5106:J5106"/>
    <mergeCell ref="K5106:N5106"/>
    <mergeCell ref="O5106:P5106"/>
    <mergeCell ref="A5107:B5107"/>
    <mergeCell ref="C5107:F5107"/>
    <mergeCell ref="I5107:J5107"/>
    <mergeCell ref="K5107:N5107"/>
    <mergeCell ref="O5107:P5107"/>
    <mergeCell ref="A5104:B5104"/>
    <mergeCell ref="C5104:F5104"/>
    <mergeCell ref="I5104:J5104"/>
    <mergeCell ref="K5104:N5104"/>
    <mergeCell ref="O5104:P5104"/>
    <mergeCell ref="A5105:B5105"/>
    <mergeCell ref="C5105:F5105"/>
    <mergeCell ref="I5105:J5105"/>
    <mergeCell ref="K5105:N5105"/>
    <mergeCell ref="O5105:P5105"/>
    <mergeCell ref="A5102:B5102"/>
    <mergeCell ref="C5102:F5102"/>
    <mergeCell ref="I5102:J5102"/>
    <mergeCell ref="K5102:N5102"/>
    <mergeCell ref="O5102:P5102"/>
    <mergeCell ref="A5103:B5103"/>
    <mergeCell ref="C5103:F5103"/>
    <mergeCell ref="I5103:J5103"/>
    <mergeCell ref="K5103:N5103"/>
    <mergeCell ref="O5103:P5103"/>
    <mergeCell ref="A5116:B5116"/>
    <mergeCell ref="C5116:F5116"/>
    <mergeCell ref="I5116:J5116"/>
    <mergeCell ref="K5116:N5116"/>
    <mergeCell ref="O5116:P5116"/>
    <mergeCell ref="A5117:B5117"/>
    <mergeCell ref="C5117:F5117"/>
    <mergeCell ref="I5117:J5117"/>
    <mergeCell ref="K5117:N5117"/>
    <mergeCell ref="O5117:P5117"/>
    <mergeCell ref="A5114:B5114"/>
    <mergeCell ref="C5114:F5114"/>
    <mergeCell ref="I5114:J5114"/>
    <mergeCell ref="K5114:N5114"/>
    <mergeCell ref="O5114:P5114"/>
    <mergeCell ref="A5115:B5115"/>
    <mergeCell ref="C5115:F5115"/>
    <mergeCell ref="I5115:J5115"/>
    <mergeCell ref="K5115:N5115"/>
    <mergeCell ref="O5115:P5115"/>
    <mergeCell ref="A5112:B5112"/>
    <mergeCell ref="C5112:F5112"/>
    <mergeCell ref="I5112:J5112"/>
    <mergeCell ref="K5112:N5112"/>
    <mergeCell ref="O5112:P5112"/>
    <mergeCell ref="A5113:B5113"/>
    <mergeCell ref="C5113:F5113"/>
    <mergeCell ref="I5113:J5113"/>
    <mergeCell ref="K5113:N5113"/>
    <mergeCell ref="O5113:P5113"/>
    <mergeCell ref="A5110:B5110"/>
    <mergeCell ref="C5110:F5110"/>
    <mergeCell ref="I5110:J5110"/>
    <mergeCell ref="K5110:N5110"/>
    <mergeCell ref="O5110:P5110"/>
    <mergeCell ref="A5111:B5111"/>
    <mergeCell ref="C5111:F5111"/>
    <mergeCell ref="I5111:J5111"/>
    <mergeCell ref="K5111:N5111"/>
    <mergeCell ref="O5111:P5111"/>
    <mergeCell ref="A5124:B5124"/>
    <mergeCell ref="C5124:F5124"/>
    <mergeCell ref="I5124:J5124"/>
    <mergeCell ref="K5124:N5124"/>
    <mergeCell ref="O5124:P5124"/>
    <mergeCell ref="A5125:B5125"/>
    <mergeCell ref="C5125:F5125"/>
    <mergeCell ref="I5125:J5125"/>
    <mergeCell ref="K5125:N5125"/>
    <mergeCell ref="O5125:P5125"/>
    <mergeCell ref="A5122:B5122"/>
    <mergeCell ref="C5122:F5122"/>
    <mergeCell ref="I5122:J5122"/>
    <mergeCell ref="K5122:N5122"/>
    <mergeCell ref="O5122:P5122"/>
    <mergeCell ref="A5123:B5123"/>
    <mergeCell ref="C5123:F5123"/>
    <mergeCell ref="I5123:J5123"/>
    <mergeCell ref="K5123:N5123"/>
    <mergeCell ref="O5123:P5123"/>
    <mergeCell ref="A5120:B5120"/>
    <mergeCell ref="C5120:F5120"/>
    <mergeCell ref="I5120:J5120"/>
    <mergeCell ref="K5120:N5120"/>
    <mergeCell ref="O5120:P5120"/>
    <mergeCell ref="A5121:B5121"/>
    <mergeCell ref="C5121:F5121"/>
    <mergeCell ref="I5121:J5121"/>
    <mergeCell ref="K5121:N5121"/>
    <mergeCell ref="O5121:P5121"/>
    <mergeCell ref="A5118:B5118"/>
    <mergeCell ref="C5118:F5118"/>
    <mergeCell ref="I5118:J5118"/>
    <mergeCell ref="K5118:N5118"/>
    <mergeCell ref="O5118:P5118"/>
    <mergeCell ref="A5119:B5119"/>
    <mergeCell ref="C5119:F5119"/>
    <mergeCell ref="I5119:J5119"/>
    <mergeCell ref="K5119:N5119"/>
    <mergeCell ref="O5119:P5119"/>
    <mergeCell ref="A5132:B5132"/>
    <mergeCell ref="C5132:F5132"/>
    <mergeCell ref="I5132:J5132"/>
    <mergeCell ref="K5132:N5132"/>
    <mergeCell ref="O5132:P5132"/>
    <mergeCell ref="A5133:B5133"/>
    <mergeCell ref="C5133:F5133"/>
    <mergeCell ref="I5133:J5133"/>
    <mergeCell ref="K5133:N5133"/>
    <mergeCell ref="O5133:P5133"/>
    <mergeCell ref="A5130:B5130"/>
    <mergeCell ref="C5130:F5130"/>
    <mergeCell ref="I5130:J5130"/>
    <mergeCell ref="K5130:N5130"/>
    <mergeCell ref="O5130:P5130"/>
    <mergeCell ref="A5131:B5131"/>
    <mergeCell ref="C5131:F5131"/>
    <mergeCell ref="I5131:J5131"/>
    <mergeCell ref="K5131:N5131"/>
    <mergeCell ref="O5131:P5131"/>
    <mergeCell ref="A5128:B5128"/>
    <mergeCell ref="C5128:F5128"/>
    <mergeCell ref="I5128:J5128"/>
    <mergeCell ref="K5128:N5128"/>
    <mergeCell ref="O5128:P5128"/>
    <mergeCell ref="A5129:B5129"/>
    <mergeCell ref="C5129:F5129"/>
    <mergeCell ref="I5129:J5129"/>
    <mergeCell ref="K5129:N5129"/>
    <mergeCell ref="O5129:P5129"/>
    <mergeCell ref="A5126:B5126"/>
    <mergeCell ref="C5126:F5126"/>
    <mergeCell ref="I5126:J5126"/>
    <mergeCell ref="K5126:N5126"/>
    <mergeCell ref="O5126:P5126"/>
    <mergeCell ref="A5127:B5127"/>
    <mergeCell ref="C5127:F5127"/>
    <mergeCell ref="I5127:J5127"/>
    <mergeCell ref="K5127:N5127"/>
    <mergeCell ref="O5127:P5127"/>
    <mergeCell ref="A5141:B5141"/>
    <mergeCell ref="C5141:F5141"/>
    <mergeCell ref="I5141:J5141"/>
    <mergeCell ref="K5141:N5141"/>
    <mergeCell ref="O5141:P5141"/>
    <mergeCell ref="A5142:B5142"/>
    <mergeCell ref="C5142:F5142"/>
    <mergeCell ref="I5142:J5142"/>
    <mergeCell ref="K5142:N5142"/>
    <mergeCell ref="O5142:P5142"/>
    <mergeCell ref="A5139:B5139"/>
    <mergeCell ref="C5139:F5139"/>
    <mergeCell ref="I5139:J5139"/>
    <mergeCell ref="K5139:N5139"/>
    <mergeCell ref="O5139:P5139"/>
    <mergeCell ref="A5140:B5140"/>
    <mergeCell ref="C5140:F5140"/>
    <mergeCell ref="I5140:J5140"/>
    <mergeCell ref="K5140:N5140"/>
    <mergeCell ref="O5140:P5140"/>
    <mergeCell ref="A5136:F5136"/>
    <mergeCell ref="I5136:J5136"/>
    <mergeCell ref="K5136:N5136"/>
    <mergeCell ref="O5136:P5136"/>
    <mergeCell ref="A5138:B5138"/>
    <mergeCell ref="C5138:Q5138"/>
    <mergeCell ref="A5134:B5134"/>
    <mergeCell ref="C5134:F5134"/>
    <mergeCell ref="I5134:J5134"/>
    <mergeCell ref="K5134:N5134"/>
    <mergeCell ref="O5134:P5134"/>
    <mergeCell ref="A5135:B5135"/>
    <mergeCell ref="C5135:F5135"/>
    <mergeCell ref="I5135:J5135"/>
    <mergeCell ref="K5135:N5135"/>
    <mergeCell ref="O5135:P5135"/>
    <mergeCell ref="A5149:B5149"/>
    <mergeCell ref="C5149:F5149"/>
    <mergeCell ref="I5149:J5149"/>
    <mergeCell ref="K5149:N5149"/>
    <mergeCell ref="O5149:P5149"/>
    <mergeCell ref="A5150:B5150"/>
    <mergeCell ref="C5150:F5150"/>
    <mergeCell ref="I5150:J5150"/>
    <mergeCell ref="K5150:N5150"/>
    <mergeCell ref="O5150:P5150"/>
    <mergeCell ref="A5147:B5147"/>
    <mergeCell ref="C5147:F5147"/>
    <mergeCell ref="I5147:J5147"/>
    <mergeCell ref="K5147:N5147"/>
    <mergeCell ref="O5147:P5147"/>
    <mergeCell ref="A5148:B5148"/>
    <mergeCell ref="C5148:F5148"/>
    <mergeCell ref="I5148:J5148"/>
    <mergeCell ref="K5148:N5148"/>
    <mergeCell ref="O5148:P5148"/>
    <mergeCell ref="A5145:B5145"/>
    <mergeCell ref="C5145:F5145"/>
    <mergeCell ref="I5145:J5145"/>
    <mergeCell ref="K5145:N5145"/>
    <mergeCell ref="O5145:P5145"/>
    <mergeCell ref="A5146:B5146"/>
    <mergeCell ref="C5146:F5146"/>
    <mergeCell ref="I5146:J5146"/>
    <mergeCell ref="K5146:N5146"/>
    <mergeCell ref="O5146:P5146"/>
    <mergeCell ref="A5143:B5143"/>
    <mergeCell ref="C5143:F5143"/>
    <mergeCell ref="I5143:J5143"/>
    <mergeCell ref="K5143:N5143"/>
    <mergeCell ref="O5143:P5143"/>
    <mergeCell ref="A5144:B5144"/>
    <mergeCell ref="C5144:F5144"/>
    <mergeCell ref="I5144:J5144"/>
    <mergeCell ref="K5144:N5144"/>
    <mergeCell ref="O5144:P5144"/>
    <mergeCell ref="A5157:B5157"/>
    <mergeCell ref="C5157:F5157"/>
    <mergeCell ref="I5157:J5157"/>
    <mergeCell ref="K5157:N5157"/>
    <mergeCell ref="O5157:P5157"/>
    <mergeCell ref="A5158:B5158"/>
    <mergeCell ref="C5158:F5158"/>
    <mergeCell ref="I5158:J5158"/>
    <mergeCell ref="K5158:N5158"/>
    <mergeCell ref="O5158:P5158"/>
    <mergeCell ref="A5155:B5155"/>
    <mergeCell ref="C5155:F5155"/>
    <mergeCell ref="I5155:J5155"/>
    <mergeCell ref="K5155:N5155"/>
    <mergeCell ref="O5155:P5155"/>
    <mergeCell ref="A5156:B5156"/>
    <mergeCell ref="C5156:F5156"/>
    <mergeCell ref="I5156:J5156"/>
    <mergeCell ref="K5156:N5156"/>
    <mergeCell ref="O5156:P5156"/>
    <mergeCell ref="A5153:B5153"/>
    <mergeCell ref="C5153:F5153"/>
    <mergeCell ref="I5153:J5153"/>
    <mergeCell ref="K5153:N5153"/>
    <mergeCell ref="O5153:P5153"/>
    <mergeCell ref="A5154:B5154"/>
    <mergeCell ref="C5154:F5154"/>
    <mergeCell ref="I5154:J5154"/>
    <mergeCell ref="K5154:N5154"/>
    <mergeCell ref="O5154:P5154"/>
    <mergeCell ref="A5151:B5151"/>
    <mergeCell ref="C5151:F5151"/>
    <mergeCell ref="I5151:J5151"/>
    <mergeCell ref="K5151:N5151"/>
    <mergeCell ref="O5151:P5151"/>
    <mergeCell ref="A5152:B5152"/>
    <mergeCell ref="C5152:F5152"/>
    <mergeCell ref="I5152:J5152"/>
    <mergeCell ref="K5152:N5152"/>
    <mergeCell ref="O5152:P5152"/>
    <mergeCell ref="A5165:B5165"/>
    <mergeCell ref="C5165:F5165"/>
    <mergeCell ref="I5165:J5165"/>
    <mergeCell ref="K5165:N5165"/>
    <mergeCell ref="O5165:P5165"/>
    <mergeCell ref="A5166:B5166"/>
    <mergeCell ref="C5166:F5166"/>
    <mergeCell ref="I5166:J5166"/>
    <mergeCell ref="K5166:N5166"/>
    <mergeCell ref="O5166:P5166"/>
    <mergeCell ref="A5163:B5163"/>
    <mergeCell ref="C5163:F5163"/>
    <mergeCell ref="I5163:J5163"/>
    <mergeCell ref="K5163:N5163"/>
    <mergeCell ref="O5163:P5163"/>
    <mergeCell ref="A5164:B5164"/>
    <mergeCell ref="C5164:F5164"/>
    <mergeCell ref="I5164:J5164"/>
    <mergeCell ref="K5164:N5164"/>
    <mergeCell ref="O5164:P5164"/>
    <mergeCell ref="A5161:B5161"/>
    <mergeCell ref="C5161:F5161"/>
    <mergeCell ref="I5161:J5161"/>
    <mergeCell ref="K5161:N5161"/>
    <mergeCell ref="O5161:P5161"/>
    <mergeCell ref="A5162:B5162"/>
    <mergeCell ref="C5162:F5162"/>
    <mergeCell ref="I5162:J5162"/>
    <mergeCell ref="K5162:N5162"/>
    <mergeCell ref="O5162:P5162"/>
    <mergeCell ref="A5159:B5159"/>
    <mergeCell ref="C5159:F5159"/>
    <mergeCell ref="I5159:J5159"/>
    <mergeCell ref="K5159:N5159"/>
    <mergeCell ref="O5159:P5159"/>
    <mergeCell ref="A5160:B5160"/>
    <mergeCell ref="C5160:F5160"/>
    <mergeCell ref="I5160:J5160"/>
    <mergeCell ref="K5160:N5160"/>
    <mergeCell ref="O5160:P5160"/>
    <mergeCell ref="A5173:B5173"/>
    <mergeCell ref="C5173:F5173"/>
    <mergeCell ref="I5173:J5173"/>
    <mergeCell ref="K5173:N5173"/>
    <mergeCell ref="O5173:P5173"/>
    <mergeCell ref="A5174:B5174"/>
    <mergeCell ref="C5174:F5174"/>
    <mergeCell ref="I5174:J5174"/>
    <mergeCell ref="K5174:N5174"/>
    <mergeCell ref="O5174:P5174"/>
    <mergeCell ref="A5171:B5171"/>
    <mergeCell ref="C5171:F5171"/>
    <mergeCell ref="I5171:J5171"/>
    <mergeCell ref="K5171:N5171"/>
    <mergeCell ref="O5171:P5171"/>
    <mergeCell ref="A5172:B5172"/>
    <mergeCell ref="C5172:F5172"/>
    <mergeCell ref="I5172:J5172"/>
    <mergeCell ref="K5172:N5172"/>
    <mergeCell ref="O5172:P5172"/>
    <mergeCell ref="A5169:B5169"/>
    <mergeCell ref="C5169:F5169"/>
    <mergeCell ref="I5169:J5169"/>
    <mergeCell ref="K5169:N5169"/>
    <mergeCell ref="O5169:P5169"/>
    <mergeCell ref="A5170:B5170"/>
    <mergeCell ref="C5170:F5170"/>
    <mergeCell ref="I5170:J5170"/>
    <mergeCell ref="K5170:N5170"/>
    <mergeCell ref="O5170:P5170"/>
    <mergeCell ref="A5167:B5167"/>
    <mergeCell ref="C5167:F5167"/>
    <mergeCell ref="I5167:J5167"/>
    <mergeCell ref="K5167:N5167"/>
    <mergeCell ref="O5167:P5167"/>
    <mergeCell ref="A5168:B5168"/>
    <mergeCell ref="C5168:F5168"/>
    <mergeCell ref="I5168:J5168"/>
    <mergeCell ref="K5168:N5168"/>
    <mergeCell ref="O5168:P5168"/>
    <mergeCell ref="A5181:B5181"/>
    <mergeCell ref="C5181:F5181"/>
    <mergeCell ref="I5181:J5181"/>
    <mergeCell ref="K5181:N5181"/>
    <mergeCell ref="O5181:P5181"/>
    <mergeCell ref="A5182:B5182"/>
    <mergeCell ref="C5182:F5182"/>
    <mergeCell ref="I5182:J5182"/>
    <mergeCell ref="K5182:N5182"/>
    <mergeCell ref="O5182:P5182"/>
    <mergeCell ref="A5179:B5179"/>
    <mergeCell ref="C5179:F5179"/>
    <mergeCell ref="I5179:J5179"/>
    <mergeCell ref="K5179:N5179"/>
    <mergeCell ref="O5179:P5179"/>
    <mergeCell ref="A5180:B5180"/>
    <mergeCell ref="C5180:F5180"/>
    <mergeCell ref="I5180:J5180"/>
    <mergeCell ref="K5180:N5180"/>
    <mergeCell ref="O5180:P5180"/>
    <mergeCell ref="A5177:B5177"/>
    <mergeCell ref="C5177:F5177"/>
    <mergeCell ref="I5177:J5177"/>
    <mergeCell ref="K5177:N5177"/>
    <mergeCell ref="O5177:P5177"/>
    <mergeCell ref="A5178:B5178"/>
    <mergeCell ref="C5178:F5178"/>
    <mergeCell ref="I5178:J5178"/>
    <mergeCell ref="K5178:N5178"/>
    <mergeCell ref="O5178:P5178"/>
    <mergeCell ref="A5175:B5175"/>
    <mergeCell ref="C5175:F5175"/>
    <mergeCell ref="I5175:J5175"/>
    <mergeCell ref="K5175:N5175"/>
    <mergeCell ref="O5175:P5175"/>
    <mergeCell ref="A5176:B5176"/>
    <mergeCell ref="C5176:F5176"/>
    <mergeCell ref="I5176:J5176"/>
    <mergeCell ref="K5176:N5176"/>
    <mergeCell ref="O5176:P5176"/>
    <mergeCell ref="A5189:B5189"/>
    <mergeCell ref="C5189:F5189"/>
    <mergeCell ref="I5189:J5189"/>
    <mergeCell ref="K5189:N5189"/>
    <mergeCell ref="O5189:P5189"/>
    <mergeCell ref="A5190:B5190"/>
    <mergeCell ref="C5190:F5190"/>
    <mergeCell ref="I5190:J5190"/>
    <mergeCell ref="K5190:N5190"/>
    <mergeCell ref="O5190:P5190"/>
    <mergeCell ref="A5187:B5187"/>
    <mergeCell ref="C5187:F5187"/>
    <mergeCell ref="I5187:J5187"/>
    <mergeCell ref="K5187:N5187"/>
    <mergeCell ref="O5187:P5187"/>
    <mergeCell ref="A5188:B5188"/>
    <mergeCell ref="C5188:F5188"/>
    <mergeCell ref="I5188:J5188"/>
    <mergeCell ref="K5188:N5188"/>
    <mergeCell ref="O5188:P5188"/>
    <mergeCell ref="A5185:B5185"/>
    <mergeCell ref="C5185:F5185"/>
    <mergeCell ref="I5185:J5185"/>
    <mergeCell ref="K5185:N5185"/>
    <mergeCell ref="O5185:P5185"/>
    <mergeCell ref="A5186:B5186"/>
    <mergeCell ref="C5186:F5186"/>
    <mergeCell ref="I5186:J5186"/>
    <mergeCell ref="K5186:N5186"/>
    <mergeCell ref="O5186:P5186"/>
    <mergeCell ref="A5183:B5183"/>
    <mergeCell ref="C5183:F5183"/>
    <mergeCell ref="I5183:J5183"/>
    <mergeCell ref="K5183:N5183"/>
    <mergeCell ref="O5183:P5183"/>
    <mergeCell ref="A5184:B5184"/>
    <mergeCell ref="C5184:F5184"/>
    <mergeCell ref="I5184:J5184"/>
    <mergeCell ref="K5184:N5184"/>
    <mergeCell ref="O5184:P5184"/>
    <mergeCell ref="A5198:B5198"/>
    <mergeCell ref="C5198:F5198"/>
    <mergeCell ref="I5198:J5198"/>
    <mergeCell ref="K5198:N5198"/>
    <mergeCell ref="O5198:P5198"/>
    <mergeCell ref="A5199:B5199"/>
    <mergeCell ref="C5199:F5199"/>
    <mergeCell ref="I5199:J5199"/>
    <mergeCell ref="K5199:N5199"/>
    <mergeCell ref="O5199:P5199"/>
    <mergeCell ref="A5196:B5196"/>
    <mergeCell ref="C5196:F5196"/>
    <mergeCell ref="I5196:J5196"/>
    <mergeCell ref="K5196:N5196"/>
    <mergeCell ref="O5196:P5196"/>
    <mergeCell ref="A5197:B5197"/>
    <mergeCell ref="C5197:F5197"/>
    <mergeCell ref="I5197:J5197"/>
    <mergeCell ref="K5197:N5197"/>
    <mergeCell ref="O5197:P5197"/>
    <mergeCell ref="A5194:B5194"/>
    <mergeCell ref="C5194:Q5194"/>
    <mergeCell ref="A5195:B5195"/>
    <mergeCell ref="C5195:F5195"/>
    <mergeCell ref="I5195:J5195"/>
    <mergeCell ref="K5195:N5195"/>
    <mergeCell ref="O5195:P5195"/>
    <mergeCell ref="A5191:B5191"/>
    <mergeCell ref="C5191:F5191"/>
    <mergeCell ref="I5191:J5191"/>
    <mergeCell ref="K5191:N5191"/>
    <mergeCell ref="O5191:P5191"/>
    <mergeCell ref="A5192:F5192"/>
    <mergeCell ref="I5192:J5192"/>
    <mergeCell ref="K5192:N5192"/>
    <mergeCell ref="O5192:P5192"/>
    <mergeCell ref="A5206:B5206"/>
    <mergeCell ref="C5206:F5206"/>
    <mergeCell ref="I5206:J5206"/>
    <mergeCell ref="K5206:N5206"/>
    <mergeCell ref="O5206:P5206"/>
    <mergeCell ref="A5207:B5207"/>
    <mergeCell ref="C5207:F5207"/>
    <mergeCell ref="I5207:J5207"/>
    <mergeCell ref="K5207:N5207"/>
    <mergeCell ref="O5207:P5207"/>
    <mergeCell ref="A5204:B5204"/>
    <mergeCell ref="C5204:F5204"/>
    <mergeCell ref="I5204:J5204"/>
    <mergeCell ref="K5204:N5204"/>
    <mergeCell ref="O5204:P5204"/>
    <mergeCell ref="A5205:B5205"/>
    <mergeCell ref="C5205:F5205"/>
    <mergeCell ref="I5205:J5205"/>
    <mergeCell ref="K5205:N5205"/>
    <mergeCell ref="O5205:P5205"/>
    <mergeCell ref="A5202:B5202"/>
    <mergeCell ref="C5202:F5202"/>
    <mergeCell ref="I5202:J5202"/>
    <mergeCell ref="K5202:N5202"/>
    <mergeCell ref="O5202:P5202"/>
    <mergeCell ref="A5203:B5203"/>
    <mergeCell ref="C5203:F5203"/>
    <mergeCell ref="I5203:J5203"/>
    <mergeCell ref="K5203:N5203"/>
    <mergeCell ref="O5203:P5203"/>
    <mergeCell ref="A5200:B5200"/>
    <mergeCell ref="C5200:F5200"/>
    <mergeCell ref="I5200:J5200"/>
    <mergeCell ref="K5200:N5200"/>
    <mergeCell ref="O5200:P5200"/>
    <mergeCell ref="A5201:B5201"/>
    <mergeCell ref="C5201:F5201"/>
    <mergeCell ref="I5201:J5201"/>
    <mergeCell ref="K5201:N5201"/>
    <mergeCell ref="O5201:P5201"/>
    <mergeCell ref="A5214:B5214"/>
    <mergeCell ref="C5214:F5214"/>
    <mergeCell ref="I5214:J5214"/>
    <mergeCell ref="K5214:N5214"/>
    <mergeCell ref="O5214:P5214"/>
    <mergeCell ref="A5215:B5215"/>
    <mergeCell ref="C5215:F5215"/>
    <mergeCell ref="I5215:J5215"/>
    <mergeCell ref="K5215:N5215"/>
    <mergeCell ref="O5215:P5215"/>
    <mergeCell ref="A5212:B5212"/>
    <mergeCell ref="C5212:F5212"/>
    <mergeCell ref="I5212:J5212"/>
    <mergeCell ref="K5212:N5212"/>
    <mergeCell ref="O5212:P5212"/>
    <mergeCell ref="A5213:B5213"/>
    <mergeCell ref="C5213:F5213"/>
    <mergeCell ref="I5213:J5213"/>
    <mergeCell ref="K5213:N5213"/>
    <mergeCell ref="O5213:P5213"/>
    <mergeCell ref="A5210:B5210"/>
    <mergeCell ref="C5210:F5210"/>
    <mergeCell ref="I5210:J5210"/>
    <mergeCell ref="K5210:N5210"/>
    <mergeCell ref="O5210:P5210"/>
    <mergeCell ref="A5211:B5211"/>
    <mergeCell ref="C5211:F5211"/>
    <mergeCell ref="I5211:J5211"/>
    <mergeCell ref="K5211:N5211"/>
    <mergeCell ref="O5211:P5211"/>
    <mergeCell ref="A5208:B5208"/>
    <mergeCell ref="C5208:F5208"/>
    <mergeCell ref="I5208:J5208"/>
    <mergeCell ref="K5208:N5208"/>
    <mergeCell ref="O5208:P5208"/>
    <mergeCell ref="A5209:B5209"/>
    <mergeCell ref="C5209:F5209"/>
    <mergeCell ref="I5209:J5209"/>
    <mergeCell ref="K5209:N5209"/>
    <mergeCell ref="O5209:P5209"/>
    <mergeCell ref="A5222:B5222"/>
    <mergeCell ref="C5222:F5222"/>
    <mergeCell ref="I5222:J5222"/>
    <mergeCell ref="K5222:N5222"/>
    <mergeCell ref="O5222:P5222"/>
    <mergeCell ref="A5223:B5223"/>
    <mergeCell ref="C5223:F5223"/>
    <mergeCell ref="I5223:J5223"/>
    <mergeCell ref="K5223:N5223"/>
    <mergeCell ref="O5223:P5223"/>
    <mergeCell ref="A5220:B5220"/>
    <mergeCell ref="C5220:F5220"/>
    <mergeCell ref="I5220:J5220"/>
    <mergeCell ref="K5220:N5220"/>
    <mergeCell ref="O5220:P5220"/>
    <mergeCell ref="A5221:B5221"/>
    <mergeCell ref="C5221:F5221"/>
    <mergeCell ref="I5221:J5221"/>
    <mergeCell ref="K5221:N5221"/>
    <mergeCell ref="O5221:P5221"/>
    <mergeCell ref="A5218:B5218"/>
    <mergeCell ref="C5218:F5218"/>
    <mergeCell ref="I5218:J5218"/>
    <mergeCell ref="K5218:N5218"/>
    <mergeCell ref="O5218:P5218"/>
    <mergeCell ref="A5219:B5219"/>
    <mergeCell ref="C5219:F5219"/>
    <mergeCell ref="I5219:J5219"/>
    <mergeCell ref="K5219:N5219"/>
    <mergeCell ref="O5219:P5219"/>
    <mergeCell ref="A5216:B5216"/>
    <mergeCell ref="C5216:F5216"/>
    <mergeCell ref="I5216:J5216"/>
    <mergeCell ref="K5216:N5216"/>
    <mergeCell ref="O5216:P5216"/>
    <mergeCell ref="A5217:B5217"/>
    <mergeCell ref="C5217:F5217"/>
    <mergeCell ref="I5217:J5217"/>
    <mergeCell ref="K5217:N5217"/>
    <mergeCell ref="O5217:P5217"/>
    <mergeCell ref="A5230:B5230"/>
    <mergeCell ref="C5230:F5230"/>
    <mergeCell ref="I5230:J5230"/>
    <mergeCell ref="K5230:N5230"/>
    <mergeCell ref="O5230:P5230"/>
    <mergeCell ref="A5231:B5231"/>
    <mergeCell ref="C5231:F5231"/>
    <mergeCell ref="I5231:J5231"/>
    <mergeCell ref="K5231:N5231"/>
    <mergeCell ref="O5231:P5231"/>
    <mergeCell ref="A5228:B5228"/>
    <mergeCell ref="C5228:F5228"/>
    <mergeCell ref="I5228:J5228"/>
    <mergeCell ref="K5228:N5228"/>
    <mergeCell ref="O5228:P5228"/>
    <mergeCell ref="A5229:B5229"/>
    <mergeCell ref="C5229:F5229"/>
    <mergeCell ref="I5229:J5229"/>
    <mergeCell ref="K5229:N5229"/>
    <mergeCell ref="O5229:P5229"/>
    <mergeCell ref="A5226:B5226"/>
    <mergeCell ref="C5226:F5226"/>
    <mergeCell ref="I5226:J5226"/>
    <mergeCell ref="K5226:N5226"/>
    <mergeCell ref="O5226:P5226"/>
    <mergeCell ref="A5227:B5227"/>
    <mergeCell ref="C5227:F5227"/>
    <mergeCell ref="I5227:J5227"/>
    <mergeCell ref="K5227:N5227"/>
    <mergeCell ref="O5227:P5227"/>
    <mergeCell ref="A5224:B5224"/>
    <mergeCell ref="C5224:F5224"/>
    <mergeCell ref="I5224:J5224"/>
    <mergeCell ref="K5224:N5224"/>
    <mergeCell ref="O5224:P5224"/>
    <mergeCell ref="A5225:B5225"/>
    <mergeCell ref="C5225:F5225"/>
    <mergeCell ref="I5225:J5225"/>
    <mergeCell ref="K5225:N5225"/>
    <mergeCell ref="O5225:P5225"/>
    <mergeCell ref="A5238:B5238"/>
    <mergeCell ref="C5238:F5238"/>
    <mergeCell ref="I5238:J5238"/>
    <mergeCell ref="K5238:N5238"/>
    <mergeCell ref="O5238:P5238"/>
    <mergeCell ref="A5239:B5239"/>
    <mergeCell ref="C5239:F5239"/>
    <mergeCell ref="I5239:J5239"/>
    <mergeCell ref="K5239:N5239"/>
    <mergeCell ref="O5239:P5239"/>
    <mergeCell ref="A5236:B5236"/>
    <mergeCell ref="C5236:F5236"/>
    <mergeCell ref="I5236:J5236"/>
    <mergeCell ref="K5236:N5236"/>
    <mergeCell ref="O5236:P5236"/>
    <mergeCell ref="A5237:B5237"/>
    <mergeCell ref="C5237:F5237"/>
    <mergeCell ref="I5237:J5237"/>
    <mergeCell ref="K5237:N5237"/>
    <mergeCell ref="O5237:P5237"/>
    <mergeCell ref="A5234:B5234"/>
    <mergeCell ref="C5234:F5234"/>
    <mergeCell ref="I5234:J5234"/>
    <mergeCell ref="K5234:N5234"/>
    <mergeCell ref="O5234:P5234"/>
    <mergeCell ref="A5235:B5235"/>
    <mergeCell ref="C5235:F5235"/>
    <mergeCell ref="I5235:J5235"/>
    <mergeCell ref="K5235:N5235"/>
    <mergeCell ref="O5235:P5235"/>
    <mergeCell ref="A5232:B5232"/>
    <mergeCell ref="C5232:F5232"/>
    <mergeCell ref="I5232:J5232"/>
    <mergeCell ref="K5232:N5232"/>
    <mergeCell ref="O5232:P5232"/>
    <mergeCell ref="A5233:B5233"/>
    <mergeCell ref="C5233:F5233"/>
    <mergeCell ref="I5233:J5233"/>
    <mergeCell ref="K5233:N5233"/>
    <mergeCell ref="O5233:P5233"/>
    <mergeCell ref="A5246:B5246"/>
    <mergeCell ref="C5246:F5246"/>
    <mergeCell ref="I5246:J5246"/>
    <mergeCell ref="K5246:N5246"/>
    <mergeCell ref="O5246:P5246"/>
    <mergeCell ref="A5247:B5247"/>
    <mergeCell ref="C5247:F5247"/>
    <mergeCell ref="I5247:J5247"/>
    <mergeCell ref="K5247:N5247"/>
    <mergeCell ref="O5247:P5247"/>
    <mergeCell ref="A5244:B5244"/>
    <mergeCell ref="C5244:F5244"/>
    <mergeCell ref="I5244:J5244"/>
    <mergeCell ref="K5244:N5244"/>
    <mergeCell ref="O5244:P5244"/>
    <mergeCell ref="A5245:B5245"/>
    <mergeCell ref="C5245:F5245"/>
    <mergeCell ref="I5245:J5245"/>
    <mergeCell ref="K5245:N5245"/>
    <mergeCell ref="O5245:P5245"/>
    <mergeCell ref="A5242:B5242"/>
    <mergeCell ref="C5242:F5242"/>
    <mergeCell ref="I5242:J5242"/>
    <mergeCell ref="K5242:N5242"/>
    <mergeCell ref="O5242:P5242"/>
    <mergeCell ref="A5243:B5243"/>
    <mergeCell ref="C5243:F5243"/>
    <mergeCell ref="I5243:J5243"/>
    <mergeCell ref="K5243:N5243"/>
    <mergeCell ref="O5243:P5243"/>
    <mergeCell ref="A5240:B5240"/>
    <mergeCell ref="C5240:F5240"/>
    <mergeCell ref="I5240:J5240"/>
    <mergeCell ref="K5240:N5240"/>
    <mergeCell ref="O5240:P5240"/>
    <mergeCell ref="A5241:B5241"/>
    <mergeCell ref="C5241:F5241"/>
    <mergeCell ref="I5241:J5241"/>
    <mergeCell ref="K5241:N5241"/>
    <mergeCell ref="O5241:P5241"/>
    <mergeCell ref="A5255:B5255"/>
    <mergeCell ref="C5255:F5255"/>
    <mergeCell ref="I5255:J5255"/>
    <mergeCell ref="K5255:N5255"/>
    <mergeCell ref="O5255:P5255"/>
    <mergeCell ref="A5256:B5256"/>
    <mergeCell ref="C5256:F5256"/>
    <mergeCell ref="I5256:J5256"/>
    <mergeCell ref="K5256:N5256"/>
    <mergeCell ref="O5256:P5256"/>
    <mergeCell ref="A5253:B5253"/>
    <mergeCell ref="C5253:F5253"/>
    <mergeCell ref="I5253:J5253"/>
    <mergeCell ref="K5253:N5253"/>
    <mergeCell ref="O5253:P5253"/>
    <mergeCell ref="A5254:B5254"/>
    <mergeCell ref="C5254:F5254"/>
    <mergeCell ref="I5254:J5254"/>
    <mergeCell ref="K5254:N5254"/>
    <mergeCell ref="O5254:P5254"/>
    <mergeCell ref="A5250:F5250"/>
    <mergeCell ref="I5250:J5250"/>
    <mergeCell ref="K5250:N5250"/>
    <mergeCell ref="O5250:P5250"/>
    <mergeCell ref="A5252:B5252"/>
    <mergeCell ref="C5252:Q5252"/>
    <mergeCell ref="A5248:B5248"/>
    <mergeCell ref="C5248:F5248"/>
    <mergeCell ref="I5248:J5248"/>
    <mergeCell ref="K5248:N5248"/>
    <mergeCell ref="O5248:P5248"/>
    <mergeCell ref="A5249:B5249"/>
    <mergeCell ref="C5249:F5249"/>
    <mergeCell ref="I5249:J5249"/>
    <mergeCell ref="K5249:N5249"/>
    <mergeCell ref="O5249:P5249"/>
    <mergeCell ref="A5263:B5263"/>
    <mergeCell ref="C5263:F5263"/>
    <mergeCell ref="I5263:J5263"/>
    <mergeCell ref="K5263:N5263"/>
    <mergeCell ref="O5263:P5263"/>
    <mergeCell ref="A5264:B5264"/>
    <mergeCell ref="C5264:F5264"/>
    <mergeCell ref="I5264:J5264"/>
    <mergeCell ref="K5264:N5264"/>
    <mergeCell ref="O5264:P5264"/>
    <mergeCell ref="A5261:B5261"/>
    <mergeCell ref="C5261:F5261"/>
    <mergeCell ref="I5261:J5261"/>
    <mergeCell ref="K5261:N5261"/>
    <mergeCell ref="O5261:P5261"/>
    <mergeCell ref="A5262:B5262"/>
    <mergeCell ref="C5262:F5262"/>
    <mergeCell ref="I5262:J5262"/>
    <mergeCell ref="K5262:N5262"/>
    <mergeCell ref="O5262:P5262"/>
    <mergeCell ref="A5259:B5259"/>
    <mergeCell ref="C5259:F5259"/>
    <mergeCell ref="I5259:J5259"/>
    <mergeCell ref="K5259:N5259"/>
    <mergeCell ref="O5259:P5259"/>
    <mergeCell ref="A5260:B5260"/>
    <mergeCell ref="C5260:F5260"/>
    <mergeCell ref="I5260:J5260"/>
    <mergeCell ref="K5260:N5260"/>
    <mergeCell ref="O5260:P5260"/>
    <mergeCell ref="A5257:B5257"/>
    <mergeCell ref="C5257:F5257"/>
    <mergeCell ref="I5257:J5257"/>
    <mergeCell ref="K5257:N5257"/>
    <mergeCell ref="O5257:P5257"/>
    <mergeCell ref="A5258:B5258"/>
    <mergeCell ref="C5258:F5258"/>
    <mergeCell ref="I5258:J5258"/>
    <mergeCell ref="K5258:N5258"/>
    <mergeCell ref="O5258:P5258"/>
    <mergeCell ref="A5271:B5271"/>
    <mergeCell ref="C5271:F5271"/>
    <mergeCell ref="I5271:J5271"/>
    <mergeCell ref="K5271:N5271"/>
    <mergeCell ref="O5271:P5271"/>
    <mergeCell ref="A5272:B5272"/>
    <mergeCell ref="C5272:F5272"/>
    <mergeCell ref="I5272:J5272"/>
    <mergeCell ref="K5272:N5272"/>
    <mergeCell ref="O5272:P5272"/>
    <mergeCell ref="A5269:B5269"/>
    <mergeCell ref="C5269:F5269"/>
    <mergeCell ref="I5269:J5269"/>
    <mergeCell ref="K5269:N5269"/>
    <mergeCell ref="O5269:P5269"/>
    <mergeCell ref="A5270:B5270"/>
    <mergeCell ref="C5270:F5270"/>
    <mergeCell ref="I5270:J5270"/>
    <mergeCell ref="K5270:N5270"/>
    <mergeCell ref="O5270:P5270"/>
    <mergeCell ref="A5267:B5267"/>
    <mergeCell ref="C5267:F5267"/>
    <mergeCell ref="I5267:J5267"/>
    <mergeCell ref="K5267:N5267"/>
    <mergeCell ref="O5267:P5267"/>
    <mergeCell ref="A5268:B5268"/>
    <mergeCell ref="C5268:F5268"/>
    <mergeCell ref="I5268:J5268"/>
    <mergeCell ref="K5268:N5268"/>
    <mergeCell ref="O5268:P5268"/>
    <mergeCell ref="A5265:B5265"/>
    <mergeCell ref="C5265:F5265"/>
    <mergeCell ref="I5265:J5265"/>
    <mergeCell ref="K5265:N5265"/>
    <mergeCell ref="O5265:P5265"/>
    <mergeCell ref="A5266:B5266"/>
    <mergeCell ref="C5266:F5266"/>
    <mergeCell ref="I5266:J5266"/>
    <mergeCell ref="K5266:N5266"/>
    <mergeCell ref="O5266:P5266"/>
    <mergeCell ref="A5279:B5279"/>
    <mergeCell ref="C5279:F5279"/>
    <mergeCell ref="I5279:J5279"/>
    <mergeCell ref="K5279:N5279"/>
    <mergeCell ref="O5279:P5279"/>
    <mergeCell ref="A5280:B5280"/>
    <mergeCell ref="C5280:F5280"/>
    <mergeCell ref="I5280:J5280"/>
    <mergeCell ref="K5280:N5280"/>
    <mergeCell ref="O5280:P5280"/>
    <mergeCell ref="A5277:B5277"/>
    <mergeCell ref="C5277:F5277"/>
    <mergeCell ref="I5277:J5277"/>
    <mergeCell ref="K5277:N5277"/>
    <mergeCell ref="O5277:P5277"/>
    <mergeCell ref="A5278:B5278"/>
    <mergeCell ref="C5278:F5278"/>
    <mergeCell ref="I5278:J5278"/>
    <mergeCell ref="K5278:N5278"/>
    <mergeCell ref="O5278:P5278"/>
    <mergeCell ref="A5275:B5275"/>
    <mergeCell ref="C5275:F5275"/>
    <mergeCell ref="I5275:J5275"/>
    <mergeCell ref="K5275:N5275"/>
    <mergeCell ref="O5275:P5275"/>
    <mergeCell ref="A5276:B5276"/>
    <mergeCell ref="C5276:F5276"/>
    <mergeCell ref="I5276:J5276"/>
    <mergeCell ref="K5276:N5276"/>
    <mergeCell ref="O5276:P5276"/>
    <mergeCell ref="A5273:B5273"/>
    <mergeCell ref="C5273:F5273"/>
    <mergeCell ref="I5273:J5273"/>
    <mergeCell ref="K5273:N5273"/>
    <mergeCell ref="O5273:P5273"/>
    <mergeCell ref="A5274:B5274"/>
    <mergeCell ref="C5274:F5274"/>
    <mergeCell ref="I5274:J5274"/>
    <mergeCell ref="K5274:N5274"/>
    <mergeCell ref="O5274:P5274"/>
    <mergeCell ref="A5287:B5287"/>
    <mergeCell ref="C5287:F5287"/>
    <mergeCell ref="I5287:J5287"/>
    <mergeCell ref="K5287:N5287"/>
    <mergeCell ref="O5287:P5287"/>
    <mergeCell ref="A5288:B5288"/>
    <mergeCell ref="C5288:F5288"/>
    <mergeCell ref="I5288:J5288"/>
    <mergeCell ref="K5288:N5288"/>
    <mergeCell ref="O5288:P5288"/>
    <mergeCell ref="A5285:B5285"/>
    <mergeCell ref="C5285:F5285"/>
    <mergeCell ref="I5285:J5285"/>
    <mergeCell ref="K5285:N5285"/>
    <mergeCell ref="O5285:P5285"/>
    <mergeCell ref="A5286:B5286"/>
    <mergeCell ref="C5286:F5286"/>
    <mergeCell ref="I5286:J5286"/>
    <mergeCell ref="K5286:N5286"/>
    <mergeCell ref="O5286:P5286"/>
    <mergeCell ref="A5283:B5283"/>
    <mergeCell ref="C5283:F5283"/>
    <mergeCell ref="I5283:J5283"/>
    <mergeCell ref="K5283:N5283"/>
    <mergeCell ref="O5283:P5283"/>
    <mergeCell ref="A5284:B5284"/>
    <mergeCell ref="C5284:F5284"/>
    <mergeCell ref="I5284:J5284"/>
    <mergeCell ref="K5284:N5284"/>
    <mergeCell ref="O5284:P5284"/>
    <mergeCell ref="A5281:B5281"/>
    <mergeCell ref="C5281:F5281"/>
    <mergeCell ref="I5281:J5281"/>
    <mergeCell ref="K5281:N5281"/>
    <mergeCell ref="O5281:P5281"/>
    <mergeCell ref="A5282:B5282"/>
    <mergeCell ref="C5282:F5282"/>
    <mergeCell ref="I5282:J5282"/>
    <mergeCell ref="K5282:N5282"/>
    <mergeCell ref="O5282:P5282"/>
    <mergeCell ref="A5295:B5295"/>
    <mergeCell ref="C5295:F5295"/>
    <mergeCell ref="I5295:J5295"/>
    <mergeCell ref="K5295:N5295"/>
    <mergeCell ref="O5295:P5295"/>
    <mergeCell ref="A5296:B5296"/>
    <mergeCell ref="C5296:F5296"/>
    <mergeCell ref="I5296:J5296"/>
    <mergeCell ref="K5296:N5296"/>
    <mergeCell ref="O5296:P5296"/>
    <mergeCell ref="A5293:B5293"/>
    <mergeCell ref="C5293:F5293"/>
    <mergeCell ref="I5293:J5293"/>
    <mergeCell ref="K5293:N5293"/>
    <mergeCell ref="O5293:P5293"/>
    <mergeCell ref="A5294:B5294"/>
    <mergeCell ref="C5294:F5294"/>
    <mergeCell ref="I5294:J5294"/>
    <mergeCell ref="K5294:N5294"/>
    <mergeCell ref="O5294:P5294"/>
    <mergeCell ref="A5291:B5291"/>
    <mergeCell ref="C5291:F5291"/>
    <mergeCell ref="I5291:J5291"/>
    <mergeCell ref="K5291:N5291"/>
    <mergeCell ref="O5291:P5291"/>
    <mergeCell ref="A5292:B5292"/>
    <mergeCell ref="C5292:F5292"/>
    <mergeCell ref="I5292:J5292"/>
    <mergeCell ref="K5292:N5292"/>
    <mergeCell ref="O5292:P5292"/>
    <mergeCell ref="A5289:B5289"/>
    <mergeCell ref="C5289:F5289"/>
    <mergeCell ref="I5289:J5289"/>
    <mergeCell ref="K5289:N5289"/>
    <mergeCell ref="O5289:P5289"/>
    <mergeCell ref="A5290:B5290"/>
    <mergeCell ref="C5290:F5290"/>
    <mergeCell ref="I5290:J5290"/>
    <mergeCell ref="K5290:N5290"/>
    <mergeCell ref="O5290:P5290"/>
    <mergeCell ref="A5304:B5304"/>
    <mergeCell ref="C5304:Q5304"/>
    <mergeCell ref="A5305:B5305"/>
    <mergeCell ref="C5305:F5305"/>
    <mergeCell ref="I5305:J5305"/>
    <mergeCell ref="K5305:N5305"/>
    <mergeCell ref="O5305:P5305"/>
    <mergeCell ref="A5301:B5301"/>
    <mergeCell ref="C5301:F5301"/>
    <mergeCell ref="I5301:J5301"/>
    <mergeCell ref="K5301:N5301"/>
    <mergeCell ref="O5301:P5301"/>
    <mergeCell ref="A5302:F5302"/>
    <mergeCell ref="I5302:J5302"/>
    <mergeCell ref="K5302:N5302"/>
    <mergeCell ref="O5302:P5302"/>
    <mergeCell ref="A5299:B5299"/>
    <mergeCell ref="C5299:F5299"/>
    <mergeCell ref="I5299:J5299"/>
    <mergeCell ref="K5299:N5299"/>
    <mergeCell ref="O5299:P5299"/>
    <mergeCell ref="A5300:B5300"/>
    <mergeCell ref="C5300:F5300"/>
    <mergeCell ref="I5300:J5300"/>
    <mergeCell ref="K5300:N5300"/>
    <mergeCell ref="O5300:P5300"/>
    <mergeCell ref="A5297:B5297"/>
    <mergeCell ref="C5297:F5297"/>
    <mergeCell ref="I5297:J5297"/>
    <mergeCell ref="K5297:N5297"/>
    <mergeCell ref="O5297:P5297"/>
    <mergeCell ref="A5298:B5298"/>
    <mergeCell ref="C5298:F5298"/>
    <mergeCell ref="I5298:J5298"/>
    <mergeCell ref="K5298:N5298"/>
    <mergeCell ref="O5298:P5298"/>
    <mergeCell ref="A5312:B5312"/>
    <mergeCell ref="C5312:F5312"/>
    <mergeCell ref="I5312:J5312"/>
    <mergeCell ref="K5312:N5312"/>
    <mergeCell ref="O5312:P5312"/>
    <mergeCell ref="A5313:B5313"/>
    <mergeCell ref="C5313:F5313"/>
    <mergeCell ref="I5313:J5313"/>
    <mergeCell ref="K5313:N5313"/>
    <mergeCell ref="O5313:P5313"/>
    <mergeCell ref="A5310:B5310"/>
    <mergeCell ref="C5310:F5310"/>
    <mergeCell ref="I5310:J5310"/>
    <mergeCell ref="K5310:N5310"/>
    <mergeCell ref="O5310:P5310"/>
    <mergeCell ref="A5311:B5311"/>
    <mergeCell ref="C5311:F5311"/>
    <mergeCell ref="I5311:J5311"/>
    <mergeCell ref="K5311:N5311"/>
    <mergeCell ref="O5311:P5311"/>
    <mergeCell ref="A5308:B5308"/>
    <mergeCell ref="C5308:F5308"/>
    <mergeCell ref="I5308:J5308"/>
    <mergeCell ref="K5308:N5308"/>
    <mergeCell ref="O5308:P5308"/>
    <mergeCell ref="A5309:B5309"/>
    <mergeCell ref="C5309:F5309"/>
    <mergeCell ref="I5309:J5309"/>
    <mergeCell ref="K5309:N5309"/>
    <mergeCell ref="O5309:P5309"/>
    <mergeCell ref="A5306:B5306"/>
    <mergeCell ref="C5306:F5306"/>
    <mergeCell ref="I5306:J5306"/>
    <mergeCell ref="K5306:N5306"/>
    <mergeCell ref="O5306:P5306"/>
    <mergeCell ref="A5307:B5307"/>
    <mergeCell ref="C5307:F5307"/>
    <mergeCell ref="I5307:J5307"/>
    <mergeCell ref="K5307:N5307"/>
    <mergeCell ref="O5307:P5307"/>
    <mergeCell ref="A5320:B5320"/>
    <mergeCell ref="C5320:F5320"/>
    <mergeCell ref="I5320:J5320"/>
    <mergeCell ref="K5320:N5320"/>
    <mergeCell ref="O5320:P5320"/>
    <mergeCell ref="A5321:B5321"/>
    <mergeCell ref="C5321:F5321"/>
    <mergeCell ref="I5321:J5321"/>
    <mergeCell ref="K5321:N5321"/>
    <mergeCell ref="O5321:P5321"/>
    <mergeCell ref="A5318:B5318"/>
    <mergeCell ref="C5318:F5318"/>
    <mergeCell ref="I5318:J5318"/>
    <mergeCell ref="K5318:N5318"/>
    <mergeCell ref="O5318:P5318"/>
    <mergeCell ref="A5319:B5319"/>
    <mergeCell ref="C5319:F5319"/>
    <mergeCell ref="I5319:J5319"/>
    <mergeCell ref="K5319:N5319"/>
    <mergeCell ref="O5319:P5319"/>
    <mergeCell ref="A5316:B5316"/>
    <mergeCell ref="C5316:F5316"/>
    <mergeCell ref="I5316:J5316"/>
    <mergeCell ref="K5316:N5316"/>
    <mergeCell ref="O5316:P5316"/>
    <mergeCell ref="A5317:B5317"/>
    <mergeCell ref="C5317:F5317"/>
    <mergeCell ref="I5317:J5317"/>
    <mergeCell ref="K5317:N5317"/>
    <mergeCell ref="O5317:P5317"/>
    <mergeCell ref="A5314:B5314"/>
    <mergeCell ref="C5314:F5314"/>
    <mergeCell ref="I5314:J5314"/>
    <mergeCell ref="K5314:N5314"/>
    <mergeCell ref="O5314:P5314"/>
    <mergeCell ref="A5315:B5315"/>
    <mergeCell ref="C5315:F5315"/>
    <mergeCell ref="I5315:J5315"/>
    <mergeCell ref="K5315:N5315"/>
    <mergeCell ref="O5315:P5315"/>
    <mergeCell ref="A5329:B5329"/>
    <mergeCell ref="C5329:F5329"/>
    <mergeCell ref="I5329:J5329"/>
    <mergeCell ref="K5329:N5329"/>
    <mergeCell ref="O5329:P5329"/>
    <mergeCell ref="A5330:B5330"/>
    <mergeCell ref="C5330:F5330"/>
    <mergeCell ref="I5330:J5330"/>
    <mergeCell ref="K5330:N5330"/>
    <mergeCell ref="O5330:P5330"/>
    <mergeCell ref="A5326:F5326"/>
    <mergeCell ref="I5326:J5326"/>
    <mergeCell ref="K5326:N5326"/>
    <mergeCell ref="O5326:P5326"/>
    <mergeCell ref="A5328:B5328"/>
    <mergeCell ref="C5328:Q5328"/>
    <mergeCell ref="A5324:B5324"/>
    <mergeCell ref="C5324:F5324"/>
    <mergeCell ref="I5324:J5324"/>
    <mergeCell ref="K5324:N5324"/>
    <mergeCell ref="O5324:P5324"/>
    <mergeCell ref="A5325:B5325"/>
    <mergeCell ref="C5325:F5325"/>
    <mergeCell ref="I5325:J5325"/>
    <mergeCell ref="K5325:N5325"/>
    <mergeCell ref="O5325:P5325"/>
    <mergeCell ref="A5322:B5322"/>
    <mergeCell ref="C5322:F5322"/>
    <mergeCell ref="I5322:J5322"/>
    <mergeCell ref="K5322:N5322"/>
    <mergeCell ref="O5322:P5322"/>
    <mergeCell ref="A5323:B5323"/>
    <mergeCell ref="C5323:F5323"/>
    <mergeCell ref="I5323:J5323"/>
    <mergeCell ref="K5323:N5323"/>
    <mergeCell ref="O5323:P5323"/>
    <mergeCell ref="A5338:B5338"/>
    <mergeCell ref="C5338:F5338"/>
    <mergeCell ref="I5338:J5338"/>
    <mergeCell ref="K5338:N5338"/>
    <mergeCell ref="O5338:P5338"/>
    <mergeCell ref="A5339:B5339"/>
    <mergeCell ref="C5339:F5339"/>
    <mergeCell ref="I5339:J5339"/>
    <mergeCell ref="K5339:N5339"/>
    <mergeCell ref="O5339:P5339"/>
    <mergeCell ref="A5336:B5336"/>
    <mergeCell ref="C5336:F5336"/>
    <mergeCell ref="I5336:J5336"/>
    <mergeCell ref="K5336:N5336"/>
    <mergeCell ref="O5336:P5336"/>
    <mergeCell ref="A5337:B5337"/>
    <mergeCell ref="C5337:F5337"/>
    <mergeCell ref="I5337:J5337"/>
    <mergeCell ref="K5337:N5337"/>
    <mergeCell ref="O5337:P5337"/>
    <mergeCell ref="A5333:F5333"/>
    <mergeCell ref="I5333:J5333"/>
    <mergeCell ref="K5333:N5333"/>
    <mergeCell ref="O5333:P5333"/>
    <mergeCell ref="A5335:B5335"/>
    <mergeCell ref="C5335:Q5335"/>
    <mergeCell ref="A5331:B5331"/>
    <mergeCell ref="C5331:F5331"/>
    <mergeCell ref="I5331:J5331"/>
    <mergeCell ref="K5331:N5331"/>
    <mergeCell ref="O5331:P5331"/>
    <mergeCell ref="A5332:B5332"/>
    <mergeCell ref="C5332:F5332"/>
    <mergeCell ref="I5332:J5332"/>
    <mergeCell ref="K5332:N5332"/>
    <mergeCell ref="O5332:P5332"/>
    <mergeCell ref="A5346:B5346"/>
    <mergeCell ref="C5346:F5346"/>
    <mergeCell ref="I5346:J5346"/>
    <mergeCell ref="K5346:N5346"/>
    <mergeCell ref="O5346:P5346"/>
    <mergeCell ref="A5347:B5347"/>
    <mergeCell ref="C5347:F5347"/>
    <mergeCell ref="I5347:J5347"/>
    <mergeCell ref="K5347:N5347"/>
    <mergeCell ref="O5347:P5347"/>
    <mergeCell ref="A5344:B5344"/>
    <mergeCell ref="C5344:F5344"/>
    <mergeCell ref="I5344:J5344"/>
    <mergeCell ref="K5344:N5344"/>
    <mergeCell ref="O5344:P5344"/>
    <mergeCell ref="A5345:B5345"/>
    <mergeCell ref="C5345:F5345"/>
    <mergeCell ref="I5345:J5345"/>
    <mergeCell ref="K5345:N5345"/>
    <mergeCell ref="O5345:P5345"/>
    <mergeCell ref="A5342:B5342"/>
    <mergeCell ref="C5342:F5342"/>
    <mergeCell ref="I5342:J5342"/>
    <mergeCell ref="K5342:N5342"/>
    <mergeCell ref="O5342:P5342"/>
    <mergeCell ref="A5343:B5343"/>
    <mergeCell ref="C5343:F5343"/>
    <mergeCell ref="I5343:J5343"/>
    <mergeCell ref="K5343:N5343"/>
    <mergeCell ref="O5343:P5343"/>
    <mergeCell ref="A5340:B5340"/>
    <mergeCell ref="C5340:F5340"/>
    <mergeCell ref="I5340:J5340"/>
    <mergeCell ref="K5340:N5340"/>
    <mergeCell ref="O5340:P5340"/>
    <mergeCell ref="A5341:B5341"/>
    <mergeCell ref="C5341:F5341"/>
    <mergeCell ref="I5341:J5341"/>
    <mergeCell ref="K5341:N5341"/>
    <mergeCell ref="O5341:P5341"/>
    <mergeCell ref="A5354:B5354"/>
    <mergeCell ref="C5354:F5354"/>
    <mergeCell ref="I5354:J5354"/>
    <mergeCell ref="K5354:N5354"/>
    <mergeCell ref="O5354:P5354"/>
    <mergeCell ref="A5355:B5355"/>
    <mergeCell ref="C5355:F5355"/>
    <mergeCell ref="I5355:J5355"/>
    <mergeCell ref="K5355:N5355"/>
    <mergeCell ref="O5355:P5355"/>
    <mergeCell ref="A5352:B5352"/>
    <mergeCell ref="C5352:F5352"/>
    <mergeCell ref="I5352:J5352"/>
    <mergeCell ref="K5352:N5352"/>
    <mergeCell ref="O5352:P5352"/>
    <mergeCell ref="A5353:B5353"/>
    <mergeCell ref="C5353:F5353"/>
    <mergeCell ref="I5353:J5353"/>
    <mergeCell ref="K5353:N5353"/>
    <mergeCell ref="O5353:P5353"/>
    <mergeCell ref="A5350:B5350"/>
    <mergeCell ref="C5350:F5350"/>
    <mergeCell ref="I5350:J5350"/>
    <mergeCell ref="K5350:N5350"/>
    <mergeCell ref="O5350:P5350"/>
    <mergeCell ref="A5351:B5351"/>
    <mergeCell ref="C5351:F5351"/>
    <mergeCell ref="I5351:J5351"/>
    <mergeCell ref="K5351:N5351"/>
    <mergeCell ref="O5351:P5351"/>
    <mergeCell ref="A5348:B5348"/>
    <mergeCell ref="C5348:F5348"/>
    <mergeCell ref="I5348:J5348"/>
    <mergeCell ref="K5348:N5348"/>
    <mergeCell ref="O5348:P5348"/>
    <mergeCell ref="A5349:B5349"/>
    <mergeCell ref="C5349:F5349"/>
    <mergeCell ref="I5349:J5349"/>
    <mergeCell ref="K5349:N5349"/>
    <mergeCell ref="O5349:P5349"/>
    <mergeCell ref="A5362:B5362"/>
    <mergeCell ref="C5362:F5362"/>
    <mergeCell ref="I5362:J5362"/>
    <mergeCell ref="K5362:N5362"/>
    <mergeCell ref="O5362:P5362"/>
    <mergeCell ref="A5363:B5363"/>
    <mergeCell ref="C5363:F5363"/>
    <mergeCell ref="I5363:J5363"/>
    <mergeCell ref="K5363:N5363"/>
    <mergeCell ref="O5363:P5363"/>
    <mergeCell ref="A5360:B5360"/>
    <mergeCell ref="C5360:F5360"/>
    <mergeCell ref="I5360:J5360"/>
    <mergeCell ref="K5360:N5360"/>
    <mergeCell ref="O5360:P5360"/>
    <mergeCell ref="A5361:B5361"/>
    <mergeCell ref="C5361:F5361"/>
    <mergeCell ref="I5361:J5361"/>
    <mergeCell ref="K5361:N5361"/>
    <mergeCell ref="O5361:P5361"/>
    <mergeCell ref="A5358:B5358"/>
    <mergeCell ref="C5358:F5358"/>
    <mergeCell ref="I5358:J5358"/>
    <mergeCell ref="K5358:N5358"/>
    <mergeCell ref="O5358:P5358"/>
    <mergeCell ref="A5359:B5359"/>
    <mergeCell ref="C5359:F5359"/>
    <mergeCell ref="I5359:J5359"/>
    <mergeCell ref="K5359:N5359"/>
    <mergeCell ref="O5359:P5359"/>
    <mergeCell ref="A5356:B5356"/>
    <mergeCell ref="C5356:F5356"/>
    <mergeCell ref="I5356:J5356"/>
    <mergeCell ref="K5356:N5356"/>
    <mergeCell ref="O5356:P5356"/>
    <mergeCell ref="A5357:B5357"/>
    <mergeCell ref="C5357:F5357"/>
    <mergeCell ref="I5357:J5357"/>
    <mergeCell ref="K5357:N5357"/>
    <mergeCell ref="O5357:P5357"/>
    <mergeCell ref="A5371:B5371"/>
    <mergeCell ref="C5371:F5371"/>
    <mergeCell ref="I5371:J5371"/>
    <mergeCell ref="K5371:N5371"/>
    <mergeCell ref="O5371:P5371"/>
    <mergeCell ref="A5372:B5372"/>
    <mergeCell ref="C5372:F5372"/>
    <mergeCell ref="I5372:J5372"/>
    <mergeCell ref="K5372:N5372"/>
    <mergeCell ref="O5372:P5372"/>
    <mergeCell ref="A5368:F5368"/>
    <mergeCell ref="I5368:J5368"/>
    <mergeCell ref="K5368:N5368"/>
    <mergeCell ref="O5368:P5368"/>
    <mergeCell ref="A5370:B5370"/>
    <mergeCell ref="C5370:Q5370"/>
    <mergeCell ref="A5366:B5366"/>
    <mergeCell ref="C5366:F5366"/>
    <mergeCell ref="I5366:J5366"/>
    <mergeCell ref="K5366:N5366"/>
    <mergeCell ref="O5366:P5366"/>
    <mergeCell ref="A5367:B5367"/>
    <mergeCell ref="C5367:F5367"/>
    <mergeCell ref="I5367:J5367"/>
    <mergeCell ref="K5367:N5367"/>
    <mergeCell ref="O5367:P5367"/>
    <mergeCell ref="A5364:B5364"/>
    <mergeCell ref="C5364:F5364"/>
    <mergeCell ref="I5364:J5364"/>
    <mergeCell ref="K5364:N5364"/>
    <mergeCell ref="O5364:P5364"/>
    <mergeCell ref="A5365:B5365"/>
    <mergeCell ref="C5365:F5365"/>
    <mergeCell ref="I5365:J5365"/>
    <mergeCell ref="K5365:N5365"/>
    <mergeCell ref="O5365:P5365"/>
    <mergeCell ref="A5379:B5379"/>
    <mergeCell ref="C5379:F5379"/>
    <mergeCell ref="I5379:J5379"/>
    <mergeCell ref="K5379:N5379"/>
    <mergeCell ref="O5379:P5379"/>
    <mergeCell ref="A5380:B5380"/>
    <mergeCell ref="C5380:F5380"/>
    <mergeCell ref="I5380:J5380"/>
    <mergeCell ref="K5380:N5380"/>
    <mergeCell ref="O5380:P5380"/>
    <mergeCell ref="A5377:B5377"/>
    <mergeCell ref="C5377:F5377"/>
    <mergeCell ref="I5377:J5377"/>
    <mergeCell ref="K5377:N5377"/>
    <mergeCell ref="O5377:P5377"/>
    <mergeCell ref="A5378:B5378"/>
    <mergeCell ref="C5378:F5378"/>
    <mergeCell ref="I5378:J5378"/>
    <mergeCell ref="K5378:N5378"/>
    <mergeCell ref="O5378:P5378"/>
    <mergeCell ref="A5375:B5375"/>
    <mergeCell ref="C5375:F5375"/>
    <mergeCell ref="I5375:J5375"/>
    <mergeCell ref="K5375:N5375"/>
    <mergeCell ref="O5375:P5375"/>
    <mergeCell ref="A5376:B5376"/>
    <mergeCell ref="C5376:F5376"/>
    <mergeCell ref="I5376:J5376"/>
    <mergeCell ref="K5376:N5376"/>
    <mergeCell ref="O5376:P5376"/>
    <mergeCell ref="A5373:B5373"/>
    <mergeCell ref="C5373:F5373"/>
    <mergeCell ref="I5373:J5373"/>
    <mergeCell ref="K5373:N5373"/>
    <mergeCell ref="O5373:P5373"/>
    <mergeCell ref="A5374:B5374"/>
    <mergeCell ref="C5374:F5374"/>
    <mergeCell ref="I5374:J5374"/>
    <mergeCell ref="K5374:N5374"/>
    <mergeCell ref="O5374:P5374"/>
    <mergeCell ref="A5387:B5387"/>
    <mergeCell ref="C5387:F5387"/>
    <mergeCell ref="I5387:J5387"/>
    <mergeCell ref="K5387:N5387"/>
    <mergeCell ref="O5387:P5387"/>
    <mergeCell ref="A5388:B5388"/>
    <mergeCell ref="C5388:F5388"/>
    <mergeCell ref="I5388:J5388"/>
    <mergeCell ref="K5388:N5388"/>
    <mergeCell ref="O5388:P5388"/>
    <mergeCell ref="A5385:B5385"/>
    <mergeCell ref="C5385:F5385"/>
    <mergeCell ref="I5385:J5385"/>
    <mergeCell ref="K5385:N5385"/>
    <mergeCell ref="O5385:P5385"/>
    <mergeCell ref="A5386:B5386"/>
    <mergeCell ref="C5386:F5386"/>
    <mergeCell ref="I5386:J5386"/>
    <mergeCell ref="K5386:N5386"/>
    <mergeCell ref="O5386:P5386"/>
    <mergeCell ref="A5383:B5383"/>
    <mergeCell ref="C5383:F5383"/>
    <mergeCell ref="I5383:J5383"/>
    <mergeCell ref="K5383:N5383"/>
    <mergeCell ref="O5383:P5383"/>
    <mergeCell ref="A5384:B5384"/>
    <mergeCell ref="C5384:F5384"/>
    <mergeCell ref="I5384:J5384"/>
    <mergeCell ref="K5384:N5384"/>
    <mergeCell ref="O5384:P5384"/>
    <mergeCell ref="A5381:B5381"/>
    <mergeCell ref="C5381:F5381"/>
    <mergeCell ref="I5381:J5381"/>
    <mergeCell ref="K5381:N5381"/>
    <mergeCell ref="O5381:P5381"/>
    <mergeCell ref="A5382:B5382"/>
    <mergeCell ref="C5382:F5382"/>
    <mergeCell ref="I5382:J5382"/>
    <mergeCell ref="K5382:N5382"/>
    <mergeCell ref="O5382:P5382"/>
    <mergeCell ref="A5396:B5396"/>
    <mergeCell ref="C5396:F5396"/>
    <mergeCell ref="I5396:J5396"/>
    <mergeCell ref="K5396:N5396"/>
    <mergeCell ref="O5396:P5396"/>
    <mergeCell ref="A5397:B5397"/>
    <mergeCell ref="C5397:F5397"/>
    <mergeCell ref="I5397:J5397"/>
    <mergeCell ref="K5397:N5397"/>
    <mergeCell ref="O5397:P5397"/>
    <mergeCell ref="A5394:B5394"/>
    <mergeCell ref="C5394:F5394"/>
    <mergeCell ref="I5394:J5394"/>
    <mergeCell ref="K5394:N5394"/>
    <mergeCell ref="O5394:P5394"/>
    <mergeCell ref="A5395:B5395"/>
    <mergeCell ref="C5395:F5395"/>
    <mergeCell ref="I5395:J5395"/>
    <mergeCell ref="K5395:N5395"/>
    <mergeCell ref="O5395:P5395"/>
    <mergeCell ref="A5392:B5392"/>
    <mergeCell ref="C5392:Q5392"/>
    <mergeCell ref="A5393:B5393"/>
    <mergeCell ref="C5393:F5393"/>
    <mergeCell ref="I5393:J5393"/>
    <mergeCell ref="K5393:N5393"/>
    <mergeCell ref="O5393:P5393"/>
    <mergeCell ref="A5389:B5389"/>
    <mergeCell ref="C5389:F5389"/>
    <mergeCell ref="I5389:J5389"/>
    <mergeCell ref="K5389:N5389"/>
    <mergeCell ref="O5389:P5389"/>
    <mergeCell ref="A5390:F5390"/>
    <mergeCell ref="I5390:J5390"/>
    <mergeCell ref="K5390:N5390"/>
    <mergeCell ref="O5390:P5390"/>
    <mergeCell ref="A5405:B5405"/>
    <mergeCell ref="C5405:F5405"/>
    <mergeCell ref="I5405:J5405"/>
    <mergeCell ref="K5405:N5405"/>
    <mergeCell ref="O5405:P5405"/>
    <mergeCell ref="A5406:B5406"/>
    <mergeCell ref="C5406:F5406"/>
    <mergeCell ref="I5406:J5406"/>
    <mergeCell ref="K5406:N5406"/>
    <mergeCell ref="O5406:P5406"/>
    <mergeCell ref="A5403:B5403"/>
    <mergeCell ref="C5403:F5403"/>
    <mergeCell ref="I5403:J5403"/>
    <mergeCell ref="K5403:N5403"/>
    <mergeCell ref="O5403:P5403"/>
    <mergeCell ref="A5404:B5404"/>
    <mergeCell ref="C5404:F5404"/>
    <mergeCell ref="I5404:J5404"/>
    <mergeCell ref="K5404:N5404"/>
    <mergeCell ref="O5404:P5404"/>
    <mergeCell ref="A5401:B5401"/>
    <mergeCell ref="C5401:Q5401"/>
    <mergeCell ref="A5402:B5402"/>
    <mergeCell ref="C5402:F5402"/>
    <mergeCell ref="I5402:J5402"/>
    <mergeCell ref="K5402:N5402"/>
    <mergeCell ref="O5402:P5402"/>
    <mergeCell ref="A5398:B5398"/>
    <mergeCell ref="C5398:F5398"/>
    <mergeCell ref="I5398:J5398"/>
    <mergeCell ref="K5398:N5398"/>
    <mergeCell ref="O5398:P5398"/>
    <mergeCell ref="A5399:F5399"/>
    <mergeCell ref="I5399:J5399"/>
    <mergeCell ref="K5399:N5399"/>
    <mergeCell ref="O5399:P5399"/>
    <mergeCell ref="A5413:B5413"/>
    <mergeCell ref="C5413:F5413"/>
    <mergeCell ref="I5413:J5413"/>
    <mergeCell ref="K5413:N5413"/>
    <mergeCell ref="O5413:P5413"/>
    <mergeCell ref="A5414:B5414"/>
    <mergeCell ref="C5414:F5414"/>
    <mergeCell ref="I5414:J5414"/>
    <mergeCell ref="K5414:N5414"/>
    <mergeCell ref="O5414:P5414"/>
    <mergeCell ref="A5411:B5411"/>
    <mergeCell ref="C5411:F5411"/>
    <mergeCell ref="I5411:J5411"/>
    <mergeCell ref="K5411:N5411"/>
    <mergeCell ref="O5411:P5411"/>
    <mergeCell ref="A5412:B5412"/>
    <mergeCell ref="C5412:F5412"/>
    <mergeCell ref="I5412:J5412"/>
    <mergeCell ref="K5412:N5412"/>
    <mergeCell ref="O5412:P5412"/>
    <mergeCell ref="A5409:B5409"/>
    <mergeCell ref="C5409:F5409"/>
    <mergeCell ref="I5409:J5409"/>
    <mergeCell ref="K5409:N5409"/>
    <mergeCell ref="O5409:P5409"/>
    <mergeCell ref="A5410:B5410"/>
    <mergeCell ref="C5410:F5410"/>
    <mergeCell ref="I5410:J5410"/>
    <mergeCell ref="K5410:N5410"/>
    <mergeCell ref="O5410:P5410"/>
    <mergeCell ref="A5407:B5407"/>
    <mergeCell ref="C5407:F5407"/>
    <mergeCell ref="I5407:J5407"/>
    <mergeCell ref="K5407:N5407"/>
    <mergeCell ref="O5407:P5407"/>
    <mergeCell ref="A5408:B5408"/>
    <mergeCell ref="C5408:F5408"/>
    <mergeCell ref="I5408:J5408"/>
    <mergeCell ref="K5408:N5408"/>
    <mergeCell ref="O5408:P5408"/>
    <mergeCell ref="A5422:B5422"/>
    <mergeCell ref="C5422:F5422"/>
    <mergeCell ref="I5422:J5422"/>
    <mergeCell ref="K5422:N5422"/>
    <mergeCell ref="O5422:P5422"/>
    <mergeCell ref="A5423:B5423"/>
    <mergeCell ref="C5423:F5423"/>
    <mergeCell ref="I5423:J5423"/>
    <mergeCell ref="K5423:N5423"/>
    <mergeCell ref="O5423:P5423"/>
    <mergeCell ref="A5419:F5419"/>
    <mergeCell ref="I5419:J5419"/>
    <mergeCell ref="K5419:N5419"/>
    <mergeCell ref="O5419:P5419"/>
    <mergeCell ref="A5421:B5421"/>
    <mergeCell ref="C5421:Q5421"/>
    <mergeCell ref="A5417:B5417"/>
    <mergeCell ref="C5417:F5417"/>
    <mergeCell ref="I5417:J5417"/>
    <mergeCell ref="K5417:N5417"/>
    <mergeCell ref="O5417:P5417"/>
    <mergeCell ref="A5418:B5418"/>
    <mergeCell ref="C5418:F5418"/>
    <mergeCell ref="I5418:J5418"/>
    <mergeCell ref="K5418:N5418"/>
    <mergeCell ref="O5418:P5418"/>
    <mergeCell ref="A5415:B5415"/>
    <mergeCell ref="C5415:F5415"/>
    <mergeCell ref="I5415:J5415"/>
    <mergeCell ref="K5415:N5415"/>
    <mergeCell ref="O5415:P5415"/>
    <mergeCell ref="A5416:B5416"/>
    <mergeCell ref="C5416:F5416"/>
    <mergeCell ref="I5416:J5416"/>
    <mergeCell ref="K5416:N5416"/>
    <mergeCell ref="O5416:P5416"/>
    <mergeCell ref="A5434:F5434"/>
    <mergeCell ref="I5434:J5434"/>
    <mergeCell ref="K5434:N5434"/>
    <mergeCell ref="O5434:P5434"/>
    <mergeCell ref="A5436:B5436"/>
    <mergeCell ref="C5436:Q5436"/>
    <mergeCell ref="A5432:B5432"/>
    <mergeCell ref="C5432:Q5432"/>
    <mergeCell ref="A5433:B5433"/>
    <mergeCell ref="C5433:F5433"/>
    <mergeCell ref="I5433:J5433"/>
    <mergeCell ref="K5433:N5433"/>
    <mergeCell ref="O5433:P5433"/>
    <mergeCell ref="A5429:B5429"/>
    <mergeCell ref="C5429:F5429"/>
    <mergeCell ref="I5429:J5429"/>
    <mergeCell ref="K5429:N5429"/>
    <mergeCell ref="O5429:P5429"/>
    <mergeCell ref="A5430:F5430"/>
    <mergeCell ref="I5430:J5430"/>
    <mergeCell ref="K5430:N5430"/>
    <mergeCell ref="O5430:P5430"/>
    <mergeCell ref="A5426:F5426"/>
    <mergeCell ref="I5426:J5426"/>
    <mergeCell ref="K5426:N5426"/>
    <mergeCell ref="O5426:P5426"/>
    <mergeCell ref="A5428:B5428"/>
    <mergeCell ref="C5428:Q5428"/>
    <mergeCell ref="A5424:B5424"/>
    <mergeCell ref="C5424:F5424"/>
    <mergeCell ref="I5424:J5424"/>
    <mergeCell ref="K5424:N5424"/>
    <mergeCell ref="O5424:P5424"/>
    <mergeCell ref="A5425:B5425"/>
    <mergeCell ref="C5425:F5425"/>
    <mergeCell ref="I5425:J5425"/>
    <mergeCell ref="K5425:N5425"/>
    <mergeCell ref="O5425:P5425"/>
    <mergeCell ref="A5448:B5448"/>
    <mergeCell ref="C5448:Q5448"/>
    <mergeCell ref="A5449:B5449"/>
    <mergeCell ref="C5449:F5449"/>
    <mergeCell ref="I5449:J5449"/>
    <mergeCell ref="K5449:N5449"/>
    <mergeCell ref="O5449:P5449"/>
    <mergeCell ref="A5445:B5445"/>
    <mergeCell ref="C5445:F5445"/>
    <mergeCell ref="I5445:J5445"/>
    <mergeCell ref="K5445:N5445"/>
    <mergeCell ref="O5445:P5445"/>
    <mergeCell ref="A5446:F5446"/>
    <mergeCell ref="I5446:J5446"/>
    <mergeCell ref="K5446:N5446"/>
    <mergeCell ref="O5446:P5446"/>
    <mergeCell ref="A5442:F5442"/>
    <mergeCell ref="I5442:J5442"/>
    <mergeCell ref="K5442:N5442"/>
    <mergeCell ref="O5442:P5442"/>
    <mergeCell ref="A5444:B5444"/>
    <mergeCell ref="C5444:Q5444"/>
    <mergeCell ref="A5440:B5440"/>
    <mergeCell ref="C5440:Q5440"/>
    <mergeCell ref="A5441:B5441"/>
    <mergeCell ref="C5441:F5441"/>
    <mergeCell ref="I5441:J5441"/>
    <mergeCell ref="K5441:N5441"/>
    <mergeCell ref="O5441:P5441"/>
    <mergeCell ref="A5437:B5437"/>
    <mergeCell ref="C5437:F5437"/>
    <mergeCell ref="I5437:J5437"/>
    <mergeCell ref="K5437:N5437"/>
    <mergeCell ref="O5437:P5437"/>
    <mergeCell ref="A5438:F5438"/>
    <mergeCell ref="I5438:J5438"/>
    <mergeCell ref="K5438:N5438"/>
    <mergeCell ref="O5438:P5438"/>
    <mergeCell ref="A5461:B5461"/>
    <mergeCell ref="C5461:Q5461"/>
    <mergeCell ref="A5462:B5462"/>
    <mergeCell ref="C5462:F5462"/>
    <mergeCell ref="I5462:J5462"/>
    <mergeCell ref="K5462:N5462"/>
    <mergeCell ref="O5462:P5462"/>
    <mergeCell ref="A5458:B5458"/>
    <mergeCell ref="C5458:F5458"/>
    <mergeCell ref="I5458:J5458"/>
    <mergeCell ref="K5458:N5458"/>
    <mergeCell ref="O5458:P5458"/>
    <mergeCell ref="A5459:F5459"/>
    <mergeCell ref="I5459:J5459"/>
    <mergeCell ref="K5459:N5459"/>
    <mergeCell ref="O5459:P5459"/>
    <mergeCell ref="A5455:F5455"/>
    <mergeCell ref="I5455:J5455"/>
    <mergeCell ref="K5455:N5455"/>
    <mergeCell ref="O5455:P5455"/>
    <mergeCell ref="A5457:B5457"/>
    <mergeCell ref="C5457:Q5457"/>
    <mergeCell ref="A5453:B5453"/>
    <mergeCell ref="C5453:F5453"/>
    <mergeCell ref="I5453:J5453"/>
    <mergeCell ref="K5453:N5453"/>
    <mergeCell ref="O5453:P5453"/>
    <mergeCell ref="A5454:B5454"/>
    <mergeCell ref="C5454:F5454"/>
    <mergeCell ref="I5454:J5454"/>
    <mergeCell ref="K5454:N5454"/>
    <mergeCell ref="O5454:P5454"/>
    <mergeCell ref="A5450:F5450"/>
    <mergeCell ref="I5450:J5450"/>
    <mergeCell ref="K5450:N5450"/>
    <mergeCell ref="O5450:P5450"/>
    <mergeCell ref="A5452:B5452"/>
    <mergeCell ref="C5452:Q5452"/>
    <mergeCell ref="A5470:B5470"/>
    <mergeCell ref="C5470:F5470"/>
    <mergeCell ref="I5470:J5470"/>
    <mergeCell ref="K5470:N5470"/>
    <mergeCell ref="O5470:P5470"/>
    <mergeCell ref="A5471:B5471"/>
    <mergeCell ref="C5471:F5471"/>
    <mergeCell ref="I5471:J5471"/>
    <mergeCell ref="K5471:N5471"/>
    <mergeCell ref="O5471:P5471"/>
    <mergeCell ref="A5468:B5468"/>
    <mergeCell ref="C5468:F5468"/>
    <mergeCell ref="I5468:J5468"/>
    <mergeCell ref="K5468:N5468"/>
    <mergeCell ref="O5468:P5468"/>
    <mergeCell ref="A5469:B5469"/>
    <mergeCell ref="C5469:F5469"/>
    <mergeCell ref="I5469:J5469"/>
    <mergeCell ref="K5469:N5469"/>
    <mergeCell ref="O5469:P5469"/>
    <mergeCell ref="A5465:F5465"/>
    <mergeCell ref="I5465:J5465"/>
    <mergeCell ref="K5465:N5465"/>
    <mergeCell ref="O5465:P5465"/>
    <mergeCell ref="A5467:B5467"/>
    <mergeCell ref="C5467:Q5467"/>
    <mergeCell ref="A5463:B5463"/>
    <mergeCell ref="C5463:F5463"/>
    <mergeCell ref="I5463:J5463"/>
    <mergeCell ref="K5463:N5463"/>
    <mergeCell ref="O5463:P5463"/>
    <mergeCell ref="A5464:B5464"/>
    <mergeCell ref="C5464:F5464"/>
    <mergeCell ref="I5464:J5464"/>
    <mergeCell ref="K5464:N5464"/>
    <mergeCell ref="O5464:P5464"/>
    <mergeCell ref="A5478:B5478"/>
    <mergeCell ref="C5478:F5478"/>
    <mergeCell ref="I5478:J5478"/>
    <mergeCell ref="K5478:N5478"/>
    <mergeCell ref="O5478:P5478"/>
    <mergeCell ref="A5479:B5479"/>
    <mergeCell ref="C5479:F5479"/>
    <mergeCell ref="I5479:J5479"/>
    <mergeCell ref="K5479:N5479"/>
    <mergeCell ref="O5479:P5479"/>
    <mergeCell ref="A5476:B5476"/>
    <mergeCell ref="C5476:F5476"/>
    <mergeCell ref="I5476:J5476"/>
    <mergeCell ref="K5476:N5476"/>
    <mergeCell ref="O5476:P5476"/>
    <mergeCell ref="A5477:B5477"/>
    <mergeCell ref="C5477:F5477"/>
    <mergeCell ref="I5477:J5477"/>
    <mergeCell ref="K5477:N5477"/>
    <mergeCell ref="O5477:P5477"/>
    <mergeCell ref="A5474:B5474"/>
    <mergeCell ref="C5474:F5474"/>
    <mergeCell ref="I5474:J5474"/>
    <mergeCell ref="K5474:N5474"/>
    <mergeCell ref="O5474:P5474"/>
    <mergeCell ref="A5475:B5475"/>
    <mergeCell ref="C5475:F5475"/>
    <mergeCell ref="I5475:J5475"/>
    <mergeCell ref="K5475:N5475"/>
    <mergeCell ref="O5475:P5475"/>
    <mergeCell ref="A5472:B5472"/>
    <mergeCell ref="C5472:F5472"/>
    <mergeCell ref="I5472:J5472"/>
    <mergeCell ref="K5472:N5472"/>
    <mergeCell ref="O5472:P5472"/>
    <mergeCell ref="A5473:B5473"/>
    <mergeCell ref="C5473:F5473"/>
    <mergeCell ref="I5473:J5473"/>
    <mergeCell ref="K5473:N5473"/>
    <mergeCell ref="O5473:P5473"/>
    <mergeCell ref="A5486:F5486"/>
    <mergeCell ref="I5486:J5486"/>
    <mergeCell ref="K5486:N5486"/>
    <mergeCell ref="O5486:P5486"/>
    <mergeCell ref="A5488:B5488"/>
    <mergeCell ref="C5488:Q5488"/>
    <mergeCell ref="A5484:B5484"/>
    <mergeCell ref="C5484:F5484"/>
    <mergeCell ref="I5484:J5484"/>
    <mergeCell ref="K5484:N5484"/>
    <mergeCell ref="O5484:P5484"/>
    <mergeCell ref="A5485:B5485"/>
    <mergeCell ref="C5485:F5485"/>
    <mergeCell ref="I5485:J5485"/>
    <mergeCell ref="K5485:N5485"/>
    <mergeCell ref="O5485:P5485"/>
    <mergeCell ref="A5482:B5482"/>
    <mergeCell ref="C5482:F5482"/>
    <mergeCell ref="I5482:J5482"/>
    <mergeCell ref="K5482:N5482"/>
    <mergeCell ref="O5482:P5482"/>
    <mergeCell ref="A5483:B5483"/>
    <mergeCell ref="C5483:F5483"/>
    <mergeCell ref="I5483:J5483"/>
    <mergeCell ref="K5483:N5483"/>
    <mergeCell ref="O5483:P5483"/>
    <mergeCell ref="A5480:B5480"/>
    <mergeCell ref="C5480:F5480"/>
    <mergeCell ref="I5480:J5480"/>
    <mergeCell ref="K5480:N5480"/>
    <mergeCell ref="O5480:P5480"/>
    <mergeCell ref="A5481:B5481"/>
    <mergeCell ref="C5481:F5481"/>
    <mergeCell ref="I5481:J5481"/>
    <mergeCell ref="K5481:N5481"/>
    <mergeCell ref="O5481:P5481"/>
    <mergeCell ref="A5499:F5499"/>
    <mergeCell ref="I5499:J5499"/>
    <mergeCell ref="K5499:N5499"/>
    <mergeCell ref="O5499:P5499"/>
    <mergeCell ref="A5501:B5501"/>
    <mergeCell ref="C5501:Q5501"/>
    <mergeCell ref="A5497:B5497"/>
    <mergeCell ref="C5497:F5497"/>
    <mergeCell ref="I5497:J5497"/>
    <mergeCell ref="K5497:N5497"/>
    <mergeCell ref="O5497:P5497"/>
    <mergeCell ref="A5498:B5498"/>
    <mergeCell ref="C5498:F5498"/>
    <mergeCell ref="I5498:J5498"/>
    <mergeCell ref="K5498:N5498"/>
    <mergeCell ref="O5498:P5498"/>
    <mergeCell ref="A5494:F5494"/>
    <mergeCell ref="I5494:J5494"/>
    <mergeCell ref="K5494:N5494"/>
    <mergeCell ref="O5494:P5494"/>
    <mergeCell ref="A5496:B5496"/>
    <mergeCell ref="C5496:Q5496"/>
    <mergeCell ref="A5492:B5492"/>
    <mergeCell ref="C5492:Q5492"/>
    <mergeCell ref="A5493:B5493"/>
    <mergeCell ref="C5493:F5493"/>
    <mergeCell ref="I5493:J5493"/>
    <mergeCell ref="K5493:N5493"/>
    <mergeCell ref="O5493:P5493"/>
    <mergeCell ref="A5489:B5489"/>
    <mergeCell ref="C5489:F5489"/>
    <mergeCell ref="I5489:J5489"/>
    <mergeCell ref="K5489:N5489"/>
    <mergeCell ref="O5489:P5489"/>
    <mergeCell ref="A5490:F5490"/>
    <mergeCell ref="I5490:J5490"/>
    <mergeCell ref="K5490:N5490"/>
    <mergeCell ref="O5490:P5490"/>
    <mergeCell ref="A5509:B5509"/>
    <mergeCell ref="C5509:F5509"/>
    <mergeCell ref="I5509:J5509"/>
    <mergeCell ref="K5509:N5509"/>
    <mergeCell ref="O5509:P5509"/>
    <mergeCell ref="A5510:F5510"/>
    <mergeCell ref="I5510:J5510"/>
    <mergeCell ref="K5510:N5510"/>
    <mergeCell ref="O5510:P5510"/>
    <mergeCell ref="A5506:F5506"/>
    <mergeCell ref="I5506:J5506"/>
    <mergeCell ref="K5506:N5506"/>
    <mergeCell ref="O5506:P5506"/>
    <mergeCell ref="A5508:B5508"/>
    <mergeCell ref="C5508:Q5508"/>
    <mergeCell ref="A5504:B5504"/>
    <mergeCell ref="C5504:F5504"/>
    <mergeCell ref="I5504:J5504"/>
    <mergeCell ref="K5504:N5504"/>
    <mergeCell ref="O5504:P5504"/>
    <mergeCell ref="A5505:B5505"/>
    <mergeCell ref="C5505:F5505"/>
    <mergeCell ref="I5505:J5505"/>
    <mergeCell ref="K5505:N5505"/>
    <mergeCell ref="O5505:P5505"/>
    <mergeCell ref="A5502:B5502"/>
    <mergeCell ref="C5502:F5502"/>
    <mergeCell ref="I5502:J5502"/>
    <mergeCell ref="K5502:N5502"/>
    <mergeCell ref="O5502:P5502"/>
    <mergeCell ref="A5503:B5503"/>
    <mergeCell ref="C5503:F5503"/>
    <mergeCell ref="I5503:J5503"/>
    <mergeCell ref="K5503:N5503"/>
    <mergeCell ref="O5503:P5503"/>
    <mergeCell ref="A5518:B5518"/>
    <mergeCell ref="C5518:F5518"/>
    <mergeCell ref="I5518:J5518"/>
    <mergeCell ref="K5518:N5518"/>
    <mergeCell ref="O5518:P5518"/>
    <mergeCell ref="A5519:B5519"/>
    <mergeCell ref="C5519:F5519"/>
    <mergeCell ref="I5519:J5519"/>
    <mergeCell ref="K5519:N5519"/>
    <mergeCell ref="O5519:P5519"/>
    <mergeCell ref="A5516:B5516"/>
    <mergeCell ref="C5516:F5516"/>
    <mergeCell ref="I5516:J5516"/>
    <mergeCell ref="K5516:N5516"/>
    <mergeCell ref="O5516:P5516"/>
    <mergeCell ref="A5517:B5517"/>
    <mergeCell ref="C5517:F5517"/>
    <mergeCell ref="I5517:J5517"/>
    <mergeCell ref="K5517:N5517"/>
    <mergeCell ref="O5517:P5517"/>
    <mergeCell ref="A5514:B5514"/>
    <mergeCell ref="C5514:F5514"/>
    <mergeCell ref="I5514:J5514"/>
    <mergeCell ref="K5514:N5514"/>
    <mergeCell ref="O5514:P5514"/>
    <mergeCell ref="A5515:B5515"/>
    <mergeCell ref="C5515:F5515"/>
    <mergeCell ref="I5515:J5515"/>
    <mergeCell ref="K5515:N5515"/>
    <mergeCell ref="O5515:P5515"/>
    <mergeCell ref="A5512:B5512"/>
    <mergeCell ref="C5512:Q5512"/>
    <mergeCell ref="A5513:B5513"/>
    <mergeCell ref="C5513:F5513"/>
    <mergeCell ref="I5513:J5513"/>
    <mergeCell ref="K5513:N5513"/>
    <mergeCell ref="O5513:P5513"/>
    <mergeCell ref="A5527:B5527"/>
    <mergeCell ref="C5527:F5527"/>
    <mergeCell ref="I5527:J5527"/>
    <mergeCell ref="K5527:N5527"/>
    <mergeCell ref="O5527:P5527"/>
    <mergeCell ref="A5528:B5528"/>
    <mergeCell ref="C5528:F5528"/>
    <mergeCell ref="I5528:J5528"/>
    <mergeCell ref="K5528:N5528"/>
    <mergeCell ref="O5528:P5528"/>
    <mergeCell ref="A5525:B5525"/>
    <mergeCell ref="C5525:F5525"/>
    <mergeCell ref="I5525:J5525"/>
    <mergeCell ref="K5525:N5525"/>
    <mergeCell ref="O5525:P5525"/>
    <mergeCell ref="A5526:B5526"/>
    <mergeCell ref="C5526:F5526"/>
    <mergeCell ref="I5526:J5526"/>
    <mergeCell ref="K5526:N5526"/>
    <mergeCell ref="O5526:P5526"/>
    <mergeCell ref="A5523:B5523"/>
    <mergeCell ref="C5523:Q5523"/>
    <mergeCell ref="A5524:B5524"/>
    <mergeCell ref="C5524:F5524"/>
    <mergeCell ref="I5524:J5524"/>
    <mergeCell ref="K5524:N5524"/>
    <mergeCell ref="O5524:P5524"/>
    <mergeCell ref="A5520:B5520"/>
    <mergeCell ref="C5520:F5520"/>
    <mergeCell ref="I5520:J5520"/>
    <mergeCell ref="K5520:N5520"/>
    <mergeCell ref="O5520:P5520"/>
    <mergeCell ref="A5521:F5521"/>
    <mergeCell ref="I5521:J5521"/>
    <mergeCell ref="K5521:N5521"/>
    <mergeCell ref="O5521:P5521"/>
    <mergeCell ref="A5535:B5535"/>
    <mergeCell ref="C5535:F5535"/>
    <mergeCell ref="I5535:J5535"/>
    <mergeCell ref="K5535:N5535"/>
    <mergeCell ref="O5535:P5535"/>
    <mergeCell ref="A5536:B5536"/>
    <mergeCell ref="C5536:F5536"/>
    <mergeCell ref="I5536:J5536"/>
    <mergeCell ref="K5536:N5536"/>
    <mergeCell ref="O5536:P5536"/>
    <mergeCell ref="A5533:B5533"/>
    <mergeCell ref="C5533:F5533"/>
    <mergeCell ref="I5533:J5533"/>
    <mergeCell ref="K5533:N5533"/>
    <mergeCell ref="O5533:P5533"/>
    <mergeCell ref="A5534:B5534"/>
    <mergeCell ref="C5534:F5534"/>
    <mergeCell ref="I5534:J5534"/>
    <mergeCell ref="K5534:N5534"/>
    <mergeCell ref="O5534:P5534"/>
    <mergeCell ref="A5531:B5531"/>
    <mergeCell ref="C5531:F5531"/>
    <mergeCell ref="I5531:J5531"/>
    <mergeCell ref="K5531:N5531"/>
    <mergeCell ref="O5531:P5531"/>
    <mergeCell ref="A5532:B5532"/>
    <mergeCell ref="C5532:F5532"/>
    <mergeCell ref="I5532:J5532"/>
    <mergeCell ref="K5532:N5532"/>
    <mergeCell ref="O5532:P5532"/>
    <mergeCell ref="A5529:B5529"/>
    <mergeCell ref="C5529:F5529"/>
    <mergeCell ref="I5529:J5529"/>
    <mergeCell ref="K5529:N5529"/>
    <mergeCell ref="O5529:P5529"/>
    <mergeCell ref="A5530:B5530"/>
    <mergeCell ref="C5530:F5530"/>
    <mergeCell ref="I5530:J5530"/>
    <mergeCell ref="K5530:N5530"/>
    <mergeCell ref="O5530:P5530"/>
    <mergeCell ref="A5543:B5543"/>
    <mergeCell ref="C5543:F5543"/>
    <mergeCell ref="I5543:J5543"/>
    <mergeCell ref="K5543:N5543"/>
    <mergeCell ref="O5543:P5543"/>
    <mergeCell ref="A5544:B5544"/>
    <mergeCell ref="C5544:F5544"/>
    <mergeCell ref="I5544:J5544"/>
    <mergeCell ref="K5544:N5544"/>
    <mergeCell ref="O5544:P5544"/>
    <mergeCell ref="A5541:B5541"/>
    <mergeCell ref="C5541:F5541"/>
    <mergeCell ref="I5541:J5541"/>
    <mergeCell ref="K5541:N5541"/>
    <mergeCell ref="O5541:P5541"/>
    <mergeCell ref="A5542:B5542"/>
    <mergeCell ref="C5542:F5542"/>
    <mergeCell ref="I5542:J5542"/>
    <mergeCell ref="K5542:N5542"/>
    <mergeCell ref="O5542:P5542"/>
    <mergeCell ref="A5539:B5539"/>
    <mergeCell ref="C5539:F5539"/>
    <mergeCell ref="I5539:J5539"/>
    <mergeCell ref="K5539:N5539"/>
    <mergeCell ref="O5539:P5539"/>
    <mergeCell ref="A5540:B5540"/>
    <mergeCell ref="C5540:F5540"/>
    <mergeCell ref="I5540:J5540"/>
    <mergeCell ref="K5540:N5540"/>
    <mergeCell ref="O5540:P5540"/>
    <mergeCell ref="A5537:B5537"/>
    <mergeCell ref="C5537:F5537"/>
    <mergeCell ref="I5537:J5537"/>
    <mergeCell ref="K5537:N5537"/>
    <mergeCell ref="O5537:P5537"/>
    <mergeCell ref="A5538:B5538"/>
    <mergeCell ref="C5538:F5538"/>
    <mergeCell ref="I5538:J5538"/>
    <mergeCell ref="K5538:N5538"/>
    <mergeCell ref="O5538:P5538"/>
    <mergeCell ref="A5552:B5552"/>
    <mergeCell ref="C5552:F5552"/>
    <mergeCell ref="I5552:J5552"/>
    <mergeCell ref="K5552:N5552"/>
    <mergeCell ref="O5552:P5552"/>
    <mergeCell ref="A5553:B5553"/>
    <mergeCell ref="C5553:F5553"/>
    <mergeCell ref="I5553:J5553"/>
    <mergeCell ref="K5553:N5553"/>
    <mergeCell ref="O5553:P5553"/>
    <mergeCell ref="A5550:B5550"/>
    <mergeCell ref="C5550:Q5550"/>
    <mergeCell ref="A5551:B5551"/>
    <mergeCell ref="C5551:F5551"/>
    <mergeCell ref="I5551:J5551"/>
    <mergeCell ref="K5551:N5551"/>
    <mergeCell ref="O5551:P5551"/>
    <mergeCell ref="A5547:B5547"/>
    <mergeCell ref="C5547:F5547"/>
    <mergeCell ref="I5547:J5547"/>
    <mergeCell ref="K5547:N5547"/>
    <mergeCell ref="O5547:P5547"/>
    <mergeCell ref="A5548:F5548"/>
    <mergeCell ref="I5548:J5548"/>
    <mergeCell ref="K5548:N5548"/>
    <mergeCell ref="O5548:P5548"/>
    <mergeCell ref="A5545:B5545"/>
    <mergeCell ref="C5545:F5545"/>
    <mergeCell ref="I5545:J5545"/>
    <mergeCell ref="K5545:N5545"/>
    <mergeCell ref="O5545:P5545"/>
    <mergeCell ref="A5546:B5546"/>
    <mergeCell ref="C5546:F5546"/>
    <mergeCell ref="I5546:J5546"/>
    <mergeCell ref="K5546:N5546"/>
    <mergeCell ref="O5546:P5546"/>
    <mergeCell ref="A5560:B5560"/>
    <mergeCell ref="C5560:F5560"/>
    <mergeCell ref="I5560:J5560"/>
    <mergeCell ref="K5560:N5560"/>
    <mergeCell ref="O5560:P5560"/>
    <mergeCell ref="A5561:B5561"/>
    <mergeCell ref="C5561:F5561"/>
    <mergeCell ref="I5561:J5561"/>
    <mergeCell ref="K5561:N5561"/>
    <mergeCell ref="O5561:P5561"/>
    <mergeCell ref="A5558:B5558"/>
    <mergeCell ref="C5558:F5558"/>
    <mergeCell ref="I5558:J5558"/>
    <mergeCell ref="K5558:N5558"/>
    <mergeCell ref="O5558:P5558"/>
    <mergeCell ref="A5559:B5559"/>
    <mergeCell ref="C5559:F5559"/>
    <mergeCell ref="I5559:J5559"/>
    <mergeCell ref="K5559:N5559"/>
    <mergeCell ref="O5559:P5559"/>
    <mergeCell ref="A5556:B5556"/>
    <mergeCell ref="C5556:F5556"/>
    <mergeCell ref="I5556:J5556"/>
    <mergeCell ref="K5556:N5556"/>
    <mergeCell ref="O5556:P5556"/>
    <mergeCell ref="A5557:B5557"/>
    <mergeCell ref="C5557:F5557"/>
    <mergeCell ref="I5557:J5557"/>
    <mergeCell ref="K5557:N5557"/>
    <mergeCell ref="O5557:P5557"/>
    <mergeCell ref="A5554:B5554"/>
    <mergeCell ref="C5554:F5554"/>
    <mergeCell ref="I5554:J5554"/>
    <mergeCell ref="K5554:N5554"/>
    <mergeCell ref="O5554:P5554"/>
    <mergeCell ref="A5555:B5555"/>
    <mergeCell ref="C5555:F5555"/>
    <mergeCell ref="I5555:J5555"/>
    <mergeCell ref="K5555:N5555"/>
    <mergeCell ref="O5555:P5555"/>
    <mergeCell ref="A5568:B5568"/>
    <mergeCell ref="C5568:F5568"/>
    <mergeCell ref="I5568:J5568"/>
    <mergeCell ref="K5568:N5568"/>
    <mergeCell ref="O5568:P5568"/>
    <mergeCell ref="A5569:B5569"/>
    <mergeCell ref="C5569:F5569"/>
    <mergeCell ref="I5569:J5569"/>
    <mergeCell ref="K5569:N5569"/>
    <mergeCell ref="O5569:P5569"/>
    <mergeCell ref="A5566:B5566"/>
    <mergeCell ref="C5566:F5566"/>
    <mergeCell ref="I5566:J5566"/>
    <mergeCell ref="K5566:N5566"/>
    <mergeCell ref="O5566:P5566"/>
    <mergeCell ref="A5567:B5567"/>
    <mergeCell ref="C5567:F5567"/>
    <mergeCell ref="I5567:J5567"/>
    <mergeCell ref="K5567:N5567"/>
    <mergeCell ref="O5567:P5567"/>
    <mergeCell ref="A5564:B5564"/>
    <mergeCell ref="C5564:F5564"/>
    <mergeCell ref="I5564:J5564"/>
    <mergeCell ref="K5564:N5564"/>
    <mergeCell ref="O5564:P5564"/>
    <mergeCell ref="A5565:B5565"/>
    <mergeCell ref="C5565:F5565"/>
    <mergeCell ref="I5565:J5565"/>
    <mergeCell ref="K5565:N5565"/>
    <mergeCell ref="O5565:P5565"/>
    <mergeCell ref="A5562:B5562"/>
    <mergeCell ref="C5562:F5562"/>
    <mergeCell ref="I5562:J5562"/>
    <mergeCell ref="K5562:N5562"/>
    <mergeCell ref="O5562:P5562"/>
    <mergeCell ref="A5563:B5563"/>
    <mergeCell ref="C5563:F5563"/>
    <mergeCell ref="I5563:J5563"/>
    <mergeCell ref="K5563:N5563"/>
    <mergeCell ref="O5563:P5563"/>
    <mergeCell ref="A5577:B5577"/>
    <mergeCell ref="C5577:Q5577"/>
    <mergeCell ref="A5578:B5578"/>
    <mergeCell ref="C5578:F5578"/>
    <mergeCell ref="I5578:J5578"/>
    <mergeCell ref="K5578:N5578"/>
    <mergeCell ref="O5578:P5578"/>
    <mergeCell ref="A5574:B5574"/>
    <mergeCell ref="C5574:F5574"/>
    <mergeCell ref="I5574:J5574"/>
    <mergeCell ref="K5574:N5574"/>
    <mergeCell ref="O5574:P5574"/>
    <mergeCell ref="A5575:F5575"/>
    <mergeCell ref="I5575:J5575"/>
    <mergeCell ref="K5575:N5575"/>
    <mergeCell ref="O5575:P5575"/>
    <mergeCell ref="A5572:B5572"/>
    <mergeCell ref="C5572:F5572"/>
    <mergeCell ref="I5572:J5572"/>
    <mergeCell ref="K5572:N5572"/>
    <mergeCell ref="O5572:P5572"/>
    <mergeCell ref="A5573:B5573"/>
    <mergeCell ref="C5573:F5573"/>
    <mergeCell ref="I5573:J5573"/>
    <mergeCell ref="K5573:N5573"/>
    <mergeCell ref="O5573:P5573"/>
    <mergeCell ref="A5570:B5570"/>
    <mergeCell ref="C5570:F5570"/>
    <mergeCell ref="I5570:J5570"/>
    <mergeCell ref="K5570:N5570"/>
    <mergeCell ref="O5570:P5570"/>
    <mergeCell ref="A5571:B5571"/>
    <mergeCell ref="C5571:F5571"/>
    <mergeCell ref="I5571:J5571"/>
    <mergeCell ref="K5571:N5571"/>
    <mergeCell ref="O5571:P5571"/>
    <mergeCell ref="A5585:B5585"/>
    <mergeCell ref="C5585:F5585"/>
    <mergeCell ref="I5585:J5585"/>
    <mergeCell ref="K5585:N5585"/>
    <mergeCell ref="O5585:P5585"/>
    <mergeCell ref="A5586:B5586"/>
    <mergeCell ref="C5586:F5586"/>
    <mergeCell ref="I5586:J5586"/>
    <mergeCell ref="K5586:N5586"/>
    <mergeCell ref="O5586:P5586"/>
    <mergeCell ref="A5583:B5583"/>
    <mergeCell ref="C5583:F5583"/>
    <mergeCell ref="I5583:J5583"/>
    <mergeCell ref="K5583:N5583"/>
    <mergeCell ref="O5583:P5583"/>
    <mergeCell ref="A5584:B5584"/>
    <mergeCell ref="C5584:F5584"/>
    <mergeCell ref="I5584:J5584"/>
    <mergeCell ref="K5584:N5584"/>
    <mergeCell ref="O5584:P5584"/>
    <mergeCell ref="A5581:B5581"/>
    <mergeCell ref="C5581:F5581"/>
    <mergeCell ref="I5581:J5581"/>
    <mergeCell ref="K5581:N5581"/>
    <mergeCell ref="O5581:P5581"/>
    <mergeCell ref="A5582:B5582"/>
    <mergeCell ref="C5582:F5582"/>
    <mergeCell ref="I5582:J5582"/>
    <mergeCell ref="K5582:N5582"/>
    <mergeCell ref="O5582:P5582"/>
    <mergeCell ref="A5579:B5579"/>
    <mergeCell ref="C5579:F5579"/>
    <mergeCell ref="I5579:J5579"/>
    <mergeCell ref="K5579:N5579"/>
    <mergeCell ref="O5579:P5579"/>
    <mergeCell ref="A5580:B5580"/>
    <mergeCell ref="C5580:F5580"/>
    <mergeCell ref="I5580:J5580"/>
    <mergeCell ref="K5580:N5580"/>
    <mergeCell ref="O5580:P5580"/>
    <mergeCell ref="A5593:B5593"/>
    <mergeCell ref="C5593:F5593"/>
    <mergeCell ref="I5593:J5593"/>
    <mergeCell ref="K5593:N5593"/>
    <mergeCell ref="O5593:P5593"/>
    <mergeCell ref="A5594:B5594"/>
    <mergeCell ref="C5594:F5594"/>
    <mergeCell ref="I5594:J5594"/>
    <mergeCell ref="K5594:N5594"/>
    <mergeCell ref="O5594:P5594"/>
    <mergeCell ref="A5591:B5591"/>
    <mergeCell ref="C5591:F5591"/>
    <mergeCell ref="I5591:J5591"/>
    <mergeCell ref="K5591:N5591"/>
    <mergeCell ref="O5591:P5591"/>
    <mergeCell ref="A5592:B5592"/>
    <mergeCell ref="C5592:F5592"/>
    <mergeCell ref="I5592:J5592"/>
    <mergeCell ref="K5592:N5592"/>
    <mergeCell ref="O5592:P5592"/>
    <mergeCell ref="A5589:B5589"/>
    <mergeCell ref="C5589:F5589"/>
    <mergeCell ref="I5589:J5589"/>
    <mergeCell ref="K5589:N5589"/>
    <mergeCell ref="O5589:P5589"/>
    <mergeCell ref="A5590:B5590"/>
    <mergeCell ref="C5590:F5590"/>
    <mergeCell ref="I5590:J5590"/>
    <mergeCell ref="K5590:N5590"/>
    <mergeCell ref="O5590:P5590"/>
    <mergeCell ref="A5587:B5587"/>
    <mergeCell ref="C5587:F5587"/>
    <mergeCell ref="I5587:J5587"/>
    <mergeCell ref="K5587:N5587"/>
    <mergeCell ref="O5587:P5587"/>
    <mergeCell ref="A5588:B5588"/>
    <mergeCell ref="C5588:F5588"/>
    <mergeCell ref="I5588:J5588"/>
    <mergeCell ref="K5588:N5588"/>
    <mergeCell ref="O5588:P5588"/>
    <mergeCell ref="A5601:B5601"/>
    <mergeCell ref="C5601:F5601"/>
    <mergeCell ref="I5601:J5601"/>
    <mergeCell ref="K5601:N5601"/>
    <mergeCell ref="O5601:P5601"/>
    <mergeCell ref="A5602:B5602"/>
    <mergeCell ref="C5602:F5602"/>
    <mergeCell ref="I5602:J5602"/>
    <mergeCell ref="K5602:N5602"/>
    <mergeCell ref="O5602:P5602"/>
    <mergeCell ref="A5599:B5599"/>
    <mergeCell ref="C5599:F5599"/>
    <mergeCell ref="I5599:J5599"/>
    <mergeCell ref="K5599:N5599"/>
    <mergeCell ref="O5599:P5599"/>
    <mergeCell ref="A5600:B5600"/>
    <mergeCell ref="C5600:F5600"/>
    <mergeCell ref="I5600:J5600"/>
    <mergeCell ref="K5600:N5600"/>
    <mergeCell ref="O5600:P5600"/>
    <mergeCell ref="A5597:B5597"/>
    <mergeCell ref="C5597:F5597"/>
    <mergeCell ref="I5597:J5597"/>
    <mergeCell ref="K5597:N5597"/>
    <mergeCell ref="O5597:P5597"/>
    <mergeCell ref="A5598:B5598"/>
    <mergeCell ref="C5598:F5598"/>
    <mergeCell ref="I5598:J5598"/>
    <mergeCell ref="K5598:N5598"/>
    <mergeCell ref="O5598:P5598"/>
    <mergeCell ref="A5595:B5595"/>
    <mergeCell ref="C5595:F5595"/>
    <mergeCell ref="I5595:J5595"/>
    <mergeCell ref="K5595:N5595"/>
    <mergeCell ref="O5595:P5595"/>
    <mergeCell ref="A5596:B5596"/>
    <mergeCell ref="C5596:F5596"/>
    <mergeCell ref="I5596:J5596"/>
    <mergeCell ref="K5596:N5596"/>
    <mergeCell ref="O5596:P5596"/>
    <mergeCell ref="A5610:B5610"/>
    <mergeCell ref="C5610:F5610"/>
    <mergeCell ref="I5610:J5610"/>
    <mergeCell ref="K5610:N5610"/>
    <mergeCell ref="O5610:P5610"/>
    <mergeCell ref="A5611:B5611"/>
    <mergeCell ref="C5611:F5611"/>
    <mergeCell ref="I5611:J5611"/>
    <mergeCell ref="K5611:N5611"/>
    <mergeCell ref="O5611:P5611"/>
    <mergeCell ref="A5608:B5608"/>
    <mergeCell ref="C5608:F5608"/>
    <mergeCell ref="I5608:J5608"/>
    <mergeCell ref="K5608:N5608"/>
    <mergeCell ref="O5608:P5608"/>
    <mergeCell ref="A5609:B5609"/>
    <mergeCell ref="C5609:F5609"/>
    <mergeCell ref="I5609:J5609"/>
    <mergeCell ref="K5609:N5609"/>
    <mergeCell ref="O5609:P5609"/>
    <mergeCell ref="A5606:B5606"/>
    <mergeCell ref="C5606:Q5606"/>
    <mergeCell ref="A5607:B5607"/>
    <mergeCell ref="C5607:F5607"/>
    <mergeCell ref="I5607:J5607"/>
    <mergeCell ref="K5607:N5607"/>
    <mergeCell ref="O5607:P5607"/>
    <mergeCell ref="A5603:B5603"/>
    <mergeCell ref="C5603:F5603"/>
    <mergeCell ref="I5603:J5603"/>
    <mergeCell ref="K5603:N5603"/>
    <mergeCell ref="O5603:P5603"/>
    <mergeCell ref="A5604:F5604"/>
    <mergeCell ref="I5604:J5604"/>
    <mergeCell ref="K5604:N5604"/>
    <mergeCell ref="O5604:P5604"/>
    <mergeCell ref="A5618:B5618"/>
    <mergeCell ref="C5618:F5618"/>
    <mergeCell ref="I5618:J5618"/>
    <mergeCell ref="K5618:N5618"/>
    <mergeCell ref="O5618:P5618"/>
    <mergeCell ref="A5619:B5619"/>
    <mergeCell ref="C5619:F5619"/>
    <mergeCell ref="I5619:J5619"/>
    <mergeCell ref="K5619:N5619"/>
    <mergeCell ref="O5619:P5619"/>
    <mergeCell ref="A5616:B5616"/>
    <mergeCell ref="C5616:F5616"/>
    <mergeCell ref="I5616:J5616"/>
    <mergeCell ref="K5616:N5616"/>
    <mergeCell ref="O5616:P5616"/>
    <mergeCell ref="A5617:B5617"/>
    <mergeCell ref="C5617:F5617"/>
    <mergeCell ref="I5617:J5617"/>
    <mergeCell ref="K5617:N5617"/>
    <mergeCell ref="O5617:P5617"/>
    <mergeCell ref="A5614:B5614"/>
    <mergeCell ref="C5614:F5614"/>
    <mergeCell ref="I5614:J5614"/>
    <mergeCell ref="K5614:N5614"/>
    <mergeCell ref="O5614:P5614"/>
    <mergeCell ref="A5615:B5615"/>
    <mergeCell ref="C5615:F5615"/>
    <mergeCell ref="I5615:J5615"/>
    <mergeCell ref="K5615:N5615"/>
    <mergeCell ref="O5615:P5615"/>
    <mergeCell ref="A5612:B5612"/>
    <mergeCell ref="C5612:F5612"/>
    <mergeCell ref="I5612:J5612"/>
    <mergeCell ref="K5612:N5612"/>
    <mergeCell ref="O5612:P5612"/>
    <mergeCell ref="A5613:B5613"/>
    <mergeCell ref="C5613:F5613"/>
    <mergeCell ref="I5613:J5613"/>
    <mergeCell ref="K5613:N5613"/>
    <mergeCell ref="O5613:P5613"/>
    <mergeCell ref="A5626:B5626"/>
    <mergeCell ref="C5626:F5626"/>
    <mergeCell ref="I5626:J5626"/>
    <mergeCell ref="K5626:N5626"/>
    <mergeCell ref="O5626:P5626"/>
    <mergeCell ref="A5627:B5627"/>
    <mergeCell ref="C5627:F5627"/>
    <mergeCell ref="I5627:J5627"/>
    <mergeCell ref="K5627:N5627"/>
    <mergeCell ref="O5627:P5627"/>
    <mergeCell ref="A5624:B5624"/>
    <mergeCell ref="C5624:F5624"/>
    <mergeCell ref="I5624:J5624"/>
    <mergeCell ref="K5624:N5624"/>
    <mergeCell ref="O5624:P5624"/>
    <mergeCell ref="A5625:B5625"/>
    <mergeCell ref="C5625:F5625"/>
    <mergeCell ref="I5625:J5625"/>
    <mergeCell ref="K5625:N5625"/>
    <mergeCell ref="O5625:P5625"/>
    <mergeCell ref="A5622:B5622"/>
    <mergeCell ref="C5622:F5622"/>
    <mergeCell ref="I5622:J5622"/>
    <mergeCell ref="K5622:N5622"/>
    <mergeCell ref="O5622:P5622"/>
    <mergeCell ref="A5623:B5623"/>
    <mergeCell ref="C5623:F5623"/>
    <mergeCell ref="I5623:J5623"/>
    <mergeCell ref="K5623:N5623"/>
    <mergeCell ref="O5623:P5623"/>
    <mergeCell ref="A5620:B5620"/>
    <mergeCell ref="C5620:F5620"/>
    <mergeCell ref="I5620:J5620"/>
    <mergeCell ref="K5620:N5620"/>
    <mergeCell ref="O5620:P5620"/>
    <mergeCell ref="A5621:B5621"/>
    <mergeCell ref="C5621:F5621"/>
    <mergeCell ref="I5621:J5621"/>
    <mergeCell ref="K5621:N5621"/>
    <mergeCell ref="O5621:P5621"/>
    <mergeCell ref="A5634:B5634"/>
    <mergeCell ref="C5634:F5634"/>
    <mergeCell ref="I5634:J5634"/>
    <mergeCell ref="K5634:N5634"/>
    <mergeCell ref="O5634:P5634"/>
    <mergeCell ref="A5635:B5635"/>
    <mergeCell ref="C5635:F5635"/>
    <mergeCell ref="I5635:J5635"/>
    <mergeCell ref="K5635:N5635"/>
    <mergeCell ref="O5635:P5635"/>
    <mergeCell ref="A5632:B5632"/>
    <mergeCell ref="C5632:F5632"/>
    <mergeCell ref="I5632:J5632"/>
    <mergeCell ref="K5632:N5632"/>
    <mergeCell ref="O5632:P5632"/>
    <mergeCell ref="A5633:B5633"/>
    <mergeCell ref="C5633:F5633"/>
    <mergeCell ref="I5633:J5633"/>
    <mergeCell ref="K5633:N5633"/>
    <mergeCell ref="O5633:P5633"/>
    <mergeCell ref="A5630:B5630"/>
    <mergeCell ref="C5630:F5630"/>
    <mergeCell ref="I5630:J5630"/>
    <mergeCell ref="K5630:N5630"/>
    <mergeCell ref="O5630:P5630"/>
    <mergeCell ref="A5631:B5631"/>
    <mergeCell ref="C5631:F5631"/>
    <mergeCell ref="I5631:J5631"/>
    <mergeCell ref="K5631:N5631"/>
    <mergeCell ref="O5631:P5631"/>
    <mergeCell ref="A5628:B5628"/>
    <mergeCell ref="C5628:F5628"/>
    <mergeCell ref="I5628:J5628"/>
    <mergeCell ref="K5628:N5628"/>
    <mergeCell ref="O5628:P5628"/>
    <mergeCell ref="A5629:B5629"/>
    <mergeCell ref="C5629:F5629"/>
    <mergeCell ref="I5629:J5629"/>
    <mergeCell ref="K5629:N5629"/>
    <mergeCell ref="O5629:P5629"/>
    <mergeCell ref="A5643:B5643"/>
    <mergeCell ref="C5643:F5643"/>
    <mergeCell ref="I5643:J5643"/>
    <mergeCell ref="K5643:N5643"/>
    <mergeCell ref="O5643:P5643"/>
    <mergeCell ref="A5644:B5644"/>
    <mergeCell ref="C5644:F5644"/>
    <mergeCell ref="I5644:J5644"/>
    <mergeCell ref="K5644:N5644"/>
    <mergeCell ref="O5644:P5644"/>
    <mergeCell ref="A5641:B5641"/>
    <mergeCell ref="C5641:F5641"/>
    <mergeCell ref="I5641:J5641"/>
    <mergeCell ref="K5641:N5641"/>
    <mergeCell ref="O5641:P5641"/>
    <mergeCell ref="A5642:B5642"/>
    <mergeCell ref="C5642:F5642"/>
    <mergeCell ref="I5642:J5642"/>
    <mergeCell ref="K5642:N5642"/>
    <mergeCell ref="O5642:P5642"/>
    <mergeCell ref="A5638:F5638"/>
    <mergeCell ref="I5638:J5638"/>
    <mergeCell ref="K5638:N5638"/>
    <mergeCell ref="O5638:P5638"/>
    <mergeCell ref="A5640:B5640"/>
    <mergeCell ref="C5640:Q5640"/>
    <mergeCell ref="A5636:B5636"/>
    <mergeCell ref="C5636:F5636"/>
    <mergeCell ref="I5636:J5636"/>
    <mergeCell ref="K5636:N5636"/>
    <mergeCell ref="O5636:P5636"/>
    <mergeCell ref="A5637:B5637"/>
    <mergeCell ref="C5637:F5637"/>
    <mergeCell ref="I5637:J5637"/>
    <mergeCell ref="K5637:N5637"/>
    <mergeCell ref="O5637:P5637"/>
    <mergeCell ref="A5651:B5651"/>
    <mergeCell ref="C5651:F5651"/>
    <mergeCell ref="I5651:J5651"/>
    <mergeCell ref="K5651:N5651"/>
    <mergeCell ref="O5651:P5651"/>
    <mergeCell ref="A5652:B5652"/>
    <mergeCell ref="C5652:F5652"/>
    <mergeCell ref="I5652:J5652"/>
    <mergeCell ref="K5652:N5652"/>
    <mergeCell ref="O5652:P5652"/>
    <mergeCell ref="A5649:B5649"/>
    <mergeCell ref="C5649:F5649"/>
    <mergeCell ref="I5649:J5649"/>
    <mergeCell ref="K5649:N5649"/>
    <mergeCell ref="O5649:P5649"/>
    <mergeCell ref="A5650:B5650"/>
    <mergeCell ref="C5650:F5650"/>
    <mergeCell ref="I5650:J5650"/>
    <mergeCell ref="K5650:N5650"/>
    <mergeCell ref="O5650:P5650"/>
    <mergeCell ref="A5647:B5647"/>
    <mergeCell ref="C5647:F5647"/>
    <mergeCell ref="I5647:J5647"/>
    <mergeCell ref="K5647:N5647"/>
    <mergeCell ref="O5647:P5647"/>
    <mergeCell ref="A5648:B5648"/>
    <mergeCell ref="C5648:F5648"/>
    <mergeCell ref="I5648:J5648"/>
    <mergeCell ref="K5648:N5648"/>
    <mergeCell ref="O5648:P5648"/>
    <mergeCell ref="A5645:B5645"/>
    <mergeCell ref="C5645:F5645"/>
    <mergeCell ref="I5645:J5645"/>
    <mergeCell ref="K5645:N5645"/>
    <mergeCell ref="O5645:P5645"/>
    <mergeCell ref="A5646:B5646"/>
    <mergeCell ref="C5646:F5646"/>
    <mergeCell ref="I5646:J5646"/>
    <mergeCell ref="K5646:N5646"/>
    <mergeCell ref="O5646:P5646"/>
    <mergeCell ref="A5659:B5659"/>
    <mergeCell ref="C5659:F5659"/>
    <mergeCell ref="I5659:J5659"/>
    <mergeCell ref="K5659:N5659"/>
    <mergeCell ref="O5659:P5659"/>
    <mergeCell ref="A5660:B5660"/>
    <mergeCell ref="C5660:F5660"/>
    <mergeCell ref="I5660:J5660"/>
    <mergeCell ref="K5660:N5660"/>
    <mergeCell ref="O5660:P5660"/>
    <mergeCell ref="A5657:B5657"/>
    <mergeCell ref="C5657:F5657"/>
    <mergeCell ref="I5657:J5657"/>
    <mergeCell ref="K5657:N5657"/>
    <mergeCell ref="O5657:P5657"/>
    <mergeCell ref="A5658:B5658"/>
    <mergeCell ref="C5658:F5658"/>
    <mergeCell ref="I5658:J5658"/>
    <mergeCell ref="K5658:N5658"/>
    <mergeCell ref="O5658:P5658"/>
    <mergeCell ref="A5655:B5655"/>
    <mergeCell ref="C5655:F5655"/>
    <mergeCell ref="I5655:J5655"/>
    <mergeCell ref="K5655:N5655"/>
    <mergeCell ref="O5655:P5655"/>
    <mergeCell ref="A5656:B5656"/>
    <mergeCell ref="C5656:F5656"/>
    <mergeCell ref="I5656:J5656"/>
    <mergeCell ref="K5656:N5656"/>
    <mergeCell ref="O5656:P5656"/>
    <mergeCell ref="A5653:B5653"/>
    <mergeCell ref="C5653:F5653"/>
    <mergeCell ref="I5653:J5653"/>
    <mergeCell ref="K5653:N5653"/>
    <mergeCell ref="O5653:P5653"/>
    <mergeCell ref="A5654:B5654"/>
    <mergeCell ref="C5654:F5654"/>
    <mergeCell ref="I5654:J5654"/>
    <mergeCell ref="K5654:N5654"/>
    <mergeCell ref="O5654:P5654"/>
    <mergeCell ref="A5667:B5667"/>
    <mergeCell ref="C5667:F5667"/>
    <mergeCell ref="I5667:J5667"/>
    <mergeCell ref="K5667:N5667"/>
    <mergeCell ref="O5667:P5667"/>
    <mergeCell ref="A5668:B5668"/>
    <mergeCell ref="C5668:F5668"/>
    <mergeCell ref="I5668:J5668"/>
    <mergeCell ref="K5668:N5668"/>
    <mergeCell ref="O5668:P5668"/>
    <mergeCell ref="A5665:B5665"/>
    <mergeCell ref="C5665:F5665"/>
    <mergeCell ref="I5665:J5665"/>
    <mergeCell ref="K5665:N5665"/>
    <mergeCell ref="O5665:P5665"/>
    <mergeCell ref="A5666:B5666"/>
    <mergeCell ref="C5666:F5666"/>
    <mergeCell ref="I5666:J5666"/>
    <mergeCell ref="K5666:N5666"/>
    <mergeCell ref="O5666:P5666"/>
    <mergeCell ref="A5663:B5663"/>
    <mergeCell ref="C5663:F5663"/>
    <mergeCell ref="I5663:J5663"/>
    <mergeCell ref="K5663:N5663"/>
    <mergeCell ref="O5663:P5663"/>
    <mergeCell ref="A5664:B5664"/>
    <mergeCell ref="C5664:F5664"/>
    <mergeCell ref="I5664:J5664"/>
    <mergeCell ref="K5664:N5664"/>
    <mergeCell ref="O5664:P5664"/>
    <mergeCell ref="A5661:B5661"/>
    <mergeCell ref="C5661:F5661"/>
    <mergeCell ref="I5661:J5661"/>
    <mergeCell ref="K5661:N5661"/>
    <mergeCell ref="O5661:P5661"/>
    <mergeCell ref="A5662:B5662"/>
    <mergeCell ref="C5662:F5662"/>
    <mergeCell ref="I5662:J5662"/>
    <mergeCell ref="K5662:N5662"/>
    <mergeCell ref="O5662:P5662"/>
    <mergeCell ref="A5675:B5675"/>
    <mergeCell ref="C5675:F5675"/>
    <mergeCell ref="I5675:J5675"/>
    <mergeCell ref="K5675:N5675"/>
    <mergeCell ref="O5675:P5675"/>
    <mergeCell ref="A5676:B5676"/>
    <mergeCell ref="C5676:F5676"/>
    <mergeCell ref="I5676:J5676"/>
    <mergeCell ref="K5676:N5676"/>
    <mergeCell ref="O5676:P5676"/>
    <mergeCell ref="A5673:B5673"/>
    <mergeCell ref="C5673:F5673"/>
    <mergeCell ref="I5673:J5673"/>
    <mergeCell ref="K5673:N5673"/>
    <mergeCell ref="O5673:P5673"/>
    <mergeCell ref="A5674:B5674"/>
    <mergeCell ref="C5674:F5674"/>
    <mergeCell ref="I5674:J5674"/>
    <mergeCell ref="K5674:N5674"/>
    <mergeCell ref="O5674:P5674"/>
    <mergeCell ref="A5671:B5671"/>
    <mergeCell ref="C5671:F5671"/>
    <mergeCell ref="I5671:J5671"/>
    <mergeCell ref="K5671:N5671"/>
    <mergeCell ref="O5671:P5671"/>
    <mergeCell ref="A5672:B5672"/>
    <mergeCell ref="C5672:F5672"/>
    <mergeCell ref="I5672:J5672"/>
    <mergeCell ref="K5672:N5672"/>
    <mergeCell ref="O5672:P5672"/>
    <mergeCell ref="A5669:B5669"/>
    <mergeCell ref="C5669:F5669"/>
    <mergeCell ref="I5669:J5669"/>
    <mergeCell ref="K5669:N5669"/>
    <mergeCell ref="O5669:P5669"/>
    <mergeCell ref="A5670:B5670"/>
    <mergeCell ref="C5670:F5670"/>
    <mergeCell ref="I5670:J5670"/>
    <mergeCell ref="K5670:N5670"/>
    <mergeCell ref="O5670:P5670"/>
    <mergeCell ref="A5683:B5683"/>
    <mergeCell ref="C5683:F5683"/>
    <mergeCell ref="I5683:J5683"/>
    <mergeCell ref="K5683:N5683"/>
    <mergeCell ref="O5683:P5683"/>
    <mergeCell ref="A5684:F5684"/>
    <mergeCell ref="I5684:J5684"/>
    <mergeCell ref="K5684:N5684"/>
    <mergeCell ref="O5684:P5684"/>
    <mergeCell ref="A5681:B5681"/>
    <mergeCell ref="C5681:F5681"/>
    <mergeCell ref="I5681:J5681"/>
    <mergeCell ref="K5681:N5681"/>
    <mergeCell ref="O5681:P5681"/>
    <mergeCell ref="A5682:B5682"/>
    <mergeCell ref="C5682:F5682"/>
    <mergeCell ref="I5682:J5682"/>
    <mergeCell ref="K5682:N5682"/>
    <mergeCell ref="O5682:P5682"/>
    <mergeCell ref="A5679:B5679"/>
    <mergeCell ref="C5679:F5679"/>
    <mergeCell ref="I5679:J5679"/>
    <mergeCell ref="K5679:N5679"/>
    <mergeCell ref="O5679:P5679"/>
    <mergeCell ref="A5680:B5680"/>
    <mergeCell ref="C5680:F5680"/>
    <mergeCell ref="I5680:J5680"/>
    <mergeCell ref="K5680:N5680"/>
    <mergeCell ref="O5680:P5680"/>
    <mergeCell ref="A5677:B5677"/>
    <mergeCell ref="C5677:F5677"/>
    <mergeCell ref="I5677:J5677"/>
    <mergeCell ref="K5677:N5677"/>
    <mergeCell ref="O5677:P5677"/>
    <mergeCell ref="A5678:B5678"/>
    <mergeCell ref="C5678:F5678"/>
    <mergeCell ref="I5678:J5678"/>
    <mergeCell ref="K5678:N5678"/>
    <mergeCell ref="O5678:P5678"/>
    <mergeCell ref="A5693:B5693"/>
    <mergeCell ref="C5693:F5693"/>
    <mergeCell ref="I5693:J5693"/>
    <mergeCell ref="K5693:N5693"/>
    <mergeCell ref="O5693:P5693"/>
    <mergeCell ref="A5694:B5694"/>
    <mergeCell ref="C5694:F5694"/>
    <mergeCell ref="I5694:J5694"/>
    <mergeCell ref="K5694:N5694"/>
    <mergeCell ref="O5694:P5694"/>
    <mergeCell ref="A5691:B5691"/>
    <mergeCell ref="C5691:F5691"/>
    <mergeCell ref="I5691:J5691"/>
    <mergeCell ref="K5691:N5691"/>
    <mergeCell ref="O5691:P5691"/>
    <mergeCell ref="A5692:B5692"/>
    <mergeCell ref="C5692:F5692"/>
    <mergeCell ref="I5692:J5692"/>
    <mergeCell ref="K5692:N5692"/>
    <mergeCell ref="O5692:P5692"/>
    <mergeCell ref="A5688:F5688"/>
    <mergeCell ref="I5688:J5688"/>
    <mergeCell ref="K5688:N5688"/>
    <mergeCell ref="O5688:P5688"/>
    <mergeCell ref="A5690:B5690"/>
    <mergeCell ref="C5690:Q5690"/>
    <mergeCell ref="A5686:B5686"/>
    <mergeCell ref="C5686:Q5686"/>
    <mergeCell ref="A5687:B5687"/>
    <mergeCell ref="C5687:F5687"/>
    <mergeCell ref="I5687:J5687"/>
    <mergeCell ref="K5687:N5687"/>
    <mergeCell ref="O5687:P5687"/>
    <mergeCell ref="A5701:B5701"/>
    <mergeCell ref="C5701:F5701"/>
    <mergeCell ref="I5701:J5701"/>
    <mergeCell ref="K5701:N5701"/>
    <mergeCell ref="O5701:P5701"/>
    <mergeCell ref="A5702:B5702"/>
    <mergeCell ref="C5702:F5702"/>
    <mergeCell ref="I5702:J5702"/>
    <mergeCell ref="K5702:N5702"/>
    <mergeCell ref="O5702:P5702"/>
    <mergeCell ref="A5699:B5699"/>
    <mergeCell ref="C5699:F5699"/>
    <mergeCell ref="I5699:J5699"/>
    <mergeCell ref="K5699:N5699"/>
    <mergeCell ref="O5699:P5699"/>
    <mergeCell ref="A5700:B5700"/>
    <mergeCell ref="C5700:F5700"/>
    <mergeCell ref="I5700:J5700"/>
    <mergeCell ref="K5700:N5700"/>
    <mergeCell ref="O5700:P5700"/>
    <mergeCell ref="A5697:B5697"/>
    <mergeCell ref="C5697:F5697"/>
    <mergeCell ref="I5697:J5697"/>
    <mergeCell ref="K5697:N5697"/>
    <mergeCell ref="O5697:P5697"/>
    <mergeCell ref="A5698:B5698"/>
    <mergeCell ref="C5698:F5698"/>
    <mergeCell ref="I5698:J5698"/>
    <mergeCell ref="K5698:N5698"/>
    <mergeCell ref="O5698:P5698"/>
    <mergeCell ref="A5695:B5695"/>
    <mergeCell ref="C5695:F5695"/>
    <mergeCell ref="I5695:J5695"/>
    <mergeCell ref="K5695:N5695"/>
    <mergeCell ref="O5695:P5695"/>
    <mergeCell ref="A5696:B5696"/>
    <mergeCell ref="C5696:F5696"/>
    <mergeCell ref="I5696:J5696"/>
    <mergeCell ref="K5696:N5696"/>
    <mergeCell ref="O5696:P5696"/>
    <mergeCell ref="A5709:B5709"/>
    <mergeCell ref="C5709:F5709"/>
    <mergeCell ref="I5709:J5709"/>
    <mergeCell ref="K5709:N5709"/>
    <mergeCell ref="O5709:P5709"/>
    <mergeCell ref="A5710:B5710"/>
    <mergeCell ref="C5710:F5710"/>
    <mergeCell ref="I5710:J5710"/>
    <mergeCell ref="K5710:N5710"/>
    <mergeCell ref="O5710:P5710"/>
    <mergeCell ref="A5707:B5707"/>
    <mergeCell ref="C5707:F5707"/>
    <mergeCell ref="I5707:J5707"/>
    <mergeCell ref="K5707:N5707"/>
    <mergeCell ref="O5707:P5707"/>
    <mergeCell ref="A5708:B5708"/>
    <mergeCell ref="C5708:F5708"/>
    <mergeCell ref="I5708:J5708"/>
    <mergeCell ref="K5708:N5708"/>
    <mergeCell ref="O5708:P5708"/>
    <mergeCell ref="A5705:B5705"/>
    <mergeCell ref="C5705:F5705"/>
    <mergeCell ref="I5705:J5705"/>
    <mergeCell ref="K5705:N5705"/>
    <mergeCell ref="O5705:P5705"/>
    <mergeCell ref="A5706:B5706"/>
    <mergeCell ref="C5706:F5706"/>
    <mergeCell ref="I5706:J5706"/>
    <mergeCell ref="K5706:N5706"/>
    <mergeCell ref="O5706:P5706"/>
    <mergeCell ref="A5703:B5703"/>
    <mergeCell ref="C5703:F5703"/>
    <mergeCell ref="I5703:J5703"/>
    <mergeCell ref="K5703:N5703"/>
    <mergeCell ref="O5703:P5703"/>
    <mergeCell ref="A5704:B5704"/>
    <mergeCell ref="C5704:F5704"/>
    <mergeCell ref="I5704:J5704"/>
    <mergeCell ref="K5704:N5704"/>
    <mergeCell ref="O5704:P5704"/>
    <mergeCell ref="A5717:B5717"/>
    <mergeCell ref="C5717:F5717"/>
    <mergeCell ref="I5717:J5717"/>
    <mergeCell ref="K5717:N5717"/>
    <mergeCell ref="O5717:P5717"/>
    <mergeCell ref="A5718:B5718"/>
    <mergeCell ref="C5718:F5718"/>
    <mergeCell ref="I5718:J5718"/>
    <mergeCell ref="K5718:N5718"/>
    <mergeCell ref="O5718:P5718"/>
    <mergeCell ref="A5715:B5715"/>
    <mergeCell ref="C5715:F5715"/>
    <mergeCell ref="I5715:J5715"/>
    <mergeCell ref="K5715:N5715"/>
    <mergeCell ref="O5715:P5715"/>
    <mergeCell ref="A5716:B5716"/>
    <mergeCell ref="C5716:F5716"/>
    <mergeCell ref="I5716:J5716"/>
    <mergeCell ref="K5716:N5716"/>
    <mergeCell ref="O5716:P5716"/>
    <mergeCell ref="A5713:B5713"/>
    <mergeCell ref="C5713:F5713"/>
    <mergeCell ref="I5713:J5713"/>
    <mergeCell ref="K5713:N5713"/>
    <mergeCell ref="O5713:P5713"/>
    <mergeCell ref="A5714:B5714"/>
    <mergeCell ref="C5714:F5714"/>
    <mergeCell ref="I5714:J5714"/>
    <mergeCell ref="K5714:N5714"/>
    <mergeCell ref="O5714:P5714"/>
    <mergeCell ref="A5711:B5711"/>
    <mergeCell ref="C5711:F5711"/>
    <mergeCell ref="I5711:J5711"/>
    <mergeCell ref="K5711:N5711"/>
    <mergeCell ref="O5711:P5711"/>
    <mergeCell ref="A5712:B5712"/>
    <mergeCell ref="C5712:F5712"/>
    <mergeCell ref="I5712:J5712"/>
    <mergeCell ref="K5712:N5712"/>
    <mergeCell ref="O5712:P5712"/>
    <mergeCell ref="A5726:B5726"/>
    <mergeCell ref="C5726:F5726"/>
    <mergeCell ref="I5726:J5726"/>
    <mergeCell ref="K5726:N5726"/>
    <mergeCell ref="O5726:P5726"/>
    <mergeCell ref="A5727:B5727"/>
    <mergeCell ref="C5727:F5727"/>
    <mergeCell ref="I5727:J5727"/>
    <mergeCell ref="K5727:N5727"/>
    <mergeCell ref="O5727:P5727"/>
    <mergeCell ref="A5724:B5724"/>
    <mergeCell ref="C5724:F5724"/>
    <mergeCell ref="I5724:J5724"/>
    <mergeCell ref="K5724:N5724"/>
    <mergeCell ref="O5724:P5724"/>
    <mergeCell ref="A5725:B5725"/>
    <mergeCell ref="C5725:F5725"/>
    <mergeCell ref="I5725:J5725"/>
    <mergeCell ref="K5725:N5725"/>
    <mergeCell ref="O5725:P5725"/>
    <mergeCell ref="A5721:F5721"/>
    <mergeCell ref="I5721:J5721"/>
    <mergeCell ref="K5721:N5721"/>
    <mergeCell ref="O5721:P5721"/>
    <mergeCell ref="A5723:B5723"/>
    <mergeCell ref="C5723:Q5723"/>
    <mergeCell ref="A5719:B5719"/>
    <mergeCell ref="C5719:F5719"/>
    <mergeCell ref="I5719:J5719"/>
    <mergeCell ref="K5719:N5719"/>
    <mergeCell ref="O5719:P5719"/>
    <mergeCell ref="A5720:B5720"/>
    <mergeCell ref="C5720:F5720"/>
    <mergeCell ref="I5720:J5720"/>
    <mergeCell ref="K5720:N5720"/>
    <mergeCell ref="O5720:P5720"/>
    <mergeCell ref="A5734:B5734"/>
    <mergeCell ref="C5734:F5734"/>
    <mergeCell ref="I5734:J5734"/>
    <mergeCell ref="K5734:N5734"/>
    <mergeCell ref="O5734:P5734"/>
    <mergeCell ref="A5735:B5735"/>
    <mergeCell ref="C5735:F5735"/>
    <mergeCell ref="I5735:J5735"/>
    <mergeCell ref="K5735:N5735"/>
    <mergeCell ref="O5735:P5735"/>
    <mergeCell ref="A5732:B5732"/>
    <mergeCell ref="C5732:F5732"/>
    <mergeCell ref="I5732:J5732"/>
    <mergeCell ref="K5732:N5732"/>
    <mergeCell ref="O5732:P5732"/>
    <mergeCell ref="A5733:B5733"/>
    <mergeCell ref="C5733:F5733"/>
    <mergeCell ref="I5733:J5733"/>
    <mergeCell ref="K5733:N5733"/>
    <mergeCell ref="O5733:P5733"/>
    <mergeCell ref="A5730:B5730"/>
    <mergeCell ref="C5730:F5730"/>
    <mergeCell ref="I5730:J5730"/>
    <mergeCell ref="K5730:N5730"/>
    <mergeCell ref="O5730:P5730"/>
    <mergeCell ref="A5731:B5731"/>
    <mergeCell ref="C5731:F5731"/>
    <mergeCell ref="I5731:J5731"/>
    <mergeCell ref="K5731:N5731"/>
    <mergeCell ref="O5731:P5731"/>
    <mergeCell ref="A5728:B5728"/>
    <mergeCell ref="C5728:F5728"/>
    <mergeCell ref="I5728:J5728"/>
    <mergeCell ref="K5728:N5728"/>
    <mergeCell ref="O5728:P5728"/>
    <mergeCell ref="A5729:B5729"/>
    <mergeCell ref="C5729:F5729"/>
    <mergeCell ref="I5729:J5729"/>
    <mergeCell ref="K5729:N5729"/>
    <mergeCell ref="O5729:P5729"/>
    <mergeCell ref="A5742:B5742"/>
    <mergeCell ref="C5742:F5742"/>
    <mergeCell ref="I5742:J5742"/>
    <mergeCell ref="K5742:N5742"/>
    <mergeCell ref="O5742:P5742"/>
    <mergeCell ref="A5743:B5743"/>
    <mergeCell ref="C5743:F5743"/>
    <mergeCell ref="I5743:J5743"/>
    <mergeCell ref="K5743:N5743"/>
    <mergeCell ref="O5743:P5743"/>
    <mergeCell ref="A5740:B5740"/>
    <mergeCell ref="C5740:F5740"/>
    <mergeCell ref="I5740:J5740"/>
    <mergeCell ref="K5740:N5740"/>
    <mergeCell ref="O5740:P5740"/>
    <mergeCell ref="A5741:B5741"/>
    <mergeCell ref="C5741:F5741"/>
    <mergeCell ref="I5741:J5741"/>
    <mergeCell ref="K5741:N5741"/>
    <mergeCell ref="O5741:P5741"/>
    <mergeCell ref="A5738:B5738"/>
    <mergeCell ref="C5738:F5738"/>
    <mergeCell ref="I5738:J5738"/>
    <mergeCell ref="K5738:N5738"/>
    <mergeCell ref="O5738:P5738"/>
    <mergeCell ref="A5739:B5739"/>
    <mergeCell ref="C5739:F5739"/>
    <mergeCell ref="I5739:J5739"/>
    <mergeCell ref="K5739:N5739"/>
    <mergeCell ref="O5739:P5739"/>
    <mergeCell ref="A5736:B5736"/>
    <mergeCell ref="C5736:F5736"/>
    <mergeCell ref="I5736:J5736"/>
    <mergeCell ref="K5736:N5736"/>
    <mergeCell ref="O5736:P5736"/>
    <mergeCell ref="A5737:B5737"/>
    <mergeCell ref="C5737:F5737"/>
    <mergeCell ref="I5737:J5737"/>
    <mergeCell ref="K5737:N5737"/>
    <mergeCell ref="O5737:P5737"/>
    <mergeCell ref="A5750:B5750"/>
    <mergeCell ref="C5750:F5750"/>
    <mergeCell ref="I5750:J5750"/>
    <mergeCell ref="K5750:N5750"/>
    <mergeCell ref="O5750:P5750"/>
    <mergeCell ref="A5751:B5751"/>
    <mergeCell ref="C5751:F5751"/>
    <mergeCell ref="I5751:J5751"/>
    <mergeCell ref="K5751:N5751"/>
    <mergeCell ref="O5751:P5751"/>
    <mergeCell ref="A5748:B5748"/>
    <mergeCell ref="C5748:F5748"/>
    <mergeCell ref="I5748:J5748"/>
    <mergeCell ref="K5748:N5748"/>
    <mergeCell ref="O5748:P5748"/>
    <mergeCell ref="A5749:B5749"/>
    <mergeCell ref="C5749:F5749"/>
    <mergeCell ref="I5749:J5749"/>
    <mergeCell ref="K5749:N5749"/>
    <mergeCell ref="O5749:P5749"/>
    <mergeCell ref="A5746:B5746"/>
    <mergeCell ref="C5746:F5746"/>
    <mergeCell ref="I5746:J5746"/>
    <mergeCell ref="K5746:N5746"/>
    <mergeCell ref="O5746:P5746"/>
    <mergeCell ref="A5747:B5747"/>
    <mergeCell ref="C5747:F5747"/>
    <mergeCell ref="I5747:J5747"/>
    <mergeCell ref="K5747:N5747"/>
    <mergeCell ref="O5747:P5747"/>
    <mergeCell ref="A5744:B5744"/>
    <mergeCell ref="C5744:F5744"/>
    <mergeCell ref="I5744:J5744"/>
    <mergeCell ref="K5744:N5744"/>
    <mergeCell ref="O5744:P5744"/>
    <mergeCell ref="A5745:B5745"/>
    <mergeCell ref="C5745:F5745"/>
    <mergeCell ref="I5745:J5745"/>
    <mergeCell ref="K5745:N5745"/>
    <mergeCell ref="O5745:P5745"/>
    <mergeCell ref="A5758:B5758"/>
    <mergeCell ref="C5758:F5758"/>
    <mergeCell ref="I5758:J5758"/>
    <mergeCell ref="K5758:N5758"/>
    <mergeCell ref="O5758:P5758"/>
    <mergeCell ref="A5759:B5759"/>
    <mergeCell ref="C5759:F5759"/>
    <mergeCell ref="I5759:J5759"/>
    <mergeCell ref="K5759:N5759"/>
    <mergeCell ref="O5759:P5759"/>
    <mergeCell ref="A5756:B5756"/>
    <mergeCell ref="C5756:F5756"/>
    <mergeCell ref="I5756:J5756"/>
    <mergeCell ref="K5756:N5756"/>
    <mergeCell ref="O5756:P5756"/>
    <mergeCell ref="A5757:B5757"/>
    <mergeCell ref="C5757:F5757"/>
    <mergeCell ref="I5757:J5757"/>
    <mergeCell ref="K5757:N5757"/>
    <mergeCell ref="O5757:P5757"/>
    <mergeCell ref="A5754:B5754"/>
    <mergeCell ref="C5754:F5754"/>
    <mergeCell ref="I5754:J5754"/>
    <mergeCell ref="K5754:N5754"/>
    <mergeCell ref="O5754:P5754"/>
    <mergeCell ref="A5755:B5755"/>
    <mergeCell ref="C5755:F5755"/>
    <mergeCell ref="I5755:J5755"/>
    <mergeCell ref="K5755:N5755"/>
    <mergeCell ref="O5755:P5755"/>
    <mergeCell ref="A5752:B5752"/>
    <mergeCell ref="C5752:F5752"/>
    <mergeCell ref="I5752:J5752"/>
    <mergeCell ref="K5752:N5752"/>
    <mergeCell ref="O5752:P5752"/>
    <mergeCell ref="A5753:B5753"/>
    <mergeCell ref="C5753:F5753"/>
    <mergeCell ref="I5753:J5753"/>
    <mergeCell ref="K5753:N5753"/>
    <mergeCell ref="O5753:P5753"/>
    <mergeCell ref="A5766:B5766"/>
    <mergeCell ref="C5766:F5766"/>
    <mergeCell ref="I5766:J5766"/>
    <mergeCell ref="K5766:N5766"/>
    <mergeCell ref="O5766:P5766"/>
    <mergeCell ref="A5767:B5767"/>
    <mergeCell ref="C5767:F5767"/>
    <mergeCell ref="I5767:J5767"/>
    <mergeCell ref="K5767:N5767"/>
    <mergeCell ref="O5767:P5767"/>
    <mergeCell ref="A5764:B5764"/>
    <mergeCell ref="C5764:F5764"/>
    <mergeCell ref="I5764:J5764"/>
    <mergeCell ref="K5764:N5764"/>
    <mergeCell ref="O5764:P5764"/>
    <mergeCell ref="A5765:B5765"/>
    <mergeCell ref="C5765:F5765"/>
    <mergeCell ref="I5765:J5765"/>
    <mergeCell ref="K5765:N5765"/>
    <mergeCell ref="O5765:P5765"/>
    <mergeCell ref="A5762:B5762"/>
    <mergeCell ref="C5762:F5762"/>
    <mergeCell ref="I5762:J5762"/>
    <mergeCell ref="K5762:N5762"/>
    <mergeCell ref="O5762:P5762"/>
    <mergeCell ref="A5763:B5763"/>
    <mergeCell ref="C5763:F5763"/>
    <mergeCell ref="I5763:J5763"/>
    <mergeCell ref="K5763:N5763"/>
    <mergeCell ref="O5763:P5763"/>
    <mergeCell ref="A5760:B5760"/>
    <mergeCell ref="C5760:F5760"/>
    <mergeCell ref="I5760:J5760"/>
    <mergeCell ref="K5760:N5760"/>
    <mergeCell ref="O5760:P5760"/>
    <mergeCell ref="A5761:B5761"/>
    <mergeCell ref="C5761:F5761"/>
    <mergeCell ref="I5761:J5761"/>
    <mergeCell ref="K5761:N5761"/>
    <mergeCell ref="O5761:P5761"/>
    <mergeCell ref="A5774:B5774"/>
    <mergeCell ref="C5774:F5774"/>
    <mergeCell ref="I5774:J5774"/>
    <mergeCell ref="K5774:N5774"/>
    <mergeCell ref="O5774:P5774"/>
    <mergeCell ref="A5775:B5775"/>
    <mergeCell ref="C5775:F5775"/>
    <mergeCell ref="I5775:J5775"/>
    <mergeCell ref="K5775:N5775"/>
    <mergeCell ref="O5775:P5775"/>
    <mergeCell ref="A5772:B5772"/>
    <mergeCell ref="C5772:F5772"/>
    <mergeCell ref="I5772:J5772"/>
    <mergeCell ref="K5772:N5772"/>
    <mergeCell ref="O5772:P5772"/>
    <mergeCell ref="A5773:B5773"/>
    <mergeCell ref="C5773:F5773"/>
    <mergeCell ref="I5773:J5773"/>
    <mergeCell ref="K5773:N5773"/>
    <mergeCell ref="O5773:P5773"/>
    <mergeCell ref="A5770:B5770"/>
    <mergeCell ref="C5770:F5770"/>
    <mergeCell ref="I5770:J5770"/>
    <mergeCell ref="K5770:N5770"/>
    <mergeCell ref="O5770:P5770"/>
    <mergeCell ref="A5771:B5771"/>
    <mergeCell ref="C5771:F5771"/>
    <mergeCell ref="I5771:J5771"/>
    <mergeCell ref="K5771:N5771"/>
    <mergeCell ref="O5771:P5771"/>
    <mergeCell ref="A5768:B5768"/>
    <mergeCell ref="C5768:F5768"/>
    <mergeCell ref="I5768:J5768"/>
    <mergeCell ref="K5768:N5768"/>
    <mergeCell ref="O5768:P5768"/>
    <mergeCell ref="A5769:B5769"/>
    <mergeCell ref="C5769:F5769"/>
    <mergeCell ref="I5769:J5769"/>
    <mergeCell ref="K5769:N5769"/>
    <mergeCell ref="O5769:P5769"/>
    <mergeCell ref="A5782:B5782"/>
    <mergeCell ref="C5782:F5782"/>
    <mergeCell ref="I5782:J5782"/>
    <mergeCell ref="K5782:N5782"/>
    <mergeCell ref="O5782:P5782"/>
    <mergeCell ref="A5783:B5783"/>
    <mergeCell ref="C5783:F5783"/>
    <mergeCell ref="I5783:J5783"/>
    <mergeCell ref="K5783:N5783"/>
    <mergeCell ref="O5783:P5783"/>
    <mergeCell ref="A5780:B5780"/>
    <mergeCell ref="C5780:F5780"/>
    <mergeCell ref="I5780:J5780"/>
    <mergeCell ref="K5780:N5780"/>
    <mergeCell ref="O5780:P5780"/>
    <mergeCell ref="A5781:B5781"/>
    <mergeCell ref="C5781:F5781"/>
    <mergeCell ref="I5781:J5781"/>
    <mergeCell ref="K5781:N5781"/>
    <mergeCell ref="O5781:P5781"/>
    <mergeCell ref="A5778:B5778"/>
    <mergeCell ref="C5778:F5778"/>
    <mergeCell ref="I5778:J5778"/>
    <mergeCell ref="K5778:N5778"/>
    <mergeCell ref="O5778:P5778"/>
    <mergeCell ref="A5779:B5779"/>
    <mergeCell ref="C5779:F5779"/>
    <mergeCell ref="I5779:J5779"/>
    <mergeCell ref="K5779:N5779"/>
    <mergeCell ref="O5779:P5779"/>
    <mergeCell ref="A5776:B5776"/>
    <mergeCell ref="C5776:F5776"/>
    <mergeCell ref="I5776:J5776"/>
    <mergeCell ref="K5776:N5776"/>
    <mergeCell ref="O5776:P5776"/>
    <mergeCell ref="A5777:B5777"/>
    <mergeCell ref="C5777:F5777"/>
    <mergeCell ref="I5777:J5777"/>
    <mergeCell ref="K5777:N5777"/>
    <mergeCell ref="O5777:P5777"/>
    <mergeCell ref="A5791:B5791"/>
    <mergeCell ref="C5791:F5791"/>
    <mergeCell ref="I5791:J5791"/>
    <mergeCell ref="K5791:N5791"/>
    <mergeCell ref="O5791:P5791"/>
    <mergeCell ref="A5792:B5792"/>
    <mergeCell ref="C5792:F5792"/>
    <mergeCell ref="I5792:J5792"/>
    <mergeCell ref="K5792:N5792"/>
    <mergeCell ref="O5792:P5792"/>
    <mergeCell ref="A5789:B5789"/>
    <mergeCell ref="C5789:F5789"/>
    <mergeCell ref="I5789:J5789"/>
    <mergeCell ref="K5789:N5789"/>
    <mergeCell ref="O5789:P5789"/>
    <mergeCell ref="A5790:B5790"/>
    <mergeCell ref="C5790:F5790"/>
    <mergeCell ref="I5790:J5790"/>
    <mergeCell ref="K5790:N5790"/>
    <mergeCell ref="O5790:P5790"/>
    <mergeCell ref="A5786:F5786"/>
    <mergeCell ref="I5786:J5786"/>
    <mergeCell ref="K5786:N5786"/>
    <mergeCell ref="O5786:P5786"/>
    <mergeCell ref="A5788:B5788"/>
    <mergeCell ref="C5788:Q5788"/>
    <mergeCell ref="A5784:B5784"/>
    <mergeCell ref="C5784:F5784"/>
    <mergeCell ref="I5784:J5784"/>
    <mergeCell ref="K5784:N5784"/>
    <mergeCell ref="O5784:P5784"/>
    <mergeCell ref="A5785:B5785"/>
    <mergeCell ref="C5785:F5785"/>
    <mergeCell ref="I5785:J5785"/>
    <mergeCell ref="K5785:N5785"/>
    <mergeCell ref="O5785:P5785"/>
    <mergeCell ref="A5799:B5799"/>
    <mergeCell ref="C5799:F5799"/>
    <mergeCell ref="I5799:J5799"/>
    <mergeCell ref="K5799:N5799"/>
    <mergeCell ref="O5799:P5799"/>
    <mergeCell ref="A5800:B5800"/>
    <mergeCell ref="C5800:F5800"/>
    <mergeCell ref="I5800:J5800"/>
    <mergeCell ref="K5800:N5800"/>
    <mergeCell ref="O5800:P5800"/>
    <mergeCell ref="A5797:B5797"/>
    <mergeCell ref="C5797:F5797"/>
    <mergeCell ref="I5797:J5797"/>
    <mergeCell ref="K5797:N5797"/>
    <mergeCell ref="O5797:P5797"/>
    <mergeCell ref="A5798:B5798"/>
    <mergeCell ref="C5798:F5798"/>
    <mergeCell ref="I5798:J5798"/>
    <mergeCell ref="K5798:N5798"/>
    <mergeCell ref="O5798:P5798"/>
    <mergeCell ref="A5795:B5795"/>
    <mergeCell ref="C5795:F5795"/>
    <mergeCell ref="I5795:J5795"/>
    <mergeCell ref="K5795:N5795"/>
    <mergeCell ref="O5795:P5795"/>
    <mergeCell ref="A5796:B5796"/>
    <mergeCell ref="C5796:F5796"/>
    <mergeCell ref="I5796:J5796"/>
    <mergeCell ref="K5796:N5796"/>
    <mergeCell ref="O5796:P5796"/>
    <mergeCell ref="A5793:B5793"/>
    <mergeCell ref="C5793:F5793"/>
    <mergeCell ref="I5793:J5793"/>
    <mergeCell ref="K5793:N5793"/>
    <mergeCell ref="O5793:P5793"/>
    <mergeCell ref="A5794:B5794"/>
    <mergeCell ref="C5794:F5794"/>
    <mergeCell ref="I5794:J5794"/>
    <mergeCell ref="K5794:N5794"/>
    <mergeCell ref="O5794:P5794"/>
    <mergeCell ref="A5807:B5807"/>
    <mergeCell ref="C5807:F5807"/>
    <mergeCell ref="I5807:J5807"/>
    <mergeCell ref="K5807:N5807"/>
    <mergeCell ref="O5807:P5807"/>
    <mergeCell ref="A5808:B5808"/>
    <mergeCell ref="C5808:F5808"/>
    <mergeCell ref="I5808:J5808"/>
    <mergeCell ref="K5808:N5808"/>
    <mergeCell ref="O5808:P5808"/>
    <mergeCell ref="A5805:B5805"/>
    <mergeCell ref="C5805:F5805"/>
    <mergeCell ref="I5805:J5805"/>
    <mergeCell ref="K5805:N5805"/>
    <mergeCell ref="O5805:P5805"/>
    <mergeCell ref="A5806:B5806"/>
    <mergeCell ref="C5806:F5806"/>
    <mergeCell ref="I5806:J5806"/>
    <mergeCell ref="K5806:N5806"/>
    <mergeCell ref="O5806:P5806"/>
    <mergeCell ref="A5803:B5803"/>
    <mergeCell ref="C5803:F5803"/>
    <mergeCell ref="I5803:J5803"/>
    <mergeCell ref="K5803:N5803"/>
    <mergeCell ref="O5803:P5803"/>
    <mergeCell ref="A5804:B5804"/>
    <mergeCell ref="C5804:F5804"/>
    <mergeCell ref="I5804:J5804"/>
    <mergeCell ref="K5804:N5804"/>
    <mergeCell ref="O5804:P5804"/>
    <mergeCell ref="A5801:B5801"/>
    <mergeCell ref="C5801:F5801"/>
    <mergeCell ref="I5801:J5801"/>
    <mergeCell ref="K5801:N5801"/>
    <mergeCell ref="O5801:P5801"/>
    <mergeCell ref="A5802:B5802"/>
    <mergeCell ref="C5802:F5802"/>
    <mergeCell ref="I5802:J5802"/>
    <mergeCell ref="K5802:N5802"/>
    <mergeCell ref="O5802:P5802"/>
    <mergeCell ref="A5815:B5815"/>
    <mergeCell ref="C5815:F5815"/>
    <mergeCell ref="I5815:J5815"/>
    <mergeCell ref="K5815:N5815"/>
    <mergeCell ref="O5815:P5815"/>
    <mergeCell ref="A5816:B5816"/>
    <mergeCell ref="C5816:F5816"/>
    <mergeCell ref="I5816:J5816"/>
    <mergeCell ref="K5816:N5816"/>
    <mergeCell ref="O5816:P5816"/>
    <mergeCell ref="A5813:B5813"/>
    <mergeCell ref="C5813:F5813"/>
    <mergeCell ref="I5813:J5813"/>
    <mergeCell ref="K5813:N5813"/>
    <mergeCell ref="O5813:P5813"/>
    <mergeCell ref="A5814:B5814"/>
    <mergeCell ref="C5814:F5814"/>
    <mergeCell ref="I5814:J5814"/>
    <mergeCell ref="K5814:N5814"/>
    <mergeCell ref="O5814:P5814"/>
    <mergeCell ref="A5811:B5811"/>
    <mergeCell ref="C5811:F5811"/>
    <mergeCell ref="I5811:J5811"/>
    <mergeCell ref="K5811:N5811"/>
    <mergeCell ref="O5811:P5811"/>
    <mergeCell ref="A5812:B5812"/>
    <mergeCell ref="C5812:F5812"/>
    <mergeCell ref="I5812:J5812"/>
    <mergeCell ref="K5812:N5812"/>
    <mergeCell ref="O5812:P5812"/>
    <mergeCell ref="A5809:B5809"/>
    <mergeCell ref="C5809:F5809"/>
    <mergeCell ref="I5809:J5809"/>
    <mergeCell ref="K5809:N5809"/>
    <mergeCell ref="O5809:P5809"/>
    <mergeCell ref="A5810:B5810"/>
    <mergeCell ref="C5810:F5810"/>
    <mergeCell ref="I5810:J5810"/>
    <mergeCell ref="K5810:N5810"/>
    <mergeCell ref="O5810:P5810"/>
    <mergeCell ref="A5823:B5823"/>
    <mergeCell ref="C5823:F5823"/>
    <mergeCell ref="I5823:J5823"/>
    <mergeCell ref="K5823:N5823"/>
    <mergeCell ref="O5823:P5823"/>
    <mergeCell ref="A5824:B5824"/>
    <mergeCell ref="C5824:F5824"/>
    <mergeCell ref="I5824:J5824"/>
    <mergeCell ref="K5824:N5824"/>
    <mergeCell ref="O5824:P5824"/>
    <mergeCell ref="A5821:B5821"/>
    <mergeCell ref="C5821:F5821"/>
    <mergeCell ref="I5821:J5821"/>
    <mergeCell ref="K5821:N5821"/>
    <mergeCell ref="O5821:P5821"/>
    <mergeCell ref="A5822:B5822"/>
    <mergeCell ref="C5822:F5822"/>
    <mergeCell ref="I5822:J5822"/>
    <mergeCell ref="K5822:N5822"/>
    <mergeCell ref="O5822:P5822"/>
    <mergeCell ref="A5819:B5819"/>
    <mergeCell ref="C5819:F5819"/>
    <mergeCell ref="I5819:J5819"/>
    <mergeCell ref="K5819:N5819"/>
    <mergeCell ref="O5819:P5819"/>
    <mergeCell ref="A5820:B5820"/>
    <mergeCell ref="C5820:F5820"/>
    <mergeCell ref="I5820:J5820"/>
    <mergeCell ref="K5820:N5820"/>
    <mergeCell ref="O5820:P5820"/>
    <mergeCell ref="A5817:B5817"/>
    <mergeCell ref="C5817:F5817"/>
    <mergeCell ref="I5817:J5817"/>
    <mergeCell ref="K5817:N5817"/>
    <mergeCell ref="O5817:P5817"/>
    <mergeCell ref="A5818:B5818"/>
    <mergeCell ref="C5818:F5818"/>
    <mergeCell ref="I5818:J5818"/>
    <mergeCell ref="K5818:N5818"/>
    <mergeCell ref="O5818:P5818"/>
    <mergeCell ref="A5831:B5831"/>
    <mergeCell ref="C5831:F5831"/>
    <mergeCell ref="I5831:J5831"/>
    <mergeCell ref="K5831:N5831"/>
    <mergeCell ref="O5831:P5831"/>
    <mergeCell ref="A5832:B5832"/>
    <mergeCell ref="C5832:F5832"/>
    <mergeCell ref="I5832:J5832"/>
    <mergeCell ref="K5832:N5832"/>
    <mergeCell ref="O5832:P5832"/>
    <mergeCell ref="A5829:B5829"/>
    <mergeCell ref="C5829:F5829"/>
    <mergeCell ref="I5829:J5829"/>
    <mergeCell ref="K5829:N5829"/>
    <mergeCell ref="O5829:P5829"/>
    <mergeCell ref="A5830:B5830"/>
    <mergeCell ref="C5830:F5830"/>
    <mergeCell ref="I5830:J5830"/>
    <mergeCell ref="K5830:N5830"/>
    <mergeCell ref="O5830:P5830"/>
    <mergeCell ref="A5827:B5827"/>
    <mergeCell ref="C5827:F5827"/>
    <mergeCell ref="I5827:J5827"/>
    <mergeCell ref="K5827:N5827"/>
    <mergeCell ref="O5827:P5827"/>
    <mergeCell ref="A5828:B5828"/>
    <mergeCell ref="C5828:F5828"/>
    <mergeCell ref="I5828:J5828"/>
    <mergeCell ref="K5828:N5828"/>
    <mergeCell ref="O5828:P5828"/>
    <mergeCell ref="A5825:B5825"/>
    <mergeCell ref="C5825:F5825"/>
    <mergeCell ref="I5825:J5825"/>
    <mergeCell ref="K5825:N5825"/>
    <mergeCell ref="O5825:P5825"/>
    <mergeCell ref="A5826:B5826"/>
    <mergeCell ref="C5826:F5826"/>
    <mergeCell ref="I5826:J5826"/>
    <mergeCell ref="K5826:N5826"/>
    <mergeCell ref="O5826:P5826"/>
    <mergeCell ref="A5839:B5839"/>
    <mergeCell ref="C5839:F5839"/>
    <mergeCell ref="I5839:J5839"/>
    <mergeCell ref="K5839:N5839"/>
    <mergeCell ref="O5839:P5839"/>
    <mergeCell ref="A5840:B5840"/>
    <mergeCell ref="C5840:F5840"/>
    <mergeCell ref="I5840:J5840"/>
    <mergeCell ref="K5840:N5840"/>
    <mergeCell ref="O5840:P5840"/>
    <mergeCell ref="A5837:B5837"/>
    <mergeCell ref="C5837:F5837"/>
    <mergeCell ref="I5837:J5837"/>
    <mergeCell ref="K5837:N5837"/>
    <mergeCell ref="O5837:P5837"/>
    <mergeCell ref="A5838:B5838"/>
    <mergeCell ref="C5838:F5838"/>
    <mergeCell ref="I5838:J5838"/>
    <mergeCell ref="K5838:N5838"/>
    <mergeCell ref="O5838:P5838"/>
    <mergeCell ref="A5835:B5835"/>
    <mergeCell ref="C5835:F5835"/>
    <mergeCell ref="I5835:J5835"/>
    <mergeCell ref="K5835:N5835"/>
    <mergeCell ref="O5835:P5835"/>
    <mergeCell ref="A5836:B5836"/>
    <mergeCell ref="C5836:F5836"/>
    <mergeCell ref="I5836:J5836"/>
    <mergeCell ref="K5836:N5836"/>
    <mergeCell ref="O5836:P5836"/>
    <mergeCell ref="A5833:B5833"/>
    <mergeCell ref="C5833:F5833"/>
    <mergeCell ref="I5833:J5833"/>
    <mergeCell ref="K5833:N5833"/>
    <mergeCell ref="O5833:P5833"/>
    <mergeCell ref="A5834:B5834"/>
    <mergeCell ref="C5834:F5834"/>
    <mergeCell ref="I5834:J5834"/>
    <mergeCell ref="K5834:N5834"/>
    <mergeCell ref="O5834:P5834"/>
    <mergeCell ref="A5847:B5847"/>
    <mergeCell ref="C5847:F5847"/>
    <mergeCell ref="I5847:J5847"/>
    <mergeCell ref="K5847:N5847"/>
    <mergeCell ref="O5847:P5847"/>
    <mergeCell ref="A5848:B5848"/>
    <mergeCell ref="C5848:F5848"/>
    <mergeCell ref="I5848:J5848"/>
    <mergeCell ref="K5848:N5848"/>
    <mergeCell ref="O5848:P5848"/>
    <mergeCell ref="A5845:B5845"/>
    <mergeCell ref="C5845:F5845"/>
    <mergeCell ref="I5845:J5845"/>
    <mergeCell ref="K5845:N5845"/>
    <mergeCell ref="O5845:P5845"/>
    <mergeCell ref="A5846:B5846"/>
    <mergeCell ref="C5846:F5846"/>
    <mergeCell ref="I5846:J5846"/>
    <mergeCell ref="K5846:N5846"/>
    <mergeCell ref="O5846:P5846"/>
    <mergeCell ref="A5843:B5843"/>
    <mergeCell ref="C5843:F5843"/>
    <mergeCell ref="I5843:J5843"/>
    <mergeCell ref="K5843:N5843"/>
    <mergeCell ref="O5843:P5843"/>
    <mergeCell ref="A5844:B5844"/>
    <mergeCell ref="C5844:F5844"/>
    <mergeCell ref="I5844:J5844"/>
    <mergeCell ref="K5844:N5844"/>
    <mergeCell ref="O5844:P5844"/>
    <mergeCell ref="A5841:B5841"/>
    <mergeCell ref="C5841:F5841"/>
    <mergeCell ref="I5841:J5841"/>
    <mergeCell ref="K5841:N5841"/>
    <mergeCell ref="O5841:P5841"/>
    <mergeCell ref="A5842:B5842"/>
    <mergeCell ref="C5842:F5842"/>
    <mergeCell ref="I5842:J5842"/>
    <mergeCell ref="K5842:N5842"/>
    <mergeCell ref="O5842:P5842"/>
    <mergeCell ref="A5855:B5855"/>
    <mergeCell ref="C5855:F5855"/>
    <mergeCell ref="I5855:J5855"/>
    <mergeCell ref="K5855:N5855"/>
    <mergeCell ref="O5855:P5855"/>
    <mergeCell ref="A5856:B5856"/>
    <mergeCell ref="C5856:F5856"/>
    <mergeCell ref="I5856:J5856"/>
    <mergeCell ref="K5856:N5856"/>
    <mergeCell ref="O5856:P5856"/>
    <mergeCell ref="A5853:B5853"/>
    <mergeCell ref="C5853:F5853"/>
    <mergeCell ref="I5853:J5853"/>
    <mergeCell ref="K5853:N5853"/>
    <mergeCell ref="O5853:P5853"/>
    <mergeCell ref="A5854:B5854"/>
    <mergeCell ref="C5854:F5854"/>
    <mergeCell ref="I5854:J5854"/>
    <mergeCell ref="K5854:N5854"/>
    <mergeCell ref="O5854:P5854"/>
    <mergeCell ref="A5851:B5851"/>
    <mergeCell ref="C5851:F5851"/>
    <mergeCell ref="I5851:J5851"/>
    <mergeCell ref="K5851:N5851"/>
    <mergeCell ref="O5851:P5851"/>
    <mergeCell ref="A5852:B5852"/>
    <mergeCell ref="C5852:F5852"/>
    <mergeCell ref="I5852:J5852"/>
    <mergeCell ref="K5852:N5852"/>
    <mergeCell ref="O5852:P5852"/>
    <mergeCell ref="A5849:B5849"/>
    <mergeCell ref="C5849:F5849"/>
    <mergeCell ref="I5849:J5849"/>
    <mergeCell ref="K5849:N5849"/>
    <mergeCell ref="O5849:P5849"/>
    <mergeCell ref="A5850:B5850"/>
    <mergeCell ref="C5850:F5850"/>
    <mergeCell ref="I5850:J5850"/>
    <mergeCell ref="K5850:N5850"/>
    <mergeCell ref="O5850:P5850"/>
    <mergeCell ref="A5863:B5863"/>
    <mergeCell ref="C5863:F5863"/>
    <mergeCell ref="I5863:J5863"/>
    <mergeCell ref="K5863:N5863"/>
    <mergeCell ref="O5863:P5863"/>
    <mergeCell ref="A5864:B5864"/>
    <mergeCell ref="C5864:F5864"/>
    <mergeCell ref="I5864:J5864"/>
    <mergeCell ref="K5864:N5864"/>
    <mergeCell ref="O5864:P5864"/>
    <mergeCell ref="A5861:B5861"/>
    <mergeCell ref="C5861:F5861"/>
    <mergeCell ref="I5861:J5861"/>
    <mergeCell ref="K5861:N5861"/>
    <mergeCell ref="O5861:P5861"/>
    <mergeCell ref="A5862:B5862"/>
    <mergeCell ref="C5862:F5862"/>
    <mergeCell ref="I5862:J5862"/>
    <mergeCell ref="K5862:N5862"/>
    <mergeCell ref="O5862:P5862"/>
    <mergeCell ref="A5859:B5859"/>
    <mergeCell ref="C5859:F5859"/>
    <mergeCell ref="I5859:J5859"/>
    <mergeCell ref="K5859:N5859"/>
    <mergeCell ref="O5859:P5859"/>
    <mergeCell ref="A5860:B5860"/>
    <mergeCell ref="C5860:F5860"/>
    <mergeCell ref="I5860:J5860"/>
    <mergeCell ref="K5860:N5860"/>
    <mergeCell ref="O5860:P5860"/>
    <mergeCell ref="A5857:B5857"/>
    <mergeCell ref="C5857:F5857"/>
    <mergeCell ref="I5857:J5857"/>
    <mergeCell ref="K5857:N5857"/>
    <mergeCell ref="O5857:P5857"/>
    <mergeCell ref="A5858:B5858"/>
    <mergeCell ref="C5858:F5858"/>
    <mergeCell ref="I5858:J5858"/>
    <mergeCell ref="K5858:N5858"/>
    <mergeCell ref="O5858:P5858"/>
    <mergeCell ref="A5871:B5871"/>
    <mergeCell ref="C5871:F5871"/>
    <mergeCell ref="I5871:J5871"/>
    <mergeCell ref="K5871:N5871"/>
    <mergeCell ref="O5871:P5871"/>
    <mergeCell ref="A5872:B5872"/>
    <mergeCell ref="C5872:F5872"/>
    <mergeCell ref="I5872:J5872"/>
    <mergeCell ref="K5872:N5872"/>
    <mergeCell ref="O5872:P5872"/>
    <mergeCell ref="A5869:B5869"/>
    <mergeCell ref="C5869:F5869"/>
    <mergeCell ref="I5869:J5869"/>
    <mergeCell ref="K5869:N5869"/>
    <mergeCell ref="O5869:P5869"/>
    <mergeCell ref="A5870:B5870"/>
    <mergeCell ref="C5870:F5870"/>
    <mergeCell ref="I5870:J5870"/>
    <mergeCell ref="K5870:N5870"/>
    <mergeCell ref="O5870:P5870"/>
    <mergeCell ref="A5867:B5867"/>
    <mergeCell ref="C5867:F5867"/>
    <mergeCell ref="I5867:J5867"/>
    <mergeCell ref="K5867:N5867"/>
    <mergeCell ref="O5867:P5867"/>
    <mergeCell ref="A5868:B5868"/>
    <mergeCell ref="C5868:F5868"/>
    <mergeCell ref="I5868:J5868"/>
    <mergeCell ref="K5868:N5868"/>
    <mergeCell ref="O5868:P5868"/>
    <mergeCell ref="A5865:B5865"/>
    <mergeCell ref="C5865:F5865"/>
    <mergeCell ref="I5865:J5865"/>
    <mergeCell ref="K5865:N5865"/>
    <mergeCell ref="O5865:P5865"/>
    <mergeCell ref="A5866:B5866"/>
    <mergeCell ref="C5866:F5866"/>
    <mergeCell ref="I5866:J5866"/>
    <mergeCell ref="K5866:N5866"/>
    <mergeCell ref="O5866:P5866"/>
    <mergeCell ref="A5879:B5879"/>
    <mergeCell ref="C5879:F5879"/>
    <mergeCell ref="I5879:J5879"/>
    <mergeCell ref="K5879:N5879"/>
    <mergeCell ref="O5879:P5879"/>
    <mergeCell ref="A5880:B5880"/>
    <mergeCell ref="C5880:F5880"/>
    <mergeCell ref="I5880:J5880"/>
    <mergeCell ref="K5880:N5880"/>
    <mergeCell ref="O5880:P5880"/>
    <mergeCell ref="A5877:B5877"/>
    <mergeCell ref="C5877:F5877"/>
    <mergeCell ref="I5877:J5877"/>
    <mergeCell ref="K5877:N5877"/>
    <mergeCell ref="O5877:P5877"/>
    <mergeCell ref="A5878:B5878"/>
    <mergeCell ref="C5878:F5878"/>
    <mergeCell ref="I5878:J5878"/>
    <mergeCell ref="K5878:N5878"/>
    <mergeCell ref="O5878:P5878"/>
    <mergeCell ref="A5875:B5875"/>
    <mergeCell ref="C5875:F5875"/>
    <mergeCell ref="I5875:J5875"/>
    <mergeCell ref="K5875:N5875"/>
    <mergeCell ref="O5875:P5875"/>
    <mergeCell ref="A5876:B5876"/>
    <mergeCell ref="C5876:F5876"/>
    <mergeCell ref="I5876:J5876"/>
    <mergeCell ref="K5876:N5876"/>
    <mergeCell ref="O5876:P5876"/>
    <mergeCell ref="A5873:B5873"/>
    <mergeCell ref="C5873:F5873"/>
    <mergeCell ref="I5873:J5873"/>
    <mergeCell ref="K5873:N5873"/>
    <mergeCell ref="O5873:P5873"/>
    <mergeCell ref="A5874:B5874"/>
    <mergeCell ref="C5874:F5874"/>
    <mergeCell ref="I5874:J5874"/>
    <mergeCell ref="K5874:N5874"/>
    <mergeCell ref="O5874:P5874"/>
    <mergeCell ref="A5887:B5887"/>
    <mergeCell ref="C5887:F5887"/>
    <mergeCell ref="I5887:J5887"/>
    <mergeCell ref="K5887:N5887"/>
    <mergeCell ref="O5887:P5887"/>
    <mergeCell ref="A5888:B5888"/>
    <mergeCell ref="C5888:F5888"/>
    <mergeCell ref="I5888:J5888"/>
    <mergeCell ref="K5888:N5888"/>
    <mergeCell ref="O5888:P5888"/>
    <mergeCell ref="A5885:B5885"/>
    <mergeCell ref="C5885:F5885"/>
    <mergeCell ref="I5885:J5885"/>
    <mergeCell ref="K5885:N5885"/>
    <mergeCell ref="O5885:P5885"/>
    <mergeCell ref="A5886:B5886"/>
    <mergeCell ref="C5886:F5886"/>
    <mergeCell ref="I5886:J5886"/>
    <mergeCell ref="K5886:N5886"/>
    <mergeCell ref="O5886:P5886"/>
    <mergeCell ref="A5883:B5883"/>
    <mergeCell ref="C5883:F5883"/>
    <mergeCell ref="I5883:J5883"/>
    <mergeCell ref="K5883:N5883"/>
    <mergeCell ref="O5883:P5883"/>
    <mergeCell ref="A5884:B5884"/>
    <mergeCell ref="C5884:F5884"/>
    <mergeCell ref="I5884:J5884"/>
    <mergeCell ref="K5884:N5884"/>
    <mergeCell ref="O5884:P5884"/>
    <mergeCell ref="A5881:B5881"/>
    <mergeCell ref="C5881:F5881"/>
    <mergeCell ref="I5881:J5881"/>
    <mergeCell ref="K5881:N5881"/>
    <mergeCell ref="O5881:P5881"/>
    <mergeCell ref="A5882:B5882"/>
    <mergeCell ref="C5882:F5882"/>
    <mergeCell ref="I5882:J5882"/>
    <mergeCell ref="K5882:N5882"/>
    <mergeCell ref="O5882:P5882"/>
    <mergeCell ref="A5895:B5895"/>
    <mergeCell ref="C5895:F5895"/>
    <mergeCell ref="I5895:J5895"/>
    <mergeCell ref="K5895:N5895"/>
    <mergeCell ref="O5895:P5895"/>
    <mergeCell ref="A5896:B5896"/>
    <mergeCell ref="C5896:F5896"/>
    <mergeCell ref="I5896:J5896"/>
    <mergeCell ref="K5896:N5896"/>
    <mergeCell ref="O5896:P5896"/>
    <mergeCell ref="A5893:B5893"/>
    <mergeCell ref="C5893:F5893"/>
    <mergeCell ref="I5893:J5893"/>
    <mergeCell ref="K5893:N5893"/>
    <mergeCell ref="O5893:P5893"/>
    <mergeCell ref="A5894:B5894"/>
    <mergeCell ref="C5894:F5894"/>
    <mergeCell ref="I5894:J5894"/>
    <mergeCell ref="K5894:N5894"/>
    <mergeCell ref="O5894:P5894"/>
    <mergeCell ref="A5891:B5891"/>
    <mergeCell ref="C5891:F5891"/>
    <mergeCell ref="I5891:J5891"/>
    <mergeCell ref="K5891:N5891"/>
    <mergeCell ref="O5891:P5891"/>
    <mergeCell ref="A5892:B5892"/>
    <mergeCell ref="C5892:F5892"/>
    <mergeCell ref="I5892:J5892"/>
    <mergeCell ref="K5892:N5892"/>
    <mergeCell ref="O5892:P5892"/>
    <mergeCell ref="A5889:B5889"/>
    <mergeCell ref="C5889:F5889"/>
    <mergeCell ref="I5889:J5889"/>
    <mergeCell ref="K5889:N5889"/>
    <mergeCell ref="O5889:P5889"/>
    <mergeCell ref="A5890:B5890"/>
    <mergeCell ref="C5890:F5890"/>
    <mergeCell ref="I5890:J5890"/>
    <mergeCell ref="K5890:N5890"/>
    <mergeCell ref="O5890:P5890"/>
    <mergeCell ref="A5903:B5903"/>
    <mergeCell ref="C5903:F5903"/>
    <mergeCell ref="I5903:J5903"/>
    <mergeCell ref="K5903:N5903"/>
    <mergeCell ref="O5903:P5903"/>
    <mergeCell ref="A5904:B5904"/>
    <mergeCell ref="C5904:F5904"/>
    <mergeCell ref="I5904:J5904"/>
    <mergeCell ref="K5904:N5904"/>
    <mergeCell ref="O5904:P5904"/>
    <mergeCell ref="A5901:B5901"/>
    <mergeCell ref="C5901:F5901"/>
    <mergeCell ref="I5901:J5901"/>
    <mergeCell ref="K5901:N5901"/>
    <mergeCell ref="O5901:P5901"/>
    <mergeCell ref="A5902:B5902"/>
    <mergeCell ref="C5902:F5902"/>
    <mergeCell ref="I5902:J5902"/>
    <mergeCell ref="K5902:N5902"/>
    <mergeCell ref="O5902:P5902"/>
    <mergeCell ref="A5899:B5899"/>
    <mergeCell ref="C5899:F5899"/>
    <mergeCell ref="I5899:J5899"/>
    <mergeCell ref="K5899:N5899"/>
    <mergeCell ref="O5899:P5899"/>
    <mergeCell ref="A5900:B5900"/>
    <mergeCell ref="C5900:F5900"/>
    <mergeCell ref="I5900:J5900"/>
    <mergeCell ref="K5900:N5900"/>
    <mergeCell ref="O5900:P5900"/>
    <mergeCell ref="A5897:B5897"/>
    <mergeCell ref="C5897:F5897"/>
    <mergeCell ref="I5897:J5897"/>
    <mergeCell ref="K5897:N5897"/>
    <mergeCell ref="O5897:P5897"/>
    <mergeCell ref="A5898:B5898"/>
    <mergeCell ref="C5898:F5898"/>
    <mergeCell ref="I5898:J5898"/>
    <mergeCell ref="K5898:N5898"/>
    <mergeCell ref="O5898:P5898"/>
    <mergeCell ref="A5912:B5912"/>
    <mergeCell ref="C5912:F5912"/>
    <mergeCell ref="I5912:J5912"/>
    <mergeCell ref="K5912:N5912"/>
    <mergeCell ref="O5912:P5912"/>
    <mergeCell ref="A5913:B5913"/>
    <mergeCell ref="C5913:F5913"/>
    <mergeCell ref="I5913:J5913"/>
    <mergeCell ref="K5913:N5913"/>
    <mergeCell ref="O5913:P5913"/>
    <mergeCell ref="A5910:B5910"/>
    <mergeCell ref="C5910:Q5910"/>
    <mergeCell ref="A5911:B5911"/>
    <mergeCell ref="C5911:F5911"/>
    <mergeCell ref="I5911:J5911"/>
    <mergeCell ref="K5911:N5911"/>
    <mergeCell ref="O5911:P5911"/>
    <mergeCell ref="A5907:B5907"/>
    <mergeCell ref="C5907:F5907"/>
    <mergeCell ref="I5907:J5907"/>
    <mergeCell ref="K5907:N5907"/>
    <mergeCell ref="O5907:P5907"/>
    <mergeCell ref="A5908:F5908"/>
    <mergeCell ref="I5908:J5908"/>
    <mergeCell ref="K5908:N5908"/>
    <mergeCell ref="O5908:P5908"/>
    <mergeCell ref="A5905:B5905"/>
    <mergeCell ref="C5905:F5905"/>
    <mergeCell ref="I5905:J5905"/>
    <mergeCell ref="K5905:N5905"/>
    <mergeCell ref="O5905:P5905"/>
    <mergeCell ref="A5906:B5906"/>
    <mergeCell ref="C5906:F5906"/>
    <mergeCell ref="I5906:J5906"/>
    <mergeCell ref="K5906:N5906"/>
    <mergeCell ref="O5906:P5906"/>
    <mergeCell ref="A5920:B5920"/>
    <mergeCell ref="C5920:F5920"/>
    <mergeCell ref="I5920:J5920"/>
    <mergeCell ref="K5920:N5920"/>
    <mergeCell ref="O5920:P5920"/>
    <mergeCell ref="A5921:B5921"/>
    <mergeCell ref="C5921:F5921"/>
    <mergeCell ref="I5921:J5921"/>
    <mergeCell ref="K5921:N5921"/>
    <mergeCell ref="O5921:P5921"/>
    <mergeCell ref="A5918:B5918"/>
    <mergeCell ref="C5918:F5918"/>
    <mergeCell ref="I5918:J5918"/>
    <mergeCell ref="K5918:N5918"/>
    <mergeCell ref="O5918:P5918"/>
    <mergeCell ref="A5919:B5919"/>
    <mergeCell ref="C5919:F5919"/>
    <mergeCell ref="I5919:J5919"/>
    <mergeCell ref="K5919:N5919"/>
    <mergeCell ref="O5919:P5919"/>
    <mergeCell ref="A5916:B5916"/>
    <mergeCell ref="C5916:F5916"/>
    <mergeCell ref="I5916:J5916"/>
    <mergeCell ref="K5916:N5916"/>
    <mergeCell ref="O5916:P5916"/>
    <mergeCell ref="A5917:B5917"/>
    <mergeCell ref="C5917:F5917"/>
    <mergeCell ref="I5917:J5917"/>
    <mergeCell ref="K5917:N5917"/>
    <mergeCell ref="O5917:P5917"/>
    <mergeCell ref="A5914:B5914"/>
    <mergeCell ref="C5914:F5914"/>
    <mergeCell ref="I5914:J5914"/>
    <mergeCell ref="K5914:N5914"/>
    <mergeCell ref="O5914:P5914"/>
    <mergeCell ref="A5915:B5915"/>
    <mergeCell ref="C5915:F5915"/>
    <mergeCell ref="I5915:J5915"/>
    <mergeCell ref="K5915:N5915"/>
    <mergeCell ref="O5915:P5915"/>
    <mergeCell ref="A5928:B5928"/>
    <mergeCell ref="C5928:F5928"/>
    <mergeCell ref="I5928:J5928"/>
    <mergeCell ref="K5928:N5928"/>
    <mergeCell ref="O5928:P5928"/>
    <mergeCell ref="A5929:B5929"/>
    <mergeCell ref="C5929:F5929"/>
    <mergeCell ref="I5929:J5929"/>
    <mergeCell ref="K5929:N5929"/>
    <mergeCell ref="O5929:P5929"/>
    <mergeCell ref="A5926:B5926"/>
    <mergeCell ref="C5926:F5926"/>
    <mergeCell ref="I5926:J5926"/>
    <mergeCell ref="K5926:N5926"/>
    <mergeCell ref="O5926:P5926"/>
    <mergeCell ref="A5927:B5927"/>
    <mergeCell ref="C5927:F5927"/>
    <mergeCell ref="I5927:J5927"/>
    <mergeCell ref="K5927:N5927"/>
    <mergeCell ref="O5927:P5927"/>
    <mergeCell ref="A5924:B5924"/>
    <mergeCell ref="C5924:F5924"/>
    <mergeCell ref="I5924:J5924"/>
    <mergeCell ref="K5924:N5924"/>
    <mergeCell ref="O5924:P5924"/>
    <mergeCell ref="A5925:B5925"/>
    <mergeCell ref="C5925:F5925"/>
    <mergeCell ref="I5925:J5925"/>
    <mergeCell ref="K5925:N5925"/>
    <mergeCell ref="O5925:P5925"/>
    <mergeCell ref="A5922:B5922"/>
    <mergeCell ref="C5922:F5922"/>
    <mergeCell ref="I5922:J5922"/>
    <mergeCell ref="K5922:N5922"/>
    <mergeCell ref="O5922:P5922"/>
    <mergeCell ref="A5923:B5923"/>
    <mergeCell ref="C5923:F5923"/>
    <mergeCell ref="I5923:J5923"/>
    <mergeCell ref="K5923:N5923"/>
    <mergeCell ref="O5923:P5923"/>
    <mergeCell ref="A5936:B5936"/>
    <mergeCell ref="C5936:F5936"/>
    <mergeCell ref="I5936:J5936"/>
    <mergeCell ref="K5936:N5936"/>
    <mergeCell ref="O5936:P5936"/>
    <mergeCell ref="A5937:B5937"/>
    <mergeCell ref="C5937:F5937"/>
    <mergeCell ref="I5937:J5937"/>
    <mergeCell ref="K5937:N5937"/>
    <mergeCell ref="O5937:P5937"/>
    <mergeCell ref="A5934:B5934"/>
    <mergeCell ref="C5934:F5934"/>
    <mergeCell ref="I5934:J5934"/>
    <mergeCell ref="K5934:N5934"/>
    <mergeCell ref="O5934:P5934"/>
    <mergeCell ref="A5935:B5935"/>
    <mergeCell ref="C5935:F5935"/>
    <mergeCell ref="I5935:J5935"/>
    <mergeCell ref="K5935:N5935"/>
    <mergeCell ref="O5935:P5935"/>
    <mergeCell ref="A5932:B5932"/>
    <mergeCell ref="C5932:F5932"/>
    <mergeCell ref="I5932:J5932"/>
    <mergeCell ref="K5932:N5932"/>
    <mergeCell ref="O5932:P5932"/>
    <mergeCell ref="A5933:B5933"/>
    <mergeCell ref="C5933:F5933"/>
    <mergeCell ref="I5933:J5933"/>
    <mergeCell ref="K5933:N5933"/>
    <mergeCell ref="O5933:P5933"/>
    <mergeCell ref="A5930:B5930"/>
    <mergeCell ref="C5930:F5930"/>
    <mergeCell ref="I5930:J5930"/>
    <mergeCell ref="K5930:N5930"/>
    <mergeCell ref="O5930:P5930"/>
    <mergeCell ref="A5931:B5931"/>
    <mergeCell ref="C5931:F5931"/>
    <mergeCell ref="I5931:J5931"/>
    <mergeCell ref="K5931:N5931"/>
    <mergeCell ref="O5931:P5931"/>
    <mergeCell ref="A5944:B5944"/>
    <mergeCell ref="C5944:F5944"/>
    <mergeCell ref="I5944:J5944"/>
    <mergeCell ref="K5944:N5944"/>
    <mergeCell ref="O5944:P5944"/>
    <mergeCell ref="A5945:B5945"/>
    <mergeCell ref="C5945:F5945"/>
    <mergeCell ref="I5945:J5945"/>
    <mergeCell ref="K5945:N5945"/>
    <mergeCell ref="O5945:P5945"/>
    <mergeCell ref="A5942:B5942"/>
    <mergeCell ref="C5942:F5942"/>
    <mergeCell ref="I5942:J5942"/>
    <mergeCell ref="K5942:N5942"/>
    <mergeCell ref="O5942:P5942"/>
    <mergeCell ref="A5943:B5943"/>
    <mergeCell ref="C5943:F5943"/>
    <mergeCell ref="I5943:J5943"/>
    <mergeCell ref="K5943:N5943"/>
    <mergeCell ref="O5943:P5943"/>
    <mergeCell ref="A5940:B5940"/>
    <mergeCell ref="C5940:F5940"/>
    <mergeCell ref="I5940:J5940"/>
    <mergeCell ref="K5940:N5940"/>
    <mergeCell ref="O5940:P5940"/>
    <mergeCell ref="A5941:B5941"/>
    <mergeCell ref="C5941:F5941"/>
    <mergeCell ref="I5941:J5941"/>
    <mergeCell ref="K5941:N5941"/>
    <mergeCell ref="O5941:P5941"/>
    <mergeCell ref="A5938:B5938"/>
    <mergeCell ref="C5938:F5938"/>
    <mergeCell ref="I5938:J5938"/>
    <mergeCell ref="K5938:N5938"/>
    <mergeCell ref="O5938:P5938"/>
    <mergeCell ref="A5939:B5939"/>
    <mergeCell ref="C5939:F5939"/>
    <mergeCell ref="I5939:J5939"/>
    <mergeCell ref="K5939:N5939"/>
    <mergeCell ref="O5939:P5939"/>
    <mergeCell ref="A5952:B5952"/>
    <mergeCell ref="C5952:F5952"/>
    <mergeCell ref="I5952:J5952"/>
    <mergeCell ref="K5952:N5952"/>
    <mergeCell ref="O5952:P5952"/>
    <mergeCell ref="A5953:B5953"/>
    <mergeCell ref="C5953:F5953"/>
    <mergeCell ref="I5953:J5953"/>
    <mergeCell ref="K5953:N5953"/>
    <mergeCell ref="O5953:P5953"/>
    <mergeCell ref="A5950:B5950"/>
    <mergeCell ref="C5950:F5950"/>
    <mergeCell ref="I5950:J5950"/>
    <mergeCell ref="K5950:N5950"/>
    <mergeCell ref="O5950:P5950"/>
    <mergeCell ref="A5951:B5951"/>
    <mergeCell ref="C5951:F5951"/>
    <mergeCell ref="I5951:J5951"/>
    <mergeCell ref="K5951:N5951"/>
    <mergeCell ref="O5951:P5951"/>
    <mergeCell ref="A5948:B5948"/>
    <mergeCell ref="C5948:F5948"/>
    <mergeCell ref="I5948:J5948"/>
    <mergeCell ref="K5948:N5948"/>
    <mergeCell ref="O5948:P5948"/>
    <mergeCell ref="A5949:B5949"/>
    <mergeCell ref="C5949:F5949"/>
    <mergeCell ref="I5949:J5949"/>
    <mergeCell ref="K5949:N5949"/>
    <mergeCell ref="O5949:P5949"/>
    <mergeCell ref="A5946:B5946"/>
    <mergeCell ref="C5946:F5946"/>
    <mergeCell ref="I5946:J5946"/>
    <mergeCell ref="K5946:N5946"/>
    <mergeCell ref="O5946:P5946"/>
    <mergeCell ref="A5947:B5947"/>
    <mergeCell ref="C5947:F5947"/>
    <mergeCell ref="I5947:J5947"/>
    <mergeCell ref="K5947:N5947"/>
    <mergeCell ref="O5947:P5947"/>
    <mergeCell ref="A5960:B5960"/>
    <mergeCell ref="C5960:F5960"/>
    <mergeCell ref="I5960:J5960"/>
    <mergeCell ref="K5960:N5960"/>
    <mergeCell ref="O5960:P5960"/>
    <mergeCell ref="A5961:B5961"/>
    <mergeCell ref="C5961:F5961"/>
    <mergeCell ref="I5961:J5961"/>
    <mergeCell ref="K5961:N5961"/>
    <mergeCell ref="O5961:P5961"/>
    <mergeCell ref="A5958:B5958"/>
    <mergeCell ref="C5958:F5958"/>
    <mergeCell ref="I5958:J5958"/>
    <mergeCell ref="K5958:N5958"/>
    <mergeCell ref="O5958:P5958"/>
    <mergeCell ref="A5959:B5959"/>
    <mergeCell ref="C5959:F5959"/>
    <mergeCell ref="I5959:J5959"/>
    <mergeCell ref="K5959:N5959"/>
    <mergeCell ref="O5959:P5959"/>
    <mergeCell ref="A5956:B5956"/>
    <mergeCell ref="C5956:F5956"/>
    <mergeCell ref="I5956:J5956"/>
    <mergeCell ref="K5956:N5956"/>
    <mergeCell ref="O5956:P5956"/>
    <mergeCell ref="A5957:B5957"/>
    <mergeCell ref="C5957:F5957"/>
    <mergeCell ref="I5957:J5957"/>
    <mergeCell ref="K5957:N5957"/>
    <mergeCell ref="O5957:P5957"/>
    <mergeCell ref="A5954:B5954"/>
    <mergeCell ref="C5954:F5954"/>
    <mergeCell ref="I5954:J5954"/>
    <mergeCell ref="K5954:N5954"/>
    <mergeCell ref="O5954:P5954"/>
    <mergeCell ref="A5955:B5955"/>
    <mergeCell ref="C5955:F5955"/>
    <mergeCell ref="I5955:J5955"/>
    <mergeCell ref="K5955:N5955"/>
    <mergeCell ref="O5955:P5955"/>
    <mergeCell ref="A5968:B5968"/>
    <mergeCell ref="C5968:F5968"/>
    <mergeCell ref="I5968:J5968"/>
    <mergeCell ref="K5968:N5968"/>
    <mergeCell ref="O5968:P5968"/>
    <mergeCell ref="A5969:B5969"/>
    <mergeCell ref="C5969:F5969"/>
    <mergeCell ref="I5969:J5969"/>
    <mergeCell ref="K5969:N5969"/>
    <mergeCell ref="O5969:P5969"/>
    <mergeCell ref="A5966:B5966"/>
    <mergeCell ref="C5966:F5966"/>
    <mergeCell ref="I5966:J5966"/>
    <mergeCell ref="K5966:N5966"/>
    <mergeCell ref="O5966:P5966"/>
    <mergeCell ref="A5967:B5967"/>
    <mergeCell ref="C5967:F5967"/>
    <mergeCell ref="I5967:J5967"/>
    <mergeCell ref="K5967:N5967"/>
    <mergeCell ref="O5967:P5967"/>
    <mergeCell ref="A5964:B5964"/>
    <mergeCell ref="C5964:F5964"/>
    <mergeCell ref="I5964:J5964"/>
    <mergeCell ref="K5964:N5964"/>
    <mergeCell ref="O5964:P5964"/>
    <mergeCell ref="A5965:B5965"/>
    <mergeCell ref="C5965:F5965"/>
    <mergeCell ref="I5965:J5965"/>
    <mergeCell ref="K5965:N5965"/>
    <mergeCell ref="O5965:P5965"/>
    <mergeCell ref="A5962:B5962"/>
    <mergeCell ref="C5962:F5962"/>
    <mergeCell ref="I5962:J5962"/>
    <mergeCell ref="K5962:N5962"/>
    <mergeCell ref="O5962:P5962"/>
    <mergeCell ref="A5963:B5963"/>
    <mergeCell ref="C5963:F5963"/>
    <mergeCell ref="I5963:J5963"/>
    <mergeCell ref="K5963:N5963"/>
    <mergeCell ref="O5963:P5963"/>
    <mergeCell ref="A5976:B5976"/>
    <mergeCell ref="C5976:F5976"/>
    <mergeCell ref="I5976:J5976"/>
    <mergeCell ref="K5976:N5976"/>
    <mergeCell ref="O5976:P5976"/>
    <mergeCell ref="A5977:B5977"/>
    <mergeCell ref="C5977:F5977"/>
    <mergeCell ref="I5977:J5977"/>
    <mergeCell ref="K5977:N5977"/>
    <mergeCell ref="O5977:P5977"/>
    <mergeCell ref="A5974:B5974"/>
    <mergeCell ref="C5974:F5974"/>
    <mergeCell ref="I5974:J5974"/>
    <mergeCell ref="K5974:N5974"/>
    <mergeCell ref="O5974:P5974"/>
    <mergeCell ref="A5975:B5975"/>
    <mergeCell ref="C5975:F5975"/>
    <mergeCell ref="I5975:J5975"/>
    <mergeCell ref="K5975:N5975"/>
    <mergeCell ref="O5975:P5975"/>
    <mergeCell ref="A5972:B5972"/>
    <mergeCell ref="C5972:F5972"/>
    <mergeCell ref="I5972:J5972"/>
    <mergeCell ref="K5972:N5972"/>
    <mergeCell ref="O5972:P5972"/>
    <mergeCell ref="A5973:B5973"/>
    <mergeCell ref="C5973:F5973"/>
    <mergeCell ref="I5973:J5973"/>
    <mergeCell ref="K5973:N5973"/>
    <mergeCell ref="O5973:P5973"/>
    <mergeCell ref="A5970:B5970"/>
    <mergeCell ref="C5970:F5970"/>
    <mergeCell ref="I5970:J5970"/>
    <mergeCell ref="K5970:N5970"/>
    <mergeCell ref="O5970:P5970"/>
    <mergeCell ref="A5971:B5971"/>
    <mergeCell ref="C5971:F5971"/>
    <mergeCell ref="I5971:J5971"/>
    <mergeCell ref="K5971:N5971"/>
    <mergeCell ref="O5971:P5971"/>
    <mergeCell ref="A5984:B5984"/>
    <mergeCell ref="C5984:F5984"/>
    <mergeCell ref="I5984:J5984"/>
    <mergeCell ref="K5984:N5984"/>
    <mergeCell ref="O5984:P5984"/>
    <mergeCell ref="A5985:B5985"/>
    <mergeCell ref="C5985:F5985"/>
    <mergeCell ref="I5985:J5985"/>
    <mergeCell ref="K5985:N5985"/>
    <mergeCell ref="O5985:P5985"/>
    <mergeCell ref="A5982:B5982"/>
    <mergeCell ref="C5982:F5982"/>
    <mergeCell ref="I5982:J5982"/>
    <mergeCell ref="K5982:N5982"/>
    <mergeCell ref="O5982:P5982"/>
    <mergeCell ref="A5983:B5983"/>
    <mergeCell ref="C5983:F5983"/>
    <mergeCell ref="I5983:J5983"/>
    <mergeCell ref="K5983:N5983"/>
    <mergeCell ref="O5983:P5983"/>
    <mergeCell ref="A5980:B5980"/>
    <mergeCell ref="C5980:F5980"/>
    <mergeCell ref="I5980:J5980"/>
    <mergeCell ref="K5980:N5980"/>
    <mergeCell ref="O5980:P5980"/>
    <mergeCell ref="A5981:B5981"/>
    <mergeCell ref="C5981:F5981"/>
    <mergeCell ref="I5981:J5981"/>
    <mergeCell ref="K5981:N5981"/>
    <mergeCell ref="O5981:P5981"/>
    <mergeCell ref="A5978:B5978"/>
    <mergeCell ref="C5978:F5978"/>
    <mergeCell ref="I5978:J5978"/>
    <mergeCell ref="K5978:N5978"/>
    <mergeCell ref="O5978:P5978"/>
    <mergeCell ref="A5979:B5979"/>
    <mergeCell ref="C5979:F5979"/>
    <mergeCell ref="I5979:J5979"/>
    <mergeCell ref="K5979:N5979"/>
    <mergeCell ref="O5979:P5979"/>
    <mergeCell ref="A5992:B5992"/>
    <mergeCell ref="C5992:F5992"/>
    <mergeCell ref="I5992:J5992"/>
    <mergeCell ref="K5992:N5992"/>
    <mergeCell ref="O5992:P5992"/>
    <mergeCell ref="A5993:B5993"/>
    <mergeCell ref="C5993:F5993"/>
    <mergeCell ref="I5993:J5993"/>
    <mergeCell ref="K5993:N5993"/>
    <mergeCell ref="O5993:P5993"/>
    <mergeCell ref="A5990:B5990"/>
    <mergeCell ref="C5990:F5990"/>
    <mergeCell ref="I5990:J5990"/>
    <mergeCell ref="K5990:N5990"/>
    <mergeCell ref="O5990:P5990"/>
    <mergeCell ref="A5991:B5991"/>
    <mergeCell ref="C5991:F5991"/>
    <mergeCell ref="I5991:J5991"/>
    <mergeCell ref="K5991:N5991"/>
    <mergeCell ref="O5991:P5991"/>
    <mergeCell ref="A5988:B5988"/>
    <mergeCell ref="C5988:F5988"/>
    <mergeCell ref="I5988:J5988"/>
    <mergeCell ref="K5988:N5988"/>
    <mergeCell ref="O5988:P5988"/>
    <mergeCell ref="A5989:B5989"/>
    <mergeCell ref="C5989:F5989"/>
    <mergeCell ref="I5989:J5989"/>
    <mergeCell ref="K5989:N5989"/>
    <mergeCell ref="O5989:P5989"/>
    <mergeCell ref="A5986:B5986"/>
    <mergeCell ref="C5986:F5986"/>
    <mergeCell ref="I5986:J5986"/>
    <mergeCell ref="K5986:N5986"/>
    <mergeCell ref="O5986:P5986"/>
    <mergeCell ref="A5987:B5987"/>
    <mergeCell ref="C5987:F5987"/>
    <mergeCell ref="I5987:J5987"/>
    <mergeCell ref="K5987:N5987"/>
    <mergeCell ref="O5987:P5987"/>
    <mergeCell ref="A6000:B6000"/>
    <mergeCell ref="C6000:F6000"/>
    <mergeCell ref="I6000:J6000"/>
    <mergeCell ref="K6000:N6000"/>
    <mergeCell ref="O6000:P6000"/>
    <mergeCell ref="A6001:B6001"/>
    <mergeCell ref="C6001:F6001"/>
    <mergeCell ref="I6001:J6001"/>
    <mergeCell ref="K6001:N6001"/>
    <mergeCell ref="O6001:P6001"/>
    <mergeCell ref="A5998:B5998"/>
    <mergeCell ref="C5998:F5998"/>
    <mergeCell ref="I5998:J5998"/>
    <mergeCell ref="K5998:N5998"/>
    <mergeCell ref="O5998:P5998"/>
    <mergeCell ref="A5999:B5999"/>
    <mergeCell ref="C5999:F5999"/>
    <mergeCell ref="I5999:J5999"/>
    <mergeCell ref="K5999:N5999"/>
    <mergeCell ref="O5999:P5999"/>
    <mergeCell ref="A5996:B5996"/>
    <mergeCell ref="C5996:F5996"/>
    <mergeCell ref="I5996:J5996"/>
    <mergeCell ref="K5996:N5996"/>
    <mergeCell ref="O5996:P5996"/>
    <mergeCell ref="A5997:B5997"/>
    <mergeCell ref="C5997:F5997"/>
    <mergeCell ref="I5997:J5997"/>
    <mergeCell ref="K5997:N5997"/>
    <mergeCell ref="O5997:P5997"/>
    <mergeCell ref="A5994:B5994"/>
    <mergeCell ref="C5994:F5994"/>
    <mergeCell ref="I5994:J5994"/>
    <mergeCell ref="K5994:N5994"/>
    <mergeCell ref="O5994:P5994"/>
    <mergeCell ref="A5995:B5995"/>
    <mergeCell ref="C5995:F5995"/>
    <mergeCell ref="I5995:J5995"/>
    <mergeCell ref="K5995:N5995"/>
    <mergeCell ref="O5995:P5995"/>
    <mergeCell ref="A6008:B6008"/>
    <mergeCell ref="C6008:F6008"/>
    <mergeCell ref="I6008:J6008"/>
    <mergeCell ref="K6008:N6008"/>
    <mergeCell ref="O6008:P6008"/>
    <mergeCell ref="A6009:B6009"/>
    <mergeCell ref="C6009:F6009"/>
    <mergeCell ref="I6009:J6009"/>
    <mergeCell ref="K6009:N6009"/>
    <mergeCell ref="O6009:P6009"/>
    <mergeCell ref="A6006:B6006"/>
    <mergeCell ref="C6006:F6006"/>
    <mergeCell ref="I6006:J6006"/>
    <mergeCell ref="K6006:N6006"/>
    <mergeCell ref="O6006:P6006"/>
    <mergeCell ref="A6007:B6007"/>
    <mergeCell ref="C6007:F6007"/>
    <mergeCell ref="I6007:J6007"/>
    <mergeCell ref="K6007:N6007"/>
    <mergeCell ref="O6007:P6007"/>
    <mergeCell ref="A6004:B6004"/>
    <mergeCell ref="C6004:F6004"/>
    <mergeCell ref="I6004:J6004"/>
    <mergeCell ref="K6004:N6004"/>
    <mergeCell ref="O6004:P6004"/>
    <mergeCell ref="A6005:B6005"/>
    <mergeCell ref="C6005:F6005"/>
    <mergeCell ref="I6005:J6005"/>
    <mergeCell ref="K6005:N6005"/>
    <mergeCell ref="O6005:P6005"/>
    <mergeCell ref="A6002:B6002"/>
    <mergeCell ref="C6002:F6002"/>
    <mergeCell ref="I6002:J6002"/>
    <mergeCell ref="K6002:N6002"/>
    <mergeCell ref="O6002:P6002"/>
    <mergeCell ref="A6003:B6003"/>
    <mergeCell ref="C6003:F6003"/>
    <mergeCell ref="I6003:J6003"/>
    <mergeCell ref="K6003:N6003"/>
    <mergeCell ref="O6003:P6003"/>
    <mergeCell ref="A6016:B6016"/>
    <mergeCell ref="C6016:F6016"/>
    <mergeCell ref="I6016:J6016"/>
    <mergeCell ref="K6016:N6016"/>
    <mergeCell ref="O6016:P6016"/>
    <mergeCell ref="A6017:B6017"/>
    <mergeCell ref="C6017:F6017"/>
    <mergeCell ref="I6017:J6017"/>
    <mergeCell ref="K6017:N6017"/>
    <mergeCell ref="O6017:P6017"/>
    <mergeCell ref="A6014:B6014"/>
    <mergeCell ref="C6014:F6014"/>
    <mergeCell ref="I6014:J6014"/>
    <mergeCell ref="K6014:N6014"/>
    <mergeCell ref="O6014:P6014"/>
    <mergeCell ref="A6015:B6015"/>
    <mergeCell ref="C6015:F6015"/>
    <mergeCell ref="I6015:J6015"/>
    <mergeCell ref="K6015:N6015"/>
    <mergeCell ref="O6015:P6015"/>
    <mergeCell ref="A6012:B6012"/>
    <mergeCell ref="C6012:F6012"/>
    <mergeCell ref="I6012:J6012"/>
    <mergeCell ref="K6012:N6012"/>
    <mergeCell ref="O6012:P6012"/>
    <mergeCell ref="A6013:B6013"/>
    <mergeCell ref="C6013:F6013"/>
    <mergeCell ref="I6013:J6013"/>
    <mergeCell ref="K6013:N6013"/>
    <mergeCell ref="O6013:P6013"/>
    <mergeCell ref="A6010:B6010"/>
    <mergeCell ref="C6010:F6010"/>
    <mergeCell ref="I6010:J6010"/>
    <mergeCell ref="K6010:N6010"/>
    <mergeCell ref="O6010:P6010"/>
    <mergeCell ref="A6011:B6011"/>
    <mergeCell ref="C6011:F6011"/>
    <mergeCell ref="I6011:J6011"/>
    <mergeCell ref="K6011:N6011"/>
    <mergeCell ref="O6011:P6011"/>
    <mergeCell ref="A6024:B6024"/>
    <mergeCell ref="C6024:F6024"/>
    <mergeCell ref="I6024:J6024"/>
    <mergeCell ref="K6024:N6024"/>
    <mergeCell ref="O6024:P6024"/>
    <mergeCell ref="A6025:B6025"/>
    <mergeCell ref="C6025:F6025"/>
    <mergeCell ref="I6025:J6025"/>
    <mergeCell ref="K6025:N6025"/>
    <mergeCell ref="O6025:P6025"/>
    <mergeCell ref="A6022:B6022"/>
    <mergeCell ref="C6022:F6022"/>
    <mergeCell ref="I6022:J6022"/>
    <mergeCell ref="K6022:N6022"/>
    <mergeCell ref="O6022:P6022"/>
    <mergeCell ref="A6023:B6023"/>
    <mergeCell ref="C6023:F6023"/>
    <mergeCell ref="I6023:J6023"/>
    <mergeCell ref="K6023:N6023"/>
    <mergeCell ref="O6023:P6023"/>
    <mergeCell ref="A6020:B6020"/>
    <mergeCell ref="C6020:F6020"/>
    <mergeCell ref="I6020:J6020"/>
    <mergeCell ref="K6020:N6020"/>
    <mergeCell ref="O6020:P6020"/>
    <mergeCell ref="A6021:B6021"/>
    <mergeCell ref="C6021:F6021"/>
    <mergeCell ref="I6021:J6021"/>
    <mergeCell ref="K6021:N6021"/>
    <mergeCell ref="O6021:P6021"/>
    <mergeCell ref="A6018:B6018"/>
    <mergeCell ref="C6018:F6018"/>
    <mergeCell ref="I6018:J6018"/>
    <mergeCell ref="K6018:N6018"/>
    <mergeCell ref="O6018:P6018"/>
    <mergeCell ref="A6019:B6019"/>
    <mergeCell ref="C6019:F6019"/>
    <mergeCell ref="I6019:J6019"/>
    <mergeCell ref="K6019:N6019"/>
    <mergeCell ref="O6019:P6019"/>
    <mergeCell ref="A6032:B6032"/>
    <mergeCell ref="C6032:F6032"/>
    <mergeCell ref="I6032:J6032"/>
    <mergeCell ref="K6032:N6032"/>
    <mergeCell ref="O6032:P6032"/>
    <mergeCell ref="A6033:B6033"/>
    <mergeCell ref="C6033:F6033"/>
    <mergeCell ref="I6033:J6033"/>
    <mergeCell ref="K6033:N6033"/>
    <mergeCell ref="O6033:P6033"/>
    <mergeCell ref="A6030:B6030"/>
    <mergeCell ref="C6030:F6030"/>
    <mergeCell ref="I6030:J6030"/>
    <mergeCell ref="K6030:N6030"/>
    <mergeCell ref="O6030:P6030"/>
    <mergeCell ref="A6031:B6031"/>
    <mergeCell ref="C6031:F6031"/>
    <mergeCell ref="I6031:J6031"/>
    <mergeCell ref="K6031:N6031"/>
    <mergeCell ref="O6031:P6031"/>
    <mergeCell ref="A6028:B6028"/>
    <mergeCell ref="C6028:F6028"/>
    <mergeCell ref="I6028:J6028"/>
    <mergeCell ref="K6028:N6028"/>
    <mergeCell ref="O6028:P6028"/>
    <mergeCell ref="A6029:B6029"/>
    <mergeCell ref="C6029:F6029"/>
    <mergeCell ref="I6029:J6029"/>
    <mergeCell ref="K6029:N6029"/>
    <mergeCell ref="O6029:P6029"/>
    <mergeCell ref="A6026:B6026"/>
    <mergeCell ref="C6026:F6026"/>
    <mergeCell ref="I6026:J6026"/>
    <mergeCell ref="K6026:N6026"/>
    <mergeCell ref="O6026:P6026"/>
    <mergeCell ref="A6027:B6027"/>
    <mergeCell ref="C6027:F6027"/>
    <mergeCell ref="I6027:J6027"/>
    <mergeCell ref="K6027:N6027"/>
    <mergeCell ref="O6027:P6027"/>
    <mergeCell ref="A6040:B6040"/>
    <mergeCell ref="C6040:F6040"/>
    <mergeCell ref="I6040:J6040"/>
    <mergeCell ref="K6040:N6040"/>
    <mergeCell ref="O6040:P6040"/>
    <mergeCell ref="A6041:B6041"/>
    <mergeCell ref="C6041:F6041"/>
    <mergeCell ref="I6041:J6041"/>
    <mergeCell ref="K6041:N6041"/>
    <mergeCell ref="O6041:P6041"/>
    <mergeCell ref="A6038:B6038"/>
    <mergeCell ref="C6038:F6038"/>
    <mergeCell ref="I6038:J6038"/>
    <mergeCell ref="K6038:N6038"/>
    <mergeCell ref="O6038:P6038"/>
    <mergeCell ref="A6039:B6039"/>
    <mergeCell ref="C6039:F6039"/>
    <mergeCell ref="I6039:J6039"/>
    <mergeCell ref="K6039:N6039"/>
    <mergeCell ref="O6039:P6039"/>
    <mergeCell ref="A6036:B6036"/>
    <mergeCell ref="C6036:F6036"/>
    <mergeCell ref="I6036:J6036"/>
    <mergeCell ref="K6036:N6036"/>
    <mergeCell ref="O6036:P6036"/>
    <mergeCell ref="A6037:B6037"/>
    <mergeCell ref="C6037:F6037"/>
    <mergeCell ref="I6037:J6037"/>
    <mergeCell ref="K6037:N6037"/>
    <mergeCell ref="O6037:P6037"/>
    <mergeCell ref="A6034:B6034"/>
    <mergeCell ref="C6034:F6034"/>
    <mergeCell ref="I6034:J6034"/>
    <mergeCell ref="K6034:N6034"/>
    <mergeCell ref="O6034:P6034"/>
    <mergeCell ref="A6035:B6035"/>
    <mergeCell ref="C6035:F6035"/>
    <mergeCell ref="I6035:J6035"/>
    <mergeCell ref="K6035:N6035"/>
    <mergeCell ref="O6035:P6035"/>
    <mergeCell ref="A6048:B6048"/>
    <mergeCell ref="C6048:F6048"/>
    <mergeCell ref="I6048:J6048"/>
    <mergeCell ref="K6048:N6048"/>
    <mergeCell ref="O6048:P6048"/>
    <mergeCell ref="A6049:F6049"/>
    <mergeCell ref="I6049:J6049"/>
    <mergeCell ref="K6049:N6049"/>
    <mergeCell ref="O6049:P6049"/>
    <mergeCell ref="A6046:B6046"/>
    <mergeCell ref="C6046:F6046"/>
    <mergeCell ref="I6046:J6046"/>
    <mergeCell ref="K6046:N6046"/>
    <mergeCell ref="O6046:P6046"/>
    <mergeCell ref="A6047:B6047"/>
    <mergeCell ref="C6047:F6047"/>
    <mergeCell ref="I6047:J6047"/>
    <mergeCell ref="K6047:N6047"/>
    <mergeCell ref="O6047:P6047"/>
    <mergeCell ref="A6044:B6044"/>
    <mergeCell ref="C6044:F6044"/>
    <mergeCell ref="I6044:J6044"/>
    <mergeCell ref="K6044:N6044"/>
    <mergeCell ref="O6044:P6044"/>
    <mergeCell ref="A6045:B6045"/>
    <mergeCell ref="C6045:F6045"/>
    <mergeCell ref="I6045:J6045"/>
    <mergeCell ref="K6045:N6045"/>
    <mergeCell ref="O6045:P6045"/>
    <mergeCell ref="A6042:B6042"/>
    <mergeCell ref="C6042:F6042"/>
    <mergeCell ref="I6042:J6042"/>
    <mergeCell ref="K6042:N6042"/>
    <mergeCell ref="O6042:P6042"/>
    <mergeCell ref="A6043:B6043"/>
    <mergeCell ref="C6043:F6043"/>
    <mergeCell ref="I6043:J6043"/>
    <mergeCell ref="K6043:N6043"/>
    <mergeCell ref="O6043:P6043"/>
    <mergeCell ref="A6057:B6057"/>
    <mergeCell ref="C6057:F6057"/>
    <mergeCell ref="I6057:J6057"/>
    <mergeCell ref="K6057:N6057"/>
    <mergeCell ref="O6057:P6057"/>
    <mergeCell ref="A6058:B6058"/>
    <mergeCell ref="C6058:F6058"/>
    <mergeCell ref="I6058:J6058"/>
    <mergeCell ref="K6058:N6058"/>
    <mergeCell ref="O6058:P6058"/>
    <mergeCell ref="A6055:B6055"/>
    <mergeCell ref="C6055:F6055"/>
    <mergeCell ref="I6055:J6055"/>
    <mergeCell ref="K6055:N6055"/>
    <mergeCell ref="O6055:P6055"/>
    <mergeCell ref="A6056:B6056"/>
    <mergeCell ref="C6056:F6056"/>
    <mergeCell ref="I6056:J6056"/>
    <mergeCell ref="K6056:N6056"/>
    <mergeCell ref="O6056:P6056"/>
    <mergeCell ref="A6053:B6053"/>
    <mergeCell ref="C6053:F6053"/>
    <mergeCell ref="I6053:J6053"/>
    <mergeCell ref="K6053:N6053"/>
    <mergeCell ref="O6053:P6053"/>
    <mergeCell ref="A6054:B6054"/>
    <mergeCell ref="C6054:F6054"/>
    <mergeCell ref="I6054:J6054"/>
    <mergeCell ref="K6054:N6054"/>
    <mergeCell ref="O6054:P6054"/>
    <mergeCell ref="A6051:B6051"/>
    <mergeCell ref="C6051:Q6051"/>
    <mergeCell ref="A6052:B6052"/>
    <mergeCell ref="C6052:F6052"/>
    <mergeCell ref="I6052:J6052"/>
    <mergeCell ref="K6052:N6052"/>
    <mergeCell ref="O6052:P6052"/>
    <mergeCell ref="A6065:B6065"/>
    <mergeCell ref="C6065:F6065"/>
    <mergeCell ref="I6065:J6065"/>
    <mergeCell ref="K6065:N6065"/>
    <mergeCell ref="O6065:P6065"/>
    <mergeCell ref="A6066:B6066"/>
    <mergeCell ref="C6066:F6066"/>
    <mergeCell ref="I6066:J6066"/>
    <mergeCell ref="K6066:N6066"/>
    <mergeCell ref="O6066:P6066"/>
    <mergeCell ref="A6063:B6063"/>
    <mergeCell ref="C6063:F6063"/>
    <mergeCell ref="I6063:J6063"/>
    <mergeCell ref="K6063:N6063"/>
    <mergeCell ref="O6063:P6063"/>
    <mergeCell ref="A6064:B6064"/>
    <mergeCell ref="C6064:F6064"/>
    <mergeCell ref="I6064:J6064"/>
    <mergeCell ref="K6064:N6064"/>
    <mergeCell ref="O6064:P6064"/>
    <mergeCell ref="A6061:B6061"/>
    <mergeCell ref="C6061:F6061"/>
    <mergeCell ref="I6061:J6061"/>
    <mergeCell ref="K6061:N6061"/>
    <mergeCell ref="O6061:P6061"/>
    <mergeCell ref="A6062:B6062"/>
    <mergeCell ref="C6062:F6062"/>
    <mergeCell ref="I6062:J6062"/>
    <mergeCell ref="K6062:N6062"/>
    <mergeCell ref="O6062:P6062"/>
    <mergeCell ref="A6059:B6059"/>
    <mergeCell ref="C6059:F6059"/>
    <mergeCell ref="I6059:J6059"/>
    <mergeCell ref="K6059:N6059"/>
    <mergeCell ref="O6059:P6059"/>
    <mergeCell ref="A6060:B6060"/>
    <mergeCell ref="C6060:F6060"/>
    <mergeCell ref="I6060:J6060"/>
    <mergeCell ref="K6060:N6060"/>
    <mergeCell ref="O6060:P6060"/>
    <mergeCell ref="A6074:B6074"/>
    <mergeCell ref="C6074:F6074"/>
    <mergeCell ref="I6074:J6074"/>
    <mergeCell ref="K6074:N6074"/>
    <mergeCell ref="O6074:P6074"/>
    <mergeCell ref="A6075:B6075"/>
    <mergeCell ref="C6075:F6075"/>
    <mergeCell ref="I6075:J6075"/>
    <mergeCell ref="K6075:N6075"/>
    <mergeCell ref="O6075:P6075"/>
    <mergeCell ref="A6071:F6071"/>
    <mergeCell ref="I6071:J6071"/>
    <mergeCell ref="K6071:N6071"/>
    <mergeCell ref="O6071:P6071"/>
    <mergeCell ref="A6073:B6073"/>
    <mergeCell ref="C6073:Q6073"/>
    <mergeCell ref="A6069:B6069"/>
    <mergeCell ref="C6069:F6069"/>
    <mergeCell ref="I6069:J6069"/>
    <mergeCell ref="K6069:N6069"/>
    <mergeCell ref="O6069:P6069"/>
    <mergeCell ref="A6070:B6070"/>
    <mergeCell ref="C6070:F6070"/>
    <mergeCell ref="I6070:J6070"/>
    <mergeCell ref="K6070:N6070"/>
    <mergeCell ref="O6070:P6070"/>
    <mergeCell ref="A6067:B6067"/>
    <mergeCell ref="C6067:F6067"/>
    <mergeCell ref="I6067:J6067"/>
    <mergeCell ref="K6067:N6067"/>
    <mergeCell ref="O6067:P6067"/>
    <mergeCell ref="A6068:B6068"/>
    <mergeCell ref="C6068:F6068"/>
    <mergeCell ref="I6068:J6068"/>
    <mergeCell ref="K6068:N6068"/>
    <mergeCell ref="O6068:P6068"/>
    <mergeCell ref="A6082:B6082"/>
    <mergeCell ref="C6082:F6082"/>
    <mergeCell ref="I6082:J6082"/>
    <mergeCell ref="K6082:N6082"/>
    <mergeCell ref="O6082:P6082"/>
    <mergeCell ref="A6083:B6083"/>
    <mergeCell ref="C6083:F6083"/>
    <mergeCell ref="I6083:J6083"/>
    <mergeCell ref="K6083:N6083"/>
    <mergeCell ref="O6083:P6083"/>
    <mergeCell ref="A6080:B6080"/>
    <mergeCell ref="C6080:F6080"/>
    <mergeCell ref="I6080:J6080"/>
    <mergeCell ref="K6080:N6080"/>
    <mergeCell ref="O6080:P6080"/>
    <mergeCell ref="A6081:B6081"/>
    <mergeCell ref="C6081:F6081"/>
    <mergeCell ref="I6081:J6081"/>
    <mergeCell ref="K6081:N6081"/>
    <mergeCell ref="O6081:P6081"/>
    <mergeCell ref="A6078:B6078"/>
    <mergeCell ref="C6078:F6078"/>
    <mergeCell ref="I6078:J6078"/>
    <mergeCell ref="K6078:N6078"/>
    <mergeCell ref="O6078:P6078"/>
    <mergeCell ref="A6079:B6079"/>
    <mergeCell ref="C6079:F6079"/>
    <mergeCell ref="I6079:J6079"/>
    <mergeCell ref="K6079:N6079"/>
    <mergeCell ref="O6079:P6079"/>
    <mergeCell ref="A6076:B6076"/>
    <mergeCell ref="C6076:F6076"/>
    <mergeCell ref="I6076:J6076"/>
    <mergeCell ref="K6076:N6076"/>
    <mergeCell ref="O6076:P6076"/>
    <mergeCell ref="A6077:B6077"/>
    <mergeCell ref="C6077:F6077"/>
    <mergeCell ref="I6077:J6077"/>
    <mergeCell ref="K6077:N6077"/>
    <mergeCell ref="O6077:P6077"/>
    <mergeCell ref="A6090:B6090"/>
    <mergeCell ref="C6090:F6090"/>
    <mergeCell ref="I6090:J6090"/>
    <mergeCell ref="K6090:N6090"/>
    <mergeCell ref="O6090:P6090"/>
    <mergeCell ref="A6091:B6091"/>
    <mergeCell ref="C6091:F6091"/>
    <mergeCell ref="I6091:J6091"/>
    <mergeCell ref="K6091:N6091"/>
    <mergeCell ref="O6091:P6091"/>
    <mergeCell ref="A6088:B6088"/>
    <mergeCell ref="C6088:F6088"/>
    <mergeCell ref="I6088:J6088"/>
    <mergeCell ref="K6088:N6088"/>
    <mergeCell ref="O6088:P6088"/>
    <mergeCell ref="A6089:B6089"/>
    <mergeCell ref="C6089:F6089"/>
    <mergeCell ref="I6089:J6089"/>
    <mergeCell ref="K6089:N6089"/>
    <mergeCell ref="O6089:P6089"/>
    <mergeCell ref="A6086:B6086"/>
    <mergeCell ref="C6086:F6086"/>
    <mergeCell ref="I6086:J6086"/>
    <mergeCell ref="K6086:N6086"/>
    <mergeCell ref="O6086:P6086"/>
    <mergeCell ref="A6087:B6087"/>
    <mergeCell ref="C6087:F6087"/>
    <mergeCell ref="I6087:J6087"/>
    <mergeCell ref="K6087:N6087"/>
    <mergeCell ref="O6087:P6087"/>
    <mergeCell ref="A6084:B6084"/>
    <mergeCell ref="C6084:F6084"/>
    <mergeCell ref="I6084:J6084"/>
    <mergeCell ref="K6084:N6084"/>
    <mergeCell ref="O6084:P6084"/>
    <mergeCell ref="A6085:B6085"/>
    <mergeCell ref="C6085:F6085"/>
    <mergeCell ref="I6085:J6085"/>
    <mergeCell ref="K6085:N6085"/>
    <mergeCell ref="O6085:P6085"/>
    <mergeCell ref="A6098:B6098"/>
    <mergeCell ref="C6098:F6098"/>
    <mergeCell ref="I6098:J6098"/>
    <mergeCell ref="K6098:N6098"/>
    <mergeCell ref="O6098:P6098"/>
    <mergeCell ref="A6099:B6099"/>
    <mergeCell ref="C6099:F6099"/>
    <mergeCell ref="I6099:J6099"/>
    <mergeCell ref="K6099:N6099"/>
    <mergeCell ref="O6099:P6099"/>
    <mergeCell ref="A6096:B6096"/>
    <mergeCell ref="C6096:F6096"/>
    <mergeCell ref="I6096:J6096"/>
    <mergeCell ref="K6096:N6096"/>
    <mergeCell ref="O6096:P6096"/>
    <mergeCell ref="A6097:B6097"/>
    <mergeCell ref="C6097:F6097"/>
    <mergeCell ref="I6097:J6097"/>
    <mergeCell ref="K6097:N6097"/>
    <mergeCell ref="O6097:P6097"/>
    <mergeCell ref="A6094:B6094"/>
    <mergeCell ref="C6094:F6094"/>
    <mergeCell ref="I6094:J6094"/>
    <mergeCell ref="K6094:N6094"/>
    <mergeCell ref="O6094:P6094"/>
    <mergeCell ref="A6095:B6095"/>
    <mergeCell ref="C6095:F6095"/>
    <mergeCell ref="I6095:J6095"/>
    <mergeCell ref="K6095:N6095"/>
    <mergeCell ref="O6095:P6095"/>
    <mergeCell ref="A6092:B6092"/>
    <mergeCell ref="C6092:F6092"/>
    <mergeCell ref="I6092:J6092"/>
    <mergeCell ref="K6092:N6092"/>
    <mergeCell ref="O6092:P6092"/>
    <mergeCell ref="A6093:B6093"/>
    <mergeCell ref="C6093:F6093"/>
    <mergeCell ref="I6093:J6093"/>
    <mergeCell ref="K6093:N6093"/>
    <mergeCell ref="O6093:P6093"/>
    <mergeCell ref="A6106:B6106"/>
    <mergeCell ref="C6106:F6106"/>
    <mergeCell ref="I6106:J6106"/>
    <mergeCell ref="K6106:N6106"/>
    <mergeCell ref="O6106:P6106"/>
    <mergeCell ref="A6107:B6107"/>
    <mergeCell ref="C6107:F6107"/>
    <mergeCell ref="I6107:J6107"/>
    <mergeCell ref="K6107:N6107"/>
    <mergeCell ref="O6107:P6107"/>
    <mergeCell ref="A6104:B6104"/>
    <mergeCell ref="C6104:F6104"/>
    <mergeCell ref="I6104:J6104"/>
    <mergeCell ref="K6104:N6104"/>
    <mergeCell ref="O6104:P6104"/>
    <mergeCell ref="A6105:B6105"/>
    <mergeCell ref="C6105:F6105"/>
    <mergeCell ref="I6105:J6105"/>
    <mergeCell ref="K6105:N6105"/>
    <mergeCell ref="O6105:P6105"/>
    <mergeCell ref="A6102:B6102"/>
    <mergeCell ref="C6102:F6102"/>
    <mergeCell ref="I6102:J6102"/>
    <mergeCell ref="K6102:N6102"/>
    <mergeCell ref="O6102:P6102"/>
    <mergeCell ref="A6103:B6103"/>
    <mergeCell ref="C6103:F6103"/>
    <mergeCell ref="I6103:J6103"/>
    <mergeCell ref="K6103:N6103"/>
    <mergeCell ref="O6103:P6103"/>
    <mergeCell ref="A6100:B6100"/>
    <mergeCell ref="C6100:F6100"/>
    <mergeCell ref="I6100:J6100"/>
    <mergeCell ref="K6100:N6100"/>
    <mergeCell ref="O6100:P6100"/>
    <mergeCell ref="A6101:B6101"/>
    <mergeCell ref="C6101:F6101"/>
    <mergeCell ref="I6101:J6101"/>
    <mergeCell ref="K6101:N6101"/>
    <mergeCell ref="O6101:P6101"/>
    <mergeCell ref="A6114:B6114"/>
    <mergeCell ref="C6114:F6114"/>
    <mergeCell ref="I6114:J6114"/>
    <mergeCell ref="K6114:N6114"/>
    <mergeCell ref="O6114:P6114"/>
    <mergeCell ref="A6115:B6115"/>
    <mergeCell ref="C6115:F6115"/>
    <mergeCell ref="I6115:J6115"/>
    <mergeCell ref="K6115:N6115"/>
    <mergeCell ref="O6115:P6115"/>
    <mergeCell ref="A6112:B6112"/>
    <mergeCell ref="C6112:F6112"/>
    <mergeCell ref="I6112:J6112"/>
    <mergeCell ref="K6112:N6112"/>
    <mergeCell ref="O6112:P6112"/>
    <mergeCell ref="A6113:B6113"/>
    <mergeCell ref="C6113:F6113"/>
    <mergeCell ref="I6113:J6113"/>
    <mergeCell ref="K6113:N6113"/>
    <mergeCell ref="O6113:P6113"/>
    <mergeCell ref="A6110:B6110"/>
    <mergeCell ref="C6110:F6110"/>
    <mergeCell ref="I6110:J6110"/>
    <mergeCell ref="K6110:N6110"/>
    <mergeCell ref="O6110:P6110"/>
    <mergeCell ref="A6111:B6111"/>
    <mergeCell ref="C6111:F6111"/>
    <mergeCell ref="I6111:J6111"/>
    <mergeCell ref="K6111:N6111"/>
    <mergeCell ref="O6111:P6111"/>
    <mergeCell ref="A6108:B6108"/>
    <mergeCell ref="C6108:F6108"/>
    <mergeCell ref="I6108:J6108"/>
    <mergeCell ref="K6108:N6108"/>
    <mergeCell ref="O6108:P6108"/>
    <mergeCell ref="A6109:B6109"/>
    <mergeCell ref="C6109:F6109"/>
    <mergeCell ref="I6109:J6109"/>
    <mergeCell ref="K6109:N6109"/>
    <mergeCell ref="O6109:P6109"/>
    <mergeCell ref="A6122:B6122"/>
    <mergeCell ref="C6122:F6122"/>
    <mergeCell ref="I6122:J6122"/>
    <mergeCell ref="K6122:N6122"/>
    <mergeCell ref="O6122:P6122"/>
    <mergeCell ref="A6123:B6123"/>
    <mergeCell ref="C6123:F6123"/>
    <mergeCell ref="I6123:J6123"/>
    <mergeCell ref="K6123:N6123"/>
    <mergeCell ref="O6123:P6123"/>
    <mergeCell ref="A6120:B6120"/>
    <mergeCell ref="C6120:F6120"/>
    <mergeCell ref="I6120:J6120"/>
    <mergeCell ref="K6120:N6120"/>
    <mergeCell ref="O6120:P6120"/>
    <mergeCell ref="A6121:B6121"/>
    <mergeCell ref="C6121:F6121"/>
    <mergeCell ref="I6121:J6121"/>
    <mergeCell ref="K6121:N6121"/>
    <mergeCell ref="O6121:P6121"/>
    <mergeCell ref="A6118:B6118"/>
    <mergeCell ref="C6118:F6118"/>
    <mergeCell ref="I6118:J6118"/>
    <mergeCell ref="K6118:N6118"/>
    <mergeCell ref="O6118:P6118"/>
    <mergeCell ref="A6119:B6119"/>
    <mergeCell ref="C6119:F6119"/>
    <mergeCell ref="I6119:J6119"/>
    <mergeCell ref="K6119:N6119"/>
    <mergeCell ref="O6119:P6119"/>
    <mergeCell ref="A6116:B6116"/>
    <mergeCell ref="C6116:F6116"/>
    <mergeCell ref="I6116:J6116"/>
    <mergeCell ref="K6116:N6116"/>
    <mergeCell ref="O6116:P6116"/>
    <mergeCell ref="A6117:B6117"/>
    <mergeCell ref="C6117:F6117"/>
    <mergeCell ref="I6117:J6117"/>
    <mergeCell ref="K6117:N6117"/>
    <mergeCell ref="O6117:P6117"/>
    <mergeCell ref="A6134:B6134"/>
    <mergeCell ref="C6134:Q6134"/>
    <mergeCell ref="A6135:B6135"/>
    <mergeCell ref="C6135:F6135"/>
    <mergeCell ref="I6135:J6135"/>
    <mergeCell ref="K6135:N6135"/>
    <mergeCell ref="O6135:P6135"/>
    <mergeCell ref="A6131:B6131"/>
    <mergeCell ref="C6131:F6131"/>
    <mergeCell ref="I6131:J6131"/>
    <mergeCell ref="K6131:N6131"/>
    <mergeCell ref="O6131:P6131"/>
    <mergeCell ref="A6132:F6132"/>
    <mergeCell ref="I6132:J6132"/>
    <mergeCell ref="K6132:N6132"/>
    <mergeCell ref="O6132:P6132"/>
    <mergeCell ref="A6128:F6128"/>
    <mergeCell ref="I6128:J6128"/>
    <mergeCell ref="K6128:N6128"/>
    <mergeCell ref="O6128:P6128"/>
    <mergeCell ref="A6130:B6130"/>
    <mergeCell ref="C6130:Q6130"/>
    <mergeCell ref="A6126:B6126"/>
    <mergeCell ref="C6126:F6126"/>
    <mergeCell ref="I6126:J6126"/>
    <mergeCell ref="K6126:N6126"/>
    <mergeCell ref="O6126:P6126"/>
    <mergeCell ref="A6127:B6127"/>
    <mergeCell ref="C6127:F6127"/>
    <mergeCell ref="I6127:J6127"/>
    <mergeCell ref="K6127:N6127"/>
    <mergeCell ref="O6127:P6127"/>
    <mergeCell ref="A6124:B6124"/>
    <mergeCell ref="C6124:F6124"/>
    <mergeCell ref="I6124:J6124"/>
    <mergeCell ref="K6124:N6124"/>
    <mergeCell ref="O6124:P6124"/>
    <mergeCell ref="A6125:B6125"/>
    <mergeCell ref="C6125:F6125"/>
    <mergeCell ref="I6125:J6125"/>
    <mergeCell ref="K6125:N6125"/>
    <mergeCell ref="O6125:P6125"/>
    <mergeCell ref="A6142:B6142"/>
    <mergeCell ref="C6142:F6142"/>
    <mergeCell ref="I6142:J6142"/>
    <mergeCell ref="K6142:N6142"/>
    <mergeCell ref="O6142:P6142"/>
    <mergeCell ref="A6143:B6143"/>
    <mergeCell ref="C6143:F6143"/>
    <mergeCell ref="I6143:J6143"/>
    <mergeCell ref="K6143:N6143"/>
    <mergeCell ref="O6143:P6143"/>
    <mergeCell ref="A6140:B6140"/>
    <mergeCell ref="C6140:F6140"/>
    <mergeCell ref="I6140:J6140"/>
    <mergeCell ref="K6140:N6140"/>
    <mergeCell ref="O6140:P6140"/>
    <mergeCell ref="A6141:B6141"/>
    <mergeCell ref="C6141:F6141"/>
    <mergeCell ref="I6141:J6141"/>
    <mergeCell ref="K6141:N6141"/>
    <mergeCell ref="O6141:P6141"/>
    <mergeCell ref="A6138:B6138"/>
    <mergeCell ref="C6138:F6138"/>
    <mergeCell ref="I6138:J6138"/>
    <mergeCell ref="K6138:N6138"/>
    <mergeCell ref="O6138:P6138"/>
    <mergeCell ref="A6139:B6139"/>
    <mergeCell ref="C6139:F6139"/>
    <mergeCell ref="I6139:J6139"/>
    <mergeCell ref="K6139:N6139"/>
    <mergeCell ref="O6139:P6139"/>
    <mergeCell ref="A6136:B6136"/>
    <mergeCell ref="C6136:F6136"/>
    <mergeCell ref="I6136:J6136"/>
    <mergeCell ref="K6136:N6136"/>
    <mergeCell ref="O6136:P6136"/>
    <mergeCell ref="A6137:B6137"/>
    <mergeCell ref="C6137:F6137"/>
    <mergeCell ref="I6137:J6137"/>
    <mergeCell ref="K6137:N6137"/>
    <mergeCell ref="O6137:P6137"/>
    <mergeCell ref="A6150:B6150"/>
    <mergeCell ref="C6150:F6150"/>
    <mergeCell ref="I6150:J6150"/>
    <mergeCell ref="K6150:N6150"/>
    <mergeCell ref="O6150:P6150"/>
    <mergeCell ref="A6151:B6151"/>
    <mergeCell ref="C6151:F6151"/>
    <mergeCell ref="I6151:J6151"/>
    <mergeCell ref="K6151:N6151"/>
    <mergeCell ref="O6151:P6151"/>
    <mergeCell ref="A6148:B6148"/>
    <mergeCell ref="C6148:F6148"/>
    <mergeCell ref="I6148:J6148"/>
    <mergeCell ref="K6148:N6148"/>
    <mergeCell ref="O6148:P6148"/>
    <mergeCell ref="A6149:B6149"/>
    <mergeCell ref="C6149:F6149"/>
    <mergeCell ref="I6149:J6149"/>
    <mergeCell ref="K6149:N6149"/>
    <mergeCell ref="O6149:P6149"/>
    <mergeCell ref="A6146:B6146"/>
    <mergeCell ref="C6146:F6146"/>
    <mergeCell ref="I6146:J6146"/>
    <mergeCell ref="K6146:N6146"/>
    <mergeCell ref="O6146:P6146"/>
    <mergeCell ref="A6147:B6147"/>
    <mergeCell ref="C6147:F6147"/>
    <mergeCell ref="I6147:J6147"/>
    <mergeCell ref="K6147:N6147"/>
    <mergeCell ref="O6147:P6147"/>
    <mergeCell ref="A6144:B6144"/>
    <mergeCell ref="C6144:F6144"/>
    <mergeCell ref="I6144:J6144"/>
    <mergeCell ref="K6144:N6144"/>
    <mergeCell ref="O6144:P6144"/>
    <mergeCell ref="A6145:B6145"/>
    <mergeCell ref="C6145:F6145"/>
    <mergeCell ref="I6145:J6145"/>
    <mergeCell ref="K6145:N6145"/>
    <mergeCell ref="O6145:P6145"/>
    <mergeCell ref="A6158:B6158"/>
    <mergeCell ref="C6158:F6158"/>
    <mergeCell ref="I6158:J6158"/>
    <mergeCell ref="K6158:N6158"/>
    <mergeCell ref="O6158:P6158"/>
    <mergeCell ref="A6159:B6159"/>
    <mergeCell ref="C6159:F6159"/>
    <mergeCell ref="I6159:J6159"/>
    <mergeCell ref="K6159:N6159"/>
    <mergeCell ref="O6159:P6159"/>
    <mergeCell ref="A6156:B6156"/>
    <mergeCell ref="C6156:F6156"/>
    <mergeCell ref="I6156:J6156"/>
    <mergeCell ref="K6156:N6156"/>
    <mergeCell ref="O6156:P6156"/>
    <mergeCell ref="A6157:B6157"/>
    <mergeCell ref="C6157:F6157"/>
    <mergeCell ref="I6157:J6157"/>
    <mergeCell ref="K6157:N6157"/>
    <mergeCell ref="O6157:P6157"/>
    <mergeCell ref="A6154:B6154"/>
    <mergeCell ref="C6154:F6154"/>
    <mergeCell ref="I6154:J6154"/>
    <mergeCell ref="K6154:N6154"/>
    <mergeCell ref="O6154:P6154"/>
    <mergeCell ref="A6155:B6155"/>
    <mergeCell ref="C6155:F6155"/>
    <mergeCell ref="I6155:J6155"/>
    <mergeCell ref="K6155:N6155"/>
    <mergeCell ref="O6155:P6155"/>
    <mergeCell ref="A6152:B6152"/>
    <mergeCell ref="C6152:F6152"/>
    <mergeCell ref="I6152:J6152"/>
    <mergeCell ref="K6152:N6152"/>
    <mergeCell ref="O6152:P6152"/>
    <mergeCell ref="A6153:B6153"/>
    <mergeCell ref="C6153:F6153"/>
    <mergeCell ref="I6153:J6153"/>
    <mergeCell ref="K6153:N6153"/>
    <mergeCell ref="O6153:P6153"/>
    <mergeCell ref="A6167:B6167"/>
    <mergeCell ref="C6167:F6167"/>
    <mergeCell ref="I6167:J6167"/>
    <mergeCell ref="K6167:N6167"/>
    <mergeCell ref="O6167:P6167"/>
    <mergeCell ref="A6168:B6168"/>
    <mergeCell ref="C6168:F6168"/>
    <mergeCell ref="I6168:J6168"/>
    <mergeCell ref="K6168:N6168"/>
    <mergeCell ref="O6168:P6168"/>
    <mergeCell ref="A6164:F6164"/>
    <mergeCell ref="I6164:J6164"/>
    <mergeCell ref="K6164:N6164"/>
    <mergeCell ref="O6164:P6164"/>
    <mergeCell ref="A6166:B6166"/>
    <mergeCell ref="C6166:Q6166"/>
    <mergeCell ref="A6162:B6162"/>
    <mergeCell ref="C6162:F6162"/>
    <mergeCell ref="I6162:J6162"/>
    <mergeCell ref="K6162:N6162"/>
    <mergeCell ref="O6162:P6162"/>
    <mergeCell ref="A6163:B6163"/>
    <mergeCell ref="C6163:F6163"/>
    <mergeCell ref="I6163:J6163"/>
    <mergeCell ref="K6163:N6163"/>
    <mergeCell ref="O6163:P6163"/>
    <mergeCell ref="A6160:B6160"/>
    <mergeCell ref="C6160:F6160"/>
    <mergeCell ref="I6160:J6160"/>
    <mergeCell ref="K6160:N6160"/>
    <mergeCell ref="O6160:P6160"/>
    <mergeCell ref="A6161:B6161"/>
    <mergeCell ref="C6161:F6161"/>
    <mergeCell ref="I6161:J6161"/>
    <mergeCell ref="K6161:N6161"/>
    <mergeCell ref="O6161:P6161"/>
    <mergeCell ref="A6175:B6175"/>
    <mergeCell ref="C6175:F6175"/>
    <mergeCell ref="I6175:J6175"/>
    <mergeCell ref="K6175:N6175"/>
    <mergeCell ref="O6175:P6175"/>
    <mergeCell ref="A6176:B6176"/>
    <mergeCell ref="C6176:F6176"/>
    <mergeCell ref="I6176:J6176"/>
    <mergeCell ref="K6176:N6176"/>
    <mergeCell ref="O6176:P6176"/>
    <mergeCell ref="A6173:B6173"/>
    <mergeCell ref="C6173:F6173"/>
    <mergeCell ref="I6173:J6173"/>
    <mergeCell ref="K6173:N6173"/>
    <mergeCell ref="O6173:P6173"/>
    <mergeCell ref="A6174:B6174"/>
    <mergeCell ref="C6174:F6174"/>
    <mergeCell ref="I6174:J6174"/>
    <mergeCell ref="K6174:N6174"/>
    <mergeCell ref="O6174:P6174"/>
    <mergeCell ref="A6171:B6171"/>
    <mergeCell ref="C6171:F6171"/>
    <mergeCell ref="I6171:J6171"/>
    <mergeCell ref="K6171:N6171"/>
    <mergeCell ref="O6171:P6171"/>
    <mergeCell ref="A6172:B6172"/>
    <mergeCell ref="C6172:F6172"/>
    <mergeCell ref="I6172:J6172"/>
    <mergeCell ref="K6172:N6172"/>
    <mergeCell ref="O6172:P6172"/>
    <mergeCell ref="A6169:B6169"/>
    <mergeCell ref="C6169:F6169"/>
    <mergeCell ref="I6169:J6169"/>
    <mergeCell ref="K6169:N6169"/>
    <mergeCell ref="O6169:P6169"/>
    <mergeCell ref="A6170:B6170"/>
    <mergeCell ref="C6170:F6170"/>
    <mergeCell ref="I6170:J6170"/>
    <mergeCell ref="K6170:N6170"/>
    <mergeCell ref="O6170:P6170"/>
    <mergeCell ref="A6183:B6183"/>
    <mergeCell ref="C6183:F6183"/>
    <mergeCell ref="I6183:J6183"/>
    <mergeCell ref="K6183:N6183"/>
    <mergeCell ref="O6183:P6183"/>
    <mergeCell ref="A6184:B6184"/>
    <mergeCell ref="C6184:F6184"/>
    <mergeCell ref="I6184:J6184"/>
    <mergeCell ref="K6184:N6184"/>
    <mergeCell ref="O6184:P6184"/>
    <mergeCell ref="A6181:B6181"/>
    <mergeCell ref="C6181:F6181"/>
    <mergeCell ref="I6181:J6181"/>
    <mergeCell ref="K6181:N6181"/>
    <mergeCell ref="O6181:P6181"/>
    <mergeCell ref="A6182:B6182"/>
    <mergeCell ref="C6182:F6182"/>
    <mergeCell ref="I6182:J6182"/>
    <mergeCell ref="K6182:N6182"/>
    <mergeCell ref="O6182:P6182"/>
    <mergeCell ref="A6179:B6179"/>
    <mergeCell ref="C6179:F6179"/>
    <mergeCell ref="I6179:J6179"/>
    <mergeCell ref="K6179:N6179"/>
    <mergeCell ref="O6179:P6179"/>
    <mergeCell ref="A6180:B6180"/>
    <mergeCell ref="C6180:F6180"/>
    <mergeCell ref="I6180:J6180"/>
    <mergeCell ref="K6180:N6180"/>
    <mergeCell ref="O6180:P6180"/>
    <mergeCell ref="A6177:B6177"/>
    <mergeCell ref="C6177:F6177"/>
    <mergeCell ref="I6177:J6177"/>
    <mergeCell ref="K6177:N6177"/>
    <mergeCell ref="O6177:P6177"/>
    <mergeCell ref="A6178:B6178"/>
    <mergeCell ref="C6178:F6178"/>
    <mergeCell ref="I6178:J6178"/>
    <mergeCell ref="K6178:N6178"/>
    <mergeCell ref="O6178:P6178"/>
    <mergeCell ref="A6191:B6191"/>
    <mergeCell ref="C6191:F6191"/>
    <mergeCell ref="I6191:J6191"/>
    <mergeCell ref="K6191:N6191"/>
    <mergeCell ref="O6191:P6191"/>
    <mergeCell ref="A6192:B6192"/>
    <mergeCell ref="C6192:F6192"/>
    <mergeCell ref="I6192:J6192"/>
    <mergeCell ref="K6192:N6192"/>
    <mergeCell ref="O6192:P6192"/>
    <mergeCell ref="A6189:B6189"/>
    <mergeCell ref="C6189:F6189"/>
    <mergeCell ref="I6189:J6189"/>
    <mergeCell ref="K6189:N6189"/>
    <mergeCell ref="O6189:P6189"/>
    <mergeCell ref="A6190:B6190"/>
    <mergeCell ref="C6190:F6190"/>
    <mergeCell ref="I6190:J6190"/>
    <mergeCell ref="K6190:N6190"/>
    <mergeCell ref="O6190:P6190"/>
    <mergeCell ref="A6187:B6187"/>
    <mergeCell ref="C6187:F6187"/>
    <mergeCell ref="I6187:J6187"/>
    <mergeCell ref="K6187:N6187"/>
    <mergeCell ref="O6187:P6187"/>
    <mergeCell ref="A6188:B6188"/>
    <mergeCell ref="C6188:F6188"/>
    <mergeCell ref="I6188:J6188"/>
    <mergeCell ref="K6188:N6188"/>
    <mergeCell ref="O6188:P6188"/>
    <mergeCell ref="A6185:B6185"/>
    <mergeCell ref="C6185:F6185"/>
    <mergeCell ref="I6185:J6185"/>
    <mergeCell ref="K6185:N6185"/>
    <mergeCell ref="O6185:P6185"/>
    <mergeCell ref="A6186:B6186"/>
    <mergeCell ref="C6186:F6186"/>
    <mergeCell ref="I6186:J6186"/>
    <mergeCell ref="K6186:N6186"/>
    <mergeCell ref="O6186:P6186"/>
    <mergeCell ref="A6199:B6199"/>
    <mergeCell ref="C6199:F6199"/>
    <mergeCell ref="I6199:J6199"/>
    <mergeCell ref="K6199:N6199"/>
    <mergeCell ref="O6199:P6199"/>
    <mergeCell ref="A6200:B6200"/>
    <mergeCell ref="C6200:F6200"/>
    <mergeCell ref="I6200:J6200"/>
    <mergeCell ref="K6200:N6200"/>
    <mergeCell ref="O6200:P6200"/>
    <mergeCell ref="A6197:B6197"/>
    <mergeCell ref="C6197:F6197"/>
    <mergeCell ref="I6197:J6197"/>
    <mergeCell ref="K6197:N6197"/>
    <mergeCell ref="O6197:P6197"/>
    <mergeCell ref="A6198:B6198"/>
    <mergeCell ref="C6198:F6198"/>
    <mergeCell ref="I6198:J6198"/>
    <mergeCell ref="K6198:N6198"/>
    <mergeCell ref="O6198:P6198"/>
    <mergeCell ref="A6195:B6195"/>
    <mergeCell ref="C6195:F6195"/>
    <mergeCell ref="I6195:J6195"/>
    <mergeCell ref="K6195:N6195"/>
    <mergeCell ref="O6195:P6195"/>
    <mergeCell ref="A6196:B6196"/>
    <mergeCell ref="C6196:F6196"/>
    <mergeCell ref="I6196:J6196"/>
    <mergeCell ref="K6196:N6196"/>
    <mergeCell ref="O6196:P6196"/>
    <mergeCell ref="A6193:B6193"/>
    <mergeCell ref="C6193:F6193"/>
    <mergeCell ref="I6193:J6193"/>
    <mergeCell ref="K6193:N6193"/>
    <mergeCell ref="O6193:P6193"/>
    <mergeCell ref="A6194:B6194"/>
    <mergeCell ref="C6194:F6194"/>
    <mergeCell ref="I6194:J6194"/>
    <mergeCell ref="K6194:N6194"/>
    <mergeCell ref="O6194:P6194"/>
    <mergeCell ref="A6207:B6207"/>
    <mergeCell ref="C6207:F6207"/>
    <mergeCell ref="I6207:J6207"/>
    <mergeCell ref="K6207:N6207"/>
    <mergeCell ref="O6207:P6207"/>
    <mergeCell ref="A6208:B6208"/>
    <mergeCell ref="C6208:F6208"/>
    <mergeCell ref="I6208:J6208"/>
    <mergeCell ref="K6208:N6208"/>
    <mergeCell ref="O6208:P6208"/>
    <mergeCell ref="A6205:B6205"/>
    <mergeCell ref="C6205:F6205"/>
    <mergeCell ref="I6205:J6205"/>
    <mergeCell ref="K6205:N6205"/>
    <mergeCell ref="O6205:P6205"/>
    <mergeCell ref="A6206:B6206"/>
    <mergeCell ref="C6206:F6206"/>
    <mergeCell ref="I6206:J6206"/>
    <mergeCell ref="K6206:N6206"/>
    <mergeCell ref="O6206:P6206"/>
    <mergeCell ref="A6203:B6203"/>
    <mergeCell ref="C6203:F6203"/>
    <mergeCell ref="I6203:J6203"/>
    <mergeCell ref="K6203:N6203"/>
    <mergeCell ref="O6203:P6203"/>
    <mergeCell ref="A6204:B6204"/>
    <mergeCell ref="C6204:F6204"/>
    <mergeCell ref="I6204:J6204"/>
    <mergeCell ref="K6204:N6204"/>
    <mergeCell ref="O6204:P6204"/>
    <mergeCell ref="A6201:B6201"/>
    <mergeCell ref="C6201:F6201"/>
    <mergeCell ref="I6201:J6201"/>
    <mergeCell ref="K6201:N6201"/>
    <mergeCell ref="O6201:P6201"/>
    <mergeCell ref="A6202:B6202"/>
    <mergeCell ref="C6202:F6202"/>
    <mergeCell ref="I6202:J6202"/>
    <mergeCell ref="K6202:N6202"/>
    <mergeCell ref="O6202:P6202"/>
    <mergeCell ref="A6215:B6215"/>
    <mergeCell ref="C6215:F6215"/>
    <mergeCell ref="I6215:J6215"/>
    <mergeCell ref="K6215:N6215"/>
    <mergeCell ref="O6215:P6215"/>
    <mergeCell ref="A6216:B6216"/>
    <mergeCell ref="C6216:F6216"/>
    <mergeCell ref="I6216:J6216"/>
    <mergeCell ref="K6216:N6216"/>
    <mergeCell ref="O6216:P6216"/>
    <mergeCell ref="A6213:B6213"/>
    <mergeCell ref="C6213:F6213"/>
    <mergeCell ref="I6213:J6213"/>
    <mergeCell ref="K6213:N6213"/>
    <mergeCell ref="O6213:P6213"/>
    <mergeCell ref="A6214:B6214"/>
    <mergeCell ref="C6214:F6214"/>
    <mergeCell ref="I6214:J6214"/>
    <mergeCell ref="K6214:N6214"/>
    <mergeCell ref="O6214:P6214"/>
    <mergeCell ref="A6211:B6211"/>
    <mergeCell ref="C6211:F6211"/>
    <mergeCell ref="I6211:J6211"/>
    <mergeCell ref="K6211:N6211"/>
    <mergeCell ref="O6211:P6211"/>
    <mergeCell ref="A6212:B6212"/>
    <mergeCell ref="C6212:F6212"/>
    <mergeCell ref="I6212:J6212"/>
    <mergeCell ref="K6212:N6212"/>
    <mergeCell ref="O6212:P6212"/>
    <mergeCell ref="A6209:B6209"/>
    <mergeCell ref="C6209:F6209"/>
    <mergeCell ref="I6209:J6209"/>
    <mergeCell ref="K6209:N6209"/>
    <mergeCell ref="O6209:P6209"/>
    <mergeCell ref="A6210:B6210"/>
    <mergeCell ref="C6210:F6210"/>
    <mergeCell ref="I6210:J6210"/>
    <mergeCell ref="K6210:N6210"/>
    <mergeCell ref="O6210:P6210"/>
    <mergeCell ref="A6223:B6223"/>
    <mergeCell ref="C6223:F6223"/>
    <mergeCell ref="I6223:J6223"/>
    <mergeCell ref="K6223:N6223"/>
    <mergeCell ref="O6223:P6223"/>
    <mergeCell ref="A6224:B6224"/>
    <mergeCell ref="C6224:F6224"/>
    <mergeCell ref="I6224:J6224"/>
    <mergeCell ref="K6224:N6224"/>
    <mergeCell ref="O6224:P6224"/>
    <mergeCell ref="A6221:B6221"/>
    <mergeCell ref="C6221:F6221"/>
    <mergeCell ref="I6221:J6221"/>
    <mergeCell ref="K6221:N6221"/>
    <mergeCell ref="O6221:P6221"/>
    <mergeCell ref="A6222:B6222"/>
    <mergeCell ref="C6222:F6222"/>
    <mergeCell ref="I6222:J6222"/>
    <mergeCell ref="K6222:N6222"/>
    <mergeCell ref="O6222:P6222"/>
    <mergeCell ref="A6219:B6219"/>
    <mergeCell ref="C6219:F6219"/>
    <mergeCell ref="I6219:J6219"/>
    <mergeCell ref="K6219:N6219"/>
    <mergeCell ref="O6219:P6219"/>
    <mergeCell ref="A6220:B6220"/>
    <mergeCell ref="C6220:F6220"/>
    <mergeCell ref="I6220:J6220"/>
    <mergeCell ref="K6220:N6220"/>
    <mergeCell ref="O6220:P6220"/>
    <mergeCell ref="A6217:B6217"/>
    <mergeCell ref="C6217:F6217"/>
    <mergeCell ref="I6217:J6217"/>
    <mergeCell ref="K6217:N6217"/>
    <mergeCell ref="O6217:P6217"/>
    <mergeCell ref="A6218:B6218"/>
    <mergeCell ref="C6218:F6218"/>
    <mergeCell ref="I6218:J6218"/>
    <mergeCell ref="K6218:N6218"/>
    <mergeCell ref="O6218:P6218"/>
    <mergeCell ref="A6231:B6231"/>
    <mergeCell ref="C6231:F6231"/>
    <mergeCell ref="I6231:J6231"/>
    <mergeCell ref="K6231:N6231"/>
    <mergeCell ref="O6231:P6231"/>
    <mergeCell ref="A6232:B6232"/>
    <mergeCell ref="C6232:F6232"/>
    <mergeCell ref="I6232:J6232"/>
    <mergeCell ref="K6232:N6232"/>
    <mergeCell ref="O6232:P6232"/>
    <mergeCell ref="A6229:B6229"/>
    <mergeCell ref="C6229:F6229"/>
    <mergeCell ref="I6229:J6229"/>
    <mergeCell ref="K6229:N6229"/>
    <mergeCell ref="O6229:P6229"/>
    <mergeCell ref="A6230:B6230"/>
    <mergeCell ref="C6230:F6230"/>
    <mergeCell ref="I6230:J6230"/>
    <mergeCell ref="K6230:N6230"/>
    <mergeCell ref="O6230:P6230"/>
    <mergeCell ref="A6227:B6227"/>
    <mergeCell ref="C6227:F6227"/>
    <mergeCell ref="I6227:J6227"/>
    <mergeCell ref="K6227:N6227"/>
    <mergeCell ref="O6227:P6227"/>
    <mergeCell ref="A6228:B6228"/>
    <mergeCell ref="C6228:F6228"/>
    <mergeCell ref="I6228:J6228"/>
    <mergeCell ref="K6228:N6228"/>
    <mergeCell ref="O6228:P6228"/>
    <mergeCell ref="A6225:B6225"/>
    <mergeCell ref="C6225:F6225"/>
    <mergeCell ref="I6225:J6225"/>
    <mergeCell ref="K6225:N6225"/>
    <mergeCell ref="O6225:P6225"/>
    <mergeCell ref="A6226:B6226"/>
    <mergeCell ref="C6226:F6226"/>
    <mergeCell ref="I6226:J6226"/>
    <mergeCell ref="K6226:N6226"/>
    <mergeCell ref="O6226:P6226"/>
    <mergeCell ref="A6239:B6239"/>
    <mergeCell ref="C6239:F6239"/>
    <mergeCell ref="I6239:J6239"/>
    <mergeCell ref="K6239:N6239"/>
    <mergeCell ref="O6239:P6239"/>
    <mergeCell ref="A6240:B6240"/>
    <mergeCell ref="C6240:F6240"/>
    <mergeCell ref="I6240:J6240"/>
    <mergeCell ref="K6240:N6240"/>
    <mergeCell ref="O6240:P6240"/>
    <mergeCell ref="A6237:B6237"/>
    <mergeCell ref="C6237:F6237"/>
    <mergeCell ref="I6237:J6237"/>
    <mergeCell ref="K6237:N6237"/>
    <mergeCell ref="O6237:P6237"/>
    <mergeCell ref="A6238:B6238"/>
    <mergeCell ref="C6238:F6238"/>
    <mergeCell ref="I6238:J6238"/>
    <mergeCell ref="K6238:N6238"/>
    <mergeCell ref="O6238:P6238"/>
    <mergeCell ref="A6235:B6235"/>
    <mergeCell ref="C6235:F6235"/>
    <mergeCell ref="I6235:J6235"/>
    <mergeCell ref="K6235:N6235"/>
    <mergeCell ref="O6235:P6235"/>
    <mergeCell ref="A6236:B6236"/>
    <mergeCell ref="C6236:F6236"/>
    <mergeCell ref="I6236:J6236"/>
    <mergeCell ref="K6236:N6236"/>
    <mergeCell ref="O6236:P6236"/>
    <mergeCell ref="A6233:B6233"/>
    <mergeCell ref="C6233:F6233"/>
    <mergeCell ref="I6233:J6233"/>
    <mergeCell ref="K6233:N6233"/>
    <mergeCell ref="O6233:P6233"/>
    <mergeCell ref="A6234:B6234"/>
    <mergeCell ref="C6234:F6234"/>
    <mergeCell ref="I6234:J6234"/>
    <mergeCell ref="K6234:N6234"/>
    <mergeCell ref="O6234:P6234"/>
    <mergeCell ref="A6247:B6247"/>
    <mergeCell ref="C6247:F6247"/>
    <mergeCell ref="I6247:J6247"/>
    <mergeCell ref="K6247:N6247"/>
    <mergeCell ref="O6247:P6247"/>
    <mergeCell ref="A6248:B6248"/>
    <mergeCell ref="C6248:F6248"/>
    <mergeCell ref="I6248:J6248"/>
    <mergeCell ref="K6248:N6248"/>
    <mergeCell ref="O6248:P6248"/>
    <mergeCell ref="A6245:B6245"/>
    <mergeCell ref="C6245:F6245"/>
    <mergeCell ref="I6245:J6245"/>
    <mergeCell ref="K6245:N6245"/>
    <mergeCell ref="O6245:P6245"/>
    <mergeCell ref="A6246:B6246"/>
    <mergeCell ref="C6246:F6246"/>
    <mergeCell ref="I6246:J6246"/>
    <mergeCell ref="K6246:N6246"/>
    <mergeCell ref="O6246:P6246"/>
    <mergeCell ref="A6243:B6243"/>
    <mergeCell ref="C6243:F6243"/>
    <mergeCell ref="I6243:J6243"/>
    <mergeCell ref="K6243:N6243"/>
    <mergeCell ref="O6243:P6243"/>
    <mergeCell ref="A6244:B6244"/>
    <mergeCell ref="C6244:F6244"/>
    <mergeCell ref="I6244:J6244"/>
    <mergeCell ref="K6244:N6244"/>
    <mergeCell ref="O6244:P6244"/>
    <mergeCell ref="A6241:B6241"/>
    <mergeCell ref="C6241:F6241"/>
    <mergeCell ref="I6241:J6241"/>
    <mergeCell ref="K6241:N6241"/>
    <mergeCell ref="O6241:P6241"/>
    <mergeCell ref="A6242:B6242"/>
    <mergeCell ref="C6242:F6242"/>
    <mergeCell ref="I6242:J6242"/>
    <mergeCell ref="K6242:N6242"/>
    <mergeCell ref="O6242:P6242"/>
    <mergeCell ref="A6255:B6255"/>
    <mergeCell ref="C6255:F6255"/>
    <mergeCell ref="I6255:J6255"/>
    <mergeCell ref="K6255:N6255"/>
    <mergeCell ref="O6255:P6255"/>
    <mergeCell ref="A6256:B6256"/>
    <mergeCell ref="C6256:F6256"/>
    <mergeCell ref="I6256:J6256"/>
    <mergeCell ref="K6256:N6256"/>
    <mergeCell ref="O6256:P6256"/>
    <mergeCell ref="A6253:B6253"/>
    <mergeCell ref="C6253:F6253"/>
    <mergeCell ref="I6253:J6253"/>
    <mergeCell ref="K6253:N6253"/>
    <mergeCell ref="O6253:P6253"/>
    <mergeCell ref="A6254:B6254"/>
    <mergeCell ref="C6254:F6254"/>
    <mergeCell ref="I6254:J6254"/>
    <mergeCell ref="K6254:N6254"/>
    <mergeCell ref="O6254:P6254"/>
    <mergeCell ref="A6251:B6251"/>
    <mergeCell ref="C6251:F6251"/>
    <mergeCell ref="I6251:J6251"/>
    <mergeCell ref="K6251:N6251"/>
    <mergeCell ref="O6251:P6251"/>
    <mergeCell ref="A6252:B6252"/>
    <mergeCell ref="C6252:F6252"/>
    <mergeCell ref="I6252:J6252"/>
    <mergeCell ref="K6252:N6252"/>
    <mergeCell ref="O6252:P6252"/>
    <mergeCell ref="A6249:B6249"/>
    <mergeCell ref="C6249:F6249"/>
    <mergeCell ref="I6249:J6249"/>
    <mergeCell ref="K6249:N6249"/>
    <mergeCell ref="O6249:P6249"/>
    <mergeCell ref="A6250:B6250"/>
    <mergeCell ref="C6250:F6250"/>
    <mergeCell ref="I6250:J6250"/>
    <mergeCell ref="K6250:N6250"/>
    <mergeCell ref="O6250:P6250"/>
    <mergeCell ref="A6263:B6263"/>
    <mergeCell ref="C6263:F6263"/>
    <mergeCell ref="I6263:J6263"/>
    <mergeCell ref="K6263:N6263"/>
    <mergeCell ref="O6263:P6263"/>
    <mergeCell ref="A6264:B6264"/>
    <mergeCell ref="C6264:F6264"/>
    <mergeCell ref="I6264:J6264"/>
    <mergeCell ref="K6264:N6264"/>
    <mergeCell ref="O6264:P6264"/>
    <mergeCell ref="A6261:B6261"/>
    <mergeCell ref="C6261:F6261"/>
    <mergeCell ref="I6261:J6261"/>
    <mergeCell ref="K6261:N6261"/>
    <mergeCell ref="O6261:P6261"/>
    <mergeCell ref="A6262:B6262"/>
    <mergeCell ref="C6262:F6262"/>
    <mergeCell ref="I6262:J6262"/>
    <mergeCell ref="K6262:N6262"/>
    <mergeCell ref="O6262:P6262"/>
    <mergeCell ref="A6259:B6259"/>
    <mergeCell ref="C6259:F6259"/>
    <mergeCell ref="I6259:J6259"/>
    <mergeCell ref="K6259:N6259"/>
    <mergeCell ref="O6259:P6259"/>
    <mergeCell ref="A6260:B6260"/>
    <mergeCell ref="C6260:F6260"/>
    <mergeCell ref="I6260:J6260"/>
    <mergeCell ref="K6260:N6260"/>
    <mergeCell ref="O6260:P6260"/>
    <mergeCell ref="A6257:B6257"/>
    <mergeCell ref="C6257:F6257"/>
    <mergeCell ref="I6257:J6257"/>
    <mergeCell ref="K6257:N6257"/>
    <mergeCell ref="O6257:P6257"/>
    <mergeCell ref="A6258:B6258"/>
    <mergeCell ref="C6258:F6258"/>
    <mergeCell ref="I6258:J6258"/>
    <mergeCell ref="K6258:N6258"/>
    <mergeCell ref="O6258:P6258"/>
    <mergeCell ref="A6271:F6271"/>
    <mergeCell ref="I6271:J6271"/>
    <mergeCell ref="K6271:N6271"/>
    <mergeCell ref="O6271:P6271"/>
    <mergeCell ref="A6273:B6273"/>
    <mergeCell ref="C6273:Q6273"/>
    <mergeCell ref="A6269:B6269"/>
    <mergeCell ref="C6269:F6269"/>
    <mergeCell ref="I6269:J6269"/>
    <mergeCell ref="K6269:N6269"/>
    <mergeCell ref="O6269:P6269"/>
    <mergeCell ref="A6270:B6270"/>
    <mergeCell ref="C6270:F6270"/>
    <mergeCell ref="I6270:J6270"/>
    <mergeCell ref="K6270:N6270"/>
    <mergeCell ref="O6270:P6270"/>
    <mergeCell ref="A6267:B6267"/>
    <mergeCell ref="C6267:F6267"/>
    <mergeCell ref="I6267:J6267"/>
    <mergeCell ref="K6267:N6267"/>
    <mergeCell ref="O6267:P6267"/>
    <mergeCell ref="A6268:B6268"/>
    <mergeCell ref="C6268:F6268"/>
    <mergeCell ref="I6268:J6268"/>
    <mergeCell ref="K6268:N6268"/>
    <mergeCell ref="O6268:P6268"/>
    <mergeCell ref="A6265:B6265"/>
    <mergeCell ref="C6265:F6265"/>
    <mergeCell ref="I6265:J6265"/>
    <mergeCell ref="K6265:N6265"/>
    <mergeCell ref="O6265:P6265"/>
    <mergeCell ref="A6266:B6266"/>
    <mergeCell ref="C6266:F6266"/>
    <mergeCell ref="I6266:J6266"/>
    <mergeCell ref="K6266:N6266"/>
    <mergeCell ref="O6266:P6266"/>
    <mergeCell ref="A6280:B6280"/>
    <mergeCell ref="C6280:F6280"/>
    <mergeCell ref="I6280:J6280"/>
    <mergeCell ref="K6280:N6280"/>
    <mergeCell ref="O6280:P6280"/>
    <mergeCell ref="A6281:B6281"/>
    <mergeCell ref="C6281:F6281"/>
    <mergeCell ref="I6281:J6281"/>
    <mergeCell ref="K6281:N6281"/>
    <mergeCell ref="O6281:P6281"/>
    <mergeCell ref="A6278:B6278"/>
    <mergeCell ref="C6278:F6278"/>
    <mergeCell ref="I6278:J6278"/>
    <mergeCell ref="K6278:N6278"/>
    <mergeCell ref="O6278:P6278"/>
    <mergeCell ref="A6279:B6279"/>
    <mergeCell ref="C6279:F6279"/>
    <mergeCell ref="I6279:J6279"/>
    <mergeCell ref="K6279:N6279"/>
    <mergeCell ref="O6279:P6279"/>
    <mergeCell ref="A6276:B6276"/>
    <mergeCell ref="C6276:F6276"/>
    <mergeCell ref="I6276:J6276"/>
    <mergeCell ref="K6276:N6276"/>
    <mergeCell ref="O6276:P6276"/>
    <mergeCell ref="A6277:B6277"/>
    <mergeCell ref="C6277:F6277"/>
    <mergeCell ref="I6277:J6277"/>
    <mergeCell ref="K6277:N6277"/>
    <mergeCell ref="O6277:P6277"/>
    <mergeCell ref="A6274:B6274"/>
    <mergeCell ref="C6274:F6274"/>
    <mergeCell ref="I6274:J6274"/>
    <mergeCell ref="K6274:N6274"/>
    <mergeCell ref="O6274:P6274"/>
    <mergeCell ref="A6275:B6275"/>
    <mergeCell ref="C6275:F6275"/>
    <mergeCell ref="I6275:J6275"/>
    <mergeCell ref="K6275:N6275"/>
    <mergeCell ref="O6275:P6275"/>
    <mergeCell ref="A6288:B6288"/>
    <mergeCell ref="C6288:F6288"/>
    <mergeCell ref="I6288:J6288"/>
    <mergeCell ref="K6288:N6288"/>
    <mergeCell ref="O6288:P6288"/>
    <mergeCell ref="A6289:B6289"/>
    <mergeCell ref="C6289:F6289"/>
    <mergeCell ref="I6289:J6289"/>
    <mergeCell ref="K6289:N6289"/>
    <mergeCell ref="O6289:P6289"/>
    <mergeCell ref="A6286:B6286"/>
    <mergeCell ref="C6286:F6286"/>
    <mergeCell ref="I6286:J6286"/>
    <mergeCell ref="K6286:N6286"/>
    <mergeCell ref="O6286:P6286"/>
    <mergeCell ref="A6287:B6287"/>
    <mergeCell ref="C6287:F6287"/>
    <mergeCell ref="I6287:J6287"/>
    <mergeCell ref="K6287:N6287"/>
    <mergeCell ref="O6287:P6287"/>
    <mergeCell ref="A6284:B6284"/>
    <mergeCell ref="C6284:F6284"/>
    <mergeCell ref="I6284:J6284"/>
    <mergeCell ref="K6284:N6284"/>
    <mergeCell ref="O6284:P6284"/>
    <mergeCell ref="A6285:B6285"/>
    <mergeCell ref="C6285:F6285"/>
    <mergeCell ref="I6285:J6285"/>
    <mergeCell ref="K6285:N6285"/>
    <mergeCell ref="O6285:P6285"/>
    <mergeCell ref="A6282:B6282"/>
    <mergeCell ref="C6282:F6282"/>
    <mergeCell ref="I6282:J6282"/>
    <mergeCell ref="K6282:N6282"/>
    <mergeCell ref="O6282:P6282"/>
    <mergeCell ref="A6283:B6283"/>
    <mergeCell ref="C6283:F6283"/>
    <mergeCell ref="I6283:J6283"/>
    <mergeCell ref="K6283:N6283"/>
    <mergeCell ref="O6283:P6283"/>
    <mergeCell ref="A6296:B6296"/>
    <mergeCell ref="C6296:F6296"/>
    <mergeCell ref="I6296:J6296"/>
    <mergeCell ref="K6296:N6296"/>
    <mergeCell ref="O6296:P6296"/>
    <mergeCell ref="A6297:B6297"/>
    <mergeCell ref="C6297:F6297"/>
    <mergeCell ref="I6297:J6297"/>
    <mergeCell ref="K6297:N6297"/>
    <mergeCell ref="O6297:P6297"/>
    <mergeCell ref="A6294:B6294"/>
    <mergeCell ref="C6294:F6294"/>
    <mergeCell ref="I6294:J6294"/>
    <mergeCell ref="K6294:N6294"/>
    <mergeCell ref="O6294:P6294"/>
    <mergeCell ref="A6295:B6295"/>
    <mergeCell ref="C6295:F6295"/>
    <mergeCell ref="I6295:J6295"/>
    <mergeCell ref="K6295:N6295"/>
    <mergeCell ref="O6295:P6295"/>
    <mergeCell ref="A6292:B6292"/>
    <mergeCell ref="C6292:F6292"/>
    <mergeCell ref="I6292:J6292"/>
    <mergeCell ref="K6292:N6292"/>
    <mergeCell ref="O6292:P6292"/>
    <mergeCell ref="A6293:B6293"/>
    <mergeCell ref="C6293:F6293"/>
    <mergeCell ref="I6293:J6293"/>
    <mergeCell ref="K6293:N6293"/>
    <mergeCell ref="O6293:P6293"/>
    <mergeCell ref="A6290:B6290"/>
    <mergeCell ref="C6290:F6290"/>
    <mergeCell ref="I6290:J6290"/>
    <mergeCell ref="K6290:N6290"/>
    <mergeCell ref="O6290:P6290"/>
    <mergeCell ref="A6291:B6291"/>
    <mergeCell ref="C6291:F6291"/>
    <mergeCell ref="I6291:J6291"/>
    <mergeCell ref="K6291:N6291"/>
    <mergeCell ref="O6291:P6291"/>
    <mergeCell ref="A6304:B6304"/>
    <mergeCell ref="C6304:F6304"/>
    <mergeCell ref="I6304:J6304"/>
    <mergeCell ref="K6304:N6304"/>
    <mergeCell ref="O6304:P6304"/>
    <mergeCell ref="A6305:B6305"/>
    <mergeCell ref="C6305:F6305"/>
    <mergeCell ref="I6305:J6305"/>
    <mergeCell ref="K6305:N6305"/>
    <mergeCell ref="O6305:P6305"/>
    <mergeCell ref="A6302:B6302"/>
    <mergeCell ref="C6302:F6302"/>
    <mergeCell ref="I6302:J6302"/>
    <mergeCell ref="K6302:N6302"/>
    <mergeCell ref="O6302:P6302"/>
    <mergeCell ref="A6303:B6303"/>
    <mergeCell ref="C6303:F6303"/>
    <mergeCell ref="I6303:J6303"/>
    <mergeCell ref="K6303:N6303"/>
    <mergeCell ref="O6303:P6303"/>
    <mergeCell ref="A6300:B6300"/>
    <mergeCell ref="C6300:F6300"/>
    <mergeCell ref="I6300:J6300"/>
    <mergeCell ref="K6300:N6300"/>
    <mergeCell ref="O6300:P6300"/>
    <mergeCell ref="A6301:B6301"/>
    <mergeCell ref="C6301:F6301"/>
    <mergeCell ref="I6301:J6301"/>
    <mergeCell ref="K6301:N6301"/>
    <mergeCell ref="O6301:P6301"/>
    <mergeCell ref="A6298:B6298"/>
    <mergeCell ref="C6298:F6298"/>
    <mergeCell ref="I6298:J6298"/>
    <mergeCell ref="K6298:N6298"/>
    <mergeCell ref="O6298:P6298"/>
    <mergeCell ref="A6299:B6299"/>
    <mergeCell ref="C6299:F6299"/>
    <mergeCell ref="I6299:J6299"/>
    <mergeCell ref="K6299:N6299"/>
    <mergeCell ref="O6299:P6299"/>
    <mergeCell ref="A6312:B6312"/>
    <mergeCell ref="C6312:F6312"/>
    <mergeCell ref="I6312:J6312"/>
    <mergeCell ref="K6312:N6312"/>
    <mergeCell ref="O6312:P6312"/>
    <mergeCell ref="A6313:B6313"/>
    <mergeCell ref="C6313:F6313"/>
    <mergeCell ref="I6313:J6313"/>
    <mergeCell ref="K6313:N6313"/>
    <mergeCell ref="O6313:P6313"/>
    <mergeCell ref="A6310:B6310"/>
    <mergeCell ref="C6310:F6310"/>
    <mergeCell ref="I6310:J6310"/>
    <mergeCell ref="K6310:N6310"/>
    <mergeCell ref="O6310:P6310"/>
    <mergeCell ref="A6311:B6311"/>
    <mergeCell ref="C6311:F6311"/>
    <mergeCell ref="I6311:J6311"/>
    <mergeCell ref="K6311:N6311"/>
    <mergeCell ref="O6311:P6311"/>
    <mergeCell ref="A6308:B6308"/>
    <mergeCell ref="C6308:F6308"/>
    <mergeCell ref="I6308:J6308"/>
    <mergeCell ref="K6308:N6308"/>
    <mergeCell ref="O6308:P6308"/>
    <mergeCell ref="A6309:B6309"/>
    <mergeCell ref="C6309:F6309"/>
    <mergeCell ref="I6309:J6309"/>
    <mergeCell ref="K6309:N6309"/>
    <mergeCell ref="O6309:P6309"/>
    <mergeCell ref="A6306:B6306"/>
    <mergeCell ref="C6306:F6306"/>
    <mergeCell ref="I6306:J6306"/>
    <mergeCell ref="K6306:N6306"/>
    <mergeCell ref="O6306:P6306"/>
    <mergeCell ref="A6307:B6307"/>
    <mergeCell ref="C6307:F6307"/>
    <mergeCell ref="I6307:J6307"/>
    <mergeCell ref="K6307:N6307"/>
    <mergeCell ref="O6307:P6307"/>
    <mergeCell ref="A6321:B6321"/>
    <mergeCell ref="C6321:F6321"/>
    <mergeCell ref="I6321:J6321"/>
    <mergeCell ref="K6321:N6321"/>
    <mergeCell ref="O6321:P6321"/>
    <mergeCell ref="A6322:B6322"/>
    <mergeCell ref="C6322:F6322"/>
    <mergeCell ref="I6322:J6322"/>
    <mergeCell ref="K6322:N6322"/>
    <mergeCell ref="O6322:P6322"/>
    <mergeCell ref="A6318:F6318"/>
    <mergeCell ref="I6318:J6318"/>
    <mergeCell ref="K6318:N6318"/>
    <mergeCell ref="O6318:P6318"/>
    <mergeCell ref="A6320:B6320"/>
    <mergeCell ref="C6320:Q6320"/>
    <mergeCell ref="A6316:B6316"/>
    <mergeCell ref="C6316:F6316"/>
    <mergeCell ref="I6316:J6316"/>
    <mergeCell ref="K6316:N6316"/>
    <mergeCell ref="O6316:P6316"/>
    <mergeCell ref="A6317:B6317"/>
    <mergeCell ref="C6317:F6317"/>
    <mergeCell ref="I6317:J6317"/>
    <mergeCell ref="K6317:N6317"/>
    <mergeCell ref="O6317:P6317"/>
    <mergeCell ref="A6314:B6314"/>
    <mergeCell ref="C6314:F6314"/>
    <mergeCell ref="I6314:J6314"/>
    <mergeCell ref="K6314:N6314"/>
    <mergeCell ref="O6314:P6314"/>
    <mergeCell ref="A6315:B6315"/>
    <mergeCell ref="C6315:F6315"/>
    <mergeCell ref="I6315:J6315"/>
    <mergeCell ref="K6315:N6315"/>
    <mergeCell ref="O6315:P6315"/>
    <mergeCell ref="A6329:B6329"/>
    <mergeCell ref="C6329:F6329"/>
    <mergeCell ref="I6329:J6329"/>
    <mergeCell ref="K6329:N6329"/>
    <mergeCell ref="O6329:P6329"/>
    <mergeCell ref="A6330:B6330"/>
    <mergeCell ref="C6330:F6330"/>
    <mergeCell ref="I6330:J6330"/>
    <mergeCell ref="K6330:N6330"/>
    <mergeCell ref="O6330:P6330"/>
    <mergeCell ref="A6327:B6327"/>
    <mergeCell ref="C6327:F6327"/>
    <mergeCell ref="I6327:J6327"/>
    <mergeCell ref="K6327:N6327"/>
    <mergeCell ref="O6327:P6327"/>
    <mergeCell ref="A6328:B6328"/>
    <mergeCell ref="C6328:F6328"/>
    <mergeCell ref="I6328:J6328"/>
    <mergeCell ref="K6328:N6328"/>
    <mergeCell ref="O6328:P6328"/>
    <mergeCell ref="A6325:B6325"/>
    <mergeCell ref="C6325:F6325"/>
    <mergeCell ref="I6325:J6325"/>
    <mergeCell ref="K6325:N6325"/>
    <mergeCell ref="O6325:P6325"/>
    <mergeCell ref="A6326:B6326"/>
    <mergeCell ref="C6326:F6326"/>
    <mergeCell ref="I6326:J6326"/>
    <mergeCell ref="K6326:N6326"/>
    <mergeCell ref="O6326:P6326"/>
    <mergeCell ref="A6323:B6323"/>
    <mergeCell ref="C6323:F6323"/>
    <mergeCell ref="I6323:J6323"/>
    <mergeCell ref="K6323:N6323"/>
    <mergeCell ref="O6323:P6323"/>
    <mergeCell ref="A6324:B6324"/>
    <mergeCell ref="C6324:F6324"/>
    <mergeCell ref="I6324:J6324"/>
    <mergeCell ref="K6324:N6324"/>
    <mergeCell ref="O6324:P6324"/>
    <mergeCell ref="A6337:B6337"/>
    <mergeCell ref="C6337:F6337"/>
    <mergeCell ref="I6337:J6337"/>
    <mergeCell ref="K6337:N6337"/>
    <mergeCell ref="O6337:P6337"/>
    <mergeCell ref="A6338:B6338"/>
    <mergeCell ref="C6338:F6338"/>
    <mergeCell ref="I6338:J6338"/>
    <mergeCell ref="K6338:N6338"/>
    <mergeCell ref="O6338:P6338"/>
    <mergeCell ref="A6335:B6335"/>
    <mergeCell ref="C6335:F6335"/>
    <mergeCell ref="I6335:J6335"/>
    <mergeCell ref="K6335:N6335"/>
    <mergeCell ref="O6335:P6335"/>
    <mergeCell ref="A6336:B6336"/>
    <mergeCell ref="C6336:F6336"/>
    <mergeCell ref="I6336:J6336"/>
    <mergeCell ref="K6336:N6336"/>
    <mergeCell ref="O6336:P6336"/>
    <mergeCell ref="A6333:B6333"/>
    <mergeCell ref="C6333:F6333"/>
    <mergeCell ref="I6333:J6333"/>
    <mergeCell ref="K6333:N6333"/>
    <mergeCell ref="O6333:P6333"/>
    <mergeCell ref="A6334:B6334"/>
    <mergeCell ref="C6334:F6334"/>
    <mergeCell ref="I6334:J6334"/>
    <mergeCell ref="K6334:N6334"/>
    <mergeCell ref="O6334:P6334"/>
    <mergeCell ref="A6331:B6331"/>
    <mergeCell ref="C6331:F6331"/>
    <mergeCell ref="I6331:J6331"/>
    <mergeCell ref="K6331:N6331"/>
    <mergeCell ref="O6331:P6331"/>
    <mergeCell ref="A6332:B6332"/>
    <mergeCell ref="C6332:F6332"/>
    <mergeCell ref="I6332:J6332"/>
    <mergeCell ref="K6332:N6332"/>
    <mergeCell ref="O6332:P6332"/>
    <mergeCell ref="A6345:B6345"/>
    <mergeCell ref="C6345:F6345"/>
    <mergeCell ref="I6345:J6345"/>
    <mergeCell ref="K6345:N6345"/>
    <mergeCell ref="O6345:P6345"/>
    <mergeCell ref="A6346:B6346"/>
    <mergeCell ref="C6346:F6346"/>
    <mergeCell ref="I6346:J6346"/>
    <mergeCell ref="K6346:N6346"/>
    <mergeCell ref="O6346:P6346"/>
    <mergeCell ref="A6343:B6343"/>
    <mergeCell ref="C6343:F6343"/>
    <mergeCell ref="I6343:J6343"/>
    <mergeCell ref="K6343:N6343"/>
    <mergeCell ref="O6343:P6343"/>
    <mergeCell ref="A6344:B6344"/>
    <mergeCell ref="C6344:F6344"/>
    <mergeCell ref="I6344:J6344"/>
    <mergeCell ref="K6344:N6344"/>
    <mergeCell ref="O6344:P6344"/>
    <mergeCell ref="A6341:B6341"/>
    <mergeCell ref="C6341:F6341"/>
    <mergeCell ref="I6341:J6341"/>
    <mergeCell ref="K6341:N6341"/>
    <mergeCell ref="O6341:P6341"/>
    <mergeCell ref="A6342:B6342"/>
    <mergeCell ref="C6342:F6342"/>
    <mergeCell ref="I6342:J6342"/>
    <mergeCell ref="K6342:N6342"/>
    <mergeCell ref="O6342:P6342"/>
    <mergeCell ref="A6339:B6339"/>
    <mergeCell ref="C6339:F6339"/>
    <mergeCell ref="I6339:J6339"/>
    <mergeCell ref="K6339:N6339"/>
    <mergeCell ref="O6339:P6339"/>
    <mergeCell ref="A6340:B6340"/>
    <mergeCell ref="C6340:F6340"/>
    <mergeCell ref="I6340:J6340"/>
    <mergeCell ref="K6340:N6340"/>
    <mergeCell ref="O6340:P6340"/>
    <mergeCell ref="A6353:B6353"/>
    <mergeCell ref="C6353:F6353"/>
    <mergeCell ref="I6353:J6353"/>
    <mergeCell ref="K6353:N6353"/>
    <mergeCell ref="O6353:P6353"/>
    <mergeCell ref="A6354:B6354"/>
    <mergeCell ref="C6354:F6354"/>
    <mergeCell ref="I6354:J6354"/>
    <mergeCell ref="K6354:N6354"/>
    <mergeCell ref="O6354:P6354"/>
    <mergeCell ref="A6351:B6351"/>
    <mergeCell ref="C6351:F6351"/>
    <mergeCell ref="I6351:J6351"/>
    <mergeCell ref="K6351:N6351"/>
    <mergeCell ref="O6351:P6351"/>
    <mergeCell ref="A6352:B6352"/>
    <mergeCell ref="C6352:F6352"/>
    <mergeCell ref="I6352:J6352"/>
    <mergeCell ref="K6352:N6352"/>
    <mergeCell ref="O6352:P6352"/>
    <mergeCell ref="A6349:B6349"/>
    <mergeCell ref="C6349:F6349"/>
    <mergeCell ref="I6349:J6349"/>
    <mergeCell ref="K6349:N6349"/>
    <mergeCell ref="O6349:P6349"/>
    <mergeCell ref="A6350:B6350"/>
    <mergeCell ref="C6350:F6350"/>
    <mergeCell ref="I6350:J6350"/>
    <mergeCell ref="K6350:N6350"/>
    <mergeCell ref="O6350:P6350"/>
    <mergeCell ref="A6347:B6347"/>
    <mergeCell ref="C6347:F6347"/>
    <mergeCell ref="I6347:J6347"/>
    <mergeCell ref="K6347:N6347"/>
    <mergeCell ref="O6347:P6347"/>
    <mergeCell ref="A6348:B6348"/>
    <mergeCell ref="C6348:F6348"/>
    <mergeCell ref="I6348:J6348"/>
    <mergeCell ref="K6348:N6348"/>
    <mergeCell ref="O6348:P6348"/>
    <mergeCell ref="A6362:B6362"/>
    <mergeCell ref="C6362:F6362"/>
    <mergeCell ref="I6362:J6362"/>
    <mergeCell ref="K6362:N6362"/>
    <mergeCell ref="O6362:P6362"/>
    <mergeCell ref="A6363:B6363"/>
    <mergeCell ref="C6363:F6363"/>
    <mergeCell ref="I6363:J6363"/>
    <mergeCell ref="K6363:N6363"/>
    <mergeCell ref="O6363:P6363"/>
    <mergeCell ref="A6360:B6360"/>
    <mergeCell ref="C6360:F6360"/>
    <mergeCell ref="I6360:J6360"/>
    <mergeCell ref="K6360:N6360"/>
    <mergeCell ref="O6360:P6360"/>
    <mergeCell ref="A6361:B6361"/>
    <mergeCell ref="C6361:F6361"/>
    <mergeCell ref="I6361:J6361"/>
    <mergeCell ref="K6361:N6361"/>
    <mergeCell ref="O6361:P6361"/>
    <mergeCell ref="A6358:B6358"/>
    <mergeCell ref="C6358:Q6358"/>
    <mergeCell ref="A6359:B6359"/>
    <mergeCell ref="C6359:F6359"/>
    <mergeCell ref="I6359:J6359"/>
    <mergeCell ref="K6359:N6359"/>
    <mergeCell ref="O6359:P6359"/>
    <mergeCell ref="A6355:B6355"/>
    <mergeCell ref="C6355:F6355"/>
    <mergeCell ref="I6355:J6355"/>
    <mergeCell ref="K6355:N6355"/>
    <mergeCell ref="O6355:P6355"/>
    <mergeCell ref="A6356:F6356"/>
    <mergeCell ref="I6356:J6356"/>
    <mergeCell ref="K6356:N6356"/>
    <mergeCell ref="O6356:P6356"/>
    <mergeCell ref="A6370:B6370"/>
    <mergeCell ref="C6370:F6370"/>
    <mergeCell ref="I6370:J6370"/>
    <mergeCell ref="K6370:N6370"/>
    <mergeCell ref="O6370:P6370"/>
    <mergeCell ref="A6371:B6371"/>
    <mergeCell ref="C6371:F6371"/>
    <mergeCell ref="I6371:J6371"/>
    <mergeCell ref="K6371:N6371"/>
    <mergeCell ref="O6371:P6371"/>
    <mergeCell ref="A6368:B6368"/>
    <mergeCell ref="C6368:F6368"/>
    <mergeCell ref="I6368:J6368"/>
    <mergeCell ref="K6368:N6368"/>
    <mergeCell ref="O6368:P6368"/>
    <mergeCell ref="A6369:B6369"/>
    <mergeCell ref="C6369:F6369"/>
    <mergeCell ref="I6369:J6369"/>
    <mergeCell ref="K6369:N6369"/>
    <mergeCell ref="O6369:P6369"/>
    <mergeCell ref="A6366:B6366"/>
    <mergeCell ref="C6366:F6366"/>
    <mergeCell ref="I6366:J6366"/>
    <mergeCell ref="K6366:N6366"/>
    <mergeCell ref="O6366:P6366"/>
    <mergeCell ref="A6367:B6367"/>
    <mergeCell ref="C6367:F6367"/>
    <mergeCell ref="I6367:J6367"/>
    <mergeCell ref="K6367:N6367"/>
    <mergeCell ref="O6367:P6367"/>
    <mergeCell ref="A6364:B6364"/>
    <mergeCell ref="C6364:F6364"/>
    <mergeCell ref="I6364:J6364"/>
    <mergeCell ref="K6364:N6364"/>
    <mergeCell ref="O6364:P6364"/>
    <mergeCell ref="A6365:B6365"/>
    <mergeCell ref="C6365:F6365"/>
    <mergeCell ref="I6365:J6365"/>
    <mergeCell ref="K6365:N6365"/>
    <mergeCell ref="O6365:P6365"/>
    <mergeCell ref="A6378:B6378"/>
    <mergeCell ref="C6378:F6378"/>
    <mergeCell ref="I6378:J6378"/>
    <mergeCell ref="K6378:N6378"/>
    <mergeCell ref="O6378:P6378"/>
    <mergeCell ref="A6379:B6379"/>
    <mergeCell ref="C6379:F6379"/>
    <mergeCell ref="I6379:J6379"/>
    <mergeCell ref="K6379:N6379"/>
    <mergeCell ref="O6379:P6379"/>
    <mergeCell ref="A6376:B6376"/>
    <mergeCell ref="C6376:F6376"/>
    <mergeCell ref="I6376:J6376"/>
    <mergeCell ref="K6376:N6376"/>
    <mergeCell ref="O6376:P6376"/>
    <mergeCell ref="A6377:B6377"/>
    <mergeCell ref="C6377:F6377"/>
    <mergeCell ref="I6377:J6377"/>
    <mergeCell ref="K6377:N6377"/>
    <mergeCell ref="O6377:P6377"/>
    <mergeCell ref="A6374:B6374"/>
    <mergeCell ref="C6374:F6374"/>
    <mergeCell ref="I6374:J6374"/>
    <mergeCell ref="K6374:N6374"/>
    <mergeCell ref="O6374:P6374"/>
    <mergeCell ref="A6375:B6375"/>
    <mergeCell ref="C6375:F6375"/>
    <mergeCell ref="I6375:J6375"/>
    <mergeCell ref="K6375:N6375"/>
    <mergeCell ref="O6375:P6375"/>
    <mergeCell ref="A6372:B6372"/>
    <mergeCell ref="C6372:F6372"/>
    <mergeCell ref="I6372:J6372"/>
    <mergeCell ref="K6372:N6372"/>
    <mergeCell ref="O6372:P6372"/>
    <mergeCell ref="A6373:B6373"/>
    <mergeCell ref="C6373:F6373"/>
    <mergeCell ref="I6373:J6373"/>
    <mergeCell ref="K6373:N6373"/>
    <mergeCell ref="O6373:P6373"/>
    <mergeCell ref="A6387:B6387"/>
    <mergeCell ref="C6387:F6387"/>
    <mergeCell ref="I6387:J6387"/>
    <mergeCell ref="K6387:N6387"/>
    <mergeCell ref="O6387:P6387"/>
    <mergeCell ref="A6388:B6388"/>
    <mergeCell ref="C6388:F6388"/>
    <mergeCell ref="I6388:J6388"/>
    <mergeCell ref="K6388:N6388"/>
    <mergeCell ref="O6388:P6388"/>
    <mergeCell ref="A6385:B6385"/>
    <mergeCell ref="C6385:F6385"/>
    <mergeCell ref="I6385:J6385"/>
    <mergeCell ref="K6385:N6385"/>
    <mergeCell ref="O6385:P6385"/>
    <mergeCell ref="A6386:B6386"/>
    <mergeCell ref="C6386:F6386"/>
    <mergeCell ref="I6386:J6386"/>
    <mergeCell ref="K6386:N6386"/>
    <mergeCell ref="O6386:P6386"/>
    <mergeCell ref="A6382:F6382"/>
    <mergeCell ref="I6382:J6382"/>
    <mergeCell ref="K6382:N6382"/>
    <mergeCell ref="O6382:P6382"/>
    <mergeCell ref="A6384:B6384"/>
    <mergeCell ref="C6384:Q6384"/>
    <mergeCell ref="A6380:B6380"/>
    <mergeCell ref="C6380:F6380"/>
    <mergeCell ref="I6380:J6380"/>
    <mergeCell ref="K6380:N6380"/>
    <mergeCell ref="O6380:P6380"/>
    <mergeCell ref="A6381:B6381"/>
    <mergeCell ref="C6381:F6381"/>
    <mergeCell ref="I6381:J6381"/>
    <mergeCell ref="K6381:N6381"/>
    <mergeCell ref="O6381:P6381"/>
    <mergeCell ref="A6395:B6395"/>
    <mergeCell ref="C6395:F6395"/>
    <mergeCell ref="I6395:J6395"/>
    <mergeCell ref="K6395:N6395"/>
    <mergeCell ref="O6395:P6395"/>
    <mergeCell ref="A6396:B6396"/>
    <mergeCell ref="C6396:F6396"/>
    <mergeCell ref="I6396:J6396"/>
    <mergeCell ref="K6396:N6396"/>
    <mergeCell ref="O6396:P6396"/>
    <mergeCell ref="A6393:B6393"/>
    <mergeCell ref="C6393:F6393"/>
    <mergeCell ref="I6393:J6393"/>
    <mergeCell ref="K6393:N6393"/>
    <mergeCell ref="O6393:P6393"/>
    <mergeCell ref="A6394:B6394"/>
    <mergeCell ref="C6394:F6394"/>
    <mergeCell ref="I6394:J6394"/>
    <mergeCell ref="K6394:N6394"/>
    <mergeCell ref="O6394:P6394"/>
    <mergeCell ref="A6391:B6391"/>
    <mergeCell ref="C6391:F6391"/>
    <mergeCell ref="I6391:J6391"/>
    <mergeCell ref="K6391:N6391"/>
    <mergeCell ref="O6391:P6391"/>
    <mergeCell ref="A6392:B6392"/>
    <mergeCell ref="C6392:F6392"/>
    <mergeCell ref="I6392:J6392"/>
    <mergeCell ref="K6392:N6392"/>
    <mergeCell ref="O6392:P6392"/>
    <mergeCell ref="A6389:B6389"/>
    <mergeCell ref="C6389:F6389"/>
    <mergeCell ref="I6389:J6389"/>
    <mergeCell ref="K6389:N6389"/>
    <mergeCell ref="O6389:P6389"/>
    <mergeCell ref="A6390:B6390"/>
    <mergeCell ref="C6390:F6390"/>
    <mergeCell ref="I6390:J6390"/>
    <mergeCell ref="K6390:N6390"/>
    <mergeCell ref="O6390:P6390"/>
    <mergeCell ref="A6403:B6403"/>
    <mergeCell ref="C6403:F6403"/>
    <mergeCell ref="I6403:J6403"/>
    <mergeCell ref="K6403:N6403"/>
    <mergeCell ref="O6403:P6403"/>
    <mergeCell ref="A6404:B6404"/>
    <mergeCell ref="C6404:F6404"/>
    <mergeCell ref="I6404:J6404"/>
    <mergeCell ref="K6404:N6404"/>
    <mergeCell ref="O6404:P6404"/>
    <mergeCell ref="A6401:B6401"/>
    <mergeCell ref="C6401:F6401"/>
    <mergeCell ref="I6401:J6401"/>
    <mergeCell ref="K6401:N6401"/>
    <mergeCell ref="O6401:P6401"/>
    <mergeCell ref="A6402:B6402"/>
    <mergeCell ref="C6402:F6402"/>
    <mergeCell ref="I6402:J6402"/>
    <mergeCell ref="K6402:N6402"/>
    <mergeCell ref="O6402:P6402"/>
    <mergeCell ref="A6399:B6399"/>
    <mergeCell ref="C6399:F6399"/>
    <mergeCell ref="I6399:J6399"/>
    <mergeCell ref="K6399:N6399"/>
    <mergeCell ref="O6399:P6399"/>
    <mergeCell ref="A6400:B6400"/>
    <mergeCell ref="C6400:F6400"/>
    <mergeCell ref="I6400:J6400"/>
    <mergeCell ref="K6400:N6400"/>
    <mergeCell ref="O6400:P6400"/>
    <mergeCell ref="A6397:B6397"/>
    <mergeCell ref="C6397:F6397"/>
    <mergeCell ref="I6397:J6397"/>
    <mergeCell ref="K6397:N6397"/>
    <mergeCell ref="O6397:P6397"/>
    <mergeCell ref="A6398:B6398"/>
    <mergeCell ref="C6398:F6398"/>
    <mergeCell ref="I6398:J6398"/>
    <mergeCell ref="K6398:N6398"/>
    <mergeCell ref="O6398:P6398"/>
    <mergeCell ref="A6412:B6412"/>
    <mergeCell ref="C6412:Q6412"/>
    <mergeCell ref="A6413:B6413"/>
    <mergeCell ref="C6413:F6413"/>
    <mergeCell ref="I6413:J6413"/>
    <mergeCell ref="K6413:N6413"/>
    <mergeCell ref="O6413:P6413"/>
    <mergeCell ref="A6409:B6409"/>
    <mergeCell ref="C6409:F6409"/>
    <mergeCell ref="I6409:J6409"/>
    <mergeCell ref="K6409:N6409"/>
    <mergeCell ref="O6409:P6409"/>
    <mergeCell ref="A6410:F6410"/>
    <mergeCell ref="I6410:J6410"/>
    <mergeCell ref="K6410:N6410"/>
    <mergeCell ref="O6410:P6410"/>
    <mergeCell ref="A6407:B6407"/>
    <mergeCell ref="C6407:F6407"/>
    <mergeCell ref="I6407:J6407"/>
    <mergeCell ref="K6407:N6407"/>
    <mergeCell ref="O6407:P6407"/>
    <mergeCell ref="A6408:B6408"/>
    <mergeCell ref="C6408:F6408"/>
    <mergeCell ref="I6408:J6408"/>
    <mergeCell ref="K6408:N6408"/>
    <mergeCell ref="O6408:P6408"/>
    <mergeCell ref="A6405:B6405"/>
    <mergeCell ref="C6405:F6405"/>
    <mergeCell ref="I6405:J6405"/>
    <mergeCell ref="K6405:N6405"/>
    <mergeCell ref="O6405:P6405"/>
    <mergeCell ref="A6406:B6406"/>
    <mergeCell ref="C6406:F6406"/>
    <mergeCell ref="I6406:J6406"/>
    <mergeCell ref="K6406:N6406"/>
    <mergeCell ref="O6406:P6406"/>
    <mergeCell ref="A6420:B6420"/>
    <mergeCell ref="C6420:F6420"/>
    <mergeCell ref="I6420:J6420"/>
    <mergeCell ref="K6420:N6420"/>
    <mergeCell ref="O6420:P6420"/>
    <mergeCell ref="A6421:B6421"/>
    <mergeCell ref="C6421:F6421"/>
    <mergeCell ref="I6421:J6421"/>
    <mergeCell ref="K6421:N6421"/>
    <mergeCell ref="O6421:P6421"/>
    <mergeCell ref="A6418:B6418"/>
    <mergeCell ref="C6418:F6418"/>
    <mergeCell ref="I6418:J6418"/>
    <mergeCell ref="K6418:N6418"/>
    <mergeCell ref="O6418:P6418"/>
    <mergeCell ref="A6419:B6419"/>
    <mergeCell ref="C6419:F6419"/>
    <mergeCell ref="I6419:J6419"/>
    <mergeCell ref="K6419:N6419"/>
    <mergeCell ref="O6419:P6419"/>
    <mergeCell ref="A6416:B6416"/>
    <mergeCell ref="C6416:F6416"/>
    <mergeCell ref="I6416:J6416"/>
    <mergeCell ref="K6416:N6416"/>
    <mergeCell ref="O6416:P6416"/>
    <mergeCell ref="A6417:B6417"/>
    <mergeCell ref="C6417:F6417"/>
    <mergeCell ref="I6417:J6417"/>
    <mergeCell ref="K6417:N6417"/>
    <mergeCell ref="O6417:P6417"/>
    <mergeCell ref="A6414:B6414"/>
    <mergeCell ref="C6414:F6414"/>
    <mergeCell ref="I6414:J6414"/>
    <mergeCell ref="K6414:N6414"/>
    <mergeCell ref="O6414:P6414"/>
    <mergeCell ref="A6415:B6415"/>
    <mergeCell ref="C6415:F6415"/>
    <mergeCell ref="I6415:J6415"/>
    <mergeCell ref="K6415:N6415"/>
    <mergeCell ref="O6415:P6415"/>
    <mergeCell ref="A6428:B6428"/>
    <mergeCell ref="C6428:F6428"/>
    <mergeCell ref="I6428:J6428"/>
    <mergeCell ref="K6428:N6428"/>
    <mergeCell ref="O6428:P6428"/>
    <mergeCell ref="A6429:B6429"/>
    <mergeCell ref="C6429:F6429"/>
    <mergeCell ref="I6429:J6429"/>
    <mergeCell ref="K6429:N6429"/>
    <mergeCell ref="O6429:P6429"/>
    <mergeCell ref="A6426:B6426"/>
    <mergeCell ref="C6426:F6426"/>
    <mergeCell ref="I6426:J6426"/>
    <mergeCell ref="K6426:N6426"/>
    <mergeCell ref="O6426:P6426"/>
    <mergeCell ref="A6427:B6427"/>
    <mergeCell ref="C6427:F6427"/>
    <mergeCell ref="I6427:J6427"/>
    <mergeCell ref="K6427:N6427"/>
    <mergeCell ref="O6427:P6427"/>
    <mergeCell ref="A6424:B6424"/>
    <mergeCell ref="C6424:F6424"/>
    <mergeCell ref="I6424:J6424"/>
    <mergeCell ref="K6424:N6424"/>
    <mergeCell ref="O6424:P6424"/>
    <mergeCell ref="A6425:B6425"/>
    <mergeCell ref="C6425:F6425"/>
    <mergeCell ref="I6425:J6425"/>
    <mergeCell ref="K6425:N6425"/>
    <mergeCell ref="O6425:P6425"/>
    <mergeCell ref="A6422:B6422"/>
    <mergeCell ref="C6422:F6422"/>
    <mergeCell ref="I6422:J6422"/>
    <mergeCell ref="K6422:N6422"/>
    <mergeCell ref="O6422:P6422"/>
    <mergeCell ref="A6423:B6423"/>
    <mergeCell ref="C6423:F6423"/>
    <mergeCell ref="I6423:J6423"/>
    <mergeCell ref="K6423:N6423"/>
    <mergeCell ref="O6423:P6423"/>
    <mergeCell ref="A6437:B6437"/>
    <mergeCell ref="C6437:F6437"/>
    <mergeCell ref="I6437:J6437"/>
    <mergeCell ref="K6437:N6437"/>
    <mergeCell ref="O6437:P6437"/>
    <mergeCell ref="A6438:B6438"/>
    <mergeCell ref="C6438:F6438"/>
    <mergeCell ref="I6438:J6438"/>
    <mergeCell ref="K6438:N6438"/>
    <mergeCell ref="O6438:P6438"/>
    <mergeCell ref="A6434:F6434"/>
    <mergeCell ref="I6434:J6434"/>
    <mergeCell ref="K6434:N6434"/>
    <mergeCell ref="O6434:P6434"/>
    <mergeCell ref="A6436:B6436"/>
    <mergeCell ref="C6436:Q6436"/>
    <mergeCell ref="A6432:B6432"/>
    <mergeCell ref="C6432:F6432"/>
    <mergeCell ref="I6432:J6432"/>
    <mergeCell ref="K6432:N6432"/>
    <mergeCell ref="O6432:P6432"/>
    <mergeCell ref="A6433:B6433"/>
    <mergeCell ref="C6433:F6433"/>
    <mergeCell ref="I6433:J6433"/>
    <mergeCell ref="K6433:N6433"/>
    <mergeCell ref="O6433:P6433"/>
    <mergeCell ref="A6430:B6430"/>
    <mergeCell ref="C6430:F6430"/>
    <mergeCell ref="I6430:J6430"/>
    <mergeCell ref="K6430:N6430"/>
    <mergeCell ref="O6430:P6430"/>
    <mergeCell ref="A6431:B6431"/>
    <mergeCell ref="C6431:F6431"/>
    <mergeCell ref="I6431:J6431"/>
    <mergeCell ref="K6431:N6431"/>
    <mergeCell ref="O6431:P6431"/>
    <mergeCell ref="A6445:B6445"/>
    <mergeCell ref="C6445:F6445"/>
    <mergeCell ref="I6445:J6445"/>
    <mergeCell ref="K6445:N6445"/>
    <mergeCell ref="O6445:P6445"/>
    <mergeCell ref="A6446:B6446"/>
    <mergeCell ref="C6446:F6446"/>
    <mergeCell ref="I6446:J6446"/>
    <mergeCell ref="K6446:N6446"/>
    <mergeCell ref="O6446:P6446"/>
    <mergeCell ref="A6443:B6443"/>
    <mergeCell ref="C6443:F6443"/>
    <mergeCell ref="I6443:J6443"/>
    <mergeCell ref="K6443:N6443"/>
    <mergeCell ref="O6443:P6443"/>
    <mergeCell ref="A6444:B6444"/>
    <mergeCell ref="C6444:F6444"/>
    <mergeCell ref="I6444:J6444"/>
    <mergeCell ref="K6444:N6444"/>
    <mergeCell ref="O6444:P6444"/>
    <mergeCell ref="A6441:B6441"/>
    <mergeCell ref="C6441:F6441"/>
    <mergeCell ref="I6441:J6441"/>
    <mergeCell ref="K6441:N6441"/>
    <mergeCell ref="O6441:P6441"/>
    <mergeCell ref="A6442:B6442"/>
    <mergeCell ref="C6442:F6442"/>
    <mergeCell ref="I6442:J6442"/>
    <mergeCell ref="K6442:N6442"/>
    <mergeCell ref="O6442:P6442"/>
    <mergeCell ref="A6439:B6439"/>
    <mergeCell ref="C6439:F6439"/>
    <mergeCell ref="I6439:J6439"/>
    <mergeCell ref="K6439:N6439"/>
    <mergeCell ref="O6439:P6439"/>
    <mergeCell ref="A6440:B6440"/>
    <mergeCell ref="C6440:F6440"/>
    <mergeCell ref="I6440:J6440"/>
    <mergeCell ref="K6440:N6440"/>
    <mergeCell ref="O6440:P6440"/>
    <mergeCell ref="A6453:B6453"/>
    <mergeCell ref="C6453:F6453"/>
    <mergeCell ref="I6453:J6453"/>
    <mergeCell ref="K6453:N6453"/>
    <mergeCell ref="O6453:P6453"/>
    <mergeCell ref="A6454:B6454"/>
    <mergeCell ref="C6454:F6454"/>
    <mergeCell ref="I6454:J6454"/>
    <mergeCell ref="K6454:N6454"/>
    <mergeCell ref="O6454:P6454"/>
    <mergeCell ref="A6451:B6451"/>
    <mergeCell ref="C6451:F6451"/>
    <mergeCell ref="I6451:J6451"/>
    <mergeCell ref="K6451:N6451"/>
    <mergeCell ref="O6451:P6451"/>
    <mergeCell ref="A6452:B6452"/>
    <mergeCell ref="C6452:F6452"/>
    <mergeCell ref="I6452:J6452"/>
    <mergeCell ref="K6452:N6452"/>
    <mergeCell ref="O6452:P6452"/>
    <mergeCell ref="A6449:B6449"/>
    <mergeCell ref="C6449:F6449"/>
    <mergeCell ref="I6449:J6449"/>
    <mergeCell ref="K6449:N6449"/>
    <mergeCell ref="O6449:P6449"/>
    <mergeCell ref="A6450:B6450"/>
    <mergeCell ref="C6450:F6450"/>
    <mergeCell ref="I6450:J6450"/>
    <mergeCell ref="K6450:N6450"/>
    <mergeCell ref="O6450:P6450"/>
    <mergeCell ref="A6447:B6447"/>
    <mergeCell ref="C6447:F6447"/>
    <mergeCell ref="I6447:J6447"/>
    <mergeCell ref="K6447:N6447"/>
    <mergeCell ref="O6447:P6447"/>
    <mergeCell ref="A6448:B6448"/>
    <mergeCell ref="C6448:F6448"/>
    <mergeCell ref="I6448:J6448"/>
    <mergeCell ref="K6448:N6448"/>
    <mergeCell ref="O6448:P6448"/>
    <mergeCell ref="A6461:B6461"/>
    <mergeCell ref="C6461:F6461"/>
    <mergeCell ref="I6461:J6461"/>
    <mergeCell ref="K6461:N6461"/>
    <mergeCell ref="O6461:P6461"/>
    <mergeCell ref="A6462:B6462"/>
    <mergeCell ref="C6462:F6462"/>
    <mergeCell ref="I6462:J6462"/>
    <mergeCell ref="K6462:N6462"/>
    <mergeCell ref="O6462:P6462"/>
    <mergeCell ref="A6459:B6459"/>
    <mergeCell ref="C6459:F6459"/>
    <mergeCell ref="I6459:J6459"/>
    <mergeCell ref="K6459:N6459"/>
    <mergeCell ref="O6459:P6459"/>
    <mergeCell ref="A6460:B6460"/>
    <mergeCell ref="C6460:F6460"/>
    <mergeCell ref="I6460:J6460"/>
    <mergeCell ref="K6460:N6460"/>
    <mergeCell ref="O6460:P6460"/>
    <mergeCell ref="A6457:B6457"/>
    <mergeCell ref="C6457:F6457"/>
    <mergeCell ref="I6457:J6457"/>
    <mergeCell ref="K6457:N6457"/>
    <mergeCell ref="O6457:P6457"/>
    <mergeCell ref="A6458:B6458"/>
    <mergeCell ref="C6458:F6458"/>
    <mergeCell ref="I6458:J6458"/>
    <mergeCell ref="K6458:N6458"/>
    <mergeCell ref="O6458:P6458"/>
    <mergeCell ref="A6455:B6455"/>
    <mergeCell ref="C6455:F6455"/>
    <mergeCell ref="I6455:J6455"/>
    <mergeCell ref="K6455:N6455"/>
    <mergeCell ref="O6455:P6455"/>
    <mergeCell ref="A6456:B6456"/>
    <mergeCell ref="C6456:F6456"/>
    <mergeCell ref="I6456:J6456"/>
    <mergeCell ref="K6456:N6456"/>
    <mergeCell ref="O6456:P6456"/>
    <mergeCell ref="A6469:B6469"/>
    <mergeCell ref="C6469:F6469"/>
    <mergeCell ref="I6469:J6469"/>
    <mergeCell ref="K6469:N6469"/>
    <mergeCell ref="O6469:P6469"/>
    <mergeCell ref="A6470:B6470"/>
    <mergeCell ref="C6470:F6470"/>
    <mergeCell ref="I6470:J6470"/>
    <mergeCell ref="K6470:N6470"/>
    <mergeCell ref="O6470:P6470"/>
    <mergeCell ref="A6467:B6467"/>
    <mergeCell ref="C6467:F6467"/>
    <mergeCell ref="I6467:J6467"/>
    <mergeCell ref="K6467:N6467"/>
    <mergeCell ref="O6467:P6467"/>
    <mergeCell ref="A6468:B6468"/>
    <mergeCell ref="C6468:F6468"/>
    <mergeCell ref="I6468:J6468"/>
    <mergeCell ref="K6468:N6468"/>
    <mergeCell ref="O6468:P6468"/>
    <mergeCell ref="A6465:B6465"/>
    <mergeCell ref="C6465:F6465"/>
    <mergeCell ref="I6465:J6465"/>
    <mergeCell ref="K6465:N6465"/>
    <mergeCell ref="O6465:P6465"/>
    <mergeCell ref="A6466:B6466"/>
    <mergeCell ref="C6466:F6466"/>
    <mergeCell ref="I6466:J6466"/>
    <mergeCell ref="K6466:N6466"/>
    <mergeCell ref="O6466:P6466"/>
    <mergeCell ref="A6463:B6463"/>
    <mergeCell ref="C6463:F6463"/>
    <mergeCell ref="I6463:J6463"/>
    <mergeCell ref="K6463:N6463"/>
    <mergeCell ref="O6463:P6463"/>
    <mergeCell ref="A6464:B6464"/>
    <mergeCell ref="C6464:F6464"/>
    <mergeCell ref="I6464:J6464"/>
    <mergeCell ref="K6464:N6464"/>
    <mergeCell ref="O6464:P6464"/>
    <mergeCell ref="A6477:B6477"/>
    <mergeCell ref="C6477:F6477"/>
    <mergeCell ref="I6477:J6477"/>
    <mergeCell ref="K6477:N6477"/>
    <mergeCell ref="O6477:P6477"/>
    <mergeCell ref="A6478:B6478"/>
    <mergeCell ref="C6478:F6478"/>
    <mergeCell ref="I6478:J6478"/>
    <mergeCell ref="K6478:N6478"/>
    <mergeCell ref="O6478:P6478"/>
    <mergeCell ref="A6475:B6475"/>
    <mergeCell ref="C6475:F6475"/>
    <mergeCell ref="I6475:J6475"/>
    <mergeCell ref="K6475:N6475"/>
    <mergeCell ref="O6475:P6475"/>
    <mergeCell ref="A6476:B6476"/>
    <mergeCell ref="C6476:F6476"/>
    <mergeCell ref="I6476:J6476"/>
    <mergeCell ref="K6476:N6476"/>
    <mergeCell ref="O6476:P6476"/>
    <mergeCell ref="A6473:B6473"/>
    <mergeCell ref="C6473:F6473"/>
    <mergeCell ref="I6473:J6473"/>
    <mergeCell ref="K6473:N6473"/>
    <mergeCell ref="O6473:P6473"/>
    <mergeCell ref="A6474:B6474"/>
    <mergeCell ref="C6474:F6474"/>
    <mergeCell ref="I6474:J6474"/>
    <mergeCell ref="K6474:N6474"/>
    <mergeCell ref="O6474:P6474"/>
    <mergeCell ref="A6471:B6471"/>
    <mergeCell ref="C6471:F6471"/>
    <mergeCell ref="I6471:J6471"/>
    <mergeCell ref="K6471:N6471"/>
    <mergeCell ref="O6471:P6471"/>
    <mergeCell ref="A6472:B6472"/>
    <mergeCell ref="C6472:F6472"/>
    <mergeCell ref="I6472:J6472"/>
    <mergeCell ref="K6472:N6472"/>
    <mergeCell ref="O6472:P6472"/>
    <mergeCell ref="A6486:B6486"/>
    <mergeCell ref="C6486:F6486"/>
    <mergeCell ref="I6486:J6486"/>
    <mergeCell ref="K6486:N6486"/>
    <mergeCell ref="O6486:P6486"/>
    <mergeCell ref="A6487:B6487"/>
    <mergeCell ref="C6487:F6487"/>
    <mergeCell ref="I6487:J6487"/>
    <mergeCell ref="K6487:N6487"/>
    <mergeCell ref="O6487:P6487"/>
    <mergeCell ref="A6484:B6484"/>
    <mergeCell ref="C6484:F6484"/>
    <mergeCell ref="I6484:J6484"/>
    <mergeCell ref="K6484:N6484"/>
    <mergeCell ref="O6484:P6484"/>
    <mergeCell ref="A6485:B6485"/>
    <mergeCell ref="C6485:F6485"/>
    <mergeCell ref="I6485:J6485"/>
    <mergeCell ref="K6485:N6485"/>
    <mergeCell ref="O6485:P6485"/>
    <mergeCell ref="A6482:B6482"/>
    <mergeCell ref="C6482:Q6482"/>
    <mergeCell ref="A6483:B6483"/>
    <mergeCell ref="C6483:F6483"/>
    <mergeCell ref="I6483:J6483"/>
    <mergeCell ref="K6483:N6483"/>
    <mergeCell ref="O6483:P6483"/>
    <mergeCell ref="A6479:B6479"/>
    <mergeCell ref="C6479:F6479"/>
    <mergeCell ref="I6479:J6479"/>
    <mergeCell ref="K6479:N6479"/>
    <mergeCell ref="O6479:P6479"/>
    <mergeCell ref="A6480:F6480"/>
    <mergeCell ref="I6480:J6480"/>
    <mergeCell ref="K6480:N6480"/>
    <mergeCell ref="O6480:P6480"/>
    <mergeCell ref="A6494:B6494"/>
    <mergeCell ref="C6494:F6494"/>
    <mergeCell ref="I6494:J6494"/>
    <mergeCell ref="K6494:N6494"/>
    <mergeCell ref="O6494:P6494"/>
    <mergeCell ref="A6495:B6495"/>
    <mergeCell ref="C6495:F6495"/>
    <mergeCell ref="I6495:J6495"/>
    <mergeCell ref="K6495:N6495"/>
    <mergeCell ref="O6495:P6495"/>
    <mergeCell ref="A6492:B6492"/>
    <mergeCell ref="C6492:F6492"/>
    <mergeCell ref="I6492:J6492"/>
    <mergeCell ref="K6492:N6492"/>
    <mergeCell ref="O6492:P6492"/>
    <mergeCell ref="A6493:B6493"/>
    <mergeCell ref="C6493:F6493"/>
    <mergeCell ref="I6493:J6493"/>
    <mergeCell ref="K6493:N6493"/>
    <mergeCell ref="O6493:P6493"/>
    <mergeCell ref="A6490:B6490"/>
    <mergeCell ref="C6490:F6490"/>
    <mergeCell ref="I6490:J6490"/>
    <mergeCell ref="K6490:N6490"/>
    <mergeCell ref="O6490:P6490"/>
    <mergeCell ref="A6491:B6491"/>
    <mergeCell ref="C6491:F6491"/>
    <mergeCell ref="I6491:J6491"/>
    <mergeCell ref="K6491:N6491"/>
    <mergeCell ref="O6491:P6491"/>
    <mergeCell ref="A6488:B6488"/>
    <mergeCell ref="C6488:F6488"/>
    <mergeCell ref="I6488:J6488"/>
    <mergeCell ref="K6488:N6488"/>
    <mergeCell ref="O6488:P6488"/>
    <mergeCell ref="A6489:B6489"/>
    <mergeCell ref="C6489:F6489"/>
    <mergeCell ref="I6489:J6489"/>
    <mergeCell ref="K6489:N6489"/>
    <mergeCell ref="O6489:P6489"/>
    <mergeCell ref="A6502:B6502"/>
    <mergeCell ref="C6502:F6502"/>
    <mergeCell ref="I6502:J6502"/>
    <mergeCell ref="K6502:N6502"/>
    <mergeCell ref="O6502:P6502"/>
    <mergeCell ref="A6503:B6503"/>
    <mergeCell ref="C6503:F6503"/>
    <mergeCell ref="I6503:J6503"/>
    <mergeCell ref="K6503:N6503"/>
    <mergeCell ref="O6503:P6503"/>
    <mergeCell ref="A6500:B6500"/>
    <mergeCell ref="C6500:F6500"/>
    <mergeCell ref="I6500:J6500"/>
    <mergeCell ref="K6500:N6500"/>
    <mergeCell ref="O6500:P6500"/>
    <mergeCell ref="A6501:B6501"/>
    <mergeCell ref="C6501:F6501"/>
    <mergeCell ref="I6501:J6501"/>
    <mergeCell ref="K6501:N6501"/>
    <mergeCell ref="O6501:P6501"/>
    <mergeCell ref="A6498:B6498"/>
    <mergeCell ref="C6498:F6498"/>
    <mergeCell ref="I6498:J6498"/>
    <mergeCell ref="K6498:N6498"/>
    <mergeCell ref="O6498:P6498"/>
    <mergeCell ref="A6499:B6499"/>
    <mergeCell ref="C6499:F6499"/>
    <mergeCell ref="I6499:J6499"/>
    <mergeCell ref="K6499:N6499"/>
    <mergeCell ref="O6499:P6499"/>
    <mergeCell ref="A6496:B6496"/>
    <mergeCell ref="C6496:F6496"/>
    <mergeCell ref="I6496:J6496"/>
    <mergeCell ref="K6496:N6496"/>
    <mergeCell ref="O6496:P6496"/>
    <mergeCell ref="A6497:B6497"/>
    <mergeCell ref="C6497:F6497"/>
    <mergeCell ref="I6497:J6497"/>
    <mergeCell ref="K6497:N6497"/>
    <mergeCell ref="O6497:P6497"/>
    <mergeCell ref="A6510:B6510"/>
    <mergeCell ref="C6510:F6510"/>
    <mergeCell ref="I6510:J6510"/>
    <mergeCell ref="K6510:N6510"/>
    <mergeCell ref="O6510:P6510"/>
    <mergeCell ref="A6511:F6511"/>
    <mergeCell ref="I6511:J6511"/>
    <mergeCell ref="K6511:N6511"/>
    <mergeCell ref="O6511:P6511"/>
    <mergeCell ref="A6508:B6508"/>
    <mergeCell ref="C6508:F6508"/>
    <mergeCell ref="I6508:J6508"/>
    <mergeCell ref="K6508:N6508"/>
    <mergeCell ref="O6508:P6508"/>
    <mergeCell ref="A6509:B6509"/>
    <mergeCell ref="C6509:F6509"/>
    <mergeCell ref="I6509:J6509"/>
    <mergeCell ref="K6509:N6509"/>
    <mergeCell ref="O6509:P6509"/>
    <mergeCell ref="A6506:B6506"/>
    <mergeCell ref="C6506:F6506"/>
    <mergeCell ref="I6506:J6506"/>
    <mergeCell ref="K6506:N6506"/>
    <mergeCell ref="O6506:P6506"/>
    <mergeCell ref="A6507:B6507"/>
    <mergeCell ref="C6507:F6507"/>
    <mergeCell ref="I6507:J6507"/>
    <mergeCell ref="K6507:N6507"/>
    <mergeCell ref="O6507:P6507"/>
    <mergeCell ref="A6504:B6504"/>
    <mergeCell ref="C6504:F6504"/>
    <mergeCell ref="I6504:J6504"/>
    <mergeCell ref="K6504:N6504"/>
    <mergeCell ref="O6504:P6504"/>
    <mergeCell ref="A6505:B6505"/>
    <mergeCell ref="C6505:F6505"/>
    <mergeCell ref="I6505:J6505"/>
    <mergeCell ref="K6505:N6505"/>
    <mergeCell ref="O6505:P6505"/>
    <mergeCell ref="A6520:B6520"/>
    <mergeCell ref="C6520:F6520"/>
    <mergeCell ref="I6520:J6520"/>
    <mergeCell ref="K6520:N6520"/>
    <mergeCell ref="O6520:P6520"/>
    <mergeCell ref="A6521:B6521"/>
    <mergeCell ref="C6521:F6521"/>
    <mergeCell ref="I6521:J6521"/>
    <mergeCell ref="K6521:N6521"/>
    <mergeCell ref="O6521:P6521"/>
    <mergeCell ref="A6518:B6518"/>
    <mergeCell ref="C6518:Q6518"/>
    <mergeCell ref="A6519:B6519"/>
    <mergeCell ref="C6519:F6519"/>
    <mergeCell ref="I6519:J6519"/>
    <mergeCell ref="K6519:N6519"/>
    <mergeCell ref="O6519:P6519"/>
    <mergeCell ref="A6515:B6515"/>
    <mergeCell ref="C6515:F6515"/>
    <mergeCell ref="I6515:J6515"/>
    <mergeCell ref="K6515:N6515"/>
    <mergeCell ref="O6515:P6515"/>
    <mergeCell ref="A6516:F6516"/>
    <mergeCell ref="I6516:J6516"/>
    <mergeCell ref="K6516:N6516"/>
    <mergeCell ref="O6516:P6516"/>
    <mergeCell ref="A6513:B6513"/>
    <mergeCell ref="C6513:Q6513"/>
    <mergeCell ref="A6514:B6514"/>
    <mergeCell ref="C6514:F6514"/>
    <mergeCell ref="I6514:J6514"/>
    <mergeCell ref="K6514:N6514"/>
    <mergeCell ref="O6514:P6514"/>
    <mergeCell ref="A6528:B6528"/>
    <mergeCell ref="C6528:F6528"/>
    <mergeCell ref="I6528:J6528"/>
    <mergeCell ref="K6528:N6528"/>
    <mergeCell ref="O6528:P6528"/>
    <mergeCell ref="A6529:B6529"/>
    <mergeCell ref="C6529:F6529"/>
    <mergeCell ref="I6529:J6529"/>
    <mergeCell ref="K6529:N6529"/>
    <mergeCell ref="O6529:P6529"/>
    <mergeCell ref="A6526:B6526"/>
    <mergeCell ref="C6526:F6526"/>
    <mergeCell ref="I6526:J6526"/>
    <mergeCell ref="K6526:N6526"/>
    <mergeCell ref="O6526:P6526"/>
    <mergeCell ref="A6527:B6527"/>
    <mergeCell ref="C6527:F6527"/>
    <mergeCell ref="I6527:J6527"/>
    <mergeCell ref="K6527:N6527"/>
    <mergeCell ref="O6527:P6527"/>
    <mergeCell ref="A6524:B6524"/>
    <mergeCell ref="C6524:F6524"/>
    <mergeCell ref="I6524:J6524"/>
    <mergeCell ref="K6524:N6524"/>
    <mergeCell ref="O6524:P6524"/>
    <mergeCell ref="A6525:B6525"/>
    <mergeCell ref="C6525:F6525"/>
    <mergeCell ref="I6525:J6525"/>
    <mergeCell ref="K6525:N6525"/>
    <mergeCell ref="O6525:P6525"/>
    <mergeCell ref="A6522:B6522"/>
    <mergeCell ref="C6522:F6522"/>
    <mergeCell ref="I6522:J6522"/>
    <mergeCell ref="K6522:N6522"/>
    <mergeCell ref="O6522:P6522"/>
    <mergeCell ref="A6523:B6523"/>
    <mergeCell ref="C6523:F6523"/>
    <mergeCell ref="I6523:J6523"/>
    <mergeCell ref="K6523:N6523"/>
    <mergeCell ref="O6523:P6523"/>
    <mergeCell ref="A6536:B6536"/>
    <mergeCell ref="C6536:F6536"/>
    <mergeCell ref="I6536:J6536"/>
    <mergeCell ref="K6536:N6536"/>
    <mergeCell ref="O6536:P6536"/>
    <mergeCell ref="A6537:B6537"/>
    <mergeCell ref="C6537:F6537"/>
    <mergeCell ref="I6537:J6537"/>
    <mergeCell ref="K6537:N6537"/>
    <mergeCell ref="O6537:P6537"/>
    <mergeCell ref="A6534:B6534"/>
    <mergeCell ref="C6534:F6534"/>
    <mergeCell ref="I6534:J6534"/>
    <mergeCell ref="K6534:N6534"/>
    <mergeCell ref="O6534:P6534"/>
    <mergeCell ref="A6535:B6535"/>
    <mergeCell ref="C6535:F6535"/>
    <mergeCell ref="I6535:J6535"/>
    <mergeCell ref="K6535:N6535"/>
    <mergeCell ref="O6535:P6535"/>
    <mergeCell ref="A6532:B6532"/>
    <mergeCell ref="C6532:F6532"/>
    <mergeCell ref="I6532:J6532"/>
    <mergeCell ref="K6532:N6532"/>
    <mergeCell ref="O6532:P6532"/>
    <mergeCell ref="A6533:B6533"/>
    <mergeCell ref="C6533:F6533"/>
    <mergeCell ref="I6533:J6533"/>
    <mergeCell ref="K6533:N6533"/>
    <mergeCell ref="O6533:P6533"/>
    <mergeCell ref="A6530:B6530"/>
    <mergeCell ref="C6530:F6530"/>
    <mergeCell ref="I6530:J6530"/>
    <mergeCell ref="K6530:N6530"/>
    <mergeCell ref="O6530:P6530"/>
    <mergeCell ref="A6531:B6531"/>
    <mergeCell ref="C6531:F6531"/>
    <mergeCell ref="I6531:J6531"/>
    <mergeCell ref="K6531:N6531"/>
    <mergeCell ref="O6531:P6531"/>
    <mergeCell ref="A6544:B6544"/>
    <mergeCell ref="C6544:F6544"/>
    <mergeCell ref="I6544:J6544"/>
    <mergeCell ref="K6544:N6544"/>
    <mergeCell ref="O6544:P6544"/>
    <mergeCell ref="A6545:B6545"/>
    <mergeCell ref="C6545:F6545"/>
    <mergeCell ref="I6545:J6545"/>
    <mergeCell ref="K6545:N6545"/>
    <mergeCell ref="O6545:P6545"/>
    <mergeCell ref="A6542:B6542"/>
    <mergeCell ref="C6542:F6542"/>
    <mergeCell ref="I6542:J6542"/>
    <mergeCell ref="K6542:N6542"/>
    <mergeCell ref="O6542:P6542"/>
    <mergeCell ref="A6543:B6543"/>
    <mergeCell ref="C6543:F6543"/>
    <mergeCell ref="I6543:J6543"/>
    <mergeCell ref="K6543:N6543"/>
    <mergeCell ref="O6543:P6543"/>
    <mergeCell ref="A6540:B6540"/>
    <mergeCell ref="C6540:F6540"/>
    <mergeCell ref="I6540:J6540"/>
    <mergeCell ref="K6540:N6540"/>
    <mergeCell ref="O6540:P6540"/>
    <mergeCell ref="A6541:B6541"/>
    <mergeCell ref="C6541:F6541"/>
    <mergeCell ref="I6541:J6541"/>
    <mergeCell ref="K6541:N6541"/>
    <mergeCell ref="O6541:P6541"/>
    <mergeCell ref="A6538:B6538"/>
    <mergeCell ref="C6538:F6538"/>
    <mergeCell ref="I6538:J6538"/>
    <mergeCell ref="K6538:N6538"/>
    <mergeCell ref="O6538:P6538"/>
    <mergeCell ref="A6539:B6539"/>
    <mergeCell ref="C6539:F6539"/>
    <mergeCell ref="I6539:J6539"/>
    <mergeCell ref="K6539:N6539"/>
    <mergeCell ref="O6539:P6539"/>
    <mergeCell ref="A6552:B6552"/>
    <mergeCell ref="C6552:F6552"/>
    <mergeCell ref="I6552:J6552"/>
    <mergeCell ref="K6552:N6552"/>
    <mergeCell ref="O6552:P6552"/>
    <mergeCell ref="A6553:F6553"/>
    <mergeCell ref="I6553:J6553"/>
    <mergeCell ref="K6553:N6553"/>
    <mergeCell ref="O6553:P6553"/>
    <mergeCell ref="A6550:B6550"/>
    <mergeCell ref="C6550:F6550"/>
    <mergeCell ref="I6550:J6550"/>
    <mergeCell ref="K6550:N6550"/>
    <mergeCell ref="O6550:P6550"/>
    <mergeCell ref="A6551:B6551"/>
    <mergeCell ref="C6551:F6551"/>
    <mergeCell ref="I6551:J6551"/>
    <mergeCell ref="K6551:N6551"/>
    <mergeCell ref="O6551:P6551"/>
    <mergeCell ref="A6548:B6548"/>
    <mergeCell ref="C6548:F6548"/>
    <mergeCell ref="I6548:J6548"/>
    <mergeCell ref="K6548:N6548"/>
    <mergeCell ref="O6548:P6548"/>
    <mergeCell ref="A6549:B6549"/>
    <mergeCell ref="C6549:F6549"/>
    <mergeCell ref="I6549:J6549"/>
    <mergeCell ref="K6549:N6549"/>
    <mergeCell ref="O6549:P6549"/>
    <mergeCell ref="A6546:B6546"/>
    <mergeCell ref="C6546:F6546"/>
    <mergeCell ref="I6546:J6546"/>
    <mergeCell ref="K6546:N6546"/>
    <mergeCell ref="O6546:P6546"/>
    <mergeCell ref="A6547:B6547"/>
    <mergeCell ref="C6547:F6547"/>
    <mergeCell ref="I6547:J6547"/>
    <mergeCell ref="K6547:N6547"/>
    <mergeCell ref="O6547:P6547"/>
    <mergeCell ref="A6565:F6565"/>
    <mergeCell ref="I6565:J6565"/>
    <mergeCell ref="K6565:N6565"/>
    <mergeCell ref="O6565:P6565"/>
    <mergeCell ref="A6567:B6567"/>
    <mergeCell ref="C6567:Q6567"/>
    <mergeCell ref="A6563:B6563"/>
    <mergeCell ref="C6563:Q6563"/>
    <mergeCell ref="A6564:B6564"/>
    <mergeCell ref="C6564:F6564"/>
    <mergeCell ref="I6564:J6564"/>
    <mergeCell ref="K6564:N6564"/>
    <mergeCell ref="O6564:P6564"/>
    <mergeCell ref="A6560:B6560"/>
    <mergeCell ref="C6560:F6560"/>
    <mergeCell ref="I6560:J6560"/>
    <mergeCell ref="K6560:N6560"/>
    <mergeCell ref="O6560:P6560"/>
    <mergeCell ref="A6561:F6561"/>
    <mergeCell ref="I6561:J6561"/>
    <mergeCell ref="K6561:N6561"/>
    <mergeCell ref="O6561:P6561"/>
    <mergeCell ref="A6557:F6557"/>
    <mergeCell ref="I6557:J6557"/>
    <mergeCell ref="K6557:N6557"/>
    <mergeCell ref="O6557:P6557"/>
    <mergeCell ref="A6559:B6559"/>
    <mergeCell ref="C6559:Q6559"/>
    <mergeCell ref="A6555:B6555"/>
    <mergeCell ref="C6555:Q6555"/>
    <mergeCell ref="A6556:B6556"/>
    <mergeCell ref="C6556:F6556"/>
    <mergeCell ref="I6556:J6556"/>
    <mergeCell ref="K6556:N6556"/>
    <mergeCell ref="O6556:P6556"/>
    <mergeCell ref="A6574:B6574"/>
    <mergeCell ref="C6574:F6574"/>
    <mergeCell ref="I6574:J6574"/>
    <mergeCell ref="K6574:N6574"/>
    <mergeCell ref="O6574:P6574"/>
    <mergeCell ref="A6575:B6575"/>
    <mergeCell ref="C6575:F6575"/>
    <mergeCell ref="I6575:J6575"/>
    <mergeCell ref="K6575:N6575"/>
    <mergeCell ref="O6575:P6575"/>
    <mergeCell ref="A6572:B6572"/>
    <mergeCell ref="C6572:F6572"/>
    <mergeCell ref="I6572:J6572"/>
    <mergeCell ref="K6572:N6572"/>
    <mergeCell ref="O6572:P6572"/>
    <mergeCell ref="A6573:B6573"/>
    <mergeCell ref="C6573:F6573"/>
    <mergeCell ref="I6573:J6573"/>
    <mergeCell ref="K6573:N6573"/>
    <mergeCell ref="O6573:P6573"/>
    <mergeCell ref="A6570:B6570"/>
    <mergeCell ref="C6570:F6570"/>
    <mergeCell ref="I6570:J6570"/>
    <mergeCell ref="K6570:N6570"/>
    <mergeCell ref="O6570:P6570"/>
    <mergeCell ref="A6571:B6571"/>
    <mergeCell ref="C6571:F6571"/>
    <mergeCell ref="I6571:J6571"/>
    <mergeCell ref="K6571:N6571"/>
    <mergeCell ref="O6571:P6571"/>
    <mergeCell ref="A6568:B6568"/>
    <mergeCell ref="C6568:F6568"/>
    <mergeCell ref="I6568:J6568"/>
    <mergeCell ref="K6568:N6568"/>
    <mergeCell ref="O6568:P6568"/>
    <mergeCell ref="A6569:B6569"/>
    <mergeCell ref="C6569:F6569"/>
    <mergeCell ref="I6569:J6569"/>
    <mergeCell ref="K6569:N6569"/>
    <mergeCell ref="O6569:P6569"/>
    <mergeCell ref="A6582:B6582"/>
    <mergeCell ref="C6582:F6582"/>
    <mergeCell ref="I6582:J6582"/>
    <mergeCell ref="K6582:N6582"/>
    <mergeCell ref="O6582:P6582"/>
    <mergeCell ref="A6583:B6583"/>
    <mergeCell ref="C6583:F6583"/>
    <mergeCell ref="I6583:J6583"/>
    <mergeCell ref="K6583:N6583"/>
    <mergeCell ref="O6583:P6583"/>
    <mergeCell ref="A6580:B6580"/>
    <mergeCell ref="C6580:F6580"/>
    <mergeCell ref="I6580:J6580"/>
    <mergeCell ref="K6580:N6580"/>
    <mergeCell ref="O6580:P6580"/>
    <mergeCell ref="A6581:B6581"/>
    <mergeCell ref="C6581:F6581"/>
    <mergeCell ref="I6581:J6581"/>
    <mergeCell ref="K6581:N6581"/>
    <mergeCell ref="O6581:P6581"/>
    <mergeCell ref="A6578:B6578"/>
    <mergeCell ref="C6578:F6578"/>
    <mergeCell ref="I6578:J6578"/>
    <mergeCell ref="K6578:N6578"/>
    <mergeCell ref="O6578:P6578"/>
    <mergeCell ref="A6579:B6579"/>
    <mergeCell ref="C6579:F6579"/>
    <mergeCell ref="I6579:J6579"/>
    <mergeCell ref="K6579:N6579"/>
    <mergeCell ref="O6579:P6579"/>
    <mergeCell ref="A6576:B6576"/>
    <mergeCell ref="C6576:F6576"/>
    <mergeCell ref="I6576:J6576"/>
    <mergeCell ref="K6576:N6576"/>
    <mergeCell ref="O6576:P6576"/>
    <mergeCell ref="A6577:B6577"/>
    <mergeCell ref="C6577:F6577"/>
    <mergeCell ref="I6577:J6577"/>
    <mergeCell ref="K6577:N6577"/>
    <mergeCell ref="O6577:P6577"/>
    <mergeCell ref="A6591:B6591"/>
    <mergeCell ref="C6591:Q6591"/>
    <mergeCell ref="A6592:B6592"/>
    <mergeCell ref="C6592:F6592"/>
    <mergeCell ref="I6592:J6592"/>
    <mergeCell ref="K6592:N6592"/>
    <mergeCell ref="O6592:P6592"/>
    <mergeCell ref="A6588:B6588"/>
    <mergeCell ref="C6588:F6588"/>
    <mergeCell ref="I6588:J6588"/>
    <mergeCell ref="K6588:N6588"/>
    <mergeCell ref="O6588:P6588"/>
    <mergeCell ref="A6589:F6589"/>
    <mergeCell ref="I6589:J6589"/>
    <mergeCell ref="K6589:N6589"/>
    <mergeCell ref="O6589:P6589"/>
    <mergeCell ref="A6586:B6586"/>
    <mergeCell ref="C6586:F6586"/>
    <mergeCell ref="I6586:J6586"/>
    <mergeCell ref="K6586:N6586"/>
    <mergeCell ref="O6586:P6586"/>
    <mergeCell ref="A6587:B6587"/>
    <mergeCell ref="C6587:F6587"/>
    <mergeCell ref="I6587:J6587"/>
    <mergeCell ref="K6587:N6587"/>
    <mergeCell ref="O6587:P6587"/>
    <mergeCell ref="A6584:B6584"/>
    <mergeCell ref="C6584:F6584"/>
    <mergeCell ref="I6584:J6584"/>
    <mergeCell ref="K6584:N6584"/>
    <mergeCell ref="O6584:P6584"/>
    <mergeCell ref="A6585:B6585"/>
    <mergeCell ref="C6585:F6585"/>
    <mergeCell ref="I6585:J6585"/>
    <mergeCell ref="K6585:N6585"/>
    <mergeCell ref="O6585:P6585"/>
    <mergeCell ref="A6600:B6600"/>
    <mergeCell ref="C6600:F6600"/>
    <mergeCell ref="I6600:J6600"/>
    <mergeCell ref="K6600:N6600"/>
    <mergeCell ref="O6600:P6600"/>
    <mergeCell ref="A6601:B6601"/>
    <mergeCell ref="C6601:F6601"/>
    <mergeCell ref="I6601:J6601"/>
    <mergeCell ref="K6601:N6601"/>
    <mergeCell ref="O6601:P6601"/>
    <mergeCell ref="A6598:B6598"/>
    <mergeCell ref="C6598:F6598"/>
    <mergeCell ref="I6598:J6598"/>
    <mergeCell ref="K6598:N6598"/>
    <mergeCell ref="O6598:P6598"/>
    <mergeCell ref="A6599:B6599"/>
    <mergeCell ref="C6599:F6599"/>
    <mergeCell ref="I6599:J6599"/>
    <mergeCell ref="K6599:N6599"/>
    <mergeCell ref="O6599:P6599"/>
    <mergeCell ref="A6596:B6596"/>
    <mergeCell ref="C6596:F6596"/>
    <mergeCell ref="I6596:J6596"/>
    <mergeCell ref="K6596:N6596"/>
    <mergeCell ref="O6596:P6596"/>
    <mergeCell ref="A6597:B6597"/>
    <mergeCell ref="C6597:F6597"/>
    <mergeCell ref="I6597:J6597"/>
    <mergeCell ref="K6597:N6597"/>
    <mergeCell ref="O6597:P6597"/>
    <mergeCell ref="A6593:F6593"/>
    <mergeCell ref="I6593:J6593"/>
    <mergeCell ref="K6593:N6593"/>
    <mergeCell ref="O6593:P6593"/>
    <mergeCell ref="A6595:B6595"/>
    <mergeCell ref="C6595:Q6595"/>
    <mergeCell ref="A6608:B6608"/>
    <mergeCell ref="C6608:F6608"/>
    <mergeCell ref="I6608:J6608"/>
    <mergeCell ref="K6608:N6608"/>
    <mergeCell ref="O6608:P6608"/>
    <mergeCell ref="A6609:B6609"/>
    <mergeCell ref="C6609:F6609"/>
    <mergeCell ref="I6609:J6609"/>
    <mergeCell ref="K6609:N6609"/>
    <mergeCell ref="O6609:P6609"/>
    <mergeCell ref="A6606:B6606"/>
    <mergeCell ref="C6606:F6606"/>
    <mergeCell ref="I6606:J6606"/>
    <mergeCell ref="K6606:N6606"/>
    <mergeCell ref="O6606:P6606"/>
    <mergeCell ref="A6607:B6607"/>
    <mergeCell ref="C6607:F6607"/>
    <mergeCell ref="I6607:J6607"/>
    <mergeCell ref="K6607:N6607"/>
    <mergeCell ref="O6607:P6607"/>
    <mergeCell ref="A6604:B6604"/>
    <mergeCell ref="C6604:F6604"/>
    <mergeCell ref="I6604:J6604"/>
    <mergeCell ref="K6604:N6604"/>
    <mergeCell ref="O6604:P6604"/>
    <mergeCell ref="A6605:B6605"/>
    <mergeCell ref="C6605:F6605"/>
    <mergeCell ref="I6605:J6605"/>
    <mergeCell ref="K6605:N6605"/>
    <mergeCell ref="O6605:P6605"/>
    <mergeCell ref="A6602:B6602"/>
    <mergeCell ref="C6602:F6602"/>
    <mergeCell ref="I6602:J6602"/>
    <mergeCell ref="K6602:N6602"/>
    <mergeCell ref="O6602:P6602"/>
    <mergeCell ref="A6603:B6603"/>
    <mergeCell ref="C6603:F6603"/>
    <mergeCell ref="I6603:J6603"/>
    <mergeCell ref="K6603:N6603"/>
    <mergeCell ref="O6603:P6603"/>
    <mergeCell ref="A6616:B6616"/>
    <mergeCell ref="C6616:F6616"/>
    <mergeCell ref="I6616:J6616"/>
    <mergeCell ref="K6616:N6616"/>
    <mergeCell ref="O6616:P6616"/>
    <mergeCell ref="A6617:B6617"/>
    <mergeCell ref="C6617:F6617"/>
    <mergeCell ref="I6617:J6617"/>
    <mergeCell ref="K6617:N6617"/>
    <mergeCell ref="O6617:P6617"/>
    <mergeCell ref="A6614:B6614"/>
    <mergeCell ref="C6614:F6614"/>
    <mergeCell ref="I6614:J6614"/>
    <mergeCell ref="K6614:N6614"/>
    <mergeCell ref="O6614:P6614"/>
    <mergeCell ref="A6615:B6615"/>
    <mergeCell ref="C6615:F6615"/>
    <mergeCell ref="I6615:J6615"/>
    <mergeCell ref="K6615:N6615"/>
    <mergeCell ref="O6615:P6615"/>
    <mergeCell ref="A6612:B6612"/>
    <mergeCell ref="C6612:F6612"/>
    <mergeCell ref="I6612:J6612"/>
    <mergeCell ref="K6612:N6612"/>
    <mergeCell ref="O6612:P6612"/>
    <mergeCell ref="A6613:B6613"/>
    <mergeCell ref="C6613:F6613"/>
    <mergeCell ref="I6613:J6613"/>
    <mergeCell ref="K6613:N6613"/>
    <mergeCell ref="O6613:P6613"/>
    <mergeCell ref="A6610:B6610"/>
    <mergeCell ref="C6610:F6610"/>
    <mergeCell ref="I6610:J6610"/>
    <mergeCell ref="K6610:N6610"/>
    <mergeCell ref="O6610:P6610"/>
    <mergeCell ref="A6611:B6611"/>
    <mergeCell ref="C6611:F6611"/>
    <mergeCell ref="I6611:J6611"/>
    <mergeCell ref="K6611:N6611"/>
    <mergeCell ref="O6611:P6611"/>
    <mergeCell ref="A6624:B6624"/>
    <mergeCell ref="C6624:F6624"/>
    <mergeCell ref="I6624:J6624"/>
    <mergeCell ref="K6624:N6624"/>
    <mergeCell ref="O6624:P6624"/>
    <mergeCell ref="A6625:B6625"/>
    <mergeCell ref="C6625:F6625"/>
    <mergeCell ref="I6625:J6625"/>
    <mergeCell ref="K6625:N6625"/>
    <mergeCell ref="O6625:P6625"/>
    <mergeCell ref="A6622:B6622"/>
    <mergeCell ref="C6622:F6622"/>
    <mergeCell ref="I6622:J6622"/>
    <mergeCell ref="K6622:N6622"/>
    <mergeCell ref="O6622:P6622"/>
    <mergeCell ref="A6623:B6623"/>
    <mergeCell ref="C6623:F6623"/>
    <mergeCell ref="I6623:J6623"/>
    <mergeCell ref="K6623:N6623"/>
    <mergeCell ref="O6623:P6623"/>
    <mergeCell ref="A6620:B6620"/>
    <mergeCell ref="C6620:F6620"/>
    <mergeCell ref="I6620:J6620"/>
    <mergeCell ref="K6620:N6620"/>
    <mergeCell ref="O6620:P6620"/>
    <mergeCell ref="A6621:B6621"/>
    <mergeCell ref="C6621:F6621"/>
    <mergeCell ref="I6621:J6621"/>
    <mergeCell ref="K6621:N6621"/>
    <mergeCell ref="O6621:P6621"/>
    <mergeCell ref="A6618:B6618"/>
    <mergeCell ref="C6618:F6618"/>
    <mergeCell ref="I6618:J6618"/>
    <mergeCell ref="K6618:N6618"/>
    <mergeCell ref="O6618:P6618"/>
    <mergeCell ref="A6619:B6619"/>
    <mergeCell ref="C6619:F6619"/>
    <mergeCell ref="I6619:J6619"/>
    <mergeCell ref="K6619:N6619"/>
    <mergeCell ref="O6619:P6619"/>
    <mergeCell ref="A6633:B6633"/>
    <mergeCell ref="C6633:F6633"/>
    <mergeCell ref="I6633:J6633"/>
    <mergeCell ref="K6633:N6633"/>
    <mergeCell ref="O6633:P6633"/>
    <mergeCell ref="A6634:B6634"/>
    <mergeCell ref="C6634:F6634"/>
    <mergeCell ref="I6634:J6634"/>
    <mergeCell ref="K6634:N6634"/>
    <mergeCell ref="O6634:P6634"/>
    <mergeCell ref="A6631:B6631"/>
    <mergeCell ref="C6631:F6631"/>
    <mergeCell ref="I6631:J6631"/>
    <mergeCell ref="K6631:N6631"/>
    <mergeCell ref="O6631:P6631"/>
    <mergeCell ref="A6632:B6632"/>
    <mergeCell ref="C6632:F6632"/>
    <mergeCell ref="I6632:J6632"/>
    <mergeCell ref="K6632:N6632"/>
    <mergeCell ref="O6632:P6632"/>
    <mergeCell ref="A6628:F6628"/>
    <mergeCell ref="I6628:J6628"/>
    <mergeCell ref="K6628:N6628"/>
    <mergeCell ref="O6628:P6628"/>
    <mergeCell ref="A6630:B6630"/>
    <mergeCell ref="C6630:Q6630"/>
    <mergeCell ref="A6626:B6626"/>
    <mergeCell ref="C6626:F6626"/>
    <mergeCell ref="I6626:J6626"/>
    <mergeCell ref="K6626:N6626"/>
    <mergeCell ref="O6626:P6626"/>
    <mergeCell ref="A6627:B6627"/>
    <mergeCell ref="C6627:F6627"/>
    <mergeCell ref="I6627:J6627"/>
    <mergeCell ref="K6627:N6627"/>
    <mergeCell ref="O6627:P6627"/>
    <mergeCell ref="A6641:B6641"/>
    <mergeCell ref="C6641:F6641"/>
    <mergeCell ref="I6641:J6641"/>
    <mergeCell ref="K6641:N6641"/>
    <mergeCell ref="O6641:P6641"/>
    <mergeCell ref="A6642:B6642"/>
    <mergeCell ref="C6642:F6642"/>
    <mergeCell ref="I6642:J6642"/>
    <mergeCell ref="K6642:N6642"/>
    <mergeCell ref="O6642:P6642"/>
    <mergeCell ref="A6639:B6639"/>
    <mergeCell ref="C6639:F6639"/>
    <mergeCell ref="I6639:J6639"/>
    <mergeCell ref="K6639:N6639"/>
    <mergeCell ref="O6639:P6639"/>
    <mergeCell ref="A6640:B6640"/>
    <mergeCell ref="C6640:F6640"/>
    <mergeCell ref="I6640:J6640"/>
    <mergeCell ref="K6640:N6640"/>
    <mergeCell ref="O6640:P6640"/>
    <mergeCell ref="A6637:B6637"/>
    <mergeCell ref="C6637:F6637"/>
    <mergeCell ref="I6637:J6637"/>
    <mergeCell ref="K6637:N6637"/>
    <mergeCell ref="O6637:P6637"/>
    <mergeCell ref="A6638:B6638"/>
    <mergeCell ref="C6638:F6638"/>
    <mergeCell ref="I6638:J6638"/>
    <mergeCell ref="K6638:N6638"/>
    <mergeCell ref="O6638:P6638"/>
    <mergeCell ref="A6635:B6635"/>
    <mergeCell ref="C6635:F6635"/>
    <mergeCell ref="I6635:J6635"/>
    <mergeCell ref="K6635:N6635"/>
    <mergeCell ref="O6635:P6635"/>
    <mergeCell ref="A6636:B6636"/>
    <mergeCell ref="C6636:F6636"/>
    <mergeCell ref="I6636:J6636"/>
    <mergeCell ref="K6636:N6636"/>
    <mergeCell ref="O6636:P6636"/>
    <mergeCell ref="A6649:B6649"/>
    <mergeCell ref="C6649:F6649"/>
    <mergeCell ref="I6649:J6649"/>
    <mergeCell ref="K6649:N6649"/>
    <mergeCell ref="O6649:P6649"/>
    <mergeCell ref="A6650:B6650"/>
    <mergeCell ref="C6650:F6650"/>
    <mergeCell ref="I6650:J6650"/>
    <mergeCell ref="K6650:N6650"/>
    <mergeCell ref="O6650:P6650"/>
    <mergeCell ref="A6647:B6647"/>
    <mergeCell ref="C6647:F6647"/>
    <mergeCell ref="I6647:J6647"/>
    <mergeCell ref="K6647:N6647"/>
    <mergeCell ref="O6647:P6647"/>
    <mergeCell ref="A6648:B6648"/>
    <mergeCell ref="C6648:F6648"/>
    <mergeCell ref="I6648:J6648"/>
    <mergeCell ref="K6648:N6648"/>
    <mergeCell ref="O6648:P6648"/>
    <mergeCell ref="A6645:B6645"/>
    <mergeCell ref="C6645:F6645"/>
    <mergeCell ref="I6645:J6645"/>
    <mergeCell ref="K6645:N6645"/>
    <mergeCell ref="O6645:P6645"/>
    <mergeCell ref="A6646:B6646"/>
    <mergeCell ref="C6646:F6646"/>
    <mergeCell ref="I6646:J6646"/>
    <mergeCell ref="K6646:N6646"/>
    <mergeCell ref="O6646:P6646"/>
    <mergeCell ref="A6643:B6643"/>
    <mergeCell ref="C6643:F6643"/>
    <mergeCell ref="I6643:J6643"/>
    <mergeCell ref="K6643:N6643"/>
    <mergeCell ref="O6643:P6643"/>
    <mergeCell ref="A6644:B6644"/>
    <mergeCell ref="C6644:F6644"/>
    <mergeCell ref="I6644:J6644"/>
    <mergeCell ref="K6644:N6644"/>
    <mergeCell ref="O6644:P6644"/>
    <mergeCell ref="A6657:B6657"/>
    <mergeCell ref="C6657:F6657"/>
    <mergeCell ref="I6657:J6657"/>
    <mergeCell ref="K6657:N6657"/>
    <mergeCell ref="O6657:P6657"/>
    <mergeCell ref="A6658:B6658"/>
    <mergeCell ref="C6658:F6658"/>
    <mergeCell ref="I6658:J6658"/>
    <mergeCell ref="K6658:N6658"/>
    <mergeCell ref="O6658:P6658"/>
    <mergeCell ref="A6655:B6655"/>
    <mergeCell ref="C6655:F6655"/>
    <mergeCell ref="I6655:J6655"/>
    <mergeCell ref="K6655:N6655"/>
    <mergeCell ref="O6655:P6655"/>
    <mergeCell ref="A6656:B6656"/>
    <mergeCell ref="C6656:F6656"/>
    <mergeCell ref="I6656:J6656"/>
    <mergeCell ref="K6656:N6656"/>
    <mergeCell ref="O6656:P6656"/>
    <mergeCell ref="A6653:B6653"/>
    <mergeCell ref="C6653:F6653"/>
    <mergeCell ref="I6653:J6653"/>
    <mergeCell ref="K6653:N6653"/>
    <mergeCell ref="O6653:P6653"/>
    <mergeCell ref="A6654:B6654"/>
    <mergeCell ref="C6654:F6654"/>
    <mergeCell ref="I6654:J6654"/>
    <mergeCell ref="K6654:N6654"/>
    <mergeCell ref="O6654:P6654"/>
    <mergeCell ref="A6651:B6651"/>
    <mergeCell ref="C6651:F6651"/>
    <mergeCell ref="I6651:J6651"/>
    <mergeCell ref="K6651:N6651"/>
    <mergeCell ref="O6651:P6651"/>
    <mergeCell ref="A6652:B6652"/>
    <mergeCell ref="C6652:F6652"/>
    <mergeCell ref="I6652:J6652"/>
    <mergeCell ref="K6652:N6652"/>
    <mergeCell ref="O6652:P6652"/>
    <mergeCell ref="A6665:B6665"/>
    <mergeCell ref="C6665:F6665"/>
    <mergeCell ref="I6665:J6665"/>
    <mergeCell ref="K6665:N6665"/>
    <mergeCell ref="O6665:P6665"/>
    <mergeCell ref="A6666:B6666"/>
    <mergeCell ref="C6666:F6666"/>
    <mergeCell ref="I6666:J6666"/>
    <mergeCell ref="K6666:N6666"/>
    <mergeCell ref="O6666:P6666"/>
    <mergeCell ref="A6663:B6663"/>
    <mergeCell ref="C6663:F6663"/>
    <mergeCell ref="I6663:J6663"/>
    <mergeCell ref="K6663:N6663"/>
    <mergeCell ref="O6663:P6663"/>
    <mergeCell ref="A6664:B6664"/>
    <mergeCell ref="C6664:F6664"/>
    <mergeCell ref="I6664:J6664"/>
    <mergeCell ref="K6664:N6664"/>
    <mergeCell ref="O6664:P6664"/>
    <mergeCell ref="A6661:B6661"/>
    <mergeCell ref="C6661:F6661"/>
    <mergeCell ref="I6661:J6661"/>
    <mergeCell ref="K6661:N6661"/>
    <mergeCell ref="O6661:P6661"/>
    <mergeCell ref="A6662:B6662"/>
    <mergeCell ref="C6662:F6662"/>
    <mergeCell ref="I6662:J6662"/>
    <mergeCell ref="K6662:N6662"/>
    <mergeCell ref="O6662:P6662"/>
    <mergeCell ref="A6659:B6659"/>
    <mergeCell ref="C6659:F6659"/>
    <mergeCell ref="I6659:J6659"/>
    <mergeCell ref="K6659:N6659"/>
    <mergeCell ref="O6659:P6659"/>
    <mergeCell ref="A6660:B6660"/>
    <mergeCell ref="C6660:F6660"/>
    <mergeCell ref="I6660:J6660"/>
    <mergeCell ref="K6660:N6660"/>
    <mergeCell ref="O6660:P6660"/>
    <mergeCell ref="A6673:B6673"/>
    <mergeCell ref="C6673:F6673"/>
    <mergeCell ref="I6673:J6673"/>
    <mergeCell ref="K6673:N6673"/>
    <mergeCell ref="O6673:P6673"/>
    <mergeCell ref="A6674:B6674"/>
    <mergeCell ref="C6674:F6674"/>
    <mergeCell ref="I6674:J6674"/>
    <mergeCell ref="K6674:N6674"/>
    <mergeCell ref="O6674:P6674"/>
    <mergeCell ref="A6671:B6671"/>
    <mergeCell ref="C6671:F6671"/>
    <mergeCell ref="I6671:J6671"/>
    <mergeCell ref="K6671:N6671"/>
    <mergeCell ref="O6671:P6671"/>
    <mergeCell ref="A6672:B6672"/>
    <mergeCell ref="C6672:F6672"/>
    <mergeCell ref="I6672:J6672"/>
    <mergeCell ref="K6672:N6672"/>
    <mergeCell ref="O6672:P6672"/>
    <mergeCell ref="A6669:B6669"/>
    <mergeCell ref="C6669:F6669"/>
    <mergeCell ref="I6669:J6669"/>
    <mergeCell ref="K6669:N6669"/>
    <mergeCell ref="O6669:P6669"/>
    <mergeCell ref="A6670:B6670"/>
    <mergeCell ref="C6670:F6670"/>
    <mergeCell ref="I6670:J6670"/>
    <mergeCell ref="K6670:N6670"/>
    <mergeCell ref="O6670:P6670"/>
    <mergeCell ref="A6667:B6667"/>
    <mergeCell ref="C6667:F6667"/>
    <mergeCell ref="I6667:J6667"/>
    <mergeCell ref="K6667:N6667"/>
    <mergeCell ref="O6667:P6667"/>
    <mergeCell ref="A6668:B6668"/>
    <mergeCell ref="C6668:F6668"/>
    <mergeCell ref="I6668:J6668"/>
    <mergeCell ref="K6668:N6668"/>
    <mergeCell ref="O6668:P6668"/>
    <mergeCell ref="A6681:B6681"/>
    <mergeCell ref="C6681:F6681"/>
    <mergeCell ref="I6681:J6681"/>
    <mergeCell ref="K6681:N6681"/>
    <mergeCell ref="O6681:P6681"/>
    <mergeCell ref="A6682:B6682"/>
    <mergeCell ref="C6682:F6682"/>
    <mergeCell ref="I6682:J6682"/>
    <mergeCell ref="K6682:N6682"/>
    <mergeCell ref="O6682:P6682"/>
    <mergeCell ref="A6679:B6679"/>
    <mergeCell ref="C6679:F6679"/>
    <mergeCell ref="I6679:J6679"/>
    <mergeCell ref="K6679:N6679"/>
    <mergeCell ref="O6679:P6679"/>
    <mergeCell ref="A6680:B6680"/>
    <mergeCell ref="C6680:F6680"/>
    <mergeCell ref="I6680:J6680"/>
    <mergeCell ref="K6680:N6680"/>
    <mergeCell ref="O6680:P6680"/>
    <mergeCell ref="A6677:B6677"/>
    <mergeCell ref="C6677:F6677"/>
    <mergeCell ref="I6677:J6677"/>
    <mergeCell ref="K6677:N6677"/>
    <mergeCell ref="O6677:P6677"/>
    <mergeCell ref="A6678:B6678"/>
    <mergeCell ref="C6678:F6678"/>
    <mergeCell ref="I6678:J6678"/>
    <mergeCell ref="K6678:N6678"/>
    <mergeCell ref="O6678:P6678"/>
    <mergeCell ref="A6675:B6675"/>
    <mergeCell ref="C6675:F6675"/>
    <mergeCell ref="I6675:J6675"/>
    <mergeCell ref="K6675:N6675"/>
    <mergeCell ref="O6675:P6675"/>
    <mergeCell ref="A6676:B6676"/>
    <mergeCell ref="C6676:F6676"/>
    <mergeCell ref="I6676:J6676"/>
    <mergeCell ref="K6676:N6676"/>
    <mergeCell ref="O6676:P6676"/>
    <mergeCell ref="A6689:B6689"/>
    <mergeCell ref="C6689:F6689"/>
    <mergeCell ref="I6689:J6689"/>
    <mergeCell ref="K6689:N6689"/>
    <mergeCell ref="O6689:P6689"/>
    <mergeCell ref="A6690:B6690"/>
    <mergeCell ref="C6690:F6690"/>
    <mergeCell ref="I6690:J6690"/>
    <mergeCell ref="K6690:N6690"/>
    <mergeCell ref="O6690:P6690"/>
    <mergeCell ref="A6687:B6687"/>
    <mergeCell ref="C6687:F6687"/>
    <mergeCell ref="I6687:J6687"/>
    <mergeCell ref="K6687:N6687"/>
    <mergeCell ref="O6687:P6687"/>
    <mergeCell ref="A6688:B6688"/>
    <mergeCell ref="C6688:F6688"/>
    <mergeCell ref="I6688:J6688"/>
    <mergeCell ref="K6688:N6688"/>
    <mergeCell ref="O6688:P6688"/>
    <mergeCell ref="A6685:B6685"/>
    <mergeCell ref="C6685:F6685"/>
    <mergeCell ref="I6685:J6685"/>
    <mergeCell ref="K6685:N6685"/>
    <mergeCell ref="O6685:P6685"/>
    <mergeCell ref="A6686:B6686"/>
    <mergeCell ref="C6686:F6686"/>
    <mergeCell ref="I6686:J6686"/>
    <mergeCell ref="K6686:N6686"/>
    <mergeCell ref="O6686:P6686"/>
    <mergeCell ref="A6683:B6683"/>
    <mergeCell ref="C6683:F6683"/>
    <mergeCell ref="I6683:J6683"/>
    <mergeCell ref="K6683:N6683"/>
    <mergeCell ref="O6683:P6683"/>
    <mergeCell ref="A6684:B6684"/>
    <mergeCell ref="C6684:F6684"/>
    <mergeCell ref="I6684:J6684"/>
    <mergeCell ref="K6684:N6684"/>
    <mergeCell ref="O6684:P6684"/>
    <mergeCell ref="A6697:B6697"/>
    <mergeCell ref="C6697:F6697"/>
    <mergeCell ref="I6697:J6697"/>
    <mergeCell ref="K6697:N6697"/>
    <mergeCell ref="O6697:P6697"/>
    <mergeCell ref="A6698:B6698"/>
    <mergeCell ref="C6698:F6698"/>
    <mergeCell ref="I6698:J6698"/>
    <mergeCell ref="K6698:N6698"/>
    <mergeCell ref="O6698:P6698"/>
    <mergeCell ref="A6695:B6695"/>
    <mergeCell ref="C6695:F6695"/>
    <mergeCell ref="I6695:J6695"/>
    <mergeCell ref="K6695:N6695"/>
    <mergeCell ref="O6695:P6695"/>
    <mergeCell ref="A6696:B6696"/>
    <mergeCell ref="C6696:F6696"/>
    <mergeCell ref="I6696:J6696"/>
    <mergeCell ref="K6696:N6696"/>
    <mergeCell ref="O6696:P6696"/>
    <mergeCell ref="A6693:B6693"/>
    <mergeCell ref="C6693:F6693"/>
    <mergeCell ref="I6693:J6693"/>
    <mergeCell ref="K6693:N6693"/>
    <mergeCell ref="O6693:P6693"/>
    <mergeCell ref="A6694:B6694"/>
    <mergeCell ref="C6694:F6694"/>
    <mergeCell ref="I6694:J6694"/>
    <mergeCell ref="K6694:N6694"/>
    <mergeCell ref="O6694:P6694"/>
    <mergeCell ref="A6691:B6691"/>
    <mergeCell ref="C6691:F6691"/>
    <mergeCell ref="I6691:J6691"/>
    <mergeCell ref="K6691:N6691"/>
    <mergeCell ref="O6691:P6691"/>
    <mergeCell ref="A6692:B6692"/>
    <mergeCell ref="C6692:F6692"/>
    <mergeCell ref="I6692:J6692"/>
    <mergeCell ref="K6692:N6692"/>
    <mergeCell ref="O6692:P6692"/>
    <mergeCell ref="A6705:B6705"/>
    <mergeCell ref="C6705:F6705"/>
    <mergeCell ref="I6705:J6705"/>
    <mergeCell ref="K6705:N6705"/>
    <mergeCell ref="O6705:P6705"/>
    <mergeCell ref="A6706:B6706"/>
    <mergeCell ref="C6706:F6706"/>
    <mergeCell ref="I6706:J6706"/>
    <mergeCell ref="K6706:N6706"/>
    <mergeCell ref="O6706:P6706"/>
    <mergeCell ref="A6703:B6703"/>
    <mergeCell ref="C6703:F6703"/>
    <mergeCell ref="I6703:J6703"/>
    <mergeCell ref="K6703:N6703"/>
    <mergeCell ref="O6703:P6703"/>
    <mergeCell ref="A6704:B6704"/>
    <mergeCell ref="C6704:F6704"/>
    <mergeCell ref="I6704:J6704"/>
    <mergeCell ref="K6704:N6704"/>
    <mergeCell ref="O6704:P6704"/>
    <mergeCell ref="A6701:B6701"/>
    <mergeCell ref="C6701:F6701"/>
    <mergeCell ref="I6701:J6701"/>
    <mergeCell ref="K6701:N6701"/>
    <mergeCell ref="O6701:P6701"/>
    <mergeCell ref="A6702:B6702"/>
    <mergeCell ref="C6702:F6702"/>
    <mergeCell ref="I6702:J6702"/>
    <mergeCell ref="K6702:N6702"/>
    <mergeCell ref="O6702:P6702"/>
    <mergeCell ref="A6699:B6699"/>
    <mergeCell ref="C6699:F6699"/>
    <mergeCell ref="I6699:J6699"/>
    <mergeCell ref="K6699:N6699"/>
    <mergeCell ref="O6699:P6699"/>
    <mergeCell ref="A6700:B6700"/>
    <mergeCell ref="C6700:F6700"/>
    <mergeCell ref="I6700:J6700"/>
    <mergeCell ref="K6700:N6700"/>
    <mergeCell ref="O6700:P6700"/>
    <mergeCell ref="A6713:B6713"/>
    <mergeCell ref="C6713:F6713"/>
    <mergeCell ref="I6713:J6713"/>
    <mergeCell ref="K6713:N6713"/>
    <mergeCell ref="O6713:P6713"/>
    <mergeCell ref="A6714:B6714"/>
    <mergeCell ref="C6714:F6714"/>
    <mergeCell ref="I6714:J6714"/>
    <mergeCell ref="K6714:N6714"/>
    <mergeCell ref="O6714:P6714"/>
    <mergeCell ref="A6711:B6711"/>
    <mergeCell ref="C6711:F6711"/>
    <mergeCell ref="I6711:J6711"/>
    <mergeCell ref="K6711:N6711"/>
    <mergeCell ref="O6711:P6711"/>
    <mergeCell ref="A6712:B6712"/>
    <mergeCell ref="C6712:F6712"/>
    <mergeCell ref="I6712:J6712"/>
    <mergeCell ref="K6712:N6712"/>
    <mergeCell ref="O6712:P6712"/>
    <mergeCell ref="A6709:B6709"/>
    <mergeCell ref="C6709:F6709"/>
    <mergeCell ref="I6709:J6709"/>
    <mergeCell ref="K6709:N6709"/>
    <mergeCell ref="O6709:P6709"/>
    <mergeCell ref="A6710:B6710"/>
    <mergeCell ref="C6710:F6710"/>
    <mergeCell ref="I6710:J6710"/>
    <mergeCell ref="K6710:N6710"/>
    <mergeCell ref="O6710:P6710"/>
    <mergeCell ref="A6707:B6707"/>
    <mergeCell ref="C6707:F6707"/>
    <mergeCell ref="I6707:J6707"/>
    <mergeCell ref="K6707:N6707"/>
    <mergeCell ref="O6707:P6707"/>
    <mergeCell ref="A6708:B6708"/>
    <mergeCell ref="C6708:F6708"/>
    <mergeCell ref="I6708:J6708"/>
    <mergeCell ref="K6708:N6708"/>
    <mergeCell ref="O6708:P6708"/>
    <mergeCell ref="A6721:B6721"/>
    <mergeCell ref="C6721:F6721"/>
    <mergeCell ref="I6721:J6721"/>
    <mergeCell ref="K6721:N6721"/>
    <mergeCell ref="O6721:P6721"/>
    <mergeCell ref="A6722:B6722"/>
    <mergeCell ref="C6722:F6722"/>
    <mergeCell ref="I6722:J6722"/>
    <mergeCell ref="K6722:N6722"/>
    <mergeCell ref="O6722:P6722"/>
    <mergeCell ref="A6719:B6719"/>
    <mergeCell ref="C6719:F6719"/>
    <mergeCell ref="I6719:J6719"/>
    <mergeCell ref="K6719:N6719"/>
    <mergeCell ref="O6719:P6719"/>
    <mergeCell ref="A6720:B6720"/>
    <mergeCell ref="C6720:F6720"/>
    <mergeCell ref="I6720:J6720"/>
    <mergeCell ref="K6720:N6720"/>
    <mergeCell ref="O6720:P6720"/>
    <mergeCell ref="A6717:B6717"/>
    <mergeCell ref="C6717:F6717"/>
    <mergeCell ref="I6717:J6717"/>
    <mergeCell ref="K6717:N6717"/>
    <mergeCell ref="O6717:P6717"/>
    <mergeCell ref="A6718:B6718"/>
    <mergeCell ref="C6718:F6718"/>
    <mergeCell ref="I6718:J6718"/>
    <mergeCell ref="K6718:N6718"/>
    <mergeCell ref="O6718:P6718"/>
    <mergeCell ref="A6715:B6715"/>
    <mergeCell ref="C6715:F6715"/>
    <mergeCell ref="I6715:J6715"/>
    <mergeCell ref="K6715:N6715"/>
    <mergeCell ref="O6715:P6715"/>
    <mergeCell ref="A6716:B6716"/>
    <mergeCell ref="C6716:F6716"/>
    <mergeCell ref="I6716:J6716"/>
    <mergeCell ref="K6716:N6716"/>
    <mergeCell ref="O6716:P6716"/>
    <mergeCell ref="A6729:B6729"/>
    <mergeCell ref="C6729:F6729"/>
    <mergeCell ref="I6729:J6729"/>
    <mergeCell ref="K6729:N6729"/>
    <mergeCell ref="O6729:P6729"/>
    <mergeCell ref="A6730:B6730"/>
    <mergeCell ref="C6730:F6730"/>
    <mergeCell ref="I6730:J6730"/>
    <mergeCell ref="K6730:N6730"/>
    <mergeCell ref="O6730:P6730"/>
    <mergeCell ref="A6727:B6727"/>
    <mergeCell ref="C6727:F6727"/>
    <mergeCell ref="I6727:J6727"/>
    <mergeCell ref="K6727:N6727"/>
    <mergeCell ref="O6727:P6727"/>
    <mergeCell ref="A6728:B6728"/>
    <mergeCell ref="C6728:F6728"/>
    <mergeCell ref="I6728:J6728"/>
    <mergeCell ref="K6728:N6728"/>
    <mergeCell ref="O6728:P6728"/>
    <mergeCell ref="A6725:B6725"/>
    <mergeCell ref="C6725:F6725"/>
    <mergeCell ref="I6725:J6725"/>
    <mergeCell ref="K6725:N6725"/>
    <mergeCell ref="O6725:P6725"/>
    <mergeCell ref="A6726:B6726"/>
    <mergeCell ref="C6726:F6726"/>
    <mergeCell ref="I6726:J6726"/>
    <mergeCell ref="K6726:N6726"/>
    <mergeCell ref="O6726:P6726"/>
    <mergeCell ref="A6723:B6723"/>
    <mergeCell ref="C6723:F6723"/>
    <mergeCell ref="I6723:J6723"/>
    <mergeCell ref="K6723:N6723"/>
    <mergeCell ref="O6723:P6723"/>
    <mergeCell ref="A6724:B6724"/>
    <mergeCell ref="C6724:F6724"/>
    <mergeCell ref="I6724:J6724"/>
    <mergeCell ref="K6724:N6724"/>
    <mergeCell ref="O6724:P6724"/>
    <mergeCell ref="A6737:B6737"/>
    <mergeCell ref="C6737:F6737"/>
    <mergeCell ref="I6737:J6737"/>
    <mergeCell ref="K6737:N6737"/>
    <mergeCell ref="O6737:P6737"/>
    <mergeCell ref="A6738:B6738"/>
    <mergeCell ref="C6738:F6738"/>
    <mergeCell ref="I6738:J6738"/>
    <mergeCell ref="K6738:N6738"/>
    <mergeCell ref="O6738:P6738"/>
    <mergeCell ref="A6735:B6735"/>
    <mergeCell ref="C6735:F6735"/>
    <mergeCell ref="I6735:J6735"/>
    <mergeCell ref="K6735:N6735"/>
    <mergeCell ref="O6735:P6735"/>
    <mergeCell ref="A6736:B6736"/>
    <mergeCell ref="C6736:F6736"/>
    <mergeCell ref="I6736:J6736"/>
    <mergeCell ref="K6736:N6736"/>
    <mergeCell ref="O6736:P6736"/>
    <mergeCell ref="A6733:B6733"/>
    <mergeCell ref="C6733:F6733"/>
    <mergeCell ref="I6733:J6733"/>
    <mergeCell ref="K6733:N6733"/>
    <mergeCell ref="O6733:P6733"/>
    <mergeCell ref="A6734:B6734"/>
    <mergeCell ref="C6734:F6734"/>
    <mergeCell ref="I6734:J6734"/>
    <mergeCell ref="K6734:N6734"/>
    <mergeCell ref="O6734:P6734"/>
    <mergeCell ref="A6731:B6731"/>
    <mergeCell ref="C6731:F6731"/>
    <mergeCell ref="I6731:J6731"/>
    <mergeCell ref="K6731:N6731"/>
    <mergeCell ref="O6731:P6731"/>
    <mergeCell ref="A6732:B6732"/>
    <mergeCell ref="C6732:F6732"/>
    <mergeCell ref="I6732:J6732"/>
    <mergeCell ref="K6732:N6732"/>
    <mergeCell ref="O6732:P6732"/>
    <mergeCell ref="A6745:B6745"/>
    <mergeCell ref="C6745:F6745"/>
    <mergeCell ref="I6745:J6745"/>
    <mergeCell ref="K6745:N6745"/>
    <mergeCell ref="O6745:P6745"/>
    <mergeCell ref="A6746:B6746"/>
    <mergeCell ref="C6746:F6746"/>
    <mergeCell ref="I6746:J6746"/>
    <mergeCell ref="K6746:N6746"/>
    <mergeCell ref="O6746:P6746"/>
    <mergeCell ref="A6743:B6743"/>
    <mergeCell ref="C6743:F6743"/>
    <mergeCell ref="I6743:J6743"/>
    <mergeCell ref="K6743:N6743"/>
    <mergeCell ref="O6743:P6743"/>
    <mergeCell ref="A6744:B6744"/>
    <mergeCell ref="C6744:F6744"/>
    <mergeCell ref="I6744:J6744"/>
    <mergeCell ref="K6744:N6744"/>
    <mergeCell ref="O6744:P6744"/>
    <mergeCell ref="A6741:B6741"/>
    <mergeCell ref="C6741:F6741"/>
    <mergeCell ref="I6741:J6741"/>
    <mergeCell ref="K6741:N6741"/>
    <mergeCell ref="O6741:P6741"/>
    <mergeCell ref="A6742:B6742"/>
    <mergeCell ref="C6742:F6742"/>
    <mergeCell ref="I6742:J6742"/>
    <mergeCell ref="K6742:N6742"/>
    <mergeCell ref="O6742:P6742"/>
    <mergeCell ref="A6739:B6739"/>
    <mergeCell ref="C6739:F6739"/>
    <mergeCell ref="I6739:J6739"/>
    <mergeCell ref="K6739:N6739"/>
    <mergeCell ref="O6739:P6739"/>
    <mergeCell ref="A6740:B6740"/>
    <mergeCell ref="C6740:F6740"/>
    <mergeCell ref="I6740:J6740"/>
    <mergeCell ref="K6740:N6740"/>
    <mergeCell ref="O6740:P6740"/>
    <mergeCell ref="A6753:B6753"/>
    <mergeCell ref="C6753:F6753"/>
    <mergeCell ref="I6753:J6753"/>
    <mergeCell ref="K6753:N6753"/>
    <mergeCell ref="O6753:P6753"/>
    <mergeCell ref="A6754:B6754"/>
    <mergeCell ref="C6754:F6754"/>
    <mergeCell ref="I6754:J6754"/>
    <mergeCell ref="K6754:N6754"/>
    <mergeCell ref="O6754:P6754"/>
    <mergeCell ref="A6751:B6751"/>
    <mergeCell ref="C6751:F6751"/>
    <mergeCell ref="I6751:J6751"/>
    <mergeCell ref="K6751:N6751"/>
    <mergeCell ref="O6751:P6751"/>
    <mergeCell ref="A6752:B6752"/>
    <mergeCell ref="C6752:F6752"/>
    <mergeCell ref="I6752:J6752"/>
    <mergeCell ref="K6752:N6752"/>
    <mergeCell ref="O6752:P6752"/>
    <mergeCell ref="A6749:B6749"/>
    <mergeCell ref="C6749:F6749"/>
    <mergeCell ref="I6749:J6749"/>
    <mergeCell ref="K6749:N6749"/>
    <mergeCell ref="O6749:P6749"/>
    <mergeCell ref="A6750:B6750"/>
    <mergeCell ref="C6750:F6750"/>
    <mergeCell ref="I6750:J6750"/>
    <mergeCell ref="K6750:N6750"/>
    <mergeCell ref="O6750:P6750"/>
    <mergeCell ref="A6747:B6747"/>
    <mergeCell ref="C6747:F6747"/>
    <mergeCell ref="I6747:J6747"/>
    <mergeCell ref="K6747:N6747"/>
    <mergeCell ref="O6747:P6747"/>
    <mergeCell ref="A6748:B6748"/>
    <mergeCell ref="C6748:F6748"/>
    <mergeCell ref="I6748:J6748"/>
    <mergeCell ref="K6748:N6748"/>
    <mergeCell ref="O6748:P6748"/>
    <mergeCell ref="A6761:B6761"/>
    <mergeCell ref="C6761:F6761"/>
    <mergeCell ref="I6761:J6761"/>
    <mergeCell ref="K6761:N6761"/>
    <mergeCell ref="O6761:P6761"/>
    <mergeCell ref="A6762:B6762"/>
    <mergeCell ref="C6762:F6762"/>
    <mergeCell ref="I6762:J6762"/>
    <mergeCell ref="K6762:N6762"/>
    <mergeCell ref="O6762:P6762"/>
    <mergeCell ref="A6759:B6759"/>
    <mergeCell ref="C6759:F6759"/>
    <mergeCell ref="I6759:J6759"/>
    <mergeCell ref="K6759:N6759"/>
    <mergeCell ref="O6759:P6759"/>
    <mergeCell ref="A6760:B6760"/>
    <mergeCell ref="C6760:F6760"/>
    <mergeCell ref="I6760:J6760"/>
    <mergeCell ref="K6760:N6760"/>
    <mergeCell ref="O6760:P6760"/>
    <mergeCell ref="A6757:B6757"/>
    <mergeCell ref="C6757:F6757"/>
    <mergeCell ref="I6757:J6757"/>
    <mergeCell ref="K6757:N6757"/>
    <mergeCell ref="O6757:P6757"/>
    <mergeCell ref="A6758:B6758"/>
    <mergeCell ref="C6758:F6758"/>
    <mergeCell ref="I6758:J6758"/>
    <mergeCell ref="K6758:N6758"/>
    <mergeCell ref="O6758:P6758"/>
    <mergeCell ref="A6755:B6755"/>
    <mergeCell ref="C6755:F6755"/>
    <mergeCell ref="I6755:J6755"/>
    <mergeCell ref="K6755:N6755"/>
    <mergeCell ref="O6755:P6755"/>
    <mergeCell ref="A6756:B6756"/>
    <mergeCell ref="C6756:F6756"/>
    <mergeCell ref="I6756:J6756"/>
    <mergeCell ref="K6756:N6756"/>
    <mergeCell ref="O6756:P6756"/>
    <mergeCell ref="A6769:B6769"/>
    <mergeCell ref="C6769:F6769"/>
    <mergeCell ref="I6769:J6769"/>
    <mergeCell ref="K6769:N6769"/>
    <mergeCell ref="O6769:P6769"/>
    <mergeCell ref="A6770:B6770"/>
    <mergeCell ref="C6770:F6770"/>
    <mergeCell ref="I6770:J6770"/>
    <mergeCell ref="K6770:N6770"/>
    <mergeCell ref="O6770:P6770"/>
    <mergeCell ref="A6767:B6767"/>
    <mergeCell ref="C6767:F6767"/>
    <mergeCell ref="I6767:J6767"/>
    <mergeCell ref="K6767:N6767"/>
    <mergeCell ref="O6767:P6767"/>
    <mergeCell ref="A6768:B6768"/>
    <mergeCell ref="C6768:F6768"/>
    <mergeCell ref="I6768:J6768"/>
    <mergeCell ref="K6768:N6768"/>
    <mergeCell ref="O6768:P6768"/>
    <mergeCell ref="A6765:B6765"/>
    <mergeCell ref="C6765:F6765"/>
    <mergeCell ref="I6765:J6765"/>
    <mergeCell ref="K6765:N6765"/>
    <mergeCell ref="O6765:P6765"/>
    <mergeCell ref="A6766:B6766"/>
    <mergeCell ref="C6766:F6766"/>
    <mergeCell ref="I6766:J6766"/>
    <mergeCell ref="K6766:N6766"/>
    <mergeCell ref="O6766:P6766"/>
    <mergeCell ref="A6763:B6763"/>
    <mergeCell ref="C6763:F6763"/>
    <mergeCell ref="I6763:J6763"/>
    <mergeCell ref="K6763:N6763"/>
    <mergeCell ref="O6763:P6763"/>
    <mergeCell ref="A6764:B6764"/>
    <mergeCell ref="C6764:F6764"/>
    <mergeCell ref="I6764:J6764"/>
    <mergeCell ref="K6764:N6764"/>
    <mergeCell ref="O6764:P6764"/>
    <mergeCell ref="A6777:B6777"/>
    <mergeCell ref="C6777:F6777"/>
    <mergeCell ref="I6777:J6777"/>
    <mergeCell ref="K6777:N6777"/>
    <mergeCell ref="O6777:P6777"/>
    <mergeCell ref="A6778:B6778"/>
    <mergeCell ref="C6778:F6778"/>
    <mergeCell ref="I6778:J6778"/>
    <mergeCell ref="K6778:N6778"/>
    <mergeCell ref="O6778:P6778"/>
    <mergeCell ref="A6775:B6775"/>
    <mergeCell ref="C6775:F6775"/>
    <mergeCell ref="I6775:J6775"/>
    <mergeCell ref="K6775:N6775"/>
    <mergeCell ref="O6775:P6775"/>
    <mergeCell ref="A6776:B6776"/>
    <mergeCell ref="C6776:F6776"/>
    <mergeCell ref="I6776:J6776"/>
    <mergeCell ref="K6776:N6776"/>
    <mergeCell ref="O6776:P6776"/>
    <mergeCell ref="A6773:B6773"/>
    <mergeCell ref="C6773:F6773"/>
    <mergeCell ref="I6773:J6773"/>
    <mergeCell ref="K6773:N6773"/>
    <mergeCell ref="O6773:P6773"/>
    <mergeCell ref="A6774:B6774"/>
    <mergeCell ref="C6774:F6774"/>
    <mergeCell ref="I6774:J6774"/>
    <mergeCell ref="K6774:N6774"/>
    <mergeCell ref="O6774:P6774"/>
    <mergeCell ref="A6771:B6771"/>
    <mergeCell ref="C6771:F6771"/>
    <mergeCell ref="I6771:J6771"/>
    <mergeCell ref="K6771:N6771"/>
    <mergeCell ref="O6771:P6771"/>
    <mergeCell ref="A6772:B6772"/>
    <mergeCell ref="C6772:F6772"/>
    <mergeCell ref="I6772:J6772"/>
    <mergeCell ref="K6772:N6772"/>
    <mergeCell ref="O6772:P6772"/>
    <mergeCell ref="A6785:B6785"/>
    <mergeCell ref="C6785:F6785"/>
    <mergeCell ref="I6785:J6785"/>
    <mergeCell ref="K6785:N6785"/>
    <mergeCell ref="O6785:P6785"/>
    <mergeCell ref="A6786:B6786"/>
    <mergeCell ref="C6786:F6786"/>
    <mergeCell ref="I6786:J6786"/>
    <mergeCell ref="K6786:N6786"/>
    <mergeCell ref="O6786:P6786"/>
    <mergeCell ref="A6783:B6783"/>
    <mergeCell ref="C6783:F6783"/>
    <mergeCell ref="I6783:J6783"/>
    <mergeCell ref="K6783:N6783"/>
    <mergeCell ref="O6783:P6783"/>
    <mergeCell ref="A6784:B6784"/>
    <mergeCell ref="C6784:F6784"/>
    <mergeCell ref="I6784:J6784"/>
    <mergeCell ref="K6784:N6784"/>
    <mergeCell ref="O6784:P6784"/>
    <mergeCell ref="A6781:B6781"/>
    <mergeCell ref="C6781:F6781"/>
    <mergeCell ref="I6781:J6781"/>
    <mergeCell ref="K6781:N6781"/>
    <mergeCell ref="O6781:P6781"/>
    <mergeCell ref="A6782:B6782"/>
    <mergeCell ref="C6782:F6782"/>
    <mergeCell ref="I6782:J6782"/>
    <mergeCell ref="K6782:N6782"/>
    <mergeCell ref="O6782:P6782"/>
    <mergeCell ref="A6779:B6779"/>
    <mergeCell ref="C6779:F6779"/>
    <mergeCell ref="I6779:J6779"/>
    <mergeCell ref="K6779:N6779"/>
    <mergeCell ref="O6779:P6779"/>
    <mergeCell ref="A6780:B6780"/>
    <mergeCell ref="C6780:F6780"/>
    <mergeCell ref="I6780:J6780"/>
    <mergeCell ref="K6780:N6780"/>
    <mergeCell ref="O6780:P6780"/>
    <mergeCell ref="A6793:B6793"/>
    <mergeCell ref="C6793:F6793"/>
    <mergeCell ref="I6793:J6793"/>
    <mergeCell ref="K6793:N6793"/>
    <mergeCell ref="O6793:P6793"/>
    <mergeCell ref="A6794:B6794"/>
    <mergeCell ref="C6794:F6794"/>
    <mergeCell ref="I6794:J6794"/>
    <mergeCell ref="K6794:N6794"/>
    <mergeCell ref="O6794:P6794"/>
    <mergeCell ref="A6791:B6791"/>
    <mergeCell ref="C6791:F6791"/>
    <mergeCell ref="I6791:J6791"/>
    <mergeCell ref="K6791:N6791"/>
    <mergeCell ref="O6791:P6791"/>
    <mergeCell ref="A6792:B6792"/>
    <mergeCell ref="C6792:F6792"/>
    <mergeCell ref="I6792:J6792"/>
    <mergeCell ref="K6792:N6792"/>
    <mergeCell ref="O6792:P6792"/>
    <mergeCell ref="A6789:B6789"/>
    <mergeCell ref="C6789:F6789"/>
    <mergeCell ref="I6789:J6789"/>
    <mergeCell ref="K6789:N6789"/>
    <mergeCell ref="O6789:P6789"/>
    <mergeCell ref="A6790:B6790"/>
    <mergeCell ref="C6790:F6790"/>
    <mergeCell ref="I6790:J6790"/>
    <mergeCell ref="K6790:N6790"/>
    <mergeCell ref="O6790:P6790"/>
    <mergeCell ref="A6787:B6787"/>
    <mergeCell ref="C6787:F6787"/>
    <mergeCell ref="I6787:J6787"/>
    <mergeCell ref="K6787:N6787"/>
    <mergeCell ref="O6787:P6787"/>
    <mergeCell ref="A6788:B6788"/>
    <mergeCell ref="C6788:F6788"/>
    <mergeCell ref="I6788:J6788"/>
    <mergeCell ref="K6788:N6788"/>
    <mergeCell ref="O6788:P6788"/>
    <mergeCell ref="A6801:B6801"/>
    <mergeCell ref="C6801:F6801"/>
    <mergeCell ref="I6801:J6801"/>
    <mergeCell ref="K6801:N6801"/>
    <mergeCell ref="O6801:P6801"/>
    <mergeCell ref="A6802:B6802"/>
    <mergeCell ref="C6802:F6802"/>
    <mergeCell ref="I6802:J6802"/>
    <mergeCell ref="K6802:N6802"/>
    <mergeCell ref="O6802:P6802"/>
    <mergeCell ref="A6799:B6799"/>
    <mergeCell ref="C6799:F6799"/>
    <mergeCell ref="I6799:J6799"/>
    <mergeCell ref="K6799:N6799"/>
    <mergeCell ref="O6799:P6799"/>
    <mergeCell ref="A6800:B6800"/>
    <mergeCell ref="C6800:F6800"/>
    <mergeCell ref="I6800:J6800"/>
    <mergeCell ref="K6800:N6800"/>
    <mergeCell ref="O6800:P6800"/>
    <mergeCell ref="A6797:B6797"/>
    <mergeCell ref="C6797:F6797"/>
    <mergeCell ref="I6797:J6797"/>
    <mergeCell ref="K6797:N6797"/>
    <mergeCell ref="O6797:P6797"/>
    <mergeCell ref="A6798:B6798"/>
    <mergeCell ref="C6798:F6798"/>
    <mergeCell ref="I6798:J6798"/>
    <mergeCell ref="K6798:N6798"/>
    <mergeCell ref="O6798:P6798"/>
    <mergeCell ref="A6795:B6795"/>
    <mergeCell ref="C6795:F6795"/>
    <mergeCell ref="I6795:J6795"/>
    <mergeCell ref="K6795:N6795"/>
    <mergeCell ref="O6795:P6795"/>
    <mergeCell ref="A6796:B6796"/>
    <mergeCell ref="C6796:F6796"/>
    <mergeCell ref="I6796:J6796"/>
    <mergeCell ref="K6796:N6796"/>
    <mergeCell ref="O6796:P6796"/>
    <mergeCell ref="A6809:B6809"/>
    <mergeCell ref="C6809:F6809"/>
    <mergeCell ref="I6809:J6809"/>
    <mergeCell ref="K6809:N6809"/>
    <mergeCell ref="O6809:P6809"/>
    <mergeCell ref="A6810:B6810"/>
    <mergeCell ref="C6810:F6810"/>
    <mergeCell ref="I6810:J6810"/>
    <mergeCell ref="K6810:N6810"/>
    <mergeCell ref="O6810:P6810"/>
    <mergeCell ref="A6807:B6807"/>
    <mergeCell ref="C6807:F6807"/>
    <mergeCell ref="I6807:J6807"/>
    <mergeCell ref="K6807:N6807"/>
    <mergeCell ref="O6807:P6807"/>
    <mergeCell ref="A6808:B6808"/>
    <mergeCell ref="C6808:F6808"/>
    <mergeCell ref="I6808:J6808"/>
    <mergeCell ref="K6808:N6808"/>
    <mergeCell ref="O6808:P6808"/>
    <mergeCell ref="A6805:B6805"/>
    <mergeCell ref="C6805:F6805"/>
    <mergeCell ref="I6805:J6805"/>
    <mergeCell ref="K6805:N6805"/>
    <mergeCell ref="O6805:P6805"/>
    <mergeCell ref="A6806:B6806"/>
    <mergeCell ref="C6806:F6806"/>
    <mergeCell ref="I6806:J6806"/>
    <mergeCell ref="K6806:N6806"/>
    <mergeCell ref="O6806:P6806"/>
    <mergeCell ref="A6803:B6803"/>
    <mergeCell ref="C6803:F6803"/>
    <mergeCell ref="I6803:J6803"/>
    <mergeCell ref="K6803:N6803"/>
    <mergeCell ref="O6803:P6803"/>
    <mergeCell ref="A6804:B6804"/>
    <mergeCell ref="C6804:F6804"/>
    <mergeCell ref="I6804:J6804"/>
    <mergeCell ref="K6804:N6804"/>
    <mergeCell ref="O6804:P6804"/>
    <mergeCell ref="A6817:B6817"/>
    <mergeCell ref="C6817:F6817"/>
    <mergeCell ref="I6817:J6817"/>
    <mergeCell ref="K6817:N6817"/>
    <mergeCell ref="O6817:P6817"/>
    <mergeCell ref="A6818:B6818"/>
    <mergeCell ref="C6818:F6818"/>
    <mergeCell ref="I6818:J6818"/>
    <mergeCell ref="K6818:N6818"/>
    <mergeCell ref="O6818:P6818"/>
    <mergeCell ref="A6815:B6815"/>
    <mergeCell ref="C6815:F6815"/>
    <mergeCell ref="I6815:J6815"/>
    <mergeCell ref="K6815:N6815"/>
    <mergeCell ref="O6815:P6815"/>
    <mergeCell ref="A6816:B6816"/>
    <mergeCell ref="C6816:F6816"/>
    <mergeCell ref="I6816:J6816"/>
    <mergeCell ref="K6816:N6816"/>
    <mergeCell ref="O6816:P6816"/>
    <mergeCell ref="A6813:B6813"/>
    <mergeCell ref="C6813:F6813"/>
    <mergeCell ref="I6813:J6813"/>
    <mergeCell ref="K6813:N6813"/>
    <mergeCell ref="O6813:P6813"/>
    <mergeCell ref="A6814:B6814"/>
    <mergeCell ref="C6814:F6814"/>
    <mergeCell ref="I6814:J6814"/>
    <mergeCell ref="K6814:N6814"/>
    <mergeCell ref="O6814:P6814"/>
    <mergeCell ref="A6811:B6811"/>
    <mergeCell ref="C6811:F6811"/>
    <mergeCell ref="I6811:J6811"/>
    <mergeCell ref="K6811:N6811"/>
    <mergeCell ref="O6811:P6811"/>
    <mergeCell ref="A6812:B6812"/>
    <mergeCell ref="C6812:F6812"/>
    <mergeCell ref="I6812:J6812"/>
    <mergeCell ref="K6812:N6812"/>
    <mergeCell ref="O6812:P6812"/>
    <mergeCell ref="A6825:B6825"/>
    <mergeCell ref="C6825:F6825"/>
    <mergeCell ref="I6825:J6825"/>
    <mergeCell ref="K6825:N6825"/>
    <mergeCell ref="O6825:P6825"/>
    <mergeCell ref="A6826:B6826"/>
    <mergeCell ref="C6826:F6826"/>
    <mergeCell ref="I6826:J6826"/>
    <mergeCell ref="K6826:N6826"/>
    <mergeCell ref="O6826:P6826"/>
    <mergeCell ref="A6823:B6823"/>
    <mergeCell ref="C6823:F6823"/>
    <mergeCell ref="I6823:J6823"/>
    <mergeCell ref="K6823:N6823"/>
    <mergeCell ref="O6823:P6823"/>
    <mergeCell ref="A6824:B6824"/>
    <mergeCell ref="C6824:F6824"/>
    <mergeCell ref="I6824:J6824"/>
    <mergeCell ref="K6824:N6824"/>
    <mergeCell ref="O6824:P6824"/>
    <mergeCell ref="A6821:B6821"/>
    <mergeCell ref="C6821:F6821"/>
    <mergeCell ref="I6821:J6821"/>
    <mergeCell ref="K6821:N6821"/>
    <mergeCell ref="O6821:P6821"/>
    <mergeCell ref="A6822:B6822"/>
    <mergeCell ref="C6822:F6822"/>
    <mergeCell ref="I6822:J6822"/>
    <mergeCell ref="K6822:N6822"/>
    <mergeCell ref="O6822:P6822"/>
    <mergeCell ref="A6819:B6819"/>
    <mergeCell ref="C6819:F6819"/>
    <mergeCell ref="I6819:J6819"/>
    <mergeCell ref="K6819:N6819"/>
    <mergeCell ref="O6819:P6819"/>
    <mergeCell ref="A6820:B6820"/>
    <mergeCell ref="C6820:F6820"/>
    <mergeCell ref="I6820:J6820"/>
    <mergeCell ref="K6820:N6820"/>
    <mergeCell ref="O6820:P6820"/>
    <mergeCell ref="A6834:B6834"/>
    <mergeCell ref="C6834:F6834"/>
    <mergeCell ref="I6834:J6834"/>
    <mergeCell ref="K6834:N6834"/>
    <mergeCell ref="O6834:P6834"/>
    <mergeCell ref="A6835:B6835"/>
    <mergeCell ref="C6835:F6835"/>
    <mergeCell ref="I6835:J6835"/>
    <mergeCell ref="K6835:N6835"/>
    <mergeCell ref="O6835:P6835"/>
    <mergeCell ref="A6832:B6832"/>
    <mergeCell ref="C6832:Q6832"/>
    <mergeCell ref="A6833:B6833"/>
    <mergeCell ref="C6833:F6833"/>
    <mergeCell ref="I6833:J6833"/>
    <mergeCell ref="K6833:N6833"/>
    <mergeCell ref="O6833:P6833"/>
    <mergeCell ref="A6829:B6829"/>
    <mergeCell ref="C6829:F6829"/>
    <mergeCell ref="I6829:J6829"/>
    <mergeCell ref="K6829:N6829"/>
    <mergeCell ref="O6829:P6829"/>
    <mergeCell ref="A6830:F6830"/>
    <mergeCell ref="I6830:J6830"/>
    <mergeCell ref="K6830:N6830"/>
    <mergeCell ref="O6830:P6830"/>
    <mergeCell ref="A6827:B6827"/>
    <mergeCell ref="C6827:F6827"/>
    <mergeCell ref="I6827:J6827"/>
    <mergeCell ref="K6827:N6827"/>
    <mergeCell ref="O6827:P6827"/>
    <mergeCell ref="A6828:B6828"/>
    <mergeCell ref="C6828:F6828"/>
    <mergeCell ref="I6828:J6828"/>
    <mergeCell ref="K6828:N6828"/>
    <mergeCell ref="O6828:P6828"/>
    <mergeCell ref="A6842:B6842"/>
    <mergeCell ref="C6842:F6842"/>
    <mergeCell ref="I6842:J6842"/>
    <mergeCell ref="K6842:N6842"/>
    <mergeCell ref="O6842:P6842"/>
    <mergeCell ref="A6843:B6843"/>
    <mergeCell ref="C6843:F6843"/>
    <mergeCell ref="I6843:J6843"/>
    <mergeCell ref="K6843:N6843"/>
    <mergeCell ref="O6843:P6843"/>
    <mergeCell ref="A6840:B6840"/>
    <mergeCell ref="C6840:F6840"/>
    <mergeCell ref="I6840:J6840"/>
    <mergeCell ref="K6840:N6840"/>
    <mergeCell ref="O6840:P6840"/>
    <mergeCell ref="A6841:B6841"/>
    <mergeCell ref="C6841:F6841"/>
    <mergeCell ref="I6841:J6841"/>
    <mergeCell ref="K6841:N6841"/>
    <mergeCell ref="O6841:P6841"/>
    <mergeCell ref="A6838:B6838"/>
    <mergeCell ref="C6838:F6838"/>
    <mergeCell ref="I6838:J6838"/>
    <mergeCell ref="K6838:N6838"/>
    <mergeCell ref="O6838:P6838"/>
    <mergeCell ref="A6839:B6839"/>
    <mergeCell ref="C6839:F6839"/>
    <mergeCell ref="I6839:J6839"/>
    <mergeCell ref="K6839:N6839"/>
    <mergeCell ref="O6839:P6839"/>
    <mergeCell ref="A6836:B6836"/>
    <mergeCell ref="C6836:F6836"/>
    <mergeCell ref="I6836:J6836"/>
    <mergeCell ref="K6836:N6836"/>
    <mergeCell ref="O6836:P6836"/>
    <mergeCell ref="A6837:B6837"/>
    <mergeCell ref="C6837:F6837"/>
    <mergeCell ref="I6837:J6837"/>
    <mergeCell ref="K6837:N6837"/>
    <mergeCell ref="O6837:P6837"/>
    <mergeCell ref="A6851:B6851"/>
    <mergeCell ref="C6851:F6851"/>
    <mergeCell ref="I6851:J6851"/>
    <mergeCell ref="K6851:N6851"/>
    <mergeCell ref="O6851:P6851"/>
    <mergeCell ref="A6852:B6852"/>
    <mergeCell ref="C6852:F6852"/>
    <mergeCell ref="I6852:J6852"/>
    <mergeCell ref="K6852:N6852"/>
    <mergeCell ref="O6852:P6852"/>
    <mergeCell ref="A6849:B6849"/>
    <mergeCell ref="C6849:F6849"/>
    <mergeCell ref="I6849:J6849"/>
    <mergeCell ref="K6849:N6849"/>
    <mergeCell ref="O6849:P6849"/>
    <mergeCell ref="A6850:B6850"/>
    <mergeCell ref="C6850:F6850"/>
    <mergeCell ref="I6850:J6850"/>
    <mergeCell ref="K6850:N6850"/>
    <mergeCell ref="O6850:P6850"/>
    <mergeCell ref="A6846:F6846"/>
    <mergeCell ref="I6846:J6846"/>
    <mergeCell ref="K6846:N6846"/>
    <mergeCell ref="O6846:P6846"/>
    <mergeCell ref="A6848:B6848"/>
    <mergeCell ref="C6848:Q6848"/>
    <mergeCell ref="A6844:B6844"/>
    <mergeCell ref="C6844:F6844"/>
    <mergeCell ref="I6844:J6844"/>
    <mergeCell ref="K6844:N6844"/>
    <mergeCell ref="O6844:P6844"/>
    <mergeCell ref="A6845:B6845"/>
    <mergeCell ref="C6845:F6845"/>
    <mergeCell ref="I6845:J6845"/>
    <mergeCell ref="K6845:N6845"/>
    <mergeCell ref="O6845:P6845"/>
    <mergeCell ref="A6859:B6859"/>
    <mergeCell ref="C6859:F6859"/>
    <mergeCell ref="I6859:J6859"/>
    <mergeCell ref="K6859:N6859"/>
    <mergeCell ref="O6859:P6859"/>
    <mergeCell ref="A6860:B6860"/>
    <mergeCell ref="C6860:F6860"/>
    <mergeCell ref="I6860:J6860"/>
    <mergeCell ref="K6860:N6860"/>
    <mergeCell ref="O6860:P6860"/>
    <mergeCell ref="A6857:B6857"/>
    <mergeCell ref="C6857:F6857"/>
    <mergeCell ref="I6857:J6857"/>
    <mergeCell ref="K6857:N6857"/>
    <mergeCell ref="O6857:P6857"/>
    <mergeCell ref="A6858:B6858"/>
    <mergeCell ref="C6858:F6858"/>
    <mergeCell ref="I6858:J6858"/>
    <mergeCell ref="K6858:N6858"/>
    <mergeCell ref="O6858:P6858"/>
    <mergeCell ref="A6855:B6855"/>
    <mergeCell ref="C6855:F6855"/>
    <mergeCell ref="I6855:J6855"/>
    <mergeCell ref="K6855:N6855"/>
    <mergeCell ref="O6855:P6855"/>
    <mergeCell ref="A6856:B6856"/>
    <mergeCell ref="C6856:F6856"/>
    <mergeCell ref="I6856:J6856"/>
    <mergeCell ref="K6856:N6856"/>
    <mergeCell ref="O6856:P6856"/>
    <mergeCell ref="A6853:B6853"/>
    <mergeCell ref="C6853:F6853"/>
    <mergeCell ref="I6853:J6853"/>
    <mergeCell ref="K6853:N6853"/>
    <mergeCell ref="O6853:P6853"/>
    <mergeCell ref="A6854:B6854"/>
    <mergeCell ref="C6854:F6854"/>
    <mergeCell ref="I6854:J6854"/>
    <mergeCell ref="K6854:N6854"/>
    <mergeCell ref="O6854:P6854"/>
    <mergeCell ref="A6867:B6867"/>
    <mergeCell ref="C6867:F6867"/>
    <mergeCell ref="I6867:J6867"/>
    <mergeCell ref="K6867:N6867"/>
    <mergeCell ref="O6867:P6867"/>
    <mergeCell ref="A6868:B6868"/>
    <mergeCell ref="C6868:F6868"/>
    <mergeCell ref="I6868:J6868"/>
    <mergeCell ref="K6868:N6868"/>
    <mergeCell ref="O6868:P6868"/>
    <mergeCell ref="A6865:B6865"/>
    <mergeCell ref="C6865:F6865"/>
    <mergeCell ref="I6865:J6865"/>
    <mergeCell ref="K6865:N6865"/>
    <mergeCell ref="O6865:P6865"/>
    <mergeCell ref="A6866:B6866"/>
    <mergeCell ref="C6866:F6866"/>
    <mergeCell ref="I6866:J6866"/>
    <mergeCell ref="K6866:N6866"/>
    <mergeCell ref="O6866:P6866"/>
    <mergeCell ref="A6863:B6863"/>
    <mergeCell ref="C6863:F6863"/>
    <mergeCell ref="I6863:J6863"/>
    <mergeCell ref="K6863:N6863"/>
    <mergeCell ref="O6863:P6863"/>
    <mergeCell ref="A6864:B6864"/>
    <mergeCell ref="C6864:F6864"/>
    <mergeCell ref="I6864:J6864"/>
    <mergeCell ref="K6864:N6864"/>
    <mergeCell ref="O6864:P6864"/>
    <mergeCell ref="A6861:B6861"/>
    <mergeCell ref="C6861:F6861"/>
    <mergeCell ref="I6861:J6861"/>
    <mergeCell ref="K6861:N6861"/>
    <mergeCell ref="O6861:P6861"/>
    <mergeCell ref="A6862:B6862"/>
    <mergeCell ref="C6862:F6862"/>
    <mergeCell ref="I6862:J6862"/>
    <mergeCell ref="K6862:N6862"/>
    <mergeCell ref="O6862:P6862"/>
    <mergeCell ref="A6875:B6875"/>
    <mergeCell ref="C6875:F6875"/>
    <mergeCell ref="I6875:J6875"/>
    <mergeCell ref="K6875:N6875"/>
    <mergeCell ref="O6875:P6875"/>
    <mergeCell ref="A6876:B6876"/>
    <mergeCell ref="C6876:F6876"/>
    <mergeCell ref="I6876:J6876"/>
    <mergeCell ref="K6876:N6876"/>
    <mergeCell ref="O6876:P6876"/>
    <mergeCell ref="A6873:B6873"/>
    <mergeCell ref="C6873:F6873"/>
    <mergeCell ref="I6873:J6873"/>
    <mergeCell ref="K6873:N6873"/>
    <mergeCell ref="O6873:P6873"/>
    <mergeCell ref="A6874:B6874"/>
    <mergeCell ref="C6874:F6874"/>
    <mergeCell ref="I6874:J6874"/>
    <mergeCell ref="K6874:N6874"/>
    <mergeCell ref="O6874:P6874"/>
    <mergeCell ref="A6871:B6871"/>
    <mergeCell ref="C6871:F6871"/>
    <mergeCell ref="I6871:J6871"/>
    <mergeCell ref="K6871:N6871"/>
    <mergeCell ref="O6871:P6871"/>
    <mergeCell ref="A6872:B6872"/>
    <mergeCell ref="C6872:F6872"/>
    <mergeCell ref="I6872:J6872"/>
    <mergeCell ref="K6872:N6872"/>
    <mergeCell ref="O6872:P6872"/>
    <mergeCell ref="A6869:B6869"/>
    <mergeCell ref="C6869:F6869"/>
    <mergeCell ref="I6869:J6869"/>
    <mergeCell ref="K6869:N6869"/>
    <mergeCell ref="O6869:P6869"/>
    <mergeCell ref="A6870:B6870"/>
    <mergeCell ref="C6870:F6870"/>
    <mergeCell ref="I6870:J6870"/>
    <mergeCell ref="K6870:N6870"/>
    <mergeCell ref="O6870:P6870"/>
    <mergeCell ref="A6883:B6883"/>
    <mergeCell ref="C6883:F6883"/>
    <mergeCell ref="I6883:J6883"/>
    <mergeCell ref="K6883:N6883"/>
    <mergeCell ref="O6883:P6883"/>
    <mergeCell ref="A6884:B6884"/>
    <mergeCell ref="C6884:F6884"/>
    <mergeCell ref="I6884:J6884"/>
    <mergeCell ref="K6884:N6884"/>
    <mergeCell ref="O6884:P6884"/>
    <mergeCell ref="A6881:B6881"/>
    <mergeCell ref="C6881:F6881"/>
    <mergeCell ref="I6881:J6881"/>
    <mergeCell ref="K6881:N6881"/>
    <mergeCell ref="O6881:P6881"/>
    <mergeCell ref="A6882:B6882"/>
    <mergeCell ref="C6882:F6882"/>
    <mergeCell ref="I6882:J6882"/>
    <mergeCell ref="K6882:N6882"/>
    <mergeCell ref="O6882:P6882"/>
    <mergeCell ref="A6879:B6879"/>
    <mergeCell ref="C6879:F6879"/>
    <mergeCell ref="I6879:J6879"/>
    <mergeCell ref="K6879:N6879"/>
    <mergeCell ref="O6879:P6879"/>
    <mergeCell ref="A6880:B6880"/>
    <mergeCell ref="C6880:F6880"/>
    <mergeCell ref="I6880:J6880"/>
    <mergeCell ref="K6880:N6880"/>
    <mergeCell ref="O6880:P6880"/>
    <mergeCell ref="A6877:B6877"/>
    <mergeCell ref="C6877:F6877"/>
    <mergeCell ref="I6877:J6877"/>
    <mergeCell ref="K6877:N6877"/>
    <mergeCell ref="O6877:P6877"/>
    <mergeCell ref="A6878:B6878"/>
    <mergeCell ref="C6878:F6878"/>
    <mergeCell ref="I6878:J6878"/>
    <mergeCell ref="K6878:N6878"/>
    <mergeCell ref="O6878:P6878"/>
    <mergeCell ref="A6891:B6891"/>
    <mergeCell ref="C6891:F6891"/>
    <mergeCell ref="I6891:J6891"/>
    <mergeCell ref="K6891:N6891"/>
    <mergeCell ref="O6891:P6891"/>
    <mergeCell ref="A6892:B6892"/>
    <mergeCell ref="C6892:F6892"/>
    <mergeCell ref="I6892:J6892"/>
    <mergeCell ref="K6892:N6892"/>
    <mergeCell ref="O6892:P6892"/>
    <mergeCell ref="A6889:B6889"/>
    <mergeCell ref="C6889:F6889"/>
    <mergeCell ref="I6889:J6889"/>
    <mergeCell ref="K6889:N6889"/>
    <mergeCell ref="O6889:P6889"/>
    <mergeCell ref="A6890:B6890"/>
    <mergeCell ref="C6890:F6890"/>
    <mergeCell ref="I6890:J6890"/>
    <mergeCell ref="K6890:N6890"/>
    <mergeCell ref="O6890:P6890"/>
    <mergeCell ref="A6887:B6887"/>
    <mergeCell ref="C6887:F6887"/>
    <mergeCell ref="I6887:J6887"/>
    <mergeCell ref="K6887:N6887"/>
    <mergeCell ref="O6887:P6887"/>
    <mergeCell ref="A6888:B6888"/>
    <mergeCell ref="C6888:F6888"/>
    <mergeCell ref="I6888:J6888"/>
    <mergeCell ref="K6888:N6888"/>
    <mergeCell ref="O6888:P6888"/>
    <mergeCell ref="A6885:B6885"/>
    <mergeCell ref="C6885:F6885"/>
    <mergeCell ref="I6885:J6885"/>
    <mergeCell ref="K6885:N6885"/>
    <mergeCell ref="O6885:P6885"/>
    <mergeCell ref="A6886:B6886"/>
    <mergeCell ref="C6886:F6886"/>
    <mergeCell ref="I6886:J6886"/>
    <mergeCell ref="K6886:N6886"/>
    <mergeCell ref="O6886:P6886"/>
    <mergeCell ref="A6899:B6899"/>
    <mergeCell ref="C6899:F6899"/>
    <mergeCell ref="I6899:J6899"/>
    <mergeCell ref="K6899:N6899"/>
    <mergeCell ref="O6899:P6899"/>
    <mergeCell ref="A6900:B6900"/>
    <mergeCell ref="C6900:F6900"/>
    <mergeCell ref="I6900:J6900"/>
    <mergeCell ref="K6900:N6900"/>
    <mergeCell ref="O6900:P6900"/>
    <mergeCell ref="A6897:B6897"/>
    <mergeCell ref="C6897:F6897"/>
    <mergeCell ref="I6897:J6897"/>
    <mergeCell ref="K6897:N6897"/>
    <mergeCell ref="O6897:P6897"/>
    <mergeCell ref="A6898:B6898"/>
    <mergeCell ref="C6898:F6898"/>
    <mergeCell ref="I6898:J6898"/>
    <mergeCell ref="K6898:N6898"/>
    <mergeCell ref="O6898:P6898"/>
    <mergeCell ref="A6895:B6895"/>
    <mergeCell ref="C6895:F6895"/>
    <mergeCell ref="I6895:J6895"/>
    <mergeCell ref="K6895:N6895"/>
    <mergeCell ref="O6895:P6895"/>
    <mergeCell ref="A6896:B6896"/>
    <mergeCell ref="C6896:F6896"/>
    <mergeCell ref="I6896:J6896"/>
    <mergeCell ref="K6896:N6896"/>
    <mergeCell ref="O6896:P6896"/>
    <mergeCell ref="A6893:B6893"/>
    <mergeCell ref="C6893:F6893"/>
    <mergeCell ref="I6893:J6893"/>
    <mergeCell ref="K6893:N6893"/>
    <mergeCell ref="O6893:P6893"/>
    <mergeCell ref="A6894:B6894"/>
    <mergeCell ref="C6894:F6894"/>
    <mergeCell ref="I6894:J6894"/>
    <mergeCell ref="K6894:N6894"/>
    <mergeCell ref="O6894:P6894"/>
    <mergeCell ref="A6907:B6907"/>
    <mergeCell ref="C6907:F6907"/>
    <mergeCell ref="I6907:J6907"/>
    <mergeCell ref="K6907:N6907"/>
    <mergeCell ref="O6907:P6907"/>
    <mergeCell ref="A6908:B6908"/>
    <mergeCell ref="C6908:F6908"/>
    <mergeCell ref="I6908:J6908"/>
    <mergeCell ref="K6908:N6908"/>
    <mergeCell ref="O6908:P6908"/>
    <mergeCell ref="A6905:B6905"/>
    <mergeCell ref="C6905:F6905"/>
    <mergeCell ref="I6905:J6905"/>
    <mergeCell ref="K6905:N6905"/>
    <mergeCell ref="O6905:P6905"/>
    <mergeCell ref="A6906:B6906"/>
    <mergeCell ref="C6906:F6906"/>
    <mergeCell ref="I6906:J6906"/>
    <mergeCell ref="K6906:N6906"/>
    <mergeCell ref="O6906:P6906"/>
    <mergeCell ref="A6903:B6903"/>
    <mergeCell ref="C6903:F6903"/>
    <mergeCell ref="I6903:J6903"/>
    <mergeCell ref="K6903:N6903"/>
    <mergeCell ref="O6903:P6903"/>
    <mergeCell ref="A6904:B6904"/>
    <mergeCell ref="C6904:F6904"/>
    <mergeCell ref="I6904:J6904"/>
    <mergeCell ref="K6904:N6904"/>
    <mergeCell ref="O6904:P6904"/>
    <mergeCell ref="A6901:B6901"/>
    <mergeCell ref="C6901:F6901"/>
    <mergeCell ref="I6901:J6901"/>
    <mergeCell ref="K6901:N6901"/>
    <mergeCell ref="O6901:P6901"/>
    <mergeCell ref="A6902:B6902"/>
    <mergeCell ref="C6902:F6902"/>
    <mergeCell ref="I6902:J6902"/>
    <mergeCell ref="K6902:N6902"/>
    <mergeCell ref="O6902:P6902"/>
    <mergeCell ref="A6915:B6915"/>
    <mergeCell ref="C6915:F6915"/>
    <mergeCell ref="I6915:J6915"/>
    <mergeCell ref="K6915:N6915"/>
    <mergeCell ref="O6915:P6915"/>
    <mergeCell ref="A6916:B6916"/>
    <mergeCell ref="C6916:F6916"/>
    <mergeCell ref="I6916:J6916"/>
    <mergeCell ref="K6916:N6916"/>
    <mergeCell ref="O6916:P6916"/>
    <mergeCell ref="A6913:B6913"/>
    <mergeCell ref="C6913:F6913"/>
    <mergeCell ref="I6913:J6913"/>
    <mergeCell ref="K6913:N6913"/>
    <mergeCell ref="O6913:P6913"/>
    <mergeCell ref="A6914:B6914"/>
    <mergeCell ref="C6914:F6914"/>
    <mergeCell ref="I6914:J6914"/>
    <mergeCell ref="K6914:N6914"/>
    <mergeCell ref="O6914:P6914"/>
    <mergeCell ref="A6911:B6911"/>
    <mergeCell ref="C6911:F6911"/>
    <mergeCell ref="I6911:J6911"/>
    <mergeCell ref="K6911:N6911"/>
    <mergeCell ref="O6911:P6911"/>
    <mergeCell ref="A6912:B6912"/>
    <mergeCell ref="C6912:F6912"/>
    <mergeCell ref="I6912:J6912"/>
    <mergeCell ref="K6912:N6912"/>
    <mergeCell ref="O6912:P6912"/>
    <mergeCell ref="A6909:B6909"/>
    <mergeCell ref="C6909:F6909"/>
    <mergeCell ref="I6909:J6909"/>
    <mergeCell ref="K6909:N6909"/>
    <mergeCell ref="O6909:P6909"/>
    <mergeCell ref="A6910:B6910"/>
    <mergeCell ref="C6910:F6910"/>
    <mergeCell ref="I6910:J6910"/>
    <mergeCell ref="K6910:N6910"/>
    <mergeCell ref="O6910:P6910"/>
    <mergeCell ref="A6923:B6923"/>
    <mergeCell ref="C6923:F6923"/>
    <mergeCell ref="I6923:J6923"/>
    <mergeCell ref="K6923:N6923"/>
    <mergeCell ref="O6923:P6923"/>
    <mergeCell ref="A6924:B6924"/>
    <mergeCell ref="C6924:F6924"/>
    <mergeCell ref="I6924:J6924"/>
    <mergeCell ref="K6924:N6924"/>
    <mergeCell ref="O6924:P6924"/>
    <mergeCell ref="A6921:B6921"/>
    <mergeCell ref="C6921:F6921"/>
    <mergeCell ref="I6921:J6921"/>
    <mergeCell ref="K6921:N6921"/>
    <mergeCell ref="O6921:P6921"/>
    <mergeCell ref="A6922:B6922"/>
    <mergeCell ref="C6922:F6922"/>
    <mergeCell ref="I6922:J6922"/>
    <mergeCell ref="K6922:N6922"/>
    <mergeCell ref="O6922:P6922"/>
    <mergeCell ref="A6919:B6919"/>
    <mergeCell ref="C6919:F6919"/>
    <mergeCell ref="I6919:J6919"/>
    <mergeCell ref="K6919:N6919"/>
    <mergeCell ref="O6919:P6919"/>
    <mergeCell ref="A6920:B6920"/>
    <mergeCell ref="C6920:F6920"/>
    <mergeCell ref="I6920:J6920"/>
    <mergeCell ref="K6920:N6920"/>
    <mergeCell ref="O6920:P6920"/>
    <mergeCell ref="A6917:B6917"/>
    <mergeCell ref="C6917:F6917"/>
    <mergeCell ref="I6917:J6917"/>
    <mergeCell ref="K6917:N6917"/>
    <mergeCell ref="O6917:P6917"/>
    <mergeCell ref="A6918:B6918"/>
    <mergeCell ref="C6918:F6918"/>
    <mergeCell ref="I6918:J6918"/>
    <mergeCell ref="K6918:N6918"/>
    <mergeCell ref="O6918:P6918"/>
    <mergeCell ref="A6931:B6931"/>
    <mergeCell ref="C6931:F6931"/>
    <mergeCell ref="I6931:J6931"/>
    <mergeCell ref="K6931:N6931"/>
    <mergeCell ref="O6931:P6931"/>
    <mergeCell ref="A6932:B6932"/>
    <mergeCell ref="C6932:F6932"/>
    <mergeCell ref="I6932:J6932"/>
    <mergeCell ref="K6932:N6932"/>
    <mergeCell ref="O6932:P6932"/>
    <mergeCell ref="A6929:B6929"/>
    <mergeCell ref="C6929:F6929"/>
    <mergeCell ref="I6929:J6929"/>
    <mergeCell ref="K6929:N6929"/>
    <mergeCell ref="O6929:P6929"/>
    <mergeCell ref="A6930:B6930"/>
    <mergeCell ref="C6930:F6930"/>
    <mergeCell ref="I6930:J6930"/>
    <mergeCell ref="K6930:N6930"/>
    <mergeCell ref="O6930:P6930"/>
    <mergeCell ref="A6927:B6927"/>
    <mergeCell ref="C6927:F6927"/>
    <mergeCell ref="I6927:J6927"/>
    <mergeCell ref="K6927:N6927"/>
    <mergeCell ref="O6927:P6927"/>
    <mergeCell ref="A6928:B6928"/>
    <mergeCell ref="C6928:F6928"/>
    <mergeCell ref="I6928:J6928"/>
    <mergeCell ref="K6928:N6928"/>
    <mergeCell ref="O6928:P6928"/>
    <mergeCell ref="A6925:B6925"/>
    <mergeCell ref="C6925:F6925"/>
    <mergeCell ref="I6925:J6925"/>
    <mergeCell ref="K6925:N6925"/>
    <mergeCell ref="O6925:P6925"/>
    <mergeCell ref="A6926:B6926"/>
    <mergeCell ref="C6926:F6926"/>
    <mergeCell ref="I6926:J6926"/>
    <mergeCell ref="K6926:N6926"/>
    <mergeCell ref="O6926:P6926"/>
    <mergeCell ref="A6939:B6939"/>
    <mergeCell ref="C6939:F6939"/>
    <mergeCell ref="I6939:J6939"/>
    <mergeCell ref="K6939:N6939"/>
    <mergeCell ref="O6939:P6939"/>
    <mergeCell ref="A6940:B6940"/>
    <mergeCell ref="C6940:F6940"/>
    <mergeCell ref="I6940:J6940"/>
    <mergeCell ref="K6940:N6940"/>
    <mergeCell ref="O6940:P6940"/>
    <mergeCell ref="A6937:B6937"/>
    <mergeCell ref="C6937:F6937"/>
    <mergeCell ref="I6937:J6937"/>
    <mergeCell ref="K6937:N6937"/>
    <mergeCell ref="O6937:P6937"/>
    <mergeCell ref="A6938:B6938"/>
    <mergeCell ref="C6938:F6938"/>
    <mergeCell ref="I6938:J6938"/>
    <mergeCell ref="K6938:N6938"/>
    <mergeCell ref="O6938:P6938"/>
    <mergeCell ref="A6935:B6935"/>
    <mergeCell ref="C6935:F6935"/>
    <mergeCell ref="I6935:J6935"/>
    <mergeCell ref="K6935:N6935"/>
    <mergeCell ref="O6935:P6935"/>
    <mergeCell ref="A6936:B6936"/>
    <mergeCell ref="C6936:F6936"/>
    <mergeCell ref="I6936:J6936"/>
    <mergeCell ref="K6936:N6936"/>
    <mergeCell ref="O6936:P6936"/>
    <mergeCell ref="A6933:B6933"/>
    <mergeCell ref="C6933:F6933"/>
    <mergeCell ref="I6933:J6933"/>
    <mergeCell ref="K6933:N6933"/>
    <mergeCell ref="O6933:P6933"/>
    <mergeCell ref="A6934:B6934"/>
    <mergeCell ref="C6934:F6934"/>
    <mergeCell ref="I6934:J6934"/>
    <mergeCell ref="K6934:N6934"/>
    <mergeCell ref="O6934:P6934"/>
    <mergeCell ref="A6947:B6947"/>
    <mergeCell ref="C6947:F6947"/>
    <mergeCell ref="I6947:J6947"/>
    <mergeCell ref="K6947:N6947"/>
    <mergeCell ref="O6947:P6947"/>
    <mergeCell ref="A6948:B6948"/>
    <mergeCell ref="C6948:F6948"/>
    <mergeCell ref="I6948:J6948"/>
    <mergeCell ref="K6948:N6948"/>
    <mergeCell ref="O6948:P6948"/>
    <mergeCell ref="A6945:B6945"/>
    <mergeCell ref="C6945:F6945"/>
    <mergeCell ref="I6945:J6945"/>
    <mergeCell ref="K6945:N6945"/>
    <mergeCell ref="O6945:P6945"/>
    <mergeCell ref="A6946:B6946"/>
    <mergeCell ref="C6946:F6946"/>
    <mergeCell ref="I6946:J6946"/>
    <mergeCell ref="K6946:N6946"/>
    <mergeCell ref="O6946:P6946"/>
    <mergeCell ref="A6943:B6943"/>
    <mergeCell ref="C6943:F6943"/>
    <mergeCell ref="I6943:J6943"/>
    <mergeCell ref="K6943:N6943"/>
    <mergeCell ref="O6943:P6943"/>
    <mergeCell ref="A6944:B6944"/>
    <mergeCell ref="C6944:F6944"/>
    <mergeCell ref="I6944:J6944"/>
    <mergeCell ref="K6944:N6944"/>
    <mergeCell ref="O6944:P6944"/>
    <mergeCell ref="A6941:B6941"/>
    <mergeCell ref="C6941:F6941"/>
    <mergeCell ref="I6941:J6941"/>
    <mergeCell ref="K6941:N6941"/>
    <mergeCell ref="O6941:P6941"/>
    <mergeCell ref="A6942:B6942"/>
    <mergeCell ref="C6942:F6942"/>
    <mergeCell ref="I6942:J6942"/>
    <mergeCell ref="K6942:N6942"/>
    <mergeCell ref="O6942:P6942"/>
    <mergeCell ref="A6955:B6955"/>
    <mergeCell ref="C6955:F6955"/>
    <mergeCell ref="I6955:J6955"/>
    <mergeCell ref="K6955:N6955"/>
    <mergeCell ref="O6955:P6955"/>
    <mergeCell ref="A6956:B6956"/>
    <mergeCell ref="C6956:F6956"/>
    <mergeCell ref="I6956:J6956"/>
    <mergeCell ref="K6956:N6956"/>
    <mergeCell ref="O6956:P6956"/>
    <mergeCell ref="A6953:B6953"/>
    <mergeCell ref="C6953:F6953"/>
    <mergeCell ref="I6953:J6953"/>
    <mergeCell ref="K6953:N6953"/>
    <mergeCell ref="O6953:P6953"/>
    <mergeCell ref="A6954:B6954"/>
    <mergeCell ref="C6954:F6954"/>
    <mergeCell ref="I6954:J6954"/>
    <mergeCell ref="K6954:N6954"/>
    <mergeCell ref="O6954:P6954"/>
    <mergeCell ref="A6951:B6951"/>
    <mergeCell ref="C6951:F6951"/>
    <mergeCell ref="I6951:J6951"/>
    <mergeCell ref="K6951:N6951"/>
    <mergeCell ref="O6951:P6951"/>
    <mergeCell ref="A6952:B6952"/>
    <mergeCell ref="C6952:F6952"/>
    <mergeCell ref="I6952:J6952"/>
    <mergeCell ref="K6952:N6952"/>
    <mergeCell ref="O6952:P6952"/>
    <mergeCell ref="A6949:B6949"/>
    <mergeCell ref="C6949:F6949"/>
    <mergeCell ref="I6949:J6949"/>
    <mergeCell ref="K6949:N6949"/>
    <mergeCell ref="O6949:P6949"/>
    <mergeCell ref="A6950:B6950"/>
    <mergeCell ref="C6950:F6950"/>
    <mergeCell ref="I6950:J6950"/>
    <mergeCell ref="K6950:N6950"/>
    <mergeCell ref="O6950:P6950"/>
    <mergeCell ref="A6963:B6963"/>
    <mergeCell ref="C6963:F6963"/>
    <mergeCell ref="I6963:J6963"/>
    <mergeCell ref="K6963:N6963"/>
    <mergeCell ref="O6963:P6963"/>
    <mergeCell ref="A6964:B6964"/>
    <mergeCell ref="C6964:F6964"/>
    <mergeCell ref="I6964:J6964"/>
    <mergeCell ref="K6964:N6964"/>
    <mergeCell ref="O6964:P6964"/>
    <mergeCell ref="A6961:B6961"/>
    <mergeCell ref="C6961:F6961"/>
    <mergeCell ref="I6961:J6961"/>
    <mergeCell ref="K6961:N6961"/>
    <mergeCell ref="O6961:P6961"/>
    <mergeCell ref="A6962:B6962"/>
    <mergeCell ref="C6962:F6962"/>
    <mergeCell ref="I6962:J6962"/>
    <mergeCell ref="K6962:N6962"/>
    <mergeCell ref="O6962:P6962"/>
    <mergeCell ref="A6959:B6959"/>
    <mergeCell ref="C6959:F6959"/>
    <mergeCell ref="I6959:J6959"/>
    <mergeCell ref="K6959:N6959"/>
    <mergeCell ref="O6959:P6959"/>
    <mergeCell ref="A6960:B6960"/>
    <mergeCell ref="C6960:F6960"/>
    <mergeCell ref="I6960:J6960"/>
    <mergeCell ref="K6960:N6960"/>
    <mergeCell ref="O6960:P6960"/>
    <mergeCell ref="A6957:B6957"/>
    <mergeCell ref="C6957:F6957"/>
    <mergeCell ref="I6957:J6957"/>
    <mergeCell ref="K6957:N6957"/>
    <mergeCell ref="O6957:P6957"/>
    <mergeCell ref="A6958:B6958"/>
    <mergeCell ref="C6958:F6958"/>
    <mergeCell ref="I6958:J6958"/>
    <mergeCell ref="K6958:N6958"/>
    <mergeCell ref="O6958:P6958"/>
    <mergeCell ref="A6971:B6971"/>
    <mergeCell ref="C6971:F6971"/>
    <mergeCell ref="I6971:J6971"/>
    <mergeCell ref="K6971:N6971"/>
    <mergeCell ref="O6971:P6971"/>
    <mergeCell ref="A6972:B6972"/>
    <mergeCell ref="C6972:F6972"/>
    <mergeCell ref="I6972:J6972"/>
    <mergeCell ref="K6972:N6972"/>
    <mergeCell ref="O6972:P6972"/>
    <mergeCell ref="A6969:B6969"/>
    <mergeCell ref="C6969:F6969"/>
    <mergeCell ref="I6969:J6969"/>
    <mergeCell ref="K6969:N6969"/>
    <mergeCell ref="O6969:P6969"/>
    <mergeCell ref="A6970:B6970"/>
    <mergeCell ref="C6970:F6970"/>
    <mergeCell ref="I6970:J6970"/>
    <mergeCell ref="K6970:N6970"/>
    <mergeCell ref="O6970:P6970"/>
    <mergeCell ref="A6967:B6967"/>
    <mergeCell ref="C6967:F6967"/>
    <mergeCell ref="I6967:J6967"/>
    <mergeCell ref="K6967:N6967"/>
    <mergeCell ref="O6967:P6967"/>
    <mergeCell ref="A6968:B6968"/>
    <mergeCell ref="C6968:F6968"/>
    <mergeCell ref="I6968:J6968"/>
    <mergeCell ref="K6968:N6968"/>
    <mergeCell ref="O6968:P6968"/>
    <mergeCell ref="A6965:B6965"/>
    <mergeCell ref="C6965:F6965"/>
    <mergeCell ref="I6965:J6965"/>
    <mergeCell ref="K6965:N6965"/>
    <mergeCell ref="O6965:P6965"/>
    <mergeCell ref="A6966:B6966"/>
    <mergeCell ref="C6966:F6966"/>
    <mergeCell ref="I6966:J6966"/>
    <mergeCell ref="K6966:N6966"/>
    <mergeCell ref="O6966:P6966"/>
    <mergeCell ref="A6979:B6979"/>
    <mergeCell ref="C6979:F6979"/>
    <mergeCell ref="I6979:J6979"/>
    <mergeCell ref="K6979:N6979"/>
    <mergeCell ref="O6979:P6979"/>
    <mergeCell ref="A6980:B6980"/>
    <mergeCell ref="C6980:F6980"/>
    <mergeCell ref="I6980:J6980"/>
    <mergeCell ref="K6980:N6980"/>
    <mergeCell ref="O6980:P6980"/>
    <mergeCell ref="A6977:B6977"/>
    <mergeCell ref="C6977:F6977"/>
    <mergeCell ref="I6977:J6977"/>
    <mergeCell ref="K6977:N6977"/>
    <mergeCell ref="O6977:P6977"/>
    <mergeCell ref="A6978:B6978"/>
    <mergeCell ref="C6978:F6978"/>
    <mergeCell ref="I6978:J6978"/>
    <mergeCell ref="K6978:N6978"/>
    <mergeCell ref="O6978:P6978"/>
    <mergeCell ref="A6975:B6975"/>
    <mergeCell ref="C6975:F6975"/>
    <mergeCell ref="I6975:J6975"/>
    <mergeCell ref="K6975:N6975"/>
    <mergeCell ref="O6975:P6975"/>
    <mergeCell ref="A6976:B6976"/>
    <mergeCell ref="C6976:F6976"/>
    <mergeCell ref="I6976:J6976"/>
    <mergeCell ref="K6976:N6976"/>
    <mergeCell ref="O6976:P6976"/>
    <mergeCell ref="A6973:B6973"/>
    <mergeCell ref="C6973:F6973"/>
    <mergeCell ref="I6973:J6973"/>
    <mergeCell ref="K6973:N6973"/>
    <mergeCell ref="O6973:P6973"/>
    <mergeCell ref="A6974:B6974"/>
    <mergeCell ref="C6974:F6974"/>
    <mergeCell ref="I6974:J6974"/>
    <mergeCell ref="K6974:N6974"/>
    <mergeCell ref="O6974:P6974"/>
    <mergeCell ref="A6987:B6987"/>
    <mergeCell ref="C6987:F6987"/>
    <mergeCell ref="I6987:J6987"/>
    <mergeCell ref="K6987:N6987"/>
    <mergeCell ref="O6987:P6987"/>
    <mergeCell ref="A6988:B6988"/>
    <mergeCell ref="C6988:F6988"/>
    <mergeCell ref="I6988:J6988"/>
    <mergeCell ref="K6988:N6988"/>
    <mergeCell ref="O6988:P6988"/>
    <mergeCell ref="A6985:B6985"/>
    <mergeCell ref="C6985:F6985"/>
    <mergeCell ref="I6985:J6985"/>
    <mergeCell ref="K6985:N6985"/>
    <mergeCell ref="O6985:P6985"/>
    <mergeCell ref="A6986:B6986"/>
    <mergeCell ref="C6986:F6986"/>
    <mergeCell ref="I6986:J6986"/>
    <mergeCell ref="K6986:N6986"/>
    <mergeCell ref="O6986:P6986"/>
    <mergeCell ref="A6983:B6983"/>
    <mergeCell ref="C6983:F6983"/>
    <mergeCell ref="I6983:J6983"/>
    <mergeCell ref="K6983:N6983"/>
    <mergeCell ref="O6983:P6983"/>
    <mergeCell ref="A6984:B6984"/>
    <mergeCell ref="C6984:F6984"/>
    <mergeCell ref="I6984:J6984"/>
    <mergeCell ref="K6984:N6984"/>
    <mergeCell ref="O6984:P6984"/>
    <mergeCell ref="A6981:B6981"/>
    <mergeCell ref="C6981:F6981"/>
    <mergeCell ref="I6981:J6981"/>
    <mergeCell ref="K6981:N6981"/>
    <mergeCell ref="O6981:P6981"/>
    <mergeCell ref="A6982:B6982"/>
    <mergeCell ref="C6982:F6982"/>
    <mergeCell ref="I6982:J6982"/>
    <mergeCell ref="K6982:N6982"/>
    <mergeCell ref="O6982:P6982"/>
    <mergeCell ref="A6995:B6995"/>
    <mergeCell ref="C6995:F6995"/>
    <mergeCell ref="I6995:J6995"/>
    <mergeCell ref="K6995:N6995"/>
    <mergeCell ref="O6995:P6995"/>
    <mergeCell ref="A6996:B6996"/>
    <mergeCell ref="C6996:F6996"/>
    <mergeCell ref="I6996:J6996"/>
    <mergeCell ref="K6996:N6996"/>
    <mergeCell ref="O6996:P6996"/>
    <mergeCell ref="A6993:B6993"/>
    <mergeCell ref="C6993:F6993"/>
    <mergeCell ref="I6993:J6993"/>
    <mergeCell ref="K6993:N6993"/>
    <mergeCell ref="O6993:P6993"/>
    <mergeCell ref="A6994:B6994"/>
    <mergeCell ref="C6994:F6994"/>
    <mergeCell ref="I6994:J6994"/>
    <mergeCell ref="K6994:N6994"/>
    <mergeCell ref="O6994:P6994"/>
    <mergeCell ref="A6991:B6991"/>
    <mergeCell ref="C6991:F6991"/>
    <mergeCell ref="I6991:J6991"/>
    <mergeCell ref="K6991:N6991"/>
    <mergeCell ref="O6991:P6991"/>
    <mergeCell ref="A6992:B6992"/>
    <mergeCell ref="C6992:F6992"/>
    <mergeCell ref="I6992:J6992"/>
    <mergeCell ref="K6992:N6992"/>
    <mergeCell ref="O6992:P6992"/>
    <mergeCell ref="A6989:B6989"/>
    <mergeCell ref="C6989:F6989"/>
    <mergeCell ref="I6989:J6989"/>
    <mergeCell ref="K6989:N6989"/>
    <mergeCell ref="O6989:P6989"/>
    <mergeCell ref="A6990:B6990"/>
    <mergeCell ref="C6990:F6990"/>
    <mergeCell ref="I6990:J6990"/>
    <mergeCell ref="K6990:N6990"/>
    <mergeCell ref="O6990:P6990"/>
    <mergeCell ref="A7003:B7003"/>
    <mergeCell ref="C7003:F7003"/>
    <mergeCell ref="I7003:J7003"/>
    <mergeCell ref="K7003:N7003"/>
    <mergeCell ref="O7003:P7003"/>
    <mergeCell ref="A7004:B7004"/>
    <mergeCell ref="C7004:F7004"/>
    <mergeCell ref="I7004:J7004"/>
    <mergeCell ref="K7004:N7004"/>
    <mergeCell ref="O7004:P7004"/>
    <mergeCell ref="A7001:B7001"/>
    <mergeCell ref="C7001:F7001"/>
    <mergeCell ref="I7001:J7001"/>
    <mergeCell ref="K7001:N7001"/>
    <mergeCell ref="O7001:P7001"/>
    <mergeCell ref="A7002:B7002"/>
    <mergeCell ref="C7002:F7002"/>
    <mergeCell ref="I7002:J7002"/>
    <mergeCell ref="K7002:N7002"/>
    <mergeCell ref="O7002:P7002"/>
    <mergeCell ref="A6999:B6999"/>
    <mergeCell ref="C6999:F6999"/>
    <mergeCell ref="I6999:J6999"/>
    <mergeCell ref="K6999:N6999"/>
    <mergeCell ref="O6999:P6999"/>
    <mergeCell ref="A7000:B7000"/>
    <mergeCell ref="C7000:F7000"/>
    <mergeCell ref="I7000:J7000"/>
    <mergeCell ref="K7000:N7000"/>
    <mergeCell ref="O7000:P7000"/>
    <mergeCell ref="A6997:B6997"/>
    <mergeCell ref="C6997:F6997"/>
    <mergeCell ref="I6997:J6997"/>
    <mergeCell ref="K6997:N6997"/>
    <mergeCell ref="O6997:P6997"/>
    <mergeCell ref="A6998:B6998"/>
    <mergeCell ref="C6998:F6998"/>
    <mergeCell ref="I6998:J6998"/>
    <mergeCell ref="K6998:N6998"/>
    <mergeCell ref="O6998:P6998"/>
    <mergeCell ref="A7011:B7011"/>
    <mergeCell ref="C7011:F7011"/>
    <mergeCell ref="I7011:J7011"/>
    <mergeCell ref="K7011:N7011"/>
    <mergeCell ref="O7011:P7011"/>
    <mergeCell ref="A7012:B7012"/>
    <mergeCell ref="C7012:F7012"/>
    <mergeCell ref="I7012:J7012"/>
    <mergeCell ref="K7012:N7012"/>
    <mergeCell ref="O7012:P7012"/>
    <mergeCell ref="A7009:B7009"/>
    <mergeCell ref="C7009:F7009"/>
    <mergeCell ref="I7009:J7009"/>
    <mergeCell ref="K7009:N7009"/>
    <mergeCell ref="O7009:P7009"/>
    <mergeCell ref="A7010:B7010"/>
    <mergeCell ref="C7010:F7010"/>
    <mergeCell ref="I7010:J7010"/>
    <mergeCell ref="K7010:N7010"/>
    <mergeCell ref="O7010:P7010"/>
    <mergeCell ref="A7007:B7007"/>
    <mergeCell ref="C7007:F7007"/>
    <mergeCell ref="I7007:J7007"/>
    <mergeCell ref="K7007:N7007"/>
    <mergeCell ref="O7007:P7007"/>
    <mergeCell ref="A7008:B7008"/>
    <mergeCell ref="C7008:F7008"/>
    <mergeCell ref="I7008:J7008"/>
    <mergeCell ref="K7008:N7008"/>
    <mergeCell ref="O7008:P7008"/>
    <mergeCell ref="A7005:B7005"/>
    <mergeCell ref="C7005:F7005"/>
    <mergeCell ref="I7005:J7005"/>
    <mergeCell ref="K7005:N7005"/>
    <mergeCell ref="O7005:P7005"/>
    <mergeCell ref="A7006:B7006"/>
    <mergeCell ref="C7006:F7006"/>
    <mergeCell ref="I7006:J7006"/>
    <mergeCell ref="K7006:N7006"/>
    <mergeCell ref="O7006:P7006"/>
    <mergeCell ref="A7019:B7019"/>
    <mergeCell ref="C7019:F7019"/>
    <mergeCell ref="I7019:J7019"/>
    <mergeCell ref="K7019:N7019"/>
    <mergeCell ref="O7019:P7019"/>
    <mergeCell ref="A7020:B7020"/>
    <mergeCell ref="C7020:F7020"/>
    <mergeCell ref="I7020:J7020"/>
    <mergeCell ref="K7020:N7020"/>
    <mergeCell ref="O7020:P7020"/>
    <mergeCell ref="A7017:B7017"/>
    <mergeCell ref="C7017:F7017"/>
    <mergeCell ref="I7017:J7017"/>
    <mergeCell ref="K7017:N7017"/>
    <mergeCell ref="O7017:P7017"/>
    <mergeCell ref="A7018:B7018"/>
    <mergeCell ref="C7018:F7018"/>
    <mergeCell ref="I7018:J7018"/>
    <mergeCell ref="K7018:N7018"/>
    <mergeCell ref="O7018:P7018"/>
    <mergeCell ref="A7015:B7015"/>
    <mergeCell ref="C7015:F7015"/>
    <mergeCell ref="I7015:J7015"/>
    <mergeCell ref="K7015:N7015"/>
    <mergeCell ref="O7015:P7015"/>
    <mergeCell ref="A7016:B7016"/>
    <mergeCell ref="C7016:F7016"/>
    <mergeCell ref="I7016:J7016"/>
    <mergeCell ref="K7016:N7016"/>
    <mergeCell ref="O7016:P7016"/>
    <mergeCell ref="A7013:B7013"/>
    <mergeCell ref="C7013:F7013"/>
    <mergeCell ref="I7013:J7013"/>
    <mergeCell ref="K7013:N7013"/>
    <mergeCell ref="O7013:P7013"/>
    <mergeCell ref="A7014:B7014"/>
    <mergeCell ref="C7014:F7014"/>
    <mergeCell ref="I7014:J7014"/>
    <mergeCell ref="K7014:N7014"/>
    <mergeCell ref="O7014:P7014"/>
    <mergeCell ref="A7027:B7027"/>
    <mergeCell ref="C7027:F7027"/>
    <mergeCell ref="I7027:J7027"/>
    <mergeCell ref="K7027:N7027"/>
    <mergeCell ref="O7027:P7027"/>
    <mergeCell ref="A7028:B7028"/>
    <mergeCell ref="C7028:F7028"/>
    <mergeCell ref="I7028:J7028"/>
    <mergeCell ref="K7028:N7028"/>
    <mergeCell ref="O7028:P7028"/>
    <mergeCell ref="A7025:B7025"/>
    <mergeCell ref="C7025:F7025"/>
    <mergeCell ref="I7025:J7025"/>
    <mergeCell ref="K7025:N7025"/>
    <mergeCell ref="O7025:P7025"/>
    <mergeCell ref="A7026:B7026"/>
    <mergeCell ref="C7026:F7026"/>
    <mergeCell ref="I7026:J7026"/>
    <mergeCell ref="K7026:N7026"/>
    <mergeCell ref="O7026:P7026"/>
    <mergeCell ref="A7023:B7023"/>
    <mergeCell ref="C7023:F7023"/>
    <mergeCell ref="I7023:J7023"/>
    <mergeCell ref="K7023:N7023"/>
    <mergeCell ref="O7023:P7023"/>
    <mergeCell ref="A7024:B7024"/>
    <mergeCell ref="C7024:F7024"/>
    <mergeCell ref="I7024:J7024"/>
    <mergeCell ref="K7024:N7024"/>
    <mergeCell ref="O7024:P7024"/>
    <mergeCell ref="A7021:B7021"/>
    <mergeCell ref="C7021:F7021"/>
    <mergeCell ref="I7021:J7021"/>
    <mergeCell ref="K7021:N7021"/>
    <mergeCell ref="O7021:P7021"/>
    <mergeCell ref="A7022:B7022"/>
    <mergeCell ref="C7022:F7022"/>
    <mergeCell ref="I7022:J7022"/>
    <mergeCell ref="K7022:N7022"/>
    <mergeCell ref="O7022:P7022"/>
    <mergeCell ref="A7035:B7035"/>
    <mergeCell ref="C7035:F7035"/>
    <mergeCell ref="I7035:J7035"/>
    <mergeCell ref="K7035:N7035"/>
    <mergeCell ref="O7035:P7035"/>
    <mergeCell ref="A7036:B7036"/>
    <mergeCell ref="C7036:F7036"/>
    <mergeCell ref="I7036:J7036"/>
    <mergeCell ref="K7036:N7036"/>
    <mergeCell ref="O7036:P7036"/>
    <mergeCell ref="A7033:B7033"/>
    <mergeCell ref="C7033:F7033"/>
    <mergeCell ref="I7033:J7033"/>
    <mergeCell ref="K7033:N7033"/>
    <mergeCell ref="O7033:P7033"/>
    <mergeCell ref="A7034:B7034"/>
    <mergeCell ref="C7034:F7034"/>
    <mergeCell ref="I7034:J7034"/>
    <mergeCell ref="K7034:N7034"/>
    <mergeCell ref="O7034:P7034"/>
    <mergeCell ref="A7031:B7031"/>
    <mergeCell ref="C7031:F7031"/>
    <mergeCell ref="I7031:J7031"/>
    <mergeCell ref="K7031:N7031"/>
    <mergeCell ref="O7031:P7031"/>
    <mergeCell ref="A7032:B7032"/>
    <mergeCell ref="C7032:F7032"/>
    <mergeCell ref="I7032:J7032"/>
    <mergeCell ref="K7032:N7032"/>
    <mergeCell ref="O7032:P7032"/>
    <mergeCell ref="A7029:B7029"/>
    <mergeCell ref="C7029:F7029"/>
    <mergeCell ref="I7029:J7029"/>
    <mergeCell ref="K7029:N7029"/>
    <mergeCell ref="O7029:P7029"/>
    <mergeCell ref="A7030:B7030"/>
    <mergeCell ref="C7030:F7030"/>
    <mergeCell ref="I7030:J7030"/>
    <mergeCell ref="K7030:N7030"/>
    <mergeCell ref="O7030:P7030"/>
    <mergeCell ref="A7043:B7043"/>
    <mergeCell ref="C7043:F7043"/>
    <mergeCell ref="I7043:J7043"/>
    <mergeCell ref="K7043:N7043"/>
    <mergeCell ref="O7043:P7043"/>
    <mergeCell ref="A7044:B7044"/>
    <mergeCell ref="C7044:F7044"/>
    <mergeCell ref="I7044:J7044"/>
    <mergeCell ref="K7044:N7044"/>
    <mergeCell ref="O7044:P7044"/>
    <mergeCell ref="A7041:B7041"/>
    <mergeCell ref="C7041:F7041"/>
    <mergeCell ref="I7041:J7041"/>
    <mergeCell ref="K7041:N7041"/>
    <mergeCell ref="O7041:P7041"/>
    <mergeCell ref="A7042:B7042"/>
    <mergeCell ref="C7042:F7042"/>
    <mergeCell ref="I7042:J7042"/>
    <mergeCell ref="K7042:N7042"/>
    <mergeCell ref="O7042:P7042"/>
    <mergeCell ref="A7039:B7039"/>
    <mergeCell ref="C7039:F7039"/>
    <mergeCell ref="I7039:J7039"/>
    <mergeCell ref="K7039:N7039"/>
    <mergeCell ref="O7039:P7039"/>
    <mergeCell ref="A7040:B7040"/>
    <mergeCell ref="C7040:F7040"/>
    <mergeCell ref="I7040:J7040"/>
    <mergeCell ref="K7040:N7040"/>
    <mergeCell ref="O7040:P7040"/>
    <mergeCell ref="A7037:B7037"/>
    <mergeCell ref="C7037:F7037"/>
    <mergeCell ref="I7037:J7037"/>
    <mergeCell ref="K7037:N7037"/>
    <mergeCell ref="O7037:P7037"/>
    <mergeCell ref="A7038:B7038"/>
    <mergeCell ref="C7038:F7038"/>
    <mergeCell ref="I7038:J7038"/>
    <mergeCell ref="K7038:N7038"/>
    <mergeCell ref="O7038:P7038"/>
    <mergeCell ref="A7052:B7052"/>
    <mergeCell ref="C7052:F7052"/>
    <mergeCell ref="I7052:J7052"/>
    <mergeCell ref="K7052:N7052"/>
    <mergeCell ref="O7052:P7052"/>
    <mergeCell ref="A7053:F7053"/>
    <mergeCell ref="I7053:J7053"/>
    <mergeCell ref="K7053:N7053"/>
    <mergeCell ref="O7053:P7053"/>
    <mergeCell ref="A7049:F7049"/>
    <mergeCell ref="I7049:J7049"/>
    <mergeCell ref="K7049:N7049"/>
    <mergeCell ref="O7049:P7049"/>
    <mergeCell ref="A7051:B7051"/>
    <mergeCell ref="C7051:Q7051"/>
    <mergeCell ref="A7047:B7047"/>
    <mergeCell ref="C7047:F7047"/>
    <mergeCell ref="I7047:J7047"/>
    <mergeCell ref="K7047:N7047"/>
    <mergeCell ref="O7047:P7047"/>
    <mergeCell ref="A7048:B7048"/>
    <mergeCell ref="C7048:F7048"/>
    <mergeCell ref="I7048:J7048"/>
    <mergeCell ref="K7048:N7048"/>
    <mergeCell ref="O7048:P7048"/>
    <mergeCell ref="A7045:B7045"/>
    <mergeCell ref="C7045:F7045"/>
    <mergeCell ref="I7045:J7045"/>
    <mergeCell ref="K7045:N7045"/>
    <mergeCell ref="O7045:P7045"/>
    <mergeCell ref="A7046:B7046"/>
    <mergeCell ref="C7046:F7046"/>
    <mergeCell ref="I7046:J7046"/>
    <mergeCell ref="K7046:N7046"/>
    <mergeCell ref="O7046:P7046"/>
    <mergeCell ref="A7061:B7061"/>
    <mergeCell ref="C7061:F7061"/>
    <mergeCell ref="I7061:J7061"/>
    <mergeCell ref="K7061:N7061"/>
    <mergeCell ref="O7061:P7061"/>
    <mergeCell ref="A7062:F7062"/>
    <mergeCell ref="I7062:J7062"/>
    <mergeCell ref="K7062:N7062"/>
    <mergeCell ref="O7062:P7062"/>
    <mergeCell ref="A7059:B7059"/>
    <mergeCell ref="C7059:F7059"/>
    <mergeCell ref="I7059:J7059"/>
    <mergeCell ref="K7059:N7059"/>
    <mergeCell ref="O7059:P7059"/>
    <mergeCell ref="A7060:B7060"/>
    <mergeCell ref="C7060:F7060"/>
    <mergeCell ref="I7060:J7060"/>
    <mergeCell ref="K7060:N7060"/>
    <mergeCell ref="O7060:P7060"/>
    <mergeCell ref="A7057:B7057"/>
    <mergeCell ref="C7057:F7057"/>
    <mergeCell ref="I7057:J7057"/>
    <mergeCell ref="K7057:N7057"/>
    <mergeCell ref="O7057:P7057"/>
    <mergeCell ref="A7058:B7058"/>
    <mergeCell ref="C7058:F7058"/>
    <mergeCell ref="I7058:J7058"/>
    <mergeCell ref="K7058:N7058"/>
    <mergeCell ref="O7058:P7058"/>
    <mergeCell ref="A7055:B7055"/>
    <mergeCell ref="C7055:Q7055"/>
    <mergeCell ref="A7056:B7056"/>
    <mergeCell ref="C7056:F7056"/>
    <mergeCell ref="I7056:J7056"/>
    <mergeCell ref="K7056:N7056"/>
    <mergeCell ref="O7056:P7056"/>
    <mergeCell ref="A7071:B7071"/>
    <mergeCell ref="C7071:F7071"/>
    <mergeCell ref="I7071:J7071"/>
    <mergeCell ref="K7071:N7071"/>
    <mergeCell ref="O7071:P7071"/>
    <mergeCell ref="A7072:B7072"/>
    <mergeCell ref="C7072:F7072"/>
    <mergeCell ref="I7072:J7072"/>
    <mergeCell ref="K7072:N7072"/>
    <mergeCell ref="O7072:P7072"/>
    <mergeCell ref="A7069:B7069"/>
    <mergeCell ref="C7069:F7069"/>
    <mergeCell ref="I7069:J7069"/>
    <mergeCell ref="K7069:N7069"/>
    <mergeCell ref="O7069:P7069"/>
    <mergeCell ref="A7070:B7070"/>
    <mergeCell ref="C7070:F7070"/>
    <mergeCell ref="I7070:J7070"/>
    <mergeCell ref="K7070:N7070"/>
    <mergeCell ref="O7070:P7070"/>
    <mergeCell ref="A7066:F7066"/>
    <mergeCell ref="I7066:J7066"/>
    <mergeCell ref="K7066:N7066"/>
    <mergeCell ref="O7066:P7066"/>
    <mergeCell ref="A7068:B7068"/>
    <mergeCell ref="C7068:Q7068"/>
    <mergeCell ref="A7064:B7064"/>
    <mergeCell ref="C7064:Q7064"/>
    <mergeCell ref="A7065:B7065"/>
    <mergeCell ref="C7065:F7065"/>
    <mergeCell ref="I7065:J7065"/>
    <mergeCell ref="K7065:N7065"/>
    <mergeCell ref="O7065:P7065"/>
    <mergeCell ref="A7079:B7079"/>
    <mergeCell ref="C7079:F7079"/>
    <mergeCell ref="I7079:J7079"/>
    <mergeCell ref="K7079:N7079"/>
    <mergeCell ref="O7079:P7079"/>
    <mergeCell ref="A7080:B7080"/>
    <mergeCell ref="C7080:F7080"/>
    <mergeCell ref="I7080:J7080"/>
    <mergeCell ref="K7080:N7080"/>
    <mergeCell ref="O7080:P7080"/>
    <mergeCell ref="A7077:B7077"/>
    <mergeCell ref="C7077:F7077"/>
    <mergeCell ref="I7077:J7077"/>
    <mergeCell ref="K7077:N7077"/>
    <mergeCell ref="O7077:P7077"/>
    <mergeCell ref="A7078:B7078"/>
    <mergeCell ref="C7078:F7078"/>
    <mergeCell ref="I7078:J7078"/>
    <mergeCell ref="K7078:N7078"/>
    <mergeCell ref="O7078:P7078"/>
    <mergeCell ref="A7075:B7075"/>
    <mergeCell ref="C7075:F7075"/>
    <mergeCell ref="I7075:J7075"/>
    <mergeCell ref="K7075:N7075"/>
    <mergeCell ref="O7075:P7075"/>
    <mergeCell ref="A7076:B7076"/>
    <mergeCell ref="C7076:F7076"/>
    <mergeCell ref="I7076:J7076"/>
    <mergeCell ref="K7076:N7076"/>
    <mergeCell ref="O7076:P7076"/>
    <mergeCell ref="A7073:B7073"/>
    <mergeCell ref="C7073:F7073"/>
    <mergeCell ref="I7073:J7073"/>
    <mergeCell ref="K7073:N7073"/>
    <mergeCell ref="O7073:P7073"/>
    <mergeCell ref="A7074:B7074"/>
    <mergeCell ref="C7074:F7074"/>
    <mergeCell ref="I7074:J7074"/>
    <mergeCell ref="K7074:N7074"/>
    <mergeCell ref="O7074:P7074"/>
    <mergeCell ref="A7087:B7087"/>
    <mergeCell ref="C7087:F7087"/>
    <mergeCell ref="I7087:J7087"/>
    <mergeCell ref="K7087:N7087"/>
    <mergeCell ref="O7087:P7087"/>
    <mergeCell ref="A7088:B7088"/>
    <mergeCell ref="C7088:F7088"/>
    <mergeCell ref="I7088:J7088"/>
    <mergeCell ref="K7088:N7088"/>
    <mergeCell ref="O7088:P7088"/>
    <mergeCell ref="A7085:B7085"/>
    <mergeCell ref="C7085:F7085"/>
    <mergeCell ref="I7085:J7085"/>
    <mergeCell ref="K7085:N7085"/>
    <mergeCell ref="O7085:P7085"/>
    <mergeCell ref="A7086:B7086"/>
    <mergeCell ref="C7086:F7086"/>
    <mergeCell ref="I7086:J7086"/>
    <mergeCell ref="K7086:N7086"/>
    <mergeCell ref="O7086:P7086"/>
    <mergeCell ref="A7083:B7083"/>
    <mergeCell ref="C7083:F7083"/>
    <mergeCell ref="I7083:J7083"/>
    <mergeCell ref="K7083:N7083"/>
    <mergeCell ref="O7083:P7083"/>
    <mergeCell ref="A7084:B7084"/>
    <mergeCell ref="C7084:F7084"/>
    <mergeCell ref="I7084:J7084"/>
    <mergeCell ref="K7084:N7084"/>
    <mergeCell ref="O7084:P7084"/>
    <mergeCell ref="A7081:B7081"/>
    <mergeCell ref="C7081:F7081"/>
    <mergeCell ref="I7081:J7081"/>
    <mergeCell ref="K7081:N7081"/>
    <mergeCell ref="O7081:P7081"/>
    <mergeCell ref="A7082:B7082"/>
    <mergeCell ref="C7082:F7082"/>
    <mergeCell ref="I7082:J7082"/>
    <mergeCell ref="K7082:N7082"/>
    <mergeCell ref="O7082:P7082"/>
    <mergeCell ref="A7095:B7095"/>
    <mergeCell ref="C7095:F7095"/>
    <mergeCell ref="I7095:J7095"/>
    <mergeCell ref="K7095:N7095"/>
    <mergeCell ref="O7095:P7095"/>
    <mergeCell ref="A7096:B7096"/>
    <mergeCell ref="C7096:F7096"/>
    <mergeCell ref="I7096:J7096"/>
    <mergeCell ref="K7096:N7096"/>
    <mergeCell ref="O7096:P7096"/>
    <mergeCell ref="A7093:B7093"/>
    <mergeCell ref="C7093:F7093"/>
    <mergeCell ref="I7093:J7093"/>
    <mergeCell ref="K7093:N7093"/>
    <mergeCell ref="O7093:P7093"/>
    <mergeCell ref="A7094:B7094"/>
    <mergeCell ref="C7094:F7094"/>
    <mergeCell ref="I7094:J7094"/>
    <mergeCell ref="K7094:N7094"/>
    <mergeCell ref="O7094:P7094"/>
    <mergeCell ref="A7091:B7091"/>
    <mergeCell ref="C7091:F7091"/>
    <mergeCell ref="I7091:J7091"/>
    <mergeCell ref="K7091:N7091"/>
    <mergeCell ref="O7091:P7091"/>
    <mergeCell ref="A7092:B7092"/>
    <mergeCell ref="C7092:F7092"/>
    <mergeCell ref="I7092:J7092"/>
    <mergeCell ref="K7092:N7092"/>
    <mergeCell ref="O7092:P7092"/>
    <mergeCell ref="A7089:B7089"/>
    <mergeCell ref="C7089:F7089"/>
    <mergeCell ref="I7089:J7089"/>
    <mergeCell ref="K7089:N7089"/>
    <mergeCell ref="O7089:P7089"/>
    <mergeCell ref="A7090:B7090"/>
    <mergeCell ref="C7090:F7090"/>
    <mergeCell ref="I7090:J7090"/>
    <mergeCell ref="K7090:N7090"/>
    <mergeCell ref="O7090:P7090"/>
    <mergeCell ref="A7104:B7104"/>
    <mergeCell ref="C7104:F7104"/>
    <mergeCell ref="I7104:J7104"/>
    <mergeCell ref="K7104:N7104"/>
    <mergeCell ref="O7104:P7104"/>
    <mergeCell ref="A7105:B7105"/>
    <mergeCell ref="C7105:F7105"/>
    <mergeCell ref="I7105:J7105"/>
    <mergeCell ref="K7105:N7105"/>
    <mergeCell ref="O7105:P7105"/>
    <mergeCell ref="A7102:B7102"/>
    <mergeCell ref="C7102:F7102"/>
    <mergeCell ref="I7102:J7102"/>
    <mergeCell ref="K7102:N7102"/>
    <mergeCell ref="O7102:P7102"/>
    <mergeCell ref="A7103:B7103"/>
    <mergeCell ref="C7103:F7103"/>
    <mergeCell ref="I7103:J7103"/>
    <mergeCell ref="K7103:N7103"/>
    <mergeCell ref="O7103:P7103"/>
    <mergeCell ref="A7100:B7100"/>
    <mergeCell ref="C7100:F7100"/>
    <mergeCell ref="I7100:J7100"/>
    <mergeCell ref="K7100:N7100"/>
    <mergeCell ref="O7100:P7100"/>
    <mergeCell ref="A7101:B7101"/>
    <mergeCell ref="C7101:F7101"/>
    <mergeCell ref="I7101:J7101"/>
    <mergeCell ref="K7101:N7101"/>
    <mergeCell ref="O7101:P7101"/>
    <mergeCell ref="A7097:F7097"/>
    <mergeCell ref="I7097:J7097"/>
    <mergeCell ref="K7097:N7097"/>
    <mergeCell ref="O7097:P7097"/>
    <mergeCell ref="A7099:B7099"/>
    <mergeCell ref="C7099:Q7099"/>
    <mergeCell ref="A7112:B7112"/>
    <mergeCell ref="C7112:F7112"/>
    <mergeCell ref="I7112:J7112"/>
    <mergeCell ref="K7112:N7112"/>
    <mergeCell ref="O7112:P7112"/>
    <mergeCell ref="A7113:B7113"/>
    <mergeCell ref="C7113:F7113"/>
    <mergeCell ref="I7113:J7113"/>
    <mergeCell ref="K7113:N7113"/>
    <mergeCell ref="O7113:P7113"/>
    <mergeCell ref="A7110:B7110"/>
    <mergeCell ref="C7110:F7110"/>
    <mergeCell ref="I7110:J7110"/>
    <mergeCell ref="K7110:N7110"/>
    <mergeCell ref="O7110:P7110"/>
    <mergeCell ref="A7111:B7111"/>
    <mergeCell ref="C7111:F7111"/>
    <mergeCell ref="I7111:J7111"/>
    <mergeCell ref="K7111:N7111"/>
    <mergeCell ref="O7111:P7111"/>
    <mergeCell ref="A7108:B7108"/>
    <mergeCell ref="C7108:F7108"/>
    <mergeCell ref="I7108:J7108"/>
    <mergeCell ref="K7108:N7108"/>
    <mergeCell ref="O7108:P7108"/>
    <mergeCell ref="A7109:B7109"/>
    <mergeCell ref="C7109:F7109"/>
    <mergeCell ref="I7109:J7109"/>
    <mergeCell ref="K7109:N7109"/>
    <mergeCell ref="O7109:P7109"/>
    <mergeCell ref="A7106:B7106"/>
    <mergeCell ref="C7106:F7106"/>
    <mergeCell ref="I7106:J7106"/>
    <mergeCell ref="K7106:N7106"/>
    <mergeCell ref="O7106:P7106"/>
    <mergeCell ref="A7107:B7107"/>
    <mergeCell ref="C7107:F7107"/>
    <mergeCell ref="I7107:J7107"/>
    <mergeCell ref="K7107:N7107"/>
    <mergeCell ref="O7107:P7107"/>
    <mergeCell ref="A7120:B7120"/>
    <mergeCell ref="C7120:F7120"/>
    <mergeCell ref="I7120:J7120"/>
    <mergeCell ref="K7120:N7120"/>
    <mergeCell ref="O7120:P7120"/>
    <mergeCell ref="A7121:B7121"/>
    <mergeCell ref="C7121:F7121"/>
    <mergeCell ref="I7121:J7121"/>
    <mergeCell ref="K7121:N7121"/>
    <mergeCell ref="O7121:P7121"/>
    <mergeCell ref="A7118:B7118"/>
    <mergeCell ref="C7118:F7118"/>
    <mergeCell ref="I7118:J7118"/>
    <mergeCell ref="K7118:N7118"/>
    <mergeCell ref="O7118:P7118"/>
    <mergeCell ref="A7119:B7119"/>
    <mergeCell ref="C7119:F7119"/>
    <mergeCell ref="I7119:J7119"/>
    <mergeCell ref="K7119:N7119"/>
    <mergeCell ref="O7119:P7119"/>
    <mergeCell ref="A7116:B7116"/>
    <mergeCell ref="C7116:F7116"/>
    <mergeCell ref="I7116:J7116"/>
    <mergeCell ref="K7116:N7116"/>
    <mergeCell ref="O7116:P7116"/>
    <mergeCell ref="A7117:B7117"/>
    <mergeCell ref="C7117:F7117"/>
    <mergeCell ref="I7117:J7117"/>
    <mergeCell ref="K7117:N7117"/>
    <mergeCell ref="O7117:P7117"/>
    <mergeCell ref="A7114:B7114"/>
    <mergeCell ref="C7114:F7114"/>
    <mergeCell ref="I7114:J7114"/>
    <mergeCell ref="K7114:N7114"/>
    <mergeCell ref="O7114:P7114"/>
    <mergeCell ref="A7115:B7115"/>
    <mergeCell ref="C7115:F7115"/>
    <mergeCell ref="I7115:J7115"/>
    <mergeCell ref="K7115:N7115"/>
    <mergeCell ref="O7115:P7115"/>
    <mergeCell ref="A7128:B7128"/>
    <mergeCell ref="C7128:F7128"/>
    <mergeCell ref="I7128:J7128"/>
    <mergeCell ref="K7128:N7128"/>
    <mergeCell ref="O7128:P7128"/>
    <mergeCell ref="A7129:B7129"/>
    <mergeCell ref="C7129:F7129"/>
    <mergeCell ref="I7129:J7129"/>
    <mergeCell ref="K7129:N7129"/>
    <mergeCell ref="O7129:P7129"/>
    <mergeCell ref="A7126:B7126"/>
    <mergeCell ref="C7126:F7126"/>
    <mergeCell ref="I7126:J7126"/>
    <mergeCell ref="K7126:N7126"/>
    <mergeCell ref="O7126:P7126"/>
    <mergeCell ref="A7127:B7127"/>
    <mergeCell ref="C7127:F7127"/>
    <mergeCell ref="I7127:J7127"/>
    <mergeCell ref="K7127:N7127"/>
    <mergeCell ref="O7127:P7127"/>
    <mergeCell ref="A7124:B7124"/>
    <mergeCell ref="C7124:F7124"/>
    <mergeCell ref="I7124:J7124"/>
    <mergeCell ref="K7124:N7124"/>
    <mergeCell ref="O7124:P7124"/>
    <mergeCell ref="A7125:B7125"/>
    <mergeCell ref="C7125:F7125"/>
    <mergeCell ref="I7125:J7125"/>
    <mergeCell ref="K7125:N7125"/>
    <mergeCell ref="O7125:P7125"/>
    <mergeCell ref="A7122:B7122"/>
    <mergeCell ref="C7122:F7122"/>
    <mergeCell ref="I7122:J7122"/>
    <mergeCell ref="K7122:N7122"/>
    <mergeCell ref="O7122:P7122"/>
    <mergeCell ref="A7123:B7123"/>
    <mergeCell ref="C7123:F7123"/>
    <mergeCell ref="I7123:J7123"/>
    <mergeCell ref="K7123:N7123"/>
    <mergeCell ref="O7123:P7123"/>
    <mergeCell ref="A7136:B7136"/>
    <mergeCell ref="C7136:F7136"/>
    <mergeCell ref="I7136:J7136"/>
    <mergeCell ref="K7136:N7136"/>
    <mergeCell ref="O7136:P7136"/>
    <mergeCell ref="A7137:B7137"/>
    <mergeCell ref="C7137:F7137"/>
    <mergeCell ref="I7137:J7137"/>
    <mergeCell ref="K7137:N7137"/>
    <mergeCell ref="O7137:P7137"/>
    <mergeCell ref="A7134:B7134"/>
    <mergeCell ref="C7134:F7134"/>
    <mergeCell ref="I7134:J7134"/>
    <mergeCell ref="K7134:N7134"/>
    <mergeCell ref="O7134:P7134"/>
    <mergeCell ref="A7135:B7135"/>
    <mergeCell ref="C7135:F7135"/>
    <mergeCell ref="I7135:J7135"/>
    <mergeCell ref="K7135:N7135"/>
    <mergeCell ref="O7135:P7135"/>
    <mergeCell ref="A7132:B7132"/>
    <mergeCell ref="C7132:F7132"/>
    <mergeCell ref="I7132:J7132"/>
    <mergeCell ref="K7132:N7132"/>
    <mergeCell ref="O7132:P7132"/>
    <mergeCell ref="A7133:B7133"/>
    <mergeCell ref="C7133:F7133"/>
    <mergeCell ref="I7133:J7133"/>
    <mergeCell ref="K7133:N7133"/>
    <mergeCell ref="O7133:P7133"/>
    <mergeCell ref="A7130:B7130"/>
    <mergeCell ref="C7130:F7130"/>
    <mergeCell ref="I7130:J7130"/>
    <mergeCell ref="K7130:N7130"/>
    <mergeCell ref="O7130:P7130"/>
    <mergeCell ref="A7131:B7131"/>
    <mergeCell ref="C7131:F7131"/>
    <mergeCell ref="I7131:J7131"/>
    <mergeCell ref="K7131:N7131"/>
    <mergeCell ref="O7131:P7131"/>
    <mergeCell ref="A7144:F7144"/>
    <mergeCell ref="I7144:J7144"/>
    <mergeCell ref="K7144:N7144"/>
    <mergeCell ref="O7144:P7144"/>
    <mergeCell ref="A7146:B7146"/>
    <mergeCell ref="C7146:Q7146"/>
    <mergeCell ref="A7142:B7142"/>
    <mergeCell ref="C7142:F7142"/>
    <mergeCell ref="I7142:J7142"/>
    <mergeCell ref="K7142:N7142"/>
    <mergeCell ref="O7142:P7142"/>
    <mergeCell ref="A7143:B7143"/>
    <mergeCell ref="C7143:F7143"/>
    <mergeCell ref="I7143:J7143"/>
    <mergeCell ref="K7143:N7143"/>
    <mergeCell ref="O7143:P7143"/>
    <mergeCell ref="A7140:B7140"/>
    <mergeCell ref="C7140:F7140"/>
    <mergeCell ref="I7140:J7140"/>
    <mergeCell ref="K7140:N7140"/>
    <mergeCell ref="O7140:P7140"/>
    <mergeCell ref="A7141:B7141"/>
    <mergeCell ref="C7141:F7141"/>
    <mergeCell ref="I7141:J7141"/>
    <mergeCell ref="K7141:N7141"/>
    <mergeCell ref="O7141:P7141"/>
    <mergeCell ref="A7138:B7138"/>
    <mergeCell ref="C7138:F7138"/>
    <mergeCell ref="I7138:J7138"/>
    <mergeCell ref="K7138:N7138"/>
    <mergeCell ref="O7138:P7138"/>
    <mergeCell ref="A7139:B7139"/>
    <mergeCell ref="C7139:F7139"/>
    <mergeCell ref="I7139:J7139"/>
    <mergeCell ref="K7139:N7139"/>
    <mergeCell ref="O7139:P7139"/>
    <mergeCell ref="A7154:B7154"/>
    <mergeCell ref="C7154:F7154"/>
    <mergeCell ref="I7154:J7154"/>
    <mergeCell ref="K7154:N7154"/>
    <mergeCell ref="O7154:P7154"/>
    <mergeCell ref="A7155:B7155"/>
    <mergeCell ref="C7155:F7155"/>
    <mergeCell ref="I7155:J7155"/>
    <mergeCell ref="K7155:N7155"/>
    <mergeCell ref="O7155:P7155"/>
    <mergeCell ref="A7152:B7152"/>
    <mergeCell ref="C7152:F7152"/>
    <mergeCell ref="I7152:J7152"/>
    <mergeCell ref="K7152:N7152"/>
    <mergeCell ref="O7152:P7152"/>
    <mergeCell ref="A7153:B7153"/>
    <mergeCell ref="C7153:F7153"/>
    <mergeCell ref="I7153:J7153"/>
    <mergeCell ref="K7153:N7153"/>
    <mergeCell ref="O7153:P7153"/>
    <mergeCell ref="A7149:F7149"/>
    <mergeCell ref="I7149:J7149"/>
    <mergeCell ref="K7149:N7149"/>
    <mergeCell ref="O7149:P7149"/>
    <mergeCell ref="A7151:B7151"/>
    <mergeCell ref="C7151:Q7151"/>
    <mergeCell ref="A7147:B7147"/>
    <mergeCell ref="C7147:F7147"/>
    <mergeCell ref="I7147:J7147"/>
    <mergeCell ref="K7147:N7147"/>
    <mergeCell ref="O7147:P7147"/>
    <mergeCell ref="A7148:B7148"/>
    <mergeCell ref="C7148:F7148"/>
    <mergeCell ref="I7148:J7148"/>
    <mergeCell ref="K7148:N7148"/>
    <mergeCell ref="O7148:P7148"/>
    <mergeCell ref="A7162:B7162"/>
    <mergeCell ref="C7162:F7162"/>
    <mergeCell ref="I7162:J7162"/>
    <mergeCell ref="K7162:N7162"/>
    <mergeCell ref="O7162:P7162"/>
    <mergeCell ref="A7163:B7163"/>
    <mergeCell ref="C7163:F7163"/>
    <mergeCell ref="I7163:J7163"/>
    <mergeCell ref="K7163:N7163"/>
    <mergeCell ref="O7163:P7163"/>
    <mergeCell ref="A7160:B7160"/>
    <mergeCell ref="C7160:F7160"/>
    <mergeCell ref="I7160:J7160"/>
    <mergeCell ref="K7160:N7160"/>
    <mergeCell ref="O7160:P7160"/>
    <mergeCell ref="A7161:B7161"/>
    <mergeCell ref="C7161:F7161"/>
    <mergeCell ref="I7161:J7161"/>
    <mergeCell ref="K7161:N7161"/>
    <mergeCell ref="O7161:P7161"/>
    <mergeCell ref="A7158:B7158"/>
    <mergeCell ref="C7158:F7158"/>
    <mergeCell ref="I7158:J7158"/>
    <mergeCell ref="K7158:N7158"/>
    <mergeCell ref="O7158:P7158"/>
    <mergeCell ref="A7159:B7159"/>
    <mergeCell ref="C7159:F7159"/>
    <mergeCell ref="I7159:J7159"/>
    <mergeCell ref="K7159:N7159"/>
    <mergeCell ref="O7159:P7159"/>
    <mergeCell ref="A7156:B7156"/>
    <mergeCell ref="C7156:F7156"/>
    <mergeCell ref="I7156:J7156"/>
    <mergeCell ref="K7156:N7156"/>
    <mergeCell ref="O7156:P7156"/>
    <mergeCell ref="A7157:B7157"/>
    <mergeCell ref="C7157:F7157"/>
    <mergeCell ref="I7157:J7157"/>
    <mergeCell ref="K7157:N7157"/>
    <mergeCell ref="O7157:P7157"/>
    <mergeCell ref="A7170:B7170"/>
    <mergeCell ref="C7170:F7170"/>
    <mergeCell ref="I7170:J7170"/>
    <mergeCell ref="K7170:N7170"/>
    <mergeCell ref="O7170:P7170"/>
    <mergeCell ref="A7171:B7171"/>
    <mergeCell ref="C7171:F7171"/>
    <mergeCell ref="I7171:J7171"/>
    <mergeCell ref="K7171:N7171"/>
    <mergeCell ref="O7171:P7171"/>
    <mergeCell ref="A7168:B7168"/>
    <mergeCell ref="C7168:F7168"/>
    <mergeCell ref="I7168:J7168"/>
    <mergeCell ref="K7168:N7168"/>
    <mergeCell ref="O7168:P7168"/>
    <mergeCell ref="A7169:B7169"/>
    <mergeCell ref="C7169:F7169"/>
    <mergeCell ref="I7169:J7169"/>
    <mergeCell ref="K7169:N7169"/>
    <mergeCell ref="O7169:P7169"/>
    <mergeCell ref="A7166:B7166"/>
    <mergeCell ref="C7166:F7166"/>
    <mergeCell ref="I7166:J7166"/>
    <mergeCell ref="K7166:N7166"/>
    <mergeCell ref="O7166:P7166"/>
    <mergeCell ref="A7167:B7167"/>
    <mergeCell ref="C7167:F7167"/>
    <mergeCell ref="I7167:J7167"/>
    <mergeCell ref="K7167:N7167"/>
    <mergeCell ref="O7167:P7167"/>
    <mergeCell ref="A7164:B7164"/>
    <mergeCell ref="C7164:F7164"/>
    <mergeCell ref="I7164:J7164"/>
    <mergeCell ref="K7164:N7164"/>
    <mergeCell ref="O7164:P7164"/>
    <mergeCell ref="A7165:B7165"/>
    <mergeCell ref="C7165:F7165"/>
    <mergeCell ref="I7165:J7165"/>
    <mergeCell ref="K7165:N7165"/>
    <mergeCell ref="O7165:P7165"/>
    <mergeCell ref="A7178:F7178"/>
    <mergeCell ref="I7178:J7178"/>
    <mergeCell ref="K7178:N7178"/>
    <mergeCell ref="O7178:P7178"/>
    <mergeCell ref="A7180:B7180"/>
    <mergeCell ref="C7180:Q7180"/>
    <mergeCell ref="A7176:B7176"/>
    <mergeCell ref="C7176:F7176"/>
    <mergeCell ref="I7176:J7176"/>
    <mergeCell ref="K7176:N7176"/>
    <mergeCell ref="O7176:P7176"/>
    <mergeCell ref="A7177:B7177"/>
    <mergeCell ref="C7177:F7177"/>
    <mergeCell ref="I7177:J7177"/>
    <mergeCell ref="K7177:N7177"/>
    <mergeCell ref="O7177:P7177"/>
    <mergeCell ref="A7174:B7174"/>
    <mergeCell ref="C7174:F7174"/>
    <mergeCell ref="I7174:J7174"/>
    <mergeCell ref="K7174:N7174"/>
    <mergeCell ref="O7174:P7174"/>
    <mergeCell ref="A7175:B7175"/>
    <mergeCell ref="C7175:F7175"/>
    <mergeCell ref="I7175:J7175"/>
    <mergeCell ref="K7175:N7175"/>
    <mergeCell ref="O7175:P7175"/>
    <mergeCell ref="A7172:B7172"/>
    <mergeCell ref="C7172:F7172"/>
    <mergeCell ref="I7172:J7172"/>
    <mergeCell ref="K7172:N7172"/>
    <mergeCell ref="O7172:P7172"/>
    <mergeCell ref="A7173:B7173"/>
    <mergeCell ref="C7173:F7173"/>
    <mergeCell ref="I7173:J7173"/>
    <mergeCell ref="K7173:N7173"/>
    <mergeCell ref="O7173:P7173"/>
    <mergeCell ref="A7187:B7187"/>
    <mergeCell ref="C7187:F7187"/>
    <mergeCell ref="I7187:J7187"/>
    <mergeCell ref="K7187:N7187"/>
    <mergeCell ref="O7187:P7187"/>
    <mergeCell ref="A7188:F7188"/>
    <mergeCell ref="I7188:J7188"/>
    <mergeCell ref="K7188:N7188"/>
    <mergeCell ref="O7188:P7188"/>
    <mergeCell ref="A7185:B7185"/>
    <mergeCell ref="C7185:F7185"/>
    <mergeCell ref="I7185:J7185"/>
    <mergeCell ref="K7185:N7185"/>
    <mergeCell ref="O7185:P7185"/>
    <mergeCell ref="A7186:B7186"/>
    <mergeCell ref="C7186:F7186"/>
    <mergeCell ref="I7186:J7186"/>
    <mergeCell ref="K7186:N7186"/>
    <mergeCell ref="O7186:P7186"/>
    <mergeCell ref="A7183:B7183"/>
    <mergeCell ref="C7183:F7183"/>
    <mergeCell ref="I7183:J7183"/>
    <mergeCell ref="K7183:N7183"/>
    <mergeCell ref="O7183:P7183"/>
    <mergeCell ref="A7184:B7184"/>
    <mergeCell ref="C7184:F7184"/>
    <mergeCell ref="I7184:J7184"/>
    <mergeCell ref="K7184:N7184"/>
    <mergeCell ref="O7184:P7184"/>
    <mergeCell ref="A7181:B7181"/>
    <mergeCell ref="C7181:F7181"/>
    <mergeCell ref="I7181:J7181"/>
    <mergeCell ref="K7181:N7181"/>
    <mergeCell ref="O7181:P7181"/>
    <mergeCell ref="A7182:B7182"/>
    <mergeCell ref="C7182:F7182"/>
    <mergeCell ref="I7182:J7182"/>
    <mergeCell ref="K7182:N7182"/>
    <mergeCell ref="O7182:P7182"/>
    <mergeCell ref="A7196:B7196"/>
    <mergeCell ref="C7196:F7196"/>
    <mergeCell ref="I7196:J7196"/>
    <mergeCell ref="K7196:N7196"/>
    <mergeCell ref="O7196:P7196"/>
    <mergeCell ref="A7197:B7197"/>
    <mergeCell ref="C7197:F7197"/>
    <mergeCell ref="I7197:J7197"/>
    <mergeCell ref="K7197:N7197"/>
    <mergeCell ref="O7197:P7197"/>
    <mergeCell ref="A7194:B7194"/>
    <mergeCell ref="C7194:F7194"/>
    <mergeCell ref="I7194:J7194"/>
    <mergeCell ref="K7194:N7194"/>
    <mergeCell ref="O7194:P7194"/>
    <mergeCell ref="A7195:B7195"/>
    <mergeCell ref="C7195:F7195"/>
    <mergeCell ref="I7195:J7195"/>
    <mergeCell ref="K7195:N7195"/>
    <mergeCell ref="O7195:P7195"/>
    <mergeCell ref="A7192:B7192"/>
    <mergeCell ref="C7192:F7192"/>
    <mergeCell ref="I7192:J7192"/>
    <mergeCell ref="K7192:N7192"/>
    <mergeCell ref="O7192:P7192"/>
    <mergeCell ref="A7193:B7193"/>
    <mergeCell ref="C7193:F7193"/>
    <mergeCell ref="I7193:J7193"/>
    <mergeCell ref="K7193:N7193"/>
    <mergeCell ref="O7193:P7193"/>
    <mergeCell ref="A7190:B7190"/>
    <mergeCell ref="C7190:Q7190"/>
    <mergeCell ref="A7191:B7191"/>
    <mergeCell ref="C7191:F7191"/>
    <mergeCell ref="I7191:J7191"/>
    <mergeCell ref="K7191:N7191"/>
    <mergeCell ref="O7191:P7191"/>
    <mergeCell ref="A7204:B7204"/>
    <mergeCell ref="C7204:F7204"/>
    <mergeCell ref="I7204:J7204"/>
    <mergeCell ref="K7204:N7204"/>
    <mergeCell ref="O7204:P7204"/>
    <mergeCell ref="A7205:B7205"/>
    <mergeCell ref="C7205:F7205"/>
    <mergeCell ref="I7205:J7205"/>
    <mergeCell ref="K7205:N7205"/>
    <mergeCell ref="O7205:P7205"/>
    <mergeCell ref="A7202:B7202"/>
    <mergeCell ref="C7202:F7202"/>
    <mergeCell ref="I7202:J7202"/>
    <mergeCell ref="K7202:N7202"/>
    <mergeCell ref="O7202:P7202"/>
    <mergeCell ref="A7203:B7203"/>
    <mergeCell ref="C7203:F7203"/>
    <mergeCell ref="I7203:J7203"/>
    <mergeCell ref="K7203:N7203"/>
    <mergeCell ref="O7203:P7203"/>
    <mergeCell ref="A7200:B7200"/>
    <mergeCell ref="C7200:F7200"/>
    <mergeCell ref="I7200:J7200"/>
    <mergeCell ref="K7200:N7200"/>
    <mergeCell ref="O7200:P7200"/>
    <mergeCell ref="A7201:B7201"/>
    <mergeCell ref="C7201:F7201"/>
    <mergeCell ref="I7201:J7201"/>
    <mergeCell ref="K7201:N7201"/>
    <mergeCell ref="O7201:P7201"/>
    <mergeCell ref="A7198:B7198"/>
    <mergeCell ref="C7198:F7198"/>
    <mergeCell ref="I7198:J7198"/>
    <mergeCell ref="K7198:N7198"/>
    <mergeCell ref="O7198:P7198"/>
    <mergeCell ref="A7199:B7199"/>
    <mergeCell ref="C7199:F7199"/>
    <mergeCell ref="I7199:J7199"/>
    <mergeCell ref="K7199:N7199"/>
    <mergeCell ref="O7199:P7199"/>
    <mergeCell ref="A7212:B7212"/>
    <mergeCell ref="C7212:F7212"/>
    <mergeCell ref="I7212:J7212"/>
    <mergeCell ref="K7212:N7212"/>
    <mergeCell ref="O7212:P7212"/>
    <mergeCell ref="A7213:B7213"/>
    <mergeCell ref="C7213:F7213"/>
    <mergeCell ref="I7213:J7213"/>
    <mergeCell ref="K7213:N7213"/>
    <mergeCell ref="O7213:P7213"/>
    <mergeCell ref="A7210:B7210"/>
    <mergeCell ref="C7210:F7210"/>
    <mergeCell ref="I7210:J7210"/>
    <mergeCell ref="K7210:N7210"/>
    <mergeCell ref="O7210:P7210"/>
    <mergeCell ref="A7211:B7211"/>
    <mergeCell ref="C7211:F7211"/>
    <mergeCell ref="I7211:J7211"/>
    <mergeCell ref="K7211:N7211"/>
    <mergeCell ref="O7211:P7211"/>
    <mergeCell ref="A7208:B7208"/>
    <mergeCell ref="C7208:F7208"/>
    <mergeCell ref="I7208:J7208"/>
    <mergeCell ref="K7208:N7208"/>
    <mergeCell ref="O7208:P7208"/>
    <mergeCell ref="A7209:B7209"/>
    <mergeCell ref="C7209:F7209"/>
    <mergeCell ref="I7209:J7209"/>
    <mergeCell ref="K7209:N7209"/>
    <mergeCell ref="O7209:P7209"/>
    <mergeCell ref="A7206:B7206"/>
    <mergeCell ref="C7206:F7206"/>
    <mergeCell ref="I7206:J7206"/>
    <mergeCell ref="K7206:N7206"/>
    <mergeCell ref="O7206:P7206"/>
    <mergeCell ref="A7207:B7207"/>
    <mergeCell ref="C7207:F7207"/>
    <mergeCell ref="I7207:J7207"/>
    <mergeCell ref="K7207:N7207"/>
    <mergeCell ref="O7207:P7207"/>
    <mergeCell ref="A7220:B7220"/>
    <mergeCell ref="C7220:F7220"/>
    <mergeCell ref="I7220:J7220"/>
    <mergeCell ref="K7220:N7220"/>
    <mergeCell ref="O7220:P7220"/>
    <mergeCell ref="A7221:B7221"/>
    <mergeCell ref="C7221:F7221"/>
    <mergeCell ref="I7221:J7221"/>
    <mergeCell ref="K7221:N7221"/>
    <mergeCell ref="O7221:P7221"/>
    <mergeCell ref="A7218:B7218"/>
    <mergeCell ref="C7218:F7218"/>
    <mergeCell ref="I7218:J7218"/>
    <mergeCell ref="K7218:N7218"/>
    <mergeCell ref="O7218:P7218"/>
    <mergeCell ref="A7219:B7219"/>
    <mergeCell ref="C7219:F7219"/>
    <mergeCell ref="I7219:J7219"/>
    <mergeCell ref="K7219:N7219"/>
    <mergeCell ref="O7219:P7219"/>
    <mergeCell ref="A7216:B7216"/>
    <mergeCell ref="C7216:F7216"/>
    <mergeCell ref="I7216:J7216"/>
    <mergeCell ref="K7216:N7216"/>
    <mergeCell ref="O7216:P7216"/>
    <mergeCell ref="A7217:B7217"/>
    <mergeCell ref="C7217:F7217"/>
    <mergeCell ref="I7217:J7217"/>
    <mergeCell ref="K7217:N7217"/>
    <mergeCell ref="O7217:P7217"/>
    <mergeCell ref="A7214:B7214"/>
    <mergeCell ref="C7214:F7214"/>
    <mergeCell ref="I7214:J7214"/>
    <mergeCell ref="K7214:N7214"/>
    <mergeCell ref="O7214:P7214"/>
    <mergeCell ref="A7215:B7215"/>
    <mergeCell ref="C7215:F7215"/>
    <mergeCell ref="I7215:J7215"/>
    <mergeCell ref="K7215:N7215"/>
    <mergeCell ref="O7215:P7215"/>
    <mergeCell ref="A7228:B7228"/>
    <mergeCell ref="C7228:F7228"/>
    <mergeCell ref="I7228:J7228"/>
    <mergeCell ref="K7228:N7228"/>
    <mergeCell ref="O7228:P7228"/>
    <mergeCell ref="A7229:B7229"/>
    <mergeCell ref="C7229:F7229"/>
    <mergeCell ref="I7229:J7229"/>
    <mergeCell ref="K7229:N7229"/>
    <mergeCell ref="O7229:P7229"/>
    <mergeCell ref="A7226:B7226"/>
    <mergeCell ref="C7226:F7226"/>
    <mergeCell ref="I7226:J7226"/>
    <mergeCell ref="K7226:N7226"/>
    <mergeCell ref="O7226:P7226"/>
    <mergeCell ref="A7227:B7227"/>
    <mergeCell ref="C7227:F7227"/>
    <mergeCell ref="I7227:J7227"/>
    <mergeCell ref="K7227:N7227"/>
    <mergeCell ref="O7227:P7227"/>
    <mergeCell ref="A7224:B7224"/>
    <mergeCell ref="C7224:F7224"/>
    <mergeCell ref="I7224:J7224"/>
    <mergeCell ref="K7224:N7224"/>
    <mergeCell ref="O7224:P7224"/>
    <mergeCell ref="A7225:B7225"/>
    <mergeCell ref="C7225:F7225"/>
    <mergeCell ref="I7225:J7225"/>
    <mergeCell ref="K7225:N7225"/>
    <mergeCell ref="O7225:P7225"/>
    <mergeCell ref="A7222:B7222"/>
    <mergeCell ref="C7222:F7222"/>
    <mergeCell ref="I7222:J7222"/>
    <mergeCell ref="K7222:N7222"/>
    <mergeCell ref="O7222:P7222"/>
    <mergeCell ref="A7223:B7223"/>
    <mergeCell ref="C7223:F7223"/>
    <mergeCell ref="I7223:J7223"/>
    <mergeCell ref="K7223:N7223"/>
    <mergeCell ref="O7223:P7223"/>
    <mergeCell ref="A7236:B7236"/>
    <mergeCell ref="C7236:F7236"/>
    <mergeCell ref="I7236:J7236"/>
    <mergeCell ref="K7236:N7236"/>
    <mergeCell ref="O7236:P7236"/>
    <mergeCell ref="A7237:B7237"/>
    <mergeCell ref="C7237:F7237"/>
    <mergeCell ref="I7237:J7237"/>
    <mergeCell ref="K7237:N7237"/>
    <mergeCell ref="O7237:P7237"/>
    <mergeCell ref="A7234:B7234"/>
    <mergeCell ref="C7234:F7234"/>
    <mergeCell ref="I7234:J7234"/>
    <mergeCell ref="K7234:N7234"/>
    <mergeCell ref="O7234:P7234"/>
    <mergeCell ref="A7235:B7235"/>
    <mergeCell ref="C7235:F7235"/>
    <mergeCell ref="I7235:J7235"/>
    <mergeCell ref="K7235:N7235"/>
    <mergeCell ref="O7235:P7235"/>
    <mergeCell ref="A7232:B7232"/>
    <mergeCell ref="C7232:F7232"/>
    <mergeCell ref="I7232:J7232"/>
    <mergeCell ref="K7232:N7232"/>
    <mergeCell ref="O7232:P7232"/>
    <mergeCell ref="A7233:B7233"/>
    <mergeCell ref="C7233:F7233"/>
    <mergeCell ref="I7233:J7233"/>
    <mergeCell ref="K7233:N7233"/>
    <mergeCell ref="O7233:P7233"/>
    <mergeCell ref="A7230:B7230"/>
    <mergeCell ref="C7230:F7230"/>
    <mergeCell ref="I7230:J7230"/>
    <mergeCell ref="K7230:N7230"/>
    <mergeCell ref="O7230:P7230"/>
    <mergeCell ref="A7231:B7231"/>
    <mergeCell ref="C7231:F7231"/>
    <mergeCell ref="I7231:J7231"/>
    <mergeCell ref="K7231:N7231"/>
    <mergeCell ref="O7231:P7231"/>
    <mergeCell ref="A7244:B7244"/>
    <mergeCell ref="C7244:F7244"/>
    <mergeCell ref="I7244:J7244"/>
    <mergeCell ref="K7244:N7244"/>
    <mergeCell ref="O7244:P7244"/>
    <mergeCell ref="A7245:B7245"/>
    <mergeCell ref="C7245:F7245"/>
    <mergeCell ref="I7245:J7245"/>
    <mergeCell ref="K7245:N7245"/>
    <mergeCell ref="O7245:P7245"/>
    <mergeCell ref="A7242:B7242"/>
    <mergeCell ref="C7242:F7242"/>
    <mergeCell ref="I7242:J7242"/>
    <mergeCell ref="K7242:N7242"/>
    <mergeCell ref="O7242:P7242"/>
    <mergeCell ref="A7243:B7243"/>
    <mergeCell ref="C7243:F7243"/>
    <mergeCell ref="I7243:J7243"/>
    <mergeCell ref="K7243:N7243"/>
    <mergeCell ref="O7243:P7243"/>
    <mergeCell ref="A7240:B7240"/>
    <mergeCell ref="C7240:F7240"/>
    <mergeCell ref="I7240:J7240"/>
    <mergeCell ref="K7240:N7240"/>
    <mergeCell ref="O7240:P7240"/>
    <mergeCell ref="A7241:B7241"/>
    <mergeCell ref="C7241:F7241"/>
    <mergeCell ref="I7241:J7241"/>
    <mergeCell ref="K7241:N7241"/>
    <mergeCell ref="O7241:P7241"/>
    <mergeCell ref="A7238:B7238"/>
    <mergeCell ref="C7238:F7238"/>
    <mergeCell ref="I7238:J7238"/>
    <mergeCell ref="K7238:N7238"/>
    <mergeCell ref="O7238:P7238"/>
    <mergeCell ref="A7239:B7239"/>
    <mergeCell ref="C7239:F7239"/>
    <mergeCell ref="I7239:J7239"/>
    <mergeCell ref="K7239:N7239"/>
    <mergeCell ref="O7239:P7239"/>
    <mergeCell ref="A7252:B7252"/>
    <mergeCell ref="C7252:F7252"/>
    <mergeCell ref="I7252:J7252"/>
    <mergeCell ref="K7252:N7252"/>
    <mergeCell ref="O7252:P7252"/>
    <mergeCell ref="A7253:B7253"/>
    <mergeCell ref="C7253:F7253"/>
    <mergeCell ref="I7253:J7253"/>
    <mergeCell ref="K7253:N7253"/>
    <mergeCell ref="O7253:P7253"/>
    <mergeCell ref="A7250:B7250"/>
    <mergeCell ref="C7250:F7250"/>
    <mergeCell ref="I7250:J7250"/>
    <mergeCell ref="K7250:N7250"/>
    <mergeCell ref="O7250:P7250"/>
    <mergeCell ref="A7251:B7251"/>
    <mergeCell ref="C7251:F7251"/>
    <mergeCell ref="I7251:J7251"/>
    <mergeCell ref="K7251:N7251"/>
    <mergeCell ref="O7251:P7251"/>
    <mergeCell ref="A7248:B7248"/>
    <mergeCell ref="C7248:F7248"/>
    <mergeCell ref="I7248:J7248"/>
    <mergeCell ref="K7248:N7248"/>
    <mergeCell ref="O7248:P7248"/>
    <mergeCell ref="A7249:B7249"/>
    <mergeCell ref="C7249:F7249"/>
    <mergeCell ref="I7249:J7249"/>
    <mergeCell ref="K7249:N7249"/>
    <mergeCell ref="O7249:P7249"/>
    <mergeCell ref="A7246:B7246"/>
    <mergeCell ref="C7246:F7246"/>
    <mergeCell ref="I7246:J7246"/>
    <mergeCell ref="K7246:N7246"/>
    <mergeCell ref="O7246:P7246"/>
    <mergeCell ref="A7247:B7247"/>
    <mergeCell ref="C7247:F7247"/>
    <mergeCell ref="I7247:J7247"/>
    <mergeCell ref="K7247:N7247"/>
    <mergeCell ref="O7247:P7247"/>
    <mergeCell ref="A7260:B7260"/>
    <mergeCell ref="C7260:F7260"/>
    <mergeCell ref="I7260:J7260"/>
    <mergeCell ref="K7260:N7260"/>
    <mergeCell ref="O7260:P7260"/>
    <mergeCell ref="A7261:B7261"/>
    <mergeCell ref="C7261:F7261"/>
    <mergeCell ref="I7261:J7261"/>
    <mergeCell ref="K7261:N7261"/>
    <mergeCell ref="O7261:P7261"/>
    <mergeCell ref="A7258:B7258"/>
    <mergeCell ref="C7258:F7258"/>
    <mergeCell ref="I7258:J7258"/>
    <mergeCell ref="K7258:N7258"/>
    <mergeCell ref="O7258:P7258"/>
    <mergeCell ref="A7259:B7259"/>
    <mergeCell ref="C7259:F7259"/>
    <mergeCell ref="I7259:J7259"/>
    <mergeCell ref="K7259:N7259"/>
    <mergeCell ref="O7259:P7259"/>
    <mergeCell ref="A7256:B7256"/>
    <mergeCell ref="C7256:F7256"/>
    <mergeCell ref="I7256:J7256"/>
    <mergeCell ref="K7256:N7256"/>
    <mergeCell ref="O7256:P7256"/>
    <mergeCell ref="A7257:B7257"/>
    <mergeCell ref="C7257:F7257"/>
    <mergeCell ref="I7257:J7257"/>
    <mergeCell ref="K7257:N7257"/>
    <mergeCell ref="O7257:P7257"/>
    <mergeCell ref="A7254:B7254"/>
    <mergeCell ref="C7254:F7254"/>
    <mergeCell ref="I7254:J7254"/>
    <mergeCell ref="K7254:N7254"/>
    <mergeCell ref="O7254:P7254"/>
    <mergeCell ref="A7255:B7255"/>
    <mergeCell ref="C7255:F7255"/>
    <mergeCell ref="I7255:J7255"/>
    <mergeCell ref="K7255:N7255"/>
    <mergeCell ref="O7255:P7255"/>
    <mergeCell ref="A7268:B7268"/>
    <mergeCell ref="C7268:F7268"/>
    <mergeCell ref="I7268:J7268"/>
    <mergeCell ref="K7268:N7268"/>
    <mergeCell ref="O7268:P7268"/>
    <mergeCell ref="A7269:B7269"/>
    <mergeCell ref="C7269:F7269"/>
    <mergeCell ref="I7269:J7269"/>
    <mergeCell ref="K7269:N7269"/>
    <mergeCell ref="O7269:P7269"/>
    <mergeCell ref="A7266:B7266"/>
    <mergeCell ref="C7266:F7266"/>
    <mergeCell ref="I7266:J7266"/>
    <mergeCell ref="K7266:N7266"/>
    <mergeCell ref="O7266:P7266"/>
    <mergeCell ref="A7267:B7267"/>
    <mergeCell ref="C7267:F7267"/>
    <mergeCell ref="I7267:J7267"/>
    <mergeCell ref="K7267:N7267"/>
    <mergeCell ref="O7267:P7267"/>
    <mergeCell ref="A7264:B7264"/>
    <mergeCell ref="C7264:F7264"/>
    <mergeCell ref="I7264:J7264"/>
    <mergeCell ref="K7264:N7264"/>
    <mergeCell ref="O7264:P7264"/>
    <mergeCell ref="A7265:B7265"/>
    <mergeCell ref="C7265:F7265"/>
    <mergeCell ref="I7265:J7265"/>
    <mergeCell ref="K7265:N7265"/>
    <mergeCell ref="O7265:P7265"/>
    <mergeCell ref="A7262:B7262"/>
    <mergeCell ref="C7262:F7262"/>
    <mergeCell ref="I7262:J7262"/>
    <mergeCell ref="K7262:N7262"/>
    <mergeCell ref="O7262:P7262"/>
    <mergeCell ref="A7263:B7263"/>
    <mergeCell ref="C7263:F7263"/>
    <mergeCell ref="I7263:J7263"/>
    <mergeCell ref="K7263:N7263"/>
    <mergeCell ref="O7263:P7263"/>
    <mergeCell ref="A7276:B7276"/>
    <mergeCell ref="C7276:F7276"/>
    <mergeCell ref="I7276:J7276"/>
    <mergeCell ref="K7276:N7276"/>
    <mergeCell ref="O7276:P7276"/>
    <mergeCell ref="A7277:B7277"/>
    <mergeCell ref="C7277:F7277"/>
    <mergeCell ref="I7277:J7277"/>
    <mergeCell ref="K7277:N7277"/>
    <mergeCell ref="O7277:P7277"/>
    <mergeCell ref="A7274:B7274"/>
    <mergeCell ref="C7274:F7274"/>
    <mergeCell ref="I7274:J7274"/>
    <mergeCell ref="K7274:N7274"/>
    <mergeCell ref="O7274:P7274"/>
    <mergeCell ref="A7275:B7275"/>
    <mergeCell ref="C7275:F7275"/>
    <mergeCell ref="I7275:J7275"/>
    <mergeCell ref="K7275:N7275"/>
    <mergeCell ref="O7275:P7275"/>
    <mergeCell ref="A7272:B7272"/>
    <mergeCell ref="C7272:F7272"/>
    <mergeCell ref="I7272:J7272"/>
    <mergeCell ref="K7272:N7272"/>
    <mergeCell ref="O7272:P7272"/>
    <mergeCell ref="A7273:B7273"/>
    <mergeCell ref="C7273:F7273"/>
    <mergeCell ref="I7273:J7273"/>
    <mergeCell ref="K7273:N7273"/>
    <mergeCell ref="O7273:P7273"/>
    <mergeCell ref="A7270:B7270"/>
    <mergeCell ref="C7270:F7270"/>
    <mergeCell ref="I7270:J7270"/>
    <mergeCell ref="K7270:N7270"/>
    <mergeCell ref="O7270:P7270"/>
    <mergeCell ref="A7271:B7271"/>
    <mergeCell ref="C7271:F7271"/>
    <mergeCell ref="I7271:J7271"/>
    <mergeCell ref="K7271:N7271"/>
    <mergeCell ref="O7271:P7271"/>
    <mergeCell ref="A7284:B7284"/>
    <mergeCell ref="C7284:F7284"/>
    <mergeCell ref="I7284:J7284"/>
    <mergeCell ref="K7284:N7284"/>
    <mergeCell ref="O7284:P7284"/>
    <mergeCell ref="A7285:B7285"/>
    <mergeCell ref="C7285:F7285"/>
    <mergeCell ref="I7285:J7285"/>
    <mergeCell ref="K7285:N7285"/>
    <mergeCell ref="O7285:P7285"/>
    <mergeCell ref="A7282:B7282"/>
    <mergeCell ref="C7282:F7282"/>
    <mergeCell ref="I7282:J7282"/>
    <mergeCell ref="K7282:N7282"/>
    <mergeCell ref="O7282:P7282"/>
    <mergeCell ref="A7283:B7283"/>
    <mergeCell ref="C7283:F7283"/>
    <mergeCell ref="I7283:J7283"/>
    <mergeCell ref="K7283:N7283"/>
    <mergeCell ref="O7283:P7283"/>
    <mergeCell ref="A7280:B7280"/>
    <mergeCell ref="C7280:F7280"/>
    <mergeCell ref="I7280:J7280"/>
    <mergeCell ref="K7280:N7280"/>
    <mergeCell ref="O7280:P7280"/>
    <mergeCell ref="A7281:B7281"/>
    <mergeCell ref="C7281:F7281"/>
    <mergeCell ref="I7281:J7281"/>
    <mergeCell ref="K7281:N7281"/>
    <mergeCell ref="O7281:P7281"/>
    <mergeCell ref="A7278:B7278"/>
    <mergeCell ref="C7278:F7278"/>
    <mergeCell ref="I7278:J7278"/>
    <mergeCell ref="K7278:N7278"/>
    <mergeCell ref="O7278:P7278"/>
    <mergeCell ref="A7279:B7279"/>
    <mergeCell ref="C7279:F7279"/>
    <mergeCell ref="I7279:J7279"/>
    <mergeCell ref="K7279:N7279"/>
    <mergeCell ref="O7279:P7279"/>
    <mergeCell ref="A7292:B7292"/>
    <mergeCell ref="C7292:F7292"/>
    <mergeCell ref="I7292:J7292"/>
    <mergeCell ref="K7292:N7292"/>
    <mergeCell ref="O7292:P7292"/>
    <mergeCell ref="A7293:B7293"/>
    <mergeCell ref="C7293:F7293"/>
    <mergeCell ref="I7293:J7293"/>
    <mergeCell ref="K7293:N7293"/>
    <mergeCell ref="O7293:P7293"/>
    <mergeCell ref="A7290:B7290"/>
    <mergeCell ref="C7290:F7290"/>
    <mergeCell ref="I7290:J7290"/>
    <mergeCell ref="K7290:N7290"/>
    <mergeCell ref="O7290:P7290"/>
    <mergeCell ref="A7291:B7291"/>
    <mergeCell ref="C7291:F7291"/>
    <mergeCell ref="I7291:J7291"/>
    <mergeCell ref="K7291:N7291"/>
    <mergeCell ref="O7291:P7291"/>
    <mergeCell ref="A7288:B7288"/>
    <mergeCell ref="C7288:F7288"/>
    <mergeCell ref="I7288:J7288"/>
    <mergeCell ref="K7288:N7288"/>
    <mergeCell ref="O7288:P7288"/>
    <mergeCell ref="A7289:B7289"/>
    <mergeCell ref="C7289:F7289"/>
    <mergeCell ref="I7289:J7289"/>
    <mergeCell ref="K7289:N7289"/>
    <mergeCell ref="O7289:P7289"/>
    <mergeCell ref="A7286:B7286"/>
    <mergeCell ref="C7286:F7286"/>
    <mergeCell ref="I7286:J7286"/>
    <mergeCell ref="K7286:N7286"/>
    <mergeCell ref="O7286:P7286"/>
    <mergeCell ref="A7287:B7287"/>
    <mergeCell ref="C7287:F7287"/>
    <mergeCell ref="I7287:J7287"/>
    <mergeCell ref="K7287:N7287"/>
    <mergeCell ref="O7287:P7287"/>
    <mergeCell ref="A7300:B7300"/>
    <mergeCell ref="C7300:F7300"/>
    <mergeCell ref="I7300:J7300"/>
    <mergeCell ref="K7300:N7300"/>
    <mergeCell ref="O7300:P7300"/>
    <mergeCell ref="A7301:B7301"/>
    <mergeCell ref="C7301:F7301"/>
    <mergeCell ref="I7301:J7301"/>
    <mergeCell ref="K7301:N7301"/>
    <mergeCell ref="O7301:P7301"/>
    <mergeCell ref="A7298:B7298"/>
    <mergeCell ref="C7298:F7298"/>
    <mergeCell ref="I7298:J7298"/>
    <mergeCell ref="K7298:N7298"/>
    <mergeCell ref="O7298:P7298"/>
    <mergeCell ref="A7299:B7299"/>
    <mergeCell ref="C7299:F7299"/>
    <mergeCell ref="I7299:J7299"/>
    <mergeCell ref="K7299:N7299"/>
    <mergeCell ref="O7299:P7299"/>
    <mergeCell ref="A7296:B7296"/>
    <mergeCell ref="C7296:F7296"/>
    <mergeCell ref="I7296:J7296"/>
    <mergeCell ref="K7296:N7296"/>
    <mergeCell ref="O7296:P7296"/>
    <mergeCell ref="A7297:B7297"/>
    <mergeCell ref="C7297:F7297"/>
    <mergeCell ref="I7297:J7297"/>
    <mergeCell ref="K7297:N7297"/>
    <mergeCell ref="O7297:P7297"/>
    <mergeCell ref="A7294:B7294"/>
    <mergeCell ref="C7294:F7294"/>
    <mergeCell ref="I7294:J7294"/>
    <mergeCell ref="K7294:N7294"/>
    <mergeCell ref="O7294:P7294"/>
    <mergeCell ref="A7295:B7295"/>
    <mergeCell ref="C7295:F7295"/>
    <mergeCell ref="I7295:J7295"/>
    <mergeCell ref="K7295:N7295"/>
    <mergeCell ref="O7295:P7295"/>
    <mergeCell ref="A7308:B7308"/>
    <mergeCell ref="C7308:F7308"/>
    <mergeCell ref="I7308:J7308"/>
    <mergeCell ref="K7308:N7308"/>
    <mergeCell ref="O7308:P7308"/>
    <mergeCell ref="A7309:B7309"/>
    <mergeCell ref="C7309:F7309"/>
    <mergeCell ref="I7309:J7309"/>
    <mergeCell ref="K7309:N7309"/>
    <mergeCell ref="O7309:P7309"/>
    <mergeCell ref="A7306:B7306"/>
    <mergeCell ref="C7306:F7306"/>
    <mergeCell ref="I7306:J7306"/>
    <mergeCell ref="K7306:N7306"/>
    <mergeCell ref="O7306:P7306"/>
    <mergeCell ref="A7307:B7307"/>
    <mergeCell ref="C7307:F7307"/>
    <mergeCell ref="I7307:J7307"/>
    <mergeCell ref="K7307:N7307"/>
    <mergeCell ref="O7307:P7307"/>
    <mergeCell ref="A7304:B7304"/>
    <mergeCell ref="C7304:F7304"/>
    <mergeCell ref="I7304:J7304"/>
    <mergeCell ref="K7304:N7304"/>
    <mergeCell ref="O7304:P7304"/>
    <mergeCell ref="A7305:B7305"/>
    <mergeCell ref="C7305:F7305"/>
    <mergeCell ref="I7305:J7305"/>
    <mergeCell ref="K7305:N7305"/>
    <mergeCell ref="O7305:P7305"/>
    <mergeCell ref="A7302:B7302"/>
    <mergeCell ref="C7302:F7302"/>
    <mergeCell ref="I7302:J7302"/>
    <mergeCell ref="K7302:N7302"/>
    <mergeCell ref="O7302:P7302"/>
    <mergeCell ref="A7303:B7303"/>
    <mergeCell ref="C7303:F7303"/>
    <mergeCell ref="I7303:J7303"/>
    <mergeCell ref="K7303:N7303"/>
    <mergeCell ref="O7303:P7303"/>
    <mergeCell ref="A7319:F7319"/>
    <mergeCell ref="I7319:J7319"/>
    <mergeCell ref="K7319:N7319"/>
    <mergeCell ref="O7319:P7319"/>
    <mergeCell ref="A7321:B7321"/>
    <mergeCell ref="C7321:Q7321"/>
    <mergeCell ref="A7317:B7317"/>
    <mergeCell ref="C7317:Q7317"/>
    <mergeCell ref="A7318:B7318"/>
    <mergeCell ref="C7318:F7318"/>
    <mergeCell ref="I7318:J7318"/>
    <mergeCell ref="K7318:N7318"/>
    <mergeCell ref="O7318:P7318"/>
    <mergeCell ref="A7314:B7314"/>
    <mergeCell ref="C7314:F7314"/>
    <mergeCell ref="I7314:J7314"/>
    <mergeCell ref="K7314:N7314"/>
    <mergeCell ref="O7314:P7314"/>
    <mergeCell ref="A7315:F7315"/>
    <mergeCell ref="I7315:J7315"/>
    <mergeCell ref="K7315:N7315"/>
    <mergeCell ref="O7315:P7315"/>
    <mergeCell ref="A7312:B7312"/>
    <mergeCell ref="C7312:F7312"/>
    <mergeCell ref="I7312:J7312"/>
    <mergeCell ref="K7312:N7312"/>
    <mergeCell ref="O7312:P7312"/>
    <mergeCell ref="A7313:B7313"/>
    <mergeCell ref="C7313:F7313"/>
    <mergeCell ref="I7313:J7313"/>
    <mergeCell ref="K7313:N7313"/>
    <mergeCell ref="O7313:P7313"/>
    <mergeCell ref="A7310:B7310"/>
    <mergeCell ref="C7310:F7310"/>
    <mergeCell ref="I7310:J7310"/>
    <mergeCell ref="K7310:N7310"/>
    <mergeCell ref="O7310:P7310"/>
    <mergeCell ref="A7311:B7311"/>
    <mergeCell ref="C7311:F7311"/>
    <mergeCell ref="I7311:J7311"/>
    <mergeCell ref="K7311:N7311"/>
    <mergeCell ref="O7311:P7311"/>
    <mergeCell ref="A7328:B7328"/>
    <mergeCell ref="C7328:F7328"/>
    <mergeCell ref="I7328:J7328"/>
    <mergeCell ref="K7328:N7328"/>
    <mergeCell ref="O7328:P7328"/>
    <mergeCell ref="A7329:B7329"/>
    <mergeCell ref="C7329:F7329"/>
    <mergeCell ref="I7329:J7329"/>
    <mergeCell ref="K7329:N7329"/>
    <mergeCell ref="O7329:P7329"/>
    <mergeCell ref="A7326:B7326"/>
    <mergeCell ref="C7326:F7326"/>
    <mergeCell ref="I7326:J7326"/>
    <mergeCell ref="K7326:N7326"/>
    <mergeCell ref="O7326:P7326"/>
    <mergeCell ref="A7327:B7327"/>
    <mergeCell ref="C7327:F7327"/>
    <mergeCell ref="I7327:J7327"/>
    <mergeCell ref="K7327:N7327"/>
    <mergeCell ref="O7327:P7327"/>
    <mergeCell ref="A7324:B7324"/>
    <mergeCell ref="C7324:F7324"/>
    <mergeCell ref="I7324:J7324"/>
    <mergeCell ref="K7324:N7324"/>
    <mergeCell ref="O7324:P7324"/>
    <mergeCell ref="A7325:B7325"/>
    <mergeCell ref="C7325:F7325"/>
    <mergeCell ref="I7325:J7325"/>
    <mergeCell ref="K7325:N7325"/>
    <mergeCell ref="O7325:P7325"/>
    <mergeCell ref="A7322:B7322"/>
    <mergeCell ref="C7322:F7322"/>
    <mergeCell ref="I7322:J7322"/>
    <mergeCell ref="K7322:N7322"/>
    <mergeCell ref="O7322:P7322"/>
    <mergeCell ref="A7323:B7323"/>
    <mergeCell ref="C7323:F7323"/>
    <mergeCell ref="I7323:J7323"/>
    <mergeCell ref="K7323:N7323"/>
    <mergeCell ref="O7323:P7323"/>
    <mergeCell ref="A7336:B7336"/>
    <mergeCell ref="C7336:F7336"/>
    <mergeCell ref="I7336:J7336"/>
    <mergeCell ref="K7336:N7336"/>
    <mergeCell ref="O7336:P7336"/>
    <mergeCell ref="A7337:B7337"/>
    <mergeCell ref="C7337:F7337"/>
    <mergeCell ref="I7337:J7337"/>
    <mergeCell ref="K7337:N7337"/>
    <mergeCell ref="O7337:P7337"/>
    <mergeCell ref="A7334:B7334"/>
    <mergeCell ref="C7334:F7334"/>
    <mergeCell ref="I7334:J7334"/>
    <mergeCell ref="K7334:N7334"/>
    <mergeCell ref="O7334:P7334"/>
    <mergeCell ref="A7335:B7335"/>
    <mergeCell ref="C7335:F7335"/>
    <mergeCell ref="I7335:J7335"/>
    <mergeCell ref="K7335:N7335"/>
    <mergeCell ref="O7335:P7335"/>
    <mergeCell ref="A7332:B7332"/>
    <mergeCell ref="C7332:F7332"/>
    <mergeCell ref="I7332:J7332"/>
    <mergeCell ref="K7332:N7332"/>
    <mergeCell ref="O7332:P7332"/>
    <mergeCell ref="A7333:B7333"/>
    <mergeCell ref="C7333:F7333"/>
    <mergeCell ref="I7333:J7333"/>
    <mergeCell ref="K7333:N7333"/>
    <mergeCell ref="O7333:P7333"/>
    <mergeCell ref="A7330:B7330"/>
    <mergeCell ref="C7330:F7330"/>
    <mergeCell ref="I7330:J7330"/>
    <mergeCell ref="K7330:N7330"/>
    <mergeCell ref="O7330:P7330"/>
    <mergeCell ref="A7331:B7331"/>
    <mergeCell ref="C7331:F7331"/>
    <mergeCell ref="I7331:J7331"/>
    <mergeCell ref="K7331:N7331"/>
    <mergeCell ref="O7331:P7331"/>
    <mergeCell ref="A7344:B7344"/>
    <mergeCell ref="C7344:F7344"/>
    <mergeCell ref="I7344:J7344"/>
    <mergeCell ref="K7344:N7344"/>
    <mergeCell ref="O7344:P7344"/>
    <mergeCell ref="A7345:B7345"/>
    <mergeCell ref="C7345:F7345"/>
    <mergeCell ref="I7345:J7345"/>
    <mergeCell ref="K7345:N7345"/>
    <mergeCell ref="O7345:P7345"/>
    <mergeCell ref="A7342:B7342"/>
    <mergeCell ref="C7342:F7342"/>
    <mergeCell ref="I7342:J7342"/>
    <mergeCell ref="K7342:N7342"/>
    <mergeCell ref="O7342:P7342"/>
    <mergeCell ref="A7343:B7343"/>
    <mergeCell ref="C7343:F7343"/>
    <mergeCell ref="I7343:J7343"/>
    <mergeCell ref="K7343:N7343"/>
    <mergeCell ref="O7343:P7343"/>
    <mergeCell ref="A7340:B7340"/>
    <mergeCell ref="C7340:F7340"/>
    <mergeCell ref="I7340:J7340"/>
    <mergeCell ref="K7340:N7340"/>
    <mergeCell ref="O7340:P7340"/>
    <mergeCell ref="A7341:B7341"/>
    <mergeCell ref="C7341:F7341"/>
    <mergeCell ref="I7341:J7341"/>
    <mergeCell ref="K7341:N7341"/>
    <mergeCell ref="O7341:P7341"/>
    <mergeCell ref="A7338:B7338"/>
    <mergeCell ref="C7338:F7338"/>
    <mergeCell ref="I7338:J7338"/>
    <mergeCell ref="K7338:N7338"/>
    <mergeCell ref="O7338:P7338"/>
    <mergeCell ref="A7339:B7339"/>
    <mergeCell ref="C7339:F7339"/>
    <mergeCell ref="I7339:J7339"/>
    <mergeCell ref="K7339:N7339"/>
    <mergeCell ref="O7339:P7339"/>
    <mergeCell ref="A7352:B7352"/>
    <mergeCell ref="C7352:F7352"/>
    <mergeCell ref="I7352:J7352"/>
    <mergeCell ref="K7352:N7352"/>
    <mergeCell ref="O7352:P7352"/>
    <mergeCell ref="A7353:B7353"/>
    <mergeCell ref="C7353:F7353"/>
    <mergeCell ref="I7353:J7353"/>
    <mergeCell ref="K7353:N7353"/>
    <mergeCell ref="O7353:P7353"/>
    <mergeCell ref="A7350:B7350"/>
    <mergeCell ref="C7350:F7350"/>
    <mergeCell ref="I7350:J7350"/>
    <mergeCell ref="K7350:N7350"/>
    <mergeCell ref="O7350:P7350"/>
    <mergeCell ref="A7351:B7351"/>
    <mergeCell ref="C7351:F7351"/>
    <mergeCell ref="I7351:J7351"/>
    <mergeCell ref="K7351:N7351"/>
    <mergeCell ref="O7351:P7351"/>
    <mergeCell ref="A7348:B7348"/>
    <mergeCell ref="C7348:F7348"/>
    <mergeCell ref="I7348:J7348"/>
    <mergeCell ref="K7348:N7348"/>
    <mergeCell ref="O7348:P7348"/>
    <mergeCell ref="A7349:B7349"/>
    <mergeCell ref="C7349:F7349"/>
    <mergeCell ref="I7349:J7349"/>
    <mergeCell ref="K7349:N7349"/>
    <mergeCell ref="O7349:P7349"/>
    <mergeCell ref="A7346:B7346"/>
    <mergeCell ref="C7346:F7346"/>
    <mergeCell ref="I7346:J7346"/>
    <mergeCell ref="K7346:N7346"/>
    <mergeCell ref="O7346:P7346"/>
    <mergeCell ref="A7347:B7347"/>
    <mergeCell ref="C7347:F7347"/>
    <mergeCell ref="I7347:J7347"/>
    <mergeCell ref="K7347:N7347"/>
    <mergeCell ref="O7347:P7347"/>
    <mergeCell ref="A7360:B7360"/>
    <mergeCell ref="C7360:F7360"/>
    <mergeCell ref="I7360:J7360"/>
    <mergeCell ref="K7360:N7360"/>
    <mergeCell ref="O7360:P7360"/>
    <mergeCell ref="A7361:B7361"/>
    <mergeCell ref="C7361:F7361"/>
    <mergeCell ref="I7361:J7361"/>
    <mergeCell ref="K7361:N7361"/>
    <mergeCell ref="O7361:P7361"/>
    <mergeCell ref="A7358:B7358"/>
    <mergeCell ref="C7358:F7358"/>
    <mergeCell ref="I7358:J7358"/>
    <mergeCell ref="K7358:N7358"/>
    <mergeCell ref="O7358:P7358"/>
    <mergeCell ref="A7359:B7359"/>
    <mergeCell ref="C7359:F7359"/>
    <mergeCell ref="I7359:J7359"/>
    <mergeCell ref="K7359:N7359"/>
    <mergeCell ref="O7359:P7359"/>
    <mergeCell ref="A7356:B7356"/>
    <mergeCell ref="C7356:F7356"/>
    <mergeCell ref="I7356:J7356"/>
    <mergeCell ref="K7356:N7356"/>
    <mergeCell ref="O7356:P7356"/>
    <mergeCell ref="A7357:B7357"/>
    <mergeCell ref="C7357:F7357"/>
    <mergeCell ref="I7357:J7357"/>
    <mergeCell ref="K7357:N7357"/>
    <mergeCell ref="O7357:P7357"/>
    <mergeCell ref="A7354:B7354"/>
    <mergeCell ref="C7354:F7354"/>
    <mergeCell ref="I7354:J7354"/>
    <mergeCell ref="K7354:N7354"/>
    <mergeCell ref="O7354:P7354"/>
    <mergeCell ref="A7355:B7355"/>
    <mergeCell ref="C7355:F7355"/>
    <mergeCell ref="I7355:J7355"/>
    <mergeCell ref="K7355:N7355"/>
    <mergeCell ref="O7355:P7355"/>
    <mergeCell ref="A7369:B7369"/>
    <mergeCell ref="C7369:F7369"/>
    <mergeCell ref="I7369:J7369"/>
    <mergeCell ref="K7369:N7369"/>
    <mergeCell ref="O7369:P7369"/>
    <mergeCell ref="A7370:B7370"/>
    <mergeCell ref="C7370:F7370"/>
    <mergeCell ref="I7370:J7370"/>
    <mergeCell ref="K7370:N7370"/>
    <mergeCell ref="O7370:P7370"/>
    <mergeCell ref="A7367:B7367"/>
    <mergeCell ref="C7367:F7367"/>
    <mergeCell ref="I7367:J7367"/>
    <mergeCell ref="K7367:N7367"/>
    <mergeCell ref="O7367:P7367"/>
    <mergeCell ref="A7368:B7368"/>
    <mergeCell ref="C7368:F7368"/>
    <mergeCell ref="I7368:J7368"/>
    <mergeCell ref="K7368:N7368"/>
    <mergeCell ref="O7368:P7368"/>
    <mergeCell ref="A7365:B7365"/>
    <mergeCell ref="C7365:Q7365"/>
    <mergeCell ref="A7366:B7366"/>
    <mergeCell ref="C7366:F7366"/>
    <mergeCell ref="I7366:J7366"/>
    <mergeCell ref="K7366:N7366"/>
    <mergeCell ref="O7366:P7366"/>
    <mergeCell ref="A7362:B7362"/>
    <mergeCell ref="C7362:F7362"/>
    <mergeCell ref="I7362:J7362"/>
    <mergeCell ref="K7362:N7362"/>
    <mergeCell ref="O7362:P7362"/>
    <mergeCell ref="A7363:F7363"/>
    <mergeCell ref="I7363:J7363"/>
    <mergeCell ref="K7363:N7363"/>
    <mergeCell ref="O7363:P7363"/>
    <mergeCell ref="A7377:B7377"/>
    <mergeCell ref="C7377:F7377"/>
    <mergeCell ref="I7377:J7377"/>
    <mergeCell ref="K7377:N7377"/>
    <mergeCell ref="O7377:P7377"/>
    <mergeCell ref="A7378:B7378"/>
    <mergeCell ref="C7378:F7378"/>
    <mergeCell ref="I7378:J7378"/>
    <mergeCell ref="K7378:N7378"/>
    <mergeCell ref="O7378:P7378"/>
    <mergeCell ref="A7375:B7375"/>
    <mergeCell ref="C7375:F7375"/>
    <mergeCell ref="I7375:J7375"/>
    <mergeCell ref="K7375:N7375"/>
    <mergeCell ref="O7375:P7375"/>
    <mergeCell ref="A7376:B7376"/>
    <mergeCell ref="C7376:F7376"/>
    <mergeCell ref="I7376:J7376"/>
    <mergeCell ref="K7376:N7376"/>
    <mergeCell ref="O7376:P7376"/>
    <mergeCell ref="A7373:B7373"/>
    <mergeCell ref="C7373:F7373"/>
    <mergeCell ref="I7373:J7373"/>
    <mergeCell ref="K7373:N7373"/>
    <mergeCell ref="O7373:P7373"/>
    <mergeCell ref="A7374:B7374"/>
    <mergeCell ref="C7374:F7374"/>
    <mergeCell ref="I7374:J7374"/>
    <mergeCell ref="K7374:N7374"/>
    <mergeCell ref="O7374:P7374"/>
    <mergeCell ref="A7371:B7371"/>
    <mergeCell ref="C7371:F7371"/>
    <mergeCell ref="I7371:J7371"/>
    <mergeCell ref="K7371:N7371"/>
    <mergeCell ref="O7371:P7371"/>
    <mergeCell ref="A7372:B7372"/>
    <mergeCell ref="C7372:F7372"/>
    <mergeCell ref="I7372:J7372"/>
    <mergeCell ref="K7372:N7372"/>
    <mergeCell ref="O7372:P7372"/>
    <mergeCell ref="A7385:B7385"/>
    <mergeCell ref="C7385:F7385"/>
    <mergeCell ref="I7385:J7385"/>
    <mergeCell ref="K7385:N7385"/>
    <mergeCell ref="O7385:P7385"/>
    <mergeCell ref="A7386:B7386"/>
    <mergeCell ref="C7386:F7386"/>
    <mergeCell ref="I7386:J7386"/>
    <mergeCell ref="K7386:N7386"/>
    <mergeCell ref="O7386:P7386"/>
    <mergeCell ref="A7383:B7383"/>
    <mergeCell ref="C7383:F7383"/>
    <mergeCell ref="I7383:J7383"/>
    <mergeCell ref="K7383:N7383"/>
    <mergeCell ref="O7383:P7383"/>
    <mergeCell ref="A7384:B7384"/>
    <mergeCell ref="C7384:F7384"/>
    <mergeCell ref="I7384:J7384"/>
    <mergeCell ref="K7384:N7384"/>
    <mergeCell ref="O7384:P7384"/>
    <mergeCell ref="A7381:B7381"/>
    <mergeCell ref="C7381:F7381"/>
    <mergeCell ref="I7381:J7381"/>
    <mergeCell ref="K7381:N7381"/>
    <mergeCell ref="O7381:P7381"/>
    <mergeCell ref="A7382:B7382"/>
    <mergeCell ref="C7382:F7382"/>
    <mergeCell ref="I7382:J7382"/>
    <mergeCell ref="K7382:N7382"/>
    <mergeCell ref="O7382:P7382"/>
    <mergeCell ref="A7379:B7379"/>
    <mergeCell ref="C7379:F7379"/>
    <mergeCell ref="I7379:J7379"/>
    <mergeCell ref="K7379:N7379"/>
    <mergeCell ref="O7379:P7379"/>
    <mergeCell ref="A7380:B7380"/>
    <mergeCell ref="C7380:F7380"/>
    <mergeCell ref="I7380:J7380"/>
    <mergeCell ref="K7380:N7380"/>
    <mergeCell ref="O7380:P7380"/>
    <mergeCell ref="A7394:B7394"/>
    <mergeCell ref="C7394:F7394"/>
    <mergeCell ref="I7394:J7394"/>
    <mergeCell ref="K7394:N7394"/>
    <mergeCell ref="O7394:P7394"/>
    <mergeCell ref="A7395:B7395"/>
    <mergeCell ref="C7395:F7395"/>
    <mergeCell ref="I7395:J7395"/>
    <mergeCell ref="K7395:N7395"/>
    <mergeCell ref="O7395:P7395"/>
    <mergeCell ref="A7392:B7392"/>
    <mergeCell ref="C7392:F7392"/>
    <mergeCell ref="I7392:J7392"/>
    <mergeCell ref="K7392:N7392"/>
    <mergeCell ref="O7392:P7392"/>
    <mergeCell ref="A7393:B7393"/>
    <mergeCell ref="C7393:F7393"/>
    <mergeCell ref="I7393:J7393"/>
    <mergeCell ref="K7393:N7393"/>
    <mergeCell ref="O7393:P7393"/>
    <mergeCell ref="A7389:F7389"/>
    <mergeCell ref="I7389:J7389"/>
    <mergeCell ref="K7389:N7389"/>
    <mergeCell ref="O7389:P7389"/>
    <mergeCell ref="A7391:B7391"/>
    <mergeCell ref="C7391:Q7391"/>
    <mergeCell ref="A7387:B7387"/>
    <mergeCell ref="C7387:F7387"/>
    <mergeCell ref="I7387:J7387"/>
    <mergeCell ref="K7387:N7387"/>
    <mergeCell ref="O7387:P7387"/>
    <mergeCell ref="A7388:B7388"/>
    <mergeCell ref="C7388:F7388"/>
    <mergeCell ref="I7388:J7388"/>
    <mergeCell ref="K7388:N7388"/>
    <mergeCell ref="O7388:P7388"/>
    <mergeCell ref="A7402:B7402"/>
    <mergeCell ref="C7402:F7402"/>
    <mergeCell ref="I7402:J7402"/>
    <mergeCell ref="K7402:N7402"/>
    <mergeCell ref="O7402:P7402"/>
    <mergeCell ref="A7403:B7403"/>
    <mergeCell ref="C7403:F7403"/>
    <mergeCell ref="I7403:J7403"/>
    <mergeCell ref="K7403:N7403"/>
    <mergeCell ref="O7403:P7403"/>
    <mergeCell ref="A7400:B7400"/>
    <mergeCell ref="C7400:F7400"/>
    <mergeCell ref="I7400:J7400"/>
    <mergeCell ref="K7400:N7400"/>
    <mergeCell ref="O7400:P7400"/>
    <mergeCell ref="A7401:B7401"/>
    <mergeCell ref="C7401:F7401"/>
    <mergeCell ref="I7401:J7401"/>
    <mergeCell ref="K7401:N7401"/>
    <mergeCell ref="O7401:P7401"/>
    <mergeCell ref="A7398:B7398"/>
    <mergeCell ref="C7398:F7398"/>
    <mergeCell ref="I7398:J7398"/>
    <mergeCell ref="K7398:N7398"/>
    <mergeCell ref="O7398:P7398"/>
    <mergeCell ref="A7399:B7399"/>
    <mergeCell ref="C7399:F7399"/>
    <mergeCell ref="I7399:J7399"/>
    <mergeCell ref="K7399:N7399"/>
    <mergeCell ref="O7399:P7399"/>
    <mergeCell ref="A7396:B7396"/>
    <mergeCell ref="C7396:F7396"/>
    <mergeCell ref="I7396:J7396"/>
    <mergeCell ref="K7396:N7396"/>
    <mergeCell ref="O7396:P7396"/>
    <mergeCell ref="A7397:B7397"/>
    <mergeCell ref="C7397:F7397"/>
    <mergeCell ref="I7397:J7397"/>
    <mergeCell ref="K7397:N7397"/>
    <mergeCell ref="O7397:P7397"/>
    <mergeCell ref="A7410:B7410"/>
    <mergeCell ref="C7410:F7410"/>
    <mergeCell ref="I7410:J7410"/>
    <mergeCell ref="K7410:N7410"/>
    <mergeCell ref="O7410:P7410"/>
    <mergeCell ref="A7411:B7411"/>
    <mergeCell ref="C7411:F7411"/>
    <mergeCell ref="I7411:J7411"/>
    <mergeCell ref="K7411:N7411"/>
    <mergeCell ref="O7411:P7411"/>
    <mergeCell ref="A7408:B7408"/>
    <mergeCell ref="C7408:F7408"/>
    <mergeCell ref="I7408:J7408"/>
    <mergeCell ref="K7408:N7408"/>
    <mergeCell ref="O7408:P7408"/>
    <mergeCell ref="A7409:B7409"/>
    <mergeCell ref="C7409:F7409"/>
    <mergeCell ref="I7409:J7409"/>
    <mergeCell ref="K7409:N7409"/>
    <mergeCell ref="O7409:P7409"/>
    <mergeCell ref="A7406:B7406"/>
    <mergeCell ref="C7406:F7406"/>
    <mergeCell ref="I7406:J7406"/>
    <mergeCell ref="K7406:N7406"/>
    <mergeCell ref="O7406:P7406"/>
    <mergeCell ref="A7407:B7407"/>
    <mergeCell ref="C7407:F7407"/>
    <mergeCell ref="I7407:J7407"/>
    <mergeCell ref="K7407:N7407"/>
    <mergeCell ref="O7407:P7407"/>
    <mergeCell ref="A7404:B7404"/>
    <mergeCell ref="C7404:F7404"/>
    <mergeCell ref="I7404:J7404"/>
    <mergeCell ref="K7404:N7404"/>
    <mergeCell ref="O7404:P7404"/>
    <mergeCell ref="A7405:B7405"/>
    <mergeCell ref="C7405:F7405"/>
    <mergeCell ref="I7405:J7405"/>
    <mergeCell ref="K7405:N7405"/>
    <mergeCell ref="O7405:P7405"/>
    <mergeCell ref="A7418:B7418"/>
    <mergeCell ref="C7418:F7418"/>
    <mergeCell ref="I7418:J7418"/>
    <mergeCell ref="K7418:N7418"/>
    <mergeCell ref="O7418:P7418"/>
    <mergeCell ref="A7419:B7419"/>
    <mergeCell ref="C7419:F7419"/>
    <mergeCell ref="I7419:J7419"/>
    <mergeCell ref="K7419:N7419"/>
    <mergeCell ref="O7419:P7419"/>
    <mergeCell ref="A7416:B7416"/>
    <mergeCell ref="C7416:F7416"/>
    <mergeCell ref="I7416:J7416"/>
    <mergeCell ref="K7416:N7416"/>
    <mergeCell ref="O7416:P7416"/>
    <mergeCell ref="A7417:B7417"/>
    <mergeCell ref="C7417:F7417"/>
    <mergeCell ref="I7417:J7417"/>
    <mergeCell ref="K7417:N7417"/>
    <mergeCell ref="O7417:P7417"/>
    <mergeCell ref="A7414:B7414"/>
    <mergeCell ref="C7414:F7414"/>
    <mergeCell ref="I7414:J7414"/>
    <mergeCell ref="K7414:N7414"/>
    <mergeCell ref="O7414:P7414"/>
    <mergeCell ref="A7415:B7415"/>
    <mergeCell ref="C7415:F7415"/>
    <mergeCell ref="I7415:J7415"/>
    <mergeCell ref="K7415:N7415"/>
    <mergeCell ref="O7415:P7415"/>
    <mergeCell ref="A7412:B7412"/>
    <mergeCell ref="C7412:F7412"/>
    <mergeCell ref="I7412:J7412"/>
    <mergeCell ref="K7412:N7412"/>
    <mergeCell ref="O7412:P7412"/>
    <mergeCell ref="A7413:B7413"/>
    <mergeCell ref="C7413:F7413"/>
    <mergeCell ref="I7413:J7413"/>
    <mergeCell ref="K7413:N7413"/>
    <mergeCell ref="O7413:P7413"/>
    <mergeCell ref="A7426:B7426"/>
    <mergeCell ref="C7426:F7426"/>
    <mergeCell ref="I7426:J7426"/>
    <mergeCell ref="K7426:N7426"/>
    <mergeCell ref="O7426:P7426"/>
    <mergeCell ref="A7427:B7427"/>
    <mergeCell ref="C7427:F7427"/>
    <mergeCell ref="I7427:J7427"/>
    <mergeCell ref="K7427:N7427"/>
    <mergeCell ref="O7427:P7427"/>
    <mergeCell ref="A7424:B7424"/>
    <mergeCell ref="C7424:F7424"/>
    <mergeCell ref="I7424:J7424"/>
    <mergeCell ref="K7424:N7424"/>
    <mergeCell ref="O7424:P7424"/>
    <mergeCell ref="A7425:B7425"/>
    <mergeCell ref="C7425:F7425"/>
    <mergeCell ref="I7425:J7425"/>
    <mergeCell ref="K7425:N7425"/>
    <mergeCell ref="O7425:P7425"/>
    <mergeCell ref="A7422:B7422"/>
    <mergeCell ref="C7422:F7422"/>
    <mergeCell ref="I7422:J7422"/>
    <mergeCell ref="K7422:N7422"/>
    <mergeCell ref="O7422:P7422"/>
    <mergeCell ref="A7423:B7423"/>
    <mergeCell ref="C7423:F7423"/>
    <mergeCell ref="I7423:J7423"/>
    <mergeCell ref="K7423:N7423"/>
    <mergeCell ref="O7423:P7423"/>
    <mergeCell ref="A7420:B7420"/>
    <mergeCell ref="C7420:F7420"/>
    <mergeCell ref="I7420:J7420"/>
    <mergeCell ref="K7420:N7420"/>
    <mergeCell ref="O7420:P7420"/>
    <mergeCell ref="A7421:B7421"/>
    <mergeCell ref="C7421:F7421"/>
    <mergeCell ref="I7421:J7421"/>
    <mergeCell ref="K7421:N7421"/>
    <mergeCell ref="O7421:P7421"/>
    <mergeCell ref="A7434:B7434"/>
    <mergeCell ref="C7434:F7434"/>
    <mergeCell ref="I7434:J7434"/>
    <mergeCell ref="K7434:N7434"/>
    <mergeCell ref="O7434:P7434"/>
    <mergeCell ref="A7435:B7435"/>
    <mergeCell ref="C7435:F7435"/>
    <mergeCell ref="I7435:J7435"/>
    <mergeCell ref="K7435:N7435"/>
    <mergeCell ref="O7435:P7435"/>
    <mergeCell ref="A7432:B7432"/>
    <mergeCell ref="C7432:F7432"/>
    <mergeCell ref="I7432:J7432"/>
    <mergeCell ref="K7432:N7432"/>
    <mergeCell ref="O7432:P7432"/>
    <mergeCell ref="A7433:B7433"/>
    <mergeCell ref="C7433:F7433"/>
    <mergeCell ref="I7433:J7433"/>
    <mergeCell ref="K7433:N7433"/>
    <mergeCell ref="O7433:P7433"/>
    <mergeCell ref="A7430:B7430"/>
    <mergeCell ref="C7430:F7430"/>
    <mergeCell ref="I7430:J7430"/>
    <mergeCell ref="K7430:N7430"/>
    <mergeCell ref="O7430:P7430"/>
    <mergeCell ref="A7431:B7431"/>
    <mergeCell ref="C7431:F7431"/>
    <mergeCell ref="I7431:J7431"/>
    <mergeCell ref="K7431:N7431"/>
    <mergeCell ref="O7431:P7431"/>
    <mergeCell ref="A7428:B7428"/>
    <mergeCell ref="C7428:F7428"/>
    <mergeCell ref="I7428:J7428"/>
    <mergeCell ref="K7428:N7428"/>
    <mergeCell ref="O7428:P7428"/>
    <mergeCell ref="A7429:B7429"/>
    <mergeCell ref="C7429:F7429"/>
    <mergeCell ref="I7429:J7429"/>
    <mergeCell ref="K7429:N7429"/>
    <mergeCell ref="O7429:P7429"/>
    <mergeCell ref="A7442:B7442"/>
    <mergeCell ref="C7442:F7442"/>
    <mergeCell ref="I7442:J7442"/>
    <mergeCell ref="K7442:N7442"/>
    <mergeCell ref="O7442:P7442"/>
    <mergeCell ref="A7443:B7443"/>
    <mergeCell ref="C7443:F7443"/>
    <mergeCell ref="I7443:J7443"/>
    <mergeCell ref="K7443:N7443"/>
    <mergeCell ref="O7443:P7443"/>
    <mergeCell ref="A7440:B7440"/>
    <mergeCell ref="C7440:F7440"/>
    <mergeCell ref="I7440:J7440"/>
    <mergeCell ref="K7440:N7440"/>
    <mergeCell ref="O7440:P7440"/>
    <mergeCell ref="A7441:B7441"/>
    <mergeCell ref="C7441:F7441"/>
    <mergeCell ref="I7441:J7441"/>
    <mergeCell ref="K7441:N7441"/>
    <mergeCell ref="O7441:P7441"/>
    <mergeCell ref="A7438:B7438"/>
    <mergeCell ref="C7438:F7438"/>
    <mergeCell ref="I7438:J7438"/>
    <mergeCell ref="K7438:N7438"/>
    <mergeCell ref="O7438:P7438"/>
    <mergeCell ref="A7439:B7439"/>
    <mergeCell ref="C7439:F7439"/>
    <mergeCell ref="I7439:J7439"/>
    <mergeCell ref="K7439:N7439"/>
    <mergeCell ref="O7439:P7439"/>
    <mergeCell ref="A7436:B7436"/>
    <mergeCell ref="C7436:F7436"/>
    <mergeCell ref="I7436:J7436"/>
    <mergeCell ref="K7436:N7436"/>
    <mergeCell ref="O7436:P7436"/>
    <mergeCell ref="A7437:B7437"/>
    <mergeCell ref="C7437:F7437"/>
    <mergeCell ref="I7437:J7437"/>
    <mergeCell ref="K7437:N7437"/>
    <mergeCell ref="O7437:P7437"/>
    <mergeCell ref="A7450:B7450"/>
    <mergeCell ref="C7450:F7450"/>
    <mergeCell ref="I7450:J7450"/>
    <mergeCell ref="K7450:N7450"/>
    <mergeCell ref="O7450:P7450"/>
    <mergeCell ref="A7451:B7451"/>
    <mergeCell ref="C7451:F7451"/>
    <mergeCell ref="I7451:J7451"/>
    <mergeCell ref="K7451:N7451"/>
    <mergeCell ref="O7451:P7451"/>
    <mergeCell ref="A7448:B7448"/>
    <mergeCell ref="C7448:F7448"/>
    <mergeCell ref="I7448:J7448"/>
    <mergeCell ref="K7448:N7448"/>
    <mergeCell ref="O7448:P7448"/>
    <mergeCell ref="A7449:B7449"/>
    <mergeCell ref="C7449:F7449"/>
    <mergeCell ref="I7449:J7449"/>
    <mergeCell ref="K7449:N7449"/>
    <mergeCell ref="O7449:P7449"/>
    <mergeCell ref="A7446:B7446"/>
    <mergeCell ref="C7446:F7446"/>
    <mergeCell ref="I7446:J7446"/>
    <mergeCell ref="K7446:N7446"/>
    <mergeCell ref="O7446:P7446"/>
    <mergeCell ref="A7447:B7447"/>
    <mergeCell ref="C7447:F7447"/>
    <mergeCell ref="I7447:J7447"/>
    <mergeCell ref="K7447:N7447"/>
    <mergeCell ref="O7447:P7447"/>
    <mergeCell ref="A7444:B7444"/>
    <mergeCell ref="C7444:F7444"/>
    <mergeCell ref="I7444:J7444"/>
    <mergeCell ref="K7444:N7444"/>
    <mergeCell ref="O7444:P7444"/>
    <mergeCell ref="A7445:B7445"/>
    <mergeCell ref="C7445:F7445"/>
    <mergeCell ref="I7445:J7445"/>
    <mergeCell ref="K7445:N7445"/>
    <mergeCell ref="O7445:P7445"/>
    <mergeCell ref="A7458:B7458"/>
    <mergeCell ref="C7458:F7458"/>
    <mergeCell ref="I7458:J7458"/>
    <mergeCell ref="K7458:N7458"/>
    <mergeCell ref="O7458:P7458"/>
    <mergeCell ref="A7459:B7459"/>
    <mergeCell ref="C7459:F7459"/>
    <mergeCell ref="I7459:J7459"/>
    <mergeCell ref="K7459:N7459"/>
    <mergeCell ref="O7459:P7459"/>
    <mergeCell ref="A7456:B7456"/>
    <mergeCell ref="C7456:F7456"/>
    <mergeCell ref="I7456:J7456"/>
    <mergeCell ref="K7456:N7456"/>
    <mergeCell ref="O7456:P7456"/>
    <mergeCell ref="A7457:B7457"/>
    <mergeCell ref="C7457:F7457"/>
    <mergeCell ref="I7457:J7457"/>
    <mergeCell ref="K7457:N7457"/>
    <mergeCell ref="O7457:P7457"/>
    <mergeCell ref="A7454:B7454"/>
    <mergeCell ref="C7454:F7454"/>
    <mergeCell ref="I7454:J7454"/>
    <mergeCell ref="K7454:N7454"/>
    <mergeCell ref="O7454:P7454"/>
    <mergeCell ref="A7455:B7455"/>
    <mergeCell ref="C7455:F7455"/>
    <mergeCell ref="I7455:J7455"/>
    <mergeCell ref="K7455:N7455"/>
    <mergeCell ref="O7455:P7455"/>
    <mergeCell ref="A7452:B7452"/>
    <mergeCell ref="C7452:F7452"/>
    <mergeCell ref="I7452:J7452"/>
    <mergeCell ref="K7452:N7452"/>
    <mergeCell ref="O7452:P7452"/>
    <mergeCell ref="A7453:B7453"/>
    <mergeCell ref="C7453:F7453"/>
    <mergeCell ref="I7453:J7453"/>
    <mergeCell ref="K7453:N7453"/>
    <mergeCell ref="O7453:P7453"/>
    <mergeCell ref="A7466:B7466"/>
    <mergeCell ref="C7466:F7466"/>
    <mergeCell ref="I7466:J7466"/>
    <mergeCell ref="K7466:N7466"/>
    <mergeCell ref="O7466:P7466"/>
    <mergeCell ref="A7467:B7467"/>
    <mergeCell ref="C7467:F7467"/>
    <mergeCell ref="I7467:J7467"/>
    <mergeCell ref="K7467:N7467"/>
    <mergeCell ref="O7467:P7467"/>
    <mergeCell ref="A7464:B7464"/>
    <mergeCell ref="C7464:F7464"/>
    <mergeCell ref="I7464:J7464"/>
    <mergeCell ref="K7464:N7464"/>
    <mergeCell ref="O7464:P7464"/>
    <mergeCell ref="A7465:B7465"/>
    <mergeCell ref="C7465:F7465"/>
    <mergeCell ref="I7465:J7465"/>
    <mergeCell ref="K7465:N7465"/>
    <mergeCell ref="O7465:P7465"/>
    <mergeCell ref="A7462:B7462"/>
    <mergeCell ref="C7462:F7462"/>
    <mergeCell ref="I7462:J7462"/>
    <mergeCell ref="K7462:N7462"/>
    <mergeCell ref="O7462:P7462"/>
    <mergeCell ref="A7463:B7463"/>
    <mergeCell ref="C7463:F7463"/>
    <mergeCell ref="I7463:J7463"/>
    <mergeCell ref="K7463:N7463"/>
    <mergeCell ref="O7463:P7463"/>
    <mergeCell ref="A7460:B7460"/>
    <mergeCell ref="C7460:F7460"/>
    <mergeCell ref="I7460:J7460"/>
    <mergeCell ref="K7460:N7460"/>
    <mergeCell ref="O7460:P7460"/>
    <mergeCell ref="A7461:B7461"/>
    <mergeCell ref="C7461:F7461"/>
    <mergeCell ref="I7461:J7461"/>
    <mergeCell ref="K7461:N7461"/>
    <mergeCell ref="O7461:P7461"/>
    <mergeCell ref="A7474:B7474"/>
    <mergeCell ref="C7474:F7474"/>
    <mergeCell ref="I7474:J7474"/>
    <mergeCell ref="K7474:N7474"/>
    <mergeCell ref="O7474:P7474"/>
    <mergeCell ref="A7475:F7475"/>
    <mergeCell ref="I7475:J7475"/>
    <mergeCell ref="K7475:N7475"/>
    <mergeCell ref="O7475:P7475"/>
    <mergeCell ref="A7472:B7472"/>
    <mergeCell ref="C7472:F7472"/>
    <mergeCell ref="I7472:J7472"/>
    <mergeCell ref="K7472:N7472"/>
    <mergeCell ref="O7472:P7472"/>
    <mergeCell ref="A7473:B7473"/>
    <mergeCell ref="C7473:F7473"/>
    <mergeCell ref="I7473:J7473"/>
    <mergeCell ref="K7473:N7473"/>
    <mergeCell ref="O7473:P7473"/>
    <mergeCell ref="A7470:B7470"/>
    <mergeCell ref="C7470:F7470"/>
    <mergeCell ref="I7470:J7470"/>
    <mergeCell ref="K7470:N7470"/>
    <mergeCell ref="O7470:P7470"/>
    <mergeCell ref="A7471:B7471"/>
    <mergeCell ref="C7471:F7471"/>
    <mergeCell ref="I7471:J7471"/>
    <mergeCell ref="K7471:N7471"/>
    <mergeCell ref="O7471:P7471"/>
    <mergeCell ref="A7468:B7468"/>
    <mergeCell ref="C7468:F7468"/>
    <mergeCell ref="I7468:J7468"/>
    <mergeCell ref="K7468:N7468"/>
    <mergeCell ref="O7468:P7468"/>
    <mergeCell ref="A7469:B7469"/>
    <mergeCell ref="C7469:F7469"/>
    <mergeCell ref="I7469:J7469"/>
    <mergeCell ref="K7469:N7469"/>
    <mergeCell ref="O7469:P7469"/>
    <mergeCell ref="A7483:B7483"/>
    <mergeCell ref="C7483:F7483"/>
    <mergeCell ref="I7483:J7483"/>
    <mergeCell ref="K7483:N7483"/>
    <mergeCell ref="O7483:P7483"/>
    <mergeCell ref="A7484:B7484"/>
    <mergeCell ref="C7484:F7484"/>
    <mergeCell ref="I7484:J7484"/>
    <mergeCell ref="K7484:N7484"/>
    <mergeCell ref="O7484:P7484"/>
    <mergeCell ref="A7481:B7481"/>
    <mergeCell ref="C7481:F7481"/>
    <mergeCell ref="I7481:J7481"/>
    <mergeCell ref="K7481:N7481"/>
    <mergeCell ref="O7481:P7481"/>
    <mergeCell ref="A7482:B7482"/>
    <mergeCell ref="C7482:F7482"/>
    <mergeCell ref="I7482:J7482"/>
    <mergeCell ref="K7482:N7482"/>
    <mergeCell ref="O7482:P7482"/>
    <mergeCell ref="A7479:B7479"/>
    <mergeCell ref="C7479:F7479"/>
    <mergeCell ref="I7479:J7479"/>
    <mergeCell ref="K7479:N7479"/>
    <mergeCell ref="O7479:P7479"/>
    <mergeCell ref="A7480:B7480"/>
    <mergeCell ref="C7480:F7480"/>
    <mergeCell ref="I7480:J7480"/>
    <mergeCell ref="K7480:N7480"/>
    <mergeCell ref="O7480:P7480"/>
    <mergeCell ref="A7477:B7477"/>
    <mergeCell ref="C7477:Q7477"/>
    <mergeCell ref="A7478:B7478"/>
    <mergeCell ref="C7478:F7478"/>
    <mergeCell ref="I7478:J7478"/>
    <mergeCell ref="K7478:N7478"/>
    <mergeCell ref="O7478:P7478"/>
    <mergeCell ref="A7491:B7491"/>
    <mergeCell ref="C7491:F7491"/>
    <mergeCell ref="I7491:J7491"/>
    <mergeCell ref="K7491:N7491"/>
    <mergeCell ref="O7491:P7491"/>
    <mergeCell ref="A7492:B7492"/>
    <mergeCell ref="C7492:F7492"/>
    <mergeCell ref="I7492:J7492"/>
    <mergeCell ref="K7492:N7492"/>
    <mergeCell ref="O7492:P7492"/>
    <mergeCell ref="A7489:B7489"/>
    <mergeCell ref="C7489:F7489"/>
    <mergeCell ref="I7489:J7489"/>
    <mergeCell ref="K7489:N7489"/>
    <mergeCell ref="O7489:P7489"/>
    <mergeCell ref="A7490:B7490"/>
    <mergeCell ref="C7490:F7490"/>
    <mergeCell ref="I7490:J7490"/>
    <mergeCell ref="K7490:N7490"/>
    <mergeCell ref="O7490:P7490"/>
    <mergeCell ref="A7487:B7487"/>
    <mergeCell ref="C7487:F7487"/>
    <mergeCell ref="I7487:J7487"/>
    <mergeCell ref="K7487:N7487"/>
    <mergeCell ref="O7487:P7487"/>
    <mergeCell ref="A7488:B7488"/>
    <mergeCell ref="C7488:F7488"/>
    <mergeCell ref="I7488:J7488"/>
    <mergeCell ref="K7488:N7488"/>
    <mergeCell ref="O7488:P7488"/>
    <mergeCell ref="A7485:B7485"/>
    <mergeCell ref="C7485:F7485"/>
    <mergeCell ref="I7485:J7485"/>
    <mergeCell ref="K7485:N7485"/>
    <mergeCell ref="O7485:P7485"/>
    <mergeCell ref="A7486:B7486"/>
    <mergeCell ref="C7486:F7486"/>
    <mergeCell ref="I7486:J7486"/>
    <mergeCell ref="K7486:N7486"/>
    <mergeCell ref="O7486:P7486"/>
    <mergeCell ref="A7500:B7500"/>
    <mergeCell ref="C7500:F7500"/>
    <mergeCell ref="I7500:J7500"/>
    <mergeCell ref="K7500:N7500"/>
    <mergeCell ref="O7500:P7500"/>
    <mergeCell ref="A7501:B7501"/>
    <mergeCell ref="C7501:F7501"/>
    <mergeCell ref="I7501:J7501"/>
    <mergeCell ref="K7501:N7501"/>
    <mergeCell ref="O7501:P7501"/>
    <mergeCell ref="A7498:B7498"/>
    <mergeCell ref="C7498:F7498"/>
    <mergeCell ref="I7498:J7498"/>
    <mergeCell ref="K7498:N7498"/>
    <mergeCell ref="O7498:P7498"/>
    <mergeCell ref="A7499:B7499"/>
    <mergeCell ref="C7499:F7499"/>
    <mergeCell ref="I7499:J7499"/>
    <mergeCell ref="K7499:N7499"/>
    <mergeCell ref="O7499:P7499"/>
    <mergeCell ref="A7495:F7495"/>
    <mergeCell ref="I7495:J7495"/>
    <mergeCell ref="K7495:N7495"/>
    <mergeCell ref="O7495:P7495"/>
    <mergeCell ref="A7497:B7497"/>
    <mergeCell ref="C7497:Q7497"/>
    <mergeCell ref="A7493:B7493"/>
    <mergeCell ref="C7493:F7493"/>
    <mergeCell ref="I7493:J7493"/>
    <mergeCell ref="K7493:N7493"/>
    <mergeCell ref="O7493:P7493"/>
    <mergeCell ref="A7494:B7494"/>
    <mergeCell ref="C7494:F7494"/>
    <mergeCell ref="I7494:J7494"/>
    <mergeCell ref="K7494:N7494"/>
    <mergeCell ref="O7494:P7494"/>
    <mergeCell ref="A7508:B7508"/>
    <mergeCell ref="C7508:F7508"/>
    <mergeCell ref="I7508:J7508"/>
    <mergeCell ref="K7508:N7508"/>
    <mergeCell ref="O7508:P7508"/>
    <mergeCell ref="A7509:B7509"/>
    <mergeCell ref="C7509:F7509"/>
    <mergeCell ref="I7509:J7509"/>
    <mergeCell ref="K7509:N7509"/>
    <mergeCell ref="O7509:P7509"/>
    <mergeCell ref="A7506:B7506"/>
    <mergeCell ref="C7506:F7506"/>
    <mergeCell ref="I7506:J7506"/>
    <mergeCell ref="K7506:N7506"/>
    <mergeCell ref="O7506:P7506"/>
    <mergeCell ref="A7507:B7507"/>
    <mergeCell ref="C7507:F7507"/>
    <mergeCell ref="I7507:J7507"/>
    <mergeCell ref="K7507:N7507"/>
    <mergeCell ref="O7507:P7507"/>
    <mergeCell ref="A7504:B7504"/>
    <mergeCell ref="C7504:F7504"/>
    <mergeCell ref="I7504:J7504"/>
    <mergeCell ref="K7504:N7504"/>
    <mergeCell ref="O7504:P7504"/>
    <mergeCell ref="A7505:B7505"/>
    <mergeCell ref="C7505:F7505"/>
    <mergeCell ref="I7505:J7505"/>
    <mergeCell ref="K7505:N7505"/>
    <mergeCell ref="O7505:P7505"/>
    <mergeCell ref="A7502:B7502"/>
    <mergeCell ref="C7502:F7502"/>
    <mergeCell ref="I7502:J7502"/>
    <mergeCell ref="K7502:N7502"/>
    <mergeCell ref="O7502:P7502"/>
    <mergeCell ref="A7503:B7503"/>
    <mergeCell ref="C7503:F7503"/>
    <mergeCell ref="I7503:J7503"/>
    <mergeCell ref="K7503:N7503"/>
    <mergeCell ref="O7503:P7503"/>
    <mergeCell ref="A7516:B7516"/>
    <mergeCell ref="C7516:F7516"/>
    <mergeCell ref="I7516:J7516"/>
    <mergeCell ref="K7516:N7516"/>
    <mergeCell ref="O7516:P7516"/>
    <mergeCell ref="A7517:B7517"/>
    <mergeCell ref="C7517:F7517"/>
    <mergeCell ref="I7517:J7517"/>
    <mergeCell ref="K7517:N7517"/>
    <mergeCell ref="O7517:P7517"/>
    <mergeCell ref="A7514:B7514"/>
    <mergeCell ref="C7514:F7514"/>
    <mergeCell ref="I7514:J7514"/>
    <mergeCell ref="K7514:N7514"/>
    <mergeCell ref="O7514:P7514"/>
    <mergeCell ref="A7515:B7515"/>
    <mergeCell ref="C7515:F7515"/>
    <mergeCell ref="I7515:J7515"/>
    <mergeCell ref="K7515:N7515"/>
    <mergeCell ref="O7515:P7515"/>
    <mergeCell ref="A7512:B7512"/>
    <mergeCell ref="C7512:F7512"/>
    <mergeCell ref="I7512:J7512"/>
    <mergeCell ref="K7512:N7512"/>
    <mergeCell ref="O7512:P7512"/>
    <mergeCell ref="A7513:B7513"/>
    <mergeCell ref="C7513:F7513"/>
    <mergeCell ref="I7513:J7513"/>
    <mergeCell ref="K7513:N7513"/>
    <mergeCell ref="O7513:P7513"/>
    <mergeCell ref="A7510:B7510"/>
    <mergeCell ref="C7510:F7510"/>
    <mergeCell ref="I7510:J7510"/>
    <mergeCell ref="K7510:N7510"/>
    <mergeCell ref="O7510:P7510"/>
    <mergeCell ref="A7511:B7511"/>
    <mergeCell ref="C7511:F7511"/>
    <mergeCell ref="I7511:J7511"/>
    <mergeCell ref="K7511:N7511"/>
    <mergeCell ref="O7511:P7511"/>
    <mergeCell ref="A7527:F7527"/>
    <mergeCell ref="I7527:J7527"/>
    <mergeCell ref="K7527:N7527"/>
    <mergeCell ref="O7527:P7527"/>
    <mergeCell ref="A7529:B7529"/>
    <mergeCell ref="C7529:Q7529"/>
    <mergeCell ref="A7525:B7525"/>
    <mergeCell ref="C7525:F7525"/>
    <mergeCell ref="I7525:J7525"/>
    <mergeCell ref="K7525:N7525"/>
    <mergeCell ref="O7525:P7525"/>
    <mergeCell ref="A7526:B7526"/>
    <mergeCell ref="C7526:F7526"/>
    <mergeCell ref="I7526:J7526"/>
    <mergeCell ref="K7526:N7526"/>
    <mergeCell ref="O7526:P7526"/>
    <mergeCell ref="A7523:B7523"/>
    <mergeCell ref="C7523:F7523"/>
    <mergeCell ref="I7523:J7523"/>
    <mergeCell ref="K7523:N7523"/>
    <mergeCell ref="O7523:P7523"/>
    <mergeCell ref="A7524:B7524"/>
    <mergeCell ref="C7524:F7524"/>
    <mergeCell ref="I7524:J7524"/>
    <mergeCell ref="K7524:N7524"/>
    <mergeCell ref="O7524:P7524"/>
    <mergeCell ref="A7520:F7520"/>
    <mergeCell ref="I7520:J7520"/>
    <mergeCell ref="K7520:N7520"/>
    <mergeCell ref="O7520:P7520"/>
    <mergeCell ref="A7522:B7522"/>
    <mergeCell ref="C7522:Q7522"/>
    <mergeCell ref="A7518:B7518"/>
    <mergeCell ref="C7518:F7518"/>
    <mergeCell ref="I7518:J7518"/>
    <mergeCell ref="K7518:N7518"/>
    <mergeCell ref="O7518:P7518"/>
    <mergeCell ref="A7519:B7519"/>
    <mergeCell ref="C7519:F7519"/>
    <mergeCell ref="I7519:J7519"/>
    <mergeCell ref="K7519:N7519"/>
    <mergeCell ref="O7519:P7519"/>
    <mergeCell ref="A7536:B7536"/>
    <mergeCell ref="C7536:F7536"/>
    <mergeCell ref="I7536:J7536"/>
    <mergeCell ref="K7536:N7536"/>
    <mergeCell ref="O7536:P7536"/>
    <mergeCell ref="A7537:B7537"/>
    <mergeCell ref="C7537:F7537"/>
    <mergeCell ref="I7537:J7537"/>
    <mergeCell ref="K7537:N7537"/>
    <mergeCell ref="O7537:P7537"/>
    <mergeCell ref="A7534:B7534"/>
    <mergeCell ref="C7534:F7534"/>
    <mergeCell ref="I7534:J7534"/>
    <mergeCell ref="K7534:N7534"/>
    <mergeCell ref="O7534:P7534"/>
    <mergeCell ref="A7535:B7535"/>
    <mergeCell ref="C7535:F7535"/>
    <mergeCell ref="I7535:J7535"/>
    <mergeCell ref="K7535:N7535"/>
    <mergeCell ref="O7535:P7535"/>
    <mergeCell ref="A7532:B7532"/>
    <mergeCell ref="C7532:F7532"/>
    <mergeCell ref="I7532:J7532"/>
    <mergeCell ref="K7532:N7532"/>
    <mergeCell ref="O7532:P7532"/>
    <mergeCell ref="A7533:B7533"/>
    <mergeCell ref="C7533:F7533"/>
    <mergeCell ref="I7533:J7533"/>
    <mergeCell ref="K7533:N7533"/>
    <mergeCell ref="O7533:P7533"/>
    <mergeCell ref="A7530:B7530"/>
    <mergeCell ref="C7530:F7530"/>
    <mergeCell ref="I7530:J7530"/>
    <mergeCell ref="K7530:N7530"/>
    <mergeCell ref="O7530:P7530"/>
    <mergeCell ref="A7531:B7531"/>
    <mergeCell ref="C7531:F7531"/>
    <mergeCell ref="I7531:J7531"/>
    <mergeCell ref="K7531:N7531"/>
    <mergeCell ref="O7531:P7531"/>
    <mergeCell ref="A7544:B7544"/>
    <mergeCell ref="C7544:F7544"/>
    <mergeCell ref="I7544:J7544"/>
    <mergeCell ref="K7544:N7544"/>
    <mergeCell ref="O7544:P7544"/>
    <mergeCell ref="A7545:B7545"/>
    <mergeCell ref="C7545:F7545"/>
    <mergeCell ref="I7545:J7545"/>
    <mergeCell ref="K7545:N7545"/>
    <mergeCell ref="O7545:P7545"/>
    <mergeCell ref="A7542:B7542"/>
    <mergeCell ref="C7542:F7542"/>
    <mergeCell ref="I7542:J7542"/>
    <mergeCell ref="K7542:N7542"/>
    <mergeCell ref="O7542:P7542"/>
    <mergeCell ref="A7543:B7543"/>
    <mergeCell ref="C7543:F7543"/>
    <mergeCell ref="I7543:J7543"/>
    <mergeCell ref="K7543:N7543"/>
    <mergeCell ref="O7543:P7543"/>
    <mergeCell ref="A7540:B7540"/>
    <mergeCell ref="C7540:F7540"/>
    <mergeCell ref="I7540:J7540"/>
    <mergeCell ref="K7540:N7540"/>
    <mergeCell ref="O7540:P7540"/>
    <mergeCell ref="A7541:B7541"/>
    <mergeCell ref="C7541:F7541"/>
    <mergeCell ref="I7541:J7541"/>
    <mergeCell ref="K7541:N7541"/>
    <mergeCell ref="O7541:P7541"/>
    <mergeCell ref="A7538:B7538"/>
    <mergeCell ref="C7538:F7538"/>
    <mergeCell ref="I7538:J7538"/>
    <mergeCell ref="K7538:N7538"/>
    <mergeCell ref="O7538:P7538"/>
    <mergeCell ref="A7539:B7539"/>
    <mergeCell ref="C7539:F7539"/>
    <mergeCell ref="I7539:J7539"/>
    <mergeCell ref="K7539:N7539"/>
    <mergeCell ref="O7539:P7539"/>
    <mergeCell ref="A7552:B7552"/>
    <mergeCell ref="C7552:F7552"/>
    <mergeCell ref="I7552:J7552"/>
    <mergeCell ref="K7552:N7552"/>
    <mergeCell ref="O7552:P7552"/>
    <mergeCell ref="A7553:B7553"/>
    <mergeCell ref="C7553:F7553"/>
    <mergeCell ref="I7553:J7553"/>
    <mergeCell ref="K7553:N7553"/>
    <mergeCell ref="O7553:P7553"/>
    <mergeCell ref="A7550:B7550"/>
    <mergeCell ref="C7550:F7550"/>
    <mergeCell ref="I7550:J7550"/>
    <mergeCell ref="K7550:N7550"/>
    <mergeCell ref="O7550:P7550"/>
    <mergeCell ref="A7551:B7551"/>
    <mergeCell ref="C7551:F7551"/>
    <mergeCell ref="I7551:J7551"/>
    <mergeCell ref="K7551:N7551"/>
    <mergeCell ref="O7551:P7551"/>
    <mergeCell ref="A7548:B7548"/>
    <mergeCell ref="C7548:F7548"/>
    <mergeCell ref="I7548:J7548"/>
    <mergeCell ref="K7548:N7548"/>
    <mergeCell ref="O7548:P7548"/>
    <mergeCell ref="A7549:B7549"/>
    <mergeCell ref="C7549:F7549"/>
    <mergeCell ref="I7549:J7549"/>
    <mergeCell ref="K7549:N7549"/>
    <mergeCell ref="O7549:P7549"/>
    <mergeCell ref="A7546:B7546"/>
    <mergeCell ref="C7546:F7546"/>
    <mergeCell ref="I7546:J7546"/>
    <mergeCell ref="K7546:N7546"/>
    <mergeCell ref="O7546:P7546"/>
    <mergeCell ref="A7547:B7547"/>
    <mergeCell ref="C7547:F7547"/>
    <mergeCell ref="I7547:J7547"/>
    <mergeCell ref="K7547:N7547"/>
    <mergeCell ref="O7547:P7547"/>
    <mergeCell ref="A7560:B7560"/>
    <mergeCell ref="C7560:F7560"/>
    <mergeCell ref="I7560:J7560"/>
    <mergeCell ref="K7560:N7560"/>
    <mergeCell ref="O7560:P7560"/>
    <mergeCell ref="A7561:B7561"/>
    <mergeCell ref="C7561:F7561"/>
    <mergeCell ref="I7561:J7561"/>
    <mergeCell ref="K7561:N7561"/>
    <mergeCell ref="O7561:P7561"/>
    <mergeCell ref="A7558:B7558"/>
    <mergeCell ref="C7558:F7558"/>
    <mergeCell ref="I7558:J7558"/>
    <mergeCell ref="K7558:N7558"/>
    <mergeCell ref="O7558:P7558"/>
    <mergeCell ref="A7559:B7559"/>
    <mergeCell ref="C7559:F7559"/>
    <mergeCell ref="I7559:J7559"/>
    <mergeCell ref="K7559:N7559"/>
    <mergeCell ref="O7559:P7559"/>
    <mergeCell ref="A7556:B7556"/>
    <mergeCell ref="C7556:F7556"/>
    <mergeCell ref="I7556:J7556"/>
    <mergeCell ref="K7556:N7556"/>
    <mergeCell ref="O7556:P7556"/>
    <mergeCell ref="A7557:B7557"/>
    <mergeCell ref="C7557:F7557"/>
    <mergeCell ref="I7557:J7557"/>
    <mergeCell ref="K7557:N7557"/>
    <mergeCell ref="O7557:P7557"/>
    <mergeCell ref="A7554:B7554"/>
    <mergeCell ref="C7554:F7554"/>
    <mergeCell ref="I7554:J7554"/>
    <mergeCell ref="K7554:N7554"/>
    <mergeCell ref="O7554:P7554"/>
    <mergeCell ref="A7555:B7555"/>
    <mergeCell ref="C7555:F7555"/>
    <mergeCell ref="I7555:J7555"/>
    <mergeCell ref="K7555:N7555"/>
    <mergeCell ref="O7555:P7555"/>
    <mergeCell ref="A7568:B7568"/>
    <mergeCell ref="C7568:F7568"/>
    <mergeCell ref="I7568:J7568"/>
    <mergeCell ref="K7568:N7568"/>
    <mergeCell ref="O7568:P7568"/>
    <mergeCell ref="A7569:B7569"/>
    <mergeCell ref="C7569:F7569"/>
    <mergeCell ref="I7569:J7569"/>
    <mergeCell ref="K7569:N7569"/>
    <mergeCell ref="O7569:P7569"/>
    <mergeCell ref="A7566:B7566"/>
    <mergeCell ref="C7566:F7566"/>
    <mergeCell ref="I7566:J7566"/>
    <mergeCell ref="K7566:N7566"/>
    <mergeCell ref="O7566:P7566"/>
    <mergeCell ref="A7567:B7567"/>
    <mergeCell ref="C7567:F7567"/>
    <mergeCell ref="I7567:J7567"/>
    <mergeCell ref="K7567:N7567"/>
    <mergeCell ref="O7567:P7567"/>
    <mergeCell ref="A7564:B7564"/>
    <mergeCell ref="C7564:F7564"/>
    <mergeCell ref="I7564:J7564"/>
    <mergeCell ref="K7564:N7564"/>
    <mergeCell ref="O7564:P7564"/>
    <mergeCell ref="A7565:B7565"/>
    <mergeCell ref="C7565:F7565"/>
    <mergeCell ref="I7565:J7565"/>
    <mergeCell ref="K7565:N7565"/>
    <mergeCell ref="O7565:P7565"/>
    <mergeCell ref="A7562:B7562"/>
    <mergeCell ref="C7562:F7562"/>
    <mergeCell ref="I7562:J7562"/>
    <mergeCell ref="K7562:N7562"/>
    <mergeCell ref="O7562:P7562"/>
    <mergeCell ref="A7563:B7563"/>
    <mergeCell ref="C7563:F7563"/>
    <mergeCell ref="I7563:J7563"/>
    <mergeCell ref="K7563:N7563"/>
    <mergeCell ref="O7563:P7563"/>
    <mergeCell ref="A7576:B7576"/>
    <mergeCell ref="C7576:F7576"/>
    <mergeCell ref="I7576:J7576"/>
    <mergeCell ref="K7576:N7576"/>
    <mergeCell ref="O7576:P7576"/>
    <mergeCell ref="A7577:B7577"/>
    <mergeCell ref="C7577:F7577"/>
    <mergeCell ref="I7577:J7577"/>
    <mergeCell ref="K7577:N7577"/>
    <mergeCell ref="O7577:P7577"/>
    <mergeCell ref="A7574:B7574"/>
    <mergeCell ref="C7574:F7574"/>
    <mergeCell ref="I7574:J7574"/>
    <mergeCell ref="K7574:N7574"/>
    <mergeCell ref="O7574:P7574"/>
    <mergeCell ref="A7575:B7575"/>
    <mergeCell ref="C7575:F7575"/>
    <mergeCell ref="I7575:J7575"/>
    <mergeCell ref="K7575:N7575"/>
    <mergeCell ref="O7575:P7575"/>
    <mergeCell ref="A7572:B7572"/>
    <mergeCell ref="C7572:F7572"/>
    <mergeCell ref="I7572:J7572"/>
    <mergeCell ref="K7572:N7572"/>
    <mergeCell ref="O7572:P7572"/>
    <mergeCell ref="A7573:B7573"/>
    <mergeCell ref="C7573:F7573"/>
    <mergeCell ref="I7573:J7573"/>
    <mergeCell ref="K7573:N7573"/>
    <mergeCell ref="O7573:P7573"/>
    <mergeCell ref="A7570:B7570"/>
    <mergeCell ref="C7570:F7570"/>
    <mergeCell ref="I7570:J7570"/>
    <mergeCell ref="K7570:N7570"/>
    <mergeCell ref="O7570:P7570"/>
    <mergeCell ref="A7571:B7571"/>
    <mergeCell ref="C7571:F7571"/>
    <mergeCell ref="I7571:J7571"/>
    <mergeCell ref="K7571:N7571"/>
    <mergeCell ref="O7571:P7571"/>
    <mergeCell ref="A7584:B7584"/>
    <mergeCell ref="C7584:F7584"/>
    <mergeCell ref="I7584:J7584"/>
    <mergeCell ref="K7584:N7584"/>
    <mergeCell ref="O7584:P7584"/>
    <mergeCell ref="A7585:B7585"/>
    <mergeCell ref="C7585:F7585"/>
    <mergeCell ref="I7585:J7585"/>
    <mergeCell ref="K7585:N7585"/>
    <mergeCell ref="O7585:P7585"/>
    <mergeCell ref="A7582:B7582"/>
    <mergeCell ref="C7582:F7582"/>
    <mergeCell ref="I7582:J7582"/>
    <mergeCell ref="K7582:N7582"/>
    <mergeCell ref="O7582:P7582"/>
    <mergeCell ref="A7583:B7583"/>
    <mergeCell ref="C7583:F7583"/>
    <mergeCell ref="I7583:J7583"/>
    <mergeCell ref="K7583:N7583"/>
    <mergeCell ref="O7583:P7583"/>
    <mergeCell ref="A7580:B7580"/>
    <mergeCell ref="C7580:F7580"/>
    <mergeCell ref="I7580:J7580"/>
    <mergeCell ref="K7580:N7580"/>
    <mergeCell ref="O7580:P7580"/>
    <mergeCell ref="A7581:B7581"/>
    <mergeCell ref="C7581:F7581"/>
    <mergeCell ref="I7581:J7581"/>
    <mergeCell ref="K7581:N7581"/>
    <mergeCell ref="O7581:P7581"/>
    <mergeCell ref="A7578:B7578"/>
    <mergeCell ref="C7578:F7578"/>
    <mergeCell ref="I7578:J7578"/>
    <mergeCell ref="K7578:N7578"/>
    <mergeCell ref="O7578:P7578"/>
    <mergeCell ref="A7579:B7579"/>
    <mergeCell ref="C7579:F7579"/>
    <mergeCell ref="I7579:J7579"/>
    <mergeCell ref="K7579:N7579"/>
    <mergeCell ref="O7579:P7579"/>
    <mergeCell ref="A7592:B7592"/>
    <mergeCell ref="C7592:F7592"/>
    <mergeCell ref="I7592:J7592"/>
    <mergeCell ref="K7592:N7592"/>
    <mergeCell ref="O7592:P7592"/>
    <mergeCell ref="A7593:B7593"/>
    <mergeCell ref="C7593:F7593"/>
    <mergeCell ref="I7593:J7593"/>
    <mergeCell ref="K7593:N7593"/>
    <mergeCell ref="O7593:P7593"/>
    <mergeCell ref="A7590:B7590"/>
    <mergeCell ref="C7590:F7590"/>
    <mergeCell ref="I7590:J7590"/>
    <mergeCell ref="K7590:N7590"/>
    <mergeCell ref="O7590:P7590"/>
    <mergeCell ref="A7591:B7591"/>
    <mergeCell ref="C7591:F7591"/>
    <mergeCell ref="I7591:J7591"/>
    <mergeCell ref="K7591:N7591"/>
    <mergeCell ref="O7591:P7591"/>
    <mergeCell ref="A7588:B7588"/>
    <mergeCell ref="C7588:F7588"/>
    <mergeCell ref="I7588:J7588"/>
    <mergeCell ref="K7588:N7588"/>
    <mergeCell ref="O7588:P7588"/>
    <mergeCell ref="A7589:B7589"/>
    <mergeCell ref="C7589:F7589"/>
    <mergeCell ref="I7589:J7589"/>
    <mergeCell ref="K7589:N7589"/>
    <mergeCell ref="O7589:P7589"/>
    <mergeCell ref="A7586:B7586"/>
    <mergeCell ref="C7586:F7586"/>
    <mergeCell ref="I7586:J7586"/>
    <mergeCell ref="K7586:N7586"/>
    <mergeCell ref="O7586:P7586"/>
    <mergeCell ref="A7587:B7587"/>
    <mergeCell ref="C7587:F7587"/>
    <mergeCell ref="I7587:J7587"/>
    <mergeCell ref="K7587:N7587"/>
    <mergeCell ref="O7587:P7587"/>
    <mergeCell ref="A7600:B7600"/>
    <mergeCell ref="C7600:F7600"/>
    <mergeCell ref="I7600:J7600"/>
    <mergeCell ref="K7600:N7600"/>
    <mergeCell ref="O7600:P7600"/>
    <mergeCell ref="A7601:B7601"/>
    <mergeCell ref="C7601:F7601"/>
    <mergeCell ref="I7601:J7601"/>
    <mergeCell ref="K7601:N7601"/>
    <mergeCell ref="O7601:P7601"/>
    <mergeCell ref="A7598:B7598"/>
    <mergeCell ref="C7598:F7598"/>
    <mergeCell ref="I7598:J7598"/>
    <mergeCell ref="K7598:N7598"/>
    <mergeCell ref="O7598:P7598"/>
    <mergeCell ref="A7599:B7599"/>
    <mergeCell ref="C7599:F7599"/>
    <mergeCell ref="I7599:J7599"/>
    <mergeCell ref="K7599:N7599"/>
    <mergeCell ref="O7599:P7599"/>
    <mergeCell ref="A7596:B7596"/>
    <mergeCell ref="C7596:F7596"/>
    <mergeCell ref="I7596:J7596"/>
    <mergeCell ref="K7596:N7596"/>
    <mergeCell ref="O7596:P7596"/>
    <mergeCell ref="A7597:B7597"/>
    <mergeCell ref="C7597:F7597"/>
    <mergeCell ref="I7597:J7597"/>
    <mergeCell ref="K7597:N7597"/>
    <mergeCell ref="O7597:P7597"/>
    <mergeCell ref="A7594:B7594"/>
    <mergeCell ref="C7594:F7594"/>
    <mergeCell ref="I7594:J7594"/>
    <mergeCell ref="K7594:N7594"/>
    <mergeCell ref="O7594:P7594"/>
    <mergeCell ref="A7595:B7595"/>
    <mergeCell ref="C7595:F7595"/>
    <mergeCell ref="I7595:J7595"/>
    <mergeCell ref="K7595:N7595"/>
    <mergeCell ref="O7595:P7595"/>
    <mergeCell ref="A7608:B7608"/>
    <mergeCell ref="C7608:F7608"/>
    <mergeCell ref="I7608:J7608"/>
    <mergeCell ref="K7608:N7608"/>
    <mergeCell ref="O7608:P7608"/>
    <mergeCell ref="A7609:B7609"/>
    <mergeCell ref="C7609:F7609"/>
    <mergeCell ref="I7609:J7609"/>
    <mergeCell ref="K7609:N7609"/>
    <mergeCell ref="O7609:P7609"/>
    <mergeCell ref="A7606:B7606"/>
    <mergeCell ref="C7606:F7606"/>
    <mergeCell ref="I7606:J7606"/>
    <mergeCell ref="K7606:N7606"/>
    <mergeCell ref="O7606:P7606"/>
    <mergeCell ref="A7607:B7607"/>
    <mergeCell ref="C7607:F7607"/>
    <mergeCell ref="I7607:J7607"/>
    <mergeCell ref="K7607:N7607"/>
    <mergeCell ref="O7607:P7607"/>
    <mergeCell ref="A7604:B7604"/>
    <mergeCell ref="C7604:F7604"/>
    <mergeCell ref="I7604:J7604"/>
    <mergeCell ref="K7604:N7604"/>
    <mergeCell ref="O7604:P7604"/>
    <mergeCell ref="A7605:B7605"/>
    <mergeCell ref="C7605:F7605"/>
    <mergeCell ref="I7605:J7605"/>
    <mergeCell ref="K7605:N7605"/>
    <mergeCell ref="O7605:P7605"/>
    <mergeCell ref="A7602:B7602"/>
    <mergeCell ref="C7602:F7602"/>
    <mergeCell ref="I7602:J7602"/>
    <mergeCell ref="K7602:N7602"/>
    <mergeCell ref="O7602:P7602"/>
    <mergeCell ref="A7603:B7603"/>
    <mergeCell ref="C7603:F7603"/>
    <mergeCell ref="I7603:J7603"/>
    <mergeCell ref="K7603:N7603"/>
    <mergeCell ref="O7603:P7603"/>
    <mergeCell ref="A7616:B7616"/>
    <mergeCell ref="C7616:F7616"/>
    <mergeCell ref="I7616:J7616"/>
    <mergeCell ref="K7616:N7616"/>
    <mergeCell ref="O7616:P7616"/>
    <mergeCell ref="A7617:B7617"/>
    <mergeCell ref="C7617:F7617"/>
    <mergeCell ref="I7617:J7617"/>
    <mergeCell ref="K7617:N7617"/>
    <mergeCell ref="O7617:P7617"/>
    <mergeCell ref="A7614:B7614"/>
    <mergeCell ref="C7614:F7614"/>
    <mergeCell ref="I7614:J7614"/>
    <mergeCell ref="K7614:N7614"/>
    <mergeCell ref="O7614:P7614"/>
    <mergeCell ref="A7615:B7615"/>
    <mergeCell ref="C7615:F7615"/>
    <mergeCell ref="I7615:J7615"/>
    <mergeCell ref="K7615:N7615"/>
    <mergeCell ref="O7615:P7615"/>
    <mergeCell ref="A7612:B7612"/>
    <mergeCell ref="C7612:F7612"/>
    <mergeCell ref="I7612:J7612"/>
    <mergeCell ref="K7612:N7612"/>
    <mergeCell ref="O7612:P7612"/>
    <mergeCell ref="A7613:B7613"/>
    <mergeCell ref="C7613:F7613"/>
    <mergeCell ref="I7613:J7613"/>
    <mergeCell ref="K7613:N7613"/>
    <mergeCell ref="O7613:P7613"/>
    <mergeCell ref="A7610:B7610"/>
    <mergeCell ref="C7610:F7610"/>
    <mergeCell ref="I7610:J7610"/>
    <mergeCell ref="K7610:N7610"/>
    <mergeCell ref="O7610:P7610"/>
    <mergeCell ref="A7611:B7611"/>
    <mergeCell ref="C7611:F7611"/>
    <mergeCell ref="I7611:J7611"/>
    <mergeCell ref="K7611:N7611"/>
    <mergeCell ref="O7611:P7611"/>
    <mergeCell ref="A7624:B7624"/>
    <mergeCell ref="C7624:F7624"/>
    <mergeCell ref="I7624:J7624"/>
    <mergeCell ref="K7624:N7624"/>
    <mergeCell ref="O7624:P7624"/>
    <mergeCell ref="A7625:B7625"/>
    <mergeCell ref="C7625:F7625"/>
    <mergeCell ref="I7625:J7625"/>
    <mergeCell ref="K7625:N7625"/>
    <mergeCell ref="O7625:P7625"/>
    <mergeCell ref="A7622:B7622"/>
    <mergeCell ref="C7622:F7622"/>
    <mergeCell ref="I7622:J7622"/>
    <mergeCell ref="K7622:N7622"/>
    <mergeCell ref="O7622:P7622"/>
    <mergeCell ref="A7623:B7623"/>
    <mergeCell ref="C7623:F7623"/>
    <mergeCell ref="I7623:J7623"/>
    <mergeCell ref="K7623:N7623"/>
    <mergeCell ref="O7623:P7623"/>
    <mergeCell ref="A7620:B7620"/>
    <mergeCell ref="C7620:F7620"/>
    <mergeCell ref="I7620:J7620"/>
    <mergeCell ref="K7620:N7620"/>
    <mergeCell ref="O7620:P7620"/>
    <mergeCell ref="A7621:B7621"/>
    <mergeCell ref="C7621:F7621"/>
    <mergeCell ref="I7621:J7621"/>
    <mergeCell ref="K7621:N7621"/>
    <mergeCell ref="O7621:P7621"/>
    <mergeCell ref="A7618:B7618"/>
    <mergeCell ref="C7618:F7618"/>
    <mergeCell ref="I7618:J7618"/>
    <mergeCell ref="K7618:N7618"/>
    <mergeCell ref="O7618:P7618"/>
    <mergeCell ref="A7619:B7619"/>
    <mergeCell ref="C7619:F7619"/>
    <mergeCell ref="I7619:J7619"/>
    <mergeCell ref="K7619:N7619"/>
    <mergeCell ref="O7619:P7619"/>
    <mergeCell ref="A7632:B7632"/>
    <mergeCell ref="C7632:F7632"/>
    <mergeCell ref="I7632:J7632"/>
    <mergeCell ref="K7632:N7632"/>
    <mergeCell ref="O7632:P7632"/>
    <mergeCell ref="A7633:B7633"/>
    <mergeCell ref="C7633:F7633"/>
    <mergeCell ref="I7633:J7633"/>
    <mergeCell ref="K7633:N7633"/>
    <mergeCell ref="O7633:P7633"/>
    <mergeCell ref="A7630:B7630"/>
    <mergeCell ref="C7630:F7630"/>
    <mergeCell ref="I7630:J7630"/>
    <mergeCell ref="K7630:N7630"/>
    <mergeCell ref="O7630:P7630"/>
    <mergeCell ref="A7631:B7631"/>
    <mergeCell ref="C7631:F7631"/>
    <mergeCell ref="I7631:J7631"/>
    <mergeCell ref="K7631:N7631"/>
    <mergeCell ref="O7631:P7631"/>
    <mergeCell ref="A7628:B7628"/>
    <mergeCell ref="C7628:F7628"/>
    <mergeCell ref="I7628:J7628"/>
    <mergeCell ref="K7628:N7628"/>
    <mergeCell ref="O7628:P7628"/>
    <mergeCell ref="A7629:B7629"/>
    <mergeCell ref="C7629:F7629"/>
    <mergeCell ref="I7629:J7629"/>
    <mergeCell ref="K7629:N7629"/>
    <mergeCell ref="O7629:P7629"/>
    <mergeCell ref="A7626:B7626"/>
    <mergeCell ref="C7626:F7626"/>
    <mergeCell ref="I7626:J7626"/>
    <mergeCell ref="K7626:N7626"/>
    <mergeCell ref="O7626:P7626"/>
    <mergeCell ref="A7627:B7627"/>
    <mergeCell ref="C7627:F7627"/>
    <mergeCell ref="I7627:J7627"/>
    <mergeCell ref="K7627:N7627"/>
    <mergeCell ref="O7627:P7627"/>
    <mergeCell ref="A7640:B7640"/>
    <mergeCell ref="C7640:F7640"/>
    <mergeCell ref="I7640:J7640"/>
    <mergeCell ref="K7640:N7640"/>
    <mergeCell ref="O7640:P7640"/>
    <mergeCell ref="A7641:B7641"/>
    <mergeCell ref="C7641:F7641"/>
    <mergeCell ref="I7641:J7641"/>
    <mergeCell ref="K7641:N7641"/>
    <mergeCell ref="O7641:P7641"/>
    <mergeCell ref="A7638:B7638"/>
    <mergeCell ref="C7638:F7638"/>
    <mergeCell ref="I7638:J7638"/>
    <mergeCell ref="K7638:N7638"/>
    <mergeCell ref="O7638:P7638"/>
    <mergeCell ref="A7639:B7639"/>
    <mergeCell ref="C7639:F7639"/>
    <mergeCell ref="I7639:J7639"/>
    <mergeCell ref="K7639:N7639"/>
    <mergeCell ref="O7639:P7639"/>
    <mergeCell ref="A7636:B7636"/>
    <mergeCell ref="C7636:F7636"/>
    <mergeCell ref="I7636:J7636"/>
    <mergeCell ref="K7636:N7636"/>
    <mergeCell ref="O7636:P7636"/>
    <mergeCell ref="A7637:B7637"/>
    <mergeCell ref="C7637:F7637"/>
    <mergeCell ref="I7637:J7637"/>
    <mergeCell ref="K7637:N7637"/>
    <mergeCell ref="O7637:P7637"/>
    <mergeCell ref="A7634:B7634"/>
    <mergeCell ref="C7634:F7634"/>
    <mergeCell ref="I7634:J7634"/>
    <mergeCell ref="K7634:N7634"/>
    <mergeCell ref="O7634:P7634"/>
    <mergeCell ref="A7635:B7635"/>
    <mergeCell ref="C7635:F7635"/>
    <mergeCell ref="I7635:J7635"/>
    <mergeCell ref="K7635:N7635"/>
    <mergeCell ref="O7635:P7635"/>
    <mergeCell ref="A7648:B7648"/>
    <mergeCell ref="C7648:F7648"/>
    <mergeCell ref="I7648:J7648"/>
    <mergeCell ref="K7648:N7648"/>
    <mergeCell ref="O7648:P7648"/>
    <mergeCell ref="A7649:B7649"/>
    <mergeCell ref="C7649:F7649"/>
    <mergeCell ref="I7649:J7649"/>
    <mergeCell ref="K7649:N7649"/>
    <mergeCell ref="O7649:P7649"/>
    <mergeCell ref="A7646:B7646"/>
    <mergeCell ref="C7646:F7646"/>
    <mergeCell ref="I7646:J7646"/>
    <mergeCell ref="K7646:N7646"/>
    <mergeCell ref="O7646:P7646"/>
    <mergeCell ref="A7647:B7647"/>
    <mergeCell ref="C7647:F7647"/>
    <mergeCell ref="I7647:J7647"/>
    <mergeCell ref="K7647:N7647"/>
    <mergeCell ref="O7647:P7647"/>
    <mergeCell ref="A7644:B7644"/>
    <mergeCell ref="C7644:F7644"/>
    <mergeCell ref="I7644:J7644"/>
    <mergeCell ref="K7644:N7644"/>
    <mergeCell ref="O7644:P7644"/>
    <mergeCell ref="A7645:B7645"/>
    <mergeCell ref="C7645:F7645"/>
    <mergeCell ref="I7645:J7645"/>
    <mergeCell ref="K7645:N7645"/>
    <mergeCell ref="O7645:P7645"/>
    <mergeCell ref="A7642:B7642"/>
    <mergeCell ref="C7642:F7642"/>
    <mergeCell ref="I7642:J7642"/>
    <mergeCell ref="K7642:N7642"/>
    <mergeCell ref="O7642:P7642"/>
    <mergeCell ref="A7643:B7643"/>
    <mergeCell ref="C7643:F7643"/>
    <mergeCell ref="I7643:J7643"/>
    <mergeCell ref="K7643:N7643"/>
    <mergeCell ref="O7643:P7643"/>
    <mergeCell ref="A7656:B7656"/>
    <mergeCell ref="C7656:F7656"/>
    <mergeCell ref="I7656:J7656"/>
    <mergeCell ref="K7656:N7656"/>
    <mergeCell ref="O7656:P7656"/>
    <mergeCell ref="A7657:B7657"/>
    <mergeCell ref="C7657:F7657"/>
    <mergeCell ref="I7657:J7657"/>
    <mergeCell ref="K7657:N7657"/>
    <mergeCell ref="O7657:P7657"/>
    <mergeCell ref="A7654:B7654"/>
    <mergeCell ref="C7654:F7654"/>
    <mergeCell ref="I7654:J7654"/>
    <mergeCell ref="K7654:N7654"/>
    <mergeCell ref="O7654:P7654"/>
    <mergeCell ref="A7655:B7655"/>
    <mergeCell ref="C7655:F7655"/>
    <mergeCell ref="I7655:J7655"/>
    <mergeCell ref="K7655:N7655"/>
    <mergeCell ref="O7655:P7655"/>
    <mergeCell ref="A7652:B7652"/>
    <mergeCell ref="C7652:F7652"/>
    <mergeCell ref="I7652:J7652"/>
    <mergeCell ref="K7652:N7652"/>
    <mergeCell ref="O7652:P7652"/>
    <mergeCell ref="A7653:B7653"/>
    <mergeCell ref="C7653:F7653"/>
    <mergeCell ref="I7653:J7653"/>
    <mergeCell ref="K7653:N7653"/>
    <mergeCell ref="O7653:P7653"/>
    <mergeCell ref="A7650:B7650"/>
    <mergeCell ref="C7650:F7650"/>
    <mergeCell ref="I7650:J7650"/>
    <mergeCell ref="K7650:N7650"/>
    <mergeCell ref="O7650:P7650"/>
    <mergeCell ref="A7651:B7651"/>
    <mergeCell ref="C7651:F7651"/>
    <mergeCell ref="I7651:J7651"/>
    <mergeCell ref="K7651:N7651"/>
    <mergeCell ref="O7651:P7651"/>
    <mergeCell ref="A7664:B7664"/>
    <mergeCell ref="C7664:F7664"/>
    <mergeCell ref="I7664:J7664"/>
    <mergeCell ref="K7664:N7664"/>
    <mergeCell ref="O7664:P7664"/>
    <mergeCell ref="A7665:B7665"/>
    <mergeCell ref="C7665:F7665"/>
    <mergeCell ref="I7665:J7665"/>
    <mergeCell ref="K7665:N7665"/>
    <mergeCell ref="O7665:P7665"/>
    <mergeCell ref="A7662:B7662"/>
    <mergeCell ref="C7662:F7662"/>
    <mergeCell ref="I7662:J7662"/>
    <mergeCell ref="K7662:N7662"/>
    <mergeCell ref="O7662:P7662"/>
    <mergeCell ref="A7663:B7663"/>
    <mergeCell ref="C7663:F7663"/>
    <mergeCell ref="I7663:J7663"/>
    <mergeCell ref="K7663:N7663"/>
    <mergeCell ref="O7663:P7663"/>
    <mergeCell ref="A7660:B7660"/>
    <mergeCell ref="C7660:F7660"/>
    <mergeCell ref="I7660:J7660"/>
    <mergeCell ref="K7660:N7660"/>
    <mergeCell ref="O7660:P7660"/>
    <mergeCell ref="A7661:B7661"/>
    <mergeCell ref="C7661:F7661"/>
    <mergeCell ref="I7661:J7661"/>
    <mergeCell ref="K7661:N7661"/>
    <mergeCell ref="O7661:P7661"/>
    <mergeCell ref="A7658:B7658"/>
    <mergeCell ref="C7658:F7658"/>
    <mergeCell ref="I7658:J7658"/>
    <mergeCell ref="K7658:N7658"/>
    <mergeCell ref="O7658:P7658"/>
    <mergeCell ref="A7659:B7659"/>
    <mergeCell ref="C7659:F7659"/>
    <mergeCell ref="I7659:J7659"/>
    <mergeCell ref="K7659:N7659"/>
    <mergeCell ref="O7659:P7659"/>
    <mergeCell ref="A7672:B7672"/>
    <mergeCell ref="C7672:F7672"/>
    <mergeCell ref="I7672:J7672"/>
    <mergeCell ref="K7672:N7672"/>
    <mergeCell ref="O7672:P7672"/>
    <mergeCell ref="A7673:B7673"/>
    <mergeCell ref="C7673:F7673"/>
    <mergeCell ref="I7673:J7673"/>
    <mergeCell ref="K7673:N7673"/>
    <mergeCell ref="O7673:P7673"/>
    <mergeCell ref="A7670:B7670"/>
    <mergeCell ref="C7670:F7670"/>
    <mergeCell ref="I7670:J7670"/>
    <mergeCell ref="K7670:N7670"/>
    <mergeCell ref="O7670:P7670"/>
    <mergeCell ref="A7671:B7671"/>
    <mergeCell ref="C7671:F7671"/>
    <mergeCell ref="I7671:J7671"/>
    <mergeCell ref="K7671:N7671"/>
    <mergeCell ref="O7671:P7671"/>
    <mergeCell ref="A7668:B7668"/>
    <mergeCell ref="C7668:F7668"/>
    <mergeCell ref="I7668:J7668"/>
    <mergeCell ref="K7668:N7668"/>
    <mergeCell ref="O7668:P7668"/>
    <mergeCell ref="A7669:B7669"/>
    <mergeCell ref="C7669:F7669"/>
    <mergeCell ref="I7669:J7669"/>
    <mergeCell ref="K7669:N7669"/>
    <mergeCell ref="O7669:P7669"/>
    <mergeCell ref="A7666:B7666"/>
    <mergeCell ref="C7666:F7666"/>
    <mergeCell ref="I7666:J7666"/>
    <mergeCell ref="K7666:N7666"/>
    <mergeCell ref="O7666:P7666"/>
    <mergeCell ref="A7667:B7667"/>
    <mergeCell ref="C7667:F7667"/>
    <mergeCell ref="I7667:J7667"/>
    <mergeCell ref="K7667:N7667"/>
    <mergeCell ref="O7667:P7667"/>
    <mergeCell ref="A7680:B7680"/>
    <mergeCell ref="C7680:F7680"/>
    <mergeCell ref="I7680:J7680"/>
    <mergeCell ref="K7680:N7680"/>
    <mergeCell ref="O7680:P7680"/>
    <mergeCell ref="A7681:B7681"/>
    <mergeCell ref="C7681:F7681"/>
    <mergeCell ref="I7681:J7681"/>
    <mergeCell ref="K7681:N7681"/>
    <mergeCell ref="O7681:P7681"/>
    <mergeCell ref="A7678:B7678"/>
    <mergeCell ref="C7678:F7678"/>
    <mergeCell ref="I7678:J7678"/>
    <mergeCell ref="K7678:N7678"/>
    <mergeCell ref="O7678:P7678"/>
    <mergeCell ref="A7679:B7679"/>
    <mergeCell ref="C7679:F7679"/>
    <mergeCell ref="I7679:J7679"/>
    <mergeCell ref="K7679:N7679"/>
    <mergeCell ref="O7679:P7679"/>
    <mergeCell ref="A7676:B7676"/>
    <mergeCell ref="C7676:F7676"/>
    <mergeCell ref="I7676:J7676"/>
    <mergeCell ref="K7676:N7676"/>
    <mergeCell ref="O7676:P7676"/>
    <mergeCell ref="A7677:B7677"/>
    <mergeCell ref="C7677:F7677"/>
    <mergeCell ref="I7677:J7677"/>
    <mergeCell ref="K7677:N7677"/>
    <mergeCell ref="O7677:P7677"/>
    <mergeCell ref="A7674:B7674"/>
    <mergeCell ref="C7674:F7674"/>
    <mergeCell ref="I7674:J7674"/>
    <mergeCell ref="K7674:N7674"/>
    <mergeCell ref="O7674:P7674"/>
    <mergeCell ref="A7675:B7675"/>
    <mergeCell ref="C7675:F7675"/>
    <mergeCell ref="I7675:J7675"/>
    <mergeCell ref="K7675:N7675"/>
    <mergeCell ref="O7675:P7675"/>
    <mergeCell ref="A7688:B7688"/>
    <mergeCell ref="C7688:F7688"/>
    <mergeCell ref="I7688:J7688"/>
    <mergeCell ref="K7688:N7688"/>
    <mergeCell ref="O7688:P7688"/>
    <mergeCell ref="A7689:B7689"/>
    <mergeCell ref="C7689:F7689"/>
    <mergeCell ref="I7689:J7689"/>
    <mergeCell ref="K7689:N7689"/>
    <mergeCell ref="O7689:P7689"/>
    <mergeCell ref="A7686:B7686"/>
    <mergeCell ref="C7686:F7686"/>
    <mergeCell ref="I7686:J7686"/>
    <mergeCell ref="K7686:N7686"/>
    <mergeCell ref="O7686:P7686"/>
    <mergeCell ref="A7687:B7687"/>
    <mergeCell ref="C7687:F7687"/>
    <mergeCell ref="I7687:J7687"/>
    <mergeCell ref="K7687:N7687"/>
    <mergeCell ref="O7687:P7687"/>
    <mergeCell ref="A7684:B7684"/>
    <mergeCell ref="C7684:F7684"/>
    <mergeCell ref="I7684:J7684"/>
    <mergeCell ref="K7684:N7684"/>
    <mergeCell ref="O7684:P7684"/>
    <mergeCell ref="A7685:B7685"/>
    <mergeCell ref="C7685:F7685"/>
    <mergeCell ref="I7685:J7685"/>
    <mergeCell ref="K7685:N7685"/>
    <mergeCell ref="O7685:P7685"/>
    <mergeCell ref="A7682:B7682"/>
    <mergeCell ref="C7682:F7682"/>
    <mergeCell ref="I7682:J7682"/>
    <mergeCell ref="K7682:N7682"/>
    <mergeCell ref="O7682:P7682"/>
    <mergeCell ref="A7683:B7683"/>
    <mergeCell ref="C7683:F7683"/>
    <mergeCell ref="I7683:J7683"/>
    <mergeCell ref="K7683:N7683"/>
    <mergeCell ref="O7683:P7683"/>
    <mergeCell ref="A7696:B7696"/>
    <mergeCell ref="C7696:F7696"/>
    <mergeCell ref="I7696:J7696"/>
    <mergeCell ref="K7696:N7696"/>
    <mergeCell ref="O7696:P7696"/>
    <mergeCell ref="A7697:B7697"/>
    <mergeCell ref="C7697:F7697"/>
    <mergeCell ref="I7697:J7697"/>
    <mergeCell ref="K7697:N7697"/>
    <mergeCell ref="O7697:P7697"/>
    <mergeCell ref="A7694:B7694"/>
    <mergeCell ref="C7694:F7694"/>
    <mergeCell ref="I7694:J7694"/>
    <mergeCell ref="K7694:N7694"/>
    <mergeCell ref="O7694:P7694"/>
    <mergeCell ref="A7695:B7695"/>
    <mergeCell ref="C7695:F7695"/>
    <mergeCell ref="I7695:J7695"/>
    <mergeCell ref="K7695:N7695"/>
    <mergeCell ref="O7695:P7695"/>
    <mergeCell ref="A7692:B7692"/>
    <mergeCell ref="C7692:F7692"/>
    <mergeCell ref="I7692:J7692"/>
    <mergeCell ref="K7692:N7692"/>
    <mergeCell ref="O7692:P7692"/>
    <mergeCell ref="A7693:B7693"/>
    <mergeCell ref="C7693:F7693"/>
    <mergeCell ref="I7693:J7693"/>
    <mergeCell ref="K7693:N7693"/>
    <mergeCell ref="O7693:P7693"/>
    <mergeCell ref="A7690:B7690"/>
    <mergeCell ref="C7690:F7690"/>
    <mergeCell ref="I7690:J7690"/>
    <mergeCell ref="K7690:N7690"/>
    <mergeCell ref="O7690:P7690"/>
    <mergeCell ref="A7691:B7691"/>
    <mergeCell ref="C7691:F7691"/>
    <mergeCell ref="I7691:J7691"/>
    <mergeCell ref="K7691:N7691"/>
    <mergeCell ref="O7691:P7691"/>
    <mergeCell ref="A7704:B7704"/>
    <mergeCell ref="C7704:F7704"/>
    <mergeCell ref="I7704:J7704"/>
    <mergeCell ref="K7704:N7704"/>
    <mergeCell ref="O7704:P7704"/>
    <mergeCell ref="A7705:B7705"/>
    <mergeCell ref="C7705:F7705"/>
    <mergeCell ref="I7705:J7705"/>
    <mergeCell ref="K7705:N7705"/>
    <mergeCell ref="O7705:P7705"/>
    <mergeCell ref="A7702:B7702"/>
    <mergeCell ref="C7702:F7702"/>
    <mergeCell ref="I7702:J7702"/>
    <mergeCell ref="K7702:N7702"/>
    <mergeCell ref="O7702:P7702"/>
    <mergeCell ref="A7703:B7703"/>
    <mergeCell ref="C7703:F7703"/>
    <mergeCell ref="I7703:J7703"/>
    <mergeCell ref="K7703:N7703"/>
    <mergeCell ref="O7703:P7703"/>
    <mergeCell ref="A7700:B7700"/>
    <mergeCell ref="C7700:F7700"/>
    <mergeCell ref="I7700:J7700"/>
    <mergeCell ref="K7700:N7700"/>
    <mergeCell ref="O7700:P7700"/>
    <mergeCell ref="A7701:B7701"/>
    <mergeCell ref="C7701:F7701"/>
    <mergeCell ref="I7701:J7701"/>
    <mergeCell ref="K7701:N7701"/>
    <mergeCell ref="O7701:P7701"/>
    <mergeCell ref="A7698:B7698"/>
    <mergeCell ref="C7698:F7698"/>
    <mergeCell ref="I7698:J7698"/>
    <mergeCell ref="K7698:N7698"/>
    <mergeCell ref="O7698:P7698"/>
    <mergeCell ref="A7699:B7699"/>
    <mergeCell ref="C7699:F7699"/>
    <mergeCell ref="I7699:J7699"/>
    <mergeCell ref="K7699:N7699"/>
    <mergeCell ref="O7699:P7699"/>
    <mergeCell ref="A7712:B7712"/>
    <mergeCell ref="C7712:F7712"/>
    <mergeCell ref="I7712:J7712"/>
    <mergeCell ref="K7712:N7712"/>
    <mergeCell ref="O7712:P7712"/>
    <mergeCell ref="A7713:B7713"/>
    <mergeCell ref="C7713:F7713"/>
    <mergeCell ref="I7713:J7713"/>
    <mergeCell ref="K7713:N7713"/>
    <mergeCell ref="O7713:P7713"/>
    <mergeCell ref="A7710:B7710"/>
    <mergeCell ref="C7710:F7710"/>
    <mergeCell ref="I7710:J7710"/>
    <mergeCell ref="K7710:N7710"/>
    <mergeCell ref="O7710:P7710"/>
    <mergeCell ref="A7711:B7711"/>
    <mergeCell ref="C7711:F7711"/>
    <mergeCell ref="I7711:J7711"/>
    <mergeCell ref="K7711:N7711"/>
    <mergeCell ref="O7711:P7711"/>
    <mergeCell ref="A7708:B7708"/>
    <mergeCell ref="C7708:F7708"/>
    <mergeCell ref="I7708:J7708"/>
    <mergeCell ref="K7708:N7708"/>
    <mergeCell ref="O7708:P7708"/>
    <mergeCell ref="A7709:B7709"/>
    <mergeCell ref="C7709:F7709"/>
    <mergeCell ref="I7709:J7709"/>
    <mergeCell ref="K7709:N7709"/>
    <mergeCell ref="O7709:P7709"/>
    <mergeCell ref="A7706:B7706"/>
    <mergeCell ref="C7706:F7706"/>
    <mergeCell ref="I7706:J7706"/>
    <mergeCell ref="K7706:N7706"/>
    <mergeCell ref="O7706:P7706"/>
    <mergeCell ref="A7707:B7707"/>
    <mergeCell ref="C7707:F7707"/>
    <mergeCell ref="I7707:J7707"/>
    <mergeCell ref="K7707:N7707"/>
    <mergeCell ref="O7707:P7707"/>
    <mergeCell ref="A7720:B7720"/>
    <mergeCell ref="C7720:F7720"/>
    <mergeCell ref="I7720:J7720"/>
    <mergeCell ref="K7720:N7720"/>
    <mergeCell ref="O7720:P7720"/>
    <mergeCell ref="A7721:B7721"/>
    <mergeCell ref="C7721:F7721"/>
    <mergeCell ref="I7721:J7721"/>
    <mergeCell ref="K7721:N7721"/>
    <mergeCell ref="O7721:P7721"/>
    <mergeCell ref="A7718:B7718"/>
    <mergeCell ref="C7718:F7718"/>
    <mergeCell ref="I7718:J7718"/>
    <mergeCell ref="K7718:N7718"/>
    <mergeCell ref="O7718:P7718"/>
    <mergeCell ref="A7719:B7719"/>
    <mergeCell ref="C7719:F7719"/>
    <mergeCell ref="I7719:J7719"/>
    <mergeCell ref="K7719:N7719"/>
    <mergeCell ref="O7719:P7719"/>
    <mergeCell ref="A7716:B7716"/>
    <mergeCell ref="C7716:F7716"/>
    <mergeCell ref="I7716:J7716"/>
    <mergeCell ref="K7716:N7716"/>
    <mergeCell ref="O7716:P7716"/>
    <mergeCell ref="A7717:B7717"/>
    <mergeCell ref="C7717:F7717"/>
    <mergeCell ref="I7717:J7717"/>
    <mergeCell ref="K7717:N7717"/>
    <mergeCell ref="O7717:P7717"/>
    <mergeCell ref="A7714:B7714"/>
    <mergeCell ref="C7714:F7714"/>
    <mergeCell ref="I7714:J7714"/>
    <mergeCell ref="K7714:N7714"/>
    <mergeCell ref="O7714:P7714"/>
    <mergeCell ref="A7715:B7715"/>
    <mergeCell ref="C7715:F7715"/>
    <mergeCell ref="I7715:J7715"/>
    <mergeCell ref="K7715:N7715"/>
    <mergeCell ref="O7715:P7715"/>
    <mergeCell ref="A7728:B7728"/>
    <mergeCell ref="C7728:F7728"/>
    <mergeCell ref="I7728:J7728"/>
    <mergeCell ref="K7728:N7728"/>
    <mergeCell ref="O7728:P7728"/>
    <mergeCell ref="A7729:B7729"/>
    <mergeCell ref="C7729:F7729"/>
    <mergeCell ref="I7729:J7729"/>
    <mergeCell ref="K7729:N7729"/>
    <mergeCell ref="O7729:P7729"/>
    <mergeCell ref="A7726:B7726"/>
    <mergeCell ref="C7726:F7726"/>
    <mergeCell ref="I7726:J7726"/>
    <mergeCell ref="K7726:N7726"/>
    <mergeCell ref="O7726:P7726"/>
    <mergeCell ref="A7727:B7727"/>
    <mergeCell ref="C7727:F7727"/>
    <mergeCell ref="I7727:J7727"/>
    <mergeCell ref="K7727:N7727"/>
    <mergeCell ref="O7727:P7727"/>
    <mergeCell ref="A7724:B7724"/>
    <mergeCell ref="C7724:F7724"/>
    <mergeCell ref="I7724:J7724"/>
    <mergeCell ref="K7724:N7724"/>
    <mergeCell ref="O7724:P7724"/>
    <mergeCell ref="A7725:B7725"/>
    <mergeCell ref="C7725:F7725"/>
    <mergeCell ref="I7725:J7725"/>
    <mergeCell ref="K7725:N7725"/>
    <mergeCell ref="O7725:P7725"/>
    <mergeCell ref="A7722:B7722"/>
    <mergeCell ref="C7722:F7722"/>
    <mergeCell ref="I7722:J7722"/>
    <mergeCell ref="K7722:N7722"/>
    <mergeCell ref="O7722:P7722"/>
    <mergeCell ref="A7723:B7723"/>
    <mergeCell ref="C7723:F7723"/>
    <mergeCell ref="I7723:J7723"/>
    <mergeCell ref="K7723:N7723"/>
    <mergeCell ref="O7723:P7723"/>
    <mergeCell ref="A7736:B7736"/>
    <mergeCell ref="C7736:F7736"/>
    <mergeCell ref="I7736:J7736"/>
    <mergeCell ref="K7736:N7736"/>
    <mergeCell ref="O7736:P7736"/>
    <mergeCell ref="A7737:B7737"/>
    <mergeCell ref="C7737:F7737"/>
    <mergeCell ref="I7737:J7737"/>
    <mergeCell ref="K7737:N7737"/>
    <mergeCell ref="O7737:P7737"/>
    <mergeCell ref="A7734:B7734"/>
    <mergeCell ref="C7734:F7734"/>
    <mergeCell ref="I7734:J7734"/>
    <mergeCell ref="K7734:N7734"/>
    <mergeCell ref="O7734:P7734"/>
    <mergeCell ref="A7735:B7735"/>
    <mergeCell ref="C7735:F7735"/>
    <mergeCell ref="I7735:J7735"/>
    <mergeCell ref="K7735:N7735"/>
    <mergeCell ref="O7735:P7735"/>
    <mergeCell ref="A7732:B7732"/>
    <mergeCell ref="C7732:F7732"/>
    <mergeCell ref="I7732:J7732"/>
    <mergeCell ref="K7732:N7732"/>
    <mergeCell ref="O7732:P7732"/>
    <mergeCell ref="A7733:B7733"/>
    <mergeCell ref="C7733:F7733"/>
    <mergeCell ref="I7733:J7733"/>
    <mergeCell ref="K7733:N7733"/>
    <mergeCell ref="O7733:P7733"/>
    <mergeCell ref="A7730:B7730"/>
    <mergeCell ref="C7730:F7730"/>
    <mergeCell ref="I7730:J7730"/>
    <mergeCell ref="K7730:N7730"/>
    <mergeCell ref="O7730:P7730"/>
    <mergeCell ref="A7731:B7731"/>
    <mergeCell ref="C7731:F7731"/>
    <mergeCell ref="I7731:J7731"/>
    <mergeCell ref="K7731:N7731"/>
    <mergeCell ref="O7731:P7731"/>
    <mergeCell ref="A7744:B7744"/>
    <mergeCell ref="C7744:F7744"/>
    <mergeCell ref="I7744:J7744"/>
    <mergeCell ref="K7744:N7744"/>
    <mergeCell ref="O7744:P7744"/>
    <mergeCell ref="A7745:B7745"/>
    <mergeCell ref="C7745:F7745"/>
    <mergeCell ref="I7745:J7745"/>
    <mergeCell ref="K7745:N7745"/>
    <mergeCell ref="O7745:P7745"/>
    <mergeCell ref="A7742:B7742"/>
    <mergeCell ref="C7742:F7742"/>
    <mergeCell ref="I7742:J7742"/>
    <mergeCell ref="K7742:N7742"/>
    <mergeCell ref="O7742:P7742"/>
    <mergeCell ref="A7743:B7743"/>
    <mergeCell ref="C7743:F7743"/>
    <mergeCell ref="I7743:J7743"/>
    <mergeCell ref="K7743:N7743"/>
    <mergeCell ref="O7743:P7743"/>
    <mergeCell ref="A7740:B7740"/>
    <mergeCell ref="C7740:F7740"/>
    <mergeCell ref="I7740:J7740"/>
    <mergeCell ref="K7740:N7740"/>
    <mergeCell ref="O7740:P7740"/>
    <mergeCell ref="A7741:B7741"/>
    <mergeCell ref="C7741:F7741"/>
    <mergeCell ref="I7741:J7741"/>
    <mergeCell ref="K7741:N7741"/>
    <mergeCell ref="O7741:P7741"/>
    <mergeCell ref="A7738:B7738"/>
    <mergeCell ref="C7738:F7738"/>
    <mergeCell ref="I7738:J7738"/>
    <mergeCell ref="K7738:N7738"/>
    <mergeCell ref="O7738:P7738"/>
    <mergeCell ref="A7739:B7739"/>
    <mergeCell ref="C7739:F7739"/>
    <mergeCell ref="I7739:J7739"/>
    <mergeCell ref="K7739:N7739"/>
    <mergeCell ref="O7739:P7739"/>
    <mergeCell ref="A7752:B7752"/>
    <mergeCell ref="C7752:F7752"/>
    <mergeCell ref="I7752:J7752"/>
    <mergeCell ref="K7752:N7752"/>
    <mergeCell ref="O7752:P7752"/>
    <mergeCell ref="A7753:B7753"/>
    <mergeCell ref="C7753:F7753"/>
    <mergeCell ref="I7753:J7753"/>
    <mergeCell ref="K7753:N7753"/>
    <mergeCell ref="O7753:P7753"/>
    <mergeCell ref="A7750:B7750"/>
    <mergeCell ref="C7750:F7750"/>
    <mergeCell ref="I7750:J7750"/>
    <mergeCell ref="K7750:N7750"/>
    <mergeCell ref="O7750:P7750"/>
    <mergeCell ref="A7751:B7751"/>
    <mergeCell ref="C7751:F7751"/>
    <mergeCell ref="I7751:J7751"/>
    <mergeCell ref="K7751:N7751"/>
    <mergeCell ref="O7751:P7751"/>
    <mergeCell ref="A7748:B7748"/>
    <mergeCell ref="C7748:F7748"/>
    <mergeCell ref="I7748:J7748"/>
    <mergeCell ref="K7748:N7748"/>
    <mergeCell ref="O7748:P7748"/>
    <mergeCell ref="A7749:B7749"/>
    <mergeCell ref="C7749:F7749"/>
    <mergeCell ref="I7749:J7749"/>
    <mergeCell ref="K7749:N7749"/>
    <mergeCell ref="O7749:P7749"/>
    <mergeCell ref="A7746:B7746"/>
    <mergeCell ref="C7746:F7746"/>
    <mergeCell ref="I7746:J7746"/>
    <mergeCell ref="K7746:N7746"/>
    <mergeCell ref="O7746:P7746"/>
    <mergeCell ref="A7747:B7747"/>
    <mergeCell ref="C7747:F7747"/>
    <mergeCell ref="I7747:J7747"/>
    <mergeCell ref="K7747:N7747"/>
    <mergeCell ref="O7747:P7747"/>
    <mergeCell ref="A7760:B7760"/>
    <mergeCell ref="C7760:F7760"/>
    <mergeCell ref="I7760:J7760"/>
    <mergeCell ref="K7760:N7760"/>
    <mergeCell ref="O7760:P7760"/>
    <mergeCell ref="A7761:B7761"/>
    <mergeCell ref="C7761:F7761"/>
    <mergeCell ref="I7761:J7761"/>
    <mergeCell ref="K7761:N7761"/>
    <mergeCell ref="O7761:P7761"/>
    <mergeCell ref="A7758:B7758"/>
    <mergeCell ref="C7758:F7758"/>
    <mergeCell ref="I7758:J7758"/>
    <mergeCell ref="K7758:N7758"/>
    <mergeCell ref="O7758:P7758"/>
    <mergeCell ref="A7759:B7759"/>
    <mergeCell ref="C7759:F7759"/>
    <mergeCell ref="I7759:J7759"/>
    <mergeCell ref="K7759:N7759"/>
    <mergeCell ref="O7759:P7759"/>
    <mergeCell ref="A7756:B7756"/>
    <mergeCell ref="C7756:F7756"/>
    <mergeCell ref="I7756:J7756"/>
    <mergeCell ref="K7756:N7756"/>
    <mergeCell ref="O7756:P7756"/>
    <mergeCell ref="A7757:B7757"/>
    <mergeCell ref="C7757:F7757"/>
    <mergeCell ref="I7757:J7757"/>
    <mergeCell ref="K7757:N7757"/>
    <mergeCell ref="O7757:P7757"/>
    <mergeCell ref="A7754:B7754"/>
    <mergeCell ref="C7754:F7754"/>
    <mergeCell ref="I7754:J7754"/>
    <mergeCell ref="K7754:N7754"/>
    <mergeCell ref="O7754:P7754"/>
    <mergeCell ref="A7755:B7755"/>
    <mergeCell ref="C7755:F7755"/>
    <mergeCell ref="I7755:J7755"/>
    <mergeCell ref="K7755:N7755"/>
    <mergeCell ref="O7755:P7755"/>
    <mergeCell ref="A7768:B7768"/>
    <mergeCell ref="C7768:F7768"/>
    <mergeCell ref="I7768:J7768"/>
    <mergeCell ref="K7768:N7768"/>
    <mergeCell ref="O7768:P7768"/>
    <mergeCell ref="A7769:B7769"/>
    <mergeCell ref="C7769:F7769"/>
    <mergeCell ref="I7769:J7769"/>
    <mergeCell ref="K7769:N7769"/>
    <mergeCell ref="O7769:P7769"/>
    <mergeCell ref="A7766:B7766"/>
    <mergeCell ref="C7766:F7766"/>
    <mergeCell ref="I7766:J7766"/>
    <mergeCell ref="K7766:N7766"/>
    <mergeCell ref="O7766:P7766"/>
    <mergeCell ref="A7767:B7767"/>
    <mergeCell ref="C7767:F7767"/>
    <mergeCell ref="I7767:J7767"/>
    <mergeCell ref="K7767:N7767"/>
    <mergeCell ref="O7767:P7767"/>
    <mergeCell ref="A7764:B7764"/>
    <mergeCell ref="C7764:F7764"/>
    <mergeCell ref="I7764:J7764"/>
    <mergeCell ref="K7764:N7764"/>
    <mergeCell ref="O7764:P7764"/>
    <mergeCell ref="A7765:B7765"/>
    <mergeCell ref="C7765:F7765"/>
    <mergeCell ref="I7765:J7765"/>
    <mergeCell ref="K7765:N7765"/>
    <mergeCell ref="O7765:P7765"/>
    <mergeCell ref="A7762:B7762"/>
    <mergeCell ref="C7762:F7762"/>
    <mergeCell ref="I7762:J7762"/>
    <mergeCell ref="K7762:N7762"/>
    <mergeCell ref="O7762:P7762"/>
    <mergeCell ref="A7763:B7763"/>
    <mergeCell ref="C7763:F7763"/>
    <mergeCell ref="I7763:J7763"/>
    <mergeCell ref="K7763:N7763"/>
    <mergeCell ref="O7763:P7763"/>
    <mergeCell ref="A7776:B7776"/>
    <mergeCell ref="C7776:F7776"/>
    <mergeCell ref="I7776:J7776"/>
    <mergeCell ref="K7776:N7776"/>
    <mergeCell ref="O7776:P7776"/>
    <mergeCell ref="A7777:B7777"/>
    <mergeCell ref="C7777:F7777"/>
    <mergeCell ref="I7777:J7777"/>
    <mergeCell ref="K7777:N7777"/>
    <mergeCell ref="O7777:P7777"/>
    <mergeCell ref="A7774:B7774"/>
    <mergeCell ref="C7774:F7774"/>
    <mergeCell ref="I7774:J7774"/>
    <mergeCell ref="K7774:N7774"/>
    <mergeCell ref="O7774:P7774"/>
    <mergeCell ref="A7775:B7775"/>
    <mergeCell ref="C7775:F7775"/>
    <mergeCell ref="I7775:J7775"/>
    <mergeCell ref="K7775:N7775"/>
    <mergeCell ref="O7775:P7775"/>
    <mergeCell ref="A7772:B7772"/>
    <mergeCell ref="C7772:F7772"/>
    <mergeCell ref="I7772:J7772"/>
    <mergeCell ref="K7772:N7772"/>
    <mergeCell ref="O7772:P7772"/>
    <mergeCell ref="A7773:B7773"/>
    <mergeCell ref="C7773:F7773"/>
    <mergeCell ref="I7773:J7773"/>
    <mergeCell ref="K7773:N7773"/>
    <mergeCell ref="O7773:P7773"/>
    <mergeCell ref="A7770:B7770"/>
    <mergeCell ref="C7770:F7770"/>
    <mergeCell ref="I7770:J7770"/>
    <mergeCell ref="K7770:N7770"/>
    <mergeCell ref="O7770:P7770"/>
    <mergeCell ref="A7771:B7771"/>
    <mergeCell ref="C7771:F7771"/>
    <mergeCell ref="I7771:J7771"/>
    <mergeCell ref="K7771:N7771"/>
    <mergeCell ref="O7771:P7771"/>
    <mergeCell ref="A7784:B7784"/>
    <mergeCell ref="C7784:F7784"/>
    <mergeCell ref="I7784:J7784"/>
    <mergeCell ref="K7784:N7784"/>
    <mergeCell ref="O7784:P7784"/>
    <mergeCell ref="A7785:B7785"/>
    <mergeCell ref="C7785:F7785"/>
    <mergeCell ref="I7785:J7785"/>
    <mergeCell ref="K7785:N7785"/>
    <mergeCell ref="O7785:P7785"/>
    <mergeCell ref="A7782:B7782"/>
    <mergeCell ref="C7782:F7782"/>
    <mergeCell ref="I7782:J7782"/>
    <mergeCell ref="K7782:N7782"/>
    <mergeCell ref="O7782:P7782"/>
    <mergeCell ref="A7783:B7783"/>
    <mergeCell ref="C7783:F7783"/>
    <mergeCell ref="I7783:J7783"/>
    <mergeCell ref="K7783:N7783"/>
    <mergeCell ref="O7783:P7783"/>
    <mergeCell ref="A7780:B7780"/>
    <mergeCell ref="C7780:F7780"/>
    <mergeCell ref="I7780:J7780"/>
    <mergeCell ref="K7780:N7780"/>
    <mergeCell ref="O7780:P7780"/>
    <mergeCell ref="A7781:B7781"/>
    <mergeCell ref="C7781:F7781"/>
    <mergeCell ref="I7781:J7781"/>
    <mergeCell ref="K7781:N7781"/>
    <mergeCell ref="O7781:P7781"/>
    <mergeCell ref="A7778:B7778"/>
    <mergeCell ref="C7778:F7778"/>
    <mergeCell ref="I7778:J7778"/>
    <mergeCell ref="K7778:N7778"/>
    <mergeCell ref="O7778:P7778"/>
    <mergeCell ref="A7779:B7779"/>
    <mergeCell ref="C7779:F7779"/>
    <mergeCell ref="I7779:J7779"/>
    <mergeCell ref="K7779:N7779"/>
    <mergeCell ref="O7779:P7779"/>
    <mergeCell ref="A7792:B7792"/>
    <mergeCell ref="C7792:F7792"/>
    <mergeCell ref="I7792:J7792"/>
    <mergeCell ref="K7792:N7792"/>
    <mergeCell ref="O7792:P7792"/>
    <mergeCell ref="A7793:B7793"/>
    <mergeCell ref="C7793:F7793"/>
    <mergeCell ref="I7793:J7793"/>
    <mergeCell ref="K7793:N7793"/>
    <mergeCell ref="O7793:P7793"/>
    <mergeCell ref="A7790:B7790"/>
    <mergeCell ref="C7790:F7790"/>
    <mergeCell ref="I7790:J7790"/>
    <mergeCell ref="K7790:N7790"/>
    <mergeCell ref="O7790:P7790"/>
    <mergeCell ref="A7791:B7791"/>
    <mergeCell ref="C7791:F7791"/>
    <mergeCell ref="I7791:J7791"/>
    <mergeCell ref="K7791:N7791"/>
    <mergeCell ref="O7791:P7791"/>
    <mergeCell ref="A7788:B7788"/>
    <mergeCell ref="C7788:F7788"/>
    <mergeCell ref="I7788:J7788"/>
    <mergeCell ref="K7788:N7788"/>
    <mergeCell ref="O7788:P7788"/>
    <mergeCell ref="A7789:B7789"/>
    <mergeCell ref="C7789:F7789"/>
    <mergeCell ref="I7789:J7789"/>
    <mergeCell ref="K7789:N7789"/>
    <mergeCell ref="O7789:P7789"/>
    <mergeCell ref="A7786:B7786"/>
    <mergeCell ref="C7786:F7786"/>
    <mergeCell ref="I7786:J7786"/>
    <mergeCell ref="K7786:N7786"/>
    <mergeCell ref="O7786:P7786"/>
    <mergeCell ref="A7787:B7787"/>
    <mergeCell ref="C7787:F7787"/>
    <mergeCell ref="I7787:J7787"/>
    <mergeCell ref="K7787:N7787"/>
    <mergeCell ref="O7787:P7787"/>
    <mergeCell ref="A7800:B7800"/>
    <mergeCell ref="C7800:F7800"/>
    <mergeCell ref="I7800:J7800"/>
    <mergeCell ref="K7800:N7800"/>
    <mergeCell ref="O7800:P7800"/>
    <mergeCell ref="A7801:B7801"/>
    <mergeCell ref="C7801:F7801"/>
    <mergeCell ref="I7801:J7801"/>
    <mergeCell ref="K7801:N7801"/>
    <mergeCell ref="O7801:P7801"/>
    <mergeCell ref="A7798:B7798"/>
    <mergeCell ref="C7798:F7798"/>
    <mergeCell ref="I7798:J7798"/>
    <mergeCell ref="K7798:N7798"/>
    <mergeCell ref="O7798:P7798"/>
    <mergeCell ref="A7799:B7799"/>
    <mergeCell ref="C7799:F7799"/>
    <mergeCell ref="I7799:J7799"/>
    <mergeCell ref="K7799:N7799"/>
    <mergeCell ref="O7799:P7799"/>
    <mergeCell ref="A7796:B7796"/>
    <mergeCell ref="C7796:F7796"/>
    <mergeCell ref="I7796:J7796"/>
    <mergeCell ref="K7796:N7796"/>
    <mergeCell ref="O7796:P7796"/>
    <mergeCell ref="A7797:B7797"/>
    <mergeCell ref="C7797:F7797"/>
    <mergeCell ref="I7797:J7797"/>
    <mergeCell ref="K7797:N7797"/>
    <mergeCell ref="O7797:P7797"/>
    <mergeCell ref="A7794:B7794"/>
    <mergeCell ref="C7794:F7794"/>
    <mergeCell ref="I7794:J7794"/>
    <mergeCell ref="K7794:N7794"/>
    <mergeCell ref="O7794:P7794"/>
    <mergeCell ref="A7795:B7795"/>
    <mergeCell ref="C7795:F7795"/>
    <mergeCell ref="I7795:J7795"/>
    <mergeCell ref="K7795:N7795"/>
    <mergeCell ref="O7795:P7795"/>
    <mergeCell ref="A7808:B7808"/>
    <mergeCell ref="C7808:F7808"/>
    <mergeCell ref="I7808:J7808"/>
    <mergeCell ref="K7808:N7808"/>
    <mergeCell ref="O7808:P7808"/>
    <mergeCell ref="A7809:B7809"/>
    <mergeCell ref="C7809:F7809"/>
    <mergeCell ref="I7809:J7809"/>
    <mergeCell ref="K7809:N7809"/>
    <mergeCell ref="O7809:P7809"/>
    <mergeCell ref="A7806:B7806"/>
    <mergeCell ref="C7806:F7806"/>
    <mergeCell ref="I7806:J7806"/>
    <mergeCell ref="K7806:N7806"/>
    <mergeCell ref="O7806:P7806"/>
    <mergeCell ref="A7807:B7807"/>
    <mergeCell ref="C7807:F7807"/>
    <mergeCell ref="I7807:J7807"/>
    <mergeCell ref="K7807:N7807"/>
    <mergeCell ref="O7807:P7807"/>
    <mergeCell ref="A7804:B7804"/>
    <mergeCell ref="C7804:F7804"/>
    <mergeCell ref="I7804:J7804"/>
    <mergeCell ref="K7804:N7804"/>
    <mergeCell ref="O7804:P7804"/>
    <mergeCell ref="A7805:B7805"/>
    <mergeCell ref="C7805:F7805"/>
    <mergeCell ref="I7805:J7805"/>
    <mergeCell ref="K7805:N7805"/>
    <mergeCell ref="O7805:P7805"/>
    <mergeCell ref="A7802:B7802"/>
    <mergeCell ref="C7802:F7802"/>
    <mergeCell ref="I7802:J7802"/>
    <mergeCell ref="K7802:N7802"/>
    <mergeCell ref="O7802:P7802"/>
    <mergeCell ref="A7803:B7803"/>
    <mergeCell ref="C7803:F7803"/>
    <mergeCell ref="I7803:J7803"/>
    <mergeCell ref="K7803:N7803"/>
    <mergeCell ref="O7803:P7803"/>
    <mergeCell ref="A7816:B7816"/>
    <mergeCell ref="C7816:F7816"/>
    <mergeCell ref="I7816:J7816"/>
    <mergeCell ref="K7816:N7816"/>
    <mergeCell ref="O7816:P7816"/>
    <mergeCell ref="A7817:B7817"/>
    <mergeCell ref="C7817:F7817"/>
    <mergeCell ref="I7817:J7817"/>
    <mergeCell ref="K7817:N7817"/>
    <mergeCell ref="O7817:P7817"/>
    <mergeCell ref="A7814:B7814"/>
    <mergeCell ref="C7814:F7814"/>
    <mergeCell ref="I7814:J7814"/>
    <mergeCell ref="K7814:N7814"/>
    <mergeCell ref="O7814:P7814"/>
    <mergeCell ref="A7815:B7815"/>
    <mergeCell ref="C7815:F7815"/>
    <mergeCell ref="I7815:J7815"/>
    <mergeCell ref="K7815:N7815"/>
    <mergeCell ref="O7815:P7815"/>
    <mergeCell ref="A7812:B7812"/>
    <mergeCell ref="C7812:F7812"/>
    <mergeCell ref="I7812:J7812"/>
    <mergeCell ref="K7812:N7812"/>
    <mergeCell ref="O7812:P7812"/>
    <mergeCell ref="A7813:B7813"/>
    <mergeCell ref="C7813:F7813"/>
    <mergeCell ref="I7813:J7813"/>
    <mergeCell ref="K7813:N7813"/>
    <mergeCell ref="O7813:P7813"/>
    <mergeCell ref="A7810:B7810"/>
    <mergeCell ref="C7810:F7810"/>
    <mergeCell ref="I7810:J7810"/>
    <mergeCell ref="K7810:N7810"/>
    <mergeCell ref="O7810:P7810"/>
    <mergeCell ref="A7811:B7811"/>
    <mergeCell ref="C7811:F7811"/>
    <mergeCell ref="I7811:J7811"/>
    <mergeCell ref="K7811:N7811"/>
    <mergeCell ref="O7811:P7811"/>
    <mergeCell ref="A7824:B7824"/>
    <mergeCell ref="C7824:F7824"/>
    <mergeCell ref="I7824:J7824"/>
    <mergeCell ref="K7824:N7824"/>
    <mergeCell ref="O7824:P7824"/>
    <mergeCell ref="A7825:B7825"/>
    <mergeCell ref="C7825:F7825"/>
    <mergeCell ref="I7825:J7825"/>
    <mergeCell ref="K7825:N7825"/>
    <mergeCell ref="O7825:P7825"/>
    <mergeCell ref="A7822:B7822"/>
    <mergeCell ref="C7822:F7822"/>
    <mergeCell ref="I7822:J7822"/>
    <mergeCell ref="K7822:N7822"/>
    <mergeCell ref="O7822:P7822"/>
    <mergeCell ref="A7823:B7823"/>
    <mergeCell ref="C7823:F7823"/>
    <mergeCell ref="I7823:J7823"/>
    <mergeCell ref="K7823:N7823"/>
    <mergeCell ref="O7823:P7823"/>
    <mergeCell ref="A7820:B7820"/>
    <mergeCell ref="C7820:F7820"/>
    <mergeCell ref="I7820:J7820"/>
    <mergeCell ref="K7820:N7820"/>
    <mergeCell ref="O7820:P7820"/>
    <mergeCell ref="A7821:B7821"/>
    <mergeCell ref="C7821:F7821"/>
    <mergeCell ref="I7821:J7821"/>
    <mergeCell ref="K7821:N7821"/>
    <mergeCell ref="O7821:P7821"/>
    <mergeCell ref="A7818:B7818"/>
    <mergeCell ref="C7818:F7818"/>
    <mergeCell ref="I7818:J7818"/>
    <mergeCell ref="K7818:N7818"/>
    <mergeCell ref="O7818:P7818"/>
    <mergeCell ref="A7819:B7819"/>
    <mergeCell ref="C7819:F7819"/>
    <mergeCell ref="I7819:J7819"/>
    <mergeCell ref="K7819:N7819"/>
    <mergeCell ref="O7819:P7819"/>
    <mergeCell ref="A7832:B7832"/>
    <mergeCell ref="C7832:F7832"/>
    <mergeCell ref="I7832:J7832"/>
    <mergeCell ref="K7832:N7832"/>
    <mergeCell ref="O7832:P7832"/>
    <mergeCell ref="A7833:B7833"/>
    <mergeCell ref="C7833:F7833"/>
    <mergeCell ref="I7833:J7833"/>
    <mergeCell ref="K7833:N7833"/>
    <mergeCell ref="O7833:P7833"/>
    <mergeCell ref="A7830:B7830"/>
    <mergeCell ref="C7830:F7830"/>
    <mergeCell ref="I7830:J7830"/>
    <mergeCell ref="K7830:N7830"/>
    <mergeCell ref="O7830:P7830"/>
    <mergeCell ref="A7831:B7831"/>
    <mergeCell ref="C7831:F7831"/>
    <mergeCell ref="I7831:J7831"/>
    <mergeCell ref="K7831:N7831"/>
    <mergeCell ref="O7831:P7831"/>
    <mergeCell ref="A7828:B7828"/>
    <mergeCell ref="C7828:F7828"/>
    <mergeCell ref="I7828:J7828"/>
    <mergeCell ref="K7828:N7828"/>
    <mergeCell ref="O7828:P7828"/>
    <mergeCell ref="A7829:B7829"/>
    <mergeCell ref="C7829:F7829"/>
    <mergeCell ref="I7829:J7829"/>
    <mergeCell ref="K7829:N7829"/>
    <mergeCell ref="O7829:P7829"/>
    <mergeCell ref="A7826:B7826"/>
    <mergeCell ref="C7826:F7826"/>
    <mergeCell ref="I7826:J7826"/>
    <mergeCell ref="K7826:N7826"/>
    <mergeCell ref="O7826:P7826"/>
    <mergeCell ref="A7827:B7827"/>
    <mergeCell ref="C7827:F7827"/>
    <mergeCell ref="I7827:J7827"/>
    <mergeCell ref="K7827:N7827"/>
    <mergeCell ref="O7827:P7827"/>
    <mergeCell ref="A7840:B7840"/>
    <mergeCell ref="C7840:F7840"/>
    <mergeCell ref="I7840:J7840"/>
    <mergeCell ref="K7840:N7840"/>
    <mergeCell ref="O7840:P7840"/>
    <mergeCell ref="A7841:B7841"/>
    <mergeCell ref="C7841:F7841"/>
    <mergeCell ref="I7841:J7841"/>
    <mergeCell ref="K7841:N7841"/>
    <mergeCell ref="O7841:P7841"/>
    <mergeCell ref="A7838:B7838"/>
    <mergeCell ref="C7838:F7838"/>
    <mergeCell ref="I7838:J7838"/>
    <mergeCell ref="K7838:N7838"/>
    <mergeCell ref="O7838:P7838"/>
    <mergeCell ref="A7839:B7839"/>
    <mergeCell ref="C7839:F7839"/>
    <mergeCell ref="I7839:J7839"/>
    <mergeCell ref="K7839:N7839"/>
    <mergeCell ref="O7839:P7839"/>
    <mergeCell ref="A7836:B7836"/>
    <mergeCell ref="C7836:F7836"/>
    <mergeCell ref="I7836:J7836"/>
    <mergeCell ref="K7836:N7836"/>
    <mergeCell ref="O7836:P7836"/>
    <mergeCell ref="A7837:B7837"/>
    <mergeCell ref="C7837:F7837"/>
    <mergeCell ref="I7837:J7837"/>
    <mergeCell ref="K7837:N7837"/>
    <mergeCell ref="O7837:P7837"/>
    <mergeCell ref="A7834:B7834"/>
    <mergeCell ref="C7834:F7834"/>
    <mergeCell ref="I7834:J7834"/>
    <mergeCell ref="K7834:N7834"/>
    <mergeCell ref="O7834:P7834"/>
    <mergeCell ref="A7835:B7835"/>
    <mergeCell ref="C7835:F7835"/>
    <mergeCell ref="I7835:J7835"/>
    <mergeCell ref="K7835:N7835"/>
    <mergeCell ref="O7835:P7835"/>
    <mergeCell ref="A7848:B7848"/>
    <mergeCell ref="C7848:F7848"/>
    <mergeCell ref="I7848:J7848"/>
    <mergeCell ref="K7848:N7848"/>
    <mergeCell ref="O7848:P7848"/>
    <mergeCell ref="A7849:B7849"/>
    <mergeCell ref="C7849:F7849"/>
    <mergeCell ref="I7849:J7849"/>
    <mergeCell ref="K7849:N7849"/>
    <mergeCell ref="O7849:P7849"/>
    <mergeCell ref="A7846:B7846"/>
    <mergeCell ref="C7846:F7846"/>
    <mergeCell ref="I7846:J7846"/>
    <mergeCell ref="K7846:N7846"/>
    <mergeCell ref="O7846:P7846"/>
    <mergeCell ref="A7847:B7847"/>
    <mergeCell ref="C7847:F7847"/>
    <mergeCell ref="I7847:J7847"/>
    <mergeCell ref="K7847:N7847"/>
    <mergeCell ref="O7847:P7847"/>
    <mergeCell ref="A7844:B7844"/>
    <mergeCell ref="C7844:F7844"/>
    <mergeCell ref="I7844:J7844"/>
    <mergeCell ref="K7844:N7844"/>
    <mergeCell ref="O7844:P7844"/>
    <mergeCell ref="A7845:B7845"/>
    <mergeCell ref="C7845:F7845"/>
    <mergeCell ref="I7845:J7845"/>
    <mergeCell ref="K7845:N7845"/>
    <mergeCell ref="O7845:P7845"/>
    <mergeCell ref="A7842:B7842"/>
    <mergeCell ref="C7842:F7842"/>
    <mergeCell ref="I7842:J7842"/>
    <mergeCell ref="K7842:N7842"/>
    <mergeCell ref="O7842:P7842"/>
    <mergeCell ref="A7843:B7843"/>
    <mergeCell ref="C7843:F7843"/>
    <mergeCell ref="I7843:J7843"/>
    <mergeCell ref="K7843:N7843"/>
    <mergeCell ref="O7843:P7843"/>
    <mergeCell ref="A7856:B7856"/>
    <mergeCell ref="C7856:F7856"/>
    <mergeCell ref="I7856:J7856"/>
    <mergeCell ref="K7856:N7856"/>
    <mergeCell ref="O7856:P7856"/>
    <mergeCell ref="A7857:B7857"/>
    <mergeCell ref="C7857:F7857"/>
    <mergeCell ref="I7857:J7857"/>
    <mergeCell ref="K7857:N7857"/>
    <mergeCell ref="O7857:P7857"/>
    <mergeCell ref="A7854:B7854"/>
    <mergeCell ref="C7854:F7854"/>
    <mergeCell ref="I7854:J7854"/>
    <mergeCell ref="K7854:N7854"/>
    <mergeCell ref="O7854:P7854"/>
    <mergeCell ref="A7855:B7855"/>
    <mergeCell ref="C7855:F7855"/>
    <mergeCell ref="I7855:J7855"/>
    <mergeCell ref="K7855:N7855"/>
    <mergeCell ref="O7855:P7855"/>
    <mergeCell ref="A7852:B7852"/>
    <mergeCell ref="C7852:F7852"/>
    <mergeCell ref="I7852:J7852"/>
    <mergeCell ref="K7852:N7852"/>
    <mergeCell ref="O7852:P7852"/>
    <mergeCell ref="A7853:B7853"/>
    <mergeCell ref="C7853:F7853"/>
    <mergeCell ref="I7853:J7853"/>
    <mergeCell ref="K7853:N7853"/>
    <mergeCell ref="O7853:P7853"/>
    <mergeCell ref="A7850:B7850"/>
    <mergeCell ref="C7850:F7850"/>
    <mergeCell ref="I7850:J7850"/>
    <mergeCell ref="K7850:N7850"/>
    <mergeCell ref="O7850:P7850"/>
    <mergeCell ref="A7851:B7851"/>
    <mergeCell ref="C7851:F7851"/>
    <mergeCell ref="I7851:J7851"/>
    <mergeCell ref="K7851:N7851"/>
    <mergeCell ref="O7851:P7851"/>
    <mergeCell ref="A7864:B7864"/>
    <mergeCell ref="C7864:F7864"/>
    <mergeCell ref="I7864:J7864"/>
    <mergeCell ref="K7864:N7864"/>
    <mergeCell ref="O7864:P7864"/>
    <mergeCell ref="A7865:B7865"/>
    <mergeCell ref="C7865:F7865"/>
    <mergeCell ref="I7865:J7865"/>
    <mergeCell ref="K7865:N7865"/>
    <mergeCell ref="O7865:P7865"/>
    <mergeCell ref="A7862:B7862"/>
    <mergeCell ref="C7862:F7862"/>
    <mergeCell ref="I7862:J7862"/>
    <mergeCell ref="K7862:N7862"/>
    <mergeCell ref="O7862:P7862"/>
    <mergeCell ref="A7863:B7863"/>
    <mergeCell ref="C7863:F7863"/>
    <mergeCell ref="I7863:J7863"/>
    <mergeCell ref="K7863:N7863"/>
    <mergeCell ref="O7863:P7863"/>
    <mergeCell ref="A7860:B7860"/>
    <mergeCell ref="C7860:F7860"/>
    <mergeCell ref="I7860:J7860"/>
    <mergeCell ref="K7860:N7860"/>
    <mergeCell ref="O7860:P7860"/>
    <mergeCell ref="A7861:B7861"/>
    <mergeCell ref="C7861:F7861"/>
    <mergeCell ref="I7861:J7861"/>
    <mergeCell ref="K7861:N7861"/>
    <mergeCell ref="O7861:P7861"/>
    <mergeCell ref="A7858:B7858"/>
    <mergeCell ref="C7858:F7858"/>
    <mergeCell ref="I7858:J7858"/>
    <mergeCell ref="K7858:N7858"/>
    <mergeCell ref="O7858:P7858"/>
    <mergeCell ref="A7859:B7859"/>
    <mergeCell ref="C7859:F7859"/>
    <mergeCell ref="I7859:J7859"/>
    <mergeCell ref="K7859:N7859"/>
    <mergeCell ref="O7859:P7859"/>
    <mergeCell ref="A7872:B7872"/>
    <mergeCell ref="C7872:F7872"/>
    <mergeCell ref="I7872:J7872"/>
    <mergeCell ref="K7872:N7872"/>
    <mergeCell ref="O7872:P7872"/>
    <mergeCell ref="A7873:B7873"/>
    <mergeCell ref="C7873:F7873"/>
    <mergeCell ref="I7873:J7873"/>
    <mergeCell ref="K7873:N7873"/>
    <mergeCell ref="O7873:P7873"/>
    <mergeCell ref="A7870:B7870"/>
    <mergeCell ref="C7870:F7870"/>
    <mergeCell ref="I7870:J7870"/>
    <mergeCell ref="K7870:N7870"/>
    <mergeCell ref="O7870:P7870"/>
    <mergeCell ref="A7871:B7871"/>
    <mergeCell ref="C7871:F7871"/>
    <mergeCell ref="I7871:J7871"/>
    <mergeCell ref="K7871:N7871"/>
    <mergeCell ref="O7871:P7871"/>
    <mergeCell ref="A7868:B7868"/>
    <mergeCell ref="C7868:F7868"/>
    <mergeCell ref="I7868:J7868"/>
    <mergeCell ref="K7868:N7868"/>
    <mergeCell ref="O7868:P7868"/>
    <mergeCell ref="A7869:B7869"/>
    <mergeCell ref="C7869:F7869"/>
    <mergeCell ref="I7869:J7869"/>
    <mergeCell ref="K7869:N7869"/>
    <mergeCell ref="O7869:P7869"/>
    <mergeCell ref="A7866:B7866"/>
    <mergeCell ref="C7866:F7866"/>
    <mergeCell ref="I7866:J7866"/>
    <mergeCell ref="K7866:N7866"/>
    <mergeCell ref="O7866:P7866"/>
    <mergeCell ref="A7867:B7867"/>
    <mergeCell ref="C7867:F7867"/>
    <mergeCell ref="I7867:J7867"/>
    <mergeCell ref="K7867:N7867"/>
    <mergeCell ref="O7867:P7867"/>
    <mergeCell ref="A7880:B7880"/>
    <mergeCell ref="C7880:F7880"/>
    <mergeCell ref="I7880:J7880"/>
    <mergeCell ref="K7880:N7880"/>
    <mergeCell ref="O7880:P7880"/>
    <mergeCell ref="A7881:B7881"/>
    <mergeCell ref="C7881:F7881"/>
    <mergeCell ref="I7881:J7881"/>
    <mergeCell ref="K7881:N7881"/>
    <mergeCell ref="O7881:P7881"/>
    <mergeCell ref="A7878:B7878"/>
    <mergeCell ref="C7878:F7878"/>
    <mergeCell ref="I7878:J7878"/>
    <mergeCell ref="K7878:N7878"/>
    <mergeCell ref="O7878:P7878"/>
    <mergeCell ref="A7879:B7879"/>
    <mergeCell ref="C7879:F7879"/>
    <mergeCell ref="I7879:J7879"/>
    <mergeCell ref="K7879:N7879"/>
    <mergeCell ref="O7879:P7879"/>
    <mergeCell ref="A7876:B7876"/>
    <mergeCell ref="C7876:F7876"/>
    <mergeCell ref="I7876:J7876"/>
    <mergeCell ref="K7876:N7876"/>
    <mergeCell ref="O7876:P7876"/>
    <mergeCell ref="A7877:B7877"/>
    <mergeCell ref="C7877:F7877"/>
    <mergeCell ref="I7877:J7877"/>
    <mergeCell ref="K7877:N7877"/>
    <mergeCell ref="O7877:P7877"/>
    <mergeCell ref="A7874:B7874"/>
    <mergeCell ref="C7874:F7874"/>
    <mergeCell ref="I7874:J7874"/>
    <mergeCell ref="K7874:N7874"/>
    <mergeCell ref="O7874:P7874"/>
    <mergeCell ref="A7875:B7875"/>
    <mergeCell ref="C7875:F7875"/>
    <mergeCell ref="I7875:J7875"/>
    <mergeCell ref="K7875:N7875"/>
    <mergeCell ref="O7875:P7875"/>
    <mergeCell ref="A7888:B7888"/>
    <mergeCell ref="C7888:F7888"/>
    <mergeCell ref="I7888:J7888"/>
    <mergeCell ref="K7888:N7888"/>
    <mergeCell ref="O7888:P7888"/>
    <mergeCell ref="A7889:B7889"/>
    <mergeCell ref="C7889:F7889"/>
    <mergeCell ref="I7889:J7889"/>
    <mergeCell ref="K7889:N7889"/>
    <mergeCell ref="O7889:P7889"/>
    <mergeCell ref="A7886:B7886"/>
    <mergeCell ref="C7886:F7886"/>
    <mergeCell ref="I7886:J7886"/>
    <mergeCell ref="K7886:N7886"/>
    <mergeCell ref="O7886:P7886"/>
    <mergeCell ref="A7887:B7887"/>
    <mergeCell ref="C7887:F7887"/>
    <mergeCell ref="I7887:J7887"/>
    <mergeCell ref="K7887:N7887"/>
    <mergeCell ref="O7887:P7887"/>
    <mergeCell ref="A7884:B7884"/>
    <mergeCell ref="C7884:F7884"/>
    <mergeCell ref="I7884:J7884"/>
    <mergeCell ref="K7884:N7884"/>
    <mergeCell ref="O7884:P7884"/>
    <mergeCell ref="A7885:B7885"/>
    <mergeCell ref="C7885:F7885"/>
    <mergeCell ref="I7885:J7885"/>
    <mergeCell ref="K7885:N7885"/>
    <mergeCell ref="O7885:P7885"/>
    <mergeCell ref="A7882:B7882"/>
    <mergeCell ref="C7882:F7882"/>
    <mergeCell ref="I7882:J7882"/>
    <mergeCell ref="K7882:N7882"/>
    <mergeCell ref="O7882:P7882"/>
    <mergeCell ref="A7883:B7883"/>
    <mergeCell ref="C7883:F7883"/>
    <mergeCell ref="I7883:J7883"/>
    <mergeCell ref="K7883:N7883"/>
    <mergeCell ref="O7883:P7883"/>
    <mergeCell ref="A7896:B7896"/>
    <mergeCell ref="C7896:F7896"/>
    <mergeCell ref="I7896:J7896"/>
    <mergeCell ref="K7896:N7896"/>
    <mergeCell ref="O7896:P7896"/>
    <mergeCell ref="A7897:B7897"/>
    <mergeCell ref="C7897:F7897"/>
    <mergeCell ref="I7897:J7897"/>
    <mergeCell ref="K7897:N7897"/>
    <mergeCell ref="O7897:P7897"/>
    <mergeCell ref="A7894:B7894"/>
    <mergeCell ref="C7894:F7894"/>
    <mergeCell ref="I7894:J7894"/>
    <mergeCell ref="K7894:N7894"/>
    <mergeCell ref="O7894:P7894"/>
    <mergeCell ref="A7895:B7895"/>
    <mergeCell ref="C7895:F7895"/>
    <mergeCell ref="I7895:J7895"/>
    <mergeCell ref="K7895:N7895"/>
    <mergeCell ref="O7895:P7895"/>
    <mergeCell ref="A7892:B7892"/>
    <mergeCell ref="C7892:F7892"/>
    <mergeCell ref="I7892:J7892"/>
    <mergeCell ref="K7892:N7892"/>
    <mergeCell ref="O7892:P7892"/>
    <mergeCell ref="A7893:B7893"/>
    <mergeCell ref="C7893:F7893"/>
    <mergeCell ref="I7893:J7893"/>
    <mergeCell ref="K7893:N7893"/>
    <mergeCell ref="O7893:P7893"/>
    <mergeCell ref="A7890:B7890"/>
    <mergeCell ref="C7890:F7890"/>
    <mergeCell ref="I7890:J7890"/>
    <mergeCell ref="K7890:N7890"/>
    <mergeCell ref="O7890:P7890"/>
    <mergeCell ref="A7891:B7891"/>
    <mergeCell ref="C7891:F7891"/>
    <mergeCell ref="I7891:J7891"/>
    <mergeCell ref="K7891:N7891"/>
    <mergeCell ref="O7891:P7891"/>
    <mergeCell ref="A7904:B7904"/>
    <mergeCell ref="C7904:F7904"/>
    <mergeCell ref="I7904:J7904"/>
    <mergeCell ref="K7904:N7904"/>
    <mergeCell ref="O7904:P7904"/>
    <mergeCell ref="A7905:B7905"/>
    <mergeCell ref="C7905:F7905"/>
    <mergeCell ref="I7905:J7905"/>
    <mergeCell ref="K7905:N7905"/>
    <mergeCell ref="O7905:P7905"/>
    <mergeCell ref="A7902:B7902"/>
    <mergeCell ref="C7902:F7902"/>
    <mergeCell ref="I7902:J7902"/>
    <mergeCell ref="K7902:N7902"/>
    <mergeCell ref="O7902:P7902"/>
    <mergeCell ref="A7903:B7903"/>
    <mergeCell ref="C7903:F7903"/>
    <mergeCell ref="I7903:J7903"/>
    <mergeCell ref="K7903:N7903"/>
    <mergeCell ref="O7903:P7903"/>
    <mergeCell ref="A7900:B7900"/>
    <mergeCell ref="C7900:F7900"/>
    <mergeCell ref="I7900:J7900"/>
    <mergeCell ref="K7900:N7900"/>
    <mergeCell ref="O7900:P7900"/>
    <mergeCell ref="A7901:B7901"/>
    <mergeCell ref="C7901:F7901"/>
    <mergeCell ref="I7901:J7901"/>
    <mergeCell ref="K7901:N7901"/>
    <mergeCell ref="O7901:P7901"/>
    <mergeCell ref="A7898:B7898"/>
    <mergeCell ref="C7898:F7898"/>
    <mergeCell ref="I7898:J7898"/>
    <mergeCell ref="K7898:N7898"/>
    <mergeCell ref="O7898:P7898"/>
    <mergeCell ref="A7899:B7899"/>
    <mergeCell ref="C7899:F7899"/>
    <mergeCell ref="I7899:J7899"/>
    <mergeCell ref="K7899:N7899"/>
    <mergeCell ref="O7899:P7899"/>
    <mergeCell ref="A7912:B7912"/>
    <mergeCell ref="C7912:F7912"/>
    <mergeCell ref="I7912:J7912"/>
    <mergeCell ref="K7912:N7912"/>
    <mergeCell ref="O7912:P7912"/>
    <mergeCell ref="A7913:B7913"/>
    <mergeCell ref="C7913:F7913"/>
    <mergeCell ref="I7913:J7913"/>
    <mergeCell ref="K7913:N7913"/>
    <mergeCell ref="O7913:P7913"/>
    <mergeCell ref="A7910:B7910"/>
    <mergeCell ref="C7910:F7910"/>
    <mergeCell ref="I7910:J7910"/>
    <mergeCell ref="K7910:N7910"/>
    <mergeCell ref="O7910:P7910"/>
    <mergeCell ref="A7911:B7911"/>
    <mergeCell ref="C7911:F7911"/>
    <mergeCell ref="I7911:J7911"/>
    <mergeCell ref="K7911:N7911"/>
    <mergeCell ref="O7911:P7911"/>
    <mergeCell ref="A7908:B7908"/>
    <mergeCell ref="C7908:F7908"/>
    <mergeCell ref="I7908:J7908"/>
    <mergeCell ref="K7908:N7908"/>
    <mergeCell ref="O7908:P7908"/>
    <mergeCell ref="A7909:B7909"/>
    <mergeCell ref="C7909:F7909"/>
    <mergeCell ref="I7909:J7909"/>
    <mergeCell ref="K7909:N7909"/>
    <mergeCell ref="O7909:P7909"/>
    <mergeCell ref="A7906:B7906"/>
    <mergeCell ref="C7906:F7906"/>
    <mergeCell ref="I7906:J7906"/>
    <mergeCell ref="K7906:N7906"/>
    <mergeCell ref="O7906:P7906"/>
    <mergeCell ref="A7907:B7907"/>
    <mergeCell ref="C7907:F7907"/>
    <mergeCell ref="I7907:J7907"/>
    <mergeCell ref="K7907:N7907"/>
    <mergeCell ref="O7907:P7907"/>
    <mergeCell ref="A7920:B7920"/>
    <mergeCell ref="C7920:F7920"/>
    <mergeCell ref="I7920:J7920"/>
    <mergeCell ref="K7920:N7920"/>
    <mergeCell ref="O7920:P7920"/>
    <mergeCell ref="A7921:B7921"/>
    <mergeCell ref="C7921:F7921"/>
    <mergeCell ref="I7921:J7921"/>
    <mergeCell ref="K7921:N7921"/>
    <mergeCell ref="O7921:P7921"/>
    <mergeCell ref="A7918:B7918"/>
    <mergeCell ref="C7918:F7918"/>
    <mergeCell ref="I7918:J7918"/>
    <mergeCell ref="K7918:N7918"/>
    <mergeCell ref="O7918:P7918"/>
    <mergeCell ref="A7919:B7919"/>
    <mergeCell ref="C7919:F7919"/>
    <mergeCell ref="I7919:J7919"/>
    <mergeCell ref="K7919:N7919"/>
    <mergeCell ref="O7919:P7919"/>
    <mergeCell ref="A7916:B7916"/>
    <mergeCell ref="C7916:F7916"/>
    <mergeCell ref="I7916:J7916"/>
    <mergeCell ref="K7916:N7916"/>
    <mergeCell ref="O7916:P7916"/>
    <mergeCell ref="A7917:B7917"/>
    <mergeCell ref="C7917:F7917"/>
    <mergeCell ref="I7917:J7917"/>
    <mergeCell ref="K7917:N7917"/>
    <mergeCell ref="O7917:P7917"/>
    <mergeCell ref="A7914:B7914"/>
    <mergeCell ref="C7914:F7914"/>
    <mergeCell ref="I7914:J7914"/>
    <mergeCell ref="K7914:N7914"/>
    <mergeCell ref="O7914:P7914"/>
    <mergeCell ref="A7915:B7915"/>
    <mergeCell ref="C7915:F7915"/>
    <mergeCell ref="I7915:J7915"/>
    <mergeCell ref="K7915:N7915"/>
    <mergeCell ref="O7915:P7915"/>
    <mergeCell ref="A7928:B7928"/>
    <mergeCell ref="C7928:F7928"/>
    <mergeCell ref="I7928:J7928"/>
    <mergeCell ref="K7928:N7928"/>
    <mergeCell ref="O7928:P7928"/>
    <mergeCell ref="A7929:B7929"/>
    <mergeCell ref="C7929:F7929"/>
    <mergeCell ref="I7929:J7929"/>
    <mergeCell ref="K7929:N7929"/>
    <mergeCell ref="O7929:P7929"/>
    <mergeCell ref="A7926:B7926"/>
    <mergeCell ref="C7926:F7926"/>
    <mergeCell ref="I7926:J7926"/>
    <mergeCell ref="K7926:N7926"/>
    <mergeCell ref="O7926:P7926"/>
    <mergeCell ref="A7927:B7927"/>
    <mergeCell ref="C7927:F7927"/>
    <mergeCell ref="I7927:J7927"/>
    <mergeCell ref="K7927:N7927"/>
    <mergeCell ref="O7927:P7927"/>
    <mergeCell ref="A7924:B7924"/>
    <mergeCell ref="C7924:F7924"/>
    <mergeCell ref="I7924:J7924"/>
    <mergeCell ref="K7924:N7924"/>
    <mergeCell ref="O7924:P7924"/>
    <mergeCell ref="A7925:B7925"/>
    <mergeCell ref="C7925:F7925"/>
    <mergeCell ref="I7925:J7925"/>
    <mergeCell ref="K7925:N7925"/>
    <mergeCell ref="O7925:P7925"/>
    <mergeCell ref="A7922:B7922"/>
    <mergeCell ref="C7922:F7922"/>
    <mergeCell ref="I7922:J7922"/>
    <mergeCell ref="K7922:N7922"/>
    <mergeCell ref="O7922:P7922"/>
    <mergeCell ref="A7923:B7923"/>
    <mergeCell ref="C7923:F7923"/>
    <mergeCell ref="I7923:J7923"/>
    <mergeCell ref="K7923:N7923"/>
    <mergeCell ref="O7923:P7923"/>
    <mergeCell ref="A7936:B7936"/>
    <mergeCell ref="C7936:F7936"/>
    <mergeCell ref="I7936:J7936"/>
    <mergeCell ref="K7936:N7936"/>
    <mergeCell ref="O7936:P7936"/>
    <mergeCell ref="A7937:B7937"/>
    <mergeCell ref="C7937:F7937"/>
    <mergeCell ref="I7937:J7937"/>
    <mergeCell ref="K7937:N7937"/>
    <mergeCell ref="O7937:P7937"/>
    <mergeCell ref="A7934:B7934"/>
    <mergeCell ref="C7934:F7934"/>
    <mergeCell ref="I7934:J7934"/>
    <mergeCell ref="K7934:N7934"/>
    <mergeCell ref="O7934:P7934"/>
    <mergeCell ref="A7935:B7935"/>
    <mergeCell ref="C7935:F7935"/>
    <mergeCell ref="I7935:J7935"/>
    <mergeCell ref="K7935:N7935"/>
    <mergeCell ref="O7935:P7935"/>
    <mergeCell ref="A7932:B7932"/>
    <mergeCell ref="C7932:F7932"/>
    <mergeCell ref="I7932:J7932"/>
    <mergeCell ref="K7932:N7932"/>
    <mergeCell ref="O7932:P7932"/>
    <mergeCell ref="A7933:B7933"/>
    <mergeCell ref="C7933:F7933"/>
    <mergeCell ref="I7933:J7933"/>
    <mergeCell ref="K7933:N7933"/>
    <mergeCell ref="O7933:P7933"/>
    <mergeCell ref="A7930:B7930"/>
    <mergeCell ref="C7930:F7930"/>
    <mergeCell ref="I7930:J7930"/>
    <mergeCell ref="K7930:N7930"/>
    <mergeCell ref="O7930:P7930"/>
    <mergeCell ref="A7931:B7931"/>
    <mergeCell ref="C7931:F7931"/>
    <mergeCell ref="I7931:J7931"/>
    <mergeCell ref="K7931:N7931"/>
    <mergeCell ref="O7931:P7931"/>
    <mergeCell ref="A7944:B7944"/>
    <mergeCell ref="C7944:F7944"/>
    <mergeCell ref="I7944:J7944"/>
    <mergeCell ref="K7944:N7944"/>
    <mergeCell ref="O7944:P7944"/>
    <mergeCell ref="A7945:B7945"/>
    <mergeCell ref="C7945:F7945"/>
    <mergeCell ref="I7945:J7945"/>
    <mergeCell ref="K7945:N7945"/>
    <mergeCell ref="O7945:P7945"/>
    <mergeCell ref="A7942:B7942"/>
    <mergeCell ref="C7942:F7942"/>
    <mergeCell ref="I7942:J7942"/>
    <mergeCell ref="K7942:N7942"/>
    <mergeCell ref="O7942:P7942"/>
    <mergeCell ref="A7943:B7943"/>
    <mergeCell ref="C7943:F7943"/>
    <mergeCell ref="I7943:J7943"/>
    <mergeCell ref="K7943:N7943"/>
    <mergeCell ref="O7943:P7943"/>
    <mergeCell ref="A7940:B7940"/>
    <mergeCell ref="C7940:F7940"/>
    <mergeCell ref="I7940:J7940"/>
    <mergeCell ref="K7940:N7940"/>
    <mergeCell ref="O7940:P7940"/>
    <mergeCell ref="A7941:B7941"/>
    <mergeCell ref="C7941:F7941"/>
    <mergeCell ref="I7941:J7941"/>
    <mergeCell ref="K7941:N7941"/>
    <mergeCell ref="O7941:P7941"/>
    <mergeCell ref="A7938:B7938"/>
    <mergeCell ref="C7938:F7938"/>
    <mergeCell ref="I7938:J7938"/>
    <mergeCell ref="K7938:N7938"/>
    <mergeCell ref="O7938:P7938"/>
    <mergeCell ref="A7939:B7939"/>
    <mergeCell ref="C7939:F7939"/>
    <mergeCell ref="I7939:J7939"/>
    <mergeCell ref="K7939:N7939"/>
    <mergeCell ref="O7939:P7939"/>
    <mergeCell ref="A7952:B7952"/>
    <mergeCell ref="C7952:F7952"/>
    <mergeCell ref="I7952:J7952"/>
    <mergeCell ref="K7952:N7952"/>
    <mergeCell ref="O7952:P7952"/>
    <mergeCell ref="A7953:B7953"/>
    <mergeCell ref="C7953:F7953"/>
    <mergeCell ref="I7953:J7953"/>
    <mergeCell ref="K7953:N7953"/>
    <mergeCell ref="O7953:P7953"/>
    <mergeCell ref="A7950:B7950"/>
    <mergeCell ref="C7950:F7950"/>
    <mergeCell ref="I7950:J7950"/>
    <mergeCell ref="K7950:N7950"/>
    <mergeCell ref="O7950:P7950"/>
    <mergeCell ref="A7951:B7951"/>
    <mergeCell ref="C7951:F7951"/>
    <mergeCell ref="I7951:J7951"/>
    <mergeCell ref="K7951:N7951"/>
    <mergeCell ref="O7951:P7951"/>
    <mergeCell ref="A7948:B7948"/>
    <mergeCell ref="C7948:F7948"/>
    <mergeCell ref="I7948:J7948"/>
    <mergeCell ref="K7948:N7948"/>
    <mergeCell ref="O7948:P7948"/>
    <mergeCell ref="A7949:B7949"/>
    <mergeCell ref="C7949:F7949"/>
    <mergeCell ref="I7949:J7949"/>
    <mergeCell ref="K7949:N7949"/>
    <mergeCell ref="O7949:P7949"/>
    <mergeCell ref="A7946:B7946"/>
    <mergeCell ref="C7946:F7946"/>
    <mergeCell ref="I7946:J7946"/>
    <mergeCell ref="K7946:N7946"/>
    <mergeCell ref="O7946:P7946"/>
    <mergeCell ref="A7947:B7947"/>
    <mergeCell ref="C7947:F7947"/>
    <mergeCell ref="I7947:J7947"/>
    <mergeCell ref="K7947:N7947"/>
    <mergeCell ref="O7947:P7947"/>
    <mergeCell ref="A7960:B7960"/>
    <mergeCell ref="C7960:F7960"/>
    <mergeCell ref="I7960:J7960"/>
    <mergeCell ref="K7960:N7960"/>
    <mergeCell ref="O7960:P7960"/>
    <mergeCell ref="A7961:B7961"/>
    <mergeCell ref="C7961:F7961"/>
    <mergeCell ref="I7961:J7961"/>
    <mergeCell ref="K7961:N7961"/>
    <mergeCell ref="O7961:P7961"/>
    <mergeCell ref="A7958:B7958"/>
    <mergeCell ref="C7958:F7958"/>
    <mergeCell ref="I7958:J7958"/>
    <mergeCell ref="K7958:N7958"/>
    <mergeCell ref="O7958:P7958"/>
    <mergeCell ref="A7959:B7959"/>
    <mergeCell ref="C7959:F7959"/>
    <mergeCell ref="I7959:J7959"/>
    <mergeCell ref="K7959:N7959"/>
    <mergeCell ref="O7959:P7959"/>
    <mergeCell ref="A7956:B7956"/>
    <mergeCell ref="C7956:F7956"/>
    <mergeCell ref="I7956:J7956"/>
    <mergeCell ref="K7956:N7956"/>
    <mergeCell ref="O7956:P7956"/>
    <mergeCell ref="A7957:B7957"/>
    <mergeCell ref="C7957:F7957"/>
    <mergeCell ref="I7957:J7957"/>
    <mergeCell ref="K7957:N7957"/>
    <mergeCell ref="O7957:P7957"/>
    <mergeCell ref="A7954:B7954"/>
    <mergeCell ref="C7954:F7954"/>
    <mergeCell ref="I7954:J7954"/>
    <mergeCell ref="K7954:N7954"/>
    <mergeCell ref="O7954:P7954"/>
    <mergeCell ref="A7955:B7955"/>
    <mergeCell ref="C7955:F7955"/>
    <mergeCell ref="I7955:J7955"/>
    <mergeCell ref="K7955:N7955"/>
    <mergeCell ref="O7955:P7955"/>
    <mergeCell ref="A7968:B7968"/>
    <mergeCell ref="C7968:F7968"/>
    <mergeCell ref="I7968:J7968"/>
    <mergeCell ref="K7968:N7968"/>
    <mergeCell ref="O7968:P7968"/>
    <mergeCell ref="A7969:B7969"/>
    <mergeCell ref="C7969:F7969"/>
    <mergeCell ref="I7969:J7969"/>
    <mergeCell ref="K7969:N7969"/>
    <mergeCell ref="O7969:P7969"/>
    <mergeCell ref="A7966:B7966"/>
    <mergeCell ref="C7966:F7966"/>
    <mergeCell ref="I7966:J7966"/>
    <mergeCell ref="K7966:N7966"/>
    <mergeCell ref="O7966:P7966"/>
    <mergeCell ref="A7967:B7967"/>
    <mergeCell ref="C7967:F7967"/>
    <mergeCell ref="I7967:J7967"/>
    <mergeCell ref="K7967:N7967"/>
    <mergeCell ref="O7967:P7967"/>
    <mergeCell ref="A7964:B7964"/>
    <mergeCell ref="C7964:F7964"/>
    <mergeCell ref="I7964:J7964"/>
    <mergeCell ref="K7964:N7964"/>
    <mergeCell ref="O7964:P7964"/>
    <mergeCell ref="A7965:B7965"/>
    <mergeCell ref="C7965:F7965"/>
    <mergeCell ref="I7965:J7965"/>
    <mergeCell ref="K7965:N7965"/>
    <mergeCell ref="O7965:P7965"/>
    <mergeCell ref="A7962:B7962"/>
    <mergeCell ref="C7962:F7962"/>
    <mergeCell ref="I7962:J7962"/>
    <mergeCell ref="K7962:N7962"/>
    <mergeCell ref="O7962:P7962"/>
    <mergeCell ref="A7963:B7963"/>
    <mergeCell ref="C7963:F7963"/>
    <mergeCell ref="I7963:J7963"/>
    <mergeCell ref="K7963:N7963"/>
    <mergeCell ref="O7963:P7963"/>
    <mergeCell ref="A7976:B7976"/>
    <mergeCell ref="C7976:F7976"/>
    <mergeCell ref="I7976:J7976"/>
    <mergeCell ref="K7976:N7976"/>
    <mergeCell ref="O7976:P7976"/>
    <mergeCell ref="A7977:B7977"/>
    <mergeCell ref="C7977:F7977"/>
    <mergeCell ref="I7977:J7977"/>
    <mergeCell ref="K7977:N7977"/>
    <mergeCell ref="O7977:P7977"/>
    <mergeCell ref="A7974:B7974"/>
    <mergeCell ref="C7974:F7974"/>
    <mergeCell ref="I7974:J7974"/>
    <mergeCell ref="K7974:N7974"/>
    <mergeCell ref="O7974:P7974"/>
    <mergeCell ref="A7975:B7975"/>
    <mergeCell ref="C7975:F7975"/>
    <mergeCell ref="I7975:J7975"/>
    <mergeCell ref="K7975:N7975"/>
    <mergeCell ref="O7975:P7975"/>
    <mergeCell ref="A7972:B7972"/>
    <mergeCell ref="C7972:F7972"/>
    <mergeCell ref="I7972:J7972"/>
    <mergeCell ref="K7972:N7972"/>
    <mergeCell ref="O7972:P7972"/>
    <mergeCell ref="A7973:B7973"/>
    <mergeCell ref="C7973:F7973"/>
    <mergeCell ref="I7973:J7973"/>
    <mergeCell ref="K7973:N7973"/>
    <mergeCell ref="O7973:P7973"/>
    <mergeCell ref="A7970:B7970"/>
    <mergeCell ref="C7970:F7970"/>
    <mergeCell ref="I7970:J7970"/>
    <mergeCell ref="K7970:N7970"/>
    <mergeCell ref="O7970:P7970"/>
    <mergeCell ref="A7971:B7971"/>
    <mergeCell ref="C7971:F7971"/>
    <mergeCell ref="I7971:J7971"/>
    <mergeCell ref="K7971:N7971"/>
    <mergeCell ref="O7971:P7971"/>
    <mergeCell ref="A7984:B7984"/>
    <mergeCell ref="C7984:F7984"/>
    <mergeCell ref="I7984:J7984"/>
    <mergeCell ref="K7984:N7984"/>
    <mergeCell ref="O7984:P7984"/>
    <mergeCell ref="A7985:B7985"/>
    <mergeCell ref="C7985:F7985"/>
    <mergeCell ref="I7985:J7985"/>
    <mergeCell ref="K7985:N7985"/>
    <mergeCell ref="O7985:P7985"/>
    <mergeCell ref="A7982:B7982"/>
    <mergeCell ref="C7982:F7982"/>
    <mergeCell ref="I7982:J7982"/>
    <mergeCell ref="K7982:N7982"/>
    <mergeCell ref="O7982:P7982"/>
    <mergeCell ref="A7983:B7983"/>
    <mergeCell ref="C7983:F7983"/>
    <mergeCell ref="I7983:J7983"/>
    <mergeCell ref="K7983:N7983"/>
    <mergeCell ref="O7983:P7983"/>
    <mergeCell ref="A7980:B7980"/>
    <mergeCell ref="C7980:F7980"/>
    <mergeCell ref="I7980:J7980"/>
    <mergeCell ref="K7980:N7980"/>
    <mergeCell ref="O7980:P7980"/>
    <mergeCell ref="A7981:B7981"/>
    <mergeCell ref="C7981:F7981"/>
    <mergeCell ref="I7981:J7981"/>
    <mergeCell ref="K7981:N7981"/>
    <mergeCell ref="O7981:P7981"/>
    <mergeCell ref="A7978:B7978"/>
    <mergeCell ref="C7978:F7978"/>
    <mergeCell ref="I7978:J7978"/>
    <mergeCell ref="K7978:N7978"/>
    <mergeCell ref="O7978:P7978"/>
    <mergeCell ref="A7979:B7979"/>
    <mergeCell ref="C7979:F7979"/>
    <mergeCell ref="I7979:J7979"/>
    <mergeCell ref="K7979:N7979"/>
    <mergeCell ref="O7979:P7979"/>
    <mergeCell ref="A7992:B7992"/>
    <mergeCell ref="C7992:F7992"/>
    <mergeCell ref="I7992:J7992"/>
    <mergeCell ref="K7992:N7992"/>
    <mergeCell ref="O7992:P7992"/>
    <mergeCell ref="A7993:B7993"/>
    <mergeCell ref="C7993:F7993"/>
    <mergeCell ref="I7993:J7993"/>
    <mergeCell ref="K7993:N7993"/>
    <mergeCell ref="O7993:P7993"/>
    <mergeCell ref="A7990:B7990"/>
    <mergeCell ref="C7990:F7990"/>
    <mergeCell ref="I7990:J7990"/>
    <mergeCell ref="K7990:N7990"/>
    <mergeCell ref="O7990:P7990"/>
    <mergeCell ref="A7991:B7991"/>
    <mergeCell ref="C7991:F7991"/>
    <mergeCell ref="I7991:J7991"/>
    <mergeCell ref="K7991:N7991"/>
    <mergeCell ref="O7991:P7991"/>
    <mergeCell ref="A7988:B7988"/>
    <mergeCell ref="C7988:F7988"/>
    <mergeCell ref="I7988:J7988"/>
    <mergeCell ref="K7988:N7988"/>
    <mergeCell ref="O7988:P7988"/>
    <mergeCell ref="A7989:B7989"/>
    <mergeCell ref="C7989:F7989"/>
    <mergeCell ref="I7989:J7989"/>
    <mergeCell ref="K7989:N7989"/>
    <mergeCell ref="O7989:P7989"/>
    <mergeCell ref="A7986:B7986"/>
    <mergeCell ref="C7986:F7986"/>
    <mergeCell ref="I7986:J7986"/>
    <mergeCell ref="K7986:N7986"/>
    <mergeCell ref="O7986:P7986"/>
    <mergeCell ref="A7987:B7987"/>
    <mergeCell ref="C7987:F7987"/>
    <mergeCell ref="I7987:J7987"/>
    <mergeCell ref="K7987:N7987"/>
    <mergeCell ref="O7987:P7987"/>
    <mergeCell ref="A8001:B8001"/>
    <mergeCell ref="C8001:F8001"/>
    <mergeCell ref="I8001:J8001"/>
    <mergeCell ref="K8001:N8001"/>
    <mergeCell ref="O8001:P8001"/>
    <mergeCell ref="A8002:B8002"/>
    <mergeCell ref="C8002:F8002"/>
    <mergeCell ref="I8002:J8002"/>
    <mergeCell ref="K8002:N8002"/>
    <mergeCell ref="O8002:P8002"/>
    <mergeCell ref="A7999:B7999"/>
    <mergeCell ref="C7999:F7999"/>
    <mergeCell ref="I7999:J7999"/>
    <mergeCell ref="K7999:N7999"/>
    <mergeCell ref="O7999:P7999"/>
    <mergeCell ref="A8000:B8000"/>
    <mergeCell ref="C8000:F8000"/>
    <mergeCell ref="I8000:J8000"/>
    <mergeCell ref="K8000:N8000"/>
    <mergeCell ref="O8000:P8000"/>
    <mergeCell ref="A7996:F7996"/>
    <mergeCell ref="I7996:J7996"/>
    <mergeCell ref="K7996:N7996"/>
    <mergeCell ref="O7996:P7996"/>
    <mergeCell ref="A7998:B7998"/>
    <mergeCell ref="C7998:Q7998"/>
    <mergeCell ref="A7994:B7994"/>
    <mergeCell ref="C7994:F7994"/>
    <mergeCell ref="I7994:J7994"/>
    <mergeCell ref="K7994:N7994"/>
    <mergeCell ref="O7994:P7994"/>
    <mergeCell ref="A7995:B7995"/>
    <mergeCell ref="C7995:F7995"/>
    <mergeCell ref="I7995:J7995"/>
    <mergeCell ref="K7995:N7995"/>
    <mergeCell ref="O7995:P7995"/>
    <mergeCell ref="A8009:B8009"/>
    <mergeCell ref="C8009:F8009"/>
    <mergeCell ref="I8009:J8009"/>
    <mergeCell ref="K8009:N8009"/>
    <mergeCell ref="O8009:P8009"/>
    <mergeCell ref="A8010:B8010"/>
    <mergeCell ref="C8010:F8010"/>
    <mergeCell ref="I8010:J8010"/>
    <mergeCell ref="K8010:N8010"/>
    <mergeCell ref="O8010:P8010"/>
    <mergeCell ref="A8007:B8007"/>
    <mergeCell ref="C8007:F8007"/>
    <mergeCell ref="I8007:J8007"/>
    <mergeCell ref="K8007:N8007"/>
    <mergeCell ref="O8007:P8007"/>
    <mergeCell ref="A8008:B8008"/>
    <mergeCell ref="C8008:F8008"/>
    <mergeCell ref="I8008:J8008"/>
    <mergeCell ref="K8008:N8008"/>
    <mergeCell ref="O8008:P8008"/>
    <mergeCell ref="A8005:B8005"/>
    <mergeCell ref="C8005:F8005"/>
    <mergeCell ref="I8005:J8005"/>
    <mergeCell ref="K8005:N8005"/>
    <mergeCell ref="O8005:P8005"/>
    <mergeCell ref="A8006:B8006"/>
    <mergeCell ref="C8006:F8006"/>
    <mergeCell ref="I8006:J8006"/>
    <mergeCell ref="K8006:N8006"/>
    <mergeCell ref="O8006:P8006"/>
    <mergeCell ref="A8003:B8003"/>
    <mergeCell ref="C8003:F8003"/>
    <mergeCell ref="I8003:J8003"/>
    <mergeCell ref="K8003:N8003"/>
    <mergeCell ref="O8003:P8003"/>
    <mergeCell ref="A8004:B8004"/>
    <mergeCell ref="C8004:F8004"/>
    <mergeCell ref="I8004:J8004"/>
    <mergeCell ref="K8004:N8004"/>
    <mergeCell ref="O8004:P8004"/>
    <mergeCell ref="A8017:B8017"/>
    <mergeCell ref="C8017:F8017"/>
    <mergeCell ref="I8017:J8017"/>
    <mergeCell ref="K8017:N8017"/>
    <mergeCell ref="O8017:P8017"/>
    <mergeCell ref="A8018:B8018"/>
    <mergeCell ref="C8018:F8018"/>
    <mergeCell ref="I8018:J8018"/>
    <mergeCell ref="K8018:N8018"/>
    <mergeCell ref="O8018:P8018"/>
    <mergeCell ref="A8015:B8015"/>
    <mergeCell ref="C8015:F8015"/>
    <mergeCell ref="I8015:J8015"/>
    <mergeCell ref="K8015:N8015"/>
    <mergeCell ref="O8015:P8015"/>
    <mergeCell ref="A8016:B8016"/>
    <mergeCell ref="C8016:F8016"/>
    <mergeCell ref="I8016:J8016"/>
    <mergeCell ref="K8016:N8016"/>
    <mergeCell ref="O8016:P8016"/>
    <mergeCell ref="A8013:B8013"/>
    <mergeCell ref="C8013:F8013"/>
    <mergeCell ref="I8013:J8013"/>
    <mergeCell ref="K8013:N8013"/>
    <mergeCell ref="O8013:P8013"/>
    <mergeCell ref="A8014:B8014"/>
    <mergeCell ref="C8014:F8014"/>
    <mergeCell ref="I8014:J8014"/>
    <mergeCell ref="K8014:N8014"/>
    <mergeCell ref="O8014:P8014"/>
    <mergeCell ref="A8011:B8011"/>
    <mergeCell ref="C8011:F8011"/>
    <mergeCell ref="I8011:J8011"/>
    <mergeCell ref="K8011:N8011"/>
    <mergeCell ref="O8011:P8011"/>
    <mergeCell ref="A8012:B8012"/>
    <mergeCell ref="C8012:F8012"/>
    <mergeCell ref="I8012:J8012"/>
    <mergeCell ref="K8012:N8012"/>
    <mergeCell ref="O8012:P8012"/>
    <mergeCell ref="A8025:B8025"/>
    <mergeCell ref="C8025:F8025"/>
    <mergeCell ref="I8025:J8025"/>
    <mergeCell ref="K8025:N8025"/>
    <mergeCell ref="O8025:P8025"/>
    <mergeCell ref="A8026:B8026"/>
    <mergeCell ref="C8026:F8026"/>
    <mergeCell ref="I8026:J8026"/>
    <mergeCell ref="K8026:N8026"/>
    <mergeCell ref="O8026:P8026"/>
    <mergeCell ref="A8023:B8023"/>
    <mergeCell ref="C8023:F8023"/>
    <mergeCell ref="I8023:J8023"/>
    <mergeCell ref="K8023:N8023"/>
    <mergeCell ref="O8023:P8023"/>
    <mergeCell ref="A8024:B8024"/>
    <mergeCell ref="C8024:F8024"/>
    <mergeCell ref="I8024:J8024"/>
    <mergeCell ref="K8024:N8024"/>
    <mergeCell ref="O8024:P8024"/>
    <mergeCell ref="A8021:B8021"/>
    <mergeCell ref="C8021:F8021"/>
    <mergeCell ref="I8021:J8021"/>
    <mergeCell ref="K8021:N8021"/>
    <mergeCell ref="O8021:P8021"/>
    <mergeCell ref="A8022:B8022"/>
    <mergeCell ref="C8022:F8022"/>
    <mergeCell ref="I8022:J8022"/>
    <mergeCell ref="K8022:N8022"/>
    <mergeCell ref="O8022:P8022"/>
    <mergeCell ref="A8019:B8019"/>
    <mergeCell ref="C8019:F8019"/>
    <mergeCell ref="I8019:J8019"/>
    <mergeCell ref="K8019:N8019"/>
    <mergeCell ref="O8019:P8019"/>
    <mergeCell ref="A8020:B8020"/>
    <mergeCell ref="C8020:F8020"/>
    <mergeCell ref="I8020:J8020"/>
    <mergeCell ref="K8020:N8020"/>
    <mergeCell ref="O8020:P8020"/>
    <mergeCell ref="A8033:B8033"/>
    <mergeCell ref="C8033:F8033"/>
    <mergeCell ref="I8033:J8033"/>
    <mergeCell ref="K8033:N8033"/>
    <mergeCell ref="O8033:P8033"/>
    <mergeCell ref="A8034:B8034"/>
    <mergeCell ref="C8034:F8034"/>
    <mergeCell ref="I8034:J8034"/>
    <mergeCell ref="K8034:N8034"/>
    <mergeCell ref="O8034:P8034"/>
    <mergeCell ref="A8031:B8031"/>
    <mergeCell ref="C8031:F8031"/>
    <mergeCell ref="I8031:J8031"/>
    <mergeCell ref="K8031:N8031"/>
    <mergeCell ref="O8031:P8031"/>
    <mergeCell ref="A8032:B8032"/>
    <mergeCell ref="C8032:F8032"/>
    <mergeCell ref="I8032:J8032"/>
    <mergeCell ref="K8032:N8032"/>
    <mergeCell ref="O8032:P8032"/>
    <mergeCell ref="A8029:B8029"/>
    <mergeCell ref="C8029:F8029"/>
    <mergeCell ref="I8029:J8029"/>
    <mergeCell ref="K8029:N8029"/>
    <mergeCell ref="O8029:P8029"/>
    <mergeCell ref="A8030:B8030"/>
    <mergeCell ref="C8030:F8030"/>
    <mergeCell ref="I8030:J8030"/>
    <mergeCell ref="K8030:N8030"/>
    <mergeCell ref="O8030:P8030"/>
    <mergeCell ref="A8027:B8027"/>
    <mergeCell ref="C8027:F8027"/>
    <mergeCell ref="I8027:J8027"/>
    <mergeCell ref="K8027:N8027"/>
    <mergeCell ref="O8027:P8027"/>
    <mergeCell ref="A8028:B8028"/>
    <mergeCell ref="C8028:F8028"/>
    <mergeCell ref="I8028:J8028"/>
    <mergeCell ref="K8028:N8028"/>
    <mergeCell ref="O8028:P8028"/>
    <mergeCell ref="A8041:B8041"/>
    <mergeCell ref="C8041:F8041"/>
    <mergeCell ref="I8041:J8041"/>
    <mergeCell ref="K8041:N8041"/>
    <mergeCell ref="O8041:P8041"/>
    <mergeCell ref="A8042:B8042"/>
    <mergeCell ref="C8042:F8042"/>
    <mergeCell ref="I8042:J8042"/>
    <mergeCell ref="K8042:N8042"/>
    <mergeCell ref="O8042:P8042"/>
    <mergeCell ref="A8039:B8039"/>
    <mergeCell ref="C8039:F8039"/>
    <mergeCell ref="I8039:J8039"/>
    <mergeCell ref="K8039:N8039"/>
    <mergeCell ref="O8039:P8039"/>
    <mergeCell ref="A8040:B8040"/>
    <mergeCell ref="C8040:F8040"/>
    <mergeCell ref="I8040:J8040"/>
    <mergeCell ref="K8040:N8040"/>
    <mergeCell ref="O8040:P8040"/>
    <mergeCell ref="A8037:B8037"/>
    <mergeCell ref="C8037:F8037"/>
    <mergeCell ref="I8037:J8037"/>
    <mergeCell ref="K8037:N8037"/>
    <mergeCell ref="O8037:P8037"/>
    <mergeCell ref="A8038:B8038"/>
    <mergeCell ref="C8038:F8038"/>
    <mergeCell ref="I8038:J8038"/>
    <mergeCell ref="K8038:N8038"/>
    <mergeCell ref="O8038:P8038"/>
    <mergeCell ref="A8035:B8035"/>
    <mergeCell ref="C8035:F8035"/>
    <mergeCell ref="I8035:J8035"/>
    <mergeCell ref="K8035:N8035"/>
    <mergeCell ref="O8035:P8035"/>
    <mergeCell ref="A8036:B8036"/>
    <mergeCell ref="C8036:F8036"/>
    <mergeCell ref="I8036:J8036"/>
    <mergeCell ref="K8036:N8036"/>
    <mergeCell ref="O8036:P8036"/>
    <mergeCell ref="A8050:B8050"/>
    <mergeCell ref="C8050:F8050"/>
    <mergeCell ref="I8050:J8050"/>
    <mergeCell ref="K8050:N8050"/>
    <mergeCell ref="O8050:P8050"/>
    <mergeCell ref="A8051:B8051"/>
    <mergeCell ref="C8051:F8051"/>
    <mergeCell ref="I8051:J8051"/>
    <mergeCell ref="K8051:N8051"/>
    <mergeCell ref="O8051:P8051"/>
    <mergeCell ref="A8048:B8048"/>
    <mergeCell ref="C8048:Q8048"/>
    <mergeCell ref="A8049:B8049"/>
    <mergeCell ref="C8049:F8049"/>
    <mergeCell ref="I8049:J8049"/>
    <mergeCell ref="K8049:N8049"/>
    <mergeCell ref="O8049:P8049"/>
    <mergeCell ref="A8045:B8045"/>
    <mergeCell ref="C8045:F8045"/>
    <mergeCell ref="I8045:J8045"/>
    <mergeCell ref="K8045:N8045"/>
    <mergeCell ref="O8045:P8045"/>
    <mergeCell ref="A8046:F8046"/>
    <mergeCell ref="I8046:J8046"/>
    <mergeCell ref="K8046:N8046"/>
    <mergeCell ref="O8046:P8046"/>
    <mergeCell ref="A8043:B8043"/>
    <mergeCell ref="C8043:F8043"/>
    <mergeCell ref="I8043:J8043"/>
    <mergeCell ref="K8043:N8043"/>
    <mergeCell ref="O8043:P8043"/>
    <mergeCell ref="A8044:B8044"/>
    <mergeCell ref="C8044:F8044"/>
    <mergeCell ref="I8044:J8044"/>
    <mergeCell ref="K8044:N8044"/>
    <mergeCell ref="O8044:P8044"/>
    <mergeCell ref="A8058:B8058"/>
    <mergeCell ref="C8058:F8058"/>
    <mergeCell ref="I8058:J8058"/>
    <mergeCell ref="K8058:N8058"/>
    <mergeCell ref="O8058:P8058"/>
    <mergeCell ref="A8059:B8059"/>
    <mergeCell ref="C8059:F8059"/>
    <mergeCell ref="I8059:J8059"/>
    <mergeCell ref="K8059:N8059"/>
    <mergeCell ref="O8059:P8059"/>
    <mergeCell ref="A8056:B8056"/>
    <mergeCell ref="C8056:F8056"/>
    <mergeCell ref="I8056:J8056"/>
    <mergeCell ref="K8056:N8056"/>
    <mergeCell ref="O8056:P8056"/>
    <mergeCell ref="A8057:B8057"/>
    <mergeCell ref="C8057:F8057"/>
    <mergeCell ref="I8057:J8057"/>
    <mergeCell ref="K8057:N8057"/>
    <mergeCell ref="O8057:P8057"/>
    <mergeCell ref="A8054:B8054"/>
    <mergeCell ref="C8054:F8054"/>
    <mergeCell ref="I8054:J8054"/>
    <mergeCell ref="K8054:N8054"/>
    <mergeCell ref="O8054:P8054"/>
    <mergeCell ref="A8055:B8055"/>
    <mergeCell ref="C8055:F8055"/>
    <mergeCell ref="I8055:J8055"/>
    <mergeCell ref="K8055:N8055"/>
    <mergeCell ref="O8055:P8055"/>
    <mergeCell ref="A8052:B8052"/>
    <mergeCell ref="C8052:F8052"/>
    <mergeCell ref="I8052:J8052"/>
    <mergeCell ref="K8052:N8052"/>
    <mergeCell ref="O8052:P8052"/>
    <mergeCell ref="A8053:B8053"/>
    <mergeCell ref="C8053:F8053"/>
    <mergeCell ref="I8053:J8053"/>
    <mergeCell ref="K8053:N8053"/>
    <mergeCell ref="O8053:P8053"/>
    <mergeCell ref="A8066:B8066"/>
    <mergeCell ref="C8066:F8066"/>
    <mergeCell ref="I8066:J8066"/>
    <mergeCell ref="K8066:N8066"/>
    <mergeCell ref="O8066:P8066"/>
    <mergeCell ref="A8067:B8067"/>
    <mergeCell ref="C8067:F8067"/>
    <mergeCell ref="I8067:J8067"/>
    <mergeCell ref="K8067:N8067"/>
    <mergeCell ref="O8067:P8067"/>
    <mergeCell ref="A8064:B8064"/>
    <mergeCell ref="C8064:F8064"/>
    <mergeCell ref="I8064:J8064"/>
    <mergeCell ref="K8064:N8064"/>
    <mergeCell ref="O8064:P8064"/>
    <mergeCell ref="A8065:B8065"/>
    <mergeCell ref="C8065:F8065"/>
    <mergeCell ref="I8065:J8065"/>
    <mergeCell ref="K8065:N8065"/>
    <mergeCell ref="O8065:P8065"/>
    <mergeCell ref="A8062:B8062"/>
    <mergeCell ref="C8062:F8062"/>
    <mergeCell ref="I8062:J8062"/>
    <mergeCell ref="K8062:N8062"/>
    <mergeCell ref="O8062:P8062"/>
    <mergeCell ref="A8063:B8063"/>
    <mergeCell ref="C8063:F8063"/>
    <mergeCell ref="I8063:J8063"/>
    <mergeCell ref="K8063:N8063"/>
    <mergeCell ref="O8063:P8063"/>
    <mergeCell ref="A8060:B8060"/>
    <mergeCell ref="C8060:F8060"/>
    <mergeCell ref="I8060:J8060"/>
    <mergeCell ref="K8060:N8060"/>
    <mergeCell ref="O8060:P8060"/>
    <mergeCell ref="A8061:B8061"/>
    <mergeCell ref="C8061:F8061"/>
    <mergeCell ref="I8061:J8061"/>
    <mergeCell ref="K8061:N8061"/>
    <mergeCell ref="O8061:P8061"/>
    <mergeCell ref="A8074:B8074"/>
    <mergeCell ref="C8074:F8074"/>
    <mergeCell ref="I8074:J8074"/>
    <mergeCell ref="K8074:N8074"/>
    <mergeCell ref="O8074:P8074"/>
    <mergeCell ref="A8075:B8075"/>
    <mergeCell ref="C8075:F8075"/>
    <mergeCell ref="I8075:J8075"/>
    <mergeCell ref="K8075:N8075"/>
    <mergeCell ref="O8075:P8075"/>
    <mergeCell ref="A8072:B8072"/>
    <mergeCell ref="C8072:F8072"/>
    <mergeCell ref="I8072:J8072"/>
    <mergeCell ref="K8072:N8072"/>
    <mergeCell ref="O8072:P8072"/>
    <mergeCell ref="A8073:B8073"/>
    <mergeCell ref="C8073:F8073"/>
    <mergeCell ref="I8073:J8073"/>
    <mergeCell ref="K8073:N8073"/>
    <mergeCell ref="O8073:P8073"/>
    <mergeCell ref="A8070:B8070"/>
    <mergeCell ref="C8070:F8070"/>
    <mergeCell ref="I8070:J8070"/>
    <mergeCell ref="K8070:N8070"/>
    <mergeCell ref="O8070:P8070"/>
    <mergeCell ref="A8071:B8071"/>
    <mergeCell ref="C8071:F8071"/>
    <mergeCell ref="I8071:J8071"/>
    <mergeCell ref="K8071:N8071"/>
    <mergeCell ref="O8071:P8071"/>
    <mergeCell ref="A8068:B8068"/>
    <mergeCell ref="C8068:F8068"/>
    <mergeCell ref="I8068:J8068"/>
    <mergeCell ref="K8068:N8068"/>
    <mergeCell ref="O8068:P8068"/>
    <mergeCell ref="A8069:B8069"/>
    <mergeCell ref="C8069:F8069"/>
    <mergeCell ref="I8069:J8069"/>
    <mergeCell ref="K8069:N8069"/>
    <mergeCell ref="O8069:P8069"/>
    <mergeCell ref="A8082:B8082"/>
    <mergeCell ref="C8082:F8082"/>
    <mergeCell ref="I8082:J8082"/>
    <mergeCell ref="K8082:N8082"/>
    <mergeCell ref="O8082:P8082"/>
    <mergeCell ref="A8083:B8083"/>
    <mergeCell ref="C8083:F8083"/>
    <mergeCell ref="I8083:J8083"/>
    <mergeCell ref="K8083:N8083"/>
    <mergeCell ref="O8083:P8083"/>
    <mergeCell ref="A8080:B8080"/>
    <mergeCell ref="C8080:F8080"/>
    <mergeCell ref="I8080:J8080"/>
    <mergeCell ref="K8080:N8080"/>
    <mergeCell ref="O8080:P8080"/>
    <mergeCell ref="A8081:B8081"/>
    <mergeCell ref="C8081:F8081"/>
    <mergeCell ref="I8081:J8081"/>
    <mergeCell ref="K8081:N8081"/>
    <mergeCell ref="O8081:P8081"/>
    <mergeCell ref="A8078:B8078"/>
    <mergeCell ref="C8078:F8078"/>
    <mergeCell ref="I8078:J8078"/>
    <mergeCell ref="K8078:N8078"/>
    <mergeCell ref="O8078:P8078"/>
    <mergeCell ref="A8079:B8079"/>
    <mergeCell ref="C8079:F8079"/>
    <mergeCell ref="I8079:J8079"/>
    <mergeCell ref="K8079:N8079"/>
    <mergeCell ref="O8079:P8079"/>
    <mergeCell ref="A8076:B8076"/>
    <mergeCell ref="C8076:F8076"/>
    <mergeCell ref="I8076:J8076"/>
    <mergeCell ref="K8076:N8076"/>
    <mergeCell ref="O8076:P8076"/>
    <mergeCell ref="A8077:B8077"/>
    <mergeCell ref="C8077:F8077"/>
    <mergeCell ref="I8077:J8077"/>
    <mergeCell ref="K8077:N8077"/>
    <mergeCell ref="O8077:P8077"/>
    <mergeCell ref="A8091:B8091"/>
    <mergeCell ref="C8091:F8091"/>
    <mergeCell ref="I8091:J8091"/>
    <mergeCell ref="K8091:N8091"/>
    <mergeCell ref="O8091:P8091"/>
    <mergeCell ref="A8092:B8092"/>
    <mergeCell ref="C8092:F8092"/>
    <mergeCell ref="I8092:J8092"/>
    <mergeCell ref="K8092:N8092"/>
    <mergeCell ref="O8092:P8092"/>
    <mergeCell ref="A8089:B8089"/>
    <mergeCell ref="C8089:F8089"/>
    <mergeCell ref="I8089:J8089"/>
    <mergeCell ref="K8089:N8089"/>
    <mergeCell ref="O8089:P8089"/>
    <mergeCell ref="A8090:B8090"/>
    <mergeCell ref="C8090:F8090"/>
    <mergeCell ref="I8090:J8090"/>
    <mergeCell ref="K8090:N8090"/>
    <mergeCell ref="O8090:P8090"/>
    <mergeCell ref="A8087:B8087"/>
    <mergeCell ref="C8087:Q8087"/>
    <mergeCell ref="A8088:B8088"/>
    <mergeCell ref="C8088:F8088"/>
    <mergeCell ref="I8088:J8088"/>
    <mergeCell ref="K8088:N8088"/>
    <mergeCell ref="O8088:P8088"/>
    <mergeCell ref="A8084:B8084"/>
    <mergeCell ref="C8084:F8084"/>
    <mergeCell ref="I8084:J8084"/>
    <mergeCell ref="K8084:N8084"/>
    <mergeCell ref="O8084:P8084"/>
    <mergeCell ref="A8085:F8085"/>
    <mergeCell ref="I8085:J8085"/>
    <mergeCell ref="K8085:N8085"/>
    <mergeCell ref="O8085:P8085"/>
    <mergeCell ref="A8099:B8099"/>
    <mergeCell ref="C8099:F8099"/>
    <mergeCell ref="I8099:J8099"/>
    <mergeCell ref="K8099:N8099"/>
    <mergeCell ref="O8099:P8099"/>
    <mergeCell ref="A8100:B8100"/>
    <mergeCell ref="C8100:F8100"/>
    <mergeCell ref="I8100:J8100"/>
    <mergeCell ref="K8100:N8100"/>
    <mergeCell ref="O8100:P8100"/>
    <mergeCell ref="A8097:B8097"/>
    <mergeCell ref="C8097:F8097"/>
    <mergeCell ref="I8097:J8097"/>
    <mergeCell ref="K8097:N8097"/>
    <mergeCell ref="O8097:P8097"/>
    <mergeCell ref="A8098:B8098"/>
    <mergeCell ref="C8098:F8098"/>
    <mergeCell ref="I8098:J8098"/>
    <mergeCell ref="K8098:N8098"/>
    <mergeCell ref="O8098:P8098"/>
    <mergeCell ref="A8095:B8095"/>
    <mergeCell ref="C8095:F8095"/>
    <mergeCell ref="I8095:J8095"/>
    <mergeCell ref="K8095:N8095"/>
    <mergeCell ref="O8095:P8095"/>
    <mergeCell ref="A8096:B8096"/>
    <mergeCell ref="C8096:F8096"/>
    <mergeCell ref="I8096:J8096"/>
    <mergeCell ref="K8096:N8096"/>
    <mergeCell ref="O8096:P8096"/>
    <mergeCell ref="A8093:B8093"/>
    <mergeCell ref="C8093:F8093"/>
    <mergeCell ref="I8093:J8093"/>
    <mergeCell ref="K8093:N8093"/>
    <mergeCell ref="O8093:P8093"/>
    <mergeCell ref="A8094:B8094"/>
    <mergeCell ref="C8094:F8094"/>
    <mergeCell ref="I8094:J8094"/>
    <mergeCell ref="K8094:N8094"/>
    <mergeCell ref="O8094:P8094"/>
    <mergeCell ref="A8107:B8107"/>
    <mergeCell ref="C8107:F8107"/>
    <mergeCell ref="I8107:J8107"/>
    <mergeCell ref="K8107:N8107"/>
    <mergeCell ref="O8107:P8107"/>
    <mergeCell ref="A8108:B8108"/>
    <mergeCell ref="C8108:F8108"/>
    <mergeCell ref="I8108:J8108"/>
    <mergeCell ref="K8108:N8108"/>
    <mergeCell ref="O8108:P8108"/>
    <mergeCell ref="A8105:B8105"/>
    <mergeCell ref="C8105:F8105"/>
    <mergeCell ref="I8105:J8105"/>
    <mergeCell ref="K8105:N8105"/>
    <mergeCell ref="O8105:P8105"/>
    <mergeCell ref="A8106:B8106"/>
    <mergeCell ref="C8106:F8106"/>
    <mergeCell ref="I8106:J8106"/>
    <mergeCell ref="K8106:N8106"/>
    <mergeCell ref="O8106:P8106"/>
    <mergeCell ref="A8103:B8103"/>
    <mergeCell ref="C8103:F8103"/>
    <mergeCell ref="I8103:J8103"/>
    <mergeCell ref="K8103:N8103"/>
    <mergeCell ref="O8103:P8103"/>
    <mergeCell ref="A8104:B8104"/>
    <mergeCell ref="C8104:F8104"/>
    <mergeCell ref="I8104:J8104"/>
    <mergeCell ref="K8104:N8104"/>
    <mergeCell ref="O8104:P8104"/>
    <mergeCell ref="A8101:B8101"/>
    <mergeCell ref="C8101:F8101"/>
    <mergeCell ref="I8101:J8101"/>
    <mergeCell ref="K8101:N8101"/>
    <mergeCell ref="O8101:P8101"/>
    <mergeCell ref="A8102:B8102"/>
    <mergeCell ref="C8102:F8102"/>
    <mergeCell ref="I8102:J8102"/>
    <mergeCell ref="K8102:N8102"/>
    <mergeCell ref="O8102:P8102"/>
    <mergeCell ref="A8115:B8115"/>
    <mergeCell ref="C8115:F8115"/>
    <mergeCell ref="I8115:J8115"/>
    <mergeCell ref="K8115:N8115"/>
    <mergeCell ref="O8115:P8115"/>
    <mergeCell ref="A8116:B8116"/>
    <mergeCell ref="C8116:F8116"/>
    <mergeCell ref="I8116:J8116"/>
    <mergeCell ref="K8116:N8116"/>
    <mergeCell ref="O8116:P8116"/>
    <mergeCell ref="A8113:B8113"/>
    <mergeCell ref="C8113:F8113"/>
    <mergeCell ref="I8113:J8113"/>
    <mergeCell ref="K8113:N8113"/>
    <mergeCell ref="O8113:P8113"/>
    <mergeCell ref="A8114:B8114"/>
    <mergeCell ref="C8114:F8114"/>
    <mergeCell ref="I8114:J8114"/>
    <mergeCell ref="K8114:N8114"/>
    <mergeCell ref="O8114:P8114"/>
    <mergeCell ref="A8111:B8111"/>
    <mergeCell ref="C8111:F8111"/>
    <mergeCell ref="I8111:J8111"/>
    <mergeCell ref="K8111:N8111"/>
    <mergeCell ref="O8111:P8111"/>
    <mergeCell ref="A8112:B8112"/>
    <mergeCell ref="C8112:F8112"/>
    <mergeCell ref="I8112:J8112"/>
    <mergeCell ref="K8112:N8112"/>
    <mergeCell ref="O8112:P8112"/>
    <mergeCell ref="A8109:B8109"/>
    <mergeCell ref="C8109:F8109"/>
    <mergeCell ref="I8109:J8109"/>
    <mergeCell ref="K8109:N8109"/>
    <mergeCell ref="O8109:P8109"/>
    <mergeCell ref="A8110:B8110"/>
    <mergeCell ref="C8110:F8110"/>
    <mergeCell ref="I8110:J8110"/>
    <mergeCell ref="K8110:N8110"/>
    <mergeCell ref="O8110:P8110"/>
    <mergeCell ref="A8124:B8124"/>
    <mergeCell ref="C8124:F8124"/>
    <mergeCell ref="I8124:J8124"/>
    <mergeCell ref="K8124:N8124"/>
    <mergeCell ref="O8124:P8124"/>
    <mergeCell ref="A8125:B8125"/>
    <mergeCell ref="C8125:F8125"/>
    <mergeCell ref="I8125:J8125"/>
    <mergeCell ref="K8125:N8125"/>
    <mergeCell ref="O8125:P8125"/>
    <mergeCell ref="A8122:B8122"/>
    <mergeCell ref="C8122:F8122"/>
    <mergeCell ref="I8122:J8122"/>
    <mergeCell ref="K8122:N8122"/>
    <mergeCell ref="O8122:P8122"/>
    <mergeCell ref="A8123:B8123"/>
    <mergeCell ref="C8123:F8123"/>
    <mergeCell ref="I8123:J8123"/>
    <mergeCell ref="K8123:N8123"/>
    <mergeCell ref="O8123:P8123"/>
    <mergeCell ref="A8120:B8120"/>
    <mergeCell ref="C8120:Q8120"/>
    <mergeCell ref="A8121:B8121"/>
    <mergeCell ref="C8121:F8121"/>
    <mergeCell ref="I8121:J8121"/>
    <mergeCell ref="K8121:N8121"/>
    <mergeCell ref="O8121:P8121"/>
    <mergeCell ref="A8117:B8117"/>
    <mergeCell ref="C8117:F8117"/>
    <mergeCell ref="I8117:J8117"/>
    <mergeCell ref="K8117:N8117"/>
    <mergeCell ref="O8117:P8117"/>
    <mergeCell ref="A8118:F8118"/>
    <mergeCell ref="I8118:J8118"/>
    <mergeCell ref="K8118:N8118"/>
    <mergeCell ref="O8118:P8118"/>
    <mergeCell ref="A8132:B8132"/>
    <mergeCell ref="C8132:F8132"/>
    <mergeCell ref="I8132:J8132"/>
    <mergeCell ref="K8132:N8132"/>
    <mergeCell ref="O8132:P8132"/>
    <mergeCell ref="A8133:B8133"/>
    <mergeCell ref="C8133:F8133"/>
    <mergeCell ref="I8133:J8133"/>
    <mergeCell ref="K8133:N8133"/>
    <mergeCell ref="O8133:P8133"/>
    <mergeCell ref="A8130:B8130"/>
    <mergeCell ref="C8130:F8130"/>
    <mergeCell ref="I8130:J8130"/>
    <mergeCell ref="K8130:N8130"/>
    <mergeCell ref="O8130:P8130"/>
    <mergeCell ref="A8131:B8131"/>
    <mergeCell ref="C8131:F8131"/>
    <mergeCell ref="I8131:J8131"/>
    <mergeCell ref="K8131:N8131"/>
    <mergeCell ref="O8131:P8131"/>
    <mergeCell ref="A8128:B8128"/>
    <mergeCell ref="C8128:F8128"/>
    <mergeCell ref="I8128:J8128"/>
    <mergeCell ref="K8128:N8128"/>
    <mergeCell ref="O8128:P8128"/>
    <mergeCell ref="A8129:B8129"/>
    <mergeCell ref="C8129:F8129"/>
    <mergeCell ref="I8129:J8129"/>
    <mergeCell ref="K8129:N8129"/>
    <mergeCell ref="O8129:P8129"/>
    <mergeCell ref="A8126:B8126"/>
    <mergeCell ref="C8126:F8126"/>
    <mergeCell ref="I8126:J8126"/>
    <mergeCell ref="K8126:N8126"/>
    <mergeCell ref="O8126:P8126"/>
    <mergeCell ref="A8127:B8127"/>
    <mergeCell ref="C8127:F8127"/>
    <mergeCell ref="I8127:J8127"/>
    <mergeCell ref="K8127:N8127"/>
    <mergeCell ref="O8127:P8127"/>
    <mergeCell ref="A8140:B8140"/>
    <mergeCell ref="C8140:F8140"/>
    <mergeCell ref="I8140:J8140"/>
    <mergeCell ref="K8140:N8140"/>
    <mergeCell ref="O8140:P8140"/>
    <mergeCell ref="A8141:B8141"/>
    <mergeCell ref="C8141:F8141"/>
    <mergeCell ref="I8141:J8141"/>
    <mergeCell ref="K8141:N8141"/>
    <mergeCell ref="O8141:P8141"/>
    <mergeCell ref="A8138:B8138"/>
    <mergeCell ref="C8138:F8138"/>
    <mergeCell ref="I8138:J8138"/>
    <mergeCell ref="K8138:N8138"/>
    <mergeCell ref="O8138:P8138"/>
    <mergeCell ref="A8139:B8139"/>
    <mergeCell ref="C8139:F8139"/>
    <mergeCell ref="I8139:J8139"/>
    <mergeCell ref="K8139:N8139"/>
    <mergeCell ref="O8139:P8139"/>
    <mergeCell ref="A8136:B8136"/>
    <mergeCell ref="C8136:F8136"/>
    <mergeCell ref="I8136:J8136"/>
    <mergeCell ref="K8136:N8136"/>
    <mergeCell ref="O8136:P8136"/>
    <mergeCell ref="A8137:B8137"/>
    <mergeCell ref="C8137:F8137"/>
    <mergeCell ref="I8137:J8137"/>
    <mergeCell ref="K8137:N8137"/>
    <mergeCell ref="O8137:P8137"/>
    <mergeCell ref="A8134:B8134"/>
    <mergeCell ref="C8134:F8134"/>
    <mergeCell ref="I8134:J8134"/>
    <mergeCell ref="K8134:N8134"/>
    <mergeCell ref="O8134:P8134"/>
    <mergeCell ref="A8135:B8135"/>
    <mergeCell ref="C8135:F8135"/>
    <mergeCell ref="I8135:J8135"/>
    <mergeCell ref="K8135:N8135"/>
    <mergeCell ref="O8135:P8135"/>
    <mergeCell ref="A8148:B8148"/>
    <mergeCell ref="C8148:F8148"/>
    <mergeCell ref="I8148:J8148"/>
    <mergeCell ref="K8148:N8148"/>
    <mergeCell ref="O8148:P8148"/>
    <mergeCell ref="A8149:B8149"/>
    <mergeCell ref="C8149:F8149"/>
    <mergeCell ref="I8149:J8149"/>
    <mergeCell ref="K8149:N8149"/>
    <mergeCell ref="O8149:P8149"/>
    <mergeCell ref="A8146:B8146"/>
    <mergeCell ref="C8146:F8146"/>
    <mergeCell ref="I8146:J8146"/>
    <mergeCell ref="K8146:N8146"/>
    <mergeCell ref="O8146:P8146"/>
    <mergeCell ref="A8147:B8147"/>
    <mergeCell ref="C8147:F8147"/>
    <mergeCell ref="I8147:J8147"/>
    <mergeCell ref="K8147:N8147"/>
    <mergeCell ref="O8147:P8147"/>
    <mergeCell ref="A8144:B8144"/>
    <mergeCell ref="C8144:F8144"/>
    <mergeCell ref="I8144:J8144"/>
    <mergeCell ref="K8144:N8144"/>
    <mergeCell ref="O8144:P8144"/>
    <mergeCell ref="A8145:B8145"/>
    <mergeCell ref="C8145:F8145"/>
    <mergeCell ref="I8145:J8145"/>
    <mergeCell ref="K8145:N8145"/>
    <mergeCell ref="O8145:P8145"/>
    <mergeCell ref="A8142:B8142"/>
    <mergeCell ref="C8142:F8142"/>
    <mergeCell ref="I8142:J8142"/>
    <mergeCell ref="K8142:N8142"/>
    <mergeCell ref="O8142:P8142"/>
    <mergeCell ref="A8143:B8143"/>
    <mergeCell ref="C8143:F8143"/>
    <mergeCell ref="I8143:J8143"/>
    <mergeCell ref="K8143:N8143"/>
    <mergeCell ref="O8143:P8143"/>
    <mergeCell ref="A8156:B8156"/>
    <mergeCell ref="C8156:F8156"/>
    <mergeCell ref="I8156:J8156"/>
    <mergeCell ref="K8156:N8156"/>
    <mergeCell ref="O8156:P8156"/>
    <mergeCell ref="A8157:F8157"/>
    <mergeCell ref="I8157:J8157"/>
    <mergeCell ref="K8157:N8157"/>
    <mergeCell ref="O8157:P8157"/>
    <mergeCell ref="A8154:B8154"/>
    <mergeCell ref="C8154:F8154"/>
    <mergeCell ref="I8154:J8154"/>
    <mergeCell ref="K8154:N8154"/>
    <mergeCell ref="O8154:P8154"/>
    <mergeCell ref="A8155:B8155"/>
    <mergeCell ref="C8155:F8155"/>
    <mergeCell ref="I8155:J8155"/>
    <mergeCell ref="K8155:N8155"/>
    <mergeCell ref="O8155:P8155"/>
    <mergeCell ref="A8152:B8152"/>
    <mergeCell ref="C8152:F8152"/>
    <mergeCell ref="I8152:J8152"/>
    <mergeCell ref="K8152:N8152"/>
    <mergeCell ref="O8152:P8152"/>
    <mergeCell ref="A8153:B8153"/>
    <mergeCell ref="C8153:F8153"/>
    <mergeCell ref="I8153:J8153"/>
    <mergeCell ref="K8153:N8153"/>
    <mergeCell ref="O8153:P8153"/>
    <mergeCell ref="A8150:B8150"/>
    <mergeCell ref="C8150:F8150"/>
    <mergeCell ref="I8150:J8150"/>
    <mergeCell ref="K8150:N8150"/>
    <mergeCell ref="O8150:P8150"/>
    <mergeCell ref="A8151:B8151"/>
    <mergeCell ref="C8151:F8151"/>
    <mergeCell ref="I8151:J8151"/>
    <mergeCell ref="K8151:N8151"/>
    <mergeCell ref="O8151:P8151"/>
    <mergeCell ref="A8165:B8165"/>
    <mergeCell ref="C8165:F8165"/>
    <mergeCell ref="I8165:J8165"/>
    <mergeCell ref="K8165:N8165"/>
    <mergeCell ref="O8165:P8165"/>
    <mergeCell ref="A8166:B8166"/>
    <mergeCell ref="C8166:F8166"/>
    <mergeCell ref="I8166:J8166"/>
    <mergeCell ref="K8166:N8166"/>
    <mergeCell ref="O8166:P8166"/>
    <mergeCell ref="A8163:B8163"/>
    <mergeCell ref="C8163:F8163"/>
    <mergeCell ref="I8163:J8163"/>
    <mergeCell ref="K8163:N8163"/>
    <mergeCell ref="O8163:P8163"/>
    <mergeCell ref="A8164:B8164"/>
    <mergeCell ref="C8164:F8164"/>
    <mergeCell ref="I8164:J8164"/>
    <mergeCell ref="K8164:N8164"/>
    <mergeCell ref="O8164:P8164"/>
    <mergeCell ref="A8161:B8161"/>
    <mergeCell ref="C8161:F8161"/>
    <mergeCell ref="I8161:J8161"/>
    <mergeCell ref="K8161:N8161"/>
    <mergeCell ref="O8161:P8161"/>
    <mergeCell ref="A8162:B8162"/>
    <mergeCell ref="C8162:F8162"/>
    <mergeCell ref="I8162:J8162"/>
    <mergeCell ref="K8162:N8162"/>
    <mergeCell ref="O8162:P8162"/>
    <mergeCell ref="A8159:B8159"/>
    <mergeCell ref="C8159:Q8159"/>
    <mergeCell ref="A8160:B8160"/>
    <mergeCell ref="C8160:F8160"/>
    <mergeCell ref="I8160:J8160"/>
    <mergeCell ref="K8160:N8160"/>
    <mergeCell ref="O8160:P8160"/>
    <mergeCell ref="A8173:B8173"/>
    <mergeCell ref="C8173:F8173"/>
    <mergeCell ref="I8173:J8173"/>
    <mergeCell ref="K8173:N8173"/>
    <mergeCell ref="O8173:P8173"/>
    <mergeCell ref="A8174:B8174"/>
    <mergeCell ref="C8174:F8174"/>
    <mergeCell ref="I8174:J8174"/>
    <mergeCell ref="K8174:N8174"/>
    <mergeCell ref="O8174:P8174"/>
    <mergeCell ref="A8171:B8171"/>
    <mergeCell ref="C8171:F8171"/>
    <mergeCell ref="I8171:J8171"/>
    <mergeCell ref="K8171:N8171"/>
    <mergeCell ref="O8171:P8171"/>
    <mergeCell ref="A8172:B8172"/>
    <mergeCell ref="C8172:F8172"/>
    <mergeCell ref="I8172:J8172"/>
    <mergeCell ref="K8172:N8172"/>
    <mergeCell ref="O8172:P8172"/>
    <mergeCell ref="A8169:B8169"/>
    <mergeCell ref="C8169:F8169"/>
    <mergeCell ref="I8169:J8169"/>
    <mergeCell ref="K8169:N8169"/>
    <mergeCell ref="O8169:P8169"/>
    <mergeCell ref="A8170:B8170"/>
    <mergeCell ref="C8170:F8170"/>
    <mergeCell ref="I8170:J8170"/>
    <mergeCell ref="K8170:N8170"/>
    <mergeCell ref="O8170:P8170"/>
    <mergeCell ref="A8167:B8167"/>
    <mergeCell ref="C8167:F8167"/>
    <mergeCell ref="I8167:J8167"/>
    <mergeCell ref="K8167:N8167"/>
    <mergeCell ref="O8167:P8167"/>
    <mergeCell ref="A8168:B8168"/>
    <mergeCell ref="C8168:F8168"/>
    <mergeCell ref="I8168:J8168"/>
    <mergeCell ref="K8168:N8168"/>
    <mergeCell ref="O8168:P8168"/>
    <mergeCell ref="A8181:B8181"/>
    <mergeCell ref="C8181:F8181"/>
    <mergeCell ref="I8181:J8181"/>
    <mergeCell ref="K8181:N8181"/>
    <mergeCell ref="O8181:P8181"/>
    <mergeCell ref="A8182:B8182"/>
    <mergeCell ref="C8182:F8182"/>
    <mergeCell ref="I8182:J8182"/>
    <mergeCell ref="K8182:N8182"/>
    <mergeCell ref="O8182:P8182"/>
    <mergeCell ref="A8179:B8179"/>
    <mergeCell ref="C8179:F8179"/>
    <mergeCell ref="I8179:J8179"/>
    <mergeCell ref="K8179:N8179"/>
    <mergeCell ref="O8179:P8179"/>
    <mergeCell ref="A8180:B8180"/>
    <mergeCell ref="C8180:F8180"/>
    <mergeCell ref="I8180:J8180"/>
    <mergeCell ref="K8180:N8180"/>
    <mergeCell ref="O8180:P8180"/>
    <mergeCell ref="A8177:B8177"/>
    <mergeCell ref="C8177:F8177"/>
    <mergeCell ref="I8177:J8177"/>
    <mergeCell ref="K8177:N8177"/>
    <mergeCell ref="O8177:P8177"/>
    <mergeCell ref="A8178:B8178"/>
    <mergeCell ref="C8178:F8178"/>
    <mergeCell ref="I8178:J8178"/>
    <mergeCell ref="K8178:N8178"/>
    <mergeCell ref="O8178:P8178"/>
    <mergeCell ref="A8175:B8175"/>
    <mergeCell ref="C8175:F8175"/>
    <mergeCell ref="I8175:J8175"/>
    <mergeCell ref="K8175:N8175"/>
    <mergeCell ref="O8175:P8175"/>
    <mergeCell ref="A8176:B8176"/>
    <mergeCell ref="C8176:F8176"/>
    <mergeCell ref="I8176:J8176"/>
    <mergeCell ref="K8176:N8176"/>
    <mergeCell ref="O8176:P8176"/>
    <mergeCell ref="A8190:B8190"/>
    <mergeCell ref="C8190:F8190"/>
    <mergeCell ref="I8190:J8190"/>
    <mergeCell ref="K8190:N8190"/>
    <mergeCell ref="O8190:P8190"/>
    <mergeCell ref="A8191:B8191"/>
    <mergeCell ref="C8191:F8191"/>
    <mergeCell ref="I8191:J8191"/>
    <mergeCell ref="K8191:N8191"/>
    <mergeCell ref="O8191:P8191"/>
    <mergeCell ref="A8188:B8188"/>
    <mergeCell ref="C8188:F8188"/>
    <mergeCell ref="I8188:J8188"/>
    <mergeCell ref="K8188:N8188"/>
    <mergeCell ref="O8188:P8188"/>
    <mergeCell ref="A8189:B8189"/>
    <mergeCell ref="C8189:F8189"/>
    <mergeCell ref="I8189:J8189"/>
    <mergeCell ref="K8189:N8189"/>
    <mergeCell ref="O8189:P8189"/>
    <mergeCell ref="A8186:B8186"/>
    <mergeCell ref="C8186:F8186"/>
    <mergeCell ref="I8186:J8186"/>
    <mergeCell ref="K8186:N8186"/>
    <mergeCell ref="O8186:P8186"/>
    <mergeCell ref="A8187:B8187"/>
    <mergeCell ref="C8187:F8187"/>
    <mergeCell ref="I8187:J8187"/>
    <mergeCell ref="K8187:N8187"/>
    <mergeCell ref="O8187:P8187"/>
    <mergeCell ref="A8183:F8183"/>
    <mergeCell ref="I8183:J8183"/>
    <mergeCell ref="K8183:N8183"/>
    <mergeCell ref="O8183:P8183"/>
    <mergeCell ref="A8185:B8185"/>
    <mergeCell ref="C8185:Q8185"/>
    <mergeCell ref="A8198:B8198"/>
    <mergeCell ref="C8198:F8198"/>
    <mergeCell ref="I8198:J8198"/>
    <mergeCell ref="K8198:N8198"/>
    <mergeCell ref="O8198:P8198"/>
    <mergeCell ref="A8199:B8199"/>
    <mergeCell ref="C8199:F8199"/>
    <mergeCell ref="I8199:J8199"/>
    <mergeCell ref="K8199:N8199"/>
    <mergeCell ref="O8199:P8199"/>
    <mergeCell ref="A8196:B8196"/>
    <mergeCell ref="C8196:F8196"/>
    <mergeCell ref="I8196:J8196"/>
    <mergeCell ref="K8196:N8196"/>
    <mergeCell ref="O8196:P8196"/>
    <mergeCell ref="A8197:B8197"/>
    <mergeCell ref="C8197:F8197"/>
    <mergeCell ref="I8197:J8197"/>
    <mergeCell ref="K8197:N8197"/>
    <mergeCell ref="O8197:P8197"/>
    <mergeCell ref="A8194:B8194"/>
    <mergeCell ref="C8194:F8194"/>
    <mergeCell ref="I8194:J8194"/>
    <mergeCell ref="K8194:N8194"/>
    <mergeCell ref="O8194:P8194"/>
    <mergeCell ref="A8195:B8195"/>
    <mergeCell ref="C8195:F8195"/>
    <mergeCell ref="I8195:J8195"/>
    <mergeCell ref="K8195:N8195"/>
    <mergeCell ref="O8195:P8195"/>
    <mergeCell ref="A8192:B8192"/>
    <mergeCell ref="C8192:F8192"/>
    <mergeCell ref="I8192:J8192"/>
    <mergeCell ref="K8192:N8192"/>
    <mergeCell ref="O8192:P8192"/>
    <mergeCell ref="A8193:B8193"/>
    <mergeCell ref="C8193:F8193"/>
    <mergeCell ref="I8193:J8193"/>
    <mergeCell ref="K8193:N8193"/>
    <mergeCell ref="O8193:P8193"/>
    <mergeCell ref="A8206:B8206"/>
    <mergeCell ref="C8206:F8206"/>
    <mergeCell ref="I8206:J8206"/>
    <mergeCell ref="K8206:N8206"/>
    <mergeCell ref="O8206:P8206"/>
    <mergeCell ref="A8207:B8207"/>
    <mergeCell ref="C8207:F8207"/>
    <mergeCell ref="I8207:J8207"/>
    <mergeCell ref="K8207:N8207"/>
    <mergeCell ref="O8207:P8207"/>
    <mergeCell ref="A8204:B8204"/>
    <mergeCell ref="C8204:F8204"/>
    <mergeCell ref="I8204:J8204"/>
    <mergeCell ref="K8204:N8204"/>
    <mergeCell ref="O8204:P8204"/>
    <mergeCell ref="A8205:B8205"/>
    <mergeCell ref="C8205:F8205"/>
    <mergeCell ref="I8205:J8205"/>
    <mergeCell ref="K8205:N8205"/>
    <mergeCell ref="O8205:P8205"/>
    <mergeCell ref="A8202:B8202"/>
    <mergeCell ref="C8202:F8202"/>
    <mergeCell ref="I8202:J8202"/>
    <mergeCell ref="K8202:N8202"/>
    <mergeCell ref="O8202:P8202"/>
    <mergeCell ref="A8203:B8203"/>
    <mergeCell ref="C8203:F8203"/>
    <mergeCell ref="I8203:J8203"/>
    <mergeCell ref="K8203:N8203"/>
    <mergeCell ref="O8203:P8203"/>
    <mergeCell ref="A8200:B8200"/>
    <mergeCell ref="C8200:F8200"/>
    <mergeCell ref="I8200:J8200"/>
    <mergeCell ref="K8200:N8200"/>
    <mergeCell ref="O8200:P8200"/>
    <mergeCell ref="A8201:B8201"/>
    <mergeCell ref="C8201:F8201"/>
    <mergeCell ref="I8201:J8201"/>
    <mergeCell ref="K8201:N8201"/>
    <mergeCell ref="O8201:P8201"/>
    <mergeCell ref="A8214:B8214"/>
    <mergeCell ref="C8214:F8214"/>
    <mergeCell ref="I8214:J8214"/>
    <mergeCell ref="K8214:N8214"/>
    <mergeCell ref="O8214:P8214"/>
    <mergeCell ref="A8215:B8215"/>
    <mergeCell ref="C8215:F8215"/>
    <mergeCell ref="I8215:J8215"/>
    <mergeCell ref="K8215:N8215"/>
    <mergeCell ref="O8215:P8215"/>
    <mergeCell ref="A8212:B8212"/>
    <mergeCell ref="C8212:F8212"/>
    <mergeCell ref="I8212:J8212"/>
    <mergeCell ref="K8212:N8212"/>
    <mergeCell ref="O8212:P8212"/>
    <mergeCell ref="A8213:B8213"/>
    <mergeCell ref="C8213:F8213"/>
    <mergeCell ref="I8213:J8213"/>
    <mergeCell ref="K8213:N8213"/>
    <mergeCell ref="O8213:P8213"/>
    <mergeCell ref="A8210:B8210"/>
    <mergeCell ref="C8210:F8210"/>
    <mergeCell ref="I8210:J8210"/>
    <mergeCell ref="K8210:N8210"/>
    <mergeCell ref="O8210:P8210"/>
    <mergeCell ref="A8211:B8211"/>
    <mergeCell ref="C8211:F8211"/>
    <mergeCell ref="I8211:J8211"/>
    <mergeCell ref="K8211:N8211"/>
    <mergeCell ref="O8211:P8211"/>
    <mergeCell ref="A8208:B8208"/>
    <mergeCell ref="C8208:F8208"/>
    <mergeCell ref="I8208:J8208"/>
    <mergeCell ref="K8208:N8208"/>
    <mergeCell ref="O8208:P8208"/>
    <mergeCell ref="A8209:B8209"/>
    <mergeCell ref="C8209:F8209"/>
    <mergeCell ref="I8209:J8209"/>
    <mergeCell ref="K8209:N8209"/>
    <mergeCell ref="O8209:P8209"/>
    <mergeCell ref="A8222:B8222"/>
    <mergeCell ref="C8222:F8222"/>
    <mergeCell ref="I8222:J8222"/>
    <mergeCell ref="K8222:N8222"/>
    <mergeCell ref="O8222:P8222"/>
    <mergeCell ref="A8223:B8223"/>
    <mergeCell ref="C8223:F8223"/>
    <mergeCell ref="I8223:J8223"/>
    <mergeCell ref="K8223:N8223"/>
    <mergeCell ref="O8223:P8223"/>
    <mergeCell ref="A8220:B8220"/>
    <mergeCell ref="C8220:F8220"/>
    <mergeCell ref="I8220:J8220"/>
    <mergeCell ref="K8220:N8220"/>
    <mergeCell ref="O8220:P8220"/>
    <mergeCell ref="A8221:B8221"/>
    <mergeCell ref="C8221:F8221"/>
    <mergeCell ref="I8221:J8221"/>
    <mergeCell ref="K8221:N8221"/>
    <mergeCell ref="O8221:P8221"/>
    <mergeCell ref="A8218:B8218"/>
    <mergeCell ref="C8218:F8218"/>
    <mergeCell ref="I8218:J8218"/>
    <mergeCell ref="K8218:N8218"/>
    <mergeCell ref="O8218:P8218"/>
    <mergeCell ref="A8219:B8219"/>
    <mergeCell ref="C8219:F8219"/>
    <mergeCell ref="I8219:J8219"/>
    <mergeCell ref="K8219:N8219"/>
    <mergeCell ref="O8219:P8219"/>
    <mergeCell ref="A8216:B8216"/>
    <mergeCell ref="C8216:F8216"/>
    <mergeCell ref="I8216:J8216"/>
    <mergeCell ref="K8216:N8216"/>
    <mergeCell ref="O8216:P8216"/>
    <mergeCell ref="A8217:B8217"/>
    <mergeCell ref="C8217:F8217"/>
    <mergeCell ref="I8217:J8217"/>
    <mergeCell ref="K8217:N8217"/>
    <mergeCell ref="O8217:P8217"/>
    <mergeCell ref="A8230:B8230"/>
    <mergeCell ref="C8230:F8230"/>
    <mergeCell ref="I8230:J8230"/>
    <mergeCell ref="K8230:N8230"/>
    <mergeCell ref="O8230:P8230"/>
    <mergeCell ref="A8231:B8231"/>
    <mergeCell ref="C8231:F8231"/>
    <mergeCell ref="I8231:J8231"/>
    <mergeCell ref="K8231:N8231"/>
    <mergeCell ref="O8231:P8231"/>
    <mergeCell ref="A8228:B8228"/>
    <mergeCell ref="C8228:F8228"/>
    <mergeCell ref="I8228:J8228"/>
    <mergeCell ref="K8228:N8228"/>
    <mergeCell ref="O8228:P8228"/>
    <mergeCell ref="A8229:B8229"/>
    <mergeCell ref="C8229:F8229"/>
    <mergeCell ref="I8229:J8229"/>
    <mergeCell ref="K8229:N8229"/>
    <mergeCell ref="O8229:P8229"/>
    <mergeCell ref="A8226:B8226"/>
    <mergeCell ref="C8226:F8226"/>
    <mergeCell ref="I8226:J8226"/>
    <mergeCell ref="K8226:N8226"/>
    <mergeCell ref="O8226:P8226"/>
    <mergeCell ref="A8227:B8227"/>
    <mergeCell ref="C8227:F8227"/>
    <mergeCell ref="I8227:J8227"/>
    <mergeCell ref="K8227:N8227"/>
    <mergeCell ref="O8227:P8227"/>
    <mergeCell ref="A8224:B8224"/>
    <mergeCell ref="C8224:F8224"/>
    <mergeCell ref="I8224:J8224"/>
    <mergeCell ref="K8224:N8224"/>
    <mergeCell ref="O8224:P8224"/>
    <mergeCell ref="A8225:B8225"/>
    <mergeCell ref="C8225:F8225"/>
    <mergeCell ref="I8225:J8225"/>
    <mergeCell ref="K8225:N8225"/>
    <mergeCell ref="O8225:P8225"/>
    <mergeCell ref="A8238:B8238"/>
    <mergeCell ref="C8238:F8238"/>
    <mergeCell ref="I8238:J8238"/>
    <mergeCell ref="K8238:N8238"/>
    <mergeCell ref="O8238:P8238"/>
    <mergeCell ref="A8239:B8239"/>
    <mergeCell ref="C8239:F8239"/>
    <mergeCell ref="I8239:J8239"/>
    <mergeCell ref="K8239:N8239"/>
    <mergeCell ref="O8239:P8239"/>
    <mergeCell ref="A8236:B8236"/>
    <mergeCell ref="C8236:F8236"/>
    <mergeCell ref="I8236:J8236"/>
    <mergeCell ref="K8236:N8236"/>
    <mergeCell ref="O8236:P8236"/>
    <mergeCell ref="A8237:B8237"/>
    <mergeCell ref="C8237:F8237"/>
    <mergeCell ref="I8237:J8237"/>
    <mergeCell ref="K8237:N8237"/>
    <mergeCell ref="O8237:P8237"/>
    <mergeCell ref="A8234:B8234"/>
    <mergeCell ref="C8234:F8234"/>
    <mergeCell ref="I8234:J8234"/>
    <mergeCell ref="K8234:N8234"/>
    <mergeCell ref="O8234:P8234"/>
    <mergeCell ref="A8235:B8235"/>
    <mergeCell ref="C8235:F8235"/>
    <mergeCell ref="I8235:J8235"/>
    <mergeCell ref="K8235:N8235"/>
    <mergeCell ref="O8235:P8235"/>
    <mergeCell ref="A8232:B8232"/>
    <mergeCell ref="C8232:F8232"/>
    <mergeCell ref="I8232:J8232"/>
    <mergeCell ref="K8232:N8232"/>
    <mergeCell ref="O8232:P8232"/>
    <mergeCell ref="A8233:B8233"/>
    <mergeCell ref="C8233:F8233"/>
    <mergeCell ref="I8233:J8233"/>
    <mergeCell ref="K8233:N8233"/>
    <mergeCell ref="O8233:P8233"/>
    <mergeCell ref="A8246:B8246"/>
    <mergeCell ref="C8246:F8246"/>
    <mergeCell ref="I8246:J8246"/>
    <mergeCell ref="K8246:N8246"/>
    <mergeCell ref="O8246:P8246"/>
    <mergeCell ref="A8247:B8247"/>
    <mergeCell ref="C8247:F8247"/>
    <mergeCell ref="I8247:J8247"/>
    <mergeCell ref="K8247:N8247"/>
    <mergeCell ref="O8247:P8247"/>
    <mergeCell ref="A8244:B8244"/>
    <mergeCell ref="C8244:F8244"/>
    <mergeCell ref="I8244:J8244"/>
    <mergeCell ref="K8244:N8244"/>
    <mergeCell ref="O8244:P8244"/>
    <mergeCell ref="A8245:B8245"/>
    <mergeCell ref="C8245:F8245"/>
    <mergeCell ref="I8245:J8245"/>
    <mergeCell ref="K8245:N8245"/>
    <mergeCell ref="O8245:P8245"/>
    <mergeCell ref="A8242:B8242"/>
    <mergeCell ref="C8242:F8242"/>
    <mergeCell ref="I8242:J8242"/>
    <mergeCell ref="K8242:N8242"/>
    <mergeCell ref="O8242:P8242"/>
    <mergeCell ref="A8243:B8243"/>
    <mergeCell ref="C8243:F8243"/>
    <mergeCell ref="I8243:J8243"/>
    <mergeCell ref="K8243:N8243"/>
    <mergeCell ref="O8243:P8243"/>
    <mergeCell ref="A8240:B8240"/>
    <mergeCell ref="C8240:F8240"/>
    <mergeCell ref="I8240:J8240"/>
    <mergeCell ref="K8240:N8240"/>
    <mergeCell ref="O8240:P8240"/>
    <mergeCell ref="A8241:B8241"/>
    <mergeCell ref="C8241:F8241"/>
    <mergeCell ref="I8241:J8241"/>
    <mergeCell ref="K8241:N8241"/>
    <mergeCell ref="O8241:P8241"/>
    <mergeCell ref="A8254:B8254"/>
    <mergeCell ref="C8254:F8254"/>
    <mergeCell ref="I8254:J8254"/>
    <mergeCell ref="K8254:N8254"/>
    <mergeCell ref="O8254:P8254"/>
    <mergeCell ref="A8255:B8255"/>
    <mergeCell ref="C8255:F8255"/>
    <mergeCell ref="I8255:J8255"/>
    <mergeCell ref="K8255:N8255"/>
    <mergeCell ref="O8255:P8255"/>
    <mergeCell ref="A8252:B8252"/>
    <mergeCell ref="C8252:F8252"/>
    <mergeCell ref="I8252:J8252"/>
    <mergeCell ref="K8252:N8252"/>
    <mergeCell ref="O8252:P8252"/>
    <mergeCell ref="A8253:B8253"/>
    <mergeCell ref="C8253:F8253"/>
    <mergeCell ref="I8253:J8253"/>
    <mergeCell ref="K8253:N8253"/>
    <mergeCell ref="O8253:P8253"/>
    <mergeCell ref="A8250:B8250"/>
    <mergeCell ref="C8250:F8250"/>
    <mergeCell ref="I8250:J8250"/>
    <mergeCell ref="K8250:N8250"/>
    <mergeCell ref="O8250:P8250"/>
    <mergeCell ref="A8251:B8251"/>
    <mergeCell ref="C8251:F8251"/>
    <mergeCell ref="I8251:J8251"/>
    <mergeCell ref="K8251:N8251"/>
    <mergeCell ref="O8251:P8251"/>
    <mergeCell ref="A8248:B8248"/>
    <mergeCell ref="C8248:F8248"/>
    <mergeCell ref="I8248:J8248"/>
    <mergeCell ref="K8248:N8248"/>
    <mergeCell ref="O8248:P8248"/>
    <mergeCell ref="A8249:B8249"/>
    <mergeCell ref="C8249:F8249"/>
    <mergeCell ref="I8249:J8249"/>
    <mergeCell ref="K8249:N8249"/>
    <mergeCell ref="O8249:P8249"/>
    <mergeCell ref="A8262:B8262"/>
    <mergeCell ref="C8262:F8262"/>
    <mergeCell ref="I8262:J8262"/>
    <mergeCell ref="K8262:N8262"/>
    <mergeCell ref="O8262:P8262"/>
    <mergeCell ref="A8263:B8263"/>
    <mergeCell ref="C8263:F8263"/>
    <mergeCell ref="I8263:J8263"/>
    <mergeCell ref="K8263:N8263"/>
    <mergeCell ref="O8263:P8263"/>
    <mergeCell ref="A8260:B8260"/>
    <mergeCell ref="C8260:F8260"/>
    <mergeCell ref="I8260:J8260"/>
    <mergeCell ref="K8260:N8260"/>
    <mergeCell ref="O8260:P8260"/>
    <mergeCell ref="A8261:B8261"/>
    <mergeCell ref="C8261:F8261"/>
    <mergeCell ref="I8261:J8261"/>
    <mergeCell ref="K8261:N8261"/>
    <mergeCell ref="O8261:P8261"/>
    <mergeCell ref="A8258:B8258"/>
    <mergeCell ref="C8258:F8258"/>
    <mergeCell ref="I8258:J8258"/>
    <mergeCell ref="K8258:N8258"/>
    <mergeCell ref="O8258:P8258"/>
    <mergeCell ref="A8259:B8259"/>
    <mergeCell ref="C8259:F8259"/>
    <mergeCell ref="I8259:J8259"/>
    <mergeCell ref="K8259:N8259"/>
    <mergeCell ref="O8259:P8259"/>
    <mergeCell ref="A8256:B8256"/>
    <mergeCell ref="C8256:F8256"/>
    <mergeCell ref="I8256:J8256"/>
    <mergeCell ref="K8256:N8256"/>
    <mergeCell ref="O8256:P8256"/>
    <mergeCell ref="A8257:B8257"/>
    <mergeCell ref="C8257:F8257"/>
    <mergeCell ref="I8257:J8257"/>
    <mergeCell ref="K8257:N8257"/>
    <mergeCell ref="O8257:P8257"/>
    <mergeCell ref="A8270:B8270"/>
    <mergeCell ref="C8270:F8270"/>
    <mergeCell ref="I8270:J8270"/>
    <mergeCell ref="K8270:N8270"/>
    <mergeCell ref="O8270:P8270"/>
    <mergeCell ref="A8271:B8271"/>
    <mergeCell ref="C8271:F8271"/>
    <mergeCell ref="I8271:J8271"/>
    <mergeCell ref="K8271:N8271"/>
    <mergeCell ref="O8271:P8271"/>
    <mergeCell ref="A8268:B8268"/>
    <mergeCell ref="C8268:F8268"/>
    <mergeCell ref="I8268:J8268"/>
    <mergeCell ref="K8268:N8268"/>
    <mergeCell ref="O8268:P8268"/>
    <mergeCell ref="A8269:B8269"/>
    <mergeCell ref="C8269:F8269"/>
    <mergeCell ref="I8269:J8269"/>
    <mergeCell ref="K8269:N8269"/>
    <mergeCell ref="O8269:P8269"/>
    <mergeCell ref="A8266:B8266"/>
    <mergeCell ref="C8266:F8266"/>
    <mergeCell ref="I8266:J8266"/>
    <mergeCell ref="K8266:N8266"/>
    <mergeCell ref="O8266:P8266"/>
    <mergeCell ref="A8267:B8267"/>
    <mergeCell ref="C8267:F8267"/>
    <mergeCell ref="I8267:J8267"/>
    <mergeCell ref="K8267:N8267"/>
    <mergeCell ref="O8267:P8267"/>
    <mergeCell ref="A8264:B8264"/>
    <mergeCell ref="C8264:F8264"/>
    <mergeCell ref="I8264:J8264"/>
    <mergeCell ref="K8264:N8264"/>
    <mergeCell ref="O8264:P8264"/>
    <mergeCell ref="A8265:B8265"/>
    <mergeCell ref="C8265:F8265"/>
    <mergeCell ref="I8265:J8265"/>
    <mergeCell ref="K8265:N8265"/>
    <mergeCell ref="O8265:P8265"/>
    <mergeCell ref="A8278:B8278"/>
    <mergeCell ref="C8278:F8278"/>
    <mergeCell ref="I8278:J8278"/>
    <mergeCell ref="K8278:N8278"/>
    <mergeCell ref="O8278:P8278"/>
    <mergeCell ref="A8279:B8279"/>
    <mergeCell ref="C8279:F8279"/>
    <mergeCell ref="I8279:J8279"/>
    <mergeCell ref="K8279:N8279"/>
    <mergeCell ref="O8279:P8279"/>
    <mergeCell ref="A8276:B8276"/>
    <mergeCell ref="C8276:F8276"/>
    <mergeCell ref="I8276:J8276"/>
    <mergeCell ref="K8276:N8276"/>
    <mergeCell ref="O8276:P8276"/>
    <mergeCell ref="A8277:B8277"/>
    <mergeCell ref="C8277:F8277"/>
    <mergeCell ref="I8277:J8277"/>
    <mergeCell ref="K8277:N8277"/>
    <mergeCell ref="O8277:P8277"/>
    <mergeCell ref="A8274:B8274"/>
    <mergeCell ref="C8274:F8274"/>
    <mergeCell ref="I8274:J8274"/>
    <mergeCell ref="K8274:N8274"/>
    <mergeCell ref="O8274:P8274"/>
    <mergeCell ref="A8275:B8275"/>
    <mergeCell ref="C8275:F8275"/>
    <mergeCell ref="I8275:J8275"/>
    <mergeCell ref="K8275:N8275"/>
    <mergeCell ref="O8275:P8275"/>
    <mergeCell ref="A8272:B8272"/>
    <mergeCell ref="C8272:F8272"/>
    <mergeCell ref="I8272:J8272"/>
    <mergeCell ref="K8272:N8272"/>
    <mergeCell ref="O8272:P8272"/>
    <mergeCell ref="A8273:B8273"/>
    <mergeCell ref="C8273:F8273"/>
    <mergeCell ref="I8273:J8273"/>
    <mergeCell ref="K8273:N8273"/>
    <mergeCell ref="O8273:P8273"/>
    <mergeCell ref="A8286:B8286"/>
    <mergeCell ref="C8286:F8286"/>
    <mergeCell ref="I8286:J8286"/>
    <mergeCell ref="K8286:N8286"/>
    <mergeCell ref="O8286:P8286"/>
    <mergeCell ref="A8287:B8287"/>
    <mergeCell ref="C8287:F8287"/>
    <mergeCell ref="I8287:J8287"/>
    <mergeCell ref="K8287:N8287"/>
    <mergeCell ref="O8287:P8287"/>
    <mergeCell ref="A8284:B8284"/>
    <mergeCell ref="C8284:F8284"/>
    <mergeCell ref="I8284:J8284"/>
    <mergeCell ref="K8284:N8284"/>
    <mergeCell ref="O8284:P8284"/>
    <mergeCell ref="A8285:B8285"/>
    <mergeCell ref="C8285:F8285"/>
    <mergeCell ref="I8285:J8285"/>
    <mergeCell ref="K8285:N8285"/>
    <mergeCell ref="O8285:P8285"/>
    <mergeCell ref="A8282:B8282"/>
    <mergeCell ref="C8282:F8282"/>
    <mergeCell ref="I8282:J8282"/>
    <mergeCell ref="K8282:N8282"/>
    <mergeCell ref="O8282:P8282"/>
    <mergeCell ref="A8283:B8283"/>
    <mergeCell ref="C8283:F8283"/>
    <mergeCell ref="I8283:J8283"/>
    <mergeCell ref="K8283:N8283"/>
    <mergeCell ref="O8283:P8283"/>
    <mergeCell ref="A8280:B8280"/>
    <mergeCell ref="C8280:F8280"/>
    <mergeCell ref="I8280:J8280"/>
    <mergeCell ref="K8280:N8280"/>
    <mergeCell ref="O8280:P8280"/>
    <mergeCell ref="A8281:B8281"/>
    <mergeCell ref="C8281:F8281"/>
    <mergeCell ref="I8281:J8281"/>
    <mergeCell ref="K8281:N8281"/>
    <mergeCell ref="O8281:P8281"/>
    <mergeCell ref="A8294:B8294"/>
    <mergeCell ref="C8294:F8294"/>
    <mergeCell ref="I8294:J8294"/>
    <mergeCell ref="K8294:N8294"/>
    <mergeCell ref="O8294:P8294"/>
    <mergeCell ref="A8295:B8295"/>
    <mergeCell ref="C8295:F8295"/>
    <mergeCell ref="I8295:J8295"/>
    <mergeCell ref="K8295:N8295"/>
    <mergeCell ref="O8295:P8295"/>
    <mergeCell ref="A8292:B8292"/>
    <mergeCell ref="C8292:F8292"/>
    <mergeCell ref="I8292:J8292"/>
    <mergeCell ref="K8292:N8292"/>
    <mergeCell ref="O8292:P8292"/>
    <mergeCell ref="A8293:B8293"/>
    <mergeCell ref="C8293:F8293"/>
    <mergeCell ref="I8293:J8293"/>
    <mergeCell ref="K8293:N8293"/>
    <mergeCell ref="O8293:P8293"/>
    <mergeCell ref="A8290:B8290"/>
    <mergeCell ref="C8290:F8290"/>
    <mergeCell ref="I8290:J8290"/>
    <mergeCell ref="K8290:N8290"/>
    <mergeCell ref="O8290:P8290"/>
    <mergeCell ref="A8291:B8291"/>
    <mergeCell ref="C8291:F8291"/>
    <mergeCell ref="I8291:J8291"/>
    <mergeCell ref="K8291:N8291"/>
    <mergeCell ref="O8291:P8291"/>
    <mergeCell ref="A8288:B8288"/>
    <mergeCell ref="C8288:F8288"/>
    <mergeCell ref="I8288:J8288"/>
    <mergeCell ref="K8288:N8288"/>
    <mergeCell ref="O8288:P8288"/>
    <mergeCell ref="A8289:B8289"/>
    <mergeCell ref="C8289:F8289"/>
    <mergeCell ref="I8289:J8289"/>
    <mergeCell ref="K8289:N8289"/>
    <mergeCell ref="O8289:P8289"/>
    <mergeCell ref="A8302:B8302"/>
    <mergeCell ref="C8302:F8302"/>
    <mergeCell ref="I8302:J8302"/>
    <mergeCell ref="K8302:N8302"/>
    <mergeCell ref="O8302:P8302"/>
    <mergeCell ref="A8303:B8303"/>
    <mergeCell ref="C8303:F8303"/>
    <mergeCell ref="I8303:J8303"/>
    <mergeCell ref="K8303:N8303"/>
    <mergeCell ref="O8303:P8303"/>
    <mergeCell ref="A8300:B8300"/>
    <mergeCell ref="C8300:F8300"/>
    <mergeCell ref="I8300:J8300"/>
    <mergeCell ref="K8300:N8300"/>
    <mergeCell ref="O8300:P8300"/>
    <mergeCell ref="A8301:B8301"/>
    <mergeCell ref="C8301:F8301"/>
    <mergeCell ref="I8301:J8301"/>
    <mergeCell ref="K8301:N8301"/>
    <mergeCell ref="O8301:P8301"/>
    <mergeCell ref="A8298:B8298"/>
    <mergeCell ref="C8298:F8298"/>
    <mergeCell ref="I8298:J8298"/>
    <mergeCell ref="K8298:N8298"/>
    <mergeCell ref="O8298:P8298"/>
    <mergeCell ref="A8299:B8299"/>
    <mergeCell ref="C8299:F8299"/>
    <mergeCell ref="I8299:J8299"/>
    <mergeCell ref="K8299:N8299"/>
    <mergeCell ref="O8299:P8299"/>
    <mergeCell ref="A8296:B8296"/>
    <mergeCell ref="C8296:F8296"/>
    <mergeCell ref="I8296:J8296"/>
    <mergeCell ref="K8296:N8296"/>
    <mergeCell ref="O8296:P8296"/>
    <mergeCell ref="A8297:B8297"/>
    <mergeCell ref="C8297:F8297"/>
    <mergeCell ref="I8297:J8297"/>
    <mergeCell ref="K8297:N8297"/>
    <mergeCell ref="O8297:P8297"/>
    <mergeCell ref="A8310:B8310"/>
    <mergeCell ref="C8310:F8310"/>
    <mergeCell ref="I8310:J8310"/>
    <mergeCell ref="K8310:N8310"/>
    <mergeCell ref="O8310:P8310"/>
    <mergeCell ref="A8311:B8311"/>
    <mergeCell ref="C8311:F8311"/>
    <mergeCell ref="I8311:J8311"/>
    <mergeCell ref="K8311:N8311"/>
    <mergeCell ref="O8311:P8311"/>
    <mergeCell ref="A8308:B8308"/>
    <mergeCell ref="C8308:F8308"/>
    <mergeCell ref="I8308:J8308"/>
    <mergeCell ref="K8308:N8308"/>
    <mergeCell ref="O8308:P8308"/>
    <mergeCell ref="A8309:B8309"/>
    <mergeCell ref="C8309:F8309"/>
    <mergeCell ref="I8309:J8309"/>
    <mergeCell ref="K8309:N8309"/>
    <mergeCell ref="O8309:P8309"/>
    <mergeCell ref="A8306:B8306"/>
    <mergeCell ref="C8306:F8306"/>
    <mergeCell ref="I8306:J8306"/>
    <mergeCell ref="K8306:N8306"/>
    <mergeCell ref="O8306:P8306"/>
    <mergeCell ref="A8307:B8307"/>
    <mergeCell ref="C8307:F8307"/>
    <mergeCell ref="I8307:J8307"/>
    <mergeCell ref="K8307:N8307"/>
    <mergeCell ref="O8307:P8307"/>
    <mergeCell ref="A8304:B8304"/>
    <mergeCell ref="C8304:F8304"/>
    <mergeCell ref="I8304:J8304"/>
    <mergeCell ref="K8304:N8304"/>
    <mergeCell ref="O8304:P8304"/>
    <mergeCell ref="A8305:B8305"/>
    <mergeCell ref="C8305:F8305"/>
    <mergeCell ref="I8305:J8305"/>
    <mergeCell ref="K8305:N8305"/>
    <mergeCell ref="O8305:P8305"/>
    <mergeCell ref="A8318:B8318"/>
    <mergeCell ref="C8318:F8318"/>
    <mergeCell ref="I8318:J8318"/>
    <mergeCell ref="K8318:N8318"/>
    <mergeCell ref="O8318:P8318"/>
    <mergeCell ref="A8319:B8319"/>
    <mergeCell ref="C8319:F8319"/>
    <mergeCell ref="I8319:J8319"/>
    <mergeCell ref="K8319:N8319"/>
    <mergeCell ref="O8319:P8319"/>
    <mergeCell ref="A8316:B8316"/>
    <mergeCell ref="C8316:F8316"/>
    <mergeCell ref="I8316:J8316"/>
    <mergeCell ref="K8316:N8316"/>
    <mergeCell ref="O8316:P8316"/>
    <mergeCell ref="A8317:B8317"/>
    <mergeCell ref="C8317:F8317"/>
    <mergeCell ref="I8317:J8317"/>
    <mergeCell ref="K8317:N8317"/>
    <mergeCell ref="O8317:P8317"/>
    <mergeCell ref="A8314:B8314"/>
    <mergeCell ref="C8314:F8314"/>
    <mergeCell ref="I8314:J8314"/>
    <mergeCell ref="K8314:N8314"/>
    <mergeCell ref="O8314:P8314"/>
    <mergeCell ref="A8315:B8315"/>
    <mergeCell ref="C8315:F8315"/>
    <mergeCell ref="I8315:J8315"/>
    <mergeCell ref="K8315:N8315"/>
    <mergeCell ref="O8315:P8315"/>
    <mergeCell ref="A8312:B8312"/>
    <mergeCell ref="C8312:F8312"/>
    <mergeCell ref="I8312:J8312"/>
    <mergeCell ref="K8312:N8312"/>
    <mergeCell ref="O8312:P8312"/>
    <mergeCell ref="A8313:B8313"/>
    <mergeCell ref="C8313:F8313"/>
    <mergeCell ref="I8313:J8313"/>
    <mergeCell ref="K8313:N8313"/>
    <mergeCell ref="O8313:P8313"/>
    <mergeCell ref="A8326:B8326"/>
    <mergeCell ref="C8326:F8326"/>
    <mergeCell ref="I8326:J8326"/>
    <mergeCell ref="K8326:N8326"/>
    <mergeCell ref="O8326:P8326"/>
    <mergeCell ref="A8327:B8327"/>
    <mergeCell ref="C8327:F8327"/>
    <mergeCell ref="I8327:J8327"/>
    <mergeCell ref="K8327:N8327"/>
    <mergeCell ref="O8327:P8327"/>
    <mergeCell ref="A8324:B8324"/>
    <mergeCell ref="C8324:F8324"/>
    <mergeCell ref="I8324:J8324"/>
    <mergeCell ref="K8324:N8324"/>
    <mergeCell ref="O8324:P8324"/>
    <mergeCell ref="A8325:B8325"/>
    <mergeCell ref="C8325:F8325"/>
    <mergeCell ref="I8325:J8325"/>
    <mergeCell ref="K8325:N8325"/>
    <mergeCell ref="O8325:P8325"/>
    <mergeCell ref="A8322:B8322"/>
    <mergeCell ref="C8322:F8322"/>
    <mergeCell ref="I8322:J8322"/>
    <mergeCell ref="K8322:N8322"/>
    <mergeCell ref="O8322:P8322"/>
    <mergeCell ref="A8323:B8323"/>
    <mergeCell ref="C8323:F8323"/>
    <mergeCell ref="I8323:J8323"/>
    <mergeCell ref="K8323:N8323"/>
    <mergeCell ref="O8323:P8323"/>
    <mergeCell ref="A8320:B8320"/>
    <mergeCell ref="C8320:F8320"/>
    <mergeCell ref="I8320:J8320"/>
    <mergeCell ref="K8320:N8320"/>
    <mergeCell ref="O8320:P8320"/>
    <mergeCell ref="A8321:B8321"/>
    <mergeCell ref="C8321:F8321"/>
    <mergeCell ref="I8321:J8321"/>
    <mergeCell ref="K8321:N8321"/>
    <mergeCell ref="O8321:P8321"/>
    <mergeCell ref="A8334:B8334"/>
    <mergeCell ref="C8334:F8334"/>
    <mergeCell ref="I8334:J8334"/>
    <mergeCell ref="K8334:N8334"/>
    <mergeCell ref="O8334:P8334"/>
    <mergeCell ref="A8335:B8335"/>
    <mergeCell ref="C8335:F8335"/>
    <mergeCell ref="I8335:J8335"/>
    <mergeCell ref="K8335:N8335"/>
    <mergeCell ref="O8335:P8335"/>
    <mergeCell ref="A8332:B8332"/>
    <mergeCell ref="C8332:F8332"/>
    <mergeCell ref="I8332:J8332"/>
    <mergeCell ref="K8332:N8332"/>
    <mergeCell ref="O8332:P8332"/>
    <mergeCell ref="A8333:B8333"/>
    <mergeCell ref="C8333:F8333"/>
    <mergeCell ref="I8333:J8333"/>
    <mergeCell ref="K8333:N8333"/>
    <mergeCell ref="O8333:P8333"/>
    <mergeCell ref="A8330:B8330"/>
    <mergeCell ref="C8330:F8330"/>
    <mergeCell ref="I8330:J8330"/>
    <mergeCell ref="K8330:N8330"/>
    <mergeCell ref="O8330:P8330"/>
    <mergeCell ref="A8331:B8331"/>
    <mergeCell ref="C8331:F8331"/>
    <mergeCell ref="I8331:J8331"/>
    <mergeCell ref="K8331:N8331"/>
    <mergeCell ref="O8331:P8331"/>
    <mergeCell ref="A8328:B8328"/>
    <mergeCell ref="C8328:F8328"/>
    <mergeCell ref="I8328:J8328"/>
    <mergeCell ref="K8328:N8328"/>
    <mergeCell ref="O8328:P8328"/>
    <mergeCell ref="A8329:B8329"/>
    <mergeCell ref="C8329:F8329"/>
    <mergeCell ref="I8329:J8329"/>
    <mergeCell ref="K8329:N8329"/>
    <mergeCell ref="O8329:P8329"/>
    <mergeCell ref="A8342:B8342"/>
    <mergeCell ref="C8342:F8342"/>
    <mergeCell ref="I8342:J8342"/>
    <mergeCell ref="K8342:N8342"/>
    <mergeCell ref="O8342:P8342"/>
    <mergeCell ref="A8343:B8343"/>
    <mergeCell ref="C8343:F8343"/>
    <mergeCell ref="I8343:J8343"/>
    <mergeCell ref="K8343:N8343"/>
    <mergeCell ref="O8343:P8343"/>
    <mergeCell ref="A8340:B8340"/>
    <mergeCell ref="C8340:F8340"/>
    <mergeCell ref="I8340:J8340"/>
    <mergeCell ref="K8340:N8340"/>
    <mergeCell ref="O8340:P8340"/>
    <mergeCell ref="A8341:B8341"/>
    <mergeCell ref="C8341:F8341"/>
    <mergeCell ref="I8341:J8341"/>
    <mergeCell ref="K8341:N8341"/>
    <mergeCell ref="O8341:P8341"/>
    <mergeCell ref="A8338:B8338"/>
    <mergeCell ref="C8338:F8338"/>
    <mergeCell ref="I8338:J8338"/>
    <mergeCell ref="K8338:N8338"/>
    <mergeCell ref="O8338:P8338"/>
    <mergeCell ref="A8339:B8339"/>
    <mergeCell ref="C8339:F8339"/>
    <mergeCell ref="I8339:J8339"/>
    <mergeCell ref="K8339:N8339"/>
    <mergeCell ref="O8339:P8339"/>
    <mergeCell ref="A8336:B8336"/>
    <mergeCell ref="C8336:F8336"/>
    <mergeCell ref="I8336:J8336"/>
    <mergeCell ref="K8336:N8336"/>
    <mergeCell ref="O8336:P8336"/>
    <mergeCell ref="A8337:B8337"/>
    <mergeCell ref="C8337:F8337"/>
    <mergeCell ref="I8337:J8337"/>
    <mergeCell ref="K8337:N8337"/>
    <mergeCell ref="O8337:P8337"/>
    <mergeCell ref="A8350:B8350"/>
    <mergeCell ref="C8350:F8350"/>
    <mergeCell ref="I8350:J8350"/>
    <mergeCell ref="K8350:N8350"/>
    <mergeCell ref="O8350:P8350"/>
    <mergeCell ref="A8351:B8351"/>
    <mergeCell ref="C8351:F8351"/>
    <mergeCell ref="I8351:J8351"/>
    <mergeCell ref="K8351:N8351"/>
    <mergeCell ref="O8351:P8351"/>
    <mergeCell ref="A8348:B8348"/>
    <mergeCell ref="C8348:F8348"/>
    <mergeCell ref="I8348:J8348"/>
    <mergeCell ref="K8348:N8348"/>
    <mergeCell ref="O8348:P8348"/>
    <mergeCell ref="A8349:B8349"/>
    <mergeCell ref="C8349:F8349"/>
    <mergeCell ref="I8349:J8349"/>
    <mergeCell ref="K8349:N8349"/>
    <mergeCell ref="O8349:P8349"/>
    <mergeCell ref="A8346:B8346"/>
    <mergeCell ref="C8346:F8346"/>
    <mergeCell ref="I8346:J8346"/>
    <mergeCell ref="K8346:N8346"/>
    <mergeCell ref="O8346:P8346"/>
    <mergeCell ref="A8347:B8347"/>
    <mergeCell ref="C8347:F8347"/>
    <mergeCell ref="I8347:J8347"/>
    <mergeCell ref="K8347:N8347"/>
    <mergeCell ref="O8347:P8347"/>
    <mergeCell ref="A8344:B8344"/>
    <mergeCell ref="C8344:F8344"/>
    <mergeCell ref="I8344:J8344"/>
    <mergeCell ref="K8344:N8344"/>
    <mergeCell ref="O8344:P8344"/>
    <mergeCell ref="A8345:B8345"/>
    <mergeCell ref="C8345:F8345"/>
    <mergeCell ref="I8345:J8345"/>
    <mergeCell ref="K8345:N8345"/>
    <mergeCell ref="O8345:P8345"/>
    <mergeCell ref="A8358:B8358"/>
    <mergeCell ref="C8358:F8358"/>
    <mergeCell ref="I8358:J8358"/>
    <mergeCell ref="K8358:N8358"/>
    <mergeCell ref="O8358:P8358"/>
    <mergeCell ref="A8359:B8359"/>
    <mergeCell ref="C8359:F8359"/>
    <mergeCell ref="I8359:J8359"/>
    <mergeCell ref="K8359:N8359"/>
    <mergeCell ref="O8359:P8359"/>
    <mergeCell ref="A8356:B8356"/>
    <mergeCell ref="C8356:F8356"/>
    <mergeCell ref="I8356:J8356"/>
    <mergeCell ref="K8356:N8356"/>
    <mergeCell ref="O8356:P8356"/>
    <mergeCell ref="A8357:B8357"/>
    <mergeCell ref="C8357:F8357"/>
    <mergeCell ref="I8357:J8357"/>
    <mergeCell ref="K8357:N8357"/>
    <mergeCell ref="O8357:P8357"/>
    <mergeCell ref="A8354:B8354"/>
    <mergeCell ref="C8354:F8354"/>
    <mergeCell ref="I8354:J8354"/>
    <mergeCell ref="K8354:N8354"/>
    <mergeCell ref="O8354:P8354"/>
    <mergeCell ref="A8355:B8355"/>
    <mergeCell ref="C8355:F8355"/>
    <mergeCell ref="I8355:J8355"/>
    <mergeCell ref="K8355:N8355"/>
    <mergeCell ref="O8355:P8355"/>
    <mergeCell ref="A8352:B8352"/>
    <mergeCell ref="C8352:F8352"/>
    <mergeCell ref="I8352:J8352"/>
    <mergeCell ref="K8352:N8352"/>
    <mergeCell ref="O8352:P8352"/>
    <mergeCell ref="A8353:B8353"/>
    <mergeCell ref="C8353:F8353"/>
    <mergeCell ref="I8353:J8353"/>
    <mergeCell ref="K8353:N8353"/>
    <mergeCell ref="O8353:P8353"/>
    <mergeCell ref="A8367:B8367"/>
    <mergeCell ref="C8367:F8367"/>
    <mergeCell ref="I8367:J8367"/>
    <mergeCell ref="K8367:N8367"/>
    <mergeCell ref="O8367:P8367"/>
    <mergeCell ref="A8368:B8368"/>
    <mergeCell ref="C8368:F8368"/>
    <mergeCell ref="I8368:J8368"/>
    <mergeCell ref="K8368:N8368"/>
    <mergeCell ref="O8368:P8368"/>
    <mergeCell ref="A8365:B8365"/>
    <mergeCell ref="C8365:F8365"/>
    <mergeCell ref="I8365:J8365"/>
    <mergeCell ref="K8365:N8365"/>
    <mergeCell ref="O8365:P8365"/>
    <mergeCell ref="A8366:B8366"/>
    <mergeCell ref="C8366:F8366"/>
    <mergeCell ref="I8366:J8366"/>
    <mergeCell ref="K8366:N8366"/>
    <mergeCell ref="O8366:P8366"/>
    <mergeCell ref="A8362:F8362"/>
    <mergeCell ref="I8362:J8362"/>
    <mergeCell ref="K8362:N8362"/>
    <mergeCell ref="O8362:P8362"/>
    <mergeCell ref="A8364:B8364"/>
    <mergeCell ref="C8364:Q8364"/>
    <mergeCell ref="A8360:B8360"/>
    <mergeCell ref="C8360:F8360"/>
    <mergeCell ref="I8360:J8360"/>
    <mergeCell ref="K8360:N8360"/>
    <mergeCell ref="O8360:P8360"/>
    <mergeCell ref="A8361:B8361"/>
    <mergeCell ref="C8361:F8361"/>
    <mergeCell ref="I8361:J8361"/>
    <mergeCell ref="K8361:N8361"/>
    <mergeCell ref="O8361:P8361"/>
    <mergeCell ref="A8376:B8376"/>
    <mergeCell ref="C8376:F8376"/>
    <mergeCell ref="I8376:J8376"/>
    <mergeCell ref="K8376:N8376"/>
    <mergeCell ref="O8376:P8376"/>
    <mergeCell ref="A8377:B8377"/>
    <mergeCell ref="C8377:F8377"/>
    <mergeCell ref="I8377:J8377"/>
    <mergeCell ref="K8377:N8377"/>
    <mergeCell ref="O8377:P8377"/>
    <mergeCell ref="A8374:B8374"/>
    <mergeCell ref="C8374:F8374"/>
    <mergeCell ref="I8374:J8374"/>
    <mergeCell ref="K8374:N8374"/>
    <mergeCell ref="O8374:P8374"/>
    <mergeCell ref="A8375:B8375"/>
    <mergeCell ref="C8375:F8375"/>
    <mergeCell ref="I8375:J8375"/>
    <mergeCell ref="K8375:N8375"/>
    <mergeCell ref="O8375:P8375"/>
    <mergeCell ref="A8372:B8372"/>
    <mergeCell ref="C8372:F8372"/>
    <mergeCell ref="I8372:J8372"/>
    <mergeCell ref="K8372:N8372"/>
    <mergeCell ref="O8372:P8372"/>
    <mergeCell ref="A8373:B8373"/>
    <mergeCell ref="C8373:F8373"/>
    <mergeCell ref="I8373:J8373"/>
    <mergeCell ref="K8373:N8373"/>
    <mergeCell ref="O8373:P8373"/>
    <mergeCell ref="A8369:F8369"/>
    <mergeCell ref="I8369:J8369"/>
    <mergeCell ref="K8369:N8369"/>
    <mergeCell ref="O8369:P8369"/>
    <mergeCell ref="A8371:B8371"/>
    <mergeCell ref="C8371:Q8371"/>
    <mergeCell ref="A8384:B8384"/>
    <mergeCell ref="C8384:F8384"/>
    <mergeCell ref="I8384:J8384"/>
    <mergeCell ref="K8384:N8384"/>
    <mergeCell ref="O8384:P8384"/>
    <mergeCell ref="A8385:B8385"/>
    <mergeCell ref="C8385:F8385"/>
    <mergeCell ref="I8385:J8385"/>
    <mergeCell ref="K8385:N8385"/>
    <mergeCell ref="O8385:P8385"/>
    <mergeCell ref="A8382:B8382"/>
    <mergeCell ref="C8382:F8382"/>
    <mergeCell ref="I8382:J8382"/>
    <mergeCell ref="K8382:N8382"/>
    <mergeCell ref="O8382:P8382"/>
    <mergeCell ref="A8383:B8383"/>
    <mergeCell ref="C8383:F8383"/>
    <mergeCell ref="I8383:J8383"/>
    <mergeCell ref="K8383:N8383"/>
    <mergeCell ref="O8383:P8383"/>
    <mergeCell ref="A8380:B8380"/>
    <mergeCell ref="C8380:F8380"/>
    <mergeCell ref="I8380:J8380"/>
    <mergeCell ref="K8380:N8380"/>
    <mergeCell ref="O8380:P8380"/>
    <mergeCell ref="A8381:B8381"/>
    <mergeCell ref="C8381:F8381"/>
    <mergeCell ref="I8381:J8381"/>
    <mergeCell ref="K8381:N8381"/>
    <mergeCell ref="O8381:P8381"/>
    <mergeCell ref="A8378:B8378"/>
    <mergeCell ref="C8378:F8378"/>
    <mergeCell ref="I8378:J8378"/>
    <mergeCell ref="K8378:N8378"/>
    <mergeCell ref="O8378:P8378"/>
    <mergeCell ref="A8379:B8379"/>
    <mergeCell ref="C8379:F8379"/>
    <mergeCell ref="I8379:J8379"/>
    <mergeCell ref="K8379:N8379"/>
    <mergeCell ref="O8379:P8379"/>
    <mergeCell ref="A8392:B8392"/>
    <mergeCell ref="C8392:F8392"/>
    <mergeCell ref="I8392:J8392"/>
    <mergeCell ref="K8392:N8392"/>
    <mergeCell ref="O8392:P8392"/>
    <mergeCell ref="A8393:B8393"/>
    <mergeCell ref="C8393:F8393"/>
    <mergeCell ref="I8393:J8393"/>
    <mergeCell ref="K8393:N8393"/>
    <mergeCell ref="O8393:P8393"/>
    <mergeCell ref="A8390:B8390"/>
    <mergeCell ref="C8390:F8390"/>
    <mergeCell ref="I8390:J8390"/>
    <mergeCell ref="K8390:N8390"/>
    <mergeCell ref="O8390:P8390"/>
    <mergeCell ref="A8391:B8391"/>
    <mergeCell ref="C8391:F8391"/>
    <mergeCell ref="I8391:J8391"/>
    <mergeCell ref="K8391:N8391"/>
    <mergeCell ref="O8391:P8391"/>
    <mergeCell ref="A8388:B8388"/>
    <mergeCell ref="C8388:F8388"/>
    <mergeCell ref="I8388:J8388"/>
    <mergeCell ref="K8388:N8388"/>
    <mergeCell ref="O8388:P8388"/>
    <mergeCell ref="A8389:B8389"/>
    <mergeCell ref="C8389:F8389"/>
    <mergeCell ref="I8389:J8389"/>
    <mergeCell ref="K8389:N8389"/>
    <mergeCell ref="O8389:P8389"/>
    <mergeCell ref="A8386:B8386"/>
    <mergeCell ref="C8386:F8386"/>
    <mergeCell ref="I8386:J8386"/>
    <mergeCell ref="K8386:N8386"/>
    <mergeCell ref="O8386:P8386"/>
    <mergeCell ref="A8387:B8387"/>
    <mergeCell ref="C8387:F8387"/>
    <mergeCell ref="I8387:J8387"/>
    <mergeCell ref="K8387:N8387"/>
    <mergeCell ref="O8387:P8387"/>
    <mergeCell ref="A8401:B8401"/>
    <mergeCell ref="C8401:F8401"/>
    <mergeCell ref="I8401:J8401"/>
    <mergeCell ref="K8401:N8401"/>
    <mergeCell ref="O8401:P8401"/>
    <mergeCell ref="A8402:B8402"/>
    <mergeCell ref="C8402:F8402"/>
    <mergeCell ref="I8402:J8402"/>
    <mergeCell ref="K8402:N8402"/>
    <mergeCell ref="O8402:P8402"/>
    <mergeCell ref="A8399:B8399"/>
    <mergeCell ref="C8399:Q8399"/>
    <mergeCell ref="A8400:B8400"/>
    <mergeCell ref="C8400:F8400"/>
    <mergeCell ref="I8400:J8400"/>
    <mergeCell ref="K8400:N8400"/>
    <mergeCell ref="O8400:P8400"/>
    <mergeCell ref="A8396:B8396"/>
    <mergeCell ref="C8396:F8396"/>
    <mergeCell ref="I8396:J8396"/>
    <mergeCell ref="K8396:N8396"/>
    <mergeCell ref="O8396:P8396"/>
    <mergeCell ref="A8397:F8397"/>
    <mergeCell ref="I8397:J8397"/>
    <mergeCell ref="K8397:N8397"/>
    <mergeCell ref="O8397:P8397"/>
    <mergeCell ref="A8394:B8394"/>
    <mergeCell ref="C8394:F8394"/>
    <mergeCell ref="I8394:J8394"/>
    <mergeCell ref="K8394:N8394"/>
    <mergeCell ref="O8394:P8394"/>
    <mergeCell ref="A8395:B8395"/>
    <mergeCell ref="C8395:F8395"/>
    <mergeCell ref="I8395:J8395"/>
    <mergeCell ref="K8395:N8395"/>
    <mergeCell ref="O8395:P8395"/>
    <mergeCell ref="A8409:B8409"/>
    <mergeCell ref="C8409:F8409"/>
    <mergeCell ref="I8409:J8409"/>
    <mergeCell ref="K8409:N8409"/>
    <mergeCell ref="O8409:P8409"/>
    <mergeCell ref="A8410:B8410"/>
    <mergeCell ref="C8410:F8410"/>
    <mergeCell ref="I8410:J8410"/>
    <mergeCell ref="K8410:N8410"/>
    <mergeCell ref="O8410:P8410"/>
    <mergeCell ref="A8407:B8407"/>
    <mergeCell ref="C8407:F8407"/>
    <mergeCell ref="I8407:J8407"/>
    <mergeCell ref="K8407:N8407"/>
    <mergeCell ref="O8407:P8407"/>
    <mergeCell ref="A8408:B8408"/>
    <mergeCell ref="C8408:F8408"/>
    <mergeCell ref="I8408:J8408"/>
    <mergeCell ref="K8408:N8408"/>
    <mergeCell ref="O8408:P8408"/>
    <mergeCell ref="A8405:B8405"/>
    <mergeCell ref="C8405:F8405"/>
    <mergeCell ref="I8405:J8405"/>
    <mergeCell ref="K8405:N8405"/>
    <mergeCell ref="O8405:P8405"/>
    <mergeCell ref="A8406:B8406"/>
    <mergeCell ref="C8406:F8406"/>
    <mergeCell ref="I8406:J8406"/>
    <mergeCell ref="K8406:N8406"/>
    <mergeCell ref="O8406:P8406"/>
    <mergeCell ref="A8403:B8403"/>
    <mergeCell ref="C8403:F8403"/>
    <mergeCell ref="I8403:J8403"/>
    <mergeCell ref="K8403:N8403"/>
    <mergeCell ref="O8403:P8403"/>
    <mergeCell ref="A8404:B8404"/>
    <mergeCell ref="C8404:F8404"/>
    <mergeCell ref="I8404:J8404"/>
    <mergeCell ref="K8404:N8404"/>
    <mergeCell ref="O8404:P8404"/>
    <mergeCell ref="A8417:B8417"/>
    <mergeCell ref="C8417:F8417"/>
    <mergeCell ref="I8417:J8417"/>
    <mergeCell ref="K8417:N8417"/>
    <mergeCell ref="O8417:P8417"/>
    <mergeCell ref="A8418:B8418"/>
    <mergeCell ref="C8418:F8418"/>
    <mergeCell ref="I8418:J8418"/>
    <mergeCell ref="K8418:N8418"/>
    <mergeCell ref="O8418:P8418"/>
    <mergeCell ref="A8415:B8415"/>
    <mergeCell ref="C8415:F8415"/>
    <mergeCell ref="I8415:J8415"/>
    <mergeCell ref="K8415:N8415"/>
    <mergeCell ref="O8415:P8415"/>
    <mergeCell ref="A8416:B8416"/>
    <mergeCell ref="C8416:F8416"/>
    <mergeCell ref="I8416:J8416"/>
    <mergeCell ref="K8416:N8416"/>
    <mergeCell ref="O8416:P8416"/>
    <mergeCell ref="A8413:B8413"/>
    <mergeCell ref="C8413:F8413"/>
    <mergeCell ref="I8413:J8413"/>
    <mergeCell ref="K8413:N8413"/>
    <mergeCell ref="O8413:P8413"/>
    <mergeCell ref="A8414:B8414"/>
    <mergeCell ref="C8414:F8414"/>
    <mergeCell ref="I8414:J8414"/>
    <mergeCell ref="K8414:N8414"/>
    <mergeCell ref="O8414:P8414"/>
    <mergeCell ref="A8411:B8411"/>
    <mergeCell ref="C8411:F8411"/>
    <mergeCell ref="I8411:J8411"/>
    <mergeCell ref="K8411:N8411"/>
    <mergeCell ref="O8411:P8411"/>
    <mergeCell ref="A8412:B8412"/>
    <mergeCell ref="C8412:F8412"/>
    <mergeCell ref="I8412:J8412"/>
    <mergeCell ref="K8412:N8412"/>
    <mergeCell ref="O8412:P8412"/>
    <mergeCell ref="A8425:B8425"/>
    <mergeCell ref="C8425:F8425"/>
    <mergeCell ref="I8425:J8425"/>
    <mergeCell ref="K8425:N8425"/>
    <mergeCell ref="O8425:P8425"/>
    <mergeCell ref="A8426:B8426"/>
    <mergeCell ref="C8426:F8426"/>
    <mergeCell ref="I8426:J8426"/>
    <mergeCell ref="K8426:N8426"/>
    <mergeCell ref="O8426:P8426"/>
    <mergeCell ref="A8423:B8423"/>
    <mergeCell ref="C8423:F8423"/>
    <mergeCell ref="I8423:J8423"/>
    <mergeCell ref="K8423:N8423"/>
    <mergeCell ref="O8423:P8423"/>
    <mergeCell ref="A8424:B8424"/>
    <mergeCell ref="C8424:F8424"/>
    <mergeCell ref="I8424:J8424"/>
    <mergeCell ref="K8424:N8424"/>
    <mergeCell ref="O8424:P8424"/>
    <mergeCell ref="A8421:B8421"/>
    <mergeCell ref="C8421:F8421"/>
    <mergeCell ref="I8421:J8421"/>
    <mergeCell ref="K8421:N8421"/>
    <mergeCell ref="O8421:P8421"/>
    <mergeCell ref="A8422:B8422"/>
    <mergeCell ref="C8422:F8422"/>
    <mergeCell ref="I8422:J8422"/>
    <mergeCell ref="K8422:N8422"/>
    <mergeCell ref="O8422:P8422"/>
    <mergeCell ref="A8419:B8419"/>
    <mergeCell ref="C8419:F8419"/>
    <mergeCell ref="I8419:J8419"/>
    <mergeCell ref="K8419:N8419"/>
    <mergeCell ref="O8419:P8419"/>
    <mergeCell ref="A8420:B8420"/>
    <mergeCell ref="C8420:F8420"/>
    <mergeCell ref="I8420:J8420"/>
    <mergeCell ref="K8420:N8420"/>
    <mergeCell ref="O8420:P8420"/>
    <mergeCell ref="A8433:B8433"/>
    <mergeCell ref="C8433:F8433"/>
    <mergeCell ref="I8433:J8433"/>
    <mergeCell ref="K8433:N8433"/>
    <mergeCell ref="O8433:P8433"/>
    <mergeCell ref="A8434:B8434"/>
    <mergeCell ref="C8434:F8434"/>
    <mergeCell ref="I8434:J8434"/>
    <mergeCell ref="K8434:N8434"/>
    <mergeCell ref="O8434:P8434"/>
    <mergeCell ref="A8431:B8431"/>
    <mergeCell ref="C8431:F8431"/>
    <mergeCell ref="I8431:J8431"/>
    <mergeCell ref="K8431:N8431"/>
    <mergeCell ref="O8431:P8431"/>
    <mergeCell ref="A8432:B8432"/>
    <mergeCell ref="C8432:F8432"/>
    <mergeCell ref="I8432:J8432"/>
    <mergeCell ref="K8432:N8432"/>
    <mergeCell ref="O8432:P8432"/>
    <mergeCell ref="A8429:B8429"/>
    <mergeCell ref="C8429:F8429"/>
    <mergeCell ref="I8429:J8429"/>
    <mergeCell ref="K8429:N8429"/>
    <mergeCell ref="O8429:P8429"/>
    <mergeCell ref="A8430:B8430"/>
    <mergeCell ref="C8430:F8430"/>
    <mergeCell ref="I8430:J8430"/>
    <mergeCell ref="K8430:N8430"/>
    <mergeCell ref="O8430:P8430"/>
    <mergeCell ref="A8427:B8427"/>
    <mergeCell ref="C8427:F8427"/>
    <mergeCell ref="I8427:J8427"/>
    <mergeCell ref="K8427:N8427"/>
    <mergeCell ref="O8427:P8427"/>
    <mergeCell ref="A8428:B8428"/>
    <mergeCell ref="C8428:F8428"/>
    <mergeCell ref="I8428:J8428"/>
    <mergeCell ref="K8428:N8428"/>
    <mergeCell ref="O8428:P8428"/>
    <mergeCell ref="A8441:B8441"/>
    <mergeCell ref="C8441:F8441"/>
    <mergeCell ref="I8441:J8441"/>
    <mergeCell ref="K8441:N8441"/>
    <mergeCell ref="O8441:P8441"/>
    <mergeCell ref="A8442:B8442"/>
    <mergeCell ref="C8442:F8442"/>
    <mergeCell ref="I8442:J8442"/>
    <mergeCell ref="K8442:N8442"/>
    <mergeCell ref="O8442:P8442"/>
    <mergeCell ref="A8439:B8439"/>
    <mergeCell ref="C8439:F8439"/>
    <mergeCell ref="I8439:J8439"/>
    <mergeCell ref="K8439:N8439"/>
    <mergeCell ref="O8439:P8439"/>
    <mergeCell ref="A8440:B8440"/>
    <mergeCell ref="C8440:F8440"/>
    <mergeCell ref="I8440:J8440"/>
    <mergeCell ref="K8440:N8440"/>
    <mergeCell ref="O8440:P8440"/>
    <mergeCell ref="A8437:B8437"/>
    <mergeCell ref="C8437:F8437"/>
    <mergeCell ref="I8437:J8437"/>
    <mergeCell ref="K8437:N8437"/>
    <mergeCell ref="O8437:P8437"/>
    <mergeCell ref="A8438:B8438"/>
    <mergeCell ref="C8438:F8438"/>
    <mergeCell ref="I8438:J8438"/>
    <mergeCell ref="K8438:N8438"/>
    <mergeCell ref="O8438:P8438"/>
    <mergeCell ref="A8435:B8435"/>
    <mergeCell ref="C8435:F8435"/>
    <mergeCell ref="I8435:J8435"/>
    <mergeCell ref="K8435:N8435"/>
    <mergeCell ref="O8435:P8435"/>
    <mergeCell ref="A8436:B8436"/>
    <mergeCell ref="C8436:F8436"/>
    <mergeCell ref="I8436:J8436"/>
    <mergeCell ref="K8436:N8436"/>
    <mergeCell ref="O8436:P8436"/>
    <mergeCell ref="A8449:B8449"/>
    <mergeCell ref="C8449:F8449"/>
    <mergeCell ref="I8449:J8449"/>
    <mergeCell ref="K8449:N8449"/>
    <mergeCell ref="O8449:P8449"/>
    <mergeCell ref="A8450:B8450"/>
    <mergeCell ref="C8450:F8450"/>
    <mergeCell ref="I8450:J8450"/>
    <mergeCell ref="K8450:N8450"/>
    <mergeCell ref="O8450:P8450"/>
    <mergeCell ref="A8447:B8447"/>
    <mergeCell ref="C8447:F8447"/>
    <mergeCell ref="I8447:J8447"/>
    <mergeCell ref="K8447:N8447"/>
    <mergeCell ref="O8447:P8447"/>
    <mergeCell ref="A8448:B8448"/>
    <mergeCell ref="C8448:F8448"/>
    <mergeCell ref="I8448:J8448"/>
    <mergeCell ref="K8448:N8448"/>
    <mergeCell ref="O8448:P8448"/>
    <mergeCell ref="A8445:B8445"/>
    <mergeCell ref="C8445:F8445"/>
    <mergeCell ref="I8445:J8445"/>
    <mergeCell ref="K8445:N8445"/>
    <mergeCell ref="O8445:P8445"/>
    <mergeCell ref="A8446:B8446"/>
    <mergeCell ref="C8446:F8446"/>
    <mergeCell ref="I8446:J8446"/>
    <mergeCell ref="K8446:N8446"/>
    <mergeCell ref="O8446:P8446"/>
    <mergeCell ref="A8443:B8443"/>
    <mergeCell ref="C8443:F8443"/>
    <mergeCell ref="I8443:J8443"/>
    <mergeCell ref="K8443:N8443"/>
    <mergeCell ref="O8443:P8443"/>
    <mergeCell ref="A8444:B8444"/>
    <mergeCell ref="C8444:F8444"/>
    <mergeCell ref="I8444:J8444"/>
    <mergeCell ref="K8444:N8444"/>
    <mergeCell ref="O8444:P8444"/>
    <mergeCell ref="A8457:B8457"/>
    <mergeCell ref="C8457:F8457"/>
    <mergeCell ref="I8457:J8457"/>
    <mergeCell ref="K8457:N8457"/>
    <mergeCell ref="O8457:P8457"/>
    <mergeCell ref="A8458:B8458"/>
    <mergeCell ref="C8458:F8458"/>
    <mergeCell ref="I8458:J8458"/>
    <mergeCell ref="K8458:N8458"/>
    <mergeCell ref="O8458:P8458"/>
    <mergeCell ref="A8455:B8455"/>
    <mergeCell ref="C8455:F8455"/>
    <mergeCell ref="I8455:J8455"/>
    <mergeCell ref="K8455:N8455"/>
    <mergeCell ref="O8455:P8455"/>
    <mergeCell ref="A8456:B8456"/>
    <mergeCell ref="C8456:F8456"/>
    <mergeCell ref="I8456:J8456"/>
    <mergeCell ref="K8456:N8456"/>
    <mergeCell ref="O8456:P8456"/>
    <mergeCell ref="A8453:B8453"/>
    <mergeCell ref="C8453:F8453"/>
    <mergeCell ref="I8453:J8453"/>
    <mergeCell ref="K8453:N8453"/>
    <mergeCell ref="O8453:P8453"/>
    <mergeCell ref="A8454:B8454"/>
    <mergeCell ref="C8454:F8454"/>
    <mergeCell ref="I8454:J8454"/>
    <mergeCell ref="K8454:N8454"/>
    <mergeCell ref="O8454:P8454"/>
    <mergeCell ref="A8451:B8451"/>
    <mergeCell ref="C8451:F8451"/>
    <mergeCell ref="I8451:J8451"/>
    <mergeCell ref="K8451:N8451"/>
    <mergeCell ref="O8451:P8451"/>
    <mergeCell ref="A8452:B8452"/>
    <mergeCell ref="C8452:F8452"/>
    <mergeCell ref="I8452:J8452"/>
    <mergeCell ref="K8452:N8452"/>
    <mergeCell ref="O8452:P8452"/>
    <mergeCell ref="A8466:B8466"/>
    <mergeCell ref="C8466:F8466"/>
    <mergeCell ref="I8466:J8466"/>
    <mergeCell ref="K8466:N8466"/>
    <mergeCell ref="O8466:P8466"/>
    <mergeCell ref="A8467:B8467"/>
    <mergeCell ref="C8467:F8467"/>
    <mergeCell ref="I8467:J8467"/>
    <mergeCell ref="K8467:N8467"/>
    <mergeCell ref="O8467:P8467"/>
    <mergeCell ref="A8464:B8464"/>
    <mergeCell ref="C8464:Q8464"/>
    <mergeCell ref="A8465:B8465"/>
    <mergeCell ref="C8465:F8465"/>
    <mergeCell ref="I8465:J8465"/>
    <mergeCell ref="K8465:N8465"/>
    <mergeCell ref="O8465:P8465"/>
    <mergeCell ref="A8461:B8461"/>
    <mergeCell ref="C8461:F8461"/>
    <mergeCell ref="I8461:J8461"/>
    <mergeCell ref="K8461:N8461"/>
    <mergeCell ref="O8461:P8461"/>
    <mergeCell ref="A8462:F8462"/>
    <mergeCell ref="I8462:J8462"/>
    <mergeCell ref="K8462:N8462"/>
    <mergeCell ref="O8462:P8462"/>
    <mergeCell ref="A8459:B8459"/>
    <mergeCell ref="C8459:F8459"/>
    <mergeCell ref="I8459:J8459"/>
    <mergeCell ref="K8459:N8459"/>
    <mergeCell ref="O8459:P8459"/>
    <mergeCell ref="A8460:B8460"/>
    <mergeCell ref="C8460:F8460"/>
    <mergeCell ref="I8460:J8460"/>
    <mergeCell ref="K8460:N8460"/>
    <mergeCell ref="O8460:P8460"/>
    <mergeCell ref="A8474:B8474"/>
    <mergeCell ref="C8474:F8474"/>
    <mergeCell ref="I8474:J8474"/>
    <mergeCell ref="K8474:N8474"/>
    <mergeCell ref="O8474:P8474"/>
    <mergeCell ref="A8475:B8475"/>
    <mergeCell ref="C8475:F8475"/>
    <mergeCell ref="I8475:J8475"/>
    <mergeCell ref="K8475:N8475"/>
    <mergeCell ref="O8475:P8475"/>
    <mergeCell ref="A8472:B8472"/>
    <mergeCell ref="C8472:F8472"/>
    <mergeCell ref="I8472:J8472"/>
    <mergeCell ref="K8472:N8472"/>
    <mergeCell ref="O8472:P8472"/>
    <mergeCell ref="A8473:B8473"/>
    <mergeCell ref="C8473:F8473"/>
    <mergeCell ref="I8473:J8473"/>
    <mergeCell ref="K8473:N8473"/>
    <mergeCell ref="O8473:P8473"/>
    <mergeCell ref="A8470:B8470"/>
    <mergeCell ref="C8470:F8470"/>
    <mergeCell ref="I8470:J8470"/>
    <mergeCell ref="K8470:N8470"/>
    <mergeCell ref="O8470:P8470"/>
    <mergeCell ref="A8471:B8471"/>
    <mergeCell ref="C8471:F8471"/>
    <mergeCell ref="I8471:J8471"/>
    <mergeCell ref="K8471:N8471"/>
    <mergeCell ref="O8471:P8471"/>
    <mergeCell ref="A8468:B8468"/>
    <mergeCell ref="C8468:F8468"/>
    <mergeCell ref="I8468:J8468"/>
    <mergeCell ref="K8468:N8468"/>
    <mergeCell ref="O8468:P8468"/>
    <mergeCell ref="A8469:B8469"/>
    <mergeCell ref="C8469:F8469"/>
    <mergeCell ref="I8469:J8469"/>
    <mergeCell ref="K8469:N8469"/>
    <mergeCell ref="O8469:P8469"/>
    <mergeCell ref="A8482:B8482"/>
    <mergeCell ref="C8482:F8482"/>
    <mergeCell ref="I8482:J8482"/>
    <mergeCell ref="K8482:N8482"/>
    <mergeCell ref="O8482:P8482"/>
    <mergeCell ref="A8483:B8483"/>
    <mergeCell ref="C8483:F8483"/>
    <mergeCell ref="I8483:J8483"/>
    <mergeCell ref="K8483:N8483"/>
    <mergeCell ref="O8483:P8483"/>
    <mergeCell ref="A8480:B8480"/>
    <mergeCell ref="C8480:F8480"/>
    <mergeCell ref="I8480:J8480"/>
    <mergeCell ref="K8480:N8480"/>
    <mergeCell ref="O8480:P8480"/>
    <mergeCell ref="A8481:B8481"/>
    <mergeCell ref="C8481:F8481"/>
    <mergeCell ref="I8481:J8481"/>
    <mergeCell ref="K8481:N8481"/>
    <mergeCell ref="O8481:P8481"/>
    <mergeCell ref="A8478:B8478"/>
    <mergeCell ref="C8478:F8478"/>
    <mergeCell ref="I8478:J8478"/>
    <mergeCell ref="K8478:N8478"/>
    <mergeCell ref="O8478:P8478"/>
    <mergeCell ref="A8479:B8479"/>
    <mergeCell ref="C8479:F8479"/>
    <mergeCell ref="I8479:J8479"/>
    <mergeCell ref="K8479:N8479"/>
    <mergeCell ref="O8479:P8479"/>
    <mergeCell ref="A8476:B8476"/>
    <mergeCell ref="C8476:F8476"/>
    <mergeCell ref="I8476:J8476"/>
    <mergeCell ref="K8476:N8476"/>
    <mergeCell ref="O8476:P8476"/>
    <mergeCell ref="A8477:B8477"/>
    <mergeCell ref="C8477:F8477"/>
    <mergeCell ref="I8477:J8477"/>
    <mergeCell ref="K8477:N8477"/>
    <mergeCell ref="O8477:P8477"/>
    <mergeCell ref="A8490:B8490"/>
    <mergeCell ref="C8490:F8490"/>
    <mergeCell ref="I8490:J8490"/>
    <mergeCell ref="K8490:N8490"/>
    <mergeCell ref="O8490:P8490"/>
    <mergeCell ref="A8491:B8491"/>
    <mergeCell ref="C8491:F8491"/>
    <mergeCell ref="I8491:J8491"/>
    <mergeCell ref="K8491:N8491"/>
    <mergeCell ref="O8491:P8491"/>
    <mergeCell ref="A8488:B8488"/>
    <mergeCell ref="C8488:F8488"/>
    <mergeCell ref="I8488:J8488"/>
    <mergeCell ref="K8488:N8488"/>
    <mergeCell ref="O8488:P8488"/>
    <mergeCell ref="A8489:B8489"/>
    <mergeCell ref="C8489:F8489"/>
    <mergeCell ref="I8489:J8489"/>
    <mergeCell ref="K8489:N8489"/>
    <mergeCell ref="O8489:P8489"/>
    <mergeCell ref="A8486:B8486"/>
    <mergeCell ref="C8486:F8486"/>
    <mergeCell ref="I8486:J8486"/>
    <mergeCell ref="K8486:N8486"/>
    <mergeCell ref="O8486:P8486"/>
    <mergeCell ref="A8487:B8487"/>
    <mergeCell ref="C8487:F8487"/>
    <mergeCell ref="I8487:J8487"/>
    <mergeCell ref="K8487:N8487"/>
    <mergeCell ref="O8487:P8487"/>
    <mergeCell ref="A8484:B8484"/>
    <mergeCell ref="C8484:F8484"/>
    <mergeCell ref="I8484:J8484"/>
    <mergeCell ref="K8484:N8484"/>
    <mergeCell ref="O8484:P8484"/>
    <mergeCell ref="A8485:B8485"/>
    <mergeCell ref="C8485:F8485"/>
    <mergeCell ref="I8485:J8485"/>
    <mergeCell ref="K8485:N8485"/>
    <mergeCell ref="O8485:P8485"/>
    <mergeCell ref="A8498:B8498"/>
    <mergeCell ref="C8498:F8498"/>
    <mergeCell ref="I8498:J8498"/>
    <mergeCell ref="K8498:N8498"/>
    <mergeCell ref="O8498:P8498"/>
    <mergeCell ref="A8499:B8499"/>
    <mergeCell ref="C8499:F8499"/>
    <mergeCell ref="I8499:J8499"/>
    <mergeCell ref="K8499:N8499"/>
    <mergeCell ref="O8499:P8499"/>
    <mergeCell ref="A8496:B8496"/>
    <mergeCell ref="C8496:F8496"/>
    <mergeCell ref="I8496:J8496"/>
    <mergeCell ref="K8496:N8496"/>
    <mergeCell ref="O8496:P8496"/>
    <mergeCell ref="A8497:B8497"/>
    <mergeCell ref="C8497:F8497"/>
    <mergeCell ref="I8497:J8497"/>
    <mergeCell ref="K8497:N8497"/>
    <mergeCell ref="O8497:P8497"/>
    <mergeCell ref="A8494:B8494"/>
    <mergeCell ref="C8494:F8494"/>
    <mergeCell ref="I8494:J8494"/>
    <mergeCell ref="K8494:N8494"/>
    <mergeCell ref="O8494:P8494"/>
    <mergeCell ref="A8495:B8495"/>
    <mergeCell ref="C8495:F8495"/>
    <mergeCell ref="I8495:J8495"/>
    <mergeCell ref="K8495:N8495"/>
    <mergeCell ref="O8495:P8495"/>
    <mergeCell ref="A8492:B8492"/>
    <mergeCell ref="C8492:F8492"/>
    <mergeCell ref="I8492:J8492"/>
    <mergeCell ref="K8492:N8492"/>
    <mergeCell ref="O8492:P8492"/>
    <mergeCell ref="A8493:B8493"/>
    <mergeCell ref="C8493:F8493"/>
    <mergeCell ref="I8493:J8493"/>
    <mergeCell ref="K8493:N8493"/>
    <mergeCell ref="O8493:P8493"/>
    <mergeCell ref="A8506:B8506"/>
    <mergeCell ref="C8506:F8506"/>
    <mergeCell ref="I8506:J8506"/>
    <mergeCell ref="K8506:N8506"/>
    <mergeCell ref="O8506:P8506"/>
    <mergeCell ref="A8507:B8507"/>
    <mergeCell ref="C8507:F8507"/>
    <mergeCell ref="I8507:J8507"/>
    <mergeCell ref="K8507:N8507"/>
    <mergeCell ref="O8507:P8507"/>
    <mergeCell ref="A8504:B8504"/>
    <mergeCell ref="C8504:F8504"/>
    <mergeCell ref="I8504:J8504"/>
    <mergeCell ref="K8504:N8504"/>
    <mergeCell ref="O8504:P8504"/>
    <mergeCell ref="A8505:B8505"/>
    <mergeCell ref="C8505:F8505"/>
    <mergeCell ref="I8505:J8505"/>
    <mergeCell ref="K8505:N8505"/>
    <mergeCell ref="O8505:P8505"/>
    <mergeCell ref="A8502:B8502"/>
    <mergeCell ref="C8502:F8502"/>
    <mergeCell ref="I8502:J8502"/>
    <mergeCell ref="K8502:N8502"/>
    <mergeCell ref="O8502:P8502"/>
    <mergeCell ref="A8503:B8503"/>
    <mergeCell ref="C8503:F8503"/>
    <mergeCell ref="I8503:J8503"/>
    <mergeCell ref="K8503:N8503"/>
    <mergeCell ref="O8503:P8503"/>
    <mergeCell ref="A8500:B8500"/>
    <mergeCell ref="C8500:F8500"/>
    <mergeCell ref="I8500:J8500"/>
    <mergeCell ref="K8500:N8500"/>
    <mergeCell ref="O8500:P8500"/>
    <mergeCell ref="A8501:B8501"/>
    <mergeCell ref="C8501:F8501"/>
    <mergeCell ref="I8501:J8501"/>
    <mergeCell ref="K8501:N8501"/>
    <mergeCell ref="O8501:P8501"/>
    <mergeCell ref="A8514:B8514"/>
    <mergeCell ref="C8514:F8514"/>
    <mergeCell ref="I8514:J8514"/>
    <mergeCell ref="K8514:N8514"/>
    <mergeCell ref="O8514:P8514"/>
    <mergeCell ref="A8515:B8515"/>
    <mergeCell ref="C8515:F8515"/>
    <mergeCell ref="I8515:J8515"/>
    <mergeCell ref="K8515:N8515"/>
    <mergeCell ref="O8515:P8515"/>
    <mergeCell ref="A8512:B8512"/>
    <mergeCell ref="C8512:F8512"/>
    <mergeCell ref="I8512:J8512"/>
    <mergeCell ref="K8512:N8512"/>
    <mergeCell ref="O8512:P8512"/>
    <mergeCell ref="A8513:B8513"/>
    <mergeCell ref="C8513:F8513"/>
    <mergeCell ref="I8513:J8513"/>
    <mergeCell ref="K8513:N8513"/>
    <mergeCell ref="O8513:P8513"/>
    <mergeCell ref="A8510:B8510"/>
    <mergeCell ref="C8510:F8510"/>
    <mergeCell ref="I8510:J8510"/>
    <mergeCell ref="K8510:N8510"/>
    <mergeCell ref="O8510:P8510"/>
    <mergeCell ref="A8511:B8511"/>
    <mergeCell ref="C8511:F8511"/>
    <mergeCell ref="I8511:J8511"/>
    <mergeCell ref="K8511:N8511"/>
    <mergeCell ref="O8511:P8511"/>
    <mergeCell ref="A8508:B8508"/>
    <mergeCell ref="C8508:F8508"/>
    <mergeCell ref="I8508:J8508"/>
    <mergeCell ref="K8508:N8508"/>
    <mergeCell ref="O8508:P8508"/>
    <mergeCell ref="A8509:B8509"/>
    <mergeCell ref="C8509:F8509"/>
    <mergeCell ref="I8509:J8509"/>
    <mergeCell ref="K8509:N8509"/>
    <mergeCell ref="O8509:P8509"/>
    <mergeCell ref="A8522:B8522"/>
    <mergeCell ref="C8522:F8522"/>
    <mergeCell ref="I8522:J8522"/>
    <mergeCell ref="K8522:N8522"/>
    <mergeCell ref="O8522:P8522"/>
    <mergeCell ref="A8523:B8523"/>
    <mergeCell ref="C8523:F8523"/>
    <mergeCell ref="I8523:J8523"/>
    <mergeCell ref="K8523:N8523"/>
    <mergeCell ref="O8523:P8523"/>
    <mergeCell ref="A8520:B8520"/>
    <mergeCell ref="C8520:F8520"/>
    <mergeCell ref="I8520:J8520"/>
    <mergeCell ref="K8520:N8520"/>
    <mergeCell ref="O8520:P8520"/>
    <mergeCell ref="A8521:B8521"/>
    <mergeCell ref="C8521:F8521"/>
    <mergeCell ref="I8521:J8521"/>
    <mergeCell ref="K8521:N8521"/>
    <mergeCell ref="O8521:P8521"/>
    <mergeCell ref="A8518:B8518"/>
    <mergeCell ref="C8518:F8518"/>
    <mergeCell ref="I8518:J8518"/>
    <mergeCell ref="K8518:N8518"/>
    <mergeCell ref="O8518:P8518"/>
    <mergeCell ref="A8519:B8519"/>
    <mergeCell ref="C8519:F8519"/>
    <mergeCell ref="I8519:J8519"/>
    <mergeCell ref="K8519:N8519"/>
    <mergeCell ref="O8519:P8519"/>
    <mergeCell ref="A8516:B8516"/>
    <mergeCell ref="C8516:F8516"/>
    <mergeCell ref="I8516:J8516"/>
    <mergeCell ref="K8516:N8516"/>
    <mergeCell ref="O8516:P8516"/>
    <mergeCell ref="A8517:B8517"/>
    <mergeCell ref="C8517:F8517"/>
    <mergeCell ref="I8517:J8517"/>
    <mergeCell ref="K8517:N8517"/>
    <mergeCell ref="O8517:P8517"/>
    <mergeCell ref="A8530:B8530"/>
    <mergeCell ref="C8530:F8530"/>
    <mergeCell ref="I8530:J8530"/>
    <mergeCell ref="K8530:N8530"/>
    <mergeCell ref="O8530:P8530"/>
    <mergeCell ref="A8531:B8531"/>
    <mergeCell ref="C8531:F8531"/>
    <mergeCell ref="I8531:J8531"/>
    <mergeCell ref="K8531:N8531"/>
    <mergeCell ref="O8531:P8531"/>
    <mergeCell ref="A8528:B8528"/>
    <mergeCell ref="C8528:F8528"/>
    <mergeCell ref="I8528:J8528"/>
    <mergeCell ref="K8528:N8528"/>
    <mergeCell ref="O8528:P8528"/>
    <mergeCell ref="A8529:B8529"/>
    <mergeCell ref="C8529:F8529"/>
    <mergeCell ref="I8529:J8529"/>
    <mergeCell ref="K8529:N8529"/>
    <mergeCell ref="O8529:P8529"/>
    <mergeCell ref="A8526:B8526"/>
    <mergeCell ref="C8526:F8526"/>
    <mergeCell ref="I8526:J8526"/>
    <mergeCell ref="K8526:N8526"/>
    <mergeCell ref="O8526:P8526"/>
    <mergeCell ref="A8527:B8527"/>
    <mergeCell ref="C8527:F8527"/>
    <mergeCell ref="I8527:J8527"/>
    <mergeCell ref="K8527:N8527"/>
    <mergeCell ref="O8527:P8527"/>
    <mergeCell ref="A8524:B8524"/>
    <mergeCell ref="C8524:F8524"/>
    <mergeCell ref="I8524:J8524"/>
    <mergeCell ref="K8524:N8524"/>
    <mergeCell ref="O8524:P8524"/>
    <mergeCell ref="A8525:B8525"/>
    <mergeCell ref="C8525:F8525"/>
    <mergeCell ref="I8525:J8525"/>
    <mergeCell ref="K8525:N8525"/>
    <mergeCell ref="O8525:P8525"/>
    <mergeCell ref="A8538:B8538"/>
    <mergeCell ref="C8538:F8538"/>
    <mergeCell ref="I8538:J8538"/>
    <mergeCell ref="K8538:N8538"/>
    <mergeCell ref="O8538:P8538"/>
    <mergeCell ref="A8539:B8539"/>
    <mergeCell ref="C8539:F8539"/>
    <mergeCell ref="I8539:J8539"/>
    <mergeCell ref="K8539:N8539"/>
    <mergeCell ref="O8539:P8539"/>
    <mergeCell ref="A8536:B8536"/>
    <mergeCell ref="C8536:F8536"/>
    <mergeCell ref="I8536:J8536"/>
    <mergeCell ref="K8536:N8536"/>
    <mergeCell ref="O8536:P8536"/>
    <mergeCell ref="A8537:B8537"/>
    <mergeCell ref="C8537:F8537"/>
    <mergeCell ref="I8537:J8537"/>
    <mergeCell ref="K8537:N8537"/>
    <mergeCell ref="O8537:P8537"/>
    <mergeCell ref="A8534:B8534"/>
    <mergeCell ref="C8534:F8534"/>
    <mergeCell ref="I8534:J8534"/>
    <mergeCell ref="K8534:N8534"/>
    <mergeCell ref="O8534:P8534"/>
    <mergeCell ref="A8535:B8535"/>
    <mergeCell ref="C8535:F8535"/>
    <mergeCell ref="I8535:J8535"/>
    <mergeCell ref="K8535:N8535"/>
    <mergeCell ref="O8535:P8535"/>
    <mergeCell ref="A8532:B8532"/>
    <mergeCell ref="C8532:F8532"/>
    <mergeCell ref="I8532:J8532"/>
    <mergeCell ref="K8532:N8532"/>
    <mergeCell ref="O8532:P8532"/>
    <mergeCell ref="A8533:B8533"/>
    <mergeCell ref="C8533:F8533"/>
    <mergeCell ref="I8533:J8533"/>
    <mergeCell ref="K8533:N8533"/>
    <mergeCell ref="O8533:P8533"/>
    <mergeCell ref="A8546:B8546"/>
    <mergeCell ref="C8546:F8546"/>
    <mergeCell ref="I8546:J8546"/>
    <mergeCell ref="K8546:N8546"/>
    <mergeCell ref="O8546:P8546"/>
    <mergeCell ref="A8547:B8547"/>
    <mergeCell ref="C8547:F8547"/>
    <mergeCell ref="I8547:J8547"/>
    <mergeCell ref="K8547:N8547"/>
    <mergeCell ref="O8547:P8547"/>
    <mergeCell ref="A8544:B8544"/>
    <mergeCell ref="C8544:F8544"/>
    <mergeCell ref="I8544:J8544"/>
    <mergeCell ref="K8544:N8544"/>
    <mergeCell ref="O8544:P8544"/>
    <mergeCell ref="A8545:B8545"/>
    <mergeCell ref="C8545:F8545"/>
    <mergeCell ref="I8545:J8545"/>
    <mergeCell ref="K8545:N8545"/>
    <mergeCell ref="O8545:P8545"/>
    <mergeCell ref="A8542:B8542"/>
    <mergeCell ref="C8542:F8542"/>
    <mergeCell ref="I8542:J8542"/>
    <mergeCell ref="K8542:N8542"/>
    <mergeCell ref="O8542:P8542"/>
    <mergeCell ref="A8543:B8543"/>
    <mergeCell ref="C8543:F8543"/>
    <mergeCell ref="I8543:J8543"/>
    <mergeCell ref="K8543:N8543"/>
    <mergeCell ref="O8543:P8543"/>
    <mergeCell ref="A8540:B8540"/>
    <mergeCell ref="C8540:F8540"/>
    <mergeCell ref="I8540:J8540"/>
    <mergeCell ref="K8540:N8540"/>
    <mergeCell ref="O8540:P8540"/>
    <mergeCell ref="A8541:B8541"/>
    <mergeCell ref="C8541:F8541"/>
    <mergeCell ref="I8541:J8541"/>
    <mergeCell ref="K8541:N8541"/>
    <mergeCell ref="O8541:P8541"/>
    <mergeCell ref="A8554:B8554"/>
    <mergeCell ref="C8554:F8554"/>
    <mergeCell ref="I8554:J8554"/>
    <mergeCell ref="K8554:N8554"/>
    <mergeCell ref="O8554:P8554"/>
    <mergeCell ref="A8555:B8555"/>
    <mergeCell ref="C8555:F8555"/>
    <mergeCell ref="I8555:J8555"/>
    <mergeCell ref="K8555:N8555"/>
    <mergeCell ref="O8555:P8555"/>
    <mergeCell ref="A8552:B8552"/>
    <mergeCell ref="C8552:F8552"/>
    <mergeCell ref="I8552:J8552"/>
    <mergeCell ref="K8552:N8552"/>
    <mergeCell ref="O8552:P8552"/>
    <mergeCell ref="A8553:B8553"/>
    <mergeCell ref="C8553:F8553"/>
    <mergeCell ref="I8553:J8553"/>
    <mergeCell ref="K8553:N8553"/>
    <mergeCell ref="O8553:P8553"/>
    <mergeCell ref="A8550:B8550"/>
    <mergeCell ref="C8550:F8550"/>
    <mergeCell ref="I8550:J8550"/>
    <mergeCell ref="K8550:N8550"/>
    <mergeCell ref="O8550:P8550"/>
    <mergeCell ref="A8551:B8551"/>
    <mergeCell ref="C8551:F8551"/>
    <mergeCell ref="I8551:J8551"/>
    <mergeCell ref="K8551:N8551"/>
    <mergeCell ref="O8551:P8551"/>
    <mergeCell ref="A8548:B8548"/>
    <mergeCell ref="C8548:F8548"/>
    <mergeCell ref="I8548:J8548"/>
    <mergeCell ref="K8548:N8548"/>
    <mergeCell ref="O8548:P8548"/>
    <mergeCell ref="A8549:B8549"/>
    <mergeCell ref="C8549:F8549"/>
    <mergeCell ref="I8549:J8549"/>
    <mergeCell ref="K8549:N8549"/>
    <mergeCell ref="O8549:P8549"/>
    <mergeCell ref="A8562:B8562"/>
    <mergeCell ref="C8562:F8562"/>
    <mergeCell ref="I8562:J8562"/>
    <mergeCell ref="K8562:N8562"/>
    <mergeCell ref="O8562:P8562"/>
    <mergeCell ref="A8563:B8563"/>
    <mergeCell ref="C8563:F8563"/>
    <mergeCell ref="I8563:J8563"/>
    <mergeCell ref="K8563:N8563"/>
    <mergeCell ref="O8563:P8563"/>
    <mergeCell ref="A8560:B8560"/>
    <mergeCell ref="C8560:F8560"/>
    <mergeCell ref="I8560:J8560"/>
    <mergeCell ref="K8560:N8560"/>
    <mergeCell ref="O8560:P8560"/>
    <mergeCell ref="A8561:B8561"/>
    <mergeCell ref="C8561:F8561"/>
    <mergeCell ref="I8561:J8561"/>
    <mergeCell ref="K8561:N8561"/>
    <mergeCell ref="O8561:P8561"/>
    <mergeCell ref="A8558:B8558"/>
    <mergeCell ref="C8558:F8558"/>
    <mergeCell ref="I8558:J8558"/>
    <mergeCell ref="K8558:N8558"/>
    <mergeCell ref="O8558:P8558"/>
    <mergeCell ref="A8559:B8559"/>
    <mergeCell ref="C8559:F8559"/>
    <mergeCell ref="I8559:J8559"/>
    <mergeCell ref="K8559:N8559"/>
    <mergeCell ref="O8559:P8559"/>
    <mergeCell ref="A8556:B8556"/>
    <mergeCell ref="C8556:F8556"/>
    <mergeCell ref="I8556:J8556"/>
    <mergeCell ref="K8556:N8556"/>
    <mergeCell ref="O8556:P8556"/>
    <mergeCell ref="A8557:B8557"/>
    <mergeCell ref="C8557:F8557"/>
    <mergeCell ref="I8557:J8557"/>
    <mergeCell ref="K8557:N8557"/>
    <mergeCell ref="O8557:P8557"/>
    <mergeCell ref="A8570:B8570"/>
    <mergeCell ref="C8570:F8570"/>
    <mergeCell ref="I8570:J8570"/>
    <mergeCell ref="K8570:N8570"/>
    <mergeCell ref="O8570:P8570"/>
    <mergeCell ref="A8571:B8571"/>
    <mergeCell ref="C8571:F8571"/>
    <mergeCell ref="I8571:J8571"/>
    <mergeCell ref="K8571:N8571"/>
    <mergeCell ref="O8571:P8571"/>
    <mergeCell ref="A8568:B8568"/>
    <mergeCell ref="C8568:F8568"/>
    <mergeCell ref="I8568:J8568"/>
    <mergeCell ref="K8568:N8568"/>
    <mergeCell ref="O8568:P8568"/>
    <mergeCell ref="A8569:B8569"/>
    <mergeCell ref="C8569:F8569"/>
    <mergeCell ref="I8569:J8569"/>
    <mergeCell ref="K8569:N8569"/>
    <mergeCell ref="O8569:P8569"/>
    <mergeCell ref="A8566:B8566"/>
    <mergeCell ref="C8566:F8566"/>
    <mergeCell ref="I8566:J8566"/>
    <mergeCell ref="K8566:N8566"/>
    <mergeCell ref="O8566:P8566"/>
    <mergeCell ref="A8567:B8567"/>
    <mergeCell ref="C8567:F8567"/>
    <mergeCell ref="I8567:J8567"/>
    <mergeCell ref="K8567:N8567"/>
    <mergeCell ref="O8567:P8567"/>
    <mergeCell ref="A8564:B8564"/>
    <mergeCell ref="C8564:F8564"/>
    <mergeCell ref="I8564:J8564"/>
    <mergeCell ref="K8564:N8564"/>
    <mergeCell ref="O8564:P8564"/>
    <mergeCell ref="A8565:B8565"/>
    <mergeCell ref="C8565:F8565"/>
    <mergeCell ref="I8565:J8565"/>
    <mergeCell ref="K8565:N8565"/>
    <mergeCell ref="O8565:P8565"/>
    <mergeCell ref="A8578:B8578"/>
    <mergeCell ref="C8578:F8578"/>
    <mergeCell ref="I8578:J8578"/>
    <mergeCell ref="K8578:N8578"/>
    <mergeCell ref="O8578:P8578"/>
    <mergeCell ref="A8579:B8579"/>
    <mergeCell ref="C8579:F8579"/>
    <mergeCell ref="I8579:J8579"/>
    <mergeCell ref="K8579:N8579"/>
    <mergeCell ref="O8579:P8579"/>
    <mergeCell ref="A8576:B8576"/>
    <mergeCell ref="C8576:F8576"/>
    <mergeCell ref="I8576:J8576"/>
    <mergeCell ref="K8576:N8576"/>
    <mergeCell ref="O8576:P8576"/>
    <mergeCell ref="A8577:B8577"/>
    <mergeCell ref="C8577:F8577"/>
    <mergeCell ref="I8577:J8577"/>
    <mergeCell ref="K8577:N8577"/>
    <mergeCell ref="O8577:P8577"/>
    <mergeCell ref="A8574:B8574"/>
    <mergeCell ref="C8574:F8574"/>
    <mergeCell ref="I8574:J8574"/>
    <mergeCell ref="K8574:N8574"/>
    <mergeCell ref="O8574:P8574"/>
    <mergeCell ref="A8575:B8575"/>
    <mergeCell ref="C8575:F8575"/>
    <mergeCell ref="I8575:J8575"/>
    <mergeCell ref="K8575:N8575"/>
    <mergeCell ref="O8575:P8575"/>
    <mergeCell ref="A8572:B8572"/>
    <mergeCell ref="C8572:F8572"/>
    <mergeCell ref="I8572:J8572"/>
    <mergeCell ref="K8572:N8572"/>
    <mergeCell ref="O8572:P8572"/>
    <mergeCell ref="A8573:B8573"/>
    <mergeCell ref="C8573:F8573"/>
    <mergeCell ref="I8573:J8573"/>
    <mergeCell ref="K8573:N8573"/>
    <mergeCell ref="O8573:P8573"/>
    <mergeCell ref="A8586:B8586"/>
    <mergeCell ref="C8586:F8586"/>
    <mergeCell ref="I8586:J8586"/>
    <mergeCell ref="K8586:N8586"/>
    <mergeCell ref="O8586:P8586"/>
    <mergeCell ref="A8587:B8587"/>
    <mergeCell ref="C8587:F8587"/>
    <mergeCell ref="I8587:J8587"/>
    <mergeCell ref="K8587:N8587"/>
    <mergeCell ref="O8587:P8587"/>
    <mergeCell ref="A8584:B8584"/>
    <mergeCell ref="C8584:F8584"/>
    <mergeCell ref="I8584:J8584"/>
    <mergeCell ref="K8584:N8584"/>
    <mergeCell ref="O8584:P8584"/>
    <mergeCell ref="A8585:B8585"/>
    <mergeCell ref="C8585:F8585"/>
    <mergeCell ref="I8585:J8585"/>
    <mergeCell ref="K8585:N8585"/>
    <mergeCell ref="O8585:P8585"/>
    <mergeCell ref="A8582:B8582"/>
    <mergeCell ref="C8582:F8582"/>
    <mergeCell ref="I8582:J8582"/>
    <mergeCell ref="K8582:N8582"/>
    <mergeCell ref="O8582:P8582"/>
    <mergeCell ref="A8583:B8583"/>
    <mergeCell ref="C8583:F8583"/>
    <mergeCell ref="I8583:J8583"/>
    <mergeCell ref="K8583:N8583"/>
    <mergeCell ref="O8583:P8583"/>
    <mergeCell ref="A8580:B8580"/>
    <mergeCell ref="C8580:F8580"/>
    <mergeCell ref="I8580:J8580"/>
    <mergeCell ref="K8580:N8580"/>
    <mergeCell ref="O8580:P8580"/>
    <mergeCell ref="A8581:B8581"/>
    <mergeCell ref="C8581:F8581"/>
    <mergeCell ref="I8581:J8581"/>
    <mergeCell ref="K8581:N8581"/>
    <mergeCell ref="O8581:P8581"/>
    <mergeCell ref="A8594:B8594"/>
    <mergeCell ref="C8594:F8594"/>
    <mergeCell ref="I8594:J8594"/>
    <mergeCell ref="K8594:N8594"/>
    <mergeCell ref="O8594:P8594"/>
    <mergeCell ref="A8595:B8595"/>
    <mergeCell ref="C8595:F8595"/>
    <mergeCell ref="I8595:J8595"/>
    <mergeCell ref="K8595:N8595"/>
    <mergeCell ref="O8595:P8595"/>
    <mergeCell ref="A8592:B8592"/>
    <mergeCell ref="C8592:F8592"/>
    <mergeCell ref="I8592:J8592"/>
    <mergeCell ref="K8592:N8592"/>
    <mergeCell ref="O8592:P8592"/>
    <mergeCell ref="A8593:B8593"/>
    <mergeCell ref="C8593:F8593"/>
    <mergeCell ref="I8593:J8593"/>
    <mergeCell ref="K8593:N8593"/>
    <mergeCell ref="O8593:P8593"/>
    <mergeCell ref="A8590:B8590"/>
    <mergeCell ref="C8590:F8590"/>
    <mergeCell ref="I8590:J8590"/>
    <mergeCell ref="K8590:N8590"/>
    <mergeCell ref="O8590:P8590"/>
    <mergeCell ref="A8591:B8591"/>
    <mergeCell ref="C8591:F8591"/>
    <mergeCell ref="I8591:J8591"/>
    <mergeCell ref="K8591:N8591"/>
    <mergeCell ref="O8591:P8591"/>
    <mergeCell ref="A8588:B8588"/>
    <mergeCell ref="C8588:F8588"/>
    <mergeCell ref="I8588:J8588"/>
    <mergeCell ref="K8588:N8588"/>
    <mergeCell ref="O8588:P8588"/>
    <mergeCell ref="A8589:B8589"/>
    <mergeCell ref="C8589:F8589"/>
    <mergeCell ref="I8589:J8589"/>
    <mergeCell ref="K8589:N8589"/>
    <mergeCell ref="O8589:P8589"/>
    <mergeCell ref="A8602:B8602"/>
    <mergeCell ref="C8602:F8602"/>
    <mergeCell ref="I8602:J8602"/>
    <mergeCell ref="K8602:N8602"/>
    <mergeCell ref="O8602:P8602"/>
    <mergeCell ref="A8603:B8603"/>
    <mergeCell ref="C8603:F8603"/>
    <mergeCell ref="I8603:J8603"/>
    <mergeCell ref="K8603:N8603"/>
    <mergeCell ref="O8603:P8603"/>
    <mergeCell ref="A8600:B8600"/>
    <mergeCell ref="C8600:F8600"/>
    <mergeCell ref="I8600:J8600"/>
    <mergeCell ref="K8600:N8600"/>
    <mergeCell ref="O8600:P8600"/>
    <mergeCell ref="A8601:B8601"/>
    <mergeCell ref="C8601:F8601"/>
    <mergeCell ref="I8601:J8601"/>
    <mergeCell ref="K8601:N8601"/>
    <mergeCell ref="O8601:P8601"/>
    <mergeCell ref="A8598:B8598"/>
    <mergeCell ref="C8598:F8598"/>
    <mergeCell ref="I8598:J8598"/>
    <mergeCell ref="K8598:N8598"/>
    <mergeCell ref="O8598:P8598"/>
    <mergeCell ref="A8599:B8599"/>
    <mergeCell ref="C8599:F8599"/>
    <mergeCell ref="I8599:J8599"/>
    <mergeCell ref="K8599:N8599"/>
    <mergeCell ref="O8599:P8599"/>
    <mergeCell ref="A8596:B8596"/>
    <mergeCell ref="C8596:F8596"/>
    <mergeCell ref="I8596:J8596"/>
    <mergeCell ref="K8596:N8596"/>
    <mergeCell ref="O8596:P8596"/>
    <mergeCell ref="A8597:B8597"/>
    <mergeCell ref="C8597:F8597"/>
    <mergeCell ref="I8597:J8597"/>
    <mergeCell ref="K8597:N8597"/>
    <mergeCell ref="O8597:P8597"/>
    <mergeCell ref="A8610:B8610"/>
    <mergeCell ref="C8610:F8610"/>
    <mergeCell ref="I8610:J8610"/>
    <mergeCell ref="K8610:N8610"/>
    <mergeCell ref="O8610:P8610"/>
    <mergeCell ref="A8611:B8611"/>
    <mergeCell ref="C8611:F8611"/>
    <mergeCell ref="I8611:J8611"/>
    <mergeCell ref="K8611:N8611"/>
    <mergeCell ref="O8611:P8611"/>
    <mergeCell ref="A8608:B8608"/>
    <mergeCell ref="C8608:F8608"/>
    <mergeCell ref="I8608:J8608"/>
    <mergeCell ref="K8608:N8608"/>
    <mergeCell ref="O8608:P8608"/>
    <mergeCell ref="A8609:B8609"/>
    <mergeCell ref="C8609:F8609"/>
    <mergeCell ref="I8609:J8609"/>
    <mergeCell ref="K8609:N8609"/>
    <mergeCell ref="O8609:P8609"/>
    <mergeCell ref="A8606:B8606"/>
    <mergeCell ref="C8606:F8606"/>
    <mergeCell ref="I8606:J8606"/>
    <mergeCell ref="K8606:N8606"/>
    <mergeCell ref="O8606:P8606"/>
    <mergeCell ref="A8607:B8607"/>
    <mergeCell ref="C8607:F8607"/>
    <mergeCell ref="I8607:J8607"/>
    <mergeCell ref="K8607:N8607"/>
    <mergeCell ref="O8607:P8607"/>
    <mergeCell ref="A8604:B8604"/>
    <mergeCell ref="C8604:F8604"/>
    <mergeCell ref="I8604:J8604"/>
    <mergeCell ref="K8604:N8604"/>
    <mergeCell ref="O8604:P8604"/>
    <mergeCell ref="A8605:B8605"/>
    <mergeCell ref="C8605:F8605"/>
    <mergeCell ref="I8605:J8605"/>
    <mergeCell ref="K8605:N8605"/>
    <mergeCell ref="O8605:P8605"/>
    <mergeCell ref="A8618:B8618"/>
    <mergeCell ref="C8618:F8618"/>
    <mergeCell ref="I8618:J8618"/>
    <mergeCell ref="K8618:N8618"/>
    <mergeCell ref="O8618:P8618"/>
    <mergeCell ref="A8619:B8619"/>
    <mergeCell ref="C8619:F8619"/>
    <mergeCell ref="I8619:J8619"/>
    <mergeCell ref="K8619:N8619"/>
    <mergeCell ref="O8619:P8619"/>
    <mergeCell ref="A8616:B8616"/>
    <mergeCell ref="C8616:F8616"/>
    <mergeCell ref="I8616:J8616"/>
    <mergeCell ref="K8616:N8616"/>
    <mergeCell ref="O8616:P8616"/>
    <mergeCell ref="A8617:B8617"/>
    <mergeCell ref="C8617:F8617"/>
    <mergeCell ref="I8617:J8617"/>
    <mergeCell ref="K8617:N8617"/>
    <mergeCell ref="O8617:P8617"/>
    <mergeCell ref="A8614:B8614"/>
    <mergeCell ref="C8614:F8614"/>
    <mergeCell ref="I8614:J8614"/>
    <mergeCell ref="K8614:N8614"/>
    <mergeCell ref="O8614:P8614"/>
    <mergeCell ref="A8615:B8615"/>
    <mergeCell ref="C8615:F8615"/>
    <mergeCell ref="I8615:J8615"/>
    <mergeCell ref="K8615:N8615"/>
    <mergeCell ref="O8615:P8615"/>
    <mergeCell ref="A8612:B8612"/>
    <mergeCell ref="C8612:F8612"/>
    <mergeCell ref="I8612:J8612"/>
    <mergeCell ref="K8612:N8612"/>
    <mergeCell ref="O8612:P8612"/>
    <mergeCell ref="A8613:B8613"/>
    <mergeCell ref="C8613:F8613"/>
    <mergeCell ref="I8613:J8613"/>
    <mergeCell ref="K8613:N8613"/>
    <mergeCell ref="O8613:P8613"/>
    <mergeCell ref="A8626:B8626"/>
    <mergeCell ref="C8626:F8626"/>
    <mergeCell ref="I8626:J8626"/>
    <mergeCell ref="K8626:N8626"/>
    <mergeCell ref="O8626:P8626"/>
    <mergeCell ref="A8627:B8627"/>
    <mergeCell ref="C8627:F8627"/>
    <mergeCell ref="I8627:J8627"/>
    <mergeCell ref="K8627:N8627"/>
    <mergeCell ref="O8627:P8627"/>
    <mergeCell ref="A8624:B8624"/>
    <mergeCell ref="C8624:F8624"/>
    <mergeCell ref="I8624:J8624"/>
    <mergeCell ref="K8624:N8624"/>
    <mergeCell ref="O8624:P8624"/>
    <mergeCell ref="A8625:B8625"/>
    <mergeCell ref="C8625:F8625"/>
    <mergeCell ref="I8625:J8625"/>
    <mergeCell ref="K8625:N8625"/>
    <mergeCell ref="O8625:P8625"/>
    <mergeCell ref="A8622:B8622"/>
    <mergeCell ref="C8622:F8622"/>
    <mergeCell ref="I8622:J8622"/>
    <mergeCell ref="K8622:N8622"/>
    <mergeCell ref="O8622:P8622"/>
    <mergeCell ref="A8623:B8623"/>
    <mergeCell ref="C8623:F8623"/>
    <mergeCell ref="I8623:J8623"/>
    <mergeCell ref="K8623:N8623"/>
    <mergeCell ref="O8623:P8623"/>
    <mergeCell ref="A8620:B8620"/>
    <mergeCell ref="C8620:F8620"/>
    <mergeCell ref="I8620:J8620"/>
    <mergeCell ref="K8620:N8620"/>
    <mergeCell ref="O8620:P8620"/>
    <mergeCell ref="A8621:B8621"/>
    <mergeCell ref="C8621:F8621"/>
    <mergeCell ref="I8621:J8621"/>
    <mergeCell ref="K8621:N8621"/>
    <mergeCell ref="O8621:P8621"/>
    <mergeCell ref="A8634:B8634"/>
    <mergeCell ref="C8634:F8634"/>
    <mergeCell ref="I8634:J8634"/>
    <mergeCell ref="K8634:N8634"/>
    <mergeCell ref="O8634:P8634"/>
    <mergeCell ref="A8635:B8635"/>
    <mergeCell ref="C8635:F8635"/>
    <mergeCell ref="I8635:J8635"/>
    <mergeCell ref="K8635:N8635"/>
    <mergeCell ref="O8635:P8635"/>
    <mergeCell ref="A8632:B8632"/>
    <mergeCell ref="C8632:F8632"/>
    <mergeCell ref="I8632:J8632"/>
    <mergeCell ref="K8632:N8632"/>
    <mergeCell ref="O8632:P8632"/>
    <mergeCell ref="A8633:B8633"/>
    <mergeCell ref="C8633:F8633"/>
    <mergeCell ref="I8633:J8633"/>
    <mergeCell ref="K8633:N8633"/>
    <mergeCell ref="O8633:P8633"/>
    <mergeCell ref="A8630:B8630"/>
    <mergeCell ref="C8630:F8630"/>
    <mergeCell ref="I8630:J8630"/>
    <mergeCell ref="K8630:N8630"/>
    <mergeCell ref="O8630:P8630"/>
    <mergeCell ref="A8631:B8631"/>
    <mergeCell ref="C8631:F8631"/>
    <mergeCell ref="I8631:J8631"/>
    <mergeCell ref="K8631:N8631"/>
    <mergeCell ref="O8631:P8631"/>
    <mergeCell ref="A8628:B8628"/>
    <mergeCell ref="C8628:F8628"/>
    <mergeCell ref="I8628:J8628"/>
    <mergeCell ref="K8628:N8628"/>
    <mergeCell ref="O8628:P8628"/>
    <mergeCell ref="A8629:B8629"/>
    <mergeCell ref="C8629:F8629"/>
    <mergeCell ref="I8629:J8629"/>
    <mergeCell ref="K8629:N8629"/>
    <mergeCell ref="O8629:P8629"/>
    <mergeCell ref="A8642:B8642"/>
    <mergeCell ref="C8642:F8642"/>
    <mergeCell ref="I8642:J8642"/>
    <mergeCell ref="K8642:N8642"/>
    <mergeCell ref="O8642:P8642"/>
    <mergeCell ref="A8643:B8643"/>
    <mergeCell ref="C8643:F8643"/>
    <mergeCell ref="I8643:J8643"/>
    <mergeCell ref="K8643:N8643"/>
    <mergeCell ref="O8643:P8643"/>
    <mergeCell ref="A8640:B8640"/>
    <mergeCell ref="C8640:F8640"/>
    <mergeCell ref="I8640:J8640"/>
    <mergeCell ref="K8640:N8640"/>
    <mergeCell ref="O8640:P8640"/>
    <mergeCell ref="A8641:B8641"/>
    <mergeCell ref="C8641:F8641"/>
    <mergeCell ref="I8641:J8641"/>
    <mergeCell ref="K8641:N8641"/>
    <mergeCell ref="O8641:P8641"/>
    <mergeCell ref="A8638:B8638"/>
    <mergeCell ref="C8638:F8638"/>
    <mergeCell ref="I8638:J8638"/>
    <mergeCell ref="K8638:N8638"/>
    <mergeCell ref="O8638:P8638"/>
    <mergeCell ref="A8639:B8639"/>
    <mergeCell ref="C8639:F8639"/>
    <mergeCell ref="I8639:J8639"/>
    <mergeCell ref="K8639:N8639"/>
    <mergeCell ref="O8639:P8639"/>
    <mergeCell ref="A8636:B8636"/>
    <mergeCell ref="C8636:F8636"/>
    <mergeCell ref="I8636:J8636"/>
    <mergeCell ref="K8636:N8636"/>
    <mergeCell ref="O8636:P8636"/>
    <mergeCell ref="A8637:B8637"/>
    <mergeCell ref="C8637:F8637"/>
    <mergeCell ref="I8637:J8637"/>
    <mergeCell ref="K8637:N8637"/>
    <mergeCell ref="O8637:P8637"/>
    <mergeCell ref="A8650:B8650"/>
    <mergeCell ref="C8650:F8650"/>
    <mergeCell ref="I8650:J8650"/>
    <mergeCell ref="K8650:N8650"/>
    <mergeCell ref="O8650:P8650"/>
    <mergeCell ref="A8651:B8651"/>
    <mergeCell ref="C8651:F8651"/>
    <mergeCell ref="I8651:J8651"/>
    <mergeCell ref="K8651:N8651"/>
    <mergeCell ref="O8651:P8651"/>
    <mergeCell ref="A8648:B8648"/>
    <mergeCell ref="C8648:F8648"/>
    <mergeCell ref="I8648:J8648"/>
    <mergeCell ref="K8648:N8648"/>
    <mergeCell ref="O8648:P8648"/>
    <mergeCell ref="A8649:B8649"/>
    <mergeCell ref="C8649:F8649"/>
    <mergeCell ref="I8649:J8649"/>
    <mergeCell ref="K8649:N8649"/>
    <mergeCell ref="O8649:P8649"/>
    <mergeCell ref="A8646:B8646"/>
    <mergeCell ref="C8646:F8646"/>
    <mergeCell ref="I8646:J8646"/>
    <mergeCell ref="K8646:N8646"/>
    <mergeCell ref="O8646:P8646"/>
    <mergeCell ref="A8647:B8647"/>
    <mergeCell ref="C8647:F8647"/>
    <mergeCell ref="I8647:J8647"/>
    <mergeCell ref="K8647:N8647"/>
    <mergeCell ref="O8647:P8647"/>
    <mergeCell ref="A8644:B8644"/>
    <mergeCell ref="C8644:F8644"/>
    <mergeCell ref="I8644:J8644"/>
    <mergeCell ref="K8644:N8644"/>
    <mergeCell ref="O8644:P8644"/>
    <mergeCell ref="A8645:B8645"/>
    <mergeCell ref="C8645:F8645"/>
    <mergeCell ref="I8645:J8645"/>
    <mergeCell ref="K8645:N8645"/>
    <mergeCell ref="O8645:P8645"/>
    <mergeCell ref="A8658:B8658"/>
    <mergeCell ref="C8658:F8658"/>
    <mergeCell ref="I8658:J8658"/>
    <mergeCell ref="K8658:N8658"/>
    <mergeCell ref="O8658:P8658"/>
    <mergeCell ref="A8659:B8659"/>
    <mergeCell ref="C8659:F8659"/>
    <mergeCell ref="I8659:J8659"/>
    <mergeCell ref="K8659:N8659"/>
    <mergeCell ref="O8659:P8659"/>
    <mergeCell ref="A8656:B8656"/>
    <mergeCell ref="C8656:F8656"/>
    <mergeCell ref="I8656:J8656"/>
    <mergeCell ref="K8656:N8656"/>
    <mergeCell ref="O8656:P8656"/>
    <mergeCell ref="A8657:B8657"/>
    <mergeCell ref="C8657:F8657"/>
    <mergeCell ref="I8657:J8657"/>
    <mergeCell ref="K8657:N8657"/>
    <mergeCell ref="O8657:P8657"/>
    <mergeCell ref="A8654:B8654"/>
    <mergeCell ref="C8654:F8654"/>
    <mergeCell ref="I8654:J8654"/>
    <mergeCell ref="K8654:N8654"/>
    <mergeCell ref="O8654:P8654"/>
    <mergeCell ref="A8655:B8655"/>
    <mergeCell ref="C8655:F8655"/>
    <mergeCell ref="I8655:J8655"/>
    <mergeCell ref="K8655:N8655"/>
    <mergeCell ref="O8655:P8655"/>
    <mergeCell ref="A8652:B8652"/>
    <mergeCell ref="C8652:F8652"/>
    <mergeCell ref="I8652:J8652"/>
    <mergeCell ref="K8652:N8652"/>
    <mergeCell ref="O8652:P8652"/>
    <mergeCell ref="A8653:B8653"/>
    <mergeCell ref="C8653:F8653"/>
    <mergeCell ref="I8653:J8653"/>
    <mergeCell ref="K8653:N8653"/>
    <mergeCell ref="O8653:P8653"/>
    <mergeCell ref="A8666:B8666"/>
    <mergeCell ref="C8666:F8666"/>
    <mergeCell ref="I8666:J8666"/>
    <mergeCell ref="K8666:N8666"/>
    <mergeCell ref="O8666:P8666"/>
    <mergeCell ref="A8667:B8667"/>
    <mergeCell ref="C8667:F8667"/>
    <mergeCell ref="I8667:J8667"/>
    <mergeCell ref="K8667:N8667"/>
    <mergeCell ref="O8667:P8667"/>
    <mergeCell ref="A8664:B8664"/>
    <mergeCell ref="C8664:F8664"/>
    <mergeCell ref="I8664:J8664"/>
    <mergeCell ref="K8664:N8664"/>
    <mergeCell ref="O8664:P8664"/>
    <mergeCell ref="A8665:B8665"/>
    <mergeCell ref="C8665:F8665"/>
    <mergeCell ref="I8665:J8665"/>
    <mergeCell ref="K8665:N8665"/>
    <mergeCell ref="O8665:P8665"/>
    <mergeCell ref="A8662:B8662"/>
    <mergeCell ref="C8662:F8662"/>
    <mergeCell ref="I8662:J8662"/>
    <mergeCell ref="K8662:N8662"/>
    <mergeCell ref="O8662:P8662"/>
    <mergeCell ref="A8663:B8663"/>
    <mergeCell ref="C8663:F8663"/>
    <mergeCell ref="I8663:J8663"/>
    <mergeCell ref="K8663:N8663"/>
    <mergeCell ref="O8663:P8663"/>
    <mergeCell ref="A8660:B8660"/>
    <mergeCell ref="C8660:F8660"/>
    <mergeCell ref="I8660:J8660"/>
    <mergeCell ref="K8660:N8660"/>
    <mergeCell ref="O8660:P8660"/>
    <mergeCell ref="A8661:B8661"/>
    <mergeCell ref="C8661:F8661"/>
    <mergeCell ref="I8661:J8661"/>
    <mergeCell ref="K8661:N8661"/>
    <mergeCell ref="O8661:P8661"/>
    <mergeCell ref="A8674:B8674"/>
    <mergeCell ref="C8674:F8674"/>
    <mergeCell ref="I8674:J8674"/>
    <mergeCell ref="K8674:N8674"/>
    <mergeCell ref="O8674:P8674"/>
    <mergeCell ref="A8675:B8675"/>
    <mergeCell ref="C8675:F8675"/>
    <mergeCell ref="I8675:J8675"/>
    <mergeCell ref="K8675:N8675"/>
    <mergeCell ref="O8675:P8675"/>
    <mergeCell ref="A8672:B8672"/>
    <mergeCell ref="C8672:F8672"/>
    <mergeCell ref="I8672:J8672"/>
    <mergeCell ref="K8672:N8672"/>
    <mergeCell ref="O8672:P8672"/>
    <mergeCell ref="A8673:B8673"/>
    <mergeCell ref="C8673:F8673"/>
    <mergeCell ref="I8673:J8673"/>
    <mergeCell ref="K8673:N8673"/>
    <mergeCell ref="O8673:P8673"/>
    <mergeCell ref="A8670:B8670"/>
    <mergeCell ref="C8670:F8670"/>
    <mergeCell ref="I8670:J8670"/>
    <mergeCell ref="K8670:N8670"/>
    <mergeCell ref="O8670:P8670"/>
    <mergeCell ref="A8671:B8671"/>
    <mergeCell ref="C8671:F8671"/>
    <mergeCell ref="I8671:J8671"/>
    <mergeCell ref="K8671:N8671"/>
    <mergeCell ref="O8671:P8671"/>
    <mergeCell ref="A8668:B8668"/>
    <mergeCell ref="C8668:F8668"/>
    <mergeCell ref="I8668:J8668"/>
    <mergeCell ref="K8668:N8668"/>
    <mergeCell ref="O8668:P8668"/>
    <mergeCell ref="A8669:B8669"/>
    <mergeCell ref="C8669:F8669"/>
    <mergeCell ref="I8669:J8669"/>
    <mergeCell ref="K8669:N8669"/>
    <mergeCell ref="O8669:P8669"/>
    <mergeCell ref="A8682:B8682"/>
    <mergeCell ref="C8682:F8682"/>
    <mergeCell ref="I8682:J8682"/>
    <mergeCell ref="K8682:N8682"/>
    <mergeCell ref="O8682:P8682"/>
    <mergeCell ref="A8683:B8683"/>
    <mergeCell ref="C8683:F8683"/>
    <mergeCell ref="I8683:J8683"/>
    <mergeCell ref="K8683:N8683"/>
    <mergeCell ref="O8683:P8683"/>
    <mergeCell ref="A8680:B8680"/>
    <mergeCell ref="C8680:F8680"/>
    <mergeCell ref="I8680:J8680"/>
    <mergeCell ref="K8680:N8680"/>
    <mergeCell ref="O8680:P8680"/>
    <mergeCell ref="A8681:B8681"/>
    <mergeCell ref="C8681:F8681"/>
    <mergeCell ref="I8681:J8681"/>
    <mergeCell ref="K8681:N8681"/>
    <mergeCell ref="O8681:P8681"/>
    <mergeCell ref="A8678:B8678"/>
    <mergeCell ref="C8678:F8678"/>
    <mergeCell ref="I8678:J8678"/>
    <mergeCell ref="K8678:N8678"/>
    <mergeCell ref="O8678:P8678"/>
    <mergeCell ref="A8679:B8679"/>
    <mergeCell ref="C8679:F8679"/>
    <mergeCell ref="I8679:J8679"/>
    <mergeCell ref="K8679:N8679"/>
    <mergeCell ref="O8679:P8679"/>
    <mergeCell ref="A8676:B8676"/>
    <mergeCell ref="C8676:F8676"/>
    <mergeCell ref="I8676:J8676"/>
    <mergeCell ref="K8676:N8676"/>
    <mergeCell ref="O8676:P8676"/>
    <mergeCell ref="A8677:B8677"/>
    <mergeCell ref="C8677:F8677"/>
    <mergeCell ref="I8677:J8677"/>
    <mergeCell ref="K8677:N8677"/>
    <mergeCell ref="O8677:P8677"/>
    <mergeCell ref="A8690:B8690"/>
    <mergeCell ref="C8690:F8690"/>
    <mergeCell ref="I8690:J8690"/>
    <mergeCell ref="K8690:N8690"/>
    <mergeCell ref="O8690:P8690"/>
    <mergeCell ref="A8691:B8691"/>
    <mergeCell ref="C8691:F8691"/>
    <mergeCell ref="I8691:J8691"/>
    <mergeCell ref="K8691:N8691"/>
    <mergeCell ref="O8691:P8691"/>
    <mergeCell ref="A8688:B8688"/>
    <mergeCell ref="C8688:F8688"/>
    <mergeCell ref="I8688:J8688"/>
    <mergeCell ref="K8688:N8688"/>
    <mergeCell ref="O8688:P8688"/>
    <mergeCell ref="A8689:B8689"/>
    <mergeCell ref="C8689:F8689"/>
    <mergeCell ref="I8689:J8689"/>
    <mergeCell ref="K8689:N8689"/>
    <mergeCell ref="O8689:P8689"/>
    <mergeCell ref="A8686:B8686"/>
    <mergeCell ref="C8686:F8686"/>
    <mergeCell ref="I8686:J8686"/>
    <mergeCell ref="K8686:N8686"/>
    <mergeCell ref="O8686:P8686"/>
    <mergeCell ref="A8687:B8687"/>
    <mergeCell ref="C8687:F8687"/>
    <mergeCell ref="I8687:J8687"/>
    <mergeCell ref="K8687:N8687"/>
    <mergeCell ref="O8687:P8687"/>
    <mergeCell ref="A8684:B8684"/>
    <mergeCell ref="C8684:F8684"/>
    <mergeCell ref="I8684:J8684"/>
    <mergeCell ref="K8684:N8684"/>
    <mergeCell ref="O8684:P8684"/>
    <mergeCell ref="A8685:B8685"/>
    <mergeCell ref="C8685:F8685"/>
    <mergeCell ref="I8685:J8685"/>
    <mergeCell ref="K8685:N8685"/>
    <mergeCell ref="O8685:P8685"/>
    <mergeCell ref="A8698:B8698"/>
    <mergeCell ref="C8698:F8698"/>
    <mergeCell ref="I8698:J8698"/>
    <mergeCell ref="K8698:N8698"/>
    <mergeCell ref="O8698:P8698"/>
    <mergeCell ref="A8699:B8699"/>
    <mergeCell ref="C8699:F8699"/>
    <mergeCell ref="I8699:J8699"/>
    <mergeCell ref="K8699:N8699"/>
    <mergeCell ref="O8699:P8699"/>
    <mergeCell ref="A8696:B8696"/>
    <mergeCell ref="C8696:F8696"/>
    <mergeCell ref="I8696:J8696"/>
    <mergeCell ref="K8696:N8696"/>
    <mergeCell ref="O8696:P8696"/>
    <mergeCell ref="A8697:B8697"/>
    <mergeCell ref="C8697:F8697"/>
    <mergeCell ref="I8697:J8697"/>
    <mergeCell ref="K8697:N8697"/>
    <mergeCell ref="O8697:P8697"/>
    <mergeCell ref="A8694:B8694"/>
    <mergeCell ref="C8694:F8694"/>
    <mergeCell ref="I8694:J8694"/>
    <mergeCell ref="K8694:N8694"/>
    <mergeCell ref="O8694:P8694"/>
    <mergeCell ref="A8695:B8695"/>
    <mergeCell ref="C8695:F8695"/>
    <mergeCell ref="I8695:J8695"/>
    <mergeCell ref="K8695:N8695"/>
    <mergeCell ref="O8695:P8695"/>
    <mergeCell ref="A8692:B8692"/>
    <mergeCell ref="C8692:F8692"/>
    <mergeCell ref="I8692:J8692"/>
    <mergeCell ref="K8692:N8692"/>
    <mergeCell ref="O8692:P8692"/>
    <mergeCell ref="A8693:B8693"/>
    <mergeCell ref="C8693:F8693"/>
    <mergeCell ref="I8693:J8693"/>
    <mergeCell ref="K8693:N8693"/>
    <mergeCell ref="O8693:P8693"/>
    <mergeCell ref="A8706:B8706"/>
    <mergeCell ref="C8706:F8706"/>
    <mergeCell ref="I8706:J8706"/>
    <mergeCell ref="K8706:N8706"/>
    <mergeCell ref="O8706:P8706"/>
    <mergeCell ref="A8707:B8707"/>
    <mergeCell ref="C8707:F8707"/>
    <mergeCell ref="I8707:J8707"/>
    <mergeCell ref="K8707:N8707"/>
    <mergeCell ref="O8707:P8707"/>
    <mergeCell ref="A8704:B8704"/>
    <mergeCell ref="C8704:F8704"/>
    <mergeCell ref="I8704:J8704"/>
    <mergeCell ref="K8704:N8704"/>
    <mergeCell ref="O8704:P8704"/>
    <mergeCell ref="A8705:B8705"/>
    <mergeCell ref="C8705:F8705"/>
    <mergeCell ref="I8705:J8705"/>
    <mergeCell ref="K8705:N8705"/>
    <mergeCell ref="O8705:P8705"/>
    <mergeCell ref="A8702:B8702"/>
    <mergeCell ref="C8702:F8702"/>
    <mergeCell ref="I8702:J8702"/>
    <mergeCell ref="K8702:N8702"/>
    <mergeCell ref="O8702:P8702"/>
    <mergeCell ref="A8703:B8703"/>
    <mergeCell ref="C8703:F8703"/>
    <mergeCell ref="I8703:J8703"/>
    <mergeCell ref="K8703:N8703"/>
    <mergeCell ref="O8703:P8703"/>
    <mergeCell ref="A8700:B8700"/>
    <mergeCell ref="C8700:F8700"/>
    <mergeCell ref="I8700:J8700"/>
    <mergeCell ref="K8700:N8700"/>
    <mergeCell ref="O8700:P8700"/>
    <mergeCell ref="A8701:B8701"/>
    <mergeCell ref="C8701:F8701"/>
    <mergeCell ref="I8701:J8701"/>
    <mergeCell ref="K8701:N8701"/>
    <mergeCell ref="O8701:P8701"/>
    <mergeCell ref="A8715:B8715"/>
    <mergeCell ref="C8715:F8715"/>
    <mergeCell ref="I8715:J8715"/>
    <mergeCell ref="K8715:N8715"/>
    <mergeCell ref="O8715:P8715"/>
    <mergeCell ref="A8716:B8716"/>
    <mergeCell ref="C8716:F8716"/>
    <mergeCell ref="I8716:J8716"/>
    <mergeCell ref="K8716:N8716"/>
    <mergeCell ref="O8716:P8716"/>
    <mergeCell ref="A8713:B8713"/>
    <mergeCell ref="C8713:F8713"/>
    <mergeCell ref="I8713:J8713"/>
    <mergeCell ref="K8713:N8713"/>
    <mergeCell ref="O8713:P8713"/>
    <mergeCell ref="A8714:B8714"/>
    <mergeCell ref="C8714:F8714"/>
    <mergeCell ref="I8714:J8714"/>
    <mergeCell ref="K8714:N8714"/>
    <mergeCell ref="O8714:P8714"/>
    <mergeCell ref="A8711:B8711"/>
    <mergeCell ref="C8711:Q8711"/>
    <mergeCell ref="A8712:B8712"/>
    <mergeCell ref="C8712:F8712"/>
    <mergeCell ref="I8712:J8712"/>
    <mergeCell ref="K8712:N8712"/>
    <mergeCell ref="O8712:P8712"/>
    <mergeCell ref="A8708:B8708"/>
    <mergeCell ref="C8708:F8708"/>
    <mergeCell ref="I8708:J8708"/>
    <mergeCell ref="K8708:N8708"/>
    <mergeCell ref="O8708:P8708"/>
    <mergeCell ref="A8709:F8709"/>
    <mergeCell ref="I8709:J8709"/>
    <mergeCell ref="K8709:N8709"/>
    <mergeCell ref="O8709:P8709"/>
    <mergeCell ref="A8723:B8723"/>
    <mergeCell ref="C8723:F8723"/>
    <mergeCell ref="I8723:J8723"/>
    <mergeCell ref="K8723:N8723"/>
    <mergeCell ref="O8723:P8723"/>
    <mergeCell ref="A8724:B8724"/>
    <mergeCell ref="C8724:F8724"/>
    <mergeCell ref="I8724:J8724"/>
    <mergeCell ref="K8724:N8724"/>
    <mergeCell ref="O8724:P8724"/>
    <mergeCell ref="A8721:B8721"/>
    <mergeCell ref="C8721:F8721"/>
    <mergeCell ref="I8721:J8721"/>
    <mergeCell ref="K8721:N8721"/>
    <mergeCell ref="O8721:P8721"/>
    <mergeCell ref="A8722:B8722"/>
    <mergeCell ref="C8722:F8722"/>
    <mergeCell ref="I8722:J8722"/>
    <mergeCell ref="K8722:N8722"/>
    <mergeCell ref="O8722:P8722"/>
    <mergeCell ref="A8719:B8719"/>
    <mergeCell ref="C8719:F8719"/>
    <mergeCell ref="I8719:J8719"/>
    <mergeCell ref="K8719:N8719"/>
    <mergeCell ref="O8719:P8719"/>
    <mergeCell ref="A8720:B8720"/>
    <mergeCell ref="C8720:F8720"/>
    <mergeCell ref="I8720:J8720"/>
    <mergeCell ref="K8720:N8720"/>
    <mergeCell ref="O8720:P8720"/>
    <mergeCell ref="A8717:B8717"/>
    <mergeCell ref="C8717:F8717"/>
    <mergeCell ref="I8717:J8717"/>
    <mergeCell ref="K8717:N8717"/>
    <mergeCell ref="O8717:P8717"/>
    <mergeCell ref="A8718:B8718"/>
    <mergeCell ref="C8718:F8718"/>
    <mergeCell ref="I8718:J8718"/>
    <mergeCell ref="K8718:N8718"/>
    <mergeCell ref="O8718:P8718"/>
    <mergeCell ref="A8731:B8731"/>
    <mergeCell ref="C8731:F8731"/>
    <mergeCell ref="I8731:J8731"/>
    <mergeCell ref="K8731:N8731"/>
    <mergeCell ref="O8731:P8731"/>
    <mergeCell ref="A8732:B8732"/>
    <mergeCell ref="C8732:F8732"/>
    <mergeCell ref="I8732:J8732"/>
    <mergeCell ref="K8732:N8732"/>
    <mergeCell ref="O8732:P8732"/>
    <mergeCell ref="A8729:B8729"/>
    <mergeCell ref="C8729:F8729"/>
    <mergeCell ref="I8729:J8729"/>
    <mergeCell ref="K8729:N8729"/>
    <mergeCell ref="O8729:P8729"/>
    <mergeCell ref="A8730:B8730"/>
    <mergeCell ref="C8730:F8730"/>
    <mergeCell ref="I8730:J8730"/>
    <mergeCell ref="K8730:N8730"/>
    <mergeCell ref="O8730:P8730"/>
    <mergeCell ref="A8727:B8727"/>
    <mergeCell ref="C8727:F8727"/>
    <mergeCell ref="I8727:J8727"/>
    <mergeCell ref="K8727:N8727"/>
    <mergeCell ref="O8727:P8727"/>
    <mergeCell ref="A8728:B8728"/>
    <mergeCell ref="C8728:F8728"/>
    <mergeCell ref="I8728:J8728"/>
    <mergeCell ref="K8728:N8728"/>
    <mergeCell ref="O8728:P8728"/>
    <mergeCell ref="A8725:B8725"/>
    <mergeCell ref="C8725:F8725"/>
    <mergeCell ref="I8725:J8725"/>
    <mergeCell ref="K8725:N8725"/>
    <mergeCell ref="O8725:P8725"/>
    <mergeCell ref="A8726:B8726"/>
    <mergeCell ref="C8726:F8726"/>
    <mergeCell ref="I8726:J8726"/>
    <mergeCell ref="K8726:N8726"/>
    <mergeCell ref="O8726:P8726"/>
    <mergeCell ref="A8739:B8739"/>
    <mergeCell ref="C8739:F8739"/>
    <mergeCell ref="I8739:J8739"/>
    <mergeCell ref="K8739:N8739"/>
    <mergeCell ref="O8739:P8739"/>
    <mergeCell ref="A8740:B8740"/>
    <mergeCell ref="C8740:F8740"/>
    <mergeCell ref="I8740:J8740"/>
    <mergeCell ref="K8740:N8740"/>
    <mergeCell ref="O8740:P8740"/>
    <mergeCell ref="A8737:B8737"/>
    <mergeCell ref="C8737:F8737"/>
    <mergeCell ref="I8737:J8737"/>
    <mergeCell ref="K8737:N8737"/>
    <mergeCell ref="O8737:P8737"/>
    <mergeCell ref="A8738:B8738"/>
    <mergeCell ref="C8738:F8738"/>
    <mergeCell ref="I8738:J8738"/>
    <mergeCell ref="K8738:N8738"/>
    <mergeCell ref="O8738:P8738"/>
    <mergeCell ref="A8735:B8735"/>
    <mergeCell ref="C8735:F8735"/>
    <mergeCell ref="I8735:J8735"/>
    <mergeCell ref="K8735:N8735"/>
    <mergeCell ref="O8735:P8735"/>
    <mergeCell ref="A8736:B8736"/>
    <mergeCell ref="C8736:F8736"/>
    <mergeCell ref="I8736:J8736"/>
    <mergeCell ref="K8736:N8736"/>
    <mergeCell ref="O8736:P8736"/>
    <mergeCell ref="A8733:B8733"/>
    <mergeCell ref="C8733:F8733"/>
    <mergeCell ref="I8733:J8733"/>
    <mergeCell ref="K8733:N8733"/>
    <mergeCell ref="O8733:P8733"/>
    <mergeCell ref="A8734:B8734"/>
    <mergeCell ref="C8734:F8734"/>
    <mergeCell ref="I8734:J8734"/>
    <mergeCell ref="K8734:N8734"/>
    <mergeCell ref="O8734:P8734"/>
    <mergeCell ref="A8747:B8747"/>
    <mergeCell ref="C8747:F8747"/>
    <mergeCell ref="I8747:J8747"/>
    <mergeCell ref="K8747:N8747"/>
    <mergeCell ref="O8747:P8747"/>
    <mergeCell ref="A8748:B8748"/>
    <mergeCell ref="C8748:F8748"/>
    <mergeCell ref="I8748:J8748"/>
    <mergeCell ref="K8748:N8748"/>
    <mergeCell ref="O8748:P8748"/>
    <mergeCell ref="A8745:B8745"/>
    <mergeCell ref="C8745:F8745"/>
    <mergeCell ref="I8745:J8745"/>
    <mergeCell ref="K8745:N8745"/>
    <mergeCell ref="O8745:P8745"/>
    <mergeCell ref="A8746:B8746"/>
    <mergeCell ref="C8746:F8746"/>
    <mergeCell ref="I8746:J8746"/>
    <mergeCell ref="K8746:N8746"/>
    <mergeCell ref="O8746:P8746"/>
    <mergeCell ref="A8743:B8743"/>
    <mergeCell ref="C8743:F8743"/>
    <mergeCell ref="I8743:J8743"/>
    <mergeCell ref="K8743:N8743"/>
    <mergeCell ref="O8743:P8743"/>
    <mergeCell ref="A8744:B8744"/>
    <mergeCell ref="C8744:F8744"/>
    <mergeCell ref="I8744:J8744"/>
    <mergeCell ref="K8744:N8744"/>
    <mergeCell ref="O8744:P8744"/>
    <mergeCell ref="A8741:B8741"/>
    <mergeCell ref="C8741:F8741"/>
    <mergeCell ref="I8741:J8741"/>
    <mergeCell ref="K8741:N8741"/>
    <mergeCell ref="O8741:P8741"/>
    <mergeCell ref="A8742:B8742"/>
    <mergeCell ref="C8742:F8742"/>
    <mergeCell ref="I8742:J8742"/>
    <mergeCell ref="K8742:N8742"/>
    <mergeCell ref="O8742:P8742"/>
    <mergeCell ref="A8755:B8755"/>
    <mergeCell ref="C8755:F8755"/>
    <mergeCell ref="I8755:J8755"/>
    <mergeCell ref="K8755:N8755"/>
    <mergeCell ref="O8755:P8755"/>
    <mergeCell ref="A8756:B8756"/>
    <mergeCell ref="C8756:F8756"/>
    <mergeCell ref="I8756:J8756"/>
    <mergeCell ref="K8756:N8756"/>
    <mergeCell ref="O8756:P8756"/>
    <mergeCell ref="A8753:B8753"/>
    <mergeCell ref="C8753:F8753"/>
    <mergeCell ref="I8753:J8753"/>
    <mergeCell ref="K8753:N8753"/>
    <mergeCell ref="O8753:P8753"/>
    <mergeCell ref="A8754:B8754"/>
    <mergeCell ref="C8754:F8754"/>
    <mergeCell ref="I8754:J8754"/>
    <mergeCell ref="K8754:N8754"/>
    <mergeCell ref="O8754:P8754"/>
    <mergeCell ref="A8751:B8751"/>
    <mergeCell ref="C8751:F8751"/>
    <mergeCell ref="I8751:J8751"/>
    <mergeCell ref="K8751:N8751"/>
    <mergeCell ref="O8751:P8751"/>
    <mergeCell ref="A8752:B8752"/>
    <mergeCell ref="C8752:F8752"/>
    <mergeCell ref="I8752:J8752"/>
    <mergeCell ref="K8752:N8752"/>
    <mergeCell ref="O8752:P8752"/>
    <mergeCell ref="A8749:B8749"/>
    <mergeCell ref="C8749:F8749"/>
    <mergeCell ref="I8749:J8749"/>
    <mergeCell ref="K8749:N8749"/>
    <mergeCell ref="O8749:P8749"/>
    <mergeCell ref="A8750:B8750"/>
    <mergeCell ref="C8750:F8750"/>
    <mergeCell ref="I8750:J8750"/>
    <mergeCell ref="K8750:N8750"/>
    <mergeCell ref="O8750:P8750"/>
    <mergeCell ref="A8763:B8763"/>
    <mergeCell ref="C8763:F8763"/>
    <mergeCell ref="I8763:J8763"/>
    <mergeCell ref="K8763:N8763"/>
    <mergeCell ref="O8763:P8763"/>
    <mergeCell ref="A8764:B8764"/>
    <mergeCell ref="C8764:F8764"/>
    <mergeCell ref="I8764:J8764"/>
    <mergeCell ref="K8764:N8764"/>
    <mergeCell ref="O8764:P8764"/>
    <mergeCell ref="A8761:B8761"/>
    <mergeCell ref="C8761:F8761"/>
    <mergeCell ref="I8761:J8761"/>
    <mergeCell ref="K8761:N8761"/>
    <mergeCell ref="O8761:P8761"/>
    <mergeCell ref="A8762:B8762"/>
    <mergeCell ref="C8762:F8762"/>
    <mergeCell ref="I8762:J8762"/>
    <mergeCell ref="K8762:N8762"/>
    <mergeCell ref="O8762:P8762"/>
    <mergeCell ref="A8759:B8759"/>
    <mergeCell ref="C8759:F8759"/>
    <mergeCell ref="I8759:J8759"/>
    <mergeCell ref="K8759:N8759"/>
    <mergeCell ref="O8759:P8759"/>
    <mergeCell ref="A8760:B8760"/>
    <mergeCell ref="C8760:F8760"/>
    <mergeCell ref="I8760:J8760"/>
    <mergeCell ref="K8760:N8760"/>
    <mergeCell ref="O8760:P8760"/>
    <mergeCell ref="A8757:B8757"/>
    <mergeCell ref="C8757:F8757"/>
    <mergeCell ref="I8757:J8757"/>
    <mergeCell ref="K8757:N8757"/>
    <mergeCell ref="O8757:P8757"/>
    <mergeCell ref="A8758:B8758"/>
    <mergeCell ref="C8758:F8758"/>
    <mergeCell ref="I8758:J8758"/>
    <mergeCell ref="K8758:N8758"/>
    <mergeCell ref="O8758:P8758"/>
    <mergeCell ref="A8771:B8771"/>
    <mergeCell ref="C8771:F8771"/>
    <mergeCell ref="I8771:J8771"/>
    <mergeCell ref="K8771:N8771"/>
    <mergeCell ref="O8771:P8771"/>
    <mergeCell ref="A8772:B8772"/>
    <mergeCell ref="C8772:F8772"/>
    <mergeCell ref="I8772:J8772"/>
    <mergeCell ref="K8772:N8772"/>
    <mergeCell ref="O8772:P8772"/>
    <mergeCell ref="A8769:B8769"/>
    <mergeCell ref="C8769:F8769"/>
    <mergeCell ref="I8769:J8769"/>
    <mergeCell ref="K8769:N8769"/>
    <mergeCell ref="O8769:P8769"/>
    <mergeCell ref="A8770:B8770"/>
    <mergeCell ref="C8770:F8770"/>
    <mergeCell ref="I8770:J8770"/>
    <mergeCell ref="K8770:N8770"/>
    <mergeCell ref="O8770:P8770"/>
    <mergeCell ref="A8767:B8767"/>
    <mergeCell ref="C8767:F8767"/>
    <mergeCell ref="I8767:J8767"/>
    <mergeCell ref="K8767:N8767"/>
    <mergeCell ref="O8767:P8767"/>
    <mergeCell ref="A8768:B8768"/>
    <mergeCell ref="C8768:F8768"/>
    <mergeCell ref="I8768:J8768"/>
    <mergeCell ref="K8768:N8768"/>
    <mergeCell ref="O8768:P8768"/>
    <mergeCell ref="A8765:B8765"/>
    <mergeCell ref="C8765:F8765"/>
    <mergeCell ref="I8765:J8765"/>
    <mergeCell ref="K8765:N8765"/>
    <mergeCell ref="O8765:P8765"/>
    <mergeCell ref="A8766:B8766"/>
    <mergeCell ref="C8766:F8766"/>
    <mergeCell ref="I8766:J8766"/>
    <mergeCell ref="K8766:N8766"/>
    <mergeCell ref="O8766:P8766"/>
    <mergeCell ref="A8779:B8779"/>
    <mergeCell ref="C8779:F8779"/>
    <mergeCell ref="I8779:J8779"/>
    <mergeCell ref="K8779:N8779"/>
    <mergeCell ref="O8779:P8779"/>
    <mergeCell ref="A8780:B8780"/>
    <mergeCell ref="C8780:F8780"/>
    <mergeCell ref="I8780:J8780"/>
    <mergeCell ref="K8780:N8780"/>
    <mergeCell ref="O8780:P8780"/>
    <mergeCell ref="A8777:B8777"/>
    <mergeCell ref="C8777:F8777"/>
    <mergeCell ref="I8777:J8777"/>
    <mergeCell ref="K8777:N8777"/>
    <mergeCell ref="O8777:P8777"/>
    <mergeCell ref="A8778:B8778"/>
    <mergeCell ref="C8778:F8778"/>
    <mergeCell ref="I8778:J8778"/>
    <mergeCell ref="K8778:N8778"/>
    <mergeCell ref="O8778:P8778"/>
    <mergeCell ref="A8775:B8775"/>
    <mergeCell ref="C8775:F8775"/>
    <mergeCell ref="I8775:J8775"/>
    <mergeCell ref="K8775:N8775"/>
    <mergeCell ref="O8775:P8775"/>
    <mergeCell ref="A8776:B8776"/>
    <mergeCell ref="C8776:F8776"/>
    <mergeCell ref="I8776:J8776"/>
    <mergeCell ref="K8776:N8776"/>
    <mergeCell ref="O8776:P8776"/>
    <mergeCell ref="A8773:B8773"/>
    <mergeCell ref="C8773:F8773"/>
    <mergeCell ref="I8773:J8773"/>
    <mergeCell ref="K8773:N8773"/>
    <mergeCell ref="O8773:P8773"/>
    <mergeCell ref="A8774:B8774"/>
    <mergeCell ref="C8774:F8774"/>
    <mergeCell ref="I8774:J8774"/>
    <mergeCell ref="K8774:N8774"/>
    <mergeCell ref="O8774:P8774"/>
    <mergeCell ref="A8787:B8787"/>
    <mergeCell ref="C8787:F8787"/>
    <mergeCell ref="I8787:J8787"/>
    <mergeCell ref="K8787:N8787"/>
    <mergeCell ref="O8787:P8787"/>
    <mergeCell ref="A8788:B8788"/>
    <mergeCell ref="C8788:F8788"/>
    <mergeCell ref="I8788:J8788"/>
    <mergeCell ref="K8788:N8788"/>
    <mergeCell ref="O8788:P8788"/>
    <mergeCell ref="A8785:B8785"/>
    <mergeCell ref="C8785:F8785"/>
    <mergeCell ref="I8785:J8785"/>
    <mergeCell ref="K8785:N8785"/>
    <mergeCell ref="O8785:P8785"/>
    <mergeCell ref="A8786:B8786"/>
    <mergeCell ref="C8786:F8786"/>
    <mergeCell ref="I8786:J8786"/>
    <mergeCell ref="K8786:N8786"/>
    <mergeCell ref="O8786:P8786"/>
    <mergeCell ref="A8783:B8783"/>
    <mergeCell ref="C8783:F8783"/>
    <mergeCell ref="I8783:J8783"/>
    <mergeCell ref="K8783:N8783"/>
    <mergeCell ref="O8783:P8783"/>
    <mergeCell ref="A8784:B8784"/>
    <mergeCell ref="C8784:F8784"/>
    <mergeCell ref="I8784:J8784"/>
    <mergeCell ref="K8784:N8784"/>
    <mergeCell ref="O8784:P8784"/>
    <mergeCell ref="A8781:B8781"/>
    <mergeCell ref="C8781:F8781"/>
    <mergeCell ref="I8781:J8781"/>
    <mergeCell ref="K8781:N8781"/>
    <mergeCell ref="O8781:P8781"/>
    <mergeCell ref="A8782:B8782"/>
    <mergeCell ref="C8782:F8782"/>
    <mergeCell ref="I8782:J8782"/>
    <mergeCell ref="K8782:N8782"/>
    <mergeCell ref="O8782:P8782"/>
    <mergeCell ref="A8795:B8795"/>
    <mergeCell ref="C8795:F8795"/>
    <mergeCell ref="I8795:J8795"/>
    <mergeCell ref="K8795:N8795"/>
    <mergeCell ref="O8795:P8795"/>
    <mergeCell ref="A8796:B8796"/>
    <mergeCell ref="C8796:F8796"/>
    <mergeCell ref="I8796:J8796"/>
    <mergeCell ref="K8796:N8796"/>
    <mergeCell ref="O8796:P8796"/>
    <mergeCell ref="A8793:B8793"/>
    <mergeCell ref="C8793:F8793"/>
    <mergeCell ref="I8793:J8793"/>
    <mergeCell ref="K8793:N8793"/>
    <mergeCell ref="O8793:P8793"/>
    <mergeCell ref="A8794:B8794"/>
    <mergeCell ref="C8794:F8794"/>
    <mergeCell ref="I8794:J8794"/>
    <mergeCell ref="K8794:N8794"/>
    <mergeCell ref="O8794:P8794"/>
    <mergeCell ref="A8791:B8791"/>
    <mergeCell ref="C8791:F8791"/>
    <mergeCell ref="I8791:J8791"/>
    <mergeCell ref="K8791:N8791"/>
    <mergeCell ref="O8791:P8791"/>
    <mergeCell ref="A8792:B8792"/>
    <mergeCell ref="C8792:F8792"/>
    <mergeCell ref="I8792:J8792"/>
    <mergeCell ref="K8792:N8792"/>
    <mergeCell ref="O8792:P8792"/>
    <mergeCell ref="A8789:B8789"/>
    <mergeCell ref="C8789:F8789"/>
    <mergeCell ref="I8789:J8789"/>
    <mergeCell ref="K8789:N8789"/>
    <mergeCell ref="O8789:P8789"/>
    <mergeCell ref="A8790:B8790"/>
    <mergeCell ref="C8790:F8790"/>
    <mergeCell ref="I8790:J8790"/>
    <mergeCell ref="K8790:N8790"/>
    <mergeCell ref="O8790:P8790"/>
    <mergeCell ref="A8803:B8803"/>
    <mergeCell ref="C8803:F8803"/>
    <mergeCell ref="I8803:J8803"/>
    <mergeCell ref="K8803:N8803"/>
    <mergeCell ref="O8803:P8803"/>
    <mergeCell ref="A8804:B8804"/>
    <mergeCell ref="C8804:F8804"/>
    <mergeCell ref="I8804:J8804"/>
    <mergeCell ref="K8804:N8804"/>
    <mergeCell ref="O8804:P8804"/>
    <mergeCell ref="A8801:B8801"/>
    <mergeCell ref="C8801:F8801"/>
    <mergeCell ref="I8801:J8801"/>
    <mergeCell ref="K8801:N8801"/>
    <mergeCell ref="O8801:P8801"/>
    <mergeCell ref="A8802:B8802"/>
    <mergeCell ref="C8802:F8802"/>
    <mergeCell ref="I8802:J8802"/>
    <mergeCell ref="K8802:N8802"/>
    <mergeCell ref="O8802:P8802"/>
    <mergeCell ref="A8799:B8799"/>
    <mergeCell ref="C8799:F8799"/>
    <mergeCell ref="I8799:J8799"/>
    <mergeCell ref="K8799:N8799"/>
    <mergeCell ref="O8799:P8799"/>
    <mergeCell ref="A8800:B8800"/>
    <mergeCell ref="C8800:F8800"/>
    <mergeCell ref="I8800:J8800"/>
    <mergeCell ref="K8800:N8800"/>
    <mergeCell ref="O8800:P8800"/>
    <mergeCell ref="A8797:B8797"/>
    <mergeCell ref="C8797:F8797"/>
    <mergeCell ref="I8797:J8797"/>
    <mergeCell ref="K8797:N8797"/>
    <mergeCell ref="O8797:P8797"/>
    <mergeCell ref="A8798:B8798"/>
    <mergeCell ref="C8798:F8798"/>
    <mergeCell ref="I8798:J8798"/>
    <mergeCell ref="K8798:N8798"/>
    <mergeCell ref="O8798:P8798"/>
    <mergeCell ref="A8812:B8812"/>
    <mergeCell ref="C8812:F8812"/>
    <mergeCell ref="I8812:J8812"/>
    <mergeCell ref="K8812:N8812"/>
    <mergeCell ref="O8812:P8812"/>
    <mergeCell ref="A8813:B8813"/>
    <mergeCell ref="C8813:F8813"/>
    <mergeCell ref="I8813:J8813"/>
    <mergeCell ref="K8813:N8813"/>
    <mergeCell ref="O8813:P8813"/>
    <mergeCell ref="A8810:B8810"/>
    <mergeCell ref="C8810:F8810"/>
    <mergeCell ref="I8810:J8810"/>
    <mergeCell ref="K8810:N8810"/>
    <mergeCell ref="O8810:P8810"/>
    <mergeCell ref="A8811:B8811"/>
    <mergeCell ref="C8811:F8811"/>
    <mergeCell ref="I8811:J8811"/>
    <mergeCell ref="K8811:N8811"/>
    <mergeCell ref="O8811:P8811"/>
    <mergeCell ref="A8807:F8807"/>
    <mergeCell ref="I8807:J8807"/>
    <mergeCell ref="K8807:N8807"/>
    <mergeCell ref="O8807:P8807"/>
    <mergeCell ref="A8809:B8809"/>
    <mergeCell ref="C8809:Q8809"/>
    <mergeCell ref="A8805:B8805"/>
    <mergeCell ref="C8805:F8805"/>
    <mergeCell ref="I8805:J8805"/>
    <mergeCell ref="K8805:N8805"/>
    <mergeCell ref="O8805:P8805"/>
    <mergeCell ref="A8806:B8806"/>
    <mergeCell ref="C8806:F8806"/>
    <mergeCell ref="I8806:J8806"/>
    <mergeCell ref="K8806:N8806"/>
    <mergeCell ref="O8806:P8806"/>
    <mergeCell ref="A8820:B8820"/>
    <mergeCell ref="C8820:F8820"/>
    <mergeCell ref="I8820:J8820"/>
    <mergeCell ref="K8820:N8820"/>
    <mergeCell ref="O8820:P8820"/>
    <mergeCell ref="A8821:B8821"/>
    <mergeCell ref="C8821:F8821"/>
    <mergeCell ref="I8821:J8821"/>
    <mergeCell ref="K8821:N8821"/>
    <mergeCell ref="O8821:P8821"/>
    <mergeCell ref="A8818:B8818"/>
    <mergeCell ref="C8818:F8818"/>
    <mergeCell ref="I8818:J8818"/>
    <mergeCell ref="K8818:N8818"/>
    <mergeCell ref="O8818:P8818"/>
    <mergeCell ref="A8819:B8819"/>
    <mergeCell ref="C8819:F8819"/>
    <mergeCell ref="I8819:J8819"/>
    <mergeCell ref="K8819:N8819"/>
    <mergeCell ref="O8819:P8819"/>
    <mergeCell ref="A8816:B8816"/>
    <mergeCell ref="C8816:F8816"/>
    <mergeCell ref="I8816:J8816"/>
    <mergeCell ref="K8816:N8816"/>
    <mergeCell ref="O8816:P8816"/>
    <mergeCell ref="A8817:B8817"/>
    <mergeCell ref="C8817:F8817"/>
    <mergeCell ref="I8817:J8817"/>
    <mergeCell ref="K8817:N8817"/>
    <mergeCell ref="O8817:P8817"/>
    <mergeCell ref="A8814:B8814"/>
    <mergeCell ref="C8814:F8814"/>
    <mergeCell ref="I8814:J8814"/>
    <mergeCell ref="K8814:N8814"/>
    <mergeCell ref="O8814:P8814"/>
    <mergeCell ref="A8815:B8815"/>
    <mergeCell ref="C8815:F8815"/>
    <mergeCell ref="I8815:J8815"/>
    <mergeCell ref="K8815:N8815"/>
    <mergeCell ref="O8815:P8815"/>
    <mergeCell ref="A8828:B8828"/>
    <mergeCell ref="C8828:F8828"/>
    <mergeCell ref="I8828:J8828"/>
    <mergeCell ref="K8828:N8828"/>
    <mergeCell ref="O8828:P8828"/>
    <mergeCell ref="A8829:F8829"/>
    <mergeCell ref="I8829:J8829"/>
    <mergeCell ref="K8829:N8829"/>
    <mergeCell ref="O8829:P8829"/>
    <mergeCell ref="A8826:B8826"/>
    <mergeCell ref="C8826:F8826"/>
    <mergeCell ref="I8826:J8826"/>
    <mergeCell ref="K8826:N8826"/>
    <mergeCell ref="O8826:P8826"/>
    <mergeCell ref="A8827:B8827"/>
    <mergeCell ref="C8827:F8827"/>
    <mergeCell ref="I8827:J8827"/>
    <mergeCell ref="K8827:N8827"/>
    <mergeCell ref="O8827:P8827"/>
    <mergeCell ref="A8824:B8824"/>
    <mergeCell ref="C8824:F8824"/>
    <mergeCell ref="I8824:J8824"/>
    <mergeCell ref="K8824:N8824"/>
    <mergeCell ref="O8824:P8824"/>
    <mergeCell ref="A8825:B8825"/>
    <mergeCell ref="C8825:F8825"/>
    <mergeCell ref="I8825:J8825"/>
    <mergeCell ref="K8825:N8825"/>
    <mergeCell ref="O8825:P8825"/>
    <mergeCell ref="A8822:B8822"/>
    <mergeCell ref="C8822:F8822"/>
    <mergeCell ref="I8822:J8822"/>
    <mergeCell ref="K8822:N8822"/>
    <mergeCell ref="O8822:P8822"/>
    <mergeCell ref="A8823:B8823"/>
    <mergeCell ref="C8823:F8823"/>
    <mergeCell ref="I8823:J8823"/>
    <mergeCell ref="K8823:N8823"/>
    <mergeCell ref="O8823:P8823"/>
    <mergeCell ref="A8837:B8837"/>
    <mergeCell ref="C8837:F8837"/>
    <mergeCell ref="I8837:J8837"/>
    <mergeCell ref="K8837:N8837"/>
    <mergeCell ref="O8837:P8837"/>
    <mergeCell ref="A8838:B8838"/>
    <mergeCell ref="C8838:F8838"/>
    <mergeCell ref="I8838:J8838"/>
    <mergeCell ref="K8838:N8838"/>
    <mergeCell ref="O8838:P8838"/>
    <mergeCell ref="A8835:B8835"/>
    <mergeCell ref="C8835:F8835"/>
    <mergeCell ref="I8835:J8835"/>
    <mergeCell ref="K8835:N8835"/>
    <mergeCell ref="O8835:P8835"/>
    <mergeCell ref="A8836:B8836"/>
    <mergeCell ref="C8836:F8836"/>
    <mergeCell ref="I8836:J8836"/>
    <mergeCell ref="K8836:N8836"/>
    <mergeCell ref="O8836:P8836"/>
    <mergeCell ref="A8833:B8833"/>
    <mergeCell ref="C8833:F8833"/>
    <mergeCell ref="I8833:J8833"/>
    <mergeCell ref="K8833:N8833"/>
    <mergeCell ref="O8833:P8833"/>
    <mergeCell ref="A8834:B8834"/>
    <mergeCell ref="C8834:F8834"/>
    <mergeCell ref="I8834:J8834"/>
    <mergeCell ref="K8834:N8834"/>
    <mergeCell ref="O8834:P8834"/>
    <mergeCell ref="A8831:B8831"/>
    <mergeCell ref="C8831:Q8831"/>
    <mergeCell ref="A8832:B8832"/>
    <mergeCell ref="C8832:F8832"/>
    <mergeCell ref="I8832:J8832"/>
    <mergeCell ref="K8832:N8832"/>
    <mergeCell ref="O8832:P8832"/>
    <mergeCell ref="A8846:B8846"/>
    <mergeCell ref="C8846:F8846"/>
    <mergeCell ref="I8846:J8846"/>
    <mergeCell ref="K8846:N8846"/>
    <mergeCell ref="O8846:P8846"/>
    <mergeCell ref="A8847:B8847"/>
    <mergeCell ref="C8847:F8847"/>
    <mergeCell ref="I8847:J8847"/>
    <mergeCell ref="K8847:N8847"/>
    <mergeCell ref="O8847:P8847"/>
    <mergeCell ref="A8844:B8844"/>
    <mergeCell ref="C8844:F8844"/>
    <mergeCell ref="I8844:J8844"/>
    <mergeCell ref="K8844:N8844"/>
    <mergeCell ref="O8844:P8844"/>
    <mergeCell ref="A8845:B8845"/>
    <mergeCell ref="C8845:F8845"/>
    <mergeCell ref="I8845:J8845"/>
    <mergeCell ref="K8845:N8845"/>
    <mergeCell ref="O8845:P8845"/>
    <mergeCell ref="A8842:B8842"/>
    <mergeCell ref="C8842:Q8842"/>
    <mergeCell ref="A8843:B8843"/>
    <mergeCell ref="C8843:F8843"/>
    <mergeCell ref="I8843:J8843"/>
    <mergeCell ref="K8843:N8843"/>
    <mergeCell ref="O8843:P8843"/>
    <mergeCell ref="A8839:B8839"/>
    <mergeCell ref="C8839:F8839"/>
    <mergeCell ref="I8839:J8839"/>
    <mergeCell ref="K8839:N8839"/>
    <mergeCell ref="O8839:P8839"/>
    <mergeCell ref="A8840:F8840"/>
    <mergeCell ref="I8840:J8840"/>
    <mergeCell ref="K8840:N8840"/>
    <mergeCell ref="O8840:P8840"/>
    <mergeCell ref="A8854:B8854"/>
    <mergeCell ref="C8854:F8854"/>
    <mergeCell ref="I8854:J8854"/>
    <mergeCell ref="K8854:N8854"/>
    <mergeCell ref="O8854:P8854"/>
    <mergeCell ref="A8855:B8855"/>
    <mergeCell ref="C8855:F8855"/>
    <mergeCell ref="I8855:J8855"/>
    <mergeCell ref="K8855:N8855"/>
    <mergeCell ref="O8855:P8855"/>
    <mergeCell ref="A8852:B8852"/>
    <mergeCell ref="C8852:F8852"/>
    <mergeCell ref="I8852:J8852"/>
    <mergeCell ref="K8852:N8852"/>
    <mergeCell ref="O8852:P8852"/>
    <mergeCell ref="A8853:B8853"/>
    <mergeCell ref="C8853:F8853"/>
    <mergeCell ref="I8853:J8853"/>
    <mergeCell ref="K8853:N8853"/>
    <mergeCell ref="O8853:P8853"/>
    <mergeCell ref="A8850:B8850"/>
    <mergeCell ref="C8850:F8850"/>
    <mergeCell ref="I8850:J8850"/>
    <mergeCell ref="K8850:N8850"/>
    <mergeCell ref="O8850:P8850"/>
    <mergeCell ref="A8851:B8851"/>
    <mergeCell ref="C8851:F8851"/>
    <mergeCell ref="I8851:J8851"/>
    <mergeCell ref="K8851:N8851"/>
    <mergeCell ref="O8851:P8851"/>
    <mergeCell ref="A8848:B8848"/>
    <mergeCell ref="C8848:F8848"/>
    <mergeCell ref="I8848:J8848"/>
    <mergeCell ref="K8848:N8848"/>
    <mergeCell ref="O8848:P8848"/>
    <mergeCell ref="A8849:B8849"/>
    <mergeCell ref="C8849:F8849"/>
    <mergeCell ref="I8849:J8849"/>
    <mergeCell ref="K8849:N8849"/>
    <mergeCell ref="O8849:P8849"/>
    <mergeCell ref="A8862:B8862"/>
    <mergeCell ref="C8862:F8862"/>
    <mergeCell ref="I8862:J8862"/>
    <mergeCell ref="K8862:N8862"/>
    <mergeCell ref="O8862:P8862"/>
    <mergeCell ref="A8863:B8863"/>
    <mergeCell ref="C8863:F8863"/>
    <mergeCell ref="I8863:J8863"/>
    <mergeCell ref="K8863:N8863"/>
    <mergeCell ref="O8863:P8863"/>
    <mergeCell ref="A8860:B8860"/>
    <mergeCell ref="C8860:F8860"/>
    <mergeCell ref="I8860:J8860"/>
    <mergeCell ref="K8860:N8860"/>
    <mergeCell ref="O8860:P8860"/>
    <mergeCell ref="A8861:B8861"/>
    <mergeCell ref="C8861:F8861"/>
    <mergeCell ref="I8861:J8861"/>
    <mergeCell ref="K8861:N8861"/>
    <mergeCell ref="O8861:P8861"/>
    <mergeCell ref="A8858:B8858"/>
    <mergeCell ref="C8858:F8858"/>
    <mergeCell ref="I8858:J8858"/>
    <mergeCell ref="K8858:N8858"/>
    <mergeCell ref="O8858:P8858"/>
    <mergeCell ref="A8859:B8859"/>
    <mergeCell ref="C8859:F8859"/>
    <mergeCell ref="I8859:J8859"/>
    <mergeCell ref="K8859:N8859"/>
    <mergeCell ref="O8859:P8859"/>
    <mergeCell ref="A8856:B8856"/>
    <mergeCell ref="C8856:F8856"/>
    <mergeCell ref="I8856:J8856"/>
    <mergeCell ref="K8856:N8856"/>
    <mergeCell ref="O8856:P8856"/>
    <mergeCell ref="A8857:B8857"/>
    <mergeCell ref="C8857:F8857"/>
    <mergeCell ref="I8857:J8857"/>
    <mergeCell ref="K8857:N8857"/>
    <mergeCell ref="O8857:P8857"/>
    <mergeCell ref="A8871:B8871"/>
    <mergeCell ref="C8871:F8871"/>
    <mergeCell ref="I8871:J8871"/>
    <mergeCell ref="K8871:N8871"/>
    <mergeCell ref="O8871:P8871"/>
    <mergeCell ref="A8872:F8872"/>
    <mergeCell ref="I8872:J8872"/>
    <mergeCell ref="K8872:N8872"/>
    <mergeCell ref="O8872:P8872"/>
    <mergeCell ref="A8869:B8869"/>
    <mergeCell ref="C8869:F8869"/>
    <mergeCell ref="I8869:J8869"/>
    <mergeCell ref="K8869:N8869"/>
    <mergeCell ref="O8869:P8869"/>
    <mergeCell ref="A8870:B8870"/>
    <mergeCell ref="C8870:F8870"/>
    <mergeCell ref="I8870:J8870"/>
    <mergeCell ref="K8870:N8870"/>
    <mergeCell ref="O8870:P8870"/>
    <mergeCell ref="A8867:B8867"/>
    <mergeCell ref="C8867:Q8867"/>
    <mergeCell ref="A8868:B8868"/>
    <mergeCell ref="C8868:F8868"/>
    <mergeCell ref="I8868:J8868"/>
    <mergeCell ref="K8868:N8868"/>
    <mergeCell ref="O8868:P8868"/>
    <mergeCell ref="A8864:B8864"/>
    <mergeCell ref="C8864:F8864"/>
    <mergeCell ref="I8864:J8864"/>
    <mergeCell ref="K8864:N8864"/>
    <mergeCell ref="O8864:P8864"/>
    <mergeCell ref="A8865:F8865"/>
    <mergeCell ref="I8865:J8865"/>
    <mergeCell ref="K8865:N8865"/>
    <mergeCell ref="O8865:P8865"/>
    <mergeCell ref="A8881:B8881"/>
    <mergeCell ref="C8881:F8881"/>
    <mergeCell ref="I8881:J8881"/>
    <mergeCell ref="K8881:N8881"/>
    <mergeCell ref="O8881:P8881"/>
    <mergeCell ref="A8882:B8882"/>
    <mergeCell ref="C8882:F8882"/>
    <mergeCell ref="I8882:J8882"/>
    <mergeCell ref="K8882:N8882"/>
    <mergeCell ref="O8882:P8882"/>
    <mergeCell ref="A8879:B8879"/>
    <mergeCell ref="C8879:F8879"/>
    <mergeCell ref="I8879:J8879"/>
    <mergeCell ref="K8879:N8879"/>
    <mergeCell ref="O8879:P8879"/>
    <mergeCell ref="A8880:B8880"/>
    <mergeCell ref="C8880:F8880"/>
    <mergeCell ref="I8880:J8880"/>
    <mergeCell ref="K8880:N8880"/>
    <mergeCell ref="O8880:P8880"/>
    <mergeCell ref="A8876:F8876"/>
    <mergeCell ref="I8876:J8876"/>
    <mergeCell ref="K8876:N8876"/>
    <mergeCell ref="O8876:P8876"/>
    <mergeCell ref="A8878:B8878"/>
    <mergeCell ref="C8878:Q8878"/>
    <mergeCell ref="A8874:B8874"/>
    <mergeCell ref="C8874:Q8874"/>
    <mergeCell ref="A8875:B8875"/>
    <mergeCell ref="C8875:F8875"/>
    <mergeCell ref="I8875:J8875"/>
    <mergeCell ref="K8875:N8875"/>
    <mergeCell ref="O8875:P8875"/>
    <mergeCell ref="A8889:B8889"/>
    <mergeCell ref="C8889:F8889"/>
    <mergeCell ref="I8889:J8889"/>
    <mergeCell ref="K8889:N8889"/>
    <mergeCell ref="O8889:P8889"/>
    <mergeCell ref="A8890:B8890"/>
    <mergeCell ref="C8890:F8890"/>
    <mergeCell ref="I8890:J8890"/>
    <mergeCell ref="K8890:N8890"/>
    <mergeCell ref="O8890:P8890"/>
    <mergeCell ref="A8887:B8887"/>
    <mergeCell ref="C8887:F8887"/>
    <mergeCell ref="I8887:J8887"/>
    <mergeCell ref="K8887:N8887"/>
    <mergeCell ref="O8887:P8887"/>
    <mergeCell ref="A8888:B8888"/>
    <mergeCell ref="C8888:F8888"/>
    <mergeCell ref="I8888:J8888"/>
    <mergeCell ref="K8888:N8888"/>
    <mergeCell ref="O8888:P8888"/>
    <mergeCell ref="A8885:B8885"/>
    <mergeCell ref="C8885:F8885"/>
    <mergeCell ref="I8885:J8885"/>
    <mergeCell ref="K8885:N8885"/>
    <mergeCell ref="O8885:P8885"/>
    <mergeCell ref="A8886:B8886"/>
    <mergeCell ref="C8886:F8886"/>
    <mergeCell ref="I8886:J8886"/>
    <mergeCell ref="K8886:N8886"/>
    <mergeCell ref="O8886:P8886"/>
    <mergeCell ref="A8883:B8883"/>
    <mergeCell ref="C8883:F8883"/>
    <mergeCell ref="I8883:J8883"/>
    <mergeCell ref="K8883:N8883"/>
    <mergeCell ref="O8883:P8883"/>
    <mergeCell ref="A8884:B8884"/>
    <mergeCell ref="C8884:F8884"/>
    <mergeCell ref="I8884:J8884"/>
    <mergeCell ref="K8884:N8884"/>
    <mergeCell ref="O8884:P8884"/>
    <mergeCell ref="A8897:B8897"/>
    <mergeCell ref="C8897:F8897"/>
    <mergeCell ref="I8897:J8897"/>
    <mergeCell ref="K8897:N8897"/>
    <mergeCell ref="O8897:P8897"/>
    <mergeCell ref="A8898:B8898"/>
    <mergeCell ref="C8898:F8898"/>
    <mergeCell ref="I8898:J8898"/>
    <mergeCell ref="K8898:N8898"/>
    <mergeCell ref="O8898:P8898"/>
    <mergeCell ref="A8895:B8895"/>
    <mergeCell ref="C8895:F8895"/>
    <mergeCell ref="I8895:J8895"/>
    <mergeCell ref="K8895:N8895"/>
    <mergeCell ref="O8895:P8895"/>
    <mergeCell ref="A8896:B8896"/>
    <mergeCell ref="C8896:F8896"/>
    <mergeCell ref="I8896:J8896"/>
    <mergeCell ref="K8896:N8896"/>
    <mergeCell ref="O8896:P8896"/>
    <mergeCell ref="A8893:B8893"/>
    <mergeCell ref="C8893:F8893"/>
    <mergeCell ref="I8893:J8893"/>
    <mergeCell ref="K8893:N8893"/>
    <mergeCell ref="O8893:P8893"/>
    <mergeCell ref="A8894:B8894"/>
    <mergeCell ref="C8894:F8894"/>
    <mergeCell ref="I8894:J8894"/>
    <mergeCell ref="K8894:N8894"/>
    <mergeCell ref="O8894:P8894"/>
    <mergeCell ref="A8891:B8891"/>
    <mergeCell ref="C8891:F8891"/>
    <mergeCell ref="I8891:J8891"/>
    <mergeCell ref="K8891:N8891"/>
    <mergeCell ref="O8891:P8891"/>
    <mergeCell ref="A8892:B8892"/>
    <mergeCell ref="C8892:F8892"/>
    <mergeCell ref="I8892:J8892"/>
    <mergeCell ref="K8892:N8892"/>
    <mergeCell ref="O8892:P8892"/>
    <mergeCell ref="A8906:B8906"/>
    <mergeCell ref="C8906:F8906"/>
    <mergeCell ref="I8906:J8906"/>
    <mergeCell ref="K8906:N8906"/>
    <mergeCell ref="O8906:P8906"/>
    <mergeCell ref="A8907:B8907"/>
    <mergeCell ref="C8907:F8907"/>
    <mergeCell ref="I8907:J8907"/>
    <mergeCell ref="K8907:N8907"/>
    <mergeCell ref="O8907:P8907"/>
    <mergeCell ref="A8903:F8903"/>
    <mergeCell ref="I8903:J8903"/>
    <mergeCell ref="K8903:N8903"/>
    <mergeCell ref="O8903:P8903"/>
    <mergeCell ref="A8905:B8905"/>
    <mergeCell ref="C8905:Q8905"/>
    <mergeCell ref="A8901:B8901"/>
    <mergeCell ref="C8901:F8901"/>
    <mergeCell ref="I8901:J8901"/>
    <mergeCell ref="K8901:N8901"/>
    <mergeCell ref="O8901:P8901"/>
    <mergeCell ref="A8902:B8902"/>
    <mergeCell ref="C8902:F8902"/>
    <mergeCell ref="I8902:J8902"/>
    <mergeCell ref="K8902:N8902"/>
    <mergeCell ref="O8902:P8902"/>
    <mergeCell ref="A8899:B8899"/>
    <mergeCell ref="C8899:F8899"/>
    <mergeCell ref="I8899:J8899"/>
    <mergeCell ref="K8899:N8899"/>
    <mergeCell ref="O8899:P8899"/>
    <mergeCell ref="A8900:B8900"/>
    <mergeCell ref="C8900:F8900"/>
    <mergeCell ref="I8900:J8900"/>
    <mergeCell ref="K8900:N8900"/>
    <mergeCell ref="O8900:P8900"/>
    <mergeCell ref="A8914:B8914"/>
    <mergeCell ref="C8914:F8914"/>
    <mergeCell ref="I8914:J8914"/>
    <mergeCell ref="K8914:N8914"/>
    <mergeCell ref="O8914:P8914"/>
    <mergeCell ref="A8915:B8915"/>
    <mergeCell ref="C8915:F8915"/>
    <mergeCell ref="I8915:J8915"/>
    <mergeCell ref="K8915:N8915"/>
    <mergeCell ref="O8915:P8915"/>
    <mergeCell ref="A8912:B8912"/>
    <mergeCell ref="C8912:F8912"/>
    <mergeCell ref="I8912:J8912"/>
    <mergeCell ref="K8912:N8912"/>
    <mergeCell ref="O8912:P8912"/>
    <mergeCell ref="A8913:B8913"/>
    <mergeCell ref="C8913:F8913"/>
    <mergeCell ref="I8913:J8913"/>
    <mergeCell ref="K8913:N8913"/>
    <mergeCell ref="O8913:P8913"/>
    <mergeCell ref="A8910:B8910"/>
    <mergeCell ref="C8910:F8910"/>
    <mergeCell ref="I8910:J8910"/>
    <mergeCell ref="K8910:N8910"/>
    <mergeCell ref="O8910:P8910"/>
    <mergeCell ref="A8911:B8911"/>
    <mergeCell ref="C8911:F8911"/>
    <mergeCell ref="I8911:J8911"/>
    <mergeCell ref="K8911:N8911"/>
    <mergeCell ref="O8911:P8911"/>
    <mergeCell ref="A8908:B8908"/>
    <mergeCell ref="C8908:F8908"/>
    <mergeCell ref="I8908:J8908"/>
    <mergeCell ref="K8908:N8908"/>
    <mergeCell ref="O8908:P8908"/>
    <mergeCell ref="A8909:B8909"/>
    <mergeCell ref="C8909:F8909"/>
    <mergeCell ref="I8909:J8909"/>
    <mergeCell ref="K8909:N8909"/>
    <mergeCell ref="O8909:P8909"/>
    <mergeCell ref="A8922:B8922"/>
    <mergeCell ref="C8922:F8922"/>
    <mergeCell ref="I8922:J8922"/>
    <mergeCell ref="K8922:N8922"/>
    <mergeCell ref="O8922:P8922"/>
    <mergeCell ref="A8923:B8923"/>
    <mergeCell ref="C8923:F8923"/>
    <mergeCell ref="I8923:J8923"/>
    <mergeCell ref="K8923:N8923"/>
    <mergeCell ref="O8923:P8923"/>
    <mergeCell ref="A8920:B8920"/>
    <mergeCell ref="C8920:F8920"/>
    <mergeCell ref="I8920:J8920"/>
    <mergeCell ref="K8920:N8920"/>
    <mergeCell ref="O8920:P8920"/>
    <mergeCell ref="A8921:B8921"/>
    <mergeCell ref="C8921:F8921"/>
    <mergeCell ref="I8921:J8921"/>
    <mergeCell ref="K8921:N8921"/>
    <mergeCell ref="O8921:P8921"/>
    <mergeCell ref="A8918:B8918"/>
    <mergeCell ref="C8918:F8918"/>
    <mergeCell ref="I8918:J8918"/>
    <mergeCell ref="K8918:N8918"/>
    <mergeCell ref="O8918:P8918"/>
    <mergeCell ref="A8919:B8919"/>
    <mergeCell ref="C8919:F8919"/>
    <mergeCell ref="I8919:J8919"/>
    <mergeCell ref="K8919:N8919"/>
    <mergeCell ref="O8919:P8919"/>
    <mergeCell ref="A8916:B8916"/>
    <mergeCell ref="C8916:F8916"/>
    <mergeCell ref="I8916:J8916"/>
    <mergeCell ref="K8916:N8916"/>
    <mergeCell ref="O8916:P8916"/>
    <mergeCell ref="A8917:B8917"/>
    <mergeCell ref="C8917:F8917"/>
    <mergeCell ref="I8917:J8917"/>
    <mergeCell ref="K8917:N8917"/>
    <mergeCell ref="O8917:P8917"/>
    <mergeCell ref="A8930:B8930"/>
    <mergeCell ref="C8930:F8930"/>
    <mergeCell ref="I8930:J8930"/>
    <mergeCell ref="K8930:N8930"/>
    <mergeCell ref="O8930:P8930"/>
    <mergeCell ref="A8931:B8931"/>
    <mergeCell ref="C8931:F8931"/>
    <mergeCell ref="I8931:J8931"/>
    <mergeCell ref="K8931:N8931"/>
    <mergeCell ref="O8931:P8931"/>
    <mergeCell ref="A8928:B8928"/>
    <mergeCell ref="C8928:F8928"/>
    <mergeCell ref="I8928:J8928"/>
    <mergeCell ref="K8928:N8928"/>
    <mergeCell ref="O8928:P8928"/>
    <mergeCell ref="A8929:B8929"/>
    <mergeCell ref="C8929:F8929"/>
    <mergeCell ref="I8929:J8929"/>
    <mergeCell ref="K8929:N8929"/>
    <mergeCell ref="O8929:P8929"/>
    <mergeCell ref="A8926:B8926"/>
    <mergeCell ref="C8926:F8926"/>
    <mergeCell ref="I8926:J8926"/>
    <mergeCell ref="K8926:N8926"/>
    <mergeCell ref="O8926:P8926"/>
    <mergeCell ref="A8927:B8927"/>
    <mergeCell ref="C8927:F8927"/>
    <mergeCell ref="I8927:J8927"/>
    <mergeCell ref="K8927:N8927"/>
    <mergeCell ref="O8927:P8927"/>
    <mergeCell ref="A8924:B8924"/>
    <mergeCell ref="C8924:F8924"/>
    <mergeCell ref="I8924:J8924"/>
    <mergeCell ref="K8924:N8924"/>
    <mergeCell ref="O8924:P8924"/>
    <mergeCell ref="A8925:B8925"/>
    <mergeCell ref="C8925:F8925"/>
    <mergeCell ref="I8925:J8925"/>
    <mergeCell ref="K8925:N8925"/>
    <mergeCell ref="O8925:P8925"/>
    <mergeCell ref="A8939:B8939"/>
    <mergeCell ref="C8939:F8939"/>
    <mergeCell ref="I8939:J8939"/>
    <mergeCell ref="K8939:N8939"/>
    <mergeCell ref="O8939:P8939"/>
    <mergeCell ref="A8940:B8940"/>
    <mergeCell ref="C8940:F8940"/>
    <mergeCell ref="I8940:J8940"/>
    <mergeCell ref="K8940:N8940"/>
    <mergeCell ref="O8940:P8940"/>
    <mergeCell ref="A8937:B8937"/>
    <mergeCell ref="C8937:F8937"/>
    <mergeCell ref="I8937:J8937"/>
    <mergeCell ref="K8937:N8937"/>
    <mergeCell ref="O8937:P8937"/>
    <mergeCell ref="A8938:B8938"/>
    <mergeCell ref="C8938:F8938"/>
    <mergeCell ref="I8938:J8938"/>
    <mergeCell ref="K8938:N8938"/>
    <mergeCell ref="O8938:P8938"/>
    <mergeCell ref="A8935:B8935"/>
    <mergeCell ref="C8935:F8935"/>
    <mergeCell ref="I8935:J8935"/>
    <mergeCell ref="K8935:N8935"/>
    <mergeCell ref="O8935:P8935"/>
    <mergeCell ref="A8936:B8936"/>
    <mergeCell ref="C8936:F8936"/>
    <mergeCell ref="I8936:J8936"/>
    <mergeCell ref="K8936:N8936"/>
    <mergeCell ref="O8936:P8936"/>
    <mergeCell ref="A8932:F8932"/>
    <mergeCell ref="I8932:J8932"/>
    <mergeCell ref="K8932:N8932"/>
    <mergeCell ref="O8932:P8932"/>
    <mergeCell ref="A8934:B8934"/>
    <mergeCell ref="C8934:Q8934"/>
    <mergeCell ref="A8947:B8947"/>
    <mergeCell ref="C8947:F8947"/>
    <mergeCell ref="I8947:J8947"/>
    <mergeCell ref="K8947:N8947"/>
    <mergeCell ref="O8947:P8947"/>
    <mergeCell ref="A8948:B8948"/>
    <mergeCell ref="C8948:F8948"/>
    <mergeCell ref="I8948:J8948"/>
    <mergeCell ref="K8948:N8948"/>
    <mergeCell ref="O8948:P8948"/>
    <mergeCell ref="A8945:B8945"/>
    <mergeCell ref="C8945:F8945"/>
    <mergeCell ref="I8945:J8945"/>
    <mergeCell ref="K8945:N8945"/>
    <mergeCell ref="O8945:P8945"/>
    <mergeCell ref="A8946:B8946"/>
    <mergeCell ref="C8946:F8946"/>
    <mergeCell ref="I8946:J8946"/>
    <mergeCell ref="K8946:N8946"/>
    <mergeCell ref="O8946:P8946"/>
    <mergeCell ref="A8943:B8943"/>
    <mergeCell ref="C8943:F8943"/>
    <mergeCell ref="I8943:J8943"/>
    <mergeCell ref="K8943:N8943"/>
    <mergeCell ref="O8943:P8943"/>
    <mergeCell ref="A8944:B8944"/>
    <mergeCell ref="C8944:F8944"/>
    <mergeCell ref="I8944:J8944"/>
    <mergeCell ref="K8944:N8944"/>
    <mergeCell ref="O8944:P8944"/>
    <mergeCell ref="A8941:B8941"/>
    <mergeCell ref="C8941:F8941"/>
    <mergeCell ref="I8941:J8941"/>
    <mergeCell ref="K8941:N8941"/>
    <mergeCell ref="O8941:P8941"/>
    <mergeCell ref="A8942:B8942"/>
    <mergeCell ref="C8942:F8942"/>
    <mergeCell ref="I8942:J8942"/>
    <mergeCell ref="K8942:N8942"/>
    <mergeCell ref="O8942:P8942"/>
    <mergeCell ref="A8955:B8955"/>
    <mergeCell ref="C8955:F8955"/>
    <mergeCell ref="I8955:J8955"/>
    <mergeCell ref="K8955:N8955"/>
    <mergeCell ref="O8955:P8955"/>
    <mergeCell ref="A8956:B8956"/>
    <mergeCell ref="C8956:F8956"/>
    <mergeCell ref="I8956:J8956"/>
    <mergeCell ref="K8956:N8956"/>
    <mergeCell ref="O8956:P8956"/>
    <mergeCell ref="A8953:B8953"/>
    <mergeCell ref="C8953:F8953"/>
    <mergeCell ref="I8953:J8953"/>
    <mergeCell ref="K8953:N8953"/>
    <mergeCell ref="O8953:P8953"/>
    <mergeCell ref="A8954:B8954"/>
    <mergeCell ref="C8954:F8954"/>
    <mergeCell ref="I8954:J8954"/>
    <mergeCell ref="K8954:N8954"/>
    <mergeCell ref="O8954:P8954"/>
    <mergeCell ref="A8951:B8951"/>
    <mergeCell ref="C8951:F8951"/>
    <mergeCell ref="I8951:J8951"/>
    <mergeCell ref="K8951:N8951"/>
    <mergeCell ref="O8951:P8951"/>
    <mergeCell ref="A8952:B8952"/>
    <mergeCell ref="C8952:F8952"/>
    <mergeCell ref="I8952:J8952"/>
    <mergeCell ref="K8952:N8952"/>
    <mergeCell ref="O8952:P8952"/>
    <mergeCell ref="A8949:B8949"/>
    <mergeCell ref="C8949:F8949"/>
    <mergeCell ref="I8949:J8949"/>
    <mergeCell ref="K8949:N8949"/>
    <mergeCell ref="O8949:P8949"/>
    <mergeCell ref="A8950:B8950"/>
    <mergeCell ref="C8950:F8950"/>
    <mergeCell ref="I8950:J8950"/>
    <mergeCell ref="K8950:N8950"/>
    <mergeCell ref="O8950:P8950"/>
    <mergeCell ref="A8963:B8963"/>
    <mergeCell ref="C8963:F8963"/>
    <mergeCell ref="I8963:J8963"/>
    <mergeCell ref="K8963:N8963"/>
    <mergeCell ref="O8963:P8963"/>
    <mergeCell ref="A8964:B8964"/>
    <mergeCell ref="C8964:F8964"/>
    <mergeCell ref="I8964:J8964"/>
    <mergeCell ref="K8964:N8964"/>
    <mergeCell ref="O8964:P8964"/>
    <mergeCell ref="A8961:B8961"/>
    <mergeCell ref="C8961:F8961"/>
    <mergeCell ref="I8961:J8961"/>
    <mergeCell ref="K8961:N8961"/>
    <mergeCell ref="O8961:P8961"/>
    <mergeCell ref="A8962:B8962"/>
    <mergeCell ref="C8962:F8962"/>
    <mergeCell ref="I8962:J8962"/>
    <mergeCell ref="K8962:N8962"/>
    <mergeCell ref="O8962:P8962"/>
    <mergeCell ref="A8959:B8959"/>
    <mergeCell ref="C8959:F8959"/>
    <mergeCell ref="I8959:J8959"/>
    <mergeCell ref="K8959:N8959"/>
    <mergeCell ref="O8959:P8959"/>
    <mergeCell ref="A8960:B8960"/>
    <mergeCell ref="C8960:F8960"/>
    <mergeCell ref="I8960:J8960"/>
    <mergeCell ref="K8960:N8960"/>
    <mergeCell ref="O8960:P8960"/>
    <mergeCell ref="A8957:B8957"/>
    <mergeCell ref="C8957:F8957"/>
    <mergeCell ref="I8957:J8957"/>
    <mergeCell ref="K8957:N8957"/>
    <mergeCell ref="O8957:P8957"/>
    <mergeCell ref="A8958:B8958"/>
    <mergeCell ref="C8958:F8958"/>
    <mergeCell ref="I8958:J8958"/>
    <mergeCell ref="K8958:N8958"/>
    <mergeCell ref="O8958:P8958"/>
    <mergeCell ref="A8971:B8971"/>
    <mergeCell ref="C8971:F8971"/>
    <mergeCell ref="I8971:J8971"/>
    <mergeCell ref="K8971:N8971"/>
    <mergeCell ref="O8971:P8971"/>
    <mergeCell ref="A8972:B8972"/>
    <mergeCell ref="C8972:F8972"/>
    <mergeCell ref="I8972:J8972"/>
    <mergeCell ref="K8972:N8972"/>
    <mergeCell ref="O8972:P8972"/>
    <mergeCell ref="A8969:B8969"/>
    <mergeCell ref="C8969:F8969"/>
    <mergeCell ref="I8969:J8969"/>
    <mergeCell ref="K8969:N8969"/>
    <mergeCell ref="O8969:P8969"/>
    <mergeCell ref="A8970:B8970"/>
    <mergeCell ref="C8970:F8970"/>
    <mergeCell ref="I8970:J8970"/>
    <mergeCell ref="K8970:N8970"/>
    <mergeCell ref="O8970:P8970"/>
    <mergeCell ref="A8967:B8967"/>
    <mergeCell ref="C8967:F8967"/>
    <mergeCell ref="I8967:J8967"/>
    <mergeCell ref="K8967:N8967"/>
    <mergeCell ref="O8967:P8967"/>
    <mergeCell ref="A8968:B8968"/>
    <mergeCell ref="C8968:F8968"/>
    <mergeCell ref="I8968:J8968"/>
    <mergeCell ref="K8968:N8968"/>
    <mergeCell ref="O8968:P8968"/>
    <mergeCell ref="A8965:B8965"/>
    <mergeCell ref="C8965:F8965"/>
    <mergeCell ref="I8965:J8965"/>
    <mergeCell ref="K8965:N8965"/>
    <mergeCell ref="O8965:P8965"/>
    <mergeCell ref="A8966:B8966"/>
    <mergeCell ref="C8966:F8966"/>
    <mergeCell ref="I8966:J8966"/>
    <mergeCell ref="K8966:N8966"/>
    <mergeCell ref="O8966:P8966"/>
    <mergeCell ref="A8979:B8979"/>
    <mergeCell ref="C8979:F8979"/>
    <mergeCell ref="I8979:J8979"/>
    <mergeCell ref="K8979:N8979"/>
    <mergeCell ref="O8979:P8979"/>
    <mergeCell ref="A8980:B8980"/>
    <mergeCell ref="C8980:F8980"/>
    <mergeCell ref="I8980:J8980"/>
    <mergeCell ref="K8980:N8980"/>
    <mergeCell ref="O8980:P8980"/>
    <mergeCell ref="A8977:B8977"/>
    <mergeCell ref="C8977:F8977"/>
    <mergeCell ref="I8977:J8977"/>
    <mergeCell ref="K8977:N8977"/>
    <mergeCell ref="O8977:P8977"/>
    <mergeCell ref="A8978:B8978"/>
    <mergeCell ref="C8978:F8978"/>
    <mergeCell ref="I8978:J8978"/>
    <mergeCell ref="K8978:N8978"/>
    <mergeCell ref="O8978:P8978"/>
    <mergeCell ref="A8975:B8975"/>
    <mergeCell ref="C8975:F8975"/>
    <mergeCell ref="I8975:J8975"/>
    <mergeCell ref="K8975:N8975"/>
    <mergeCell ref="O8975:P8975"/>
    <mergeCell ref="A8976:B8976"/>
    <mergeCell ref="C8976:F8976"/>
    <mergeCell ref="I8976:J8976"/>
    <mergeCell ref="K8976:N8976"/>
    <mergeCell ref="O8976:P8976"/>
    <mergeCell ref="A8973:B8973"/>
    <mergeCell ref="C8973:F8973"/>
    <mergeCell ref="I8973:J8973"/>
    <mergeCell ref="K8973:N8973"/>
    <mergeCell ref="O8973:P8973"/>
    <mergeCell ref="A8974:B8974"/>
    <mergeCell ref="C8974:F8974"/>
    <mergeCell ref="I8974:J8974"/>
    <mergeCell ref="K8974:N8974"/>
    <mergeCell ref="O8974:P8974"/>
    <mergeCell ref="A8987:B8987"/>
    <mergeCell ref="C8987:F8987"/>
    <mergeCell ref="I8987:J8987"/>
    <mergeCell ref="K8987:N8987"/>
    <mergeCell ref="O8987:P8987"/>
    <mergeCell ref="A8988:B8988"/>
    <mergeCell ref="C8988:F8988"/>
    <mergeCell ref="I8988:J8988"/>
    <mergeCell ref="K8988:N8988"/>
    <mergeCell ref="O8988:P8988"/>
    <mergeCell ref="A8985:B8985"/>
    <mergeCell ref="C8985:F8985"/>
    <mergeCell ref="I8985:J8985"/>
    <mergeCell ref="K8985:N8985"/>
    <mergeCell ref="O8985:P8985"/>
    <mergeCell ref="A8986:B8986"/>
    <mergeCell ref="C8986:F8986"/>
    <mergeCell ref="I8986:J8986"/>
    <mergeCell ref="K8986:N8986"/>
    <mergeCell ref="O8986:P8986"/>
    <mergeCell ref="A8983:B8983"/>
    <mergeCell ref="C8983:F8983"/>
    <mergeCell ref="I8983:J8983"/>
    <mergeCell ref="K8983:N8983"/>
    <mergeCell ref="O8983:P8983"/>
    <mergeCell ref="A8984:B8984"/>
    <mergeCell ref="C8984:F8984"/>
    <mergeCell ref="I8984:J8984"/>
    <mergeCell ref="K8984:N8984"/>
    <mergeCell ref="O8984:P8984"/>
    <mergeCell ref="A8981:B8981"/>
    <mergeCell ref="C8981:F8981"/>
    <mergeCell ref="I8981:J8981"/>
    <mergeCell ref="K8981:N8981"/>
    <mergeCell ref="O8981:P8981"/>
    <mergeCell ref="A8982:B8982"/>
    <mergeCell ref="C8982:F8982"/>
    <mergeCell ref="I8982:J8982"/>
    <mergeCell ref="K8982:N8982"/>
    <mergeCell ref="O8982:P8982"/>
    <mergeCell ref="A8995:B8995"/>
    <mergeCell ref="C8995:F8995"/>
    <mergeCell ref="I8995:J8995"/>
    <mergeCell ref="K8995:N8995"/>
    <mergeCell ref="O8995:P8995"/>
    <mergeCell ref="A8996:B8996"/>
    <mergeCell ref="C8996:F8996"/>
    <mergeCell ref="I8996:J8996"/>
    <mergeCell ref="K8996:N8996"/>
    <mergeCell ref="O8996:P8996"/>
    <mergeCell ref="A8993:B8993"/>
    <mergeCell ref="C8993:F8993"/>
    <mergeCell ref="I8993:J8993"/>
    <mergeCell ref="K8993:N8993"/>
    <mergeCell ref="O8993:P8993"/>
    <mergeCell ref="A8994:B8994"/>
    <mergeCell ref="C8994:F8994"/>
    <mergeCell ref="I8994:J8994"/>
    <mergeCell ref="K8994:N8994"/>
    <mergeCell ref="O8994:P8994"/>
    <mergeCell ref="A8991:B8991"/>
    <mergeCell ref="C8991:F8991"/>
    <mergeCell ref="I8991:J8991"/>
    <mergeCell ref="K8991:N8991"/>
    <mergeCell ref="O8991:P8991"/>
    <mergeCell ref="A8992:B8992"/>
    <mergeCell ref="C8992:F8992"/>
    <mergeCell ref="I8992:J8992"/>
    <mergeCell ref="K8992:N8992"/>
    <mergeCell ref="O8992:P8992"/>
    <mergeCell ref="A8989:B8989"/>
    <mergeCell ref="C8989:F8989"/>
    <mergeCell ref="I8989:J8989"/>
    <mergeCell ref="K8989:N8989"/>
    <mergeCell ref="O8989:P8989"/>
    <mergeCell ref="A8990:B8990"/>
    <mergeCell ref="C8990:F8990"/>
    <mergeCell ref="I8990:J8990"/>
    <mergeCell ref="K8990:N8990"/>
    <mergeCell ref="O8990:P8990"/>
    <mergeCell ref="A9003:B9003"/>
    <mergeCell ref="C9003:F9003"/>
    <mergeCell ref="I9003:J9003"/>
    <mergeCell ref="K9003:N9003"/>
    <mergeCell ref="O9003:P9003"/>
    <mergeCell ref="A9004:B9004"/>
    <mergeCell ref="C9004:F9004"/>
    <mergeCell ref="I9004:J9004"/>
    <mergeCell ref="K9004:N9004"/>
    <mergeCell ref="O9004:P9004"/>
    <mergeCell ref="A9001:B9001"/>
    <mergeCell ref="C9001:F9001"/>
    <mergeCell ref="I9001:J9001"/>
    <mergeCell ref="K9001:N9001"/>
    <mergeCell ref="O9001:P9001"/>
    <mergeCell ref="A9002:B9002"/>
    <mergeCell ref="C9002:F9002"/>
    <mergeCell ref="I9002:J9002"/>
    <mergeCell ref="K9002:N9002"/>
    <mergeCell ref="O9002:P9002"/>
    <mergeCell ref="A8999:B8999"/>
    <mergeCell ref="C8999:F8999"/>
    <mergeCell ref="I8999:J8999"/>
    <mergeCell ref="K8999:N8999"/>
    <mergeCell ref="O8999:P8999"/>
    <mergeCell ref="A9000:B9000"/>
    <mergeCell ref="C9000:F9000"/>
    <mergeCell ref="I9000:J9000"/>
    <mergeCell ref="K9000:N9000"/>
    <mergeCell ref="O9000:P9000"/>
    <mergeCell ref="A8997:B8997"/>
    <mergeCell ref="C8997:F8997"/>
    <mergeCell ref="I8997:J8997"/>
    <mergeCell ref="K8997:N8997"/>
    <mergeCell ref="O8997:P8997"/>
    <mergeCell ref="A8998:B8998"/>
    <mergeCell ref="C8998:F8998"/>
    <mergeCell ref="I8998:J8998"/>
    <mergeCell ref="K8998:N8998"/>
    <mergeCell ref="O8998:P8998"/>
    <mergeCell ref="A9011:B9011"/>
    <mergeCell ref="C9011:F9011"/>
    <mergeCell ref="I9011:J9011"/>
    <mergeCell ref="K9011:N9011"/>
    <mergeCell ref="O9011:P9011"/>
    <mergeCell ref="A9012:B9012"/>
    <mergeCell ref="C9012:F9012"/>
    <mergeCell ref="I9012:J9012"/>
    <mergeCell ref="K9012:N9012"/>
    <mergeCell ref="O9012:P9012"/>
    <mergeCell ref="A9009:B9009"/>
    <mergeCell ref="C9009:F9009"/>
    <mergeCell ref="I9009:J9009"/>
    <mergeCell ref="K9009:N9009"/>
    <mergeCell ref="O9009:P9009"/>
    <mergeCell ref="A9010:B9010"/>
    <mergeCell ref="C9010:F9010"/>
    <mergeCell ref="I9010:J9010"/>
    <mergeCell ref="K9010:N9010"/>
    <mergeCell ref="O9010:P9010"/>
    <mergeCell ref="A9007:B9007"/>
    <mergeCell ref="C9007:F9007"/>
    <mergeCell ref="I9007:J9007"/>
    <mergeCell ref="K9007:N9007"/>
    <mergeCell ref="O9007:P9007"/>
    <mergeCell ref="A9008:B9008"/>
    <mergeCell ref="C9008:F9008"/>
    <mergeCell ref="I9008:J9008"/>
    <mergeCell ref="K9008:N9008"/>
    <mergeCell ref="O9008:P9008"/>
    <mergeCell ref="A9005:B9005"/>
    <mergeCell ref="C9005:F9005"/>
    <mergeCell ref="I9005:J9005"/>
    <mergeCell ref="K9005:N9005"/>
    <mergeCell ref="O9005:P9005"/>
    <mergeCell ref="A9006:B9006"/>
    <mergeCell ref="C9006:F9006"/>
    <mergeCell ref="I9006:J9006"/>
    <mergeCell ref="K9006:N9006"/>
    <mergeCell ref="O9006:P9006"/>
    <mergeCell ref="A9019:B9019"/>
    <mergeCell ref="C9019:F9019"/>
    <mergeCell ref="I9019:J9019"/>
    <mergeCell ref="K9019:N9019"/>
    <mergeCell ref="O9019:P9019"/>
    <mergeCell ref="A9020:B9020"/>
    <mergeCell ref="C9020:F9020"/>
    <mergeCell ref="I9020:J9020"/>
    <mergeCell ref="K9020:N9020"/>
    <mergeCell ref="O9020:P9020"/>
    <mergeCell ref="A9017:B9017"/>
    <mergeCell ref="C9017:F9017"/>
    <mergeCell ref="I9017:J9017"/>
    <mergeCell ref="K9017:N9017"/>
    <mergeCell ref="O9017:P9017"/>
    <mergeCell ref="A9018:B9018"/>
    <mergeCell ref="C9018:F9018"/>
    <mergeCell ref="I9018:J9018"/>
    <mergeCell ref="K9018:N9018"/>
    <mergeCell ref="O9018:P9018"/>
    <mergeCell ref="A9015:B9015"/>
    <mergeCell ref="C9015:F9015"/>
    <mergeCell ref="I9015:J9015"/>
    <mergeCell ref="K9015:N9015"/>
    <mergeCell ref="O9015:P9015"/>
    <mergeCell ref="A9016:B9016"/>
    <mergeCell ref="C9016:F9016"/>
    <mergeCell ref="I9016:J9016"/>
    <mergeCell ref="K9016:N9016"/>
    <mergeCell ref="O9016:P9016"/>
    <mergeCell ref="A9013:B9013"/>
    <mergeCell ref="C9013:F9013"/>
    <mergeCell ref="I9013:J9013"/>
    <mergeCell ref="K9013:N9013"/>
    <mergeCell ref="O9013:P9013"/>
    <mergeCell ref="A9014:B9014"/>
    <mergeCell ref="C9014:F9014"/>
    <mergeCell ref="I9014:J9014"/>
    <mergeCell ref="K9014:N9014"/>
    <mergeCell ref="O9014:P9014"/>
    <mergeCell ref="A9027:B9027"/>
    <mergeCell ref="C9027:F9027"/>
    <mergeCell ref="I9027:J9027"/>
    <mergeCell ref="K9027:N9027"/>
    <mergeCell ref="O9027:P9027"/>
    <mergeCell ref="A9028:B9028"/>
    <mergeCell ref="C9028:F9028"/>
    <mergeCell ref="I9028:J9028"/>
    <mergeCell ref="K9028:N9028"/>
    <mergeCell ref="O9028:P9028"/>
    <mergeCell ref="A9025:B9025"/>
    <mergeCell ref="C9025:F9025"/>
    <mergeCell ref="I9025:J9025"/>
    <mergeCell ref="K9025:N9025"/>
    <mergeCell ref="O9025:P9025"/>
    <mergeCell ref="A9026:B9026"/>
    <mergeCell ref="C9026:F9026"/>
    <mergeCell ref="I9026:J9026"/>
    <mergeCell ref="K9026:N9026"/>
    <mergeCell ref="O9026:P9026"/>
    <mergeCell ref="A9023:B9023"/>
    <mergeCell ref="C9023:F9023"/>
    <mergeCell ref="I9023:J9023"/>
    <mergeCell ref="K9023:N9023"/>
    <mergeCell ref="O9023:P9023"/>
    <mergeCell ref="A9024:B9024"/>
    <mergeCell ref="C9024:F9024"/>
    <mergeCell ref="I9024:J9024"/>
    <mergeCell ref="K9024:N9024"/>
    <mergeCell ref="O9024:P9024"/>
    <mergeCell ref="A9021:B9021"/>
    <mergeCell ref="C9021:F9021"/>
    <mergeCell ref="I9021:J9021"/>
    <mergeCell ref="K9021:N9021"/>
    <mergeCell ref="O9021:P9021"/>
    <mergeCell ref="A9022:B9022"/>
    <mergeCell ref="C9022:F9022"/>
    <mergeCell ref="I9022:J9022"/>
    <mergeCell ref="K9022:N9022"/>
    <mergeCell ref="O9022:P9022"/>
    <mergeCell ref="A9035:B9035"/>
    <mergeCell ref="C9035:F9035"/>
    <mergeCell ref="I9035:J9035"/>
    <mergeCell ref="K9035:N9035"/>
    <mergeCell ref="O9035:P9035"/>
    <mergeCell ref="A9036:B9036"/>
    <mergeCell ref="C9036:F9036"/>
    <mergeCell ref="I9036:J9036"/>
    <mergeCell ref="K9036:N9036"/>
    <mergeCell ref="O9036:P9036"/>
    <mergeCell ref="A9033:B9033"/>
    <mergeCell ref="C9033:F9033"/>
    <mergeCell ref="I9033:J9033"/>
    <mergeCell ref="K9033:N9033"/>
    <mergeCell ref="O9033:P9033"/>
    <mergeCell ref="A9034:B9034"/>
    <mergeCell ref="C9034:F9034"/>
    <mergeCell ref="I9034:J9034"/>
    <mergeCell ref="K9034:N9034"/>
    <mergeCell ref="O9034:P9034"/>
    <mergeCell ref="A9031:B9031"/>
    <mergeCell ref="C9031:F9031"/>
    <mergeCell ref="I9031:J9031"/>
    <mergeCell ref="K9031:N9031"/>
    <mergeCell ref="O9031:P9031"/>
    <mergeCell ref="A9032:B9032"/>
    <mergeCell ref="C9032:F9032"/>
    <mergeCell ref="I9032:J9032"/>
    <mergeCell ref="K9032:N9032"/>
    <mergeCell ref="O9032:P9032"/>
    <mergeCell ref="A9029:B9029"/>
    <mergeCell ref="C9029:F9029"/>
    <mergeCell ref="I9029:J9029"/>
    <mergeCell ref="K9029:N9029"/>
    <mergeCell ref="O9029:P9029"/>
    <mergeCell ref="A9030:B9030"/>
    <mergeCell ref="C9030:F9030"/>
    <mergeCell ref="I9030:J9030"/>
    <mergeCell ref="K9030:N9030"/>
    <mergeCell ref="O9030:P9030"/>
    <mergeCell ref="A9043:B9043"/>
    <mergeCell ref="C9043:F9043"/>
    <mergeCell ref="I9043:J9043"/>
    <mergeCell ref="K9043:N9043"/>
    <mergeCell ref="O9043:P9043"/>
    <mergeCell ref="A9044:B9044"/>
    <mergeCell ref="C9044:F9044"/>
    <mergeCell ref="I9044:J9044"/>
    <mergeCell ref="K9044:N9044"/>
    <mergeCell ref="O9044:P9044"/>
    <mergeCell ref="A9041:B9041"/>
    <mergeCell ref="C9041:F9041"/>
    <mergeCell ref="I9041:J9041"/>
    <mergeCell ref="K9041:N9041"/>
    <mergeCell ref="O9041:P9041"/>
    <mergeCell ref="A9042:B9042"/>
    <mergeCell ref="C9042:F9042"/>
    <mergeCell ref="I9042:J9042"/>
    <mergeCell ref="K9042:N9042"/>
    <mergeCell ref="O9042:P9042"/>
    <mergeCell ref="A9039:B9039"/>
    <mergeCell ref="C9039:F9039"/>
    <mergeCell ref="I9039:J9039"/>
    <mergeCell ref="K9039:N9039"/>
    <mergeCell ref="O9039:P9039"/>
    <mergeCell ref="A9040:B9040"/>
    <mergeCell ref="C9040:F9040"/>
    <mergeCell ref="I9040:J9040"/>
    <mergeCell ref="K9040:N9040"/>
    <mergeCell ref="O9040:P9040"/>
    <mergeCell ref="A9037:B9037"/>
    <mergeCell ref="C9037:F9037"/>
    <mergeCell ref="I9037:J9037"/>
    <mergeCell ref="K9037:N9037"/>
    <mergeCell ref="O9037:P9037"/>
    <mergeCell ref="A9038:B9038"/>
    <mergeCell ref="C9038:F9038"/>
    <mergeCell ref="I9038:J9038"/>
    <mergeCell ref="K9038:N9038"/>
    <mergeCell ref="O9038:P9038"/>
    <mergeCell ref="A9051:B9051"/>
    <mergeCell ref="C9051:F9051"/>
    <mergeCell ref="I9051:J9051"/>
    <mergeCell ref="K9051:N9051"/>
    <mergeCell ref="O9051:P9051"/>
    <mergeCell ref="A9052:B9052"/>
    <mergeCell ref="C9052:F9052"/>
    <mergeCell ref="I9052:J9052"/>
    <mergeCell ref="K9052:N9052"/>
    <mergeCell ref="O9052:P9052"/>
    <mergeCell ref="A9049:B9049"/>
    <mergeCell ref="C9049:F9049"/>
    <mergeCell ref="I9049:J9049"/>
    <mergeCell ref="K9049:N9049"/>
    <mergeCell ref="O9049:P9049"/>
    <mergeCell ref="A9050:B9050"/>
    <mergeCell ref="C9050:F9050"/>
    <mergeCell ref="I9050:J9050"/>
    <mergeCell ref="K9050:N9050"/>
    <mergeCell ref="O9050:P9050"/>
    <mergeCell ref="A9047:B9047"/>
    <mergeCell ref="C9047:F9047"/>
    <mergeCell ref="I9047:J9047"/>
    <mergeCell ref="K9047:N9047"/>
    <mergeCell ref="O9047:P9047"/>
    <mergeCell ref="A9048:B9048"/>
    <mergeCell ref="C9048:F9048"/>
    <mergeCell ref="I9048:J9048"/>
    <mergeCell ref="K9048:N9048"/>
    <mergeCell ref="O9048:P9048"/>
    <mergeCell ref="A9045:B9045"/>
    <mergeCell ref="C9045:F9045"/>
    <mergeCell ref="I9045:J9045"/>
    <mergeCell ref="K9045:N9045"/>
    <mergeCell ref="O9045:P9045"/>
    <mergeCell ref="A9046:B9046"/>
    <mergeCell ref="C9046:F9046"/>
    <mergeCell ref="I9046:J9046"/>
    <mergeCell ref="K9046:N9046"/>
    <mergeCell ref="O9046:P9046"/>
    <mergeCell ref="A9059:B9059"/>
    <mergeCell ref="C9059:F9059"/>
    <mergeCell ref="I9059:J9059"/>
    <mergeCell ref="K9059:N9059"/>
    <mergeCell ref="O9059:P9059"/>
    <mergeCell ref="A9060:B9060"/>
    <mergeCell ref="C9060:F9060"/>
    <mergeCell ref="I9060:J9060"/>
    <mergeCell ref="K9060:N9060"/>
    <mergeCell ref="O9060:P9060"/>
    <mergeCell ref="A9057:B9057"/>
    <mergeCell ref="C9057:F9057"/>
    <mergeCell ref="I9057:J9057"/>
    <mergeCell ref="K9057:N9057"/>
    <mergeCell ref="O9057:P9057"/>
    <mergeCell ref="A9058:B9058"/>
    <mergeCell ref="C9058:F9058"/>
    <mergeCell ref="I9058:J9058"/>
    <mergeCell ref="K9058:N9058"/>
    <mergeCell ref="O9058:P9058"/>
    <mergeCell ref="A9055:B9055"/>
    <mergeCell ref="C9055:F9055"/>
    <mergeCell ref="I9055:J9055"/>
    <mergeCell ref="K9055:N9055"/>
    <mergeCell ref="O9055:P9055"/>
    <mergeCell ref="A9056:B9056"/>
    <mergeCell ref="C9056:F9056"/>
    <mergeCell ref="I9056:J9056"/>
    <mergeCell ref="K9056:N9056"/>
    <mergeCell ref="O9056:P9056"/>
    <mergeCell ref="A9053:B9053"/>
    <mergeCell ref="C9053:F9053"/>
    <mergeCell ref="I9053:J9053"/>
    <mergeCell ref="K9053:N9053"/>
    <mergeCell ref="O9053:P9053"/>
    <mergeCell ref="A9054:B9054"/>
    <mergeCell ref="C9054:F9054"/>
    <mergeCell ref="I9054:J9054"/>
    <mergeCell ref="K9054:N9054"/>
    <mergeCell ref="O9054:P9054"/>
    <mergeCell ref="A9067:B9067"/>
    <mergeCell ref="C9067:F9067"/>
    <mergeCell ref="I9067:J9067"/>
    <mergeCell ref="K9067:N9067"/>
    <mergeCell ref="O9067:P9067"/>
    <mergeCell ref="A9068:B9068"/>
    <mergeCell ref="C9068:F9068"/>
    <mergeCell ref="I9068:J9068"/>
    <mergeCell ref="K9068:N9068"/>
    <mergeCell ref="O9068:P9068"/>
    <mergeCell ref="A9065:B9065"/>
    <mergeCell ref="C9065:F9065"/>
    <mergeCell ref="I9065:J9065"/>
    <mergeCell ref="K9065:N9065"/>
    <mergeCell ref="O9065:P9065"/>
    <mergeCell ref="A9066:B9066"/>
    <mergeCell ref="C9066:F9066"/>
    <mergeCell ref="I9066:J9066"/>
    <mergeCell ref="K9066:N9066"/>
    <mergeCell ref="O9066:P9066"/>
    <mergeCell ref="A9063:B9063"/>
    <mergeCell ref="C9063:F9063"/>
    <mergeCell ref="I9063:J9063"/>
    <mergeCell ref="K9063:N9063"/>
    <mergeCell ref="O9063:P9063"/>
    <mergeCell ref="A9064:B9064"/>
    <mergeCell ref="C9064:F9064"/>
    <mergeCell ref="I9064:J9064"/>
    <mergeCell ref="K9064:N9064"/>
    <mergeCell ref="O9064:P9064"/>
    <mergeCell ref="A9061:B9061"/>
    <mergeCell ref="C9061:F9061"/>
    <mergeCell ref="I9061:J9061"/>
    <mergeCell ref="K9061:N9061"/>
    <mergeCell ref="O9061:P9061"/>
    <mergeCell ref="A9062:B9062"/>
    <mergeCell ref="C9062:F9062"/>
    <mergeCell ref="I9062:J9062"/>
    <mergeCell ref="K9062:N9062"/>
    <mergeCell ref="O9062:P9062"/>
    <mergeCell ref="A9076:B9076"/>
    <mergeCell ref="C9076:F9076"/>
    <mergeCell ref="I9076:J9076"/>
    <mergeCell ref="K9076:N9076"/>
    <mergeCell ref="O9076:P9076"/>
    <mergeCell ref="A9077:B9077"/>
    <mergeCell ref="C9077:F9077"/>
    <mergeCell ref="I9077:J9077"/>
    <mergeCell ref="K9077:N9077"/>
    <mergeCell ref="O9077:P9077"/>
    <mergeCell ref="A9074:B9074"/>
    <mergeCell ref="C9074:F9074"/>
    <mergeCell ref="I9074:J9074"/>
    <mergeCell ref="K9074:N9074"/>
    <mergeCell ref="O9074:P9074"/>
    <mergeCell ref="A9075:B9075"/>
    <mergeCell ref="C9075:F9075"/>
    <mergeCell ref="I9075:J9075"/>
    <mergeCell ref="K9075:N9075"/>
    <mergeCell ref="O9075:P9075"/>
    <mergeCell ref="A9071:F9071"/>
    <mergeCell ref="I9071:J9071"/>
    <mergeCell ref="K9071:N9071"/>
    <mergeCell ref="O9071:P9071"/>
    <mergeCell ref="A9073:B9073"/>
    <mergeCell ref="C9073:Q9073"/>
    <mergeCell ref="A9069:B9069"/>
    <mergeCell ref="C9069:F9069"/>
    <mergeCell ref="I9069:J9069"/>
    <mergeCell ref="K9069:N9069"/>
    <mergeCell ref="O9069:P9069"/>
    <mergeCell ref="A9070:B9070"/>
    <mergeCell ref="C9070:F9070"/>
    <mergeCell ref="I9070:J9070"/>
    <mergeCell ref="K9070:N9070"/>
    <mergeCell ref="O9070:P9070"/>
    <mergeCell ref="A9085:B9085"/>
    <mergeCell ref="C9085:F9085"/>
    <mergeCell ref="I9085:J9085"/>
    <mergeCell ref="K9085:N9085"/>
    <mergeCell ref="O9085:P9085"/>
    <mergeCell ref="A9086:B9086"/>
    <mergeCell ref="C9086:F9086"/>
    <mergeCell ref="I9086:J9086"/>
    <mergeCell ref="K9086:N9086"/>
    <mergeCell ref="O9086:P9086"/>
    <mergeCell ref="A9083:B9083"/>
    <mergeCell ref="C9083:F9083"/>
    <mergeCell ref="I9083:J9083"/>
    <mergeCell ref="K9083:N9083"/>
    <mergeCell ref="O9083:P9083"/>
    <mergeCell ref="A9084:B9084"/>
    <mergeCell ref="C9084:F9084"/>
    <mergeCell ref="I9084:J9084"/>
    <mergeCell ref="K9084:N9084"/>
    <mergeCell ref="O9084:P9084"/>
    <mergeCell ref="A9081:B9081"/>
    <mergeCell ref="C9081:F9081"/>
    <mergeCell ref="I9081:J9081"/>
    <mergeCell ref="K9081:N9081"/>
    <mergeCell ref="O9081:P9081"/>
    <mergeCell ref="A9082:B9082"/>
    <mergeCell ref="C9082:F9082"/>
    <mergeCell ref="I9082:J9082"/>
    <mergeCell ref="K9082:N9082"/>
    <mergeCell ref="O9082:P9082"/>
    <mergeCell ref="A9078:F9078"/>
    <mergeCell ref="I9078:J9078"/>
    <mergeCell ref="K9078:N9078"/>
    <mergeCell ref="O9078:P9078"/>
    <mergeCell ref="A9080:B9080"/>
    <mergeCell ref="C9080:Q9080"/>
    <mergeCell ref="A9093:B9093"/>
    <mergeCell ref="C9093:F9093"/>
    <mergeCell ref="I9093:J9093"/>
    <mergeCell ref="K9093:N9093"/>
    <mergeCell ref="O9093:P9093"/>
    <mergeCell ref="A9094:F9094"/>
    <mergeCell ref="I9094:J9094"/>
    <mergeCell ref="K9094:N9094"/>
    <mergeCell ref="O9094:P9094"/>
    <mergeCell ref="A9091:B9091"/>
    <mergeCell ref="C9091:F9091"/>
    <mergeCell ref="I9091:J9091"/>
    <mergeCell ref="K9091:N9091"/>
    <mergeCell ref="O9091:P9091"/>
    <mergeCell ref="A9092:B9092"/>
    <mergeCell ref="C9092:F9092"/>
    <mergeCell ref="I9092:J9092"/>
    <mergeCell ref="K9092:N9092"/>
    <mergeCell ref="O9092:P9092"/>
    <mergeCell ref="A9089:B9089"/>
    <mergeCell ref="C9089:F9089"/>
    <mergeCell ref="I9089:J9089"/>
    <mergeCell ref="K9089:N9089"/>
    <mergeCell ref="O9089:P9089"/>
    <mergeCell ref="A9090:B9090"/>
    <mergeCell ref="C9090:F9090"/>
    <mergeCell ref="I9090:J9090"/>
    <mergeCell ref="K9090:N9090"/>
    <mergeCell ref="O9090:P9090"/>
    <mergeCell ref="A9087:B9087"/>
    <mergeCell ref="C9087:F9087"/>
    <mergeCell ref="I9087:J9087"/>
    <mergeCell ref="K9087:N9087"/>
    <mergeCell ref="O9087:P9087"/>
    <mergeCell ref="A9088:B9088"/>
    <mergeCell ref="C9088:F9088"/>
    <mergeCell ref="I9088:J9088"/>
    <mergeCell ref="K9088:N9088"/>
    <mergeCell ref="O9088:P9088"/>
    <mergeCell ref="A9102:B9102"/>
    <mergeCell ref="C9102:F9102"/>
    <mergeCell ref="I9102:J9102"/>
    <mergeCell ref="K9102:N9102"/>
    <mergeCell ref="O9102:P9102"/>
    <mergeCell ref="A9103:B9103"/>
    <mergeCell ref="C9103:F9103"/>
    <mergeCell ref="I9103:J9103"/>
    <mergeCell ref="K9103:N9103"/>
    <mergeCell ref="O9103:P9103"/>
    <mergeCell ref="A9100:B9100"/>
    <mergeCell ref="C9100:F9100"/>
    <mergeCell ref="I9100:J9100"/>
    <mergeCell ref="K9100:N9100"/>
    <mergeCell ref="O9100:P9100"/>
    <mergeCell ref="A9101:B9101"/>
    <mergeCell ref="C9101:F9101"/>
    <mergeCell ref="I9101:J9101"/>
    <mergeCell ref="K9101:N9101"/>
    <mergeCell ref="O9101:P9101"/>
    <mergeCell ref="A9098:B9098"/>
    <mergeCell ref="C9098:F9098"/>
    <mergeCell ref="I9098:J9098"/>
    <mergeCell ref="K9098:N9098"/>
    <mergeCell ref="O9098:P9098"/>
    <mergeCell ref="A9099:B9099"/>
    <mergeCell ref="C9099:F9099"/>
    <mergeCell ref="I9099:J9099"/>
    <mergeCell ref="K9099:N9099"/>
    <mergeCell ref="O9099:P9099"/>
    <mergeCell ref="A9096:B9096"/>
    <mergeCell ref="C9096:Q9096"/>
    <mergeCell ref="A9097:B9097"/>
    <mergeCell ref="C9097:F9097"/>
    <mergeCell ref="I9097:J9097"/>
    <mergeCell ref="K9097:N9097"/>
    <mergeCell ref="O9097:P9097"/>
    <mergeCell ref="A9110:B9110"/>
    <mergeCell ref="C9110:F9110"/>
    <mergeCell ref="I9110:J9110"/>
    <mergeCell ref="K9110:N9110"/>
    <mergeCell ref="O9110:P9110"/>
    <mergeCell ref="A9111:B9111"/>
    <mergeCell ref="C9111:F9111"/>
    <mergeCell ref="I9111:J9111"/>
    <mergeCell ref="K9111:N9111"/>
    <mergeCell ref="O9111:P9111"/>
    <mergeCell ref="A9108:B9108"/>
    <mergeCell ref="C9108:F9108"/>
    <mergeCell ref="I9108:J9108"/>
    <mergeCell ref="K9108:N9108"/>
    <mergeCell ref="O9108:P9108"/>
    <mergeCell ref="A9109:B9109"/>
    <mergeCell ref="C9109:F9109"/>
    <mergeCell ref="I9109:J9109"/>
    <mergeCell ref="K9109:N9109"/>
    <mergeCell ref="O9109:P9109"/>
    <mergeCell ref="A9106:B9106"/>
    <mergeCell ref="C9106:F9106"/>
    <mergeCell ref="I9106:J9106"/>
    <mergeCell ref="K9106:N9106"/>
    <mergeCell ref="O9106:P9106"/>
    <mergeCell ref="A9107:B9107"/>
    <mergeCell ref="C9107:F9107"/>
    <mergeCell ref="I9107:J9107"/>
    <mergeCell ref="K9107:N9107"/>
    <mergeCell ref="O9107:P9107"/>
    <mergeCell ref="A9104:B9104"/>
    <mergeCell ref="C9104:F9104"/>
    <mergeCell ref="I9104:J9104"/>
    <mergeCell ref="K9104:N9104"/>
    <mergeCell ref="O9104:P9104"/>
    <mergeCell ref="A9105:B9105"/>
    <mergeCell ref="C9105:F9105"/>
    <mergeCell ref="I9105:J9105"/>
    <mergeCell ref="K9105:N9105"/>
    <mergeCell ref="O9105:P9105"/>
    <mergeCell ref="A9118:B9118"/>
    <mergeCell ref="C9118:F9118"/>
    <mergeCell ref="I9118:J9118"/>
    <mergeCell ref="K9118:N9118"/>
    <mergeCell ref="O9118:P9118"/>
    <mergeCell ref="A9119:B9119"/>
    <mergeCell ref="C9119:F9119"/>
    <mergeCell ref="I9119:J9119"/>
    <mergeCell ref="K9119:N9119"/>
    <mergeCell ref="O9119:P9119"/>
    <mergeCell ref="A9116:B9116"/>
    <mergeCell ref="C9116:F9116"/>
    <mergeCell ref="I9116:J9116"/>
    <mergeCell ref="K9116:N9116"/>
    <mergeCell ref="O9116:P9116"/>
    <mergeCell ref="A9117:B9117"/>
    <mergeCell ref="C9117:F9117"/>
    <mergeCell ref="I9117:J9117"/>
    <mergeCell ref="K9117:N9117"/>
    <mergeCell ref="O9117:P9117"/>
    <mergeCell ref="A9114:B9114"/>
    <mergeCell ref="C9114:F9114"/>
    <mergeCell ref="I9114:J9114"/>
    <mergeCell ref="K9114:N9114"/>
    <mergeCell ref="O9114:P9114"/>
    <mergeCell ref="A9115:B9115"/>
    <mergeCell ref="C9115:F9115"/>
    <mergeCell ref="I9115:J9115"/>
    <mergeCell ref="K9115:N9115"/>
    <mergeCell ref="O9115:P9115"/>
    <mergeCell ref="A9112:B9112"/>
    <mergeCell ref="C9112:F9112"/>
    <mergeCell ref="I9112:J9112"/>
    <mergeCell ref="K9112:N9112"/>
    <mergeCell ref="O9112:P9112"/>
    <mergeCell ref="A9113:B9113"/>
    <mergeCell ref="C9113:F9113"/>
    <mergeCell ref="I9113:J9113"/>
    <mergeCell ref="K9113:N9113"/>
    <mergeCell ref="O9113:P9113"/>
    <mergeCell ref="A9126:B9126"/>
    <mergeCell ref="C9126:F9126"/>
    <mergeCell ref="I9126:J9126"/>
    <mergeCell ref="K9126:N9126"/>
    <mergeCell ref="O9126:P9126"/>
    <mergeCell ref="A9127:B9127"/>
    <mergeCell ref="C9127:F9127"/>
    <mergeCell ref="I9127:J9127"/>
    <mergeCell ref="K9127:N9127"/>
    <mergeCell ref="O9127:P9127"/>
    <mergeCell ref="A9124:B9124"/>
    <mergeCell ref="C9124:F9124"/>
    <mergeCell ref="I9124:J9124"/>
    <mergeCell ref="K9124:N9124"/>
    <mergeCell ref="O9124:P9124"/>
    <mergeCell ref="A9125:B9125"/>
    <mergeCell ref="C9125:F9125"/>
    <mergeCell ref="I9125:J9125"/>
    <mergeCell ref="K9125:N9125"/>
    <mergeCell ref="O9125:P9125"/>
    <mergeCell ref="A9122:B9122"/>
    <mergeCell ref="C9122:F9122"/>
    <mergeCell ref="I9122:J9122"/>
    <mergeCell ref="K9122:N9122"/>
    <mergeCell ref="O9122:P9122"/>
    <mergeCell ref="A9123:B9123"/>
    <mergeCell ref="C9123:F9123"/>
    <mergeCell ref="I9123:J9123"/>
    <mergeCell ref="K9123:N9123"/>
    <mergeCell ref="O9123:P9123"/>
    <mergeCell ref="A9120:B9120"/>
    <mergeCell ref="C9120:F9120"/>
    <mergeCell ref="I9120:J9120"/>
    <mergeCell ref="K9120:N9120"/>
    <mergeCell ref="O9120:P9120"/>
    <mergeCell ref="A9121:B9121"/>
    <mergeCell ref="C9121:F9121"/>
    <mergeCell ref="I9121:J9121"/>
    <mergeCell ref="K9121:N9121"/>
    <mergeCell ref="O9121:P9121"/>
    <mergeCell ref="A9135:B9135"/>
    <mergeCell ref="C9135:F9135"/>
    <mergeCell ref="I9135:J9135"/>
    <mergeCell ref="K9135:N9135"/>
    <mergeCell ref="O9135:P9135"/>
    <mergeCell ref="A9136:B9136"/>
    <mergeCell ref="C9136:F9136"/>
    <mergeCell ref="I9136:J9136"/>
    <mergeCell ref="K9136:N9136"/>
    <mergeCell ref="O9136:P9136"/>
    <mergeCell ref="A9133:B9133"/>
    <mergeCell ref="C9133:F9133"/>
    <mergeCell ref="I9133:J9133"/>
    <mergeCell ref="K9133:N9133"/>
    <mergeCell ref="O9133:P9133"/>
    <mergeCell ref="A9134:B9134"/>
    <mergeCell ref="C9134:F9134"/>
    <mergeCell ref="I9134:J9134"/>
    <mergeCell ref="K9134:N9134"/>
    <mergeCell ref="O9134:P9134"/>
    <mergeCell ref="A9130:F9130"/>
    <mergeCell ref="I9130:J9130"/>
    <mergeCell ref="K9130:N9130"/>
    <mergeCell ref="O9130:P9130"/>
    <mergeCell ref="A9132:B9132"/>
    <mergeCell ref="C9132:Q9132"/>
    <mergeCell ref="A9128:B9128"/>
    <mergeCell ref="C9128:F9128"/>
    <mergeCell ref="I9128:J9128"/>
    <mergeCell ref="K9128:N9128"/>
    <mergeCell ref="O9128:P9128"/>
    <mergeCell ref="A9129:B9129"/>
    <mergeCell ref="C9129:F9129"/>
    <mergeCell ref="I9129:J9129"/>
    <mergeCell ref="K9129:N9129"/>
    <mergeCell ref="O9129:P9129"/>
    <mergeCell ref="A9143:B9143"/>
    <mergeCell ref="C9143:F9143"/>
    <mergeCell ref="I9143:J9143"/>
    <mergeCell ref="K9143:N9143"/>
    <mergeCell ref="O9143:P9143"/>
    <mergeCell ref="A9144:B9144"/>
    <mergeCell ref="C9144:F9144"/>
    <mergeCell ref="I9144:J9144"/>
    <mergeCell ref="K9144:N9144"/>
    <mergeCell ref="O9144:P9144"/>
    <mergeCell ref="A9141:B9141"/>
    <mergeCell ref="C9141:F9141"/>
    <mergeCell ref="I9141:J9141"/>
    <mergeCell ref="K9141:N9141"/>
    <mergeCell ref="O9141:P9141"/>
    <mergeCell ref="A9142:B9142"/>
    <mergeCell ref="C9142:F9142"/>
    <mergeCell ref="I9142:J9142"/>
    <mergeCell ref="K9142:N9142"/>
    <mergeCell ref="O9142:P9142"/>
    <mergeCell ref="A9139:B9139"/>
    <mergeCell ref="C9139:F9139"/>
    <mergeCell ref="I9139:J9139"/>
    <mergeCell ref="K9139:N9139"/>
    <mergeCell ref="O9139:P9139"/>
    <mergeCell ref="A9140:B9140"/>
    <mergeCell ref="C9140:F9140"/>
    <mergeCell ref="I9140:J9140"/>
    <mergeCell ref="K9140:N9140"/>
    <mergeCell ref="O9140:P9140"/>
    <mergeCell ref="A9137:B9137"/>
    <mergeCell ref="C9137:F9137"/>
    <mergeCell ref="I9137:J9137"/>
    <mergeCell ref="K9137:N9137"/>
    <mergeCell ref="O9137:P9137"/>
    <mergeCell ref="A9138:B9138"/>
    <mergeCell ref="C9138:F9138"/>
    <mergeCell ref="I9138:J9138"/>
    <mergeCell ref="K9138:N9138"/>
    <mergeCell ref="O9138:P9138"/>
    <mergeCell ref="A9152:B9152"/>
    <mergeCell ref="C9152:F9152"/>
    <mergeCell ref="I9152:J9152"/>
    <mergeCell ref="K9152:N9152"/>
    <mergeCell ref="O9152:P9152"/>
    <mergeCell ref="A9153:B9153"/>
    <mergeCell ref="C9153:F9153"/>
    <mergeCell ref="I9153:J9153"/>
    <mergeCell ref="K9153:N9153"/>
    <mergeCell ref="O9153:P9153"/>
    <mergeCell ref="A9150:B9150"/>
    <mergeCell ref="C9150:Q9150"/>
    <mergeCell ref="A9151:B9151"/>
    <mergeCell ref="C9151:F9151"/>
    <mergeCell ref="I9151:J9151"/>
    <mergeCell ref="K9151:N9151"/>
    <mergeCell ref="O9151:P9151"/>
    <mergeCell ref="A9147:B9147"/>
    <mergeCell ref="C9147:F9147"/>
    <mergeCell ref="I9147:J9147"/>
    <mergeCell ref="K9147:N9147"/>
    <mergeCell ref="O9147:P9147"/>
    <mergeCell ref="A9148:F9148"/>
    <mergeCell ref="I9148:J9148"/>
    <mergeCell ref="K9148:N9148"/>
    <mergeCell ref="O9148:P9148"/>
    <mergeCell ref="A9145:B9145"/>
    <mergeCell ref="C9145:F9145"/>
    <mergeCell ref="I9145:J9145"/>
    <mergeCell ref="K9145:N9145"/>
    <mergeCell ref="O9145:P9145"/>
    <mergeCell ref="A9146:B9146"/>
    <mergeCell ref="C9146:F9146"/>
    <mergeCell ref="I9146:J9146"/>
    <mergeCell ref="K9146:N9146"/>
    <mergeCell ref="O9146:P9146"/>
    <mergeCell ref="A9160:B9160"/>
    <mergeCell ref="C9160:F9160"/>
    <mergeCell ref="I9160:J9160"/>
    <mergeCell ref="K9160:N9160"/>
    <mergeCell ref="O9160:P9160"/>
    <mergeCell ref="A9161:B9161"/>
    <mergeCell ref="C9161:F9161"/>
    <mergeCell ref="I9161:J9161"/>
    <mergeCell ref="K9161:N9161"/>
    <mergeCell ref="O9161:P9161"/>
    <mergeCell ref="A9158:B9158"/>
    <mergeCell ref="C9158:F9158"/>
    <mergeCell ref="I9158:J9158"/>
    <mergeCell ref="K9158:N9158"/>
    <mergeCell ref="O9158:P9158"/>
    <mergeCell ref="A9159:B9159"/>
    <mergeCell ref="C9159:F9159"/>
    <mergeCell ref="I9159:J9159"/>
    <mergeCell ref="K9159:N9159"/>
    <mergeCell ref="O9159:P9159"/>
    <mergeCell ref="A9156:B9156"/>
    <mergeCell ref="C9156:F9156"/>
    <mergeCell ref="I9156:J9156"/>
    <mergeCell ref="K9156:N9156"/>
    <mergeCell ref="O9156:P9156"/>
    <mergeCell ref="A9157:B9157"/>
    <mergeCell ref="C9157:F9157"/>
    <mergeCell ref="I9157:J9157"/>
    <mergeCell ref="K9157:N9157"/>
    <mergeCell ref="O9157:P9157"/>
    <mergeCell ref="A9154:B9154"/>
    <mergeCell ref="C9154:F9154"/>
    <mergeCell ref="I9154:J9154"/>
    <mergeCell ref="K9154:N9154"/>
    <mergeCell ref="O9154:P9154"/>
    <mergeCell ref="A9155:B9155"/>
    <mergeCell ref="C9155:F9155"/>
    <mergeCell ref="I9155:J9155"/>
    <mergeCell ref="K9155:N9155"/>
    <mergeCell ref="O9155:P9155"/>
    <mergeCell ref="A9168:B9168"/>
    <mergeCell ref="C9168:F9168"/>
    <mergeCell ref="I9168:J9168"/>
    <mergeCell ref="K9168:N9168"/>
    <mergeCell ref="O9168:P9168"/>
    <mergeCell ref="A9169:B9169"/>
    <mergeCell ref="C9169:F9169"/>
    <mergeCell ref="I9169:J9169"/>
    <mergeCell ref="K9169:N9169"/>
    <mergeCell ref="O9169:P9169"/>
    <mergeCell ref="A9166:B9166"/>
    <mergeCell ref="C9166:F9166"/>
    <mergeCell ref="I9166:J9166"/>
    <mergeCell ref="K9166:N9166"/>
    <mergeCell ref="O9166:P9166"/>
    <mergeCell ref="A9167:B9167"/>
    <mergeCell ref="C9167:F9167"/>
    <mergeCell ref="I9167:J9167"/>
    <mergeCell ref="K9167:N9167"/>
    <mergeCell ref="O9167:P9167"/>
    <mergeCell ref="A9164:B9164"/>
    <mergeCell ref="C9164:F9164"/>
    <mergeCell ref="I9164:J9164"/>
    <mergeCell ref="K9164:N9164"/>
    <mergeCell ref="O9164:P9164"/>
    <mergeCell ref="A9165:B9165"/>
    <mergeCell ref="C9165:F9165"/>
    <mergeCell ref="I9165:J9165"/>
    <mergeCell ref="K9165:N9165"/>
    <mergeCell ref="O9165:P9165"/>
    <mergeCell ref="A9162:B9162"/>
    <mergeCell ref="C9162:F9162"/>
    <mergeCell ref="I9162:J9162"/>
    <mergeCell ref="K9162:N9162"/>
    <mergeCell ref="O9162:P9162"/>
    <mergeCell ref="A9163:B9163"/>
    <mergeCell ref="C9163:F9163"/>
    <mergeCell ref="I9163:J9163"/>
    <mergeCell ref="K9163:N9163"/>
    <mergeCell ref="O9163:P9163"/>
    <mergeCell ref="A9176:B9176"/>
    <mergeCell ref="C9176:F9176"/>
    <mergeCell ref="I9176:J9176"/>
    <mergeCell ref="K9176:N9176"/>
    <mergeCell ref="O9176:P9176"/>
    <mergeCell ref="A9177:B9177"/>
    <mergeCell ref="C9177:F9177"/>
    <mergeCell ref="I9177:J9177"/>
    <mergeCell ref="K9177:N9177"/>
    <mergeCell ref="O9177:P9177"/>
    <mergeCell ref="A9174:B9174"/>
    <mergeCell ref="C9174:F9174"/>
    <mergeCell ref="I9174:J9174"/>
    <mergeCell ref="K9174:N9174"/>
    <mergeCell ref="O9174:P9174"/>
    <mergeCell ref="A9175:B9175"/>
    <mergeCell ref="C9175:F9175"/>
    <mergeCell ref="I9175:J9175"/>
    <mergeCell ref="K9175:N9175"/>
    <mergeCell ref="O9175:P9175"/>
    <mergeCell ref="A9172:B9172"/>
    <mergeCell ref="C9172:F9172"/>
    <mergeCell ref="I9172:J9172"/>
    <mergeCell ref="K9172:N9172"/>
    <mergeCell ref="O9172:P9172"/>
    <mergeCell ref="A9173:B9173"/>
    <mergeCell ref="C9173:F9173"/>
    <mergeCell ref="I9173:J9173"/>
    <mergeCell ref="K9173:N9173"/>
    <mergeCell ref="O9173:P9173"/>
    <mergeCell ref="A9170:B9170"/>
    <mergeCell ref="C9170:F9170"/>
    <mergeCell ref="I9170:J9170"/>
    <mergeCell ref="K9170:N9170"/>
    <mergeCell ref="O9170:P9170"/>
    <mergeCell ref="A9171:B9171"/>
    <mergeCell ref="C9171:F9171"/>
    <mergeCell ref="I9171:J9171"/>
    <mergeCell ref="K9171:N9171"/>
    <mergeCell ref="O9171:P9171"/>
    <mergeCell ref="A9184:B9184"/>
    <mergeCell ref="C9184:F9184"/>
    <mergeCell ref="I9184:J9184"/>
    <mergeCell ref="K9184:N9184"/>
    <mergeCell ref="O9184:P9184"/>
    <mergeCell ref="A9185:B9185"/>
    <mergeCell ref="C9185:F9185"/>
    <mergeCell ref="I9185:J9185"/>
    <mergeCell ref="K9185:N9185"/>
    <mergeCell ref="O9185:P9185"/>
    <mergeCell ref="A9182:B9182"/>
    <mergeCell ref="C9182:F9182"/>
    <mergeCell ref="I9182:J9182"/>
    <mergeCell ref="K9182:N9182"/>
    <mergeCell ref="O9182:P9182"/>
    <mergeCell ref="A9183:B9183"/>
    <mergeCell ref="C9183:F9183"/>
    <mergeCell ref="I9183:J9183"/>
    <mergeCell ref="K9183:N9183"/>
    <mergeCell ref="O9183:P9183"/>
    <mergeCell ref="A9180:B9180"/>
    <mergeCell ref="C9180:F9180"/>
    <mergeCell ref="I9180:J9180"/>
    <mergeCell ref="K9180:N9180"/>
    <mergeCell ref="O9180:P9180"/>
    <mergeCell ref="A9181:B9181"/>
    <mergeCell ref="C9181:F9181"/>
    <mergeCell ref="I9181:J9181"/>
    <mergeCell ref="K9181:N9181"/>
    <mergeCell ref="O9181:P9181"/>
    <mergeCell ref="A9178:B9178"/>
    <mergeCell ref="C9178:F9178"/>
    <mergeCell ref="I9178:J9178"/>
    <mergeCell ref="K9178:N9178"/>
    <mergeCell ref="O9178:P9178"/>
    <mergeCell ref="A9179:B9179"/>
    <mergeCell ref="C9179:F9179"/>
    <mergeCell ref="I9179:J9179"/>
    <mergeCell ref="K9179:N9179"/>
    <mergeCell ref="O9179:P9179"/>
    <mergeCell ref="A9193:B9193"/>
    <mergeCell ref="C9193:F9193"/>
    <mergeCell ref="I9193:J9193"/>
    <mergeCell ref="K9193:N9193"/>
    <mergeCell ref="O9193:P9193"/>
    <mergeCell ref="A9194:F9194"/>
    <mergeCell ref="I9194:J9194"/>
    <mergeCell ref="K9194:N9194"/>
    <mergeCell ref="O9194:P9194"/>
    <mergeCell ref="A9190:F9190"/>
    <mergeCell ref="I9190:J9190"/>
    <mergeCell ref="K9190:N9190"/>
    <mergeCell ref="O9190:P9190"/>
    <mergeCell ref="A9192:B9192"/>
    <mergeCell ref="C9192:Q9192"/>
    <mergeCell ref="A9188:B9188"/>
    <mergeCell ref="C9188:F9188"/>
    <mergeCell ref="I9188:J9188"/>
    <mergeCell ref="K9188:N9188"/>
    <mergeCell ref="O9188:P9188"/>
    <mergeCell ref="A9189:B9189"/>
    <mergeCell ref="C9189:F9189"/>
    <mergeCell ref="I9189:J9189"/>
    <mergeCell ref="K9189:N9189"/>
    <mergeCell ref="O9189:P9189"/>
    <mergeCell ref="A9186:B9186"/>
    <mergeCell ref="C9186:F9186"/>
    <mergeCell ref="I9186:J9186"/>
    <mergeCell ref="K9186:N9186"/>
    <mergeCell ref="O9186:P9186"/>
    <mergeCell ref="A9187:B9187"/>
    <mergeCell ref="C9187:F9187"/>
    <mergeCell ref="I9187:J9187"/>
    <mergeCell ref="K9187:N9187"/>
    <mergeCell ref="O9187:P9187"/>
    <mergeCell ref="A9203:B9203"/>
    <mergeCell ref="C9203:F9203"/>
    <mergeCell ref="I9203:J9203"/>
    <mergeCell ref="K9203:N9203"/>
    <mergeCell ref="O9203:P9203"/>
    <mergeCell ref="A9204:B9204"/>
    <mergeCell ref="C9204:F9204"/>
    <mergeCell ref="I9204:J9204"/>
    <mergeCell ref="K9204:N9204"/>
    <mergeCell ref="O9204:P9204"/>
    <mergeCell ref="A9201:B9201"/>
    <mergeCell ref="C9201:F9201"/>
    <mergeCell ref="I9201:J9201"/>
    <mergeCell ref="K9201:N9201"/>
    <mergeCell ref="O9201:P9201"/>
    <mergeCell ref="A9202:B9202"/>
    <mergeCell ref="C9202:F9202"/>
    <mergeCell ref="I9202:J9202"/>
    <mergeCell ref="K9202:N9202"/>
    <mergeCell ref="O9202:P9202"/>
    <mergeCell ref="A9198:F9198"/>
    <mergeCell ref="I9198:J9198"/>
    <mergeCell ref="K9198:N9198"/>
    <mergeCell ref="O9198:P9198"/>
    <mergeCell ref="A9200:B9200"/>
    <mergeCell ref="C9200:Q9200"/>
    <mergeCell ref="A9196:B9196"/>
    <mergeCell ref="C9196:Q9196"/>
    <mergeCell ref="A9197:B9197"/>
    <mergeCell ref="C9197:F9197"/>
    <mergeCell ref="I9197:J9197"/>
    <mergeCell ref="K9197:N9197"/>
    <mergeCell ref="O9197:P9197"/>
    <mergeCell ref="A9211:B9211"/>
    <mergeCell ref="C9211:F9211"/>
    <mergeCell ref="I9211:J9211"/>
    <mergeCell ref="K9211:N9211"/>
    <mergeCell ref="O9211:P9211"/>
    <mergeCell ref="A9212:B9212"/>
    <mergeCell ref="C9212:F9212"/>
    <mergeCell ref="I9212:J9212"/>
    <mergeCell ref="K9212:N9212"/>
    <mergeCell ref="O9212:P9212"/>
    <mergeCell ref="A9209:B9209"/>
    <mergeCell ref="C9209:F9209"/>
    <mergeCell ref="I9209:J9209"/>
    <mergeCell ref="K9209:N9209"/>
    <mergeCell ref="O9209:P9209"/>
    <mergeCell ref="A9210:B9210"/>
    <mergeCell ref="C9210:F9210"/>
    <mergeCell ref="I9210:J9210"/>
    <mergeCell ref="K9210:N9210"/>
    <mergeCell ref="O9210:P9210"/>
    <mergeCell ref="A9207:B9207"/>
    <mergeCell ref="C9207:F9207"/>
    <mergeCell ref="I9207:J9207"/>
    <mergeCell ref="K9207:N9207"/>
    <mergeCell ref="O9207:P9207"/>
    <mergeCell ref="A9208:B9208"/>
    <mergeCell ref="C9208:F9208"/>
    <mergeCell ref="I9208:J9208"/>
    <mergeCell ref="K9208:N9208"/>
    <mergeCell ref="O9208:P9208"/>
    <mergeCell ref="A9205:B9205"/>
    <mergeCell ref="C9205:F9205"/>
    <mergeCell ref="I9205:J9205"/>
    <mergeCell ref="K9205:N9205"/>
    <mergeCell ref="O9205:P9205"/>
    <mergeCell ref="A9206:B9206"/>
    <mergeCell ref="C9206:F9206"/>
    <mergeCell ref="I9206:J9206"/>
    <mergeCell ref="K9206:N9206"/>
    <mergeCell ref="O9206:P9206"/>
    <mergeCell ref="A9219:B9219"/>
    <mergeCell ref="C9219:F9219"/>
    <mergeCell ref="I9219:J9219"/>
    <mergeCell ref="K9219:N9219"/>
    <mergeCell ref="O9219:P9219"/>
    <mergeCell ref="A9220:B9220"/>
    <mergeCell ref="C9220:F9220"/>
    <mergeCell ref="I9220:J9220"/>
    <mergeCell ref="K9220:N9220"/>
    <mergeCell ref="O9220:P9220"/>
    <mergeCell ref="A9217:B9217"/>
    <mergeCell ref="C9217:F9217"/>
    <mergeCell ref="I9217:J9217"/>
    <mergeCell ref="K9217:N9217"/>
    <mergeCell ref="O9217:P9217"/>
    <mergeCell ref="A9218:B9218"/>
    <mergeCell ref="C9218:F9218"/>
    <mergeCell ref="I9218:J9218"/>
    <mergeCell ref="K9218:N9218"/>
    <mergeCell ref="O9218:P9218"/>
    <mergeCell ref="A9215:B9215"/>
    <mergeCell ref="C9215:F9215"/>
    <mergeCell ref="I9215:J9215"/>
    <mergeCell ref="K9215:N9215"/>
    <mergeCell ref="O9215:P9215"/>
    <mergeCell ref="A9216:B9216"/>
    <mergeCell ref="C9216:F9216"/>
    <mergeCell ref="I9216:J9216"/>
    <mergeCell ref="K9216:N9216"/>
    <mergeCell ref="O9216:P9216"/>
    <mergeCell ref="A9213:B9213"/>
    <mergeCell ref="C9213:F9213"/>
    <mergeCell ref="I9213:J9213"/>
    <mergeCell ref="K9213:N9213"/>
    <mergeCell ref="O9213:P9213"/>
    <mergeCell ref="A9214:B9214"/>
    <mergeCell ref="C9214:F9214"/>
    <mergeCell ref="I9214:J9214"/>
    <mergeCell ref="K9214:N9214"/>
    <mergeCell ref="O9214:P9214"/>
    <mergeCell ref="A9227:B9227"/>
    <mergeCell ref="C9227:F9227"/>
    <mergeCell ref="I9227:J9227"/>
    <mergeCell ref="K9227:N9227"/>
    <mergeCell ref="O9227:P9227"/>
    <mergeCell ref="A9228:B9228"/>
    <mergeCell ref="C9228:F9228"/>
    <mergeCell ref="I9228:J9228"/>
    <mergeCell ref="K9228:N9228"/>
    <mergeCell ref="O9228:P9228"/>
    <mergeCell ref="A9225:B9225"/>
    <mergeCell ref="C9225:F9225"/>
    <mergeCell ref="I9225:J9225"/>
    <mergeCell ref="K9225:N9225"/>
    <mergeCell ref="O9225:P9225"/>
    <mergeCell ref="A9226:B9226"/>
    <mergeCell ref="C9226:F9226"/>
    <mergeCell ref="I9226:J9226"/>
    <mergeCell ref="K9226:N9226"/>
    <mergeCell ref="O9226:P9226"/>
    <mergeCell ref="A9223:B9223"/>
    <mergeCell ref="C9223:F9223"/>
    <mergeCell ref="I9223:J9223"/>
    <mergeCell ref="K9223:N9223"/>
    <mergeCell ref="O9223:P9223"/>
    <mergeCell ref="A9224:B9224"/>
    <mergeCell ref="C9224:F9224"/>
    <mergeCell ref="I9224:J9224"/>
    <mergeCell ref="K9224:N9224"/>
    <mergeCell ref="O9224:P9224"/>
    <mergeCell ref="A9221:B9221"/>
    <mergeCell ref="C9221:F9221"/>
    <mergeCell ref="I9221:J9221"/>
    <mergeCell ref="K9221:N9221"/>
    <mergeCell ref="O9221:P9221"/>
    <mergeCell ref="A9222:B9222"/>
    <mergeCell ref="C9222:F9222"/>
    <mergeCell ref="I9222:J9222"/>
    <mergeCell ref="K9222:N9222"/>
    <mergeCell ref="O9222:P9222"/>
    <mergeCell ref="A9235:B9235"/>
    <mergeCell ref="C9235:F9235"/>
    <mergeCell ref="I9235:J9235"/>
    <mergeCell ref="K9235:N9235"/>
    <mergeCell ref="O9235:P9235"/>
    <mergeCell ref="A9236:B9236"/>
    <mergeCell ref="C9236:F9236"/>
    <mergeCell ref="I9236:J9236"/>
    <mergeCell ref="K9236:N9236"/>
    <mergeCell ref="O9236:P9236"/>
    <mergeCell ref="A9233:B9233"/>
    <mergeCell ref="C9233:F9233"/>
    <mergeCell ref="I9233:J9233"/>
    <mergeCell ref="K9233:N9233"/>
    <mergeCell ref="O9233:P9233"/>
    <mergeCell ref="A9234:B9234"/>
    <mergeCell ref="C9234:F9234"/>
    <mergeCell ref="I9234:J9234"/>
    <mergeCell ref="K9234:N9234"/>
    <mergeCell ref="O9234:P9234"/>
    <mergeCell ref="A9231:B9231"/>
    <mergeCell ref="C9231:F9231"/>
    <mergeCell ref="I9231:J9231"/>
    <mergeCell ref="K9231:N9231"/>
    <mergeCell ref="O9231:P9231"/>
    <mergeCell ref="A9232:B9232"/>
    <mergeCell ref="C9232:F9232"/>
    <mergeCell ref="I9232:J9232"/>
    <mergeCell ref="K9232:N9232"/>
    <mergeCell ref="O9232:P9232"/>
    <mergeCell ref="A9229:B9229"/>
    <mergeCell ref="C9229:F9229"/>
    <mergeCell ref="I9229:J9229"/>
    <mergeCell ref="K9229:N9229"/>
    <mergeCell ref="O9229:P9229"/>
    <mergeCell ref="A9230:B9230"/>
    <mergeCell ref="C9230:F9230"/>
    <mergeCell ref="I9230:J9230"/>
    <mergeCell ref="K9230:N9230"/>
    <mergeCell ref="O9230:P9230"/>
    <mergeCell ref="A9243:B9243"/>
    <mergeCell ref="C9243:F9243"/>
    <mergeCell ref="I9243:J9243"/>
    <mergeCell ref="K9243:N9243"/>
    <mergeCell ref="O9243:P9243"/>
    <mergeCell ref="A9244:B9244"/>
    <mergeCell ref="C9244:F9244"/>
    <mergeCell ref="I9244:J9244"/>
    <mergeCell ref="K9244:N9244"/>
    <mergeCell ref="O9244:P9244"/>
    <mergeCell ref="A9241:B9241"/>
    <mergeCell ref="C9241:F9241"/>
    <mergeCell ref="I9241:J9241"/>
    <mergeCell ref="K9241:N9241"/>
    <mergeCell ref="O9241:P9241"/>
    <mergeCell ref="A9242:B9242"/>
    <mergeCell ref="C9242:F9242"/>
    <mergeCell ref="I9242:J9242"/>
    <mergeCell ref="K9242:N9242"/>
    <mergeCell ref="O9242:P9242"/>
    <mergeCell ref="A9239:B9239"/>
    <mergeCell ref="C9239:F9239"/>
    <mergeCell ref="I9239:J9239"/>
    <mergeCell ref="K9239:N9239"/>
    <mergeCell ref="O9239:P9239"/>
    <mergeCell ref="A9240:B9240"/>
    <mergeCell ref="C9240:F9240"/>
    <mergeCell ref="I9240:J9240"/>
    <mergeCell ref="K9240:N9240"/>
    <mergeCell ref="O9240:P9240"/>
    <mergeCell ref="A9237:B9237"/>
    <mergeCell ref="C9237:F9237"/>
    <mergeCell ref="I9237:J9237"/>
    <mergeCell ref="K9237:N9237"/>
    <mergeCell ref="O9237:P9237"/>
    <mergeCell ref="A9238:B9238"/>
    <mergeCell ref="C9238:F9238"/>
    <mergeCell ref="I9238:J9238"/>
    <mergeCell ref="K9238:N9238"/>
    <mergeCell ref="O9238:P9238"/>
    <mergeCell ref="A9251:B9251"/>
    <mergeCell ref="C9251:F9251"/>
    <mergeCell ref="I9251:J9251"/>
    <mergeCell ref="K9251:N9251"/>
    <mergeCell ref="O9251:P9251"/>
    <mergeCell ref="A9252:B9252"/>
    <mergeCell ref="C9252:F9252"/>
    <mergeCell ref="I9252:J9252"/>
    <mergeCell ref="K9252:N9252"/>
    <mergeCell ref="O9252:P9252"/>
    <mergeCell ref="A9249:B9249"/>
    <mergeCell ref="C9249:F9249"/>
    <mergeCell ref="I9249:J9249"/>
    <mergeCell ref="K9249:N9249"/>
    <mergeCell ref="O9249:P9249"/>
    <mergeCell ref="A9250:B9250"/>
    <mergeCell ref="C9250:F9250"/>
    <mergeCell ref="I9250:J9250"/>
    <mergeCell ref="K9250:N9250"/>
    <mergeCell ref="O9250:P9250"/>
    <mergeCell ref="A9247:B9247"/>
    <mergeCell ref="C9247:F9247"/>
    <mergeCell ref="I9247:J9247"/>
    <mergeCell ref="K9247:N9247"/>
    <mergeCell ref="O9247:P9247"/>
    <mergeCell ref="A9248:B9248"/>
    <mergeCell ref="C9248:F9248"/>
    <mergeCell ref="I9248:J9248"/>
    <mergeCell ref="K9248:N9248"/>
    <mergeCell ref="O9248:P9248"/>
    <mergeCell ref="A9245:B9245"/>
    <mergeCell ref="C9245:F9245"/>
    <mergeCell ref="I9245:J9245"/>
    <mergeCell ref="K9245:N9245"/>
    <mergeCell ref="O9245:P9245"/>
    <mergeCell ref="A9246:B9246"/>
    <mergeCell ref="C9246:F9246"/>
    <mergeCell ref="I9246:J9246"/>
    <mergeCell ref="K9246:N9246"/>
    <mergeCell ref="O9246:P9246"/>
    <mergeCell ref="A9259:B9259"/>
    <mergeCell ref="C9259:F9259"/>
    <mergeCell ref="I9259:J9259"/>
    <mergeCell ref="K9259:N9259"/>
    <mergeCell ref="O9259:P9259"/>
    <mergeCell ref="A9260:B9260"/>
    <mergeCell ref="C9260:F9260"/>
    <mergeCell ref="I9260:J9260"/>
    <mergeCell ref="K9260:N9260"/>
    <mergeCell ref="O9260:P9260"/>
    <mergeCell ref="A9257:B9257"/>
    <mergeCell ref="C9257:F9257"/>
    <mergeCell ref="I9257:J9257"/>
    <mergeCell ref="K9257:N9257"/>
    <mergeCell ref="O9257:P9257"/>
    <mergeCell ref="A9258:B9258"/>
    <mergeCell ref="C9258:F9258"/>
    <mergeCell ref="I9258:J9258"/>
    <mergeCell ref="K9258:N9258"/>
    <mergeCell ref="O9258:P9258"/>
    <mergeCell ref="A9255:B9255"/>
    <mergeCell ref="C9255:F9255"/>
    <mergeCell ref="I9255:J9255"/>
    <mergeCell ref="K9255:N9255"/>
    <mergeCell ref="O9255:P9255"/>
    <mergeCell ref="A9256:B9256"/>
    <mergeCell ref="C9256:F9256"/>
    <mergeCell ref="I9256:J9256"/>
    <mergeCell ref="K9256:N9256"/>
    <mergeCell ref="O9256:P9256"/>
    <mergeCell ref="A9253:B9253"/>
    <mergeCell ref="C9253:F9253"/>
    <mergeCell ref="I9253:J9253"/>
    <mergeCell ref="K9253:N9253"/>
    <mergeCell ref="O9253:P9253"/>
    <mergeCell ref="A9254:B9254"/>
    <mergeCell ref="C9254:F9254"/>
    <mergeCell ref="I9254:J9254"/>
    <mergeCell ref="K9254:N9254"/>
    <mergeCell ref="O9254:P9254"/>
    <mergeCell ref="A9267:B9267"/>
    <mergeCell ref="C9267:F9267"/>
    <mergeCell ref="I9267:J9267"/>
    <mergeCell ref="K9267:N9267"/>
    <mergeCell ref="O9267:P9267"/>
    <mergeCell ref="A9268:B9268"/>
    <mergeCell ref="C9268:F9268"/>
    <mergeCell ref="I9268:J9268"/>
    <mergeCell ref="K9268:N9268"/>
    <mergeCell ref="O9268:P9268"/>
    <mergeCell ref="A9265:B9265"/>
    <mergeCell ref="C9265:F9265"/>
    <mergeCell ref="I9265:J9265"/>
    <mergeCell ref="K9265:N9265"/>
    <mergeCell ref="O9265:P9265"/>
    <mergeCell ref="A9266:B9266"/>
    <mergeCell ref="C9266:F9266"/>
    <mergeCell ref="I9266:J9266"/>
    <mergeCell ref="K9266:N9266"/>
    <mergeCell ref="O9266:P9266"/>
    <mergeCell ref="A9263:B9263"/>
    <mergeCell ref="C9263:F9263"/>
    <mergeCell ref="I9263:J9263"/>
    <mergeCell ref="K9263:N9263"/>
    <mergeCell ref="O9263:P9263"/>
    <mergeCell ref="A9264:B9264"/>
    <mergeCell ref="C9264:F9264"/>
    <mergeCell ref="I9264:J9264"/>
    <mergeCell ref="K9264:N9264"/>
    <mergeCell ref="O9264:P9264"/>
    <mergeCell ref="A9261:B9261"/>
    <mergeCell ref="C9261:F9261"/>
    <mergeCell ref="I9261:J9261"/>
    <mergeCell ref="K9261:N9261"/>
    <mergeCell ref="O9261:P9261"/>
    <mergeCell ref="A9262:B9262"/>
    <mergeCell ref="C9262:F9262"/>
    <mergeCell ref="I9262:J9262"/>
    <mergeCell ref="K9262:N9262"/>
    <mergeCell ref="O9262:P9262"/>
    <mergeCell ref="A9275:B9275"/>
    <mergeCell ref="C9275:F9275"/>
    <mergeCell ref="I9275:J9275"/>
    <mergeCell ref="K9275:N9275"/>
    <mergeCell ref="O9275:P9275"/>
    <mergeCell ref="A9276:B9276"/>
    <mergeCell ref="C9276:F9276"/>
    <mergeCell ref="I9276:J9276"/>
    <mergeCell ref="K9276:N9276"/>
    <mergeCell ref="O9276:P9276"/>
    <mergeCell ref="A9273:B9273"/>
    <mergeCell ref="C9273:F9273"/>
    <mergeCell ref="I9273:J9273"/>
    <mergeCell ref="K9273:N9273"/>
    <mergeCell ref="O9273:P9273"/>
    <mergeCell ref="A9274:B9274"/>
    <mergeCell ref="C9274:F9274"/>
    <mergeCell ref="I9274:J9274"/>
    <mergeCell ref="K9274:N9274"/>
    <mergeCell ref="O9274:P9274"/>
    <mergeCell ref="A9271:B9271"/>
    <mergeCell ref="C9271:F9271"/>
    <mergeCell ref="I9271:J9271"/>
    <mergeCell ref="K9271:N9271"/>
    <mergeCell ref="O9271:P9271"/>
    <mergeCell ref="A9272:B9272"/>
    <mergeCell ref="C9272:F9272"/>
    <mergeCell ref="I9272:J9272"/>
    <mergeCell ref="K9272:N9272"/>
    <mergeCell ref="O9272:P9272"/>
    <mergeCell ref="A9269:B9269"/>
    <mergeCell ref="C9269:F9269"/>
    <mergeCell ref="I9269:J9269"/>
    <mergeCell ref="K9269:N9269"/>
    <mergeCell ref="O9269:P9269"/>
    <mergeCell ref="A9270:B9270"/>
    <mergeCell ref="C9270:F9270"/>
    <mergeCell ref="I9270:J9270"/>
    <mergeCell ref="K9270:N9270"/>
    <mergeCell ref="O9270:P9270"/>
    <mergeCell ref="A9284:B9284"/>
    <mergeCell ref="C9284:Q9284"/>
    <mergeCell ref="A9285:B9285"/>
    <mergeCell ref="C9285:F9285"/>
    <mergeCell ref="I9285:J9285"/>
    <mergeCell ref="K9285:N9285"/>
    <mergeCell ref="O9285:P9285"/>
    <mergeCell ref="A9281:B9281"/>
    <mergeCell ref="C9281:F9281"/>
    <mergeCell ref="I9281:J9281"/>
    <mergeCell ref="K9281:N9281"/>
    <mergeCell ref="O9281:P9281"/>
    <mergeCell ref="A9282:F9282"/>
    <mergeCell ref="I9282:J9282"/>
    <mergeCell ref="K9282:N9282"/>
    <mergeCell ref="O9282:P9282"/>
    <mergeCell ref="A9279:B9279"/>
    <mergeCell ref="C9279:F9279"/>
    <mergeCell ref="I9279:J9279"/>
    <mergeCell ref="K9279:N9279"/>
    <mergeCell ref="O9279:P9279"/>
    <mergeCell ref="A9280:B9280"/>
    <mergeCell ref="C9280:F9280"/>
    <mergeCell ref="I9280:J9280"/>
    <mergeCell ref="K9280:N9280"/>
    <mergeCell ref="O9280:P9280"/>
    <mergeCell ref="A9277:B9277"/>
    <mergeCell ref="C9277:F9277"/>
    <mergeCell ref="I9277:J9277"/>
    <mergeCell ref="K9277:N9277"/>
    <mergeCell ref="O9277:P9277"/>
    <mergeCell ref="A9278:B9278"/>
    <mergeCell ref="C9278:F9278"/>
    <mergeCell ref="I9278:J9278"/>
    <mergeCell ref="K9278:N9278"/>
    <mergeCell ref="O9278:P9278"/>
    <mergeCell ref="A9292:B9292"/>
    <mergeCell ref="C9292:F9292"/>
    <mergeCell ref="I9292:J9292"/>
    <mergeCell ref="K9292:N9292"/>
    <mergeCell ref="O9292:P9292"/>
    <mergeCell ref="A9293:B9293"/>
    <mergeCell ref="C9293:F9293"/>
    <mergeCell ref="I9293:J9293"/>
    <mergeCell ref="K9293:N9293"/>
    <mergeCell ref="O9293:P9293"/>
    <mergeCell ref="A9290:B9290"/>
    <mergeCell ref="C9290:F9290"/>
    <mergeCell ref="I9290:J9290"/>
    <mergeCell ref="K9290:N9290"/>
    <mergeCell ref="O9290:P9290"/>
    <mergeCell ref="A9291:B9291"/>
    <mergeCell ref="C9291:F9291"/>
    <mergeCell ref="I9291:J9291"/>
    <mergeCell ref="K9291:N9291"/>
    <mergeCell ref="O9291:P9291"/>
    <mergeCell ref="A9288:B9288"/>
    <mergeCell ref="C9288:F9288"/>
    <mergeCell ref="I9288:J9288"/>
    <mergeCell ref="K9288:N9288"/>
    <mergeCell ref="O9288:P9288"/>
    <mergeCell ref="A9289:B9289"/>
    <mergeCell ref="C9289:F9289"/>
    <mergeCell ref="I9289:J9289"/>
    <mergeCell ref="K9289:N9289"/>
    <mergeCell ref="O9289:P9289"/>
    <mergeCell ref="A9286:B9286"/>
    <mergeCell ref="C9286:F9286"/>
    <mergeCell ref="I9286:J9286"/>
    <mergeCell ref="K9286:N9286"/>
    <mergeCell ref="O9286:P9286"/>
    <mergeCell ref="A9287:B9287"/>
    <mergeCell ref="C9287:F9287"/>
    <mergeCell ref="I9287:J9287"/>
    <mergeCell ref="K9287:N9287"/>
    <mergeCell ref="O9287:P9287"/>
    <mergeCell ref="A9300:B9300"/>
    <mergeCell ref="C9300:F9300"/>
    <mergeCell ref="I9300:J9300"/>
    <mergeCell ref="K9300:N9300"/>
    <mergeCell ref="O9300:P9300"/>
    <mergeCell ref="A9301:B9301"/>
    <mergeCell ref="C9301:F9301"/>
    <mergeCell ref="I9301:J9301"/>
    <mergeCell ref="K9301:N9301"/>
    <mergeCell ref="O9301:P9301"/>
    <mergeCell ref="A9298:B9298"/>
    <mergeCell ref="C9298:F9298"/>
    <mergeCell ref="I9298:J9298"/>
    <mergeCell ref="K9298:N9298"/>
    <mergeCell ref="O9298:P9298"/>
    <mergeCell ref="A9299:B9299"/>
    <mergeCell ref="C9299:F9299"/>
    <mergeCell ref="I9299:J9299"/>
    <mergeCell ref="K9299:N9299"/>
    <mergeCell ref="O9299:P9299"/>
    <mergeCell ref="A9296:B9296"/>
    <mergeCell ref="C9296:F9296"/>
    <mergeCell ref="I9296:J9296"/>
    <mergeCell ref="K9296:N9296"/>
    <mergeCell ref="O9296:P9296"/>
    <mergeCell ref="A9297:B9297"/>
    <mergeCell ref="C9297:F9297"/>
    <mergeCell ref="I9297:J9297"/>
    <mergeCell ref="K9297:N9297"/>
    <mergeCell ref="O9297:P9297"/>
    <mergeCell ref="A9294:B9294"/>
    <mergeCell ref="C9294:F9294"/>
    <mergeCell ref="I9294:J9294"/>
    <mergeCell ref="K9294:N9294"/>
    <mergeCell ref="O9294:P9294"/>
    <mergeCell ref="A9295:B9295"/>
    <mergeCell ref="C9295:F9295"/>
    <mergeCell ref="I9295:J9295"/>
    <mergeCell ref="K9295:N9295"/>
    <mergeCell ref="O9295:P9295"/>
    <mergeCell ref="A9309:B9309"/>
    <mergeCell ref="C9309:F9309"/>
    <mergeCell ref="I9309:J9309"/>
    <mergeCell ref="K9309:N9309"/>
    <mergeCell ref="O9309:P9309"/>
    <mergeCell ref="A9310:B9310"/>
    <mergeCell ref="C9310:F9310"/>
    <mergeCell ref="I9310:J9310"/>
    <mergeCell ref="K9310:N9310"/>
    <mergeCell ref="O9310:P9310"/>
    <mergeCell ref="A9306:F9306"/>
    <mergeCell ref="I9306:J9306"/>
    <mergeCell ref="K9306:N9306"/>
    <mergeCell ref="O9306:P9306"/>
    <mergeCell ref="A9308:B9308"/>
    <mergeCell ref="C9308:Q9308"/>
    <mergeCell ref="A9304:B9304"/>
    <mergeCell ref="C9304:F9304"/>
    <mergeCell ref="I9304:J9304"/>
    <mergeCell ref="K9304:N9304"/>
    <mergeCell ref="O9304:P9304"/>
    <mergeCell ref="A9305:B9305"/>
    <mergeCell ref="C9305:F9305"/>
    <mergeCell ref="I9305:J9305"/>
    <mergeCell ref="K9305:N9305"/>
    <mergeCell ref="O9305:P9305"/>
    <mergeCell ref="A9302:B9302"/>
    <mergeCell ref="C9302:F9302"/>
    <mergeCell ref="I9302:J9302"/>
    <mergeCell ref="K9302:N9302"/>
    <mergeCell ref="O9302:P9302"/>
    <mergeCell ref="A9303:B9303"/>
    <mergeCell ref="C9303:F9303"/>
    <mergeCell ref="I9303:J9303"/>
    <mergeCell ref="K9303:N9303"/>
    <mergeCell ref="O9303:P9303"/>
    <mergeCell ref="A9317:B9317"/>
    <mergeCell ref="C9317:F9317"/>
    <mergeCell ref="I9317:J9317"/>
    <mergeCell ref="K9317:N9317"/>
    <mergeCell ref="O9317:P9317"/>
    <mergeCell ref="A9318:B9318"/>
    <mergeCell ref="C9318:F9318"/>
    <mergeCell ref="I9318:J9318"/>
    <mergeCell ref="K9318:N9318"/>
    <mergeCell ref="O9318:P9318"/>
    <mergeCell ref="A9315:B9315"/>
    <mergeCell ref="C9315:F9315"/>
    <mergeCell ref="I9315:J9315"/>
    <mergeCell ref="K9315:N9315"/>
    <mergeCell ref="O9315:P9315"/>
    <mergeCell ref="A9316:B9316"/>
    <mergeCell ref="C9316:F9316"/>
    <mergeCell ref="I9316:J9316"/>
    <mergeCell ref="K9316:N9316"/>
    <mergeCell ref="O9316:P9316"/>
    <mergeCell ref="A9313:B9313"/>
    <mergeCell ref="C9313:F9313"/>
    <mergeCell ref="I9313:J9313"/>
    <mergeCell ref="K9313:N9313"/>
    <mergeCell ref="O9313:P9313"/>
    <mergeCell ref="A9314:B9314"/>
    <mergeCell ref="C9314:F9314"/>
    <mergeCell ref="I9314:J9314"/>
    <mergeCell ref="K9314:N9314"/>
    <mergeCell ref="O9314:P9314"/>
    <mergeCell ref="A9311:B9311"/>
    <mergeCell ref="C9311:F9311"/>
    <mergeCell ref="I9311:J9311"/>
    <mergeCell ref="K9311:N9311"/>
    <mergeCell ref="O9311:P9311"/>
    <mergeCell ref="A9312:B9312"/>
    <mergeCell ref="C9312:F9312"/>
    <mergeCell ref="I9312:J9312"/>
    <mergeCell ref="K9312:N9312"/>
    <mergeCell ref="O9312:P9312"/>
    <mergeCell ref="A9325:B9325"/>
    <mergeCell ref="C9325:F9325"/>
    <mergeCell ref="I9325:J9325"/>
    <mergeCell ref="K9325:N9325"/>
    <mergeCell ref="O9325:P9325"/>
    <mergeCell ref="A9326:B9326"/>
    <mergeCell ref="C9326:F9326"/>
    <mergeCell ref="I9326:J9326"/>
    <mergeCell ref="K9326:N9326"/>
    <mergeCell ref="O9326:P9326"/>
    <mergeCell ref="A9323:B9323"/>
    <mergeCell ref="C9323:F9323"/>
    <mergeCell ref="I9323:J9323"/>
    <mergeCell ref="K9323:N9323"/>
    <mergeCell ref="O9323:P9323"/>
    <mergeCell ref="A9324:B9324"/>
    <mergeCell ref="C9324:F9324"/>
    <mergeCell ref="I9324:J9324"/>
    <mergeCell ref="K9324:N9324"/>
    <mergeCell ref="O9324:P9324"/>
    <mergeCell ref="A9321:B9321"/>
    <mergeCell ref="C9321:F9321"/>
    <mergeCell ref="I9321:J9321"/>
    <mergeCell ref="K9321:N9321"/>
    <mergeCell ref="O9321:P9321"/>
    <mergeCell ref="A9322:B9322"/>
    <mergeCell ref="C9322:F9322"/>
    <mergeCell ref="I9322:J9322"/>
    <mergeCell ref="K9322:N9322"/>
    <mergeCell ref="O9322:P9322"/>
    <mergeCell ref="A9319:B9319"/>
    <mergeCell ref="C9319:F9319"/>
    <mergeCell ref="I9319:J9319"/>
    <mergeCell ref="K9319:N9319"/>
    <mergeCell ref="O9319:P9319"/>
    <mergeCell ref="A9320:B9320"/>
    <mergeCell ref="C9320:F9320"/>
    <mergeCell ref="I9320:J9320"/>
    <mergeCell ref="K9320:N9320"/>
    <mergeCell ref="O9320:P9320"/>
    <mergeCell ref="A9333:B9333"/>
    <mergeCell ref="C9333:F9333"/>
    <mergeCell ref="I9333:J9333"/>
    <mergeCell ref="K9333:N9333"/>
    <mergeCell ref="O9333:P9333"/>
    <mergeCell ref="A9334:B9334"/>
    <mergeCell ref="C9334:F9334"/>
    <mergeCell ref="I9334:J9334"/>
    <mergeCell ref="K9334:N9334"/>
    <mergeCell ref="O9334:P9334"/>
    <mergeCell ref="A9331:B9331"/>
    <mergeCell ref="C9331:F9331"/>
    <mergeCell ref="I9331:J9331"/>
    <mergeCell ref="K9331:N9331"/>
    <mergeCell ref="O9331:P9331"/>
    <mergeCell ref="A9332:B9332"/>
    <mergeCell ref="C9332:F9332"/>
    <mergeCell ref="I9332:J9332"/>
    <mergeCell ref="K9332:N9332"/>
    <mergeCell ref="O9332:P9332"/>
    <mergeCell ref="A9329:B9329"/>
    <mergeCell ref="C9329:F9329"/>
    <mergeCell ref="I9329:J9329"/>
    <mergeCell ref="K9329:N9329"/>
    <mergeCell ref="O9329:P9329"/>
    <mergeCell ref="A9330:B9330"/>
    <mergeCell ref="C9330:F9330"/>
    <mergeCell ref="I9330:J9330"/>
    <mergeCell ref="K9330:N9330"/>
    <mergeCell ref="O9330:P9330"/>
    <mergeCell ref="A9327:B9327"/>
    <mergeCell ref="C9327:F9327"/>
    <mergeCell ref="I9327:J9327"/>
    <mergeCell ref="K9327:N9327"/>
    <mergeCell ref="O9327:P9327"/>
    <mergeCell ref="A9328:B9328"/>
    <mergeCell ref="C9328:F9328"/>
    <mergeCell ref="I9328:J9328"/>
    <mergeCell ref="K9328:N9328"/>
    <mergeCell ref="O9328:P9328"/>
    <mergeCell ref="A9341:B9341"/>
    <mergeCell ref="C9341:F9341"/>
    <mergeCell ref="I9341:J9341"/>
    <mergeCell ref="K9341:N9341"/>
    <mergeCell ref="O9341:P9341"/>
    <mergeCell ref="A9342:B9342"/>
    <mergeCell ref="C9342:F9342"/>
    <mergeCell ref="I9342:J9342"/>
    <mergeCell ref="K9342:N9342"/>
    <mergeCell ref="O9342:P9342"/>
    <mergeCell ref="A9339:B9339"/>
    <mergeCell ref="C9339:F9339"/>
    <mergeCell ref="I9339:J9339"/>
    <mergeCell ref="K9339:N9339"/>
    <mergeCell ref="O9339:P9339"/>
    <mergeCell ref="A9340:B9340"/>
    <mergeCell ref="C9340:F9340"/>
    <mergeCell ref="I9340:J9340"/>
    <mergeCell ref="K9340:N9340"/>
    <mergeCell ref="O9340:P9340"/>
    <mergeCell ref="A9337:B9337"/>
    <mergeCell ref="C9337:F9337"/>
    <mergeCell ref="I9337:J9337"/>
    <mergeCell ref="K9337:N9337"/>
    <mergeCell ref="O9337:P9337"/>
    <mergeCell ref="A9338:B9338"/>
    <mergeCell ref="C9338:F9338"/>
    <mergeCell ref="I9338:J9338"/>
    <mergeCell ref="K9338:N9338"/>
    <mergeCell ref="O9338:P9338"/>
    <mergeCell ref="A9335:B9335"/>
    <mergeCell ref="C9335:F9335"/>
    <mergeCell ref="I9335:J9335"/>
    <mergeCell ref="K9335:N9335"/>
    <mergeCell ref="O9335:P9335"/>
    <mergeCell ref="A9336:B9336"/>
    <mergeCell ref="C9336:F9336"/>
    <mergeCell ref="I9336:J9336"/>
    <mergeCell ref="K9336:N9336"/>
    <mergeCell ref="O9336:P9336"/>
    <mergeCell ref="A9349:F9349"/>
    <mergeCell ref="I9349:J9349"/>
    <mergeCell ref="K9349:N9349"/>
    <mergeCell ref="O9349:P9349"/>
    <mergeCell ref="A9351:B9351"/>
    <mergeCell ref="C9351:Q9351"/>
    <mergeCell ref="A9347:B9347"/>
    <mergeCell ref="C9347:F9347"/>
    <mergeCell ref="I9347:J9347"/>
    <mergeCell ref="K9347:N9347"/>
    <mergeCell ref="O9347:P9347"/>
    <mergeCell ref="A9348:B9348"/>
    <mergeCell ref="C9348:F9348"/>
    <mergeCell ref="I9348:J9348"/>
    <mergeCell ref="K9348:N9348"/>
    <mergeCell ref="O9348:P9348"/>
    <mergeCell ref="A9345:B9345"/>
    <mergeCell ref="C9345:F9345"/>
    <mergeCell ref="I9345:J9345"/>
    <mergeCell ref="K9345:N9345"/>
    <mergeCell ref="O9345:P9345"/>
    <mergeCell ref="A9346:B9346"/>
    <mergeCell ref="C9346:F9346"/>
    <mergeCell ref="I9346:J9346"/>
    <mergeCell ref="K9346:N9346"/>
    <mergeCell ref="O9346:P9346"/>
    <mergeCell ref="A9343:B9343"/>
    <mergeCell ref="C9343:F9343"/>
    <mergeCell ref="I9343:J9343"/>
    <mergeCell ref="K9343:N9343"/>
    <mergeCell ref="O9343:P9343"/>
    <mergeCell ref="A9344:B9344"/>
    <mergeCell ref="C9344:F9344"/>
    <mergeCell ref="I9344:J9344"/>
    <mergeCell ref="K9344:N9344"/>
    <mergeCell ref="O9344:P9344"/>
    <mergeCell ref="A9358:B9358"/>
    <mergeCell ref="C9358:F9358"/>
    <mergeCell ref="I9358:J9358"/>
    <mergeCell ref="K9358:N9358"/>
    <mergeCell ref="O9358:P9358"/>
    <mergeCell ref="A9359:B9359"/>
    <mergeCell ref="C9359:F9359"/>
    <mergeCell ref="I9359:J9359"/>
    <mergeCell ref="K9359:N9359"/>
    <mergeCell ref="O9359:P9359"/>
    <mergeCell ref="A9356:B9356"/>
    <mergeCell ref="C9356:F9356"/>
    <mergeCell ref="I9356:J9356"/>
    <mergeCell ref="K9356:N9356"/>
    <mergeCell ref="O9356:P9356"/>
    <mergeCell ref="A9357:B9357"/>
    <mergeCell ref="C9357:F9357"/>
    <mergeCell ref="I9357:J9357"/>
    <mergeCell ref="K9357:N9357"/>
    <mergeCell ref="O9357:P9357"/>
    <mergeCell ref="A9354:B9354"/>
    <mergeCell ref="C9354:F9354"/>
    <mergeCell ref="I9354:J9354"/>
    <mergeCell ref="K9354:N9354"/>
    <mergeCell ref="O9354:P9354"/>
    <mergeCell ref="A9355:B9355"/>
    <mergeCell ref="C9355:F9355"/>
    <mergeCell ref="I9355:J9355"/>
    <mergeCell ref="K9355:N9355"/>
    <mergeCell ref="O9355:P9355"/>
    <mergeCell ref="A9352:B9352"/>
    <mergeCell ref="C9352:F9352"/>
    <mergeCell ref="I9352:J9352"/>
    <mergeCell ref="K9352:N9352"/>
    <mergeCell ref="O9352:P9352"/>
    <mergeCell ref="A9353:B9353"/>
    <mergeCell ref="C9353:F9353"/>
    <mergeCell ref="I9353:J9353"/>
    <mergeCell ref="K9353:N9353"/>
    <mergeCell ref="O9353:P9353"/>
    <mergeCell ref="A9366:B9366"/>
    <mergeCell ref="C9366:F9366"/>
    <mergeCell ref="I9366:J9366"/>
    <mergeCell ref="K9366:N9366"/>
    <mergeCell ref="O9366:P9366"/>
    <mergeCell ref="A9367:B9367"/>
    <mergeCell ref="C9367:F9367"/>
    <mergeCell ref="I9367:J9367"/>
    <mergeCell ref="K9367:N9367"/>
    <mergeCell ref="O9367:P9367"/>
    <mergeCell ref="A9364:B9364"/>
    <mergeCell ref="C9364:F9364"/>
    <mergeCell ref="I9364:J9364"/>
    <mergeCell ref="K9364:N9364"/>
    <mergeCell ref="O9364:P9364"/>
    <mergeCell ref="A9365:B9365"/>
    <mergeCell ref="C9365:F9365"/>
    <mergeCell ref="I9365:J9365"/>
    <mergeCell ref="K9365:N9365"/>
    <mergeCell ref="O9365:P9365"/>
    <mergeCell ref="A9362:B9362"/>
    <mergeCell ref="C9362:F9362"/>
    <mergeCell ref="I9362:J9362"/>
    <mergeCell ref="K9362:N9362"/>
    <mergeCell ref="O9362:P9362"/>
    <mergeCell ref="A9363:B9363"/>
    <mergeCell ref="C9363:F9363"/>
    <mergeCell ref="I9363:J9363"/>
    <mergeCell ref="K9363:N9363"/>
    <mergeCell ref="O9363:P9363"/>
    <mergeCell ref="A9360:B9360"/>
    <mergeCell ref="C9360:F9360"/>
    <mergeCell ref="I9360:J9360"/>
    <mergeCell ref="K9360:N9360"/>
    <mergeCell ref="O9360:P9360"/>
    <mergeCell ref="A9361:B9361"/>
    <mergeCell ref="C9361:F9361"/>
    <mergeCell ref="I9361:J9361"/>
    <mergeCell ref="K9361:N9361"/>
    <mergeCell ref="O9361:P9361"/>
    <mergeCell ref="A9374:B9374"/>
    <mergeCell ref="C9374:F9374"/>
    <mergeCell ref="I9374:J9374"/>
    <mergeCell ref="K9374:N9374"/>
    <mergeCell ref="O9374:P9374"/>
    <mergeCell ref="A9375:F9375"/>
    <mergeCell ref="I9375:J9375"/>
    <mergeCell ref="K9375:N9375"/>
    <mergeCell ref="O9375:P9375"/>
    <mergeCell ref="A9372:B9372"/>
    <mergeCell ref="C9372:F9372"/>
    <mergeCell ref="I9372:J9372"/>
    <mergeCell ref="K9372:N9372"/>
    <mergeCell ref="O9372:P9372"/>
    <mergeCell ref="A9373:B9373"/>
    <mergeCell ref="C9373:F9373"/>
    <mergeCell ref="I9373:J9373"/>
    <mergeCell ref="K9373:N9373"/>
    <mergeCell ref="O9373:P9373"/>
    <mergeCell ref="A9370:B9370"/>
    <mergeCell ref="C9370:F9370"/>
    <mergeCell ref="I9370:J9370"/>
    <mergeCell ref="K9370:N9370"/>
    <mergeCell ref="O9370:P9370"/>
    <mergeCell ref="A9371:B9371"/>
    <mergeCell ref="C9371:F9371"/>
    <mergeCell ref="I9371:J9371"/>
    <mergeCell ref="K9371:N9371"/>
    <mergeCell ref="O9371:P9371"/>
    <mergeCell ref="A9368:B9368"/>
    <mergeCell ref="C9368:F9368"/>
    <mergeCell ref="I9368:J9368"/>
    <mergeCell ref="K9368:N9368"/>
    <mergeCell ref="O9368:P9368"/>
    <mergeCell ref="A9369:B9369"/>
    <mergeCell ref="C9369:F9369"/>
    <mergeCell ref="I9369:J9369"/>
    <mergeCell ref="K9369:N9369"/>
    <mergeCell ref="O9369:P9369"/>
    <mergeCell ref="A9383:B9383"/>
    <mergeCell ref="C9383:F9383"/>
    <mergeCell ref="I9383:J9383"/>
    <mergeCell ref="K9383:N9383"/>
    <mergeCell ref="O9383:P9383"/>
    <mergeCell ref="A9384:B9384"/>
    <mergeCell ref="C9384:F9384"/>
    <mergeCell ref="I9384:J9384"/>
    <mergeCell ref="K9384:N9384"/>
    <mergeCell ref="O9384:P9384"/>
    <mergeCell ref="A9381:B9381"/>
    <mergeCell ref="C9381:F9381"/>
    <mergeCell ref="I9381:J9381"/>
    <mergeCell ref="K9381:N9381"/>
    <mergeCell ref="O9381:P9381"/>
    <mergeCell ref="A9382:B9382"/>
    <mergeCell ref="C9382:F9382"/>
    <mergeCell ref="I9382:J9382"/>
    <mergeCell ref="K9382:N9382"/>
    <mergeCell ref="O9382:P9382"/>
    <mergeCell ref="A9379:B9379"/>
    <mergeCell ref="C9379:F9379"/>
    <mergeCell ref="I9379:J9379"/>
    <mergeCell ref="K9379:N9379"/>
    <mergeCell ref="O9379:P9379"/>
    <mergeCell ref="A9380:B9380"/>
    <mergeCell ref="C9380:F9380"/>
    <mergeCell ref="I9380:J9380"/>
    <mergeCell ref="K9380:N9380"/>
    <mergeCell ref="O9380:P9380"/>
    <mergeCell ref="A9377:B9377"/>
    <mergeCell ref="C9377:Q9377"/>
    <mergeCell ref="A9378:B9378"/>
    <mergeCell ref="C9378:F9378"/>
    <mergeCell ref="I9378:J9378"/>
    <mergeCell ref="K9378:N9378"/>
    <mergeCell ref="O9378:P9378"/>
    <mergeCell ref="A9391:B9391"/>
    <mergeCell ref="C9391:F9391"/>
    <mergeCell ref="I9391:J9391"/>
    <mergeCell ref="K9391:N9391"/>
    <mergeCell ref="O9391:P9391"/>
    <mergeCell ref="A9392:B9392"/>
    <mergeCell ref="C9392:F9392"/>
    <mergeCell ref="I9392:J9392"/>
    <mergeCell ref="K9392:N9392"/>
    <mergeCell ref="O9392:P9392"/>
    <mergeCell ref="A9389:B9389"/>
    <mergeCell ref="C9389:F9389"/>
    <mergeCell ref="I9389:J9389"/>
    <mergeCell ref="K9389:N9389"/>
    <mergeCell ref="O9389:P9389"/>
    <mergeCell ref="A9390:B9390"/>
    <mergeCell ref="C9390:F9390"/>
    <mergeCell ref="I9390:J9390"/>
    <mergeCell ref="K9390:N9390"/>
    <mergeCell ref="O9390:P9390"/>
    <mergeCell ref="A9387:B9387"/>
    <mergeCell ref="C9387:F9387"/>
    <mergeCell ref="I9387:J9387"/>
    <mergeCell ref="K9387:N9387"/>
    <mergeCell ref="O9387:P9387"/>
    <mergeCell ref="A9388:B9388"/>
    <mergeCell ref="C9388:F9388"/>
    <mergeCell ref="I9388:J9388"/>
    <mergeCell ref="K9388:N9388"/>
    <mergeCell ref="O9388:P9388"/>
    <mergeCell ref="A9385:B9385"/>
    <mergeCell ref="C9385:F9385"/>
    <mergeCell ref="I9385:J9385"/>
    <mergeCell ref="K9385:N9385"/>
    <mergeCell ref="O9385:P9385"/>
    <mergeCell ref="A9386:B9386"/>
    <mergeCell ref="C9386:F9386"/>
    <mergeCell ref="I9386:J9386"/>
    <mergeCell ref="K9386:N9386"/>
    <mergeCell ref="O9386:P9386"/>
    <mergeCell ref="A9399:B9399"/>
    <mergeCell ref="C9399:F9399"/>
    <mergeCell ref="I9399:J9399"/>
    <mergeCell ref="K9399:N9399"/>
    <mergeCell ref="O9399:P9399"/>
    <mergeCell ref="A9400:B9400"/>
    <mergeCell ref="C9400:F9400"/>
    <mergeCell ref="I9400:J9400"/>
    <mergeCell ref="K9400:N9400"/>
    <mergeCell ref="O9400:P9400"/>
    <mergeCell ref="A9397:B9397"/>
    <mergeCell ref="C9397:F9397"/>
    <mergeCell ref="I9397:J9397"/>
    <mergeCell ref="K9397:N9397"/>
    <mergeCell ref="O9397:P9397"/>
    <mergeCell ref="A9398:B9398"/>
    <mergeCell ref="C9398:F9398"/>
    <mergeCell ref="I9398:J9398"/>
    <mergeCell ref="K9398:N9398"/>
    <mergeCell ref="O9398:P9398"/>
    <mergeCell ref="A9395:B9395"/>
    <mergeCell ref="C9395:F9395"/>
    <mergeCell ref="I9395:J9395"/>
    <mergeCell ref="K9395:N9395"/>
    <mergeCell ref="O9395:P9395"/>
    <mergeCell ref="A9396:B9396"/>
    <mergeCell ref="C9396:F9396"/>
    <mergeCell ref="I9396:J9396"/>
    <mergeCell ref="K9396:N9396"/>
    <mergeCell ref="O9396:P9396"/>
    <mergeCell ref="A9393:B9393"/>
    <mergeCell ref="C9393:F9393"/>
    <mergeCell ref="I9393:J9393"/>
    <mergeCell ref="K9393:N9393"/>
    <mergeCell ref="O9393:P9393"/>
    <mergeCell ref="A9394:B9394"/>
    <mergeCell ref="C9394:F9394"/>
    <mergeCell ref="I9394:J9394"/>
    <mergeCell ref="K9394:N9394"/>
    <mergeCell ref="O9394:P9394"/>
    <mergeCell ref="A9407:B9407"/>
    <mergeCell ref="C9407:F9407"/>
    <mergeCell ref="I9407:J9407"/>
    <mergeCell ref="K9407:N9407"/>
    <mergeCell ref="O9407:P9407"/>
    <mergeCell ref="A9408:B9408"/>
    <mergeCell ref="C9408:F9408"/>
    <mergeCell ref="I9408:J9408"/>
    <mergeCell ref="K9408:N9408"/>
    <mergeCell ref="O9408:P9408"/>
    <mergeCell ref="A9405:B9405"/>
    <mergeCell ref="C9405:F9405"/>
    <mergeCell ref="I9405:J9405"/>
    <mergeCell ref="K9405:N9405"/>
    <mergeCell ref="O9405:P9405"/>
    <mergeCell ref="A9406:B9406"/>
    <mergeCell ref="C9406:F9406"/>
    <mergeCell ref="I9406:J9406"/>
    <mergeCell ref="K9406:N9406"/>
    <mergeCell ref="O9406:P9406"/>
    <mergeCell ref="A9403:B9403"/>
    <mergeCell ref="C9403:F9403"/>
    <mergeCell ref="I9403:J9403"/>
    <mergeCell ref="K9403:N9403"/>
    <mergeCell ref="O9403:P9403"/>
    <mergeCell ref="A9404:B9404"/>
    <mergeCell ref="C9404:F9404"/>
    <mergeCell ref="I9404:J9404"/>
    <mergeCell ref="K9404:N9404"/>
    <mergeCell ref="O9404:P9404"/>
    <mergeCell ref="A9401:B9401"/>
    <mergeCell ref="C9401:F9401"/>
    <mergeCell ref="I9401:J9401"/>
    <mergeCell ref="K9401:N9401"/>
    <mergeCell ref="O9401:P9401"/>
    <mergeCell ref="A9402:B9402"/>
    <mergeCell ref="C9402:F9402"/>
    <mergeCell ref="I9402:J9402"/>
    <mergeCell ref="K9402:N9402"/>
    <mergeCell ref="O9402:P9402"/>
    <mergeCell ref="A9415:B9415"/>
    <mergeCell ref="C9415:F9415"/>
    <mergeCell ref="I9415:J9415"/>
    <mergeCell ref="K9415:N9415"/>
    <mergeCell ref="O9415:P9415"/>
    <mergeCell ref="A9416:B9416"/>
    <mergeCell ref="C9416:F9416"/>
    <mergeCell ref="I9416:J9416"/>
    <mergeCell ref="K9416:N9416"/>
    <mergeCell ref="O9416:P9416"/>
    <mergeCell ref="A9413:B9413"/>
    <mergeCell ref="C9413:F9413"/>
    <mergeCell ref="I9413:J9413"/>
    <mergeCell ref="K9413:N9413"/>
    <mergeCell ref="O9413:P9413"/>
    <mergeCell ref="A9414:B9414"/>
    <mergeCell ref="C9414:F9414"/>
    <mergeCell ref="I9414:J9414"/>
    <mergeCell ref="K9414:N9414"/>
    <mergeCell ref="O9414:P9414"/>
    <mergeCell ref="A9411:B9411"/>
    <mergeCell ref="C9411:F9411"/>
    <mergeCell ref="I9411:J9411"/>
    <mergeCell ref="K9411:N9411"/>
    <mergeCell ref="O9411:P9411"/>
    <mergeCell ref="A9412:B9412"/>
    <mergeCell ref="C9412:F9412"/>
    <mergeCell ref="I9412:J9412"/>
    <mergeCell ref="K9412:N9412"/>
    <mergeCell ref="O9412:P9412"/>
    <mergeCell ref="A9409:B9409"/>
    <mergeCell ref="C9409:F9409"/>
    <mergeCell ref="I9409:J9409"/>
    <mergeCell ref="K9409:N9409"/>
    <mergeCell ref="O9409:P9409"/>
    <mergeCell ref="A9410:B9410"/>
    <mergeCell ref="C9410:F9410"/>
    <mergeCell ref="I9410:J9410"/>
    <mergeCell ref="K9410:N9410"/>
    <mergeCell ref="O9410:P9410"/>
    <mergeCell ref="A9423:B9423"/>
    <mergeCell ref="C9423:F9423"/>
    <mergeCell ref="I9423:J9423"/>
    <mergeCell ref="K9423:N9423"/>
    <mergeCell ref="O9423:P9423"/>
    <mergeCell ref="A9424:B9424"/>
    <mergeCell ref="C9424:F9424"/>
    <mergeCell ref="I9424:J9424"/>
    <mergeCell ref="K9424:N9424"/>
    <mergeCell ref="O9424:P9424"/>
    <mergeCell ref="A9421:B9421"/>
    <mergeCell ref="C9421:F9421"/>
    <mergeCell ref="I9421:J9421"/>
    <mergeCell ref="K9421:N9421"/>
    <mergeCell ref="O9421:P9421"/>
    <mergeCell ref="A9422:B9422"/>
    <mergeCell ref="C9422:F9422"/>
    <mergeCell ref="I9422:J9422"/>
    <mergeCell ref="K9422:N9422"/>
    <mergeCell ref="O9422:P9422"/>
    <mergeCell ref="A9419:B9419"/>
    <mergeCell ref="C9419:F9419"/>
    <mergeCell ref="I9419:J9419"/>
    <mergeCell ref="K9419:N9419"/>
    <mergeCell ref="O9419:P9419"/>
    <mergeCell ref="A9420:B9420"/>
    <mergeCell ref="C9420:F9420"/>
    <mergeCell ref="I9420:J9420"/>
    <mergeCell ref="K9420:N9420"/>
    <mergeCell ref="O9420:P9420"/>
    <mergeCell ref="A9417:B9417"/>
    <mergeCell ref="C9417:F9417"/>
    <mergeCell ref="I9417:J9417"/>
    <mergeCell ref="K9417:N9417"/>
    <mergeCell ref="O9417:P9417"/>
    <mergeCell ref="A9418:B9418"/>
    <mergeCell ref="C9418:F9418"/>
    <mergeCell ref="I9418:J9418"/>
    <mergeCell ref="K9418:N9418"/>
    <mergeCell ref="O9418:P9418"/>
    <mergeCell ref="A9431:B9431"/>
    <mergeCell ref="C9431:F9431"/>
    <mergeCell ref="I9431:J9431"/>
    <mergeCell ref="K9431:N9431"/>
    <mergeCell ref="O9431:P9431"/>
    <mergeCell ref="A9432:B9432"/>
    <mergeCell ref="C9432:F9432"/>
    <mergeCell ref="I9432:J9432"/>
    <mergeCell ref="K9432:N9432"/>
    <mergeCell ref="O9432:P9432"/>
    <mergeCell ref="A9429:B9429"/>
    <mergeCell ref="C9429:F9429"/>
    <mergeCell ref="I9429:J9429"/>
    <mergeCell ref="K9429:N9429"/>
    <mergeCell ref="O9429:P9429"/>
    <mergeCell ref="A9430:B9430"/>
    <mergeCell ref="C9430:F9430"/>
    <mergeCell ref="I9430:J9430"/>
    <mergeCell ref="K9430:N9430"/>
    <mergeCell ref="O9430:P9430"/>
    <mergeCell ref="A9427:B9427"/>
    <mergeCell ref="C9427:F9427"/>
    <mergeCell ref="I9427:J9427"/>
    <mergeCell ref="K9427:N9427"/>
    <mergeCell ref="O9427:P9427"/>
    <mergeCell ref="A9428:B9428"/>
    <mergeCell ref="C9428:F9428"/>
    <mergeCell ref="I9428:J9428"/>
    <mergeCell ref="K9428:N9428"/>
    <mergeCell ref="O9428:P9428"/>
    <mergeCell ref="A9425:B9425"/>
    <mergeCell ref="C9425:F9425"/>
    <mergeCell ref="I9425:J9425"/>
    <mergeCell ref="K9425:N9425"/>
    <mergeCell ref="O9425:P9425"/>
    <mergeCell ref="A9426:B9426"/>
    <mergeCell ref="C9426:F9426"/>
    <mergeCell ref="I9426:J9426"/>
    <mergeCell ref="K9426:N9426"/>
    <mergeCell ref="O9426:P9426"/>
    <mergeCell ref="A9439:B9439"/>
    <mergeCell ref="C9439:F9439"/>
    <mergeCell ref="I9439:J9439"/>
    <mergeCell ref="K9439:N9439"/>
    <mergeCell ref="O9439:P9439"/>
    <mergeCell ref="A9440:B9440"/>
    <mergeCell ref="C9440:F9440"/>
    <mergeCell ref="I9440:J9440"/>
    <mergeCell ref="K9440:N9440"/>
    <mergeCell ref="O9440:P9440"/>
    <mergeCell ref="A9437:B9437"/>
    <mergeCell ref="C9437:F9437"/>
    <mergeCell ref="I9437:J9437"/>
    <mergeCell ref="K9437:N9437"/>
    <mergeCell ref="O9437:P9437"/>
    <mergeCell ref="A9438:B9438"/>
    <mergeCell ref="C9438:F9438"/>
    <mergeCell ref="I9438:J9438"/>
    <mergeCell ref="K9438:N9438"/>
    <mergeCell ref="O9438:P9438"/>
    <mergeCell ref="A9435:B9435"/>
    <mergeCell ref="C9435:F9435"/>
    <mergeCell ref="I9435:J9435"/>
    <mergeCell ref="K9435:N9435"/>
    <mergeCell ref="O9435:P9435"/>
    <mergeCell ref="A9436:B9436"/>
    <mergeCell ref="C9436:F9436"/>
    <mergeCell ref="I9436:J9436"/>
    <mergeCell ref="K9436:N9436"/>
    <mergeCell ref="O9436:P9436"/>
    <mergeCell ref="A9433:B9433"/>
    <mergeCell ref="C9433:F9433"/>
    <mergeCell ref="I9433:J9433"/>
    <mergeCell ref="K9433:N9433"/>
    <mergeCell ref="O9433:P9433"/>
    <mergeCell ref="A9434:B9434"/>
    <mergeCell ref="C9434:F9434"/>
    <mergeCell ref="I9434:J9434"/>
    <mergeCell ref="K9434:N9434"/>
    <mergeCell ref="O9434:P9434"/>
    <mergeCell ref="A9447:B9447"/>
    <mergeCell ref="C9447:F9447"/>
    <mergeCell ref="I9447:J9447"/>
    <mergeCell ref="K9447:N9447"/>
    <mergeCell ref="O9447:P9447"/>
    <mergeCell ref="A9448:B9448"/>
    <mergeCell ref="C9448:F9448"/>
    <mergeCell ref="I9448:J9448"/>
    <mergeCell ref="K9448:N9448"/>
    <mergeCell ref="O9448:P9448"/>
    <mergeCell ref="A9445:B9445"/>
    <mergeCell ref="C9445:F9445"/>
    <mergeCell ref="I9445:J9445"/>
    <mergeCell ref="K9445:N9445"/>
    <mergeCell ref="O9445:P9445"/>
    <mergeCell ref="A9446:B9446"/>
    <mergeCell ref="C9446:F9446"/>
    <mergeCell ref="I9446:J9446"/>
    <mergeCell ref="K9446:N9446"/>
    <mergeCell ref="O9446:P9446"/>
    <mergeCell ref="A9443:B9443"/>
    <mergeCell ref="C9443:F9443"/>
    <mergeCell ref="I9443:J9443"/>
    <mergeCell ref="K9443:N9443"/>
    <mergeCell ref="O9443:P9443"/>
    <mergeCell ref="A9444:B9444"/>
    <mergeCell ref="C9444:F9444"/>
    <mergeCell ref="I9444:J9444"/>
    <mergeCell ref="K9444:N9444"/>
    <mergeCell ref="O9444:P9444"/>
    <mergeCell ref="A9441:B9441"/>
    <mergeCell ref="C9441:F9441"/>
    <mergeCell ref="I9441:J9441"/>
    <mergeCell ref="K9441:N9441"/>
    <mergeCell ref="O9441:P9441"/>
    <mergeCell ref="A9442:B9442"/>
    <mergeCell ref="C9442:F9442"/>
    <mergeCell ref="I9442:J9442"/>
    <mergeCell ref="K9442:N9442"/>
    <mergeCell ref="O9442:P9442"/>
    <mergeCell ref="A9455:B9455"/>
    <mergeCell ref="C9455:F9455"/>
    <mergeCell ref="I9455:J9455"/>
    <mergeCell ref="K9455:N9455"/>
    <mergeCell ref="O9455:P9455"/>
    <mergeCell ref="A9456:B9456"/>
    <mergeCell ref="C9456:F9456"/>
    <mergeCell ref="I9456:J9456"/>
    <mergeCell ref="K9456:N9456"/>
    <mergeCell ref="O9456:P9456"/>
    <mergeCell ref="A9453:B9453"/>
    <mergeCell ref="C9453:F9453"/>
    <mergeCell ref="I9453:J9453"/>
    <mergeCell ref="K9453:N9453"/>
    <mergeCell ref="O9453:P9453"/>
    <mergeCell ref="A9454:B9454"/>
    <mergeCell ref="C9454:F9454"/>
    <mergeCell ref="I9454:J9454"/>
    <mergeCell ref="K9454:N9454"/>
    <mergeCell ref="O9454:P9454"/>
    <mergeCell ref="A9451:B9451"/>
    <mergeCell ref="C9451:F9451"/>
    <mergeCell ref="I9451:J9451"/>
    <mergeCell ref="K9451:N9451"/>
    <mergeCell ref="O9451:P9451"/>
    <mergeCell ref="A9452:B9452"/>
    <mergeCell ref="C9452:F9452"/>
    <mergeCell ref="I9452:J9452"/>
    <mergeCell ref="K9452:N9452"/>
    <mergeCell ref="O9452:P9452"/>
    <mergeCell ref="A9449:B9449"/>
    <mergeCell ref="C9449:F9449"/>
    <mergeCell ref="I9449:J9449"/>
    <mergeCell ref="K9449:N9449"/>
    <mergeCell ref="O9449:P9449"/>
    <mergeCell ref="A9450:B9450"/>
    <mergeCell ref="C9450:F9450"/>
    <mergeCell ref="I9450:J9450"/>
    <mergeCell ref="K9450:N9450"/>
    <mergeCell ref="O9450:P9450"/>
    <mergeCell ref="A9463:B9463"/>
    <mergeCell ref="C9463:F9463"/>
    <mergeCell ref="I9463:J9463"/>
    <mergeCell ref="K9463:N9463"/>
    <mergeCell ref="O9463:P9463"/>
    <mergeCell ref="A9464:B9464"/>
    <mergeCell ref="C9464:F9464"/>
    <mergeCell ref="I9464:J9464"/>
    <mergeCell ref="K9464:N9464"/>
    <mergeCell ref="O9464:P9464"/>
    <mergeCell ref="A9461:B9461"/>
    <mergeCell ref="C9461:F9461"/>
    <mergeCell ref="I9461:J9461"/>
    <mergeCell ref="K9461:N9461"/>
    <mergeCell ref="O9461:P9461"/>
    <mergeCell ref="A9462:B9462"/>
    <mergeCell ref="C9462:F9462"/>
    <mergeCell ref="I9462:J9462"/>
    <mergeCell ref="K9462:N9462"/>
    <mergeCell ref="O9462:P9462"/>
    <mergeCell ref="A9459:B9459"/>
    <mergeCell ref="C9459:F9459"/>
    <mergeCell ref="I9459:J9459"/>
    <mergeCell ref="K9459:N9459"/>
    <mergeCell ref="O9459:P9459"/>
    <mergeCell ref="A9460:B9460"/>
    <mergeCell ref="C9460:F9460"/>
    <mergeCell ref="I9460:J9460"/>
    <mergeCell ref="K9460:N9460"/>
    <mergeCell ref="O9460:P9460"/>
    <mergeCell ref="A9457:B9457"/>
    <mergeCell ref="C9457:F9457"/>
    <mergeCell ref="I9457:J9457"/>
    <mergeCell ref="K9457:N9457"/>
    <mergeCell ref="O9457:P9457"/>
    <mergeCell ref="A9458:B9458"/>
    <mergeCell ref="C9458:F9458"/>
    <mergeCell ref="I9458:J9458"/>
    <mergeCell ref="K9458:N9458"/>
    <mergeCell ref="O9458:P9458"/>
    <mergeCell ref="A9471:B9471"/>
    <mergeCell ref="C9471:F9471"/>
    <mergeCell ref="I9471:J9471"/>
    <mergeCell ref="K9471:N9471"/>
    <mergeCell ref="O9471:P9471"/>
    <mergeCell ref="A9472:B9472"/>
    <mergeCell ref="C9472:F9472"/>
    <mergeCell ref="I9472:J9472"/>
    <mergeCell ref="K9472:N9472"/>
    <mergeCell ref="O9472:P9472"/>
    <mergeCell ref="A9469:B9469"/>
    <mergeCell ref="C9469:F9469"/>
    <mergeCell ref="I9469:J9469"/>
    <mergeCell ref="K9469:N9469"/>
    <mergeCell ref="O9469:P9469"/>
    <mergeCell ref="A9470:B9470"/>
    <mergeCell ref="C9470:F9470"/>
    <mergeCell ref="I9470:J9470"/>
    <mergeCell ref="K9470:N9470"/>
    <mergeCell ref="O9470:P9470"/>
    <mergeCell ref="A9467:B9467"/>
    <mergeCell ref="C9467:F9467"/>
    <mergeCell ref="I9467:J9467"/>
    <mergeCell ref="K9467:N9467"/>
    <mergeCell ref="O9467:P9467"/>
    <mergeCell ref="A9468:B9468"/>
    <mergeCell ref="C9468:F9468"/>
    <mergeCell ref="I9468:J9468"/>
    <mergeCell ref="K9468:N9468"/>
    <mergeCell ref="O9468:P9468"/>
    <mergeCell ref="A9465:B9465"/>
    <mergeCell ref="C9465:F9465"/>
    <mergeCell ref="I9465:J9465"/>
    <mergeCell ref="K9465:N9465"/>
    <mergeCell ref="O9465:P9465"/>
    <mergeCell ref="A9466:B9466"/>
    <mergeCell ref="C9466:F9466"/>
    <mergeCell ref="I9466:J9466"/>
    <mergeCell ref="K9466:N9466"/>
    <mergeCell ref="O9466:P9466"/>
    <mergeCell ref="A9480:B9480"/>
    <mergeCell ref="C9480:F9480"/>
    <mergeCell ref="I9480:J9480"/>
    <mergeCell ref="K9480:N9480"/>
    <mergeCell ref="O9480:P9480"/>
    <mergeCell ref="A9481:B9481"/>
    <mergeCell ref="C9481:F9481"/>
    <mergeCell ref="I9481:J9481"/>
    <mergeCell ref="K9481:N9481"/>
    <mergeCell ref="O9481:P9481"/>
    <mergeCell ref="A9478:B9478"/>
    <mergeCell ref="C9478:F9478"/>
    <mergeCell ref="I9478:J9478"/>
    <mergeCell ref="K9478:N9478"/>
    <mergeCell ref="O9478:P9478"/>
    <mergeCell ref="A9479:B9479"/>
    <mergeCell ref="C9479:F9479"/>
    <mergeCell ref="I9479:J9479"/>
    <mergeCell ref="K9479:N9479"/>
    <mergeCell ref="O9479:P9479"/>
    <mergeCell ref="A9475:F9475"/>
    <mergeCell ref="I9475:J9475"/>
    <mergeCell ref="K9475:N9475"/>
    <mergeCell ref="O9475:P9475"/>
    <mergeCell ref="A9477:B9477"/>
    <mergeCell ref="C9477:Q9477"/>
    <mergeCell ref="A9473:B9473"/>
    <mergeCell ref="C9473:F9473"/>
    <mergeCell ref="I9473:J9473"/>
    <mergeCell ref="K9473:N9473"/>
    <mergeCell ref="O9473:P9473"/>
    <mergeCell ref="A9474:B9474"/>
    <mergeCell ref="C9474:F9474"/>
    <mergeCell ref="I9474:J9474"/>
    <mergeCell ref="K9474:N9474"/>
    <mergeCell ref="O9474:P9474"/>
    <mergeCell ref="A9488:B9488"/>
    <mergeCell ref="C9488:F9488"/>
    <mergeCell ref="I9488:J9488"/>
    <mergeCell ref="K9488:N9488"/>
    <mergeCell ref="O9488:P9488"/>
    <mergeCell ref="A9489:B9489"/>
    <mergeCell ref="C9489:F9489"/>
    <mergeCell ref="I9489:J9489"/>
    <mergeCell ref="K9489:N9489"/>
    <mergeCell ref="O9489:P9489"/>
    <mergeCell ref="A9486:B9486"/>
    <mergeCell ref="C9486:F9486"/>
    <mergeCell ref="I9486:J9486"/>
    <mergeCell ref="K9486:N9486"/>
    <mergeCell ref="O9486:P9486"/>
    <mergeCell ref="A9487:B9487"/>
    <mergeCell ref="C9487:F9487"/>
    <mergeCell ref="I9487:J9487"/>
    <mergeCell ref="K9487:N9487"/>
    <mergeCell ref="O9487:P9487"/>
    <mergeCell ref="A9484:B9484"/>
    <mergeCell ref="C9484:F9484"/>
    <mergeCell ref="I9484:J9484"/>
    <mergeCell ref="K9484:N9484"/>
    <mergeCell ref="O9484:P9484"/>
    <mergeCell ref="A9485:B9485"/>
    <mergeCell ref="C9485:F9485"/>
    <mergeCell ref="I9485:J9485"/>
    <mergeCell ref="K9485:N9485"/>
    <mergeCell ref="O9485:P9485"/>
    <mergeCell ref="A9482:B9482"/>
    <mergeCell ref="C9482:F9482"/>
    <mergeCell ref="I9482:J9482"/>
    <mergeCell ref="K9482:N9482"/>
    <mergeCell ref="O9482:P9482"/>
    <mergeCell ref="A9483:B9483"/>
    <mergeCell ref="C9483:F9483"/>
    <mergeCell ref="I9483:J9483"/>
    <mergeCell ref="K9483:N9483"/>
    <mergeCell ref="O9483:P9483"/>
    <mergeCell ref="A9496:B9496"/>
    <mergeCell ref="C9496:F9496"/>
    <mergeCell ref="I9496:J9496"/>
    <mergeCell ref="K9496:N9496"/>
    <mergeCell ref="O9496:P9496"/>
    <mergeCell ref="A9497:B9497"/>
    <mergeCell ref="C9497:F9497"/>
    <mergeCell ref="I9497:J9497"/>
    <mergeCell ref="K9497:N9497"/>
    <mergeCell ref="O9497:P9497"/>
    <mergeCell ref="A9494:B9494"/>
    <mergeCell ref="C9494:F9494"/>
    <mergeCell ref="I9494:J9494"/>
    <mergeCell ref="K9494:N9494"/>
    <mergeCell ref="O9494:P9494"/>
    <mergeCell ref="A9495:B9495"/>
    <mergeCell ref="C9495:F9495"/>
    <mergeCell ref="I9495:J9495"/>
    <mergeCell ref="K9495:N9495"/>
    <mergeCell ref="O9495:P9495"/>
    <mergeCell ref="A9492:B9492"/>
    <mergeCell ref="C9492:F9492"/>
    <mergeCell ref="I9492:J9492"/>
    <mergeCell ref="K9492:N9492"/>
    <mergeCell ref="O9492:P9492"/>
    <mergeCell ref="A9493:B9493"/>
    <mergeCell ref="C9493:F9493"/>
    <mergeCell ref="I9493:J9493"/>
    <mergeCell ref="K9493:N9493"/>
    <mergeCell ref="O9493:P9493"/>
    <mergeCell ref="A9490:B9490"/>
    <mergeCell ref="C9490:F9490"/>
    <mergeCell ref="I9490:J9490"/>
    <mergeCell ref="K9490:N9490"/>
    <mergeCell ref="O9490:P9490"/>
    <mergeCell ref="A9491:B9491"/>
    <mergeCell ref="C9491:F9491"/>
    <mergeCell ref="I9491:J9491"/>
    <mergeCell ref="K9491:N9491"/>
    <mergeCell ref="O9491:P9491"/>
    <mergeCell ref="A9504:B9504"/>
    <mergeCell ref="C9504:F9504"/>
    <mergeCell ref="I9504:J9504"/>
    <mergeCell ref="K9504:N9504"/>
    <mergeCell ref="O9504:P9504"/>
    <mergeCell ref="A9505:B9505"/>
    <mergeCell ref="C9505:F9505"/>
    <mergeCell ref="I9505:J9505"/>
    <mergeCell ref="K9505:N9505"/>
    <mergeCell ref="O9505:P9505"/>
    <mergeCell ref="A9502:B9502"/>
    <mergeCell ref="C9502:F9502"/>
    <mergeCell ref="I9502:J9502"/>
    <mergeCell ref="K9502:N9502"/>
    <mergeCell ref="O9502:P9502"/>
    <mergeCell ref="A9503:B9503"/>
    <mergeCell ref="C9503:F9503"/>
    <mergeCell ref="I9503:J9503"/>
    <mergeCell ref="K9503:N9503"/>
    <mergeCell ref="O9503:P9503"/>
    <mergeCell ref="A9500:B9500"/>
    <mergeCell ref="C9500:F9500"/>
    <mergeCell ref="I9500:J9500"/>
    <mergeCell ref="K9500:N9500"/>
    <mergeCell ref="O9500:P9500"/>
    <mergeCell ref="A9501:B9501"/>
    <mergeCell ref="C9501:F9501"/>
    <mergeCell ref="I9501:J9501"/>
    <mergeCell ref="K9501:N9501"/>
    <mergeCell ref="O9501:P9501"/>
    <mergeCell ref="A9498:B9498"/>
    <mergeCell ref="C9498:F9498"/>
    <mergeCell ref="I9498:J9498"/>
    <mergeCell ref="K9498:N9498"/>
    <mergeCell ref="O9498:P9498"/>
    <mergeCell ref="A9499:B9499"/>
    <mergeCell ref="C9499:F9499"/>
    <mergeCell ref="I9499:J9499"/>
    <mergeCell ref="K9499:N9499"/>
    <mergeCell ref="O9499:P9499"/>
    <mergeCell ref="A9513:B9513"/>
    <mergeCell ref="C9513:Q9513"/>
    <mergeCell ref="A9514:B9514"/>
    <mergeCell ref="C9514:F9514"/>
    <mergeCell ref="I9514:J9514"/>
    <mergeCell ref="K9514:N9514"/>
    <mergeCell ref="O9514:P9514"/>
    <mergeCell ref="A9510:B9510"/>
    <mergeCell ref="C9510:F9510"/>
    <mergeCell ref="I9510:J9510"/>
    <mergeCell ref="K9510:N9510"/>
    <mergeCell ref="O9510:P9510"/>
    <mergeCell ref="A9511:F9511"/>
    <mergeCell ref="I9511:J9511"/>
    <mergeCell ref="K9511:N9511"/>
    <mergeCell ref="O9511:P9511"/>
    <mergeCell ref="A9508:B9508"/>
    <mergeCell ref="C9508:F9508"/>
    <mergeCell ref="I9508:J9508"/>
    <mergeCell ref="K9508:N9508"/>
    <mergeCell ref="O9508:P9508"/>
    <mergeCell ref="A9509:B9509"/>
    <mergeCell ref="C9509:F9509"/>
    <mergeCell ref="I9509:J9509"/>
    <mergeCell ref="K9509:N9509"/>
    <mergeCell ref="O9509:P9509"/>
    <mergeCell ref="A9506:B9506"/>
    <mergeCell ref="C9506:F9506"/>
    <mergeCell ref="I9506:J9506"/>
    <mergeCell ref="K9506:N9506"/>
    <mergeCell ref="O9506:P9506"/>
    <mergeCell ref="A9507:B9507"/>
    <mergeCell ref="C9507:F9507"/>
    <mergeCell ref="I9507:J9507"/>
    <mergeCell ref="K9507:N9507"/>
    <mergeCell ref="O9507:P9507"/>
    <mergeCell ref="A9521:B9521"/>
    <mergeCell ref="C9521:F9521"/>
    <mergeCell ref="I9521:J9521"/>
    <mergeCell ref="K9521:N9521"/>
    <mergeCell ref="O9521:P9521"/>
    <mergeCell ref="A9522:B9522"/>
    <mergeCell ref="C9522:F9522"/>
    <mergeCell ref="I9522:J9522"/>
    <mergeCell ref="K9522:N9522"/>
    <mergeCell ref="O9522:P9522"/>
    <mergeCell ref="A9519:B9519"/>
    <mergeCell ref="C9519:F9519"/>
    <mergeCell ref="I9519:J9519"/>
    <mergeCell ref="K9519:N9519"/>
    <mergeCell ref="O9519:P9519"/>
    <mergeCell ref="A9520:B9520"/>
    <mergeCell ref="C9520:F9520"/>
    <mergeCell ref="I9520:J9520"/>
    <mergeCell ref="K9520:N9520"/>
    <mergeCell ref="O9520:P9520"/>
    <mergeCell ref="A9517:B9517"/>
    <mergeCell ref="C9517:F9517"/>
    <mergeCell ref="I9517:J9517"/>
    <mergeCell ref="K9517:N9517"/>
    <mergeCell ref="O9517:P9517"/>
    <mergeCell ref="A9518:B9518"/>
    <mergeCell ref="C9518:F9518"/>
    <mergeCell ref="I9518:J9518"/>
    <mergeCell ref="K9518:N9518"/>
    <mergeCell ref="O9518:P9518"/>
    <mergeCell ref="A9515:B9515"/>
    <mergeCell ref="C9515:F9515"/>
    <mergeCell ref="I9515:J9515"/>
    <mergeCell ref="K9515:N9515"/>
    <mergeCell ref="O9515:P9515"/>
    <mergeCell ref="A9516:B9516"/>
    <mergeCell ref="C9516:F9516"/>
    <mergeCell ref="I9516:J9516"/>
    <mergeCell ref="K9516:N9516"/>
    <mergeCell ref="O9516:P9516"/>
    <mergeCell ref="A9529:B9529"/>
    <mergeCell ref="C9529:F9529"/>
    <mergeCell ref="I9529:J9529"/>
    <mergeCell ref="K9529:N9529"/>
    <mergeCell ref="O9529:P9529"/>
    <mergeCell ref="A9530:B9530"/>
    <mergeCell ref="C9530:F9530"/>
    <mergeCell ref="I9530:J9530"/>
    <mergeCell ref="K9530:N9530"/>
    <mergeCell ref="O9530:P9530"/>
    <mergeCell ref="A9527:B9527"/>
    <mergeCell ref="C9527:F9527"/>
    <mergeCell ref="I9527:J9527"/>
    <mergeCell ref="K9527:N9527"/>
    <mergeCell ref="O9527:P9527"/>
    <mergeCell ref="A9528:B9528"/>
    <mergeCell ref="C9528:F9528"/>
    <mergeCell ref="I9528:J9528"/>
    <mergeCell ref="K9528:N9528"/>
    <mergeCell ref="O9528:P9528"/>
    <mergeCell ref="A9525:B9525"/>
    <mergeCell ref="C9525:F9525"/>
    <mergeCell ref="I9525:J9525"/>
    <mergeCell ref="K9525:N9525"/>
    <mergeCell ref="O9525:P9525"/>
    <mergeCell ref="A9526:B9526"/>
    <mergeCell ref="C9526:F9526"/>
    <mergeCell ref="I9526:J9526"/>
    <mergeCell ref="K9526:N9526"/>
    <mergeCell ref="O9526:P9526"/>
    <mergeCell ref="A9523:B9523"/>
    <mergeCell ref="C9523:F9523"/>
    <mergeCell ref="I9523:J9523"/>
    <mergeCell ref="K9523:N9523"/>
    <mergeCell ref="O9523:P9523"/>
    <mergeCell ref="A9524:B9524"/>
    <mergeCell ref="C9524:F9524"/>
    <mergeCell ref="I9524:J9524"/>
    <mergeCell ref="K9524:N9524"/>
    <mergeCell ref="O9524:P9524"/>
    <mergeCell ref="A9537:B9537"/>
    <mergeCell ref="C9537:F9537"/>
    <mergeCell ref="I9537:J9537"/>
    <mergeCell ref="K9537:N9537"/>
    <mergeCell ref="O9537:P9537"/>
    <mergeCell ref="A9538:B9538"/>
    <mergeCell ref="C9538:F9538"/>
    <mergeCell ref="I9538:J9538"/>
    <mergeCell ref="K9538:N9538"/>
    <mergeCell ref="O9538:P9538"/>
    <mergeCell ref="A9535:B9535"/>
    <mergeCell ref="C9535:F9535"/>
    <mergeCell ref="I9535:J9535"/>
    <mergeCell ref="K9535:N9535"/>
    <mergeCell ref="O9535:P9535"/>
    <mergeCell ref="A9536:B9536"/>
    <mergeCell ref="C9536:F9536"/>
    <mergeCell ref="I9536:J9536"/>
    <mergeCell ref="K9536:N9536"/>
    <mergeCell ref="O9536:P9536"/>
    <mergeCell ref="A9533:B9533"/>
    <mergeCell ref="C9533:F9533"/>
    <mergeCell ref="I9533:J9533"/>
    <mergeCell ref="K9533:N9533"/>
    <mergeCell ref="O9533:P9533"/>
    <mergeCell ref="A9534:B9534"/>
    <mergeCell ref="C9534:F9534"/>
    <mergeCell ref="I9534:J9534"/>
    <mergeCell ref="K9534:N9534"/>
    <mergeCell ref="O9534:P9534"/>
    <mergeCell ref="A9531:B9531"/>
    <mergeCell ref="C9531:F9531"/>
    <mergeCell ref="I9531:J9531"/>
    <mergeCell ref="K9531:N9531"/>
    <mergeCell ref="O9531:P9531"/>
    <mergeCell ref="A9532:B9532"/>
    <mergeCell ref="C9532:F9532"/>
    <mergeCell ref="I9532:J9532"/>
    <mergeCell ref="K9532:N9532"/>
    <mergeCell ref="O9532:P9532"/>
    <mergeCell ref="A9545:B9545"/>
    <mergeCell ref="C9545:F9545"/>
    <mergeCell ref="I9545:J9545"/>
    <mergeCell ref="K9545:N9545"/>
    <mergeCell ref="O9545:P9545"/>
    <mergeCell ref="A9546:B9546"/>
    <mergeCell ref="C9546:F9546"/>
    <mergeCell ref="I9546:J9546"/>
    <mergeCell ref="K9546:N9546"/>
    <mergeCell ref="O9546:P9546"/>
    <mergeCell ref="A9543:B9543"/>
    <mergeCell ref="C9543:F9543"/>
    <mergeCell ref="I9543:J9543"/>
    <mergeCell ref="K9543:N9543"/>
    <mergeCell ref="O9543:P9543"/>
    <mergeCell ref="A9544:B9544"/>
    <mergeCell ref="C9544:F9544"/>
    <mergeCell ref="I9544:J9544"/>
    <mergeCell ref="K9544:N9544"/>
    <mergeCell ref="O9544:P9544"/>
    <mergeCell ref="A9541:B9541"/>
    <mergeCell ref="C9541:F9541"/>
    <mergeCell ref="I9541:J9541"/>
    <mergeCell ref="K9541:N9541"/>
    <mergeCell ref="O9541:P9541"/>
    <mergeCell ref="A9542:B9542"/>
    <mergeCell ref="C9542:F9542"/>
    <mergeCell ref="I9542:J9542"/>
    <mergeCell ref="K9542:N9542"/>
    <mergeCell ref="O9542:P9542"/>
    <mergeCell ref="A9539:B9539"/>
    <mergeCell ref="C9539:F9539"/>
    <mergeCell ref="I9539:J9539"/>
    <mergeCell ref="K9539:N9539"/>
    <mergeCell ref="O9539:P9539"/>
    <mergeCell ref="A9540:B9540"/>
    <mergeCell ref="C9540:F9540"/>
    <mergeCell ref="I9540:J9540"/>
    <mergeCell ref="K9540:N9540"/>
    <mergeCell ref="O9540:P9540"/>
    <mergeCell ref="A9553:B9553"/>
    <mergeCell ref="C9553:F9553"/>
    <mergeCell ref="I9553:J9553"/>
    <mergeCell ref="K9553:N9553"/>
    <mergeCell ref="O9553:P9553"/>
    <mergeCell ref="A9554:B9554"/>
    <mergeCell ref="C9554:F9554"/>
    <mergeCell ref="I9554:J9554"/>
    <mergeCell ref="K9554:N9554"/>
    <mergeCell ref="O9554:P9554"/>
    <mergeCell ref="A9551:B9551"/>
    <mergeCell ref="C9551:F9551"/>
    <mergeCell ref="I9551:J9551"/>
    <mergeCell ref="K9551:N9551"/>
    <mergeCell ref="O9551:P9551"/>
    <mergeCell ref="A9552:B9552"/>
    <mergeCell ref="C9552:F9552"/>
    <mergeCell ref="I9552:J9552"/>
    <mergeCell ref="K9552:N9552"/>
    <mergeCell ref="O9552:P9552"/>
    <mergeCell ref="A9549:B9549"/>
    <mergeCell ref="C9549:F9549"/>
    <mergeCell ref="I9549:J9549"/>
    <mergeCell ref="K9549:N9549"/>
    <mergeCell ref="O9549:P9549"/>
    <mergeCell ref="A9550:B9550"/>
    <mergeCell ref="C9550:F9550"/>
    <mergeCell ref="I9550:J9550"/>
    <mergeCell ref="K9550:N9550"/>
    <mergeCell ref="O9550:P9550"/>
    <mergeCell ref="A9547:B9547"/>
    <mergeCell ref="C9547:F9547"/>
    <mergeCell ref="I9547:J9547"/>
    <mergeCell ref="K9547:N9547"/>
    <mergeCell ref="O9547:P9547"/>
    <mergeCell ref="A9548:B9548"/>
    <mergeCell ref="C9548:F9548"/>
    <mergeCell ref="I9548:J9548"/>
    <mergeCell ref="K9548:N9548"/>
    <mergeCell ref="O9548:P9548"/>
    <mergeCell ref="A9561:B9561"/>
    <mergeCell ref="C9561:F9561"/>
    <mergeCell ref="I9561:J9561"/>
    <mergeCell ref="K9561:N9561"/>
    <mergeCell ref="O9561:P9561"/>
    <mergeCell ref="A9562:B9562"/>
    <mergeCell ref="C9562:F9562"/>
    <mergeCell ref="I9562:J9562"/>
    <mergeCell ref="K9562:N9562"/>
    <mergeCell ref="O9562:P9562"/>
    <mergeCell ref="A9559:B9559"/>
    <mergeCell ref="C9559:F9559"/>
    <mergeCell ref="I9559:J9559"/>
    <mergeCell ref="K9559:N9559"/>
    <mergeCell ref="O9559:P9559"/>
    <mergeCell ref="A9560:B9560"/>
    <mergeCell ref="C9560:F9560"/>
    <mergeCell ref="I9560:J9560"/>
    <mergeCell ref="K9560:N9560"/>
    <mergeCell ref="O9560:P9560"/>
    <mergeCell ref="A9557:B9557"/>
    <mergeCell ref="C9557:F9557"/>
    <mergeCell ref="I9557:J9557"/>
    <mergeCell ref="K9557:N9557"/>
    <mergeCell ref="O9557:P9557"/>
    <mergeCell ref="A9558:B9558"/>
    <mergeCell ref="C9558:F9558"/>
    <mergeCell ref="I9558:J9558"/>
    <mergeCell ref="K9558:N9558"/>
    <mergeCell ref="O9558:P9558"/>
    <mergeCell ref="A9555:B9555"/>
    <mergeCell ref="C9555:F9555"/>
    <mergeCell ref="I9555:J9555"/>
    <mergeCell ref="K9555:N9555"/>
    <mergeCell ref="O9555:P9555"/>
    <mergeCell ref="A9556:B9556"/>
    <mergeCell ref="C9556:F9556"/>
    <mergeCell ref="I9556:J9556"/>
    <mergeCell ref="K9556:N9556"/>
    <mergeCell ref="O9556:P9556"/>
    <mergeCell ref="A9569:B9569"/>
    <mergeCell ref="C9569:F9569"/>
    <mergeCell ref="I9569:J9569"/>
    <mergeCell ref="K9569:N9569"/>
    <mergeCell ref="O9569:P9569"/>
    <mergeCell ref="A9570:B9570"/>
    <mergeCell ref="C9570:F9570"/>
    <mergeCell ref="I9570:J9570"/>
    <mergeCell ref="K9570:N9570"/>
    <mergeCell ref="O9570:P9570"/>
    <mergeCell ref="A9567:B9567"/>
    <mergeCell ref="C9567:F9567"/>
    <mergeCell ref="I9567:J9567"/>
    <mergeCell ref="K9567:N9567"/>
    <mergeCell ref="O9567:P9567"/>
    <mergeCell ref="A9568:B9568"/>
    <mergeCell ref="C9568:F9568"/>
    <mergeCell ref="I9568:J9568"/>
    <mergeCell ref="K9568:N9568"/>
    <mergeCell ref="O9568:P9568"/>
    <mergeCell ref="A9565:B9565"/>
    <mergeCell ref="C9565:F9565"/>
    <mergeCell ref="I9565:J9565"/>
    <mergeCell ref="K9565:N9565"/>
    <mergeCell ref="O9565:P9565"/>
    <mergeCell ref="A9566:B9566"/>
    <mergeCell ref="C9566:F9566"/>
    <mergeCell ref="I9566:J9566"/>
    <mergeCell ref="K9566:N9566"/>
    <mergeCell ref="O9566:P9566"/>
    <mergeCell ref="A9563:B9563"/>
    <mergeCell ref="C9563:F9563"/>
    <mergeCell ref="I9563:J9563"/>
    <mergeCell ref="K9563:N9563"/>
    <mergeCell ref="O9563:P9563"/>
    <mergeCell ref="A9564:B9564"/>
    <mergeCell ref="C9564:F9564"/>
    <mergeCell ref="I9564:J9564"/>
    <mergeCell ref="K9564:N9564"/>
    <mergeCell ref="O9564:P9564"/>
    <mergeCell ref="A9577:B9577"/>
    <mergeCell ref="C9577:F9577"/>
    <mergeCell ref="I9577:J9577"/>
    <mergeCell ref="K9577:N9577"/>
    <mergeCell ref="O9577:P9577"/>
    <mergeCell ref="A9578:B9578"/>
    <mergeCell ref="C9578:F9578"/>
    <mergeCell ref="I9578:J9578"/>
    <mergeCell ref="K9578:N9578"/>
    <mergeCell ref="O9578:P9578"/>
    <mergeCell ref="A9575:B9575"/>
    <mergeCell ref="C9575:F9575"/>
    <mergeCell ref="I9575:J9575"/>
    <mergeCell ref="K9575:N9575"/>
    <mergeCell ref="O9575:P9575"/>
    <mergeCell ref="A9576:B9576"/>
    <mergeCell ref="C9576:F9576"/>
    <mergeCell ref="I9576:J9576"/>
    <mergeCell ref="K9576:N9576"/>
    <mergeCell ref="O9576:P9576"/>
    <mergeCell ref="A9573:B9573"/>
    <mergeCell ref="C9573:F9573"/>
    <mergeCell ref="I9573:J9573"/>
    <mergeCell ref="K9573:N9573"/>
    <mergeCell ref="O9573:P9573"/>
    <mergeCell ref="A9574:B9574"/>
    <mergeCell ref="C9574:F9574"/>
    <mergeCell ref="I9574:J9574"/>
    <mergeCell ref="K9574:N9574"/>
    <mergeCell ref="O9574:P9574"/>
    <mergeCell ref="A9571:B9571"/>
    <mergeCell ref="C9571:F9571"/>
    <mergeCell ref="I9571:J9571"/>
    <mergeCell ref="K9571:N9571"/>
    <mergeCell ref="O9571:P9571"/>
    <mergeCell ref="A9572:B9572"/>
    <mergeCell ref="C9572:F9572"/>
    <mergeCell ref="I9572:J9572"/>
    <mergeCell ref="K9572:N9572"/>
    <mergeCell ref="O9572:P9572"/>
    <mergeCell ref="A9585:B9585"/>
    <mergeCell ref="C9585:F9585"/>
    <mergeCell ref="I9585:J9585"/>
    <mergeCell ref="K9585:N9585"/>
    <mergeCell ref="O9585:P9585"/>
    <mergeCell ref="A9586:B9586"/>
    <mergeCell ref="C9586:F9586"/>
    <mergeCell ref="I9586:J9586"/>
    <mergeCell ref="K9586:N9586"/>
    <mergeCell ref="O9586:P9586"/>
    <mergeCell ref="A9583:B9583"/>
    <mergeCell ref="C9583:F9583"/>
    <mergeCell ref="I9583:J9583"/>
    <mergeCell ref="K9583:N9583"/>
    <mergeCell ref="O9583:P9583"/>
    <mergeCell ref="A9584:B9584"/>
    <mergeCell ref="C9584:F9584"/>
    <mergeCell ref="I9584:J9584"/>
    <mergeCell ref="K9584:N9584"/>
    <mergeCell ref="O9584:P9584"/>
    <mergeCell ref="A9581:B9581"/>
    <mergeCell ref="C9581:F9581"/>
    <mergeCell ref="I9581:J9581"/>
    <mergeCell ref="K9581:N9581"/>
    <mergeCell ref="O9581:P9581"/>
    <mergeCell ref="A9582:B9582"/>
    <mergeCell ref="C9582:F9582"/>
    <mergeCell ref="I9582:J9582"/>
    <mergeCell ref="K9582:N9582"/>
    <mergeCell ref="O9582:P9582"/>
    <mergeCell ref="A9579:B9579"/>
    <mergeCell ref="C9579:F9579"/>
    <mergeCell ref="I9579:J9579"/>
    <mergeCell ref="K9579:N9579"/>
    <mergeCell ref="O9579:P9579"/>
    <mergeCell ref="A9580:B9580"/>
    <mergeCell ref="C9580:F9580"/>
    <mergeCell ref="I9580:J9580"/>
    <mergeCell ref="K9580:N9580"/>
    <mergeCell ref="O9580:P9580"/>
    <mergeCell ref="A9596:F9596"/>
    <mergeCell ref="I9596:J9596"/>
    <mergeCell ref="K9596:N9596"/>
    <mergeCell ref="O9596:P9596"/>
    <mergeCell ref="A9598:B9598"/>
    <mergeCell ref="C9598:Q9598"/>
    <mergeCell ref="A9594:B9594"/>
    <mergeCell ref="C9594:F9594"/>
    <mergeCell ref="I9594:J9594"/>
    <mergeCell ref="K9594:N9594"/>
    <mergeCell ref="O9594:P9594"/>
    <mergeCell ref="A9595:B9595"/>
    <mergeCell ref="C9595:F9595"/>
    <mergeCell ref="I9595:J9595"/>
    <mergeCell ref="K9595:N9595"/>
    <mergeCell ref="O9595:P9595"/>
    <mergeCell ref="A9592:B9592"/>
    <mergeCell ref="C9592:Q9592"/>
    <mergeCell ref="A9593:B9593"/>
    <mergeCell ref="C9593:F9593"/>
    <mergeCell ref="I9593:J9593"/>
    <mergeCell ref="K9593:N9593"/>
    <mergeCell ref="O9593:P9593"/>
    <mergeCell ref="A9589:B9589"/>
    <mergeCell ref="C9589:F9589"/>
    <mergeCell ref="I9589:J9589"/>
    <mergeCell ref="K9589:N9589"/>
    <mergeCell ref="O9589:P9589"/>
    <mergeCell ref="A9590:F9590"/>
    <mergeCell ref="I9590:J9590"/>
    <mergeCell ref="K9590:N9590"/>
    <mergeCell ref="O9590:P9590"/>
    <mergeCell ref="A9587:B9587"/>
    <mergeCell ref="C9587:F9587"/>
    <mergeCell ref="I9587:J9587"/>
    <mergeCell ref="K9587:N9587"/>
    <mergeCell ref="O9587:P9587"/>
    <mergeCell ref="A9588:B9588"/>
    <mergeCell ref="C9588:F9588"/>
    <mergeCell ref="I9588:J9588"/>
    <mergeCell ref="K9588:N9588"/>
    <mergeCell ref="O9588:P9588"/>
    <mergeCell ref="A9605:B9605"/>
    <mergeCell ref="C9605:F9605"/>
    <mergeCell ref="I9605:J9605"/>
    <mergeCell ref="K9605:N9605"/>
    <mergeCell ref="O9605:P9605"/>
    <mergeCell ref="A9606:B9606"/>
    <mergeCell ref="C9606:F9606"/>
    <mergeCell ref="I9606:J9606"/>
    <mergeCell ref="K9606:N9606"/>
    <mergeCell ref="O9606:P9606"/>
    <mergeCell ref="A9603:B9603"/>
    <mergeCell ref="C9603:F9603"/>
    <mergeCell ref="I9603:J9603"/>
    <mergeCell ref="K9603:N9603"/>
    <mergeCell ref="O9603:P9603"/>
    <mergeCell ref="A9604:B9604"/>
    <mergeCell ref="C9604:F9604"/>
    <mergeCell ref="I9604:J9604"/>
    <mergeCell ref="K9604:N9604"/>
    <mergeCell ref="O9604:P9604"/>
    <mergeCell ref="A9601:B9601"/>
    <mergeCell ref="C9601:F9601"/>
    <mergeCell ref="I9601:J9601"/>
    <mergeCell ref="K9601:N9601"/>
    <mergeCell ref="O9601:P9601"/>
    <mergeCell ref="A9602:B9602"/>
    <mergeCell ref="C9602:F9602"/>
    <mergeCell ref="I9602:J9602"/>
    <mergeCell ref="K9602:N9602"/>
    <mergeCell ref="O9602:P9602"/>
    <mergeCell ref="A9599:B9599"/>
    <mergeCell ref="C9599:F9599"/>
    <mergeCell ref="I9599:J9599"/>
    <mergeCell ref="K9599:N9599"/>
    <mergeCell ref="O9599:P9599"/>
    <mergeCell ref="A9600:B9600"/>
    <mergeCell ref="C9600:F9600"/>
    <mergeCell ref="I9600:J9600"/>
    <mergeCell ref="K9600:N9600"/>
    <mergeCell ref="O9600:P9600"/>
    <mergeCell ref="A9613:B9613"/>
    <mergeCell ref="C9613:F9613"/>
    <mergeCell ref="I9613:J9613"/>
    <mergeCell ref="K9613:N9613"/>
    <mergeCell ref="O9613:P9613"/>
    <mergeCell ref="A9614:B9614"/>
    <mergeCell ref="C9614:F9614"/>
    <mergeCell ref="I9614:J9614"/>
    <mergeCell ref="K9614:N9614"/>
    <mergeCell ref="O9614:P9614"/>
    <mergeCell ref="A9611:B9611"/>
    <mergeCell ref="C9611:F9611"/>
    <mergeCell ref="I9611:J9611"/>
    <mergeCell ref="K9611:N9611"/>
    <mergeCell ref="O9611:P9611"/>
    <mergeCell ref="A9612:B9612"/>
    <mergeCell ref="C9612:F9612"/>
    <mergeCell ref="I9612:J9612"/>
    <mergeCell ref="K9612:N9612"/>
    <mergeCell ref="O9612:P9612"/>
    <mergeCell ref="A9609:B9609"/>
    <mergeCell ref="C9609:F9609"/>
    <mergeCell ref="I9609:J9609"/>
    <mergeCell ref="K9609:N9609"/>
    <mergeCell ref="O9609:P9609"/>
    <mergeCell ref="A9610:B9610"/>
    <mergeCell ref="C9610:F9610"/>
    <mergeCell ref="I9610:J9610"/>
    <mergeCell ref="K9610:N9610"/>
    <mergeCell ref="O9610:P9610"/>
    <mergeCell ref="A9607:B9607"/>
    <mergeCell ref="C9607:F9607"/>
    <mergeCell ref="I9607:J9607"/>
    <mergeCell ref="K9607:N9607"/>
    <mergeCell ref="O9607:P9607"/>
    <mergeCell ref="A9608:B9608"/>
    <mergeCell ref="C9608:F9608"/>
    <mergeCell ref="I9608:J9608"/>
    <mergeCell ref="K9608:N9608"/>
    <mergeCell ref="O9608:P9608"/>
    <mergeCell ref="A9621:B9621"/>
    <mergeCell ref="C9621:F9621"/>
    <mergeCell ref="I9621:J9621"/>
    <mergeCell ref="K9621:N9621"/>
    <mergeCell ref="O9621:P9621"/>
    <mergeCell ref="A9622:B9622"/>
    <mergeCell ref="C9622:F9622"/>
    <mergeCell ref="I9622:J9622"/>
    <mergeCell ref="K9622:N9622"/>
    <mergeCell ref="O9622:P9622"/>
    <mergeCell ref="A9619:B9619"/>
    <mergeCell ref="C9619:F9619"/>
    <mergeCell ref="I9619:J9619"/>
    <mergeCell ref="K9619:N9619"/>
    <mergeCell ref="O9619:P9619"/>
    <mergeCell ref="A9620:B9620"/>
    <mergeCell ref="C9620:F9620"/>
    <mergeCell ref="I9620:J9620"/>
    <mergeCell ref="K9620:N9620"/>
    <mergeCell ref="O9620:P9620"/>
    <mergeCell ref="A9617:B9617"/>
    <mergeCell ref="C9617:F9617"/>
    <mergeCell ref="I9617:J9617"/>
    <mergeCell ref="K9617:N9617"/>
    <mergeCell ref="O9617:P9617"/>
    <mergeCell ref="A9618:B9618"/>
    <mergeCell ref="C9618:F9618"/>
    <mergeCell ref="I9618:J9618"/>
    <mergeCell ref="K9618:N9618"/>
    <mergeCell ref="O9618:P9618"/>
    <mergeCell ref="A9615:B9615"/>
    <mergeCell ref="C9615:F9615"/>
    <mergeCell ref="I9615:J9615"/>
    <mergeCell ref="K9615:N9615"/>
    <mergeCell ref="O9615:P9615"/>
    <mergeCell ref="A9616:B9616"/>
    <mergeCell ref="C9616:F9616"/>
    <mergeCell ref="I9616:J9616"/>
    <mergeCell ref="K9616:N9616"/>
    <mergeCell ref="O9616:P9616"/>
    <mergeCell ref="A9633:B9633"/>
    <mergeCell ref="C9633:F9633"/>
    <mergeCell ref="I9633:J9633"/>
    <mergeCell ref="K9633:N9633"/>
    <mergeCell ref="O9633:P9633"/>
    <mergeCell ref="A9634:B9634"/>
    <mergeCell ref="C9634:F9634"/>
    <mergeCell ref="I9634:J9634"/>
    <mergeCell ref="K9634:N9634"/>
    <mergeCell ref="O9634:P9634"/>
    <mergeCell ref="A9631:B9631"/>
    <mergeCell ref="C9631:Q9631"/>
    <mergeCell ref="A9632:B9632"/>
    <mergeCell ref="C9632:F9632"/>
    <mergeCell ref="I9632:J9632"/>
    <mergeCell ref="K9632:N9632"/>
    <mergeCell ref="O9632:P9632"/>
    <mergeCell ref="A9628:B9628"/>
    <mergeCell ref="C9628:F9628"/>
    <mergeCell ref="I9628:J9628"/>
    <mergeCell ref="K9628:N9628"/>
    <mergeCell ref="O9628:P9628"/>
    <mergeCell ref="A9629:F9629"/>
    <mergeCell ref="I9629:J9629"/>
    <mergeCell ref="K9629:N9629"/>
    <mergeCell ref="O9629:P9629"/>
    <mergeCell ref="A9625:F9625"/>
    <mergeCell ref="I9625:J9625"/>
    <mergeCell ref="K9625:N9625"/>
    <mergeCell ref="O9625:P9625"/>
    <mergeCell ref="A9627:B9627"/>
    <mergeCell ref="C9627:Q9627"/>
    <mergeCell ref="A9623:B9623"/>
    <mergeCell ref="C9623:F9623"/>
    <mergeCell ref="I9623:J9623"/>
    <mergeCell ref="K9623:N9623"/>
    <mergeCell ref="O9623:P9623"/>
    <mergeCell ref="A9624:B9624"/>
    <mergeCell ref="C9624:F9624"/>
    <mergeCell ref="I9624:J9624"/>
    <mergeCell ref="K9624:N9624"/>
    <mergeCell ref="O9624:P9624"/>
    <mergeCell ref="A9642:B9642"/>
    <mergeCell ref="C9642:F9642"/>
    <mergeCell ref="I9642:J9642"/>
    <mergeCell ref="K9642:N9642"/>
    <mergeCell ref="O9642:P9642"/>
    <mergeCell ref="A9643:B9643"/>
    <mergeCell ref="C9643:F9643"/>
    <mergeCell ref="I9643:J9643"/>
    <mergeCell ref="K9643:N9643"/>
    <mergeCell ref="O9643:P9643"/>
    <mergeCell ref="A9640:B9640"/>
    <mergeCell ref="C9640:F9640"/>
    <mergeCell ref="I9640:J9640"/>
    <mergeCell ref="K9640:N9640"/>
    <mergeCell ref="O9640:P9640"/>
    <mergeCell ref="A9641:B9641"/>
    <mergeCell ref="C9641:F9641"/>
    <mergeCell ref="I9641:J9641"/>
    <mergeCell ref="K9641:N9641"/>
    <mergeCell ref="O9641:P9641"/>
    <mergeCell ref="A9638:B9638"/>
    <mergeCell ref="C9638:Q9638"/>
    <mergeCell ref="A9639:B9639"/>
    <mergeCell ref="C9639:F9639"/>
    <mergeCell ref="I9639:J9639"/>
    <mergeCell ref="K9639:N9639"/>
    <mergeCell ref="O9639:P9639"/>
    <mergeCell ref="A9635:B9635"/>
    <mergeCell ref="C9635:F9635"/>
    <mergeCell ref="I9635:J9635"/>
    <mergeCell ref="K9635:N9635"/>
    <mergeCell ref="O9635:P9635"/>
    <mergeCell ref="A9636:F9636"/>
    <mergeCell ref="I9636:J9636"/>
    <mergeCell ref="K9636:N9636"/>
    <mergeCell ref="O9636:P9636"/>
    <mergeCell ref="A9650:B9650"/>
    <mergeCell ref="C9650:F9650"/>
    <mergeCell ref="I9650:J9650"/>
    <mergeCell ref="K9650:N9650"/>
    <mergeCell ref="O9650:P9650"/>
    <mergeCell ref="A9651:B9651"/>
    <mergeCell ref="C9651:F9651"/>
    <mergeCell ref="I9651:J9651"/>
    <mergeCell ref="K9651:N9651"/>
    <mergeCell ref="O9651:P9651"/>
    <mergeCell ref="A9648:B9648"/>
    <mergeCell ref="C9648:F9648"/>
    <mergeCell ref="I9648:J9648"/>
    <mergeCell ref="K9648:N9648"/>
    <mergeCell ref="O9648:P9648"/>
    <mergeCell ref="A9649:B9649"/>
    <mergeCell ref="C9649:F9649"/>
    <mergeCell ref="I9649:J9649"/>
    <mergeCell ref="K9649:N9649"/>
    <mergeCell ref="O9649:P9649"/>
    <mergeCell ref="A9646:B9646"/>
    <mergeCell ref="C9646:F9646"/>
    <mergeCell ref="I9646:J9646"/>
    <mergeCell ref="K9646:N9646"/>
    <mergeCell ref="O9646:P9646"/>
    <mergeCell ref="A9647:B9647"/>
    <mergeCell ref="C9647:F9647"/>
    <mergeCell ref="I9647:J9647"/>
    <mergeCell ref="K9647:N9647"/>
    <mergeCell ref="O9647:P9647"/>
    <mergeCell ref="A9644:B9644"/>
    <mergeCell ref="C9644:F9644"/>
    <mergeCell ref="I9644:J9644"/>
    <mergeCell ref="K9644:N9644"/>
    <mergeCell ref="O9644:P9644"/>
    <mergeCell ref="A9645:B9645"/>
    <mergeCell ref="C9645:F9645"/>
    <mergeCell ref="I9645:J9645"/>
    <mergeCell ref="K9645:N9645"/>
    <mergeCell ref="O9645:P9645"/>
    <mergeCell ref="A9658:B9658"/>
    <mergeCell ref="C9658:F9658"/>
    <mergeCell ref="I9658:J9658"/>
    <mergeCell ref="K9658:N9658"/>
    <mergeCell ref="O9658:P9658"/>
    <mergeCell ref="A9659:B9659"/>
    <mergeCell ref="C9659:F9659"/>
    <mergeCell ref="I9659:J9659"/>
    <mergeCell ref="K9659:N9659"/>
    <mergeCell ref="O9659:P9659"/>
    <mergeCell ref="A9656:B9656"/>
    <mergeCell ref="C9656:F9656"/>
    <mergeCell ref="I9656:J9656"/>
    <mergeCell ref="K9656:N9656"/>
    <mergeCell ref="O9656:P9656"/>
    <mergeCell ref="A9657:B9657"/>
    <mergeCell ref="C9657:F9657"/>
    <mergeCell ref="I9657:J9657"/>
    <mergeCell ref="K9657:N9657"/>
    <mergeCell ref="O9657:P9657"/>
    <mergeCell ref="A9654:B9654"/>
    <mergeCell ref="C9654:F9654"/>
    <mergeCell ref="I9654:J9654"/>
    <mergeCell ref="K9654:N9654"/>
    <mergeCell ref="O9654:P9654"/>
    <mergeCell ref="A9655:B9655"/>
    <mergeCell ref="C9655:F9655"/>
    <mergeCell ref="I9655:J9655"/>
    <mergeCell ref="K9655:N9655"/>
    <mergeCell ref="O9655:P9655"/>
    <mergeCell ref="A9652:B9652"/>
    <mergeCell ref="C9652:F9652"/>
    <mergeCell ref="I9652:J9652"/>
    <mergeCell ref="K9652:N9652"/>
    <mergeCell ref="O9652:P9652"/>
    <mergeCell ref="A9653:B9653"/>
    <mergeCell ref="C9653:F9653"/>
    <mergeCell ref="I9653:J9653"/>
    <mergeCell ref="K9653:N9653"/>
    <mergeCell ref="O9653:P9653"/>
    <mergeCell ref="A9666:B9666"/>
    <mergeCell ref="C9666:F9666"/>
    <mergeCell ref="I9666:J9666"/>
    <mergeCell ref="K9666:N9666"/>
    <mergeCell ref="O9666:P9666"/>
    <mergeCell ref="A9667:B9667"/>
    <mergeCell ref="C9667:F9667"/>
    <mergeCell ref="I9667:J9667"/>
    <mergeCell ref="K9667:N9667"/>
    <mergeCell ref="O9667:P9667"/>
    <mergeCell ref="A9664:B9664"/>
    <mergeCell ref="C9664:F9664"/>
    <mergeCell ref="I9664:J9664"/>
    <mergeCell ref="K9664:N9664"/>
    <mergeCell ref="O9664:P9664"/>
    <mergeCell ref="A9665:B9665"/>
    <mergeCell ref="C9665:F9665"/>
    <mergeCell ref="I9665:J9665"/>
    <mergeCell ref="K9665:N9665"/>
    <mergeCell ref="O9665:P9665"/>
    <mergeCell ref="A9662:B9662"/>
    <mergeCell ref="C9662:F9662"/>
    <mergeCell ref="I9662:J9662"/>
    <mergeCell ref="K9662:N9662"/>
    <mergeCell ref="O9662:P9662"/>
    <mergeCell ref="A9663:B9663"/>
    <mergeCell ref="C9663:F9663"/>
    <mergeCell ref="I9663:J9663"/>
    <mergeCell ref="K9663:N9663"/>
    <mergeCell ref="O9663:P9663"/>
    <mergeCell ref="A9660:B9660"/>
    <mergeCell ref="C9660:F9660"/>
    <mergeCell ref="I9660:J9660"/>
    <mergeCell ref="K9660:N9660"/>
    <mergeCell ref="O9660:P9660"/>
    <mergeCell ref="A9661:B9661"/>
    <mergeCell ref="C9661:F9661"/>
    <mergeCell ref="I9661:J9661"/>
    <mergeCell ref="K9661:N9661"/>
    <mergeCell ref="O9661:P9661"/>
    <mergeCell ref="A9674:B9674"/>
    <mergeCell ref="C9674:F9674"/>
    <mergeCell ref="I9674:J9674"/>
    <mergeCell ref="K9674:N9674"/>
    <mergeCell ref="O9674:P9674"/>
    <mergeCell ref="A9675:B9675"/>
    <mergeCell ref="C9675:F9675"/>
    <mergeCell ref="I9675:J9675"/>
    <mergeCell ref="K9675:N9675"/>
    <mergeCell ref="O9675:P9675"/>
    <mergeCell ref="A9672:B9672"/>
    <mergeCell ref="C9672:F9672"/>
    <mergeCell ref="I9672:J9672"/>
    <mergeCell ref="K9672:N9672"/>
    <mergeCell ref="O9672:P9672"/>
    <mergeCell ref="A9673:B9673"/>
    <mergeCell ref="C9673:F9673"/>
    <mergeCell ref="I9673:J9673"/>
    <mergeCell ref="K9673:N9673"/>
    <mergeCell ref="O9673:P9673"/>
    <mergeCell ref="A9670:B9670"/>
    <mergeCell ref="C9670:F9670"/>
    <mergeCell ref="I9670:J9670"/>
    <mergeCell ref="K9670:N9670"/>
    <mergeCell ref="O9670:P9670"/>
    <mergeCell ref="A9671:B9671"/>
    <mergeCell ref="C9671:F9671"/>
    <mergeCell ref="I9671:J9671"/>
    <mergeCell ref="K9671:N9671"/>
    <mergeCell ref="O9671:P9671"/>
    <mergeCell ref="A9668:B9668"/>
    <mergeCell ref="C9668:F9668"/>
    <mergeCell ref="I9668:J9668"/>
    <mergeCell ref="K9668:N9668"/>
    <mergeCell ref="O9668:P9668"/>
    <mergeCell ref="A9669:B9669"/>
    <mergeCell ref="C9669:F9669"/>
    <mergeCell ref="I9669:J9669"/>
    <mergeCell ref="K9669:N9669"/>
    <mergeCell ref="O9669:P9669"/>
    <mergeCell ref="A9682:B9682"/>
    <mergeCell ref="C9682:F9682"/>
    <mergeCell ref="I9682:J9682"/>
    <mergeCell ref="K9682:N9682"/>
    <mergeCell ref="O9682:P9682"/>
    <mergeCell ref="A9683:B9683"/>
    <mergeCell ref="C9683:F9683"/>
    <mergeCell ref="I9683:J9683"/>
    <mergeCell ref="K9683:N9683"/>
    <mergeCell ref="O9683:P9683"/>
    <mergeCell ref="A9680:B9680"/>
    <mergeCell ref="C9680:F9680"/>
    <mergeCell ref="I9680:J9680"/>
    <mergeCell ref="K9680:N9680"/>
    <mergeCell ref="O9680:P9680"/>
    <mergeCell ref="A9681:B9681"/>
    <mergeCell ref="C9681:F9681"/>
    <mergeCell ref="I9681:J9681"/>
    <mergeCell ref="K9681:N9681"/>
    <mergeCell ref="O9681:P9681"/>
    <mergeCell ref="A9678:B9678"/>
    <mergeCell ref="C9678:F9678"/>
    <mergeCell ref="I9678:J9678"/>
    <mergeCell ref="K9678:N9678"/>
    <mergeCell ref="O9678:P9678"/>
    <mergeCell ref="A9679:B9679"/>
    <mergeCell ref="C9679:F9679"/>
    <mergeCell ref="I9679:J9679"/>
    <mergeCell ref="K9679:N9679"/>
    <mergeCell ref="O9679:P9679"/>
    <mergeCell ref="A9676:B9676"/>
    <mergeCell ref="C9676:F9676"/>
    <mergeCell ref="I9676:J9676"/>
    <mergeCell ref="K9676:N9676"/>
    <mergeCell ref="O9676:P9676"/>
    <mergeCell ref="A9677:B9677"/>
    <mergeCell ref="C9677:F9677"/>
    <mergeCell ref="I9677:J9677"/>
    <mergeCell ref="K9677:N9677"/>
    <mergeCell ref="O9677:P9677"/>
    <mergeCell ref="A9690:B9690"/>
    <mergeCell ref="C9690:F9690"/>
    <mergeCell ref="I9690:J9690"/>
    <mergeCell ref="K9690:N9690"/>
    <mergeCell ref="O9690:P9690"/>
    <mergeCell ref="A9691:B9691"/>
    <mergeCell ref="C9691:F9691"/>
    <mergeCell ref="I9691:J9691"/>
    <mergeCell ref="K9691:N9691"/>
    <mergeCell ref="O9691:P9691"/>
    <mergeCell ref="A9688:B9688"/>
    <mergeCell ref="C9688:F9688"/>
    <mergeCell ref="I9688:J9688"/>
    <mergeCell ref="K9688:N9688"/>
    <mergeCell ref="O9688:P9688"/>
    <mergeCell ref="A9689:B9689"/>
    <mergeCell ref="C9689:F9689"/>
    <mergeCell ref="I9689:J9689"/>
    <mergeCell ref="K9689:N9689"/>
    <mergeCell ref="O9689:P9689"/>
    <mergeCell ref="A9686:B9686"/>
    <mergeCell ref="C9686:F9686"/>
    <mergeCell ref="I9686:J9686"/>
    <mergeCell ref="K9686:N9686"/>
    <mergeCell ref="O9686:P9686"/>
    <mergeCell ref="A9687:B9687"/>
    <mergeCell ref="C9687:F9687"/>
    <mergeCell ref="I9687:J9687"/>
    <mergeCell ref="K9687:N9687"/>
    <mergeCell ref="O9687:P9687"/>
    <mergeCell ref="A9684:B9684"/>
    <mergeCell ref="C9684:F9684"/>
    <mergeCell ref="I9684:J9684"/>
    <mergeCell ref="K9684:N9684"/>
    <mergeCell ref="O9684:P9684"/>
    <mergeCell ref="A9685:B9685"/>
    <mergeCell ref="C9685:F9685"/>
    <mergeCell ref="I9685:J9685"/>
    <mergeCell ref="K9685:N9685"/>
    <mergeCell ref="O9685:P9685"/>
    <mergeCell ref="A9699:B9699"/>
    <mergeCell ref="C9699:Q9699"/>
    <mergeCell ref="A9700:B9700"/>
    <mergeCell ref="C9700:F9700"/>
    <mergeCell ref="I9700:J9700"/>
    <mergeCell ref="K9700:N9700"/>
    <mergeCell ref="O9700:P9700"/>
    <mergeCell ref="A9696:B9696"/>
    <mergeCell ref="C9696:F9696"/>
    <mergeCell ref="I9696:J9696"/>
    <mergeCell ref="K9696:N9696"/>
    <mergeCell ref="O9696:P9696"/>
    <mergeCell ref="A9697:F9697"/>
    <mergeCell ref="I9697:J9697"/>
    <mergeCell ref="K9697:N9697"/>
    <mergeCell ref="O9697:P9697"/>
    <mergeCell ref="A9694:B9694"/>
    <mergeCell ref="C9694:F9694"/>
    <mergeCell ref="I9694:J9694"/>
    <mergeCell ref="K9694:N9694"/>
    <mergeCell ref="O9694:P9694"/>
    <mergeCell ref="A9695:B9695"/>
    <mergeCell ref="C9695:F9695"/>
    <mergeCell ref="I9695:J9695"/>
    <mergeCell ref="K9695:N9695"/>
    <mergeCell ref="O9695:P9695"/>
    <mergeCell ref="A9692:B9692"/>
    <mergeCell ref="C9692:F9692"/>
    <mergeCell ref="I9692:J9692"/>
    <mergeCell ref="K9692:N9692"/>
    <mergeCell ref="O9692:P9692"/>
    <mergeCell ref="A9693:B9693"/>
    <mergeCell ref="C9693:F9693"/>
    <mergeCell ref="I9693:J9693"/>
    <mergeCell ref="K9693:N9693"/>
    <mergeCell ref="O9693:P9693"/>
    <mergeCell ref="A9707:B9707"/>
    <mergeCell ref="C9707:F9707"/>
    <mergeCell ref="I9707:J9707"/>
    <mergeCell ref="K9707:N9707"/>
    <mergeCell ref="O9707:P9707"/>
    <mergeCell ref="A9708:B9708"/>
    <mergeCell ref="C9708:F9708"/>
    <mergeCell ref="I9708:J9708"/>
    <mergeCell ref="K9708:N9708"/>
    <mergeCell ref="O9708:P9708"/>
    <mergeCell ref="A9705:B9705"/>
    <mergeCell ref="C9705:F9705"/>
    <mergeCell ref="I9705:J9705"/>
    <mergeCell ref="K9705:N9705"/>
    <mergeCell ref="O9705:P9705"/>
    <mergeCell ref="A9706:B9706"/>
    <mergeCell ref="C9706:F9706"/>
    <mergeCell ref="I9706:J9706"/>
    <mergeCell ref="K9706:N9706"/>
    <mergeCell ref="O9706:P9706"/>
    <mergeCell ref="A9703:B9703"/>
    <mergeCell ref="C9703:F9703"/>
    <mergeCell ref="I9703:J9703"/>
    <mergeCell ref="K9703:N9703"/>
    <mergeCell ref="O9703:P9703"/>
    <mergeCell ref="A9704:B9704"/>
    <mergeCell ref="C9704:F9704"/>
    <mergeCell ref="I9704:J9704"/>
    <mergeCell ref="K9704:N9704"/>
    <mergeCell ref="O9704:P9704"/>
    <mergeCell ref="A9701:B9701"/>
    <mergeCell ref="C9701:F9701"/>
    <mergeCell ref="I9701:J9701"/>
    <mergeCell ref="K9701:N9701"/>
    <mergeCell ref="O9701:P9701"/>
    <mergeCell ref="A9702:B9702"/>
    <mergeCell ref="C9702:F9702"/>
    <mergeCell ref="I9702:J9702"/>
    <mergeCell ref="K9702:N9702"/>
    <mergeCell ref="O9702:P9702"/>
    <mergeCell ref="A9715:B9715"/>
    <mergeCell ref="C9715:F9715"/>
    <mergeCell ref="I9715:J9715"/>
    <mergeCell ref="K9715:N9715"/>
    <mergeCell ref="O9715:P9715"/>
    <mergeCell ref="A9716:B9716"/>
    <mergeCell ref="C9716:F9716"/>
    <mergeCell ref="I9716:J9716"/>
    <mergeCell ref="K9716:N9716"/>
    <mergeCell ref="O9716:P9716"/>
    <mergeCell ref="A9713:B9713"/>
    <mergeCell ref="C9713:F9713"/>
    <mergeCell ref="I9713:J9713"/>
    <mergeCell ref="K9713:N9713"/>
    <mergeCell ref="O9713:P9713"/>
    <mergeCell ref="A9714:B9714"/>
    <mergeCell ref="C9714:F9714"/>
    <mergeCell ref="I9714:J9714"/>
    <mergeCell ref="K9714:N9714"/>
    <mergeCell ref="O9714:P9714"/>
    <mergeCell ref="A9711:B9711"/>
    <mergeCell ref="C9711:F9711"/>
    <mergeCell ref="I9711:J9711"/>
    <mergeCell ref="K9711:N9711"/>
    <mergeCell ref="O9711:P9711"/>
    <mergeCell ref="A9712:B9712"/>
    <mergeCell ref="C9712:F9712"/>
    <mergeCell ref="I9712:J9712"/>
    <mergeCell ref="K9712:N9712"/>
    <mergeCell ref="O9712:P9712"/>
    <mergeCell ref="A9709:B9709"/>
    <mergeCell ref="C9709:F9709"/>
    <mergeCell ref="I9709:J9709"/>
    <mergeCell ref="K9709:N9709"/>
    <mergeCell ref="O9709:P9709"/>
    <mergeCell ref="A9710:B9710"/>
    <mergeCell ref="C9710:F9710"/>
    <mergeCell ref="I9710:J9710"/>
    <mergeCell ref="K9710:N9710"/>
    <mergeCell ref="O9710:P9710"/>
    <mergeCell ref="A9723:B9723"/>
    <mergeCell ref="C9723:F9723"/>
    <mergeCell ref="I9723:J9723"/>
    <mergeCell ref="K9723:N9723"/>
    <mergeCell ref="O9723:P9723"/>
    <mergeCell ref="A9724:B9724"/>
    <mergeCell ref="C9724:F9724"/>
    <mergeCell ref="I9724:J9724"/>
    <mergeCell ref="K9724:N9724"/>
    <mergeCell ref="O9724:P9724"/>
    <mergeCell ref="A9721:B9721"/>
    <mergeCell ref="C9721:F9721"/>
    <mergeCell ref="I9721:J9721"/>
    <mergeCell ref="K9721:N9721"/>
    <mergeCell ref="O9721:P9721"/>
    <mergeCell ref="A9722:B9722"/>
    <mergeCell ref="C9722:F9722"/>
    <mergeCell ref="I9722:J9722"/>
    <mergeCell ref="K9722:N9722"/>
    <mergeCell ref="O9722:P9722"/>
    <mergeCell ref="A9719:B9719"/>
    <mergeCell ref="C9719:F9719"/>
    <mergeCell ref="I9719:J9719"/>
    <mergeCell ref="K9719:N9719"/>
    <mergeCell ref="O9719:P9719"/>
    <mergeCell ref="A9720:B9720"/>
    <mergeCell ref="C9720:F9720"/>
    <mergeCell ref="I9720:J9720"/>
    <mergeCell ref="K9720:N9720"/>
    <mergeCell ref="O9720:P9720"/>
    <mergeCell ref="A9717:B9717"/>
    <mergeCell ref="C9717:F9717"/>
    <mergeCell ref="I9717:J9717"/>
    <mergeCell ref="K9717:N9717"/>
    <mergeCell ref="O9717:P9717"/>
    <mergeCell ref="A9718:B9718"/>
    <mergeCell ref="C9718:F9718"/>
    <mergeCell ref="I9718:J9718"/>
    <mergeCell ref="K9718:N9718"/>
    <mergeCell ref="O9718:P9718"/>
    <mergeCell ref="A9731:B9731"/>
    <mergeCell ref="C9731:F9731"/>
    <mergeCell ref="I9731:J9731"/>
    <mergeCell ref="K9731:N9731"/>
    <mergeCell ref="O9731:P9731"/>
    <mergeCell ref="A9732:B9732"/>
    <mergeCell ref="C9732:F9732"/>
    <mergeCell ref="I9732:J9732"/>
    <mergeCell ref="K9732:N9732"/>
    <mergeCell ref="O9732:P9732"/>
    <mergeCell ref="A9729:B9729"/>
    <mergeCell ref="C9729:F9729"/>
    <mergeCell ref="I9729:J9729"/>
    <mergeCell ref="K9729:N9729"/>
    <mergeCell ref="O9729:P9729"/>
    <mergeCell ref="A9730:B9730"/>
    <mergeCell ref="C9730:F9730"/>
    <mergeCell ref="I9730:J9730"/>
    <mergeCell ref="K9730:N9730"/>
    <mergeCell ref="O9730:P9730"/>
    <mergeCell ref="A9727:B9727"/>
    <mergeCell ref="C9727:F9727"/>
    <mergeCell ref="I9727:J9727"/>
    <mergeCell ref="K9727:N9727"/>
    <mergeCell ref="O9727:P9727"/>
    <mergeCell ref="A9728:B9728"/>
    <mergeCell ref="C9728:F9728"/>
    <mergeCell ref="I9728:J9728"/>
    <mergeCell ref="K9728:N9728"/>
    <mergeCell ref="O9728:P9728"/>
    <mergeCell ref="A9725:B9725"/>
    <mergeCell ref="C9725:F9725"/>
    <mergeCell ref="I9725:J9725"/>
    <mergeCell ref="K9725:N9725"/>
    <mergeCell ref="O9725:P9725"/>
    <mergeCell ref="A9726:B9726"/>
    <mergeCell ref="C9726:F9726"/>
    <mergeCell ref="I9726:J9726"/>
    <mergeCell ref="K9726:N9726"/>
    <mergeCell ref="O9726:P9726"/>
    <mergeCell ref="A9739:B9739"/>
    <mergeCell ref="C9739:F9739"/>
    <mergeCell ref="I9739:J9739"/>
    <mergeCell ref="K9739:N9739"/>
    <mergeCell ref="O9739:P9739"/>
    <mergeCell ref="A9740:B9740"/>
    <mergeCell ref="C9740:F9740"/>
    <mergeCell ref="I9740:J9740"/>
    <mergeCell ref="K9740:N9740"/>
    <mergeCell ref="O9740:P9740"/>
    <mergeCell ref="A9737:B9737"/>
    <mergeCell ref="C9737:F9737"/>
    <mergeCell ref="I9737:J9737"/>
    <mergeCell ref="K9737:N9737"/>
    <mergeCell ref="O9737:P9737"/>
    <mergeCell ref="A9738:B9738"/>
    <mergeCell ref="C9738:F9738"/>
    <mergeCell ref="I9738:J9738"/>
    <mergeCell ref="K9738:N9738"/>
    <mergeCell ref="O9738:P9738"/>
    <mergeCell ref="A9735:B9735"/>
    <mergeCell ref="C9735:F9735"/>
    <mergeCell ref="I9735:J9735"/>
    <mergeCell ref="K9735:N9735"/>
    <mergeCell ref="O9735:P9735"/>
    <mergeCell ref="A9736:B9736"/>
    <mergeCell ref="C9736:F9736"/>
    <mergeCell ref="I9736:J9736"/>
    <mergeCell ref="K9736:N9736"/>
    <mergeCell ref="O9736:P9736"/>
    <mergeCell ref="A9733:B9733"/>
    <mergeCell ref="C9733:F9733"/>
    <mergeCell ref="I9733:J9733"/>
    <mergeCell ref="K9733:N9733"/>
    <mergeCell ref="O9733:P9733"/>
    <mergeCell ref="A9734:B9734"/>
    <mergeCell ref="C9734:F9734"/>
    <mergeCell ref="I9734:J9734"/>
    <mergeCell ref="K9734:N9734"/>
    <mergeCell ref="O9734:P9734"/>
    <mergeCell ref="A9747:B9747"/>
    <mergeCell ref="C9747:F9747"/>
    <mergeCell ref="I9747:J9747"/>
    <mergeCell ref="K9747:N9747"/>
    <mergeCell ref="O9747:P9747"/>
    <mergeCell ref="A9748:B9748"/>
    <mergeCell ref="C9748:F9748"/>
    <mergeCell ref="I9748:J9748"/>
    <mergeCell ref="K9748:N9748"/>
    <mergeCell ref="O9748:P9748"/>
    <mergeCell ref="A9745:B9745"/>
    <mergeCell ref="C9745:F9745"/>
    <mergeCell ref="I9745:J9745"/>
    <mergeCell ref="K9745:N9745"/>
    <mergeCell ref="O9745:P9745"/>
    <mergeCell ref="A9746:B9746"/>
    <mergeCell ref="C9746:F9746"/>
    <mergeCell ref="I9746:J9746"/>
    <mergeCell ref="K9746:N9746"/>
    <mergeCell ref="O9746:P9746"/>
    <mergeCell ref="A9743:B9743"/>
    <mergeCell ref="C9743:F9743"/>
    <mergeCell ref="I9743:J9743"/>
    <mergeCell ref="K9743:N9743"/>
    <mergeCell ref="O9743:P9743"/>
    <mergeCell ref="A9744:B9744"/>
    <mergeCell ref="C9744:F9744"/>
    <mergeCell ref="I9744:J9744"/>
    <mergeCell ref="K9744:N9744"/>
    <mergeCell ref="O9744:P9744"/>
    <mergeCell ref="A9741:B9741"/>
    <mergeCell ref="C9741:F9741"/>
    <mergeCell ref="I9741:J9741"/>
    <mergeCell ref="K9741:N9741"/>
    <mergeCell ref="O9741:P9741"/>
    <mergeCell ref="A9742:B9742"/>
    <mergeCell ref="C9742:F9742"/>
    <mergeCell ref="I9742:J9742"/>
    <mergeCell ref="K9742:N9742"/>
    <mergeCell ref="O9742:P9742"/>
    <mergeCell ref="A9755:B9755"/>
    <mergeCell ref="C9755:F9755"/>
    <mergeCell ref="I9755:J9755"/>
    <mergeCell ref="K9755:N9755"/>
    <mergeCell ref="O9755:P9755"/>
    <mergeCell ref="A9756:B9756"/>
    <mergeCell ref="C9756:F9756"/>
    <mergeCell ref="I9756:J9756"/>
    <mergeCell ref="K9756:N9756"/>
    <mergeCell ref="O9756:P9756"/>
    <mergeCell ref="A9753:B9753"/>
    <mergeCell ref="C9753:F9753"/>
    <mergeCell ref="I9753:J9753"/>
    <mergeCell ref="K9753:N9753"/>
    <mergeCell ref="O9753:P9753"/>
    <mergeCell ref="A9754:B9754"/>
    <mergeCell ref="C9754:F9754"/>
    <mergeCell ref="I9754:J9754"/>
    <mergeCell ref="K9754:N9754"/>
    <mergeCell ref="O9754:P9754"/>
    <mergeCell ref="A9751:B9751"/>
    <mergeCell ref="C9751:F9751"/>
    <mergeCell ref="I9751:J9751"/>
    <mergeCell ref="K9751:N9751"/>
    <mergeCell ref="O9751:P9751"/>
    <mergeCell ref="A9752:B9752"/>
    <mergeCell ref="C9752:F9752"/>
    <mergeCell ref="I9752:J9752"/>
    <mergeCell ref="K9752:N9752"/>
    <mergeCell ref="O9752:P9752"/>
    <mergeCell ref="A9749:B9749"/>
    <mergeCell ref="C9749:F9749"/>
    <mergeCell ref="I9749:J9749"/>
    <mergeCell ref="K9749:N9749"/>
    <mergeCell ref="O9749:P9749"/>
    <mergeCell ref="A9750:B9750"/>
    <mergeCell ref="C9750:F9750"/>
    <mergeCell ref="I9750:J9750"/>
    <mergeCell ref="K9750:N9750"/>
    <mergeCell ref="O9750:P9750"/>
    <mergeCell ref="A9763:B9763"/>
    <mergeCell ref="C9763:F9763"/>
    <mergeCell ref="I9763:J9763"/>
    <mergeCell ref="K9763:N9763"/>
    <mergeCell ref="O9763:P9763"/>
    <mergeCell ref="A9764:B9764"/>
    <mergeCell ref="C9764:F9764"/>
    <mergeCell ref="I9764:J9764"/>
    <mergeCell ref="K9764:N9764"/>
    <mergeCell ref="O9764:P9764"/>
    <mergeCell ref="A9761:B9761"/>
    <mergeCell ref="C9761:F9761"/>
    <mergeCell ref="I9761:J9761"/>
    <mergeCell ref="K9761:N9761"/>
    <mergeCell ref="O9761:P9761"/>
    <mergeCell ref="A9762:B9762"/>
    <mergeCell ref="C9762:F9762"/>
    <mergeCell ref="I9762:J9762"/>
    <mergeCell ref="K9762:N9762"/>
    <mergeCell ref="O9762:P9762"/>
    <mergeCell ref="A9759:B9759"/>
    <mergeCell ref="C9759:F9759"/>
    <mergeCell ref="I9759:J9759"/>
    <mergeCell ref="K9759:N9759"/>
    <mergeCell ref="O9759:P9759"/>
    <mergeCell ref="A9760:B9760"/>
    <mergeCell ref="C9760:F9760"/>
    <mergeCell ref="I9760:J9760"/>
    <mergeCell ref="K9760:N9760"/>
    <mergeCell ref="O9760:P9760"/>
    <mergeCell ref="A9757:B9757"/>
    <mergeCell ref="C9757:F9757"/>
    <mergeCell ref="I9757:J9757"/>
    <mergeCell ref="K9757:N9757"/>
    <mergeCell ref="O9757:P9757"/>
    <mergeCell ref="A9758:B9758"/>
    <mergeCell ref="C9758:F9758"/>
    <mergeCell ref="I9758:J9758"/>
    <mergeCell ref="K9758:N9758"/>
    <mergeCell ref="O9758:P9758"/>
    <mergeCell ref="A9771:B9771"/>
    <mergeCell ref="C9771:F9771"/>
    <mergeCell ref="I9771:J9771"/>
    <mergeCell ref="K9771:N9771"/>
    <mergeCell ref="O9771:P9771"/>
    <mergeCell ref="A9772:B9772"/>
    <mergeCell ref="C9772:F9772"/>
    <mergeCell ref="I9772:J9772"/>
    <mergeCell ref="K9772:N9772"/>
    <mergeCell ref="O9772:P9772"/>
    <mergeCell ref="A9769:B9769"/>
    <mergeCell ref="C9769:F9769"/>
    <mergeCell ref="I9769:J9769"/>
    <mergeCell ref="K9769:N9769"/>
    <mergeCell ref="O9769:P9769"/>
    <mergeCell ref="A9770:B9770"/>
    <mergeCell ref="C9770:F9770"/>
    <mergeCell ref="I9770:J9770"/>
    <mergeCell ref="K9770:N9770"/>
    <mergeCell ref="O9770:P9770"/>
    <mergeCell ref="A9767:B9767"/>
    <mergeCell ref="C9767:F9767"/>
    <mergeCell ref="I9767:J9767"/>
    <mergeCell ref="K9767:N9767"/>
    <mergeCell ref="O9767:P9767"/>
    <mergeCell ref="A9768:B9768"/>
    <mergeCell ref="C9768:F9768"/>
    <mergeCell ref="I9768:J9768"/>
    <mergeCell ref="K9768:N9768"/>
    <mergeCell ref="O9768:P9768"/>
    <mergeCell ref="A9765:B9765"/>
    <mergeCell ref="C9765:F9765"/>
    <mergeCell ref="I9765:J9765"/>
    <mergeCell ref="K9765:N9765"/>
    <mergeCell ref="O9765:P9765"/>
    <mergeCell ref="A9766:B9766"/>
    <mergeCell ref="C9766:F9766"/>
    <mergeCell ref="I9766:J9766"/>
    <mergeCell ref="K9766:N9766"/>
    <mergeCell ref="O9766:P9766"/>
    <mergeCell ref="A9779:B9779"/>
    <mergeCell ref="C9779:F9779"/>
    <mergeCell ref="I9779:J9779"/>
    <mergeCell ref="K9779:N9779"/>
    <mergeCell ref="O9779:P9779"/>
    <mergeCell ref="A9780:B9780"/>
    <mergeCell ref="C9780:F9780"/>
    <mergeCell ref="I9780:J9780"/>
    <mergeCell ref="K9780:N9780"/>
    <mergeCell ref="O9780:P9780"/>
    <mergeCell ref="A9777:B9777"/>
    <mergeCell ref="C9777:F9777"/>
    <mergeCell ref="I9777:J9777"/>
    <mergeCell ref="K9777:N9777"/>
    <mergeCell ref="O9777:P9777"/>
    <mergeCell ref="A9778:B9778"/>
    <mergeCell ref="C9778:F9778"/>
    <mergeCell ref="I9778:J9778"/>
    <mergeCell ref="K9778:N9778"/>
    <mergeCell ref="O9778:P9778"/>
    <mergeCell ref="A9775:B9775"/>
    <mergeCell ref="C9775:F9775"/>
    <mergeCell ref="I9775:J9775"/>
    <mergeCell ref="K9775:N9775"/>
    <mergeCell ref="O9775:P9775"/>
    <mergeCell ref="A9776:B9776"/>
    <mergeCell ref="C9776:F9776"/>
    <mergeCell ref="I9776:J9776"/>
    <mergeCell ref="K9776:N9776"/>
    <mergeCell ref="O9776:P9776"/>
    <mergeCell ref="A9773:B9773"/>
    <mergeCell ref="C9773:F9773"/>
    <mergeCell ref="I9773:J9773"/>
    <mergeCell ref="K9773:N9773"/>
    <mergeCell ref="O9773:P9773"/>
    <mergeCell ref="A9774:B9774"/>
    <mergeCell ref="C9774:F9774"/>
    <mergeCell ref="I9774:J9774"/>
    <mergeCell ref="K9774:N9774"/>
    <mergeCell ref="O9774:P9774"/>
    <mergeCell ref="A9788:B9788"/>
    <mergeCell ref="C9788:F9788"/>
    <mergeCell ref="I9788:J9788"/>
    <mergeCell ref="K9788:N9788"/>
    <mergeCell ref="O9788:P9788"/>
    <mergeCell ref="A9789:B9789"/>
    <mergeCell ref="C9789:F9789"/>
    <mergeCell ref="I9789:J9789"/>
    <mergeCell ref="K9789:N9789"/>
    <mergeCell ref="O9789:P9789"/>
    <mergeCell ref="A9786:B9786"/>
    <mergeCell ref="C9786:F9786"/>
    <mergeCell ref="I9786:J9786"/>
    <mergeCell ref="K9786:N9786"/>
    <mergeCell ref="O9786:P9786"/>
    <mergeCell ref="A9787:B9787"/>
    <mergeCell ref="C9787:F9787"/>
    <mergeCell ref="I9787:J9787"/>
    <mergeCell ref="K9787:N9787"/>
    <mergeCell ref="O9787:P9787"/>
    <mergeCell ref="A9783:F9783"/>
    <mergeCell ref="I9783:J9783"/>
    <mergeCell ref="K9783:N9783"/>
    <mergeCell ref="O9783:P9783"/>
    <mergeCell ref="A9785:B9785"/>
    <mergeCell ref="C9785:Q9785"/>
    <mergeCell ref="A9781:B9781"/>
    <mergeCell ref="C9781:F9781"/>
    <mergeCell ref="I9781:J9781"/>
    <mergeCell ref="K9781:N9781"/>
    <mergeCell ref="O9781:P9781"/>
    <mergeCell ref="A9782:B9782"/>
    <mergeCell ref="C9782:F9782"/>
    <mergeCell ref="I9782:J9782"/>
    <mergeCell ref="K9782:N9782"/>
    <mergeCell ref="O9782:P9782"/>
    <mergeCell ref="A9797:B9797"/>
    <mergeCell ref="C9797:F9797"/>
    <mergeCell ref="I9797:J9797"/>
    <mergeCell ref="K9797:N9797"/>
    <mergeCell ref="O9797:P9797"/>
    <mergeCell ref="A9798:B9798"/>
    <mergeCell ref="C9798:F9798"/>
    <mergeCell ref="I9798:J9798"/>
    <mergeCell ref="K9798:N9798"/>
    <mergeCell ref="O9798:P9798"/>
    <mergeCell ref="A9795:B9795"/>
    <mergeCell ref="C9795:Q9795"/>
    <mergeCell ref="A9796:B9796"/>
    <mergeCell ref="C9796:F9796"/>
    <mergeCell ref="I9796:J9796"/>
    <mergeCell ref="K9796:N9796"/>
    <mergeCell ref="O9796:P9796"/>
    <mergeCell ref="A9792:B9792"/>
    <mergeCell ref="C9792:F9792"/>
    <mergeCell ref="I9792:J9792"/>
    <mergeCell ref="K9792:N9792"/>
    <mergeCell ref="O9792:P9792"/>
    <mergeCell ref="A9793:F9793"/>
    <mergeCell ref="I9793:J9793"/>
    <mergeCell ref="K9793:N9793"/>
    <mergeCell ref="O9793:P9793"/>
    <mergeCell ref="A9790:B9790"/>
    <mergeCell ref="C9790:F9790"/>
    <mergeCell ref="I9790:J9790"/>
    <mergeCell ref="K9790:N9790"/>
    <mergeCell ref="O9790:P9790"/>
    <mergeCell ref="A9791:B9791"/>
    <mergeCell ref="C9791:F9791"/>
    <mergeCell ref="I9791:J9791"/>
    <mergeCell ref="K9791:N9791"/>
    <mergeCell ref="O9791:P9791"/>
    <mergeCell ref="A9805:B9805"/>
    <mergeCell ref="C9805:F9805"/>
    <mergeCell ref="I9805:J9805"/>
    <mergeCell ref="K9805:N9805"/>
    <mergeCell ref="O9805:P9805"/>
    <mergeCell ref="A9806:B9806"/>
    <mergeCell ref="C9806:F9806"/>
    <mergeCell ref="I9806:J9806"/>
    <mergeCell ref="K9806:N9806"/>
    <mergeCell ref="O9806:P9806"/>
    <mergeCell ref="A9803:B9803"/>
    <mergeCell ref="C9803:F9803"/>
    <mergeCell ref="I9803:J9803"/>
    <mergeCell ref="K9803:N9803"/>
    <mergeCell ref="O9803:P9803"/>
    <mergeCell ref="A9804:B9804"/>
    <mergeCell ref="C9804:F9804"/>
    <mergeCell ref="I9804:J9804"/>
    <mergeCell ref="K9804:N9804"/>
    <mergeCell ref="O9804:P9804"/>
    <mergeCell ref="A9801:B9801"/>
    <mergeCell ref="C9801:F9801"/>
    <mergeCell ref="I9801:J9801"/>
    <mergeCell ref="K9801:N9801"/>
    <mergeCell ref="O9801:P9801"/>
    <mergeCell ref="A9802:B9802"/>
    <mergeCell ref="C9802:F9802"/>
    <mergeCell ref="I9802:J9802"/>
    <mergeCell ref="K9802:N9802"/>
    <mergeCell ref="O9802:P9802"/>
    <mergeCell ref="A9799:B9799"/>
    <mergeCell ref="C9799:F9799"/>
    <mergeCell ref="I9799:J9799"/>
    <mergeCell ref="K9799:N9799"/>
    <mergeCell ref="O9799:P9799"/>
    <mergeCell ref="A9800:B9800"/>
    <mergeCell ref="C9800:F9800"/>
    <mergeCell ref="I9800:J9800"/>
    <mergeCell ref="K9800:N9800"/>
    <mergeCell ref="O9800:P9800"/>
    <mergeCell ref="A9813:B9813"/>
    <mergeCell ref="C9813:F9813"/>
    <mergeCell ref="I9813:J9813"/>
    <mergeCell ref="K9813:N9813"/>
    <mergeCell ref="O9813:P9813"/>
    <mergeCell ref="A9814:B9814"/>
    <mergeCell ref="C9814:F9814"/>
    <mergeCell ref="I9814:J9814"/>
    <mergeCell ref="K9814:N9814"/>
    <mergeCell ref="O9814:P9814"/>
    <mergeCell ref="A9811:B9811"/>
    <mergeCell ref="C9811:F9811"/>
    <mergeCell ref="I9811:J9811"/>
    <mergeCell ref="K9811:N9811"/>
    <mergeCell ref="O9811:P9811"/>
    <mergeCell ref="A9812:B9812"/>
    <mergeCell ref="C9812:F9812"/>
    <mergeCell ref="I9812:J9812"/>
    <mergeCell ref="K9812:N9812"/>
    <mergeCell ref="O9812:P9812"/>
    <mergeCell ref="A9809:B9809"/>
    <mergeCell ref="C9809:F9809"/>
    <mergeCell ref="I9809:J9809"/>
    <mergeCell ref="K9809:N9809"/>
    <mergeCell ref="O9809:P9809"/>
    <mergeCell ref="A9810:B9810"/>
    <mergeCell ref="C9810:F9810"/>
    <mergeCell ref="I9810:J9810"/>
    <mergeCell ref="K9810:N9810"/>
    <mergeCell ref="O9810:P9810"/>
    <mergeCell ref="A9807:B9807"/>
    <mergeCell ref="C9807:F9807"/>
    <mergeCell ref="I9807:J9807"/>
    <mergeCell ref="K9807:N9807"/>
    <mergeCell ref="O9807:P9807"/>
    <mergeCell ref="A9808:B9808"/>
    <mergeCell ref="C9808:F9808"/>
    <mergeCell ref="I9808:J9808"/>
    <mergeCell ref="K9808:N9808"/>
    <mergeCell ref="O9808:P9808"/>
    <mergeCell ref="A9821:B9821"/>
    <mergeCell ref="C9821:F9821"/>
    <mergeCell ref="I9821:J9821"/>
    <mergeCell ref="K9821:N9821"/>
    <mergeCell ref="O9821:P9821"/>
    <mergeCell ref="A9822:B9822"/>
    <mergeCell ref="C9822:F9822"/>
    <mergeCell ref="I9822:J9822"/>
    <mergeCell ref="K9822:N9822"/>
    <mergeCell ref="O9822:P9822"/>
    <mergeCell ref="A9819:B9819"/>
    <mergeCell ref="C9819:F9819"/>
    <mergeCell ref="I9819:J9819"/>
    <mergeCell ref="K9819:N9819"/>
    <mergeCell ref="O9819:P9819"/>
    <mergeCell ref="A9820:B9820"/>
    <mergeCell ref="C9820:F9820"/>
    <mergeCell ref="I9820:J9820"/>
    <mergeCell ref="K9820:N9820"/>
    <mergeCell ref="O9820:P9820"/>
    <mergeCell ref="A9817:B9817"/>
    <mergeCell ref="C9817:F9817"/>
    <mergeCell ref="I9817:J9817"/>
    <mergeCell ref="K9817:N9817"/>
    <mergeCell ref="O9817:P9817"/>
    <mergeCell ref="A9818:B9818"/>
    <mergeCell ref="C9818:F9818"/>
    <mergeCell ref="I9818:J9818"/>
    <mergeCell ref="K9818:N9818"/>
    <mergeCell ref="O9818:P9818"/>
    <mergeCell ref="A9815:B9815"/>
    <mergeCell ref="C9815:F9815"/>
    <mergeCell ref="I9815:J9815"/>
    <mergeCell ref="K9815:N9815"/>
    <mergeCell ref="O9815:P9815"/>
    <mergeCell ref="A9816:B9816"/>
    <mergeCell ref="C9816:F9816"/>
    <mergeCell ref="I9816:J9816"/>
    <mergeCell ref="K9816:N9816"/>
    <mergeCell ref="O9816:P9816"/>
    <mergeCell ref="A9829:B9829"/>
    <mergeCell ref="C9829:F9829"/>
    <mergeCell ref="I9829:J9829"/>
    <mergeCell ref="K9829:N9829"/>
    <mergeCell ref="O9829:P9829"/>
    <mergeCell ref="A9830:B9830"/>
    <mergeCell ref="C9830:F9830"/>
    <mergeCell ref="I9830:J9830"/>
    <mergeCell ref="K9830:N9830"/>
    <mergeCell ref="O9830:P9830"/>
    <mergeCell ref="A9827:B9827"/>
    <mergeCell ref="C9827:F9827"/>
    <mergeCell ref="I9827:J9827"/>
    <mergeCell ref="K9827:N9827"/>
    <mergeCell ref="O9827:P9827"/>
    <mergeCell ref="A9828:B9828"/>
    <mergeCell ref="C9828:F9828"/>
    <mergeCell ref="I9828:J9828"/>
    <mergeCell ref="K9828:N9828"/>
    <mergeCell ref="O9828:P9828"/>
    <mergeCell ref="A9825:B9825"/>
    <mergeCell ref="C9825:F9825"/>
    <mergeCell ref="I9825:J9825"/>
    <mergeCell ref="K9825:N9825"/>
    <mergeCell ref="O9825:P9825"/>
    <mergeCell ref="A9826:B9826"/>
    <mergeCell ref="C9826:F9826"/>
    <mergeCell ref="I9826:J9826"/>
    <mergeCell ref="K9826:N9826"/>
    <mergeCell ref="O9826:P9826"/>
    <mergeCell ref="A9823:B9823"/>
    <mergeCell ref="C9823:F9823"/>
    <mergeCell ref="I9823:J9823"/>
    <mergeCell ref="K9823:N9823"/>
    <mergeCell ref="O9823:P9823"/>
    <mergeCell ref="A9824:B9824"/>
    <mergeCell ref="C9824:F9824"/>
    <mergeCell ref="I9824:J9824"/>
    <mergeCell ref="K9824:N9824"/>
    <mergeCell ref="O9824:P9824"/>
    <mergeCell ref="A9837:B9837"/>
    <mergeCell ref="C9837:F9837"/>
    <mergeCell ref="I9837:J9837"/>
    <mergeCell ref="K9837:N9837"/>
    <mergeCell ref="O9837:P9837"/>
    <mergeCell ref="A9838:B9838"/>
    <mergeCell ref="C9838:F9838"/>
    <mergeCell ref="I9838:J9838"/>
    <mergeCell ref="K9838:N9838"/>
    <mergeCell ref="O9838:P9838"/>
    <mergeCell ref="A9835:B9835"/>
    <mergeCell ref="C9835:F9835"/>
    <mergeCell ref="I9835:J9835"/>
    <mergeCell ref="K9835:N9835"/>
    <mergeCell ref="O9835:P9835"/>
    <mergeCell ref="A9836:B9836"/>
    <mergeCell ref="C9836:F9836"/>
    <mergeCell ref="I9836:J9836"/>
    <mergeCell ref="K9836:N9836"/>
    <mergeCell ref="O9836:P9836"/>
    <mergeCell ref="A9833:B9833"/>
    <mergeCell ref="C9833:F9833"/>
    <mergeCell ref="I9833:J9833"/>
    <mergeCell ref="K9833:N9833"/>
    <mergeCell ref="O9833:P9833"/>
    <mergeCell ref="A9834:B9834"/>
    <mergeCell ref="C9834:F9834"/>
    <mergeCell ref="I9834:J9834"/>
    <mergeCell ref="K9834:N9834"/>
    <mergeCell ref="O9834:P9834"/>
    <mergeCell ref="A9831:B9831"/>
    <mergeCell ref="C9831:F9831"/>
    <mergeCell ref="I9831:J9831"/>
    <mergeCell ref="K9831:N9831"/>
    <mergeCell ref="O9831:P9831"/>
    <mergeCell ref="A9832:B9832"/>
    <mergeCell ref="C9832:F9832"/>
    <mergeCell ref="I9832:J9832"/>
    <mergeCell ref="K9832:N9832"/>
    <mergeCell ref="O9832:P9832"/>
    <mergeCell ref="A9845:B9845"/>
    <mergeCell ref="C9845:F9845"/>
    <mergeCell ref="I9845:J9845"/>
    <mergeCell ref="K9845:N9845"/>
    <mergeCell ref="O9845:P9845"/>
    <mergeCell ref="A9846:B9846"/>
    <mergeCell ref="C9846:F9846"/>
    <mergeCell ref="I9846:J9846"/>
    <mergeCell ref="K9846:N9846"/>
    <mergeCell ref="O9846:P9846"/>
    <mergeCell ref="A9843:B9843"/>
    <mergeCell ref="C9843:F9843"/>
    <mergeCell ref="I9843:J9843"/>
    <mergeCell ref="K9843:N9843"/>
    <mergeCell ref="O9843:P9843"/>
    <mergeCell ref="A9844:B9844"/>
    <mergeCell ref="C9844:F9844"/>
    <mergeCell ref="I9844:J9844"/>
    <mergeCell ref="K9844:N9844"/>
    <mergeCell ref="O9844:P9844"/>
    <mergeCell ref="A9841:B9841"/>
    <mergeCell ref="C9841:F9841"/>
    <mergeCell ref="I9841:J9841"/>
    <mergeCell ref="K9841:N9841"/>
    <mergeCell ref="O9841:P9841"/>
    <mergeCell ref="A9842:B9842"/>
    <mergeCell ref="C9842:F9842"/>
    <mergeCell ref="I9842:J9842"/>
    <mergeCell ref="K9842:N9842"/>
    <mergeCell ref="O9842:P9842"/>
    <mergeCell ref="A9839:B9839"/>
    <mergeCell ref="C9839:F9839"/>
    <mergeCell ref="I9839:J9839"/>
    <mergeCell ref="K9839:N9839"/>
    <mergeCell ref="O9839:P9839"/>
    <mergeCell ref="A9840:B9840"/>
    <mergeCell ref="C9840:F9840"/>
    <mergeCell ref="I9840:J9840"/>
    <mergeCell ref="K9840:N9840"/>
    <mergeCell ref="O9840:P9840"/>
    <mergeCell ref="A9853:B9853"/>
    <mergeCell ref="C9853:F9853"/>
    <mergeCell ref="I9853:J9853"/>
    <mergeCell ref="K9853:N9853"/>
    <mergeCell ref="O9853:P9853"/>
    <mergeCell ref="A9854:B9854"/>
    <mergeCell ref="C9854:F9854"/>
    <mergeCell ref="I9854:J9854"/>
    <mergeCell ref="K9854:N9854"/>
    <mergeCell ref="O9854:P9854"/>
    <mergeCell ref="A9851:B9851"/>
    <mergeCell ref="C9851:F9851"/>
    <mergeCell ref="I9851:J9851"/>
    <mergeCell ref="K9851:N9851"/>
    <mergeCell ref="O9851:P9851"/>
    <mergeCell ref="A9852:B9852"/>
    <mergeCell ref="C9852:F9852"/>
    <mergeCell ref="I9852:J9852"/>
    <mergeCell ref="K9852:N9852"/>
    <mergeCell ref="O9852:P9852"/>
    <mergeCell ref="A9849:B9849"/>
    <mergeCell ref="C9849:F9849"/>
    <mergeCell ref="I9849:J9849"/>
    <mergeCell ref="K9849:N9849"/>
    <mergeCell ref="O9849:P9849"/>
    <mergeCell ref="A9850:B9850"/>
    <mergeCell ref="C9850:F9850"/>
    <mergeCell ref="I9850:J9850"/>
    <mergeCell ref="K9850:N9850"/>
    <mergeCell ref="O9850:P9850"/>
    <mergeCell ref="A9847:B9847"/>
    <mergeCell ref="C9847:F9847"/>
    <mergeCell ref="I9847:J9847"/>
    <mergeCell ref="K9847:N9847"/>
    <mergeCell ref="O9847:P9847"/>
    <mergeCell ref="A9848:B9848"/>
    <mergeCell ref="C9848:F9848"/>
    <mergeCell ref="I9848:J9848"/>
    <mergeCell ref="K9848:N9848"/>
    <mergeCell ref="O9848:P9848"/>
    <mergeCell ref="A9861:B9861"/>
    <mergeCell ref="C9861:F9861"/>
    <mergeCell ref="I9861:J9861"/>
    <mergeCell ref="K9861:N9861"/>
    <mergeCell ref="O9861:P9861"/>
    <mergeCell ref="A9862:B9862"/>
    <mergeCell ref="C9862:F9862"/>
    <mergeCell ref="I9862:J9862"/>
    <mergeCell ref="K9862:N9862"/>
    <mergeCell ref="O9862:P9862"/>
    <mergeCell ref="A9859:B9859"/>
    <mergeCell ref="C9859:F9859"/>
    <mergeCell ref="I9859:J9859"/>
    <mergeCell ref="K9859:N9859"/>
    <mergeCell ref="O9859:P9859"/>
    <mergeCell ref="A9860:B9860"/>
    <mergeCell ref="C9860:F9860"/>
    <mergeCell ref="I9860:J9860"/>
    <mergeCell ref="K9860:N9860"/>
    <mergeCell ref="O9860:P9860"/>
    <mergeCell ref="A9857:B9857"/>
    <mergeCell ref="C9857:F9857"/>
    <mergeCell ref="I9857:J9857"/>
    <mergeCell ref="K9857:N9857"/>
    <mergeCell ref="O9857:P9857"/>
    <mergeCell ref="A9858:B9858"/>
    <mergeCell ref="C9858:F9858"/>
    <mergeCell ref="I9858:J9858"/>
    <mergeCell ref="K9858:N9858"/>
    <mergeCell ref="O9858:P9858"/>
    <mergeCell ref="A9855:B9855"/>
    <mergeCell ref="C9855:F9855"/>
    <mergeCell ref="I9855:J9855"/>
    <mergeCell ref="K9855:N9855"/>
    <mergeCell ref="O9855:P9855"/>
    <mergeCell ref="A9856:B9856"/>
    <mergeCell ref="C9856:F9856"/>
    <mergeCell ref="I9856:J9856"/>
    <mergeCell ref="K9856:N9856"/>
    <mergeCell ref="O9856:P9856"/>
    <mergeCell ref="A9869:B9869"/>
    <mergeCell ref="C9869:F9869"/>
    <mergeCell ref="I9869:J9869"/>
    <mergeCell ref="K9869:N9869"/>
    <mergeCell ref="O9869:P9869"/>
    <mergeCell ref="A9870:B9870"/>
    <mergeCell ref="C9870:F9870"/>
    <mergeCell ref="I9870:J9870"/>
    <mergeCell ref="K9870:N9870"/>
    <mergeCell ref="O9870:P9870"/>
    <mergeCell ref="A9867:B9867"/>
    <mergeCell ref="C9867:F9867"/>
    <mergeCell ref="I9867:J9867"/>
    <mergeCell ref="K9867:N9867"/>
    <mergeCell ref="O9867:P9867"/>
    <mergeCell ref="A9868:B9868"/>
    <mergeCell ref="C9868:F9868"/>
    <mergeCell ref="I9868:J9868"/>
    <mergeCell ref="K9868:N9868"/>
    <mergeCell ref="O9868:P9868"/>
    <mergeCell ref="A9865:B9865"/>
    <mergeCell ref="C9865:F9865"/>
    <mergeCell ref="I9865:J9865"/>
    <mergeCell ref="K9865:N9865"/>
    <mergeCell ref="O9865:P9865"/>
    <mergeCell ref="A9866:B9866"/>
    <mergeCell ref="C9866:F9866"/>
    <mergeCell ref="I9866:J9866"/>
    <mergeCell ref="K9866:N9866"/>
    <mergeCell ref="O9866:P9866"/>
    <mergeCell ref="A9863:B9863"/>
    <mergeCell ref="C9863:F9863"/>
    <mergeCell ref="I9863:J9863"/>
    <mergeCell ref="K9863:N9863"/>
    <mergeCell ref="O9863:P9863"/>
    <mergeCell ref="A9864:B9864"/>
    <mergeCell ref="C9864:F9864"/>
    <mergeCell ref="I9864:J9864"/>
    <mergeCell ref="K9864:N9864"/>
    <mergeCell ref="O9864:P9864"/>
    <mergeCell ref="A9877:B9877"/>
    <mergeCell ref="C9877:F9877"/>
    <mergeCell ref="I9877:J9877"/>
    <mergeCell ref="K9877:N9877"/>
    <mergeCell ref="O9877:P9877"/>
    <mergeCell ref="A9878:B9878"/>
    <mergeCell ref="C9878:F9878"/>
    <mergeCell ref="I9878:J9878"/>
    <mergeCell ref="K9878:N9878"/>
    <mergeCell ref="O9878:P9878"/>
    <mergeCell ref="A9875:B9875"/>
    <mergeCell ref="C9875:F9875"/>
    <mergeCell ref="I9875:J9875"/>
    <mergeCell ref="K9875:N9875"/>
    <mergeCell ref="O9875:P9875"/>
    <mergeCell ref="A9876:B9876"/>
    <mergeCell ref="C9876:F9876"/>
    <mergeCell ref="I9876:J9876"/>
    <mergeCell ref="K9876:N9876"/>
    <mergeCell ref="O9876:P9876"/>
    <mergeCell ref="A9873:B9873"/>
    <mergeCell ref="C9873:F9873"/>
    <mergeCell ref="I9873:J9873"/>
    <mergeCell ref="K9873:N9873"/>
    <mergeCell ref="O9873:P9873"/>
    <mergeCell ref="A9874:B9874"/>
    <mergeCell ref="C9874:F9874"/>
    <mergeCell ref="I9874:J9874"/>
    <mergeCell ref="K9874:N9874"/>
    <mergeCell ref="O9874:P9874"/>
    <mergeCell ref="A9871:B9871"/>
    <mergeCell ref="C9871:F9871"/>
    <mergeCell ref="I9871:J9871"/>
    <mergeCell ref="K9871:N9871"/>
    <mergeCell ref="O9871:P9871"/>
    <mergeCell ref="A9872:B9872"/>
    <mergeCell ref="C9872:F9872"/>
    <mergeCell ref="I9872:J9872"/>
    <mergeCell ref="K9872:N9872"/>
    <mergeCell ref="O9872:P9872"/>
    <mergeCell ref="A9885:B9885"/>
    <mergeCell ref="C9885:F9885"/>
    <mergeCell ref="I9885:J9885"/>
    <mergeCell ref="K9885:N9885"/>
    <mergeCell ref="O9885:P9885"/>
    <mergeCell ref="A9886:B9886"/>
    <mergeCell ref="C9886:F9886"/>
    <mergeCell ref="I9886:J9886"/>
    <mergeCell ref="K9886:N9886"/>
    <mergeCell ref="O9886:P9886"/>
    <mergeCell ref="A9883:B9883"/>
    <mergeCell ref="C9883:F9883"/>
    <mergeCell ref="I9883:J9883"/>
    <mergeCell ref="K9883:N9883"/>
    <mergeCell ref="O9883:P9883"/>
    <mergeCell ref="A9884:B9884"/>
    <mergeCell ref="C9884:F9884"/>
    <mergeCell ref="I9884:J9884"/>
    <mergeCell ref="K9884:N9884"/>
    <mergeCell ref="O9884:P9884"/>
    <mergeCell ref="A9881:B9881"/>
    <mergeCell ref="C9881:F9881"/>
    <mergeCell ref="I9881:J9881"/>
    <mergeCell ref="K9881:N9881"/>
    <mergeCell ref="O9881:P9881"/>
    <mergeCell ref="A9882:B9882"/>
    <mergeCell ref="C9882:F9882"/>
    <mergeCell ref="I9882:J9882"/>
    <mergeCell ref="K9882:N9882"/>
    <mergeCell ref="O9882:P9882"/>
    <mergeCell ref="A9879:B9879"/>
    <mergeCell ref="C9879:F9879"/>
    <mergeCell ref="I9879:J9879"/>
    <mergeCell ref="K9879:N9879"/>
    <mergeCell ref="O9879:P9879"/>
    <mergeCell ref="A9880:B9880"/>
    <mergeCell ref="C9880:F9880"/>
    <mergeCell ref="I9880:J9880"/>
    <mergeCell ref="K9880:N9880"/>
    <mergeCell ref="O9880:P9880"/>
    <mergeCell ref="A9893:B9893"/>
    <mergeCell ref="C9893:F9893"/>
    <mergeCell ref="I9893:J9893"/>
    <mergeCell ref="K9893:N9893"/>
    <mergeCell ref="O9893:P9893"/>
    <mergeCell ref="A9894:B9894"/>
    <mergeCell ref="C9894:F9894"/>
    <mergeCell ref="I9894:J9894"/>
    <mergeCell ref="K9894:N9894"/>
    <mergeCell ref="O9894:P9894"/>
    <mergeCell ref="A9891:B9891"/>
    <mergeCell ref="C9891:F9891"/>
    <mergeCell ref="I9891:J9891"/>
    <mergeCell ref="K9891:N9891"/>
    <mergeCell ref="O9891:P9891"/>
    <mergeCell ref="A9892:B9892"/>
    <mergeCell ref="C9892:F9892"/>
    <mergeCell ref="I9892:J9892"/>
    <mergeCell ref="K9892:N9892"/>
    <mergeCell ref="O9892:P9892"/>
    <mergeCell ref="A9889:B9889"/>
    <mergeCell ref="C9889:F9889"/>
    <mergeCell ref="I9889:J9889"/>
    <mergeCell ref="K9889:N9889"/>
    <mergeCell ref="O9889:P9889"/>
    <mergeCell ref="A9890:B9890"/>
    <mergeCell ref="C9890:F9890"/>
    <mergeCell ref="I9890:J9890"/>
    <mergeCell ref="K9890:N9890"/>
    <mergeCell ref="O9890:P9890"/>
    <mergeCell ref="A9887:B9887"/>
    <mergeCell ref="C9887:F9887"/>
    <mergeCell ref="I9887:J9887"/>
    <mergeCell ref="K9887:N9887"/>
    <mergeCell ref="O9887:P9887"/>
    <mergeCell ref="A9888:B9888"/>
    <mergeCell ref="C9888:F9888"/>
    <mergeCell ref="I9888:J9888"/>
    <mergeCell ref="K9888:N9888"/>
    <mergeCell ref="O9888:P9888"/>
    <mergeCell ref="A9901:B9901"/>
    <mergeCell ref="C9901:F9901"/>
    <mergeCell ref="I9901:J9901"/>
    <mergeCell ref="K9901:N9901"/>
    <mergeCell ref="O9901:P9901"/>
    <mergeCell ref="A9902:F9902"/>
    <mergeCell ref="I9902:J9902"/>
    <mergeCell ref="K9902:N9902"/>
    <mergeCell ref="O9902:P9902"/>
    <mergeCell ref="A9899:B9899"/>
    <mergeCell ref="C9899:F9899"/>
    <mergeCell ref="I9899:J9899"/>
    <mergeCell ref="K9899:N9899"/>
    <mergeCell ref="O9899:P9899"/>
    <mergeCell ref="A9900:B9900"/>
    <mergeCell ref="C9900:F9900"/>
    <mergeCell ref="I9900:J9900"/>
    <mergeCell ref="K9900:N9900"/>
    <mergeCell ref="O9900:P9900"/>
    <mergeCell ref="A9897:B9897"/>
    <mergeCell ref="C9897:F9897"/>
    <mergeCell ref="I9897:J9897"/>
    <mergeCell ref="K9897:N9897"/>
    <mergeCell ref="O9897:P9897"/>
    <mergeCell ref="A9898:B9898"/>
    <mergeCell ref="C9898:F9898"/>
    <mergeCell ref="I9898:J9898"/>
    <mergeCell ref="K9898:N9898"/>
    <mergeCell ref="O9898:P9898"/>
    <mergeCell ref="A9895:B9895"/>
    <mergeCell ref="C9895:F9895"/>
    <mergeCell ref="I9895:J9895"/>
    <mergeCell ref="K9895:N9895"/>
    <mergeCell ref="O9895:P9895"/>
    <mergeCell ref="A9896:B9896"/>
    <mergeCell ref="C9896:F9896"/>
    <mergeCell ref="I9896:J9896"/>
    <mergeCell ref="K9896:N9896"/>
    <mergeCell ref="O9896:P9896"/>
    <mergeCell ref="A9910:B9910"/>
    <mergeCell ref="C9910:F9910"/>
    <mergeCell ref="I9910:J9910"/>
    <mergeCell ref="K9910:N9910"/>
    <mergeCell ref="O9910:P9910"/>
    <mergeCell ref="A9911:B9911"/>
    <mergeCell ref="C9911:F9911"/>
    <mergeCell ref="I9911:J9911"/>
    <mergeCell ref="K9911:N9911"/>
    <mergeCell ref="O9911:P9911"/>
    <mergeCell ref="A9908:B9908"/>
    <mergeCell ref="C9908:F9908"/>
    <mergeCell ref="I9908:J9908"/>
    <mergeCell ref="K9908:N9908"/>
    <mergeCell ref="O9908:P9908"/>
    <mergeCell ref="A9909:B9909"/>
    <mergeCell ref="C9909:F9909"/>
    <mergeCell ref="I9909:J9909"/>
    <mergeCell ref="K9909:N9909"/>
    <mergeCell ref="O9909:P9909"/>
    <mergeCell ref="A9906:B9906"/>
    <mergeCell ref="C9906:F9906"/>
    <mergeCell ref="I9906:J9906"/>
    <mergeCell ref="K9906:N9906"/>
    <mergeCell ref="O9906:P9906"/>
    <mergeCell ref="A9907:B9907"/>
    <mergeCell ref="C9907:F9907"/>
    <mergeCell ref="I9907:J9907"/>
    <mergeCell ref="K9907:N9907"/>
    <mergeCell ref="O9907:P9907"/>
    <mergeCell ref="A9904:B9904"/>
    <mergeCell ref="C9904:Q9904"/>
    <mergeCell ref="A9905:B9905"/>
    <mergeCell ref="C9905:F9905"/>
    <mergeCell ref="I9905:J9905"/>
    <mergeCell ref="K9905:N9905"/>
    <mergeCell ref="O9905:P9905"/>
    <mergeCell ref="A9918:B9918"/>
    <mergeCell ref="C9918:F9918"/>
    <mergeCell ref="I9918:J9918"/>
    <mergeCell ref="K9918:N9918"/>
    <mergeCell ref="O9918:P9918"/>
    <mergeCell ref="A9919:B9919"/>
    <mergeCell ref="C9919:F9919"/>
    <mergeCell ref="I9919:J9919"/>
    <mergeCell ref="K9919:N9919"/>
    <mergeCell ref="O9919:P9919"/>
    <mergeCell ref="A9916:B9916"/>
    <mergeCell ref="C9916:F9916"/>
    <mergeCell ref="I9916:J9916"/>
    <mergeCell ref="K9916:N9916"/>
    <mergeCell ref="O9916:P9916"/>
    <mergeCell ref="A9917:B9917"/>
    <mergeCell ref="C9917:F9917"/>
    <mergeCell ref="I9917:J9917"/>
    <mergeCell ref="K9917:N9917"/>
    <mergeCell ref="O9917:P9917"/>
    <mergeCell ref="A9914:B9914"/>
    <mergeCell ref="C9914:F9914"/>
    <mergeCell ref="I9914:J9914"/>
    <mergeCell ref="K9914:N9914"/>
    <mergeCell ref="O9914:P9914"/>
    <mergeCell ref="A9915:B9915"/>
    <mergeCell ref="C9915:F9915"/>
    <mergeCell ref="I9915:J9915"/>
    <mergeCell ref="K9915:N9915"/>
    <mergeCell ref="O9915:P9915"/>
    <mergeCell ref="A9912:B9912"/>
    <mergeCell ref="C9912:F9912"/>
    <mergeCell ref="I9912:J9912"/>
    <mergeCell ref="K9912:N9912"/>
    <mergeCell ref="O9912:P9912"/>
    <mergeCell ref="A9913:B9913"/>
    <mergeCell ref="C9913:F9913"/>
    <mergeCell ref="I9913:J9913"/>
    <mergeCell ref="K9913:N9913"/>
    <mergeCell ref="O9913:P9913"/>
    <mergeCell ref="A9926:B9926"/>
    <mergeCell ref="C9926:F9926"/>
    <mergeCell ref="I9926:J9926"/>
    <mergeCell ref="K9926:N9926"/>
    <mergeCell ref="O9926:P9926"/>
    <mergeCell ref="A9927:F9927"/>
    <mergeCell ref="I9927:J9927"/>
    <mergeCell ref="K9927:N9927"/>
    <mergeCell ref="O9927:P9927"/>
    <mergeCell ref="A9924:B9924"/>
    <mergeCell ref="C9924:F9924"/>
    <mergeCell ref="I9924:J9924"/>
    <mergeCell ref="K9924:N9924"/>
    <mergeCell ref="O9924:P9924"/>
    <mergeCell ref="A9925:B9925"/>
    <mergeCell ref="C9925:F9925"/>
    <mergeCell ref="I9925:J9925"/>
    <mergeCell ref="K9925:N9925"/>
    <mergeCell ref="O9925:P9925"/>
    <mergeCell ref="A9922:B9922"/>
    <mergeCell ref="C9922:F9922"/>
    <mergeCell ref="I9922:J9922"/>
    <mergeCell ref="K9922:N9922"/>
    <mergeCell ref="O9922:P9922"/>
    <mergeCell ref="A9923:B9923"/>
    <mergeCell ref="C9923:F9923"/>
    <mergeCell ref="I9923:J9923"/>
    <mergeCell ref="K9923:N9923"/>
    <mergeCell ref="O9923:P9923"/>
    <mergeCell ref="A9920:B9920"/>
    <mergeCell ref="C9920:F9920"/>
    <mergeCell ref="I9920:J9920"/>
    <mergeCell ref="K9920:N9920"/>
    <mergeCell ref="O9920:P9920"/>
    <mergeCell ref="A9921:B9921"/>
    <mergeCell ref="C9921:F9921"/>
    <mergeCell ref="I9921:J9921"/>
    <mergeCell ref="K9921:N9921"/>
    <mergeCell ref="O9921:P9921"/>
    <mergeCell ref="A9936:B9936"/>
    <mergeCell ref="C9936:F9936"/>
    <mergeCell ref="I9936:J9936"/>
    <mergeCell ref="K9936:N9936"/>
    <mergeCell ref="O9936:P9936"/>
    <mergeCell ref="A9937:B9937"/>
    <mergeCell ref="C9937:F9937"/>
    <mergeCell ref="I9937:J9937"/>
    <mergeCell ref="K9937:N9937"/>
    <mergeCell ref="O9937:P9937"/>
    <mergeCell ref="A9934:B9934"/>
    <mergeCell ref="C9934:Q9934"/>
    <mergeCell ref="A9935:B9935"/>
    <mergeCell ref="C9935:F9935"/>
    <mergeCell ref="I9935:J9935"/>
    <mergeCell ref="K9935:N9935"/>
    <mergeCell ref="O9935:P9935"/>
    <mergeCell ref="A9931:B9931"/>
    <mergeCell ref="C9931:F9931"/>
    <mergeCell ref="I9931:J9931"/>
    <mergeCell ref="K9931:N9931"/>
    <mergeCell ref="O9931:P9931"/>
    <mergeCell ref="A9932:F9932"/>
    <mergeCell ref="I9932:J9932"/>
    <mergeCell ref="K9932:N9932"/>
    <mergeCell ref="O9932:P9932"/>
    <mergeCell ref="A9929:B9929"/>
    <mergeCell ref="C9929:Q9929"/>
    <mergeCell ref="A9930:B9930"/>
    <mergeCell ref="C9930:F9930"/>
    <mergeCell ref="I9930:J9930"/>
    <mergeCell ref="K9930:N9930"/>
    <mergeCell ref="O9930:P9930"/>
    <mergeCell ref="A9944:B9944"/>
    <mergeCell ref="C9944:F9944"/>
    <mergeCell ref="I9944:J9944"/>
    <mergeCell ref="K9944:N9944"/>
    <mergeCell ref="O9944:P9944"/>
    <mergeCell ref="A9945:B9945"/>
    <mergeCell ref="C9945:F9945"/>
    <mergeCell ref="I9945:J9945"/>
    <mergeCell ref="K9945:N9945"/>
    <mergeCell ref="O9945:P9945"/>
    <mergeCell ref="A9942:B9942"/>
    <mergeCell ref="C9942:F9942"/>
    <mergeCell ref="I9942:J9942"/>
    <mergeCell ref="K9942:N9942"/>
    <mergeCell ref="O9942:P9942"/>
    <mergeCell ref="A9943:B9943"/>
    <mergeCell ref="C9943:F9943"/>
    <mergeCell ref="I9943:J9943"/>
    <mergeCell ref="K9943:N9943"/>
    <mergeCell ref="O9943:P9943"/>
    <mergeCell ref="A9940:B9940"/>
    <mergeCell ref="C9940:F9940"/>
    <mergeCell ref="I9940:J9940"/>
    <mergeCell ref="K9940:N9940"/>
    <mergeCell ref="O9940:P9940"/>
    <mergeCell ref="A9941:B9941"/>
    <mergeCell ref="C9941:F9941"/>
    <mergeCell ref="I9941:J9941"/>
    <mergeCell ref="K9941:N9941"/>
    <mergeCell ref="O9941:P9941"/>
    <mergeCell ref="A9938:B9938"/>
    <mergeCell ref="C9938:F9938"/>
    <mergeCell ref="I9938:J9938"/>
    <mergeCell ref="K9938:N9938"/>
    <mergeCell ref="O9938:P9938"/>
    <mergeCell ref="A9939:B9939"/>
    <mergeCell ref="C9939:F9939"/>
    <mergeCell ref="I9939:J9939"/>
    <mergeCell ref="K9939:N9939"/>
    <mergeCell ref="O9939:P9939"/>
    <mergeCell ref="A9952:B9952"/>
    <mergeCell ref="C9952:F9952"/>
    <mergeCell ref="I9952:J9952"/>
    <mergeCell ref="K9952:N9952"/>
    <mergeCell ref="O9952:P9952"/>
    <mergeCell ref="A9953:B9953"/>
    <mergeCell ref="C9953:F9953"/>
    <mergeCell ref="I9953:J9953"/>
    <mergeCell ref="K9953:N9953"/>
    <mergeCell ref="O9953:P9953"/>
    <mergeCell ref="A9950:B9950"/>
    <mergeCell ref="C9950:F9950"/>
    <mergeCell ref="I9950:J9950"/>
    <mergeCell ref="K9950:N9950"/>
    <mergeCell ref="O9950:P9950"/>
    <mergeCell ref="A9951:B9951"/>
    <mergeCell ref="C9951:F9951"/>
    <mergeCell ref="I9951:J9951"/>
    <mergeCell ref="K9951:N9951"/>
    <mergeCell ref="O9951:P9951"/>
    <mergeCell ref="A9948:B9948"/>
    <mergeCell ref="C9948:F9948"/>
    <mergeCell ref="I9948:J9948"/>
    <mergeCell ref="K9948:N9948"/>
    <mergeCell ref="O9948:P9948"/>
    <mergeCell ref="A9949:B9949"/>
    <mergeCell ref="C9949:F9949"/>
    <mergeCell ref="I9949:J9949"/>
    <mergeCell ref="K9949:N9949"/>
    <mergeCell ref="O9949:P9949"/>
    <mergeCell ref="A9946:B9946"/>
    <mergeCell ref="C9946:F9946"/>
    <mergeCell ref="I9946:J9946"/>
    <mergeCell ref="K9946:N9946"/>
    <mergeCell ref="O9946:P9946"/>
    <mergeCell ref="A9947:B9947"/>
    <mergeCell ref="C9947:F9947"/>
    <mergeCell ref="I9947:J9947"/>
    <mergeCell ref="K9947:N9947"/>
    <mergeCell ref="O9947:P9947"/>
    <mergeCell ref="A9960:F9960"/>
    <mergeCell ref="I9960:J9960"/>
    <mergeCell ref="K9960:N9960"/>
    <mergeCell ref="O9960:P9960"/>
    <mergeCell ref="A9962:B9962"/>
    <mergeCell ref="C9962:Q9962"/>
    <mergeCell ref="A9958:B9958"/>
    <mergeCell ref="C9958:F9958"/>
    <mergeCell ref="I9958:J9958"/>
    <mergeCell ref="K9958:N9958"/>
    <mergeCell ref="O9958:P9958"/>
    <mergeCell ref="A9959:B9959"/>
    <mergeCell ref="C9959:F9959"/>
    <mergeCell ref="I9959:J9959"/>
    <mergeCell ref="K9959:N9959"/>
    <mergeCell ref="O9959:P9959"/>
    <mergeCell ref="A9956:B9956"/>
    <mergeCell ref="C9956:F9956"/>
    <mergeCell ref="I9956:J9956"/>
    <mergeCell ref="K9956:N9956"/>
    <mergeCell ref="O9956:P9956"/>
    <mergeCell ref="A9957:B9957"/>
    <mergeCell ref="C9957:F9957"/>
    <mergeCell ref="I9957:J9957"/>
    <mergeCell ref="K9957:N9957"/>
    <mergeCell ref="O9957:P9957"/>
    <mergeCell ref="A9954:B9954"/>
    <mergeCell ref="C9954:F9954"/>
    <mergeCell ref="I9954:J9954"/>
    <mergeCell ref="K9954:N9954"/>
    <mergeCell ref="O9954:P9954"/>
    <mergeCell ref="A9955:B9955"/>
    <mergeCell ref="C9955:F9955"/>
    <mergeCell ref="I9955:J9955"/>
    <mergeCell ref="K9955:N9955"/>
    <mergeCell ref="O9955:P9955"/>
    <mergeCell ref="A9969:B9969"/>
    <mergeCell ref="C9969:F9969"/>
    <mergeCell ref="I9969:J9969"/>
    <mergeCell ref="K9969:N9969"/>
    <mergeCell ref="O9969:P9969"/>
    <mergeCell ref="A9970:B9970"/>
    <mergeCell ref="C9970:F9970"/>
    <mergeCell ref="I9970:J9970"/>
    <mergeCell ref="K9970:N9970"/>
    <mergeCell ref="O9970:P9970"/>
    <mergeCell ref="A9967:B9967"/>
    <mergeCell ref="C9967:F9967"/>
    <mergeCell ref="I9967:J9967"/>
    <mergeCell ref="K9967:N9967"/>
    <mergeCell ref="O9967:P9967"/>
    <mergeCell ref="A9968:B9968"/>
    <mergeCell ref="C9968:F9968"/>
    <mergeCell ref="I9968:J9968"/>
    <mergeCell ref="K9968:N9968"/>
    <mergeCell ref="O9968:P9968"/>
    <mergeCell ref="A9965:B9965"/>
    <mergeCell ref="C9965:F9965"/>
    <mergeCell ref="I9965:J9965"/>
    <mergeCell ref="K9965:N9965"/>
    <mergeCell ref="O9965:P9965"/>
    <mergeCell ref="A9966:B9966"/>
    <mergeCell ref="C9966:F9966"/>
    <mergeCell ref="I9966:J9966"/>
    <mergeCell ref="K9966:N9966"/>
    <mergeCell ref="O9966:P9966"/>
    <mergeCell ref="A9963:B9963"/>
    <mergeCell ref="C9963:F9963"/>
    <mergeCell ref="I9963:J9963"/>
    <mergeCell ref="K9963:N9963"/>
    <mergeCell ref="O9963:P9963"/>
    <mergeCell ref="A9964:B9964"/>
    <mergeCell ref="C9964:F9964"/>
    <mergeCell ref="I9964:J9964"/>
    <mergeCell ref="K9964:N9964"/>
    <mergeCell ref="O9964:P9964"/>
    <mergeCell ref="A9977:B9977"/>
    <mergeCell ref="C9977:F9977"/>
    <mergeCell ref="I9977:J9977"/>
    <mergeCell ref="K9977:N9977"/>
    <mergeCell ref="O9977:P9977"/>
    <mergeCell ref="A9978:B9978"/>
    <mergeCell ref="C9978:F9978"/>
    <mergeCell ref="I9978:J9978"/>
    <mergeCell ref="K9978:N9978"/>
    <mergeCell ref="O9978:P9978"/>
    <mergeCell ref="A9975:B9975"/>
    <mergeCell ref="C9975:F9975"/>
    <mergeCell ref="I9975:J9975"/>
    <mergeCell ref="K9975:N9975"/>
    <mergeCell ref="O9975:P9975"/>
    <mergeCell ref="A9976:B9976"/>
    <mergeCell ref="C9976:F9976"/>
    <mergeCell ref="I9976:J9976"/>
    <mergeCell ref="K9976:N9976"/>
    <mergeCell ref="O9976:P9976"/>
    <mergeCell ref="A9973:B9973"/>
    <mergeCell ref="C9973:F9973"/>
    <mergeCell ref="I9973:J9973"/>
    <mergeCell ref="K9973:N9973"/>
    <mergeCell ref="O9973:P9973"/>
    <mergeCell ref="A9974:B9974"/>
    <mergeCell ref="C9974:F9974"/>
    <mergeCell ref="I9974:J9974"/>
    <mergeCell ref="K9974:N9974"/>
    <mergeCell ref="O9974:P9974"/>
    <mergeCell ref="A9971:B9971"/>
    <mergeCell ref="C9971:F9971"/>
    <mergeCell ref="I9971:J9971"/>
    <mergeCell ref="K9971:N9971"/>
    <mergeCell ref="O9971:P9971"/>
    <mergeCell ref="A9972:B9972"/>
    <mergeCell ref="C9972:F9972"/>
    <mergeCell ref="I9972:J9972"/>
    <mergeCell ref="K9972:N9972"/>
    <mergeCell ref="O9972:P9972"/>
    <mergeCell ref="A9985:B9985"/>
    <mergeCell ref="C9985:F9985"/>
    <mergeCell ref="I9985:J9985"/>
    <mergeCell ref="K9985:N9985"/>
    <mergeCell ref="O9985:P9985"/>
    <mergeCell ref="A9986:F9986"/>
    <mergeCell ref="I9986:J9986"/>
    <mergeCell ref="K9986:N9986"/>
    <mergeCell ref="O9986:P9986"/>
    <mergeCell ref="A9983:B9983"/>
    <mergeCell ref="C9983:F9983"/>
    <mergeCell ref="I9983:J9983"/>
    <mergeCell ref="K9983:N9983"/>
    <mergeCell ref="O9983:P9983"/>
    <mergeCell ref="A9984:B9984"/>
    <mergeCell ref="C9984:F9984"/>
    <mergeCell ref="I9984:J9984"/>
    <mergeCell ref="K9984:N9984"/>
    <mergeCell ref="O9984:P9984"/>
    <mergeCell ref="A9981:B9981"/>
    <mergeCell ref="C9981:F9981"/>
    <mergeCell ref="I9981:J9981"/>
    <mergeCell ref="K9981:N9981"/>
    <mergeCell ref="O9981:P9981"/>
    <mergeCell ref="A9982:B9982"/>
    <mergeCell ref="C9982:F9982"/>
    <mergeCell ref="I9982:J9982"/>
    <mergeCell ref="K9982:N9982"/>
    <mergeCell ref="O9982:P9982"/>
    <mergeCell ref="A9979:B9979"/>
    <mergeCell ref="C9979:F9979"/>
    <mergeCell ref="I9979:J9979"/>
    <mergeCell ref="K9979:N9979"/>
    <mergeCell ref="O9979:P9979"/>
    <mergeCell ref="A9980:B9980"/>
    <mergeCell ref="C9980:F9980"/>
    <mergeCell ref="I9980:J9980"/>
    <mergeCell ref="K9980:N9980"/>
    <mergeCell ref="O9980:P9980"/>
    <mergeCell ref="A9997:F9997"/>
    <mergeCell ref="I9997:J9997"/>
    <mergeCell ref="K9997:N9997"/>
    <mergeCell ref="O9997:P9997"/>
    <mergeCell ref="A9999:B9999"/>
    <mergeCell ref="C9999:Q9999"/>
    <mergeCell ref="A9995:B9995"/>
    <mergeCell ref="C9995:Q9995"/>
    <mergeCell ref="A9996:B9996"/>
    <mergeCell ref="C9996:F9996"/>
    <mergeCell ref="I9996:J9996"/>
    <mergeCell ref="K9996:N9996"/>
    <mergeCell ref="O9996:P9996"/>
    <mergeCell ref="A9992:B9992"/>
    <mergeCell ref="C9992:F9992"/>
    <mergeCell ref="I9992:J9992"/>
    <mergeCell ref="K9992:N9992"/>
    <mergeCell ref="O9992:P9992"/>
    <mergeCell ref="A9993:F9993"/>
    <mergeCell ref="I9993:J9993"/>
    <mergeCell ref="K9993:N9993"/>
    <mergeCell ref="O9993:P9993"/>
    <mergeCell ref="A9990:B9990"/>
    <mergeCell ref="C9990:F9990"/>
    <mergeCell ref="I9990:J9990"/>
    <mergeCell ref="K9990:N9990"/>
    <mergeCell ref="O9990:P9990"/>
    <mergeCell ref="A9991:B9991"/>
    <mergeCell ref="C9991:F9991"/>
    <mergeCell ref="I9991:J9991"/>
    <mergeCell ref="K9991:N9991"/>
    <mergeCell ref="O9991:P9991"/>
    <mergeCell ref="A9988:B9988"/>
    <mergeCell ref="C9988:Q9988"/>
    <mergeCell ref="A9989:B9989"/>
    <mergeCell ref="C9989:F9989"/>
    <mergeCell ref="I9989:J9989"/>
    <mergeCell ref="K9989:N9989"/>
    <mergeCell ref="O9989:P9989"/>
    <mergeCell ref="A10007:B10007"/>
    <mergeCell ref="C10007:F10007"/>
    <mergeCell ref="I10007:J10007"/>
    <mergeCell ref="K10007:N10007"/>
    <mergeCell ref="O10007:P10007"/>
    <mergeCell ref="A10008:F10008"/>
    <mergeCell ref="I10008:J10008"/>
    <mergeCell ref="K10008:N10008"/>
    <mergeCell ref="O10008:P10008"/>
    <mergeCell ref="A10005:B10005"/>
    <mergeCell ref="C10005:F10005"/>
    <mergeCell ref="I10005:J10005"/>
    <mergeCell ref="K10005:N10005"/>
    <mergeCell ref="O10005:P10005"/>
    <mergeCell ref="A10006:B10006"/>
    <mergeCell ref="C10006:F10006"/>
    <mergeCell ref="I10006:J10006"/>
    <mergeCell ref="K10006:N10006"/>
    <mergeCell ref="O10006:P10006"/>
    <mergeCell ref="A10003:B10003"/>
    <mergeCell ref="C10003:Q10003"/>
    <mergeCell ref="A10004:B10004"/>
    <mergeCell ref="C10004:F10004"/>
    <mergeCell ref="I10004:J10004"/>
    <mergeCell ref="K10004:N10004"/>
    <mergeCell ref="O10004:P10004"/>
    <mergeCell ref="A10000:B10000"/>
    <mergeCell ref="C10000:F10000"/>
    <mergeCell ref="I10000:J10000"/>
    <mergeCell ref="K10000:N10000"/>
    <mergeCell ref="O10000:P10000"/>
    <mergeCell ref="A10001:F10001"/>
    <mergeCell ref="I10001:J10001"/>
    <mergeCell ref="K10001:N10001"/>
    <mergeCell ref="O10001:P10001"/>
    <mergeCell ref="A10016:B10016"/>
    <mergeCell ref="C10016:F10016"/>
    <mergeCell ref="I10016:J10016"/>
    <mergeCell ref="K10016:N10016"/>
    <mergeCell ref="O10016:P10016"/>
    <mergeCell ref="A10017:B10017"/>
    <mergeCell ref="C10017:F10017"/>
    <mergeCell ref="I10017:J10017"/>
    <mergeCell ref="K10017:N10017"/>
    <mergeCell ref="O10017:P10017"/>
    <mergeCell ref="A10014:B10014"/>
    <mergeCell ref="C10014:F10014"/>
    <mergeCell ref="I10014:J10014"/>
    <mergeCell ref="K10014:N10014"/>
    <mergeCell ref="O10014:P10014"/>
    <mergeCell ref="A10015:B10015"/>
    <mergeCell ref="C10015:F10015"/>
    <mergeCell ref="I10015:J10015"/>
    <mergeCell ref="K10015:N10015"/>
    <mergeCell ref="O10015:P10015"/>
    <mergeCell ref="A10012:B10012"/>
    <mergeCell ref="C10012:F10012"/>
    <mergeCell ref="I10012:J10012"/>
    <mergeCell ref="K10012:N10012"/>
    <mergeCell ref="O10012:P10012"/>
    <mergeCell ref="A10013:B10013"/>
    <mergeCell ref="C10013:F10013"/>
    <mergeCell ref="I10013:J10013"/>
    <mergeCell ref="K10013:N10013"/>
    <mergeCell ref="O10013:P10013"/>
    <mergeCell ref="A10010:B10010"/>
    <mergeCell ref="C10010:Q10010"/>
    <mergeCell ref="A10011:B10011"/>
    <mergeCell ref="C10011:F10011"/>
    <mergeCell ref="I10011:J10011"/>
    <mergeCell ref="K10011:N10011"/>
    <mergeCell ref="O10011:P10011"/>
    <mergeCell ref="A10024:B10024"/>
    <mergeCell ref="C10024:F10024"/>
    <mergeCell ref="I10024:J10024"/>
    <mergeCell ref="K10024:N10024"/>
    <mergeCell ref="O10024:P10024"/>
    <mergeCell ref="A10025:F10025"/>
    <mergeCell ref="I10025:J10025"/>
    <mergeCell ref="K10025:N10025"/>
    <mergeCell ref="O10025:P10025"/>
    <mergeCell ref="A10022:B10022"/>
    <mergeCell ref="C10022:F10022"/>
    <mergeCell ref="I10022:J10022"/>
    <mergeCell ref="K10022:N10022"/>
    <mergeCell ref="O10022:P10022"/>
    <mergeCell ref="A10023:B10023"/>
    <mergeCell ref="C10023:F10023"/>
    <mergeCell ref="I10023:J10023"/>
    <mergeCell ref="K10023:N10023"/>
    <mergeCell ref="O10023:P10023"/>
    <mergeCell ref="A10020:B10020"/>
    <mergeCell ref="C10020:F10020"/>
    <mergeCell ref="I10020:J10020"/>
    <mergeCell ref="K10020:N10020"/>
    <mergeCell ref="O10020:P10020"/>
    <mergeCell ref="A10021:B10021"/>
    <mergeCell ref="C10021:F10021"/>
    <mergeCell ref="I10021:J10021"/>
    <mergeCell ref="K10021:N10021"/>
    <mergeCell ref="O10021:P10021"/>
    <mergeCell ref="A10018:B10018"/>
    <mergeCell ref="C10018:F10018"/>
    <mergeCell ref="I10018:J10018"/>
    <mergeCell ref="K10018:N10018"/>
    <mergeCell ref="O10018:P10018"/>
    <mergeCell ref="A10019:B10019"/>
    <mergeCell ref="C10019:F10019"/>
    <mergeCell ref="I10019:J10019"/>
    <mergeCell ref="K10019:N10019"/>
    <mergeCell ref="O10019:P10019"/>
    <mergeCell ref="P10042:Q10042"/>
    <mergeCell ref="E10038:H10038"/>
    <mergeCell ref="I10038:M10038"/>
    <mergeCell ref="E10040:H10040"/>
    <mergeCell ref="I10040:M10040"/>
    <mergeCell ref="A10042:C10042"/>
    <mergeCell ref="F10042:I10042"/>
    <mergeCell ref="A10034:F10034"/>
    <mergeCell ref="I10034:J10034"/>
    <mergeCell ref="K10034:N10034"/>
    <mergeCell ref="O10034:P10034"/>
    <mergeCell ref="E10036:H10036"/>
    <mergeCell ref="I10036:K10036"/>
    <mergeCell ref="A10031:B10031"/>
    <mergeCell ref="C10031:F10031"/>
    <mergeCell ref="I10031:J10031"/>
    <mergeCell ref="K10031:N10031"/>
    <mergeCell ref="O10031:P10031"/>
    <mergeCell ref="A10032:F10032"/>
    <mergeCell ref="I10032:J10032"/>
    <mergeCell ref="K10032:N10032"/>
    <mergeCell ref="O10032:P10032"/>
    <mergeCell ref="A10029:B10029"/>
    <mergeCell ref="C10029:F10029"/>
    <mergeCell ref="I10029:J10029"/>
    <mergeCell ref="K10029:N10029"/>
    <mergeCell ref="O10029:P10029"/>
    <mergeCell ref="A10030:B10030"/>
    <mergeCell ref="C10030:F10030"/>
    <mergeCell ref="I10030:J10030"/>
    <mergeCell ref="K10030:N10030"/>
    <mergeCell ref="O10030:P10030"/>
    <mergeCell ref="A10027:B10027"/>
    <mergeCell ref="C10027:Q10027"/>
    <mergeCell ref="A10028:B10028"/>
    <mergeCell ref="C10028:F10028"/>
    <mergeCell ref="I10028:J10028"/>
    <mergeCell ref="K10028:N10028"/>
    <mergeCell ref="O10028:P10028"/>
  </mergeCells>
  <pageMargins left="0.33000001311302202" right="0.34000000357627902" top="0.20000000298023199" bottom="0.20000000298023199" header="0.3" footer="0.3"/>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1"/>
  <sheetViews>
    <sheetView workbookViewId="0">
      <selection activeCell="E10" sqref="E10"/>
    </sheetView>
  </sheetViews>
  <sheetFormatPr defaultRowHeight="14.3" x14ac:dyDescent="0.25"/>
  <cols>
    <col min="1" max="1" width="2.75" bestFit="1" customWidth="1"/>
    <col min="2" max="2" width="33" bestFit="1" customWidth="1"/>
    <col min="3" max="3" width="16.25" bestFit="1" customWidth="1"/>
    <col min="4" max="4" width="16.75" bestFit="1" customWidth="1"/>
    <col min="5" max="5" width="16.25" bestFit="1" customWidth="1"/>
  </cols>
  <sheetData>
    <row r="1" spans="1:5" ht="19.7" customHeight="1" x14ac:dyDescent="0.25">
      <c r="A1" s="30" t="s">
        <v>166</v>
      </c>
      <c r="B1" s="30" t="s">
        <v>401</v>
      </c>
      <c r="C1" s="30" t="s">
        <v>275</v>
      </c>
      <c r="D1" s="30" t="s">
        <v>397</v>
      </c>
    </row>
    <row r="2" spans="1:5" x14ac:dyDescent="0.25">
      <c r="A2" s="30">
        <v>1</v>
      </c>
      <c r="B2" s="30" t="s">
        <v>402</v>
      </c>
      <c r="C2" s="36">
        <v>1918108748.73</v>
      </c>
      <c r="D2" s="36">
        <v>4109183748.77</v>
      </c>
      <c r="E2" s="52">
        <f>(D2-C2)/1000</f>
        <v>2191075.0000399998</v>
      </c>
    </row>
    <row r="3" spans="1:5" x14ac:dyDescent="0.25">
      <c r="A3" s="30">
        <v>3</v>
      </c>
      <c r="B3" s="30" t="s">
        <v>407</v>
      </c>
      <c r="C3" s="36">
        <v>46308207.149999999</v>
      </c>
      <c r="D3" s="36">
        <v>263886133.15000001</v>
      </c>
      <c r="E3" s="52">
        <f t="shared" ref="E3:E11" si="0">(D3-C3)/1000</f>
        <v>217577.92600000001</v>
      </c>
    </row>
    <row r="4" spans="1:5" x14ac:dyDescent="0.25">
      <c r="A4" s="28">
        <v>4</v>
      </c>
      <c r="B4" s="30" t="s">
        <v>408</v>
      </c>
      <c r="C4" s="36">
        <v>10089142.98</v>
      </c>
      <c r="D4" s="36">
        <v>73850991.599999994</v>
      </c>
      <c r="E4" s="52">
        <f t="shared" si="0"/>
        <v>63761.84861999999</v>
      </c>
    </row>
    <row r="5" spans="1:5" x14ac:dyDescent="0.25">
      <c r="A5" s="30">
        <v>5</v>
      </c>
      <c r="B5" s="30" t="s">
        <v>409</v>
      </c>
      <c r="C5" s="36">
        <v>5518235.3700000001</v>
      </c>
      <c r="D5" s="36">
        <v>18911942.460000001</v>
      </c>
      <c r="E5" s="52">
        <f t="shared" si="0"/>
        <v>13393.70709</v>
      </c>
    </row>
    <row r="6" spans="1:5" x14ac:dyDescent="0.25">
      <c r="A6" s="28">
        <v>6</v>
      </c>
      <c r="B6" s="30" t="s">
        <v>410</v>
      </c>
      <c r="C6" s="36">
        <v>2622268.38</v>
      </c>
      <c r="D6" s="36">
        <v>72889034.129999995</v>
      </c>
      <c r="E6" s="52">
        <f t="shared" si="0"/>
        <v>70266.765750000006</v>
      </c>
    </row>
    <row r="7" spans="1:5" x14ac:dyDescent="0.25">
      <c r="A7" s="30">
        <v>7</v>
      </c>
      <c r="B7" s="31" t="s">
        <v>70</v>
      </c>
      <c r="C7" s="38">
        <v>96295888.109999999</v>
      </c>
      <c r="D7" s="38">
        <f>+C7</f>
        <v>96295888.109999999</v>
      </c>
      <c r="E7" s="52">
        <f t="shared" si="0"/>
        <v>0</v>
      </c>
    </row>
    <row r="8" spans="1:5" x14ac:dyDescent="0.25">
      <c r="A8" s="28">
        <v>8</v>
      </c>
      <c r="B8" s="31" t="s">
        <v>72</v>
      </c>
      <c r="C8" s="38"/>
      <c r="D8" s="38">
        <v>146197187.5</v>
      </c>
      <c r="E8" s="52">
        <f t="shared" si="0"/>
        <v>146197.1875</v>
      </c>
    </row>
    <row r="9" spans="1:5" x14ac:dyDescent="0.25">
      <c r="A9" s="30">
        <v>9</v>
      </c>
      <c r="B9" s="30" t="s">
        <v>425</v>
      </c>
      <c r="C9" s="36">
        <v>664637573.55999994</v>
      </c>
      <c r="D9" s="36">
        <v>692919362.08000004</v>
      </c>
      <c r="E9" s="52">
        <f t="shared" si="0"/>
        <v>28281.7885200001</v>
      </c>
    </row>
    <row r="10" spans="1:5" x14ac:dyDescent="0.25">
      <c r="A10" s="28">
        <v>10</v>
      </c>
      <c r="B10" s="30" t="s">
        <v>78</v>
      </c>
      <c r="C10" s="36">
        <v>1337290743.45</v>
      </c>
      <c r="D10" s="36">
        <v>2526886556.1100001</v>
      </c>
      <c r="E10" s="52">
        <f t="shared" si="0"/>
        <v>1189595.8126600001</v>
      </c>
    </row>
    <row r="11" spans="1:5" ht="14.3" customHeight="1" x14ac:dyDescent="0.25">
      <c r="A11" s="30">
        <v>11</v>
      </c>
      <c r="B11" s="51" t="s">
        <v>559</v>
      </c>
      <c r="C11" s="39">
        <v>4370849753.1999998</v>
      </c>
      <c r="D11" s="39">
        <v>4370849753.1999998</v>
      </c>
      <c r="E11" s="52">
        <f t="shared" si="0"/>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0C2FB-5DAD-4213-B913-A68B1FA4AF65}">
  <sheetPr>
    <outlinePr summaryBelow="0"/>
    <pageSetUpPr fitToPage="1"/>
  </sheetPr>
  <dimension ref="A1:N41"/>
  <sheetViews>
    <sheetView showGridLines="0" workbookViewId="0">
      <selection activeCell="O26" sqref="O26:R26"/>
    </sheetView>
  </sheetViews>
  <sheetFormatPr defaultRowHeight="14.3" x14ac:dyDescent="0.25"/>
  <cols>
    <col min="1" max="1" width="10.25" customWidth="1"/>
    <col min="2" max="2" width="12.625" customWidth="1"/>
    <col min="3" max="3" width="4.25" customWidth="1"/>
    <col min="4" max="4" width="7.125" customWidth="1"/>
    <col min="5" max="5" width="14" customWidth="1"/>
    <col min="6" max="6" width="13.375" customWidth="1"/>
    <col min="7" max="7" width="3.625" customWidth="1"/>
    <col min="8" max="8" width="10.125" customWidth="1"/>
    <col min="9" max="9" width="0.75" customWidth="1"/>
    <col min="10" max="10" width="8" customWidth="1"/>
    <col min="11" max="11" width="3.625" customWidth="1"/>
    <col min="12" max="12" width="1.375" customWidth="1"/>
    <col min="13" max="13" width="13.25" customWidth="1"/>
    <col min="14" max="14" width="0.375" customWidth="1"/>
  </cols>
  <sheetData>
    <row r="1" spans="1:14" ht="7.5" customHeight="1" x14ac:dyDescent="0.25"/>
    <row r="2" spans="1:14" ht="14.3" customHeight="1" x14ac:dyDescent="0.25">
      <c r="A2" s="199" t="s">
        <v>163</v>
      </c>
      <c r="B2" s="199"/>
      <c r="C2" s="199"/>
      <c r="D2" s="199"/>
      <c r="E2" s="199"/>
      <c r="F2" s="199"/>
      <c r="G2" s="199"/>
      <c r="H2" s="199"/>
      <c r="I2" s="199"/>
      <c r="J2" s="199"/>
      <c r="K2" s="199"/>
      <c r="L2" s="199"/>
      <c r="M2" s="199"/>
      <c r="N2" s="199"/>
    </row>
    <row r="3" spans="1:14" ht="9.6999999999999993" customHeight="1" x14ac:dyDescent="0.25">
      <c r="A3" s="200" t="s">
        <v>0</v>
      </c>
      <c r="B3" s="200"/>
      <c r="C3" s="200"/>
      <c r="D3" s="200"/>
      <c r="E3" s="200"/>
    </row>
    <row r="4" spans="1:14" ht="6.8" customHeight="1" x14ac:dyDescent="0.25">
      <c r="A4" s="200"/>
      <c r="B4" s="200"/>
      <c r="C4" s="200"/>
      <c r="D4" s="200"/>
      <c r="E4" s="200"/>
      <c r="J4" s="202" t="s">
        <v>562</v>
      </c>
      <c r="K4" s="202"/>
      <c r="L4" s="202"/>
      <c r="M4" s="202"/>
    </row>
    <row r="5" spans="1:14" ht="5.3" customHeight="1" x14ac:dyDescent="0.25">
      <c r="A5" s="201" t="s">
        <v>1</v>
      </c>
      <c r="B5" s="201"/>
      <c r="J5" s="202"/>
      <c r="K5" s="202"/>
      <c r="L5" s="202"/>
      <c r="M5" s="202"/>
    </row>
    <row r="6" spans="1:14" ht="5.3" customHeight="1" x14ac:dyDescent="0.25">
      <c r="A6" s="201"/>
      <c r="B6" s="201"/>
    </row>
    <row r="7" spans="1:14" ht="21.1" customHeight="1" x14ac:dyDescent="0.25">
      <c r="A7" s="54" t="s">
        <v>124</v>
      </c>
      <c r="B7" s="215" t="s">
        <v>125</v>
      </c>
      <c r="C7" s="215"/>
      <c r="D7" s="215"/>
      <c r="E7" s="215"/>
      <c r="F7" s="215"/>
      <c r="G7" s="215"/>
      <c r="H7" s="216" t="s">
        <v>126</v>
      </c>
      <c r="I7" s="216"/>
      <c r="J7" s="216"/>
      <c r="K7" s="217" t="s">
        <v>127</v>
      </c>
      <c r="L7" s="217"/>
      <c r="M7" s="217"/>
      <c r="N7" s="217"/>
    </row>
    <row r="8" spans="1:14" ht="12.75" customHeight="1" x14ac:dyDescent="0.25">
      <c r="A8" s="60">
        <v>1</v>
      </c>
      <c r="B8" s="194" t="s">
        <v>128</v>
      </c>
      <c r="C8" s="194"/>
      <c r="D8" s="194"/>
      <c r="E8" s="194"/>
      <c r="F8" s="194"/>
      <c r="G8" s="194"/>
      <c r="H8" s="209">
        <v>17394684301.169998</v>
      </c>
      <c r="I8" s="209"/>
      <c r="J8" s="209"/>
      <c r="K8" s="214">
        <v>8492066410.5</v>
      </c>
      <c r="L8" s="214"/>
      <c r="M8" s="214"/>
      <c r="N8" s="214"/>
    </row>
    <row r="9" spans="1:14" ht="12.1" customHeight="1" x14ac:dyDescent="0.25">
      <c r="A9" s="61">
        <v>2</v>
      </c>
      <c r="B9" s="197" t="s">
        <v>129</v>
      </c>
      <c r="C9" s="197"/>
      <c r="D9" s="197"/>
      <c r="E9" s="197"/>
      <c r="F9" s="197"/>
      <c r="G9" s="197"/>
      <c r="H9" s="211">
        <v>-14343851233.059999</v>
      </c>
      <c r="I9" s="211"/>
      <c r="J9" s="211"/>
      <c r="K9" s="213">
        <v>-6854278063</v>
      </c>
      <c r="L9" s="213"/>
      <c r="M9" s="213"/>
      <c r="N9" s="213"/>
    </row>
    <row r="10" spans="1:14" ht="12.1" customHeight="1" x14ac:dyDescent="0.25">
      <c r="A10" s="60">
        <v>3</v>
      </c>
      <c r="B10" s="194" t="s">
        <v>130</v>
      </c>
      <c r="C10" s="194"/>
      <c r="D10" s="194"/>
      <c r="E10" s="194"/>
      <c r="F10" s="194"/>
      <c r="G10" s="194"/>
      <c r="H10" s="209">
        <v>3050833068.1100001</v>
      </c>
      <c r="I10" s="209"/>
      <c r="J10" s="209"/>
      <c r="K10" s="214">
        <v>1637788347.5</v>
      </c>
      <c r="L10" s="214"/>
      <c r="M10" s="214"/>
      <c r="N10" s="214"/>
    </row>
    <row r="11" spans="1:14" ht="12.75" customHeight="1" x14ac:dyDescent="0.25">
      <c r="A11" s="61">
        <v>4</v>
      </c>
      <c r="B11" s="197" t="s">
        <v>131</v>
      </c>
      <c r="C11" s="197"/>
      <c r="D11" s="197"/>
      <c r="E11" s="197"/>
      <c r="F11" s="197"/>
      <c r="G11" s="197"/>
      <c r="H11" s="211">
        <v>704504002.98000002</v>
      </c>
      <c r="I11" s="211"/>
      <c r="J11" s="211"/>
      <c r="K11" s="213">
        <v>318447205.73000002</v>
      </c>
      <c r="L11" s="213"/>
      <c r="M11" s="213"/>
      <c r="N11" s="213"/>
    </row>
    <row r="12" spans="1:14" ht="12.1" customHeight="1" x14ac:dyDescent="0.25">
      <c r="A12" s="61">
        <v>5</v>
      </c>
      <c r="B12" s="197" t="s">
        <v>132</v>
      </c>
      <c r="C12" s="197"/>
      <c r="D12" s="197"/>
      <c r="E12" s="197"/>
      <c r="F12" s="197"/>
      <c r="G12" s="197"/>
      <c r="H12" s="211">
        <v>149125182.47999999</v>
      </c>
      <c r="I12" s="211"/>
      <c r="J12" s="211"/>
      <c r="K12" s="213">
        <v>79901268.040000007</v>
      </c>
      <c r="L12" s="213"/>
      <c r="M12" s="213"/>
      <c r="N12" s="213"/>
    </row>
    <row r="13" spans="1:14" ht="12.1" customHeight="1" x14ac:dyDescent="0.25">
      <c r="A13" s="61">
        <v>6</v>
      </c>
      <c r="B13" s="197" t="s">
        <v>133</v>
      </c>
      <c r="C13" s="197"/>
      <c r="D13" s="197"/>
      <c r="E13" s="197"/>
      <c r="F13" s="197"/>
      <c r="G13" s="197"/>
      <c r="H13" s="211"/>
      <c r="I13" s="211"/>
      <c r="J13" s="211"/>
      <c r="K13" s="213"/>
      <c r="L13" s="213"/>
      <c r="M13" s="213"/>
      <c r="N13" s="213"/>
    </row>
    <row r="14" spans="1:14" ht="12.75" customHeight="1" x14ac:dyDescent="0.25">
      <c r="A14" s="61">
        <v>7</v>
      </c>
      <c r="B14" s="197" t="s">
        <v>134</v>
      </c>
      <c r="C14" s="197"/>
      <c r="D14" s="197"/>
      <c r="E14" s="197"/>
      <c r="F14" s="197"/>
      <c r="G14" s="197"/>
      <c r="H14" s="211"/>
      <c r="I14" s="211"/>
      <c r="J14" s="211"/>
      <c r="K14" s="213"/>
      <c r="L14" s="213"/>
      <c r="M14" s="213"/>
      <c r="N14" s="213"/>
    </row>
    <row r="15" spans="1:14" ht="12.1" customHeight="1" x14ac:dyDescent="0.25">
      <c r="A15" s="61">
        <v>8</v>
      </c>
      <c r="B15" s="197" t="s">
        <v>135</v>
      </c>
      <c r="C15" s="197"/>
      <c r="D15" s="197"/>
      <c r="E15" s="197"/>
      <c r="F15" s="197"/>
      <c r="G15" s="197"/>
      <c r="H15" s="211">
        <v>487292708.77999997</v>
      </c>
      <c r="I15" s="211"/>
      <c r="J15" s="211"/>
      <c r="K15" s="212">
        <v>206301375.53999999</v>
      </c>
      <c r="L15" s="212"/>
      <c r="M15" s="212"/>
      <c r="N15" s="212"/>
    </row>
    <row r="16" spans="1:14" ht="12.1" customHeight="1" x14ac:dyDescent="0.25">
      <c r="A16" s="61">
        <v>9</v>
      </c>
      <c r="B16" s="197" t="s">
        <v>136</v>
      </c>
      <c r="C16" s="197"/>
      <c r="D16" s="197"/>
      <c r="E16" s="197"/>
      <c r="F16" s="197"/>
      <c r="G16" s="197"/>
      <c r="H16" s="211">
        <v>-1153577454.9100001</v>
      </c>
      <c r="I16" s="211"/>
      <c r="J16" s="211"/>
      <c r="K16" s="213">
        <v>-524439120.85000002</v>
      </c>
      <c r="L16" s="213"/>
      <c r="M16" s="213"/>
      <c r="N16" s="213"/>
    </row>
    <row r="17" spans="1:14" ht="12.75" customHeight="1" x14ac:dyDescent="0.25">
      <c r="A17" s="61">
        <v>10</v>
      </c>
      <c r="B17" s="197" t="s">
        <v>137</v>
      </c>
      <c r="C17" s="197"/>
      <c r="D17" s="197"/>
      <c r="E17" s="197"/>
      <c r="F17" s="197"/>
      <c r="G17" s="197"/>
      <c r="H17" s="211">
        <v>-2624476664.75</v>
      </c>
      <c r="I17" s="211"/>
      <c r="J17" s="211"/>
      <c r="K17" s="213">
        <v>-1255847019.21</v>
      </c>
      <c r="L17" s="213"/>
      <c r="M17" s="213"/>
      <c r="N17" s="213"/>
    </row>
    <row r="18" spans="1:14" ht="12.1" customHeight="1" x14ac:dyDescent="0.25">
      <c r="A18" s="61">
        <v>11</v>
      </c>
      <c r="B18" s="197" t="s">
        <v>138</v>
      </c>
      <c r="C18" s="197"/>
      <c r="D18" s="197"/>
      <c r="E18" s="197"/>
      <c r="F18" s="197"/>
      <c r="G18" s="197"/>
      <c r="H18" s="211">
        <v>-96295888.109999999</v>
      </c>
      <c r="I18" s="211"/>
      <c r="J18" s="211"/>
      <c r="K18" s="213">
        <v>-113080948.73999999</v>
      </c>
      <c r="L18" s="213"/>
      <c r="M18" s="213"/>
      <c r="N18" s="213"/>
    </row>
    <row r="19" spans="1:14" ht="12.1" customHeight="1" x14ac:dyDescent="0.25">
      <c r="A19" s="61">
        <v>12</v>
      </c>
      <c r="B19" s="197" t="s">
        <v>140</v>
      </c>
      <c r="C19" s="197"/>
      <c r="D19" s="197"/>
      <c r="E19" s="197"/>
      <c r="F19" s="197"/>
      <c r="G19" s="197"/>
      <c r="H19" s="211">
        <v>-561743958.53999996</v>
      </c>
      <c r="I19" s="211"/>
      <c r="J19" s="211"/>
      <c r="K19" s="213">
        <v>-348036235.25999999</v>
      </c>
      <c r="L19" s="213"/>
      <c r="M19" s="213"/>
      <c r="N19" s="213"/>
    </row>
    <row r="20" spans="1:14" ht="12.75" customHeight="1" x14ac:dyDescent="0.25">
      <c r="A20" s="61">
        <v>13</v>
      </c>
      <c r="B20" s="197" t="s">
        <v>142</v>
      </c>
      <c r="C20" s="197"/>
      <c r="D20" s="197"/>
      <c r="E20" s="197"/>
      <c r="F20" s="197"/>
      <c r="G20" s="197"/>
      <c r="H20" s="211">
        <v>15362389.449999999</v>
      </c>
      <c r="I20" s="211"/>
      <c r="J20" s="211"/>
      <c r="K20" s="213">
        <v>-2431959.66</v>
      </c>
      <c r="L20" s="213"/>
      <c r="M20" s="213"/>
      <c r="N20" s="213"/>
    </row>
    <row r="21" spans="1:14" ht="12.1" customHeight="1" x14ac:dyDescent="0.25">
      <c r="A21" s="61">
        <v>14</v>
      </c>
      <c r="B21" s="197" t="s">
        <v>143</v>
      </c>
      <c r="C21" s="197"/>
      <c r="D21" s="197"/>
      <c r="E21" s="197"/>
      <c r="F21" s="197"/>
      <c r="G21" s="197"/>
      <c r="H21" s="211">
        <v>63090908.270000003</v>
      </c>
      <c r="I21" s="211"/>
      <c r="J21" s="211"/>
      <c r="K21" s="213">
        <v>44136363.630000003</v>
      </c>
      <c r="L21" s="213"/>
      <c r="M21" s="213"/>
      <c r="N21" s="213"/>
    </row>
    <row r="22" spans="1:14" ht="12.1" customHeight="1" x14ac:dyDescent="0.25">
      <c r="A22" s="61">
        <v>15</v>
      </c>
      <c r="B22" s="197" t="s">
        <v>145</v>
      </c>
      <c r="C22" s="197"/>
      <c r="D22" s="197"/>
      <c r="E22" s="197"/>
      <c r="F22" s="197"/>
      <c r="G22" s="197"/>
      <c r="H22" s="211"/>
      <c r="I22" s="211"/>
      <c r="J22" s="211"/>
      <c r="K22" s="213"/>
      <c r="L22" s="213"/>
      <c r="M22" s="213"/>
      <c r="N22" s="213"/>
    </row>
    <row r="23" spans="1:14" ht="12.1" customHeight="1" x14ac:dyDescent="0.25">
      <c r="A23" s="61">
        <v>16</v>
      </c>
      <c r="B23" s="197" t="s">
        <v>146</v>
      </c>
      <c r="C23" s="197"/>
      <c r="D23" s="197"/>
      <c r="E23" s="197"/>
      <c r="F23" s="197"/>
      <c r="G23" s="197"/>
      <c r="H23" s="211"/>
      <c r="I23" s="211"/>
      <c r="J23" s="211"/>
      <c r="K23" s="213"/>
      <c r="L23" s="213"/>
      <c r="M23" s="213"/>
      <c r="N23" s="213"/>
    </row>
    <row r="24" spans="1:14" ht="12.75" customHeight="1" x14ac:dyDescent="0.25">
      <c r="A24" s="61">
        <v>17</v>
      </c>
      <c r="B24" s="197" t="s">
        <v>147</v>
      </c>
      <c r="C24" s="197"/>
      <c r="D24" s="197"/>
      <c r="E24" s="197"/>
      <c r="F24" s="197"/>
      <c r="G24" s="197"/>
      <c r="H24" s="211"/>
      <c r="I24" s="211"/>
      <c r="J24" s="211"/>
      <c r="K24" s="213"/>
      <c r="L24" s="213"/>
      <c r="M24" s="213"/>
      <c r="N24" s="213"/>
    </row>
    <row r="25" spans="1:14" ht="12.1" customHeight="1" x14ac:dyDescent="0.25">
      <c r="A25" s="60">
        <v>18</v>
      </c>
      <c r="B25" s="194" t="s">
        <v>148</v>
      </c>
      <c r="C25" s="194"/>
      <c r="D25" s="194"/>
      <c r="E25" s="194"/>
      <c r="F25" s="194"/>
      <c r="G25" s="194"/>
      <c r="H25" s="209">
        <v>34114293.759999998</v>
      </c>
      <c r="I25" s="209"/>
      <c r="J25" s="209"/>
      <c r="K25" s="210">
        <v>42739276.719999999</v>
      </c>
      <c r="L25" s="210"/>
      <c r="M25" s="210"/>
      <c r="N25" s="210"/>
    </row>
    <row r="26" spans="1:14" ht="12.1" customHeight="1" x14ac:dyDescent="0.25">
      <c r="A26" s="61">
        <v>19</v>
      </c>
      <c r="B26" s="197" t="s">
        <v>149</v>
      </c>
      <c r="C26" s="197"/>
      <c r="D26" s="197"/>
      <c r="E26" s="197"/>
      <c r="F26" s="197"/>
      <c r="G26" s="197"/>
      <c r="H26" s="211">
        <v>-23414254.789999999</v>
      </c>
      <c r="I26" s="211"/>
      <c r="J26" s="211"/>
      <c r="K26" s="212">
        <v>-7404805.9400000004</v>
      </c>
      <c r="L26" s="212"/>
      <c r="M26" s="212"/>
      <c r="N26" s="212"/>
    </row>
    <row r="27" spans="1:14" ht="12.75" customHeight="1" x14ac:dyDescent="0.25">
      <c r="A27" s="60">
        <v>20</v>
      </c>
      <c r="B27" s="194" t="s">
        <v>151</v>
      </c>
      <c r="C27" s="194"/>
      <c r="D27" s="194"/>
      <c r="E27" s="194"/>
      <c r="F27" s="194"/>
      <c r="G27" s="194"/>
      <c r="H27" s="209">
        <v>10700038.970000001</v>
      </c>
      <c r="I27" s="209"/>
      <c r="J27" s="209"/>
      <c r="K27" s="210">
        <v>35334470.780000001</v>
      </c>
      <c r="L27" s="210"/>
      <c r="M27" s="210"/>
      <c r="N27" s="210"/>
    </row>
    <row r="28" spans="1:14" ht="12.1" customHeight="1" x14ac:dyDescent="0.25">
      <c r="A28" s="60">
        <v>21</v>
      </c>
      <c r="B28" s="194" t="s">
        <v>152</v>
      </c>
      <c r="C28" s="194"/>
      <c r="D28" s="194"/>
      <c r="E28" s="194"/>
      <c r="F28" s="194"/>
      <c r="G28" s="194"/>
      <c r="H28" s="209"/>
      <c r="I28" s="209"/>
      <c r="J28" s="209"/>
      <c r="K28" s="210"/>
      <c r="L28" s="210"/>
      <c r="M28" s="210"/>
      <c r="N28" s="210"/>
    </row>
    <row r="29" spans="1:14" ht="12.1" customHeight="1" x14ac:dyDescent="0.25">
      <c r="A29" s="60">
        <v>22</v>
      </c>
      <c r="B29" s="194" t="s">
        <v>153</v>
      </c>
      <c r="C29" s="194"/>
      <c r="D29" s="194"/>
      <c r="E29" s="194"/>
      <c r="F29" s="194"/>
      <c r="G29" s="194"/>
      <c r="H29" s="209">
        <v>10700038.970000001</v>
      </c>
      <c r="I29" s="209"/>
      <c r="J29" s="209"/>
      <c r="K29" s="210">
        <v>35334470.780000001</v>
      </c>
      <c r="L29" s="210"/>
      <c r="M29" s="210"/>
      <c r="N29" s="210"/>
    </row>
    <row r="30" spans="1:14" ht="12.75" customHeight="1" x14ac:dyDescent="0.25">
      <c r="A30" s="60">
        <v>23</v>
      </c>
      <c r="B30" s="194" t="s">
        <v>154</v>
      </c>
      <c r="C30" s="194"/>
      <c r="D30" s="194"/>
      <c r="E30" s="194"/>
      <c r="F30" s="194"/>
      <c r="G30" s="194"/>
      <c r="H30" s="209"/>
      <c r="I30" s="209"/>
      <c r="J30" s="209"/>
      <c r="K30" s="210"/>
      <c r="L30" s="210"/>
      <c r="M30" s="210"/>
      <c r="N30" s="210"/>
    </row>
    <row r="31" spans="1:14" ht="12.1" customHeight="1" x14ac:dyDescent="0.25">
      <c r="A31" s="61"/>
      <c r="B31" s="197" t="s">
        <v>155</v>
      </c>
      <c r="C31" s="197"/>
      <c r="D31" s="197"/>
      <c r="E31" s="197"/>
      <c r="F31" s="197"/>
      <c r="G31" s="197"/>
      <c r="H31" s="211"/>
      <c r="I31" s="211"/>
      <c r="J31" s="211"/>
      <c r="K31" s="212"/>
      <c r="L31" s="212"/>
      <c r="M31" s="212"/>
      <c r="N31" s="212"/>
    </row>
    <row r="32" spans="1:14" ht="12.1" customHeight="1" x14ac:dyDescent="0.25">
      <c r="A32" s="61"/>
      <c r="B32" s="197" t="s">
        <v>156</v>
      </c>
      <c r="C32" s="197"/>
      <c r="D32" s="197"/>
      <c r="E32" s="197"/>
      <c r="F32" s="197"/>
      <c r="G32" s="197"/>
      <c r="H32" s="211"/>
      <c r="I32" s="211"/>
      <c r="J32" s="211"/>
      <c r="K32" s="212"/>
      <c r="L32" s="212"/>
      <c r="M32" s="212"/>
      <c r="N32" s="212"/>
    </row>
    <row r="33" spans="1:14" ht="12.75" customHeight="1" x14ac:dyDescent="0.25">
      <c r="A33" s="61"/>
      <c r="B33" s="197" t="s">
        <v>157</v>
      </c>
      <c r="C33" s="197"/>
      <c r="D33" s="197"/>
      <c r="E33" s="197"/>
      <c r="F33" s="197"/>
      <c r="G33" s="197"/>
      <c r="H33" s="211"/>
      <c r="I33" s="211"/>
      <c r="J33" s="211"/>
      <c r="K33" s="212"/>
      <c r="L33" s="212"/>
      <c r="M33" s="212"/>
      <c r="N33" s="212"/>
    </row>
    <row r="34" spans="1:14" ht="12.1" customHeight="1" x14ac:dyDescent="0.25">
      <c r="A34" s="60">
        <v>24</v>
      </c>
      <c r="B34" s="194" t="s">
        <v>158</v>
      </c>
      <c r="C34" s="194"/>
      <c r="D34" s="194"/>
      <c r="E34" s="194"/>
      <c r="F34" s="194"/>
      <c r="G34" s="194"/>
      <c r="H34" s="209">
        <v>10700038.970000001</v>
      </c>
      <c r="I34" s="209"/>
      <c r="J34" s="209"/>
      <c r="K34" s="210">
        <v>35334470.780000001</v>
      </c>
      <c r="L34" s="210"/>
      <c r="M34" s="210"/>
      <c r="N34" s="210"/>
    </row>
    <row r="35" spans="1:14" ht="12.1" customHeight="1" x14ac:dyDescent="0.25">
      <c r="A35" s="60">
        <v>25</v>
      </c>
      <c r="B35" s="194" t="s">
        <v>159</v>
      </c>
      <c r="C35" s="194"/>
      <c r="D35" s="194"/>
      <c r="E35" s="194"/>
      <c r="F35" s="194"/>
      <c r="G35" s="194"/>
      <c r="H35" s="209">
        <v>10700038.970000001</v>
      </c>
      <c r="I35" s="209"/>
      <c r="J35" s="209"/>
      <c r="K35" s="210">
        <v>35334470.780000001</v>
      </c>
      <c r="L35" s="210"/>
      <c r="M35" s="210"/>
      <c r="N35" s="210"/>
    </row>
    <row r="36" spans="1:14" ht="27.7" customHeight="1" x14ac:dyDescent="0.25"/>
    <row r="37" spans="1:14" ht="12.1" customHeight="1" x14ac:dyDescent="0.25">
      <c r="D37" s="208" t="s">
        <v>160</v>
      </c>
      <c r="E37" s="208"/>
      <c r="F37" s="208"/>
      <c r="G37" s="3"/>
      <c r="H37" s="3" t="s">
        <v>164</v>
      </c>
      <c r="I37" s="62"/>
      <c r="J37" s="62"/>
      <c r="K37" s="62"/>
    </row>
    <row r="38" spans="1:14" ht="9.6999999999999993" customHeight="1" x14ac:dyDescent="0.25">
      <c r="G38" s="2"/>
      <c r="H38" s="2"/>
    </row>
    <row r="39" spans="1:14" ht="12.1" customHeight="1" x14ac:dyDescent="0.25">
      <c r="D39" s="208" t="s">
        <v>161</v>
      </c>
      <c r="E39" s="208"/>
      <c r="F39" s="208"/>
      <c r="G39" s="3"/>
      <c r="H39" s="3" t="s">
        <v>165</v>
      </c>
      <c r="I39" s="62"/>
      <c r="J39" s="62"/>
      <c r="K39" s="62"/>
    </row>
    <row r="40" spans="1:14" ht="33.799999999999997" customHeight="1" x14ac:dyDescent="0.25"/>
    <row r="41" spans="1:14" ht="12.1" customHeight="1" x14ac:dyDescent="0.25">
      <c r="A41" s="191"/>
      <c r="B41" s="191"/>
      <c r="C41" s="191"/>
      <c r="D41" s="191"/>
      <c r="E41" s="192"/>
      <c r="F41" s="192"/>
      <c r="G41" s="192"/>
      <c r="H41" s="192"/>
      <c r="M41" s="188"/>
      <c r="N41" s="188"/>
    </row>
  </sheetData>
  <mergeCells count="96">
    <mergeCell ref="A2:N2"/>
    <mergeCell ref="A3:E4"/>
    <mergeCell ref="J4:M5"/>
    <mergeCell ref="A5:B6"/>
    <mergeCell ref="B7:G7"/>
    <mergeCell ref="H7:J7"/>
    <mergeCell ref="K7:N7"/>
    <mergeCell ref="B8:G8"/>
    <mergeCell ref="H8:J8"/>
    <mergeCell ref="K8:N8"/>
    <mergeCell ref="B9:G9"/>
    <mergeCell ref="H9:J9"/>
    <mergeCell ref="K9:N9"/>
    <mergeCell ref="B10:G10"/>
    <mergeCell ref="H10:J10"/>
    <mergeCell ref="K10:N10"/>
    <mergeCell ref="B11:G11"/>
    <mergeCell ref="H11:J11"/>
    <mergeCell ref="K11:N11"/>
    <mergeCell ref="B12:G12"/>
    <mergeCell ref="H12:J12"/>
    <mergeCell ref="K12:N12"/>
    <mergeCell ref="B13:G13"/>
    <mergeCell ref="H13:J13"/>
    <mergeCell ref="K13:N13"/>
    <mergeCell ref="B14:G14"/>
    <mergeCell ref="H14:J14"/>
    <mergeCell ref="K14:N14"/>
    <mergeCell ref="B15:G15"/>
    <mergeCell ref="H15:J15"/>
    <mergeCell ref="K15:N15"/>
    <mergeCell ref="B16:G16"/>
    <mergeCell ref="H16:J16"/>
    <mergeCell ref="K16:N16"/>
    <mergeCell ref="B17:G17"/>
    <mergeCell ref="H17:J17"/>
    <mergeCell ref="K17:N17"/>
    <mergeCell ref="B18:G18"/>
    <mergeCell ref="H18:J18"/>
    <mergeCell ref="K18:N18"/>
    <mergeCell ref="B19:G19"/>
    <mergeCell ref="H19:J19"/>
    <mergeCell ref="K19:N19"/>
    <mergeCell ref="B20:G20"/>
    <mergeCell ref="H20:J20"/>
    <mergeCell ref="K20:N20"/>
    <mergeCell ref="B21:G21"/>
    <mergeCell ref="H21:J21"/>
    <mergeCell ref="K21:N21"/>
    <mergeCell ref="B22:G22"/>
    <mergeCell ref="H22:J22"/>
    <mergeCell ref="K22:N22"/>
    <mergeCell ref="B23:G23"/>
    <mergeCell ref="H23:J23"/>
    <mergeCell ref="K23:N23"/>
    <mergeCell ref="B24:G24"/>
    <mergeCell ref="H24:J24"/>
    <mergeCell ref="K24:N24"/>
    <mergeCell ref="B25:G25"/>
    <mergeCell ref="H25:J25"/>
    <mergeCell ref="K25:N25"/>
    <mergeCell ref="B26:G26"/>
    <mergeCell ref="H26:J26"/>
    <mergeCell ref="K26:N26"/>
    <mergeCell ref="B27:G27"/>
    <mergeCell ref="H27:J27"/>
    <mergeCell ref="K27:N27"/>
    <mergeCell ref="B28:G28"/>
    <mergeCell ref="H28:J28"/>
    <mergeCell ref="K28:N28"/>
    <mergeCell ref="B29:G29"/>
    <mergeCell ref="H29:J29"/>
    <mergeCell ref="K29:N29"/>
    <mergeCell ref="B30:G30"/>
    <mergeCell ref="H30:J30"/>
    <mergeCell ref="K30:N30"/>
    <mergeCell ref="B31:G31"/>
    <mergeCell ref="H31:J31"/>
    <mergeCell ref="K31:N31"/>
    <mergeCell ref="B32:G32"/>
    <mergeCell ref="H32:J32"/>
    <mergeCell ref="K32:N32"/>
    <mergeCell ref="B33:G33"/>
    <mergeCell ref="H33:J33"/>
    <mergeCell ref="K33:N33"/>
    <mergeCell ref="B34:G34"/>
    <mergeCell ref="H34:J34"/>
    <mergeCell ref="K34:N34"/>
    <mergeCell ref="B35:G35"/>
    <mergeCell ref="H35:J35"/>
    <mergeCell ref="K35:N35"/>
    <mergeCell ref="M41:N41"/>
    <mergeCell ref="D37:F37"/>
    <mergeCell ref="D39:F39"/>
    <mergeCell ref="A41:D41"/>
    <mergeCell ref="E41:H41"/>
  </mergeCells>
  <pageMargins left="0.5" right="0.20000000298023199" top="0.20000000298023199" bottom="0.20000000298023199" header="0.3" footer="0.3"/>
  <pageSetup paperSize="9" scale="9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155F8-CE47-4674-8E2D-2C499C169844}">
  <sheetPr>
    <outlinePr summaryBelow="0"/>
    <pageSetUpPr fitToPage="1"/>
  </sheetPr>
  <dimension ref="A1:Y33"/>
  <sheetViews>
    <sheetView showGridLines="0" workbookViewId="0">
      <selection activeCell="T26" sqref="T26"/>
    </sheetView>
  </sheetViews>
  <sheetFormatPr defaultRowHeight="14.3" x14ac:dyDescent="0.25"/>
  <cols>
    <col min="1" max="1" width="4.375" customWidth="1"/>
    <col min="2" max="2" width="18.375" customWidth="1"/>
    <col min="3" max="3" width="5.625" customWidth="1"/>
    <col min="4" max="4" width="5.875" customWidth="1"/>
    <col min="5" max="5" width="1.625" customWidth="1"/>
    <col min="6" max="6" width="6.875" customWidth="1"/>
    <col min="7" max="7" width="5.625" customWidth="1"/>
    <col min="8" max="8" width="4.875" customWidth="1"/>
    <col min="9" max="10" width="2" customWidth="1"/>
    <col min="11" max="11" width="4.875" customWidth="1"/>
    <col min="12" max="12" width="0.125" customWidth="1"/>
    <col min="13" max="13" width="9.375" customWidth="1"/>
    <col min="14" max="14" width="8.875" customWidth="1"/>
    <col min="15" max="15" width="5.625" customWidth="1"/>
    <col min="16" max="16" width="8.25" customWidth="1"/>
    <col min="17" max="17" width="6.125" customWidth="1"/>
    <col min="18" max="18" width="10.375" customWidth="1"/>
    <col min="19" max="19" width="3.875" customWidth="1"/>
    <col min="20" max="20" width="14.375" customWidth="1"/>
    <col min="21" max="21" width="8" customWidth="1"/>
    <col min="22" max="22" width="8.875" customWidth="1"/>
    <col min="23" max="24" width="0.125" customWidth="1"/>
    <col min="25" max="25" width="16.25" bestFit="1" customWidth="1"/>
  </cols>
  <sheetData>
    <row r="1" spans="1:24" ht="7.5" customHeight="1" x14ac:dyDescent="0.25"/>
    <row r="2" spans="1:24" ht="14.3" customHeight="1" x14ac:dyDescent="0.25">
      <c r="A2" s="223" t="s">
        <v>243</v>
      </c>
      <c r="B2" s="223"/>
      <c r="C2" s="223"/>
      <c r="D2" s="223"/>
      <c r="E2" s="223"/>
      <c r="F2" s="223"/>
      <c r="G2" s="223"/>
      <c r="H2" s="223"/>
      <c r="I2" s="223"/>
      <c r="J2" s="223"/>
      <c r="K2" s="223"/>
      <c r="L2" s="223"/>
      <c r="M2" s="223"/>
      <c r="N2" s="223"/>
      <c r="O2" s="223"/>
      <c r="P2" s="223"/>
      <c r="Q2" s="223"/>
      <c r="R2" s="223"/>
      <c r="S2" s="223"/>
      <c r="T2" s="223"/>
      <c r="U2" s="223"/>
      <c r="V2" s="223"/>
      <c r="W2" s="223"/>
      <c r="X2" s="223"/>
    </row>
    <row r="3" spans="1:24" ht="11.25" customHeight="1" x14ac:dyDescent="0.25">
      <c r="A3" s="200" t="s">
        <v>0</v>
      </c>
      <c r="B3" s="200"/>
      <c r="C3" s="200"/>
      <c r="D3" s="200"/>
      <c r="E3" s="200"/>
      <c r="F3" s="200"/>
      <c r="G3" s="200"/>
    </row>
    <row r="4" spans="1:24" ht="5.3" customHeight="1" x14ac:dyDescent="0.25">
      <c r="A4" s="200"/>
      <c r="B4" s="200"/>
      <c r="C4" s="200"/>
      <c r="D4" s="200"/>
      <c r="E4" s="200"/>
      <c r="F4" s="200"/>
      <c r="G4" s="200"/>
      <c r="S4" s="188" t="s">
        <v>562</v>
      </c>
      <c r="T4" s="188"/>
      <c r="U4" s="188"/>
      <c r="V4" s="188"/>
      <c r="W4" s="188"/>
    </row>
    <row r="5" spans="1:24" ht="1.55" customHeight="1" x14ac:dyDescent="0.25">
      <c r="S5" s="188"/>
      <c r="T5" s="188"/>
      <c r="U5" s="188"/>
      <c r="V5" s="188"/>
      <c r="W5" s="188"/>
    </row>
    <row r="6" spans="1:24" ht="4.5999999999999996" customHeight="1" x14ac:dyDescent="0.25">
      <c r="A6" s="224" t="s">
        <v>1</v>
      </c>
      <c r="B6" s="224"/>
      <c r="S6" s="188"/>
      <c r="T6" s="188"/>
      <c r="U6" s="188"/>
      <c r="V6" s="188"/>
      <c r="W6" s="188"/>
    </row>
    <row r="7" spans="1:24" ht="5.3" customHeight="1" x14ac:dyDescent="0.25">
      <c r="A7" s="224"/>
      <c r="B7" s="224"/>
    </row>
    <row r="8" spans="1:24" ht="30.75" customHeight="1" x14ac:dyDescent="0.25">
      <c r="A8" s="59" t="s">
        <v>166</v>
      </c>
      <c r="B8" s="207" t="s">
        <v>125</v>
      </c>
      <c r="C8" s="207"/>
      <c r="D8" s="207" t="s">
        <v>167</v>
      </c>
      <c r="E8" s="207"/>
      <c r="F8" s="207"/>
      <c r="G8" s="207" t="s">
        <v>107</v>
      </c>
      <c r="H8" s="207"/>
      <c r="I8" s="207"/>
      <c r="J8" s="207"/>
      <c r="K8" s="207" t="s">
        <v>109</v>
      </c>
      <c r="L8" s="207"/>
      <c r="M8" s="207"/>
      <c r="N8" s="207" t="s">
        <v>111</v>
      </c>
      <c r="O8" s="207"/>
      <c r="P8" s="207" t="s">
        <v>168</v>
      </c>
      <c r="Q8" s="207"/>
      <c r="R8" s="207" t="s">
        <v>115</v>
      </c>
      <c r="S8" s="207"/>
      <c r="T8" s="55" t="s">
        <v>117</v>
      </c>
      <c r="U8" s="207" t="s">
        <v>169</v>
      </c>
      <c r="V8" s="207"/>
      <c r="W8" s="207"/>
      <c r="X8" s="207"/>
    </row>
    <row r="9" spans="1:24" ht="21.1" customHeight="1" x14ac:dyDescent="0.25">
      <c r="A9" s="63">
        <v>1</v>
      </c>
      <c r="B9" s="222" t="s">
        <v>170</v>
      </c>
      <c r="C9" s="222"/>
      <c r="D9" s="195">
        <v>2587027589</v>
      </c>
      <c r="E9" s="195"/>
      <c r="F9" s="195"/>
      <c r="G9" s="195">
        <v>0</v>
      </c>
      <c r="H9" s="195"/>
      <c r="I9" s="195"/>
      <c r="J9" s="195"/>
      <c r="K9" s="195">
        <v>0</v>
      </c>
      <c r="L9" s="195"/>
      <c r="M9" s="195"/>
      <c r="N9" s="195">
        <v>999486536.10000002</v>
      </c>
      <c r="O9" s="195"/>
      <c r="P9" s="195">
        <v>0</v>
      </c>
      <c r="Q9" s="195"/>
      <c r="R9" s="195">
        <v>8247270172.3900003</v>
      </c>
      <c r="S9" s="195"/>
      <c r="T9" s="56">
        <v>22658662993.23</v>
      </c>
      <c r="U9" s="195">
        <v>34492447290.720001</v>
      </c>
      <c r="V9" s="195"/>
      <c r="W9" s="195"/>
      <c r="X9" s="195"/>
    </row>
    <row r="10" spans="1:24" ht="20.25" customHeight="1" x14ac:dyDescent="0.25">
      <c r="A10" s="64">
        <v>2</v>
      </c>
      <c r="B10" s="221" t="s">
        <v>171</v>
      </c>
      <c r="C10" s="221"/>
      <c r="D10" s="198">
        <v>0</v>
      </c>
      <c r="E10" s="198"/>
      <c r="F10" s="198"/>
      <c r="G10" s="198">
        <v>0</v>
      </c>
      <c r="H10" s="198"/>
      <c r="I10" s="198"/>
      <c r="J10" s="198"/>
      <c r="K10" s="198">
        <v>0</v>
      </c>
      <c r="L10" s="198"/>
      <c r="M10" s="198"/>
      <c r="N10" s="198">
        <v>0</v>
      </c>
      <c r="O10" s="198"/>
      <c r="P10" s="198">
        <v>0</v>
      </c>
      <c r="Q10" s="198"/>
      <c r="R10" s="198">
        <v>0</v>
      </c>
      <c r="S10" s="198"/>
      <c r="T10" s="57">
        <v>-2083023412.3</v>
      </c>
      <c r="U10" s="198">
        <f>SUM(D10:T10)</f>
        <v>-2083023412.3</v>
      </c>
      <c r="V10" s="198"/>
      <c r="W10" s="198"/>
      <c r="X10" s="198"/>
    </row>
    <row r="11" spans="1:24" ht="12.75" customHeight="1" x14ac:dyDescent="0.25">
      <c r="A11" s="64">
        <v>3</v>
      </c>
      <c r="B11" s="221" t="s">
        <v>172</v>
      </c>
      <c r="C11" s="221"/>
      <c r="D11" s="198"/>
      <c r="E11" s="198"/>
      <c r="F11" s="198"/>
      <c r="G11" s="198"/>
      <c r="H11" s="198"/>
      <c r="I11" s="198"/>
      <c r="J11" s="198"/>
      <c r="K11" s="198"/>
      <c r="L11" s="198"/>
      <c r="M11" s="198"/>
      <c r="N11" s="198"/>
      <c r="O11" s="198"/>
      <c r="P11" s="198"/>
      <c r="Q11" s="198"/>
      <c r="R11" s="198"/>
      <c r="S11" s="198"/>
      <c r="T11" s="57"/>
      <c r="U11" s="198">
        <f t="shared" ref="U11:U16" si="0">SUM(D11:T11)</f>
        <v>0</v>
      </c>
      <c r="V11" s="198"/>
      <c r="W11" s="198"/>
      <c r="X11" s="198"/>
    </row>
    <row r="12" spans="1:24" ht="20.25" customHeight="1" x14ac:dyDescent="0.25">
      <c r="A12" s="64">
        <v>4</v>
      </c>
      <c r="B12" s="221" t="s">
        <v>153</v>
      </c>
      <c r="C12" s="221"/>
      <c r="D12" s="198">
        <v>0</v>
      </c>
      <c r="E12" s="198"/>
      <c r="F12" s="198"/>
      <c r="G12" s="198">
        <v>0</v>
      </c>
      <c r="H12" s="198"/>
      <c r="I12" s="198"/>
      <c r="J12" s="198"/>
      <c r="K12" s="198">
        <v>0</v>
      </c>
      <c r="L12" s="198"/>
      <c r="M12" s="198"/>
      <c r="N12" s="198">
        <v>0</v>
      </c>
      <c r="O12" s="198"/>
      <c r="P12" s="198">
        <v>0</v>
      </c>
      <c r="Q12" s="198"/>
      <c r="R12" s="198">
        <v>0</v>
      </c>
      <c r="S12" s="198"/>
      <c r="T12" s="57">
        <v>10700038.970000001</v>
      </c>
      <c r="U12" s="198">
        <f t="shared" si="0"/>
        <v>10700038.970000001</v>
      </c>
      <c r="V12" s="198"/>
      <c r="W12" s="198"/>
      <c r="X12" s="198"/>
    </row>
    <row r="13" spans="1:24" ht="12.1" customHeight="1" x14ac:dyDescent="0.25">
      <c r="A13" s="64">
        <v>5</v>
      </c>
      <c r="B13" s="221" t="s">
        <v>154</v>
      </c>
      <c r="C13" s="221"/>
      <c r="D13" s="198">
        <v>0</v>
      </c>
      <c r="E13" s="198"/>
      <c r="F13" s="198"/>
      <c r="G13" s="198">
        <v>0</v>
      </c>
      <c r="H13" s="198"/>
      <c r="I13" s="198"/>
      <c r="J13" s="198"/>
      <c r="K13" s="198">
        <v>0</v>
      </c>
      <c r="L13" s="198"/>
      <c r="M13" s="198"/>
      <c r="N13" s="198">
        <v>0</v>
      </c>
      <c r="O13" s="198"/>
      <c r="P13" s="198">
        <v>0</v>
      </c>
      <c r="Q13" s="198"/>
      <c r="R13" s="198">
        <v>0</v>
      </c>
      <c r="S13" s="198"/>
      <c r="T13" s="57"/>
      <c r="U13" s="198">
        <f t="shared" si="0"/>
        <v>0</v>
      </c>
      <c r="V13" s="198"/>
      <c r="W13" s="198"/>
      <c r="X13" s="198"/>
    </row>
    <row r="14" spans="1:24" ht="12.75" customHeight="1" x14ac:dyDescent="0.25">
      <c r="A14" s="64">
        <v>6</v>
      </c>
      <c r="B14" s="221" t="s">
        <v>173</v>
      </c>
      <c r="C14" s="221"/>
      <c r="D14" s="198">
        <v>0</v>
      </c>
      <c r="E14" s="198"/>
      <c r="F14" s="198"/>
      <c r="G14" s="198">
        <v>0</v>
      </c>
      <c r="H14" s="198"/>
      <c r="I14" s="198"/>
      <c r="J14" s="198"/>
      <c r="K14" s="198">
        <v>0</v>
      </c>
      <c r="L14" s="198"/>
      <c r="M14" s="198"/>
      <c r="N14" s="198">
        <v>0</v>
      </c>
      <c r="O14" s="198"/>
      <c r="P14" s="198">
        <v>0</v>
      </c>
      <c r="Q14" s="198"/>
      <c r="R14" s="198">
        <v>0</v>
      </c>
      <c r="S14" s="198"/>
      <c r="T14" s="57">
        <v>0</v>
      </c>
      <c r="U14" s="198">
        <f t="shared" si="0"/>
        <v>0</v>
      </c>
      <c r="V14" s="198"/>
      <c r="W14" s="198"/>
      <c r="X14" s="198"/>
    </row>
    <row r="15" spans="1:24" ht="12.1" customHeight="1" x14ac:dyDescent="0.25">
      <c r="A15" s="64">
        <v>7</v>
      </c>
      <c r="B15" s="221" t="s">
        <v>174</v>
      </c>
      <c r="C15" s="221"/>
      <c r="D15" s="198">
        <v>0</v>
      </c>
      <c r="E15" s="198"/>
      <c r="F15" s="198"/>
      <c r="G15" s="198">
        <v>0</v>
      </c>
      <c r="H15" s="198"/>
      <c r="I15" s="198"/>
      <c r="J15" s="198"/>
      <c r="K15" s="198">
        <v>0</v>
      </c>
      <c r="L15" s="198"/>
      <c r="M15" s="198"/>
      <c r="N15" s="198">
        <v>0</v>
      </c>
      <c r="O15" s="198"/>
      <c r="P15" s="198">
        <v>0</v>
      </c>
      <c r="Q15" s="198"/>
      <c r="R15" s="198">
        <v>0</v>
      </c>
      <c r="S15" s="198"/>
      <c r="T15" s="57">
        <v>0</v>
      </c>
      <c r="U15" s="198">
        <f t="shared" si="0"/>
        <v>0</v>
      </c>
      <c r="V15" s="198"/>
      <c r="W15" s="198"/>
      <c r="X15" s="198"/>
    </row>
    <row r="16" spans="1:24" ht="21.1" customHeight="1" x14ac:dyDescent="0.25">
      <c r="A16" s="64">
        <v>8</v>
      </c>
      <c r="B16" s="221" t="s">
        <v>175</v>
      </c>
      <c r="C16" s="221"/>
      <c r="D16" s="198">
        <v>0</v>
      </c>
      <c r="E16" s="198"/>
      <c r="F16" s="198"/>
      <c r="G16" s="198">
        <v>0</v>
      </c>
      <c r="H16" s="198"/>
      <c r="I16" s="198"/>
      <c r="J16" s="198"/>
      <c r="K16" s="198">
        <v>0</v>
      </c>
      <c r="L16" s="198"/>
      <c r="M16" s="198"/>
      <c r="N16" s="198">
        <v>4248068509</v>
      </c>
      <c r="O16" s="198"/>
      <c r="P16" s="198">
        <v>0</v>
      </c>
      <c r="Q16" s="198"/>
      <c r="R16" s="198">
        <v>0</v>
      </c>
      <c r="S16" s="198"/>
      <c r="T16" s="57"/>
      <c r="U16" s="198">
        <f t="shared" si="0"/>
        <v>4248068509</v>
      </c>
      <c r="V16" s="198"/>
      <c r="W16" s="198"/>
      <c r="X16" s="198"/>
    </row>
    <row r="17" spans="1:25" ht="20.25" customHeight="1" x14ac:dyDescent="0.25">
      <c r="A17" s="63">
        <v>1</v>
      </c>
      <c r="B17" s="222" t="s">
        <v>176</v>
      </c>
      <c r="C17" s="222"/>
      <c r="D17" s="195">
        <f>+D9</f>
        <v>2587027589</v>
      </c>
      <c r="E17" s="195"/>
      <c r="F17" s="195"/>
      <c r="G17" s="195"/>
      <c r="H17" s="195"/>
      <c r="I17" s="195"/>
      <c r="J17" s="195"/>
      <c r="K17" s="195"/>
      <c r="L17" s="195"/>
      <c r="M17" s="195"/>
      <c r="N17" s="195">
        <v>5247555045.1000004</v>
      </c>
      <c r="O17" s="195"/>
      <c r="P17" s="195"/>
      <c r="Q17" s="195"/>
      <c r="R17" s="195">
        <v>8247270172.3900003</v>
      </c>
      <c r="S17" s="195"/>
      <c r="T17" s="56">
        <v>20586339619.900002</v>
      </c>
      <c r="U17" s="195">
        <f>SUM(U9:X16)</f>
        <v>36668192426.389999</v>
      </c>
      <c r="V17" s="195"/>
      <c r="W17" s="195"/>
      <c r="X17" s="195"/>
    </row>
    <row r="18" spans="1:25" ht="30.1" customHeight="1" x14ac:dyDescent="0.25">
      <c r="A18" s="64">
        <v>2</v>
      </c>
      <c r="B18" s="221" t="s">
        <v>565</v>
      </c>
      <c r="C18" s="221"/>
      <c r="D18" s="198">
        <v>0</v>
      </c>
      <c r="E18" s="198"/>
      <c r="F18" s="198"/>
      <c r="G18" s="198">
        <v>0</v>
      </c>
      <c r="H18" s="198"/>
      <c r="I18" s="198"/>
      <c r="J18" s="198"/>
      <c r="K18" s="198">
        <v>0</v>
      </c>
      <c r="L18" s="198"/>
      <c r="M18" s="198"/>
      <c r="N18" s="198"/>
      <c r="O18" s="198"/>
      <c r="P18" s="198">
        <v>0</v>
      </c>
      <c r="Q18" s="198"/>
      <c r="R18" s="198">
        <v>0</v>
      </c>
      <c r="S18" s="198"/>
      <c r="T18" s="57">
        <v>22610209462.009998</v>
      </c>
      <c r="U18" s="198">
        <f>SUM(D18:T18)</f>
        <v>22610209462.009998</v>
      </c>
      <c r="V18" s="198"/>
      <c r="W18" s="198"/>
      <c r="X18" s="198"/>
    </row>
    <row r="19" spans="1:25" ht="12.1" customHeight="1" x14ac:dyDescent="0.25">
      <c r="A19" s="63">
        <v>3</v>
      </c>
      <c r="B19" s="222" t="s">
        <v>177</v>
      </c>
      <c r="C19" s="222"/>
      <c r="D19" s="195">
        <v>0</v>
      </c>
      <c r="E19" s="195"/>
      <c r="F19" s="195"/>
      <c r="G19" s="195">
        <v>0</v>
      </c>
      <c r="H19" s="195"/>
      <c r="I19" s="195"/>
      <c r="J19" s="195"/>
      <c r="K19" s="195">
        <v>0</v>
      </c>
      <c r="L19" s="195"/>
      <c r="M19" s="195"/>
      <c r="N19" s="195">
        <v>0</v>
      </c>
      <c r="O19" s="195"/>
      <c r="P19" s="195">
        <v>0</v>
      </c>
      <c r="Q19" s="195"/>
      <c r="R19" s="195">
        <v>0</v>
      </c>
      <c r="S19" s="195"/>
      <c r="T19" s="56">
        <v>0</v>
      </c>
      <c r="U19" s="198">
        <f t="shared" ref="U19:U24" si="1">SUM(D19:T19)</f>
        <v>0</v>
      </c>
      <c r="V19" s="198"/>
      <c r="W19" s="198"/>
      <c r="X19" s="198"/>
    </row>
    <row r="20" spans="1:25" ht="21.1" customHeight="1" x14ac:dyDescent="0.25">
      <c r="A20" s="64">
        <v>4</v>
      </c>
      <c r="B20" s="221" t="s">
        <v>153</v>
      </c>
      <c r="C20" s="221"/>
      <c r="D20" s="198">
        <v>0</v>
      </c>
      <c r="E20" s="198"/>
      <c r="F20" s="198"/>
      <c r="G20" s="198">
        <v>0</v>
      </c>
      <c r="H20" s="198"/>
      <c r="I20" s="198"/>
      <c r="J20" s="198"/>
      <c r="K20" s="198">
        <v>0</v>
      </c>
      <c r="L20" s="198"/>
      <c r="M20" s="198"/>
      <c r="N20" s="198">
        <v>0</v>
      </c>
      <c r="O20" s="198"/>
      <c r="P20" s="198">
        <v>0</v>
      </c>
      <c r="Q20" s="198"/>
      <c r="R20" s="198">
        <v>0</v>
      </c>
      <c r="S20" s="198"/>
      <c r="T20" s="57">
        <v>35334470.780000001</v>
      </c>
      <c r="U20" s="198">
        <f t="shared" si="1"/>
        <v>35334470.780000001</v>
      </c>
      <c r="V20" s="198"/>
      <c r="W20" s="198"/>
      <c r="X20" s="198"/>
    </row>
    <row r="21" spans="1:25" ht="12.1" customHeight="1" x14ac:dyDescent="0.25">
      <c r="A21" s="64">
        <v>5</v>
      </c>
      <c r="B21" s="221" t="s">
        <v>154</v>
      </c>
      <c r="C21" s="221"/>
      <c r="D21" s="198">
        <v>0</v>
      </c>
      <c r="E21" s="198"/>
      <c r="F21" s="198"/>
      <c r="G21" s="198">
        <v>0</v>
      </c>
      <c r="H21" s="198"/>
      <c r="I21" s="198"/>
      <c r="J21" s="198"/>
      <c r="K21" s="198">
        <v>0</v>
      </c>
      <c r="L21" s="198"/>
      <c r="M21" s="198"/>
      <c r="N21" s="198"/>
      <c r="O21" s="198"/>
      <c r="P21" s="198"/>
      <c r="Q21" s="198"/>
      <c r="R21" s="198">
        <v>-151391538.03</v>
      </c>
      <c r="S21" s="198"/>
      <c r="T21" s="57">
        <v>0</v>
      </c>
      <c r="U21" s="198">
        <f t="shared" si="1"/>
        <v>-151391538.03</v>
      </c>
      <c r="V21" s="198"/>
      <c r="W21" s="198"/>
      <c r="X21" s="198"/>
    </row>
    <row r="22" spans="1:25" ht="12.1" customHeight="1" x14ac:dyDescent="0.25">
      <c r="A22" s="64">
        <v>6</v>
      </c>
      <c r="B22" s="221" t="s">
        <v>173</v>
      </c>
      <c r="C22" s="221"/>
      <c r="D22" s="198"/>
      <c r="E22" s="198"/>
      <c r="F22" s="198"/>
      <c r="G22" s="198"/>
      <c r="H22" s="198"/>
      <c r="I22" s="198"/>
      <c r="J22" s="198"/>
      <c r="K22" s="198"/>
      <c r="L22" s="198"/>
      <c r="M22" s="198"/>
      <c r="N22" s="198">
        <v>0</v>
      </c>
      <c r="O22" s="198"/>
      <c r="P22" s="198">
        <v>0</v>
      </c>
      <c r="Q22" s="198"/>
      <c r="R22" s="198">
        <v>0</v>
      </c>
      <c r="S22" s="198"/>
      <c r="T22" s="57">
        <v>0</v>
      </c>
      <c r="U22" s="198">
        <f t="shared" si="1"/>
        <v>0</v>
      </c>
      <c r="V22" s="198"/>
      <c r="W22" s="198"/>
      <c r="X22" s="198"/>
    </row>
    <row r="23" spans="1:25" ht="12.75" customHeight="1" x14ac:dyDescent="0.25">
      <c r="A23" s="64">
        <v>7</v>
      </c>
      <c r="B23" s="221" t="s">
        <v>174</v>
      </c>
      <c r="C23" s="221"/>
      <c r="D23" s="198">
        <v>0</v>
      </c>
      <c r="E23" s="198"/>
      <c r="F23" s="198"/>
      <c r="G23" s="198">
        <v>0</v>
      </c>
      <c r="H23" s="198"/>
      <c r="I23" s="198"/>
      <c r="J23" s="198"/>
      <c r="K23" s="198">
        <v>0</v>
      </c>
      <c r="L23" s="198"/>
      <c r="M23" s="198"/>
      <c r="N23" s="198">
        <v>0</v>
      </c>
      <c r="O23" s="198"/>
      <c r="P23" s="198">
        <v>0</v>
      </c>
      <c r="Q23" s="198"/>
      <c r="R23" s="198">
        <v>0</v>
      </c>
      <c r="S23" s="198"/>
      <c r="T23" s="57"/>
      <c r="U23" s="198">
        <f t="shared" si="1"/>
        <v>0</v>
      </c>
      <c r="V23" s="198"/>
      <c r="W23" s="198"/>
      <c r="X23" s="198"/>
    </row>
    <row r="24" spans="1:25" ht="20.25" customHeight="1" x14ac:dyDescent="0.25">
      <c r="A24" s="64">
        <v>8</v>
      </c>
      <c r="B24" s="221" t="s">
        <v>175</v>
      </c>
      <c r="C24" s="221"/>
      <c r="D24" s="198">
        <v>0</v>
      </c>
      <c r="E24" s="198"/>
      <c r="F24" s="198"/>
      <c r="G24" s="198">
        <v>0</v>
      </c>
      <c r="H24" s="198"/>
      <c r="I24" s="198"/>
      <c r="J24" s="198"/>
      <c r="K24" s="198">
        <v>0</v>
      </c>
      <c r="L24" s="198"/>
      <c r="M24" s="198"/>
      <c r="N24" s="198">
        <v>8840633417.1299992</v>
      </c>
      <c r="O24" s="198"/>
      <c r="P24" s="198">
        <v>0</v>
      </c>
      <c r="Q24" s="198"/>
      <c r="R24" s="198">
        <v>0</v>
      </c>
      <c r="S24" s="198"/>
      <c r="T24" s="57">
        <v>0</v>
      </c>
      <c r="U24" s="198">
        <f t="shared" si="1"/>
        <v>8840633417.1299992</v>
      </c>
      <c r="V24" s="198"/>
      <c r="W24" s="198"/>
      <c r="X24" s="198"/>
    </row>
    <row r="25" spans="1:25" ht="23.3" customHeight="1" x14ac:dyDescent="0.25">
      <c r="A25" s="64">
        <v>9</v>
      </c>
      <c r="B25" s="220" t="s">
        <v>178</v>
      </c>
      <c r="C25" s="220"/>
      <c r="D25" s="198">
        <f>SUM(D17:F24)</f>
        <v>2587027589</v>
      </c>
      <c r="E25" s="198"/>
      <c r="F25" s="198"/>
      <c r="G25" s="198">
        <v>0</v>
      </c>
      <c r="H25" s="198"/>
      <c r="I25" s="198"/>
      <c r="J25" s="198"/>
      <c r="K25" s="198">
        <v>0</v>
      </c>
      <c r="L25" s="198"/>
      <c r="M25" s="198"/>
      <c r="N25" s="198">
        <f>SUM(N17:O24)</f>
        <v>14088188462.23</v>
      </c>
      <c r="O25" s="198"/>
      <c r="P25" s="198">
        <v>0</v>
      </c>
      <c r="Q25" s="198"/>
      <c r="R25" s="198">
        <f>SUM(R12:S24)</f>
        <v>8095878634.3600006</v>
      </c>
      <c r="S25" s="198"/>
      <c r="T25" s="57">
        <f>SUM(T17:T24)</f>
        <v>43231883552.690002</v>
      </c>
      <c r="U25" s="198">
        <f>SUM(U17:V24)</f>
        <v>68002978238.279991</v>
      </c>
      <c r="V25" s="198"/>
      <c r="W25" s="198"/>
      <c r="X25" s="198"/>
      <c r="Y25" s="71"/>
    </row>
    <row r="26" spans="1:25" ht="32.299999999999997" customHeight="1" x14ac:dyDescent="0.25"/>
    <row r="27" spans="1:25" ht="11.25" customHeight="1" x14ac:dyDescent="0.25">
      <c r="F27" s="65" t="s">
        <v>179</v>
      </c>
      <c r="G27" s="65"/>
      <c r="H27" s="65"/>
      <c r="I27" s="65"/>
      <c r="J27" s="219" t="s">
        <v>180</v>
      </c>
      <c r="K27" s="219"/>
      <c r="L27" s="219"/>
      <c r="M27" s="219"/>
      <c r="N27" s="219"/>
      <c r="O27" s="62"/>
      <c r="P27" s="70" t="s">
        <v>164</v>
      </c>
      <c r="Q27" s="62"/>
      <c r="R27" s="62"/>
      <c r="S27" s="62"/>
    </row>
    <row r="28" spans="1:25" ht="0.7" customHeight="1" x14ac:dyDescent="0.25">
      <c r="F28" s="65"/>
      <c r="G28" s="65"/>
      <c r="H28" s="65"/>
      <c r="I28" s="65"/>
      <c r="J28" s="65"/>
      <c r="K28" s="65"/>
      <c r="L28" s="65"/>
      <c r="P28" s="2"/>
    </row>
    <row r="29" spans="1:25" ht="5.3" customHeight="1" x14ac:dyDescent="0.25"/>
    <row r="30" spans="1:25" ht="0.7" customHeight="1" x14ac:dyDescent="0.25">
      <c r="O30" s="62"/>
      <c r="Q30" s="62"/>
      <c r="R30" s="62"/>
      <c r="S30" s="62"/>
    </row>
    <row r="31" spans="1:25" ht="11.25" customHeight="1" x14ac:dyDescent="0.25">
      <c r="F31" s="218" t="s">
        <v>181</v>
      </c>
      <c r="G31" s="218"/>
      <c r="H31" s="218"/>
      <c r="I31" s="218"/>
      <c r="J31" s="219" t="s">
        <v>180</v>
      </c>
      <c r="K31" s="219"/>
      <c r="L31" s="219"/>
      <c r="M31" s="219"/>
      <c r="N31" s="219"/>
      <c r="O31" s="62"/>
      <c r="P31" s="189" t="s">
        <v>165</v>
      </c>
      <c r="Q31" s="189"/>
      <c r="R31" s="62"/>
      <c r="S31" s="62"/>
    </row>
    <row r="32" spans="1:25" ht="0.7" customHeight="1" x14ac:dyDescent="0.25">
      <c r="F32" s="65"/>
      <c r="G32" s="65"/>
      <c r="H32" s="65"/>
      <c r="I32" s="65"/>
      <c r="J32" s="65"/>
      <c r="K32" s="65"/>
    </row>
    <row r="33" ht="38.25" customHeight="1" x14ac:dyDescent="0.25"/>
  </sheetData>
  <mergeCells count="152">
    <mergeCell ref="A2:X2"/>
    <mergeCell ref="A3:G4"/>
    <mergeCell ref="S4:W6"/>
    <mergeCell ref="A6:B7"/>
    <mergeCell ref="B8:C8"/>
    <mergeCell ref="D8:F8"/>
    <mergeCell ref="G8:J8"/>
    <mergeCell ref="K8:M8"/>
    <mergeCell ref="N8:O8"/>
    <mergeCell ref="P8:Q8"/>
    <mergeCell ref="R8:S8"/>
    <mergeCell ref="U8:X8"/>
    <mergeCell ref="B9:C9"/>
    <mergeCell ref="D9:F9"/>
    <mergeCell ref="G9:J9"/>
    <mergeCell ref="K9:M9"/>
    <mergeCell ref="N9:O9"/>
    <mergeCell ref="P9:Q9"/>
    <mergeCell ref="R9:S9"/>
    <mergeCell ref="U9:X9"/>
    <mergeCell ref="R10:S10"/>
    <mergeCell ref="U10:X10"/>
    <mergeCell ref="B11:C11"/>
    <mergeCell ref="D11:F11"/>
    <mergeCell ref="G11:J11"/>
    <mergeCell ref="K11:M11"/>
    <mergeCell ref="N11:O11"/>
    <mergeCell ref="P11:Q11"/>
    <mergeCell ref="R11:S11"/>
    <mergeCell ref="U11:X11"/>
    <mergeCell ref="B10:C10"/>
    <mergeCell ref="D10:F10"/>
    <mergeCell ref="G10:J10"/>
    <mergeCell ref="K10:M10"/>
    <mergeCell ref="N10:O10"/>
    <mergeCell ref="P10:Q10"/>
    <mergeCell ref="R12:S12"/>
    <mergeCell ref="U12:X12"/>
    <mergeCell ref="B13:C13"/>
    <mergeCell ref="D13:F13"/>
    <mergeCell ref="G13:J13"/>
    <mergeCell ref="K13:M13"/>
    <mergeCell ref="N13:O13"/>
    <mergeCell ref="P13:Q13"/>
    <mergeCell ref="R13:S13"/>
    <mergeCell ref="U13:X13"/>
    <mergeCell ref="B12:C12"/>
    <mergeCell ref="D12:F12"/>
    <mergeCell ref="G12:J12"/>
    <mergeCell ref="K12:M12"/>
    <mergeCell ref="N12:O12"/>
    <mergeCell ref="P12:Q12"/>
    <mergeCell ref="R14:S14"/>
    <mergeCell ref="U14:X14"/>
    <mergeCell ref="B15:C15"/>
    <mergeCell ref="D15:F15"/>
    <mergeCell ref="G15:J15"/>
    <mergeCell ref="K15:M15"/>
    <mergeCell ref="N15:O15"/>
    <mergeCell ref="P15:Q15"/>
    <mergeCell ref="R15:S15"/>
    <mergeCell ref="U15:X15"/>
    <mergeCell ref="B14:C14"/>
    <mergeCell ref="D14:F14"/>
    <mergeCell ref="G14:J14"/>
    <mergeCell ref="K14:M14"/>
    <mergeCell ref="N14:O14"/>
    <mergeCell ref="P14:Q14"/>
    <mergeCell ref="R16:S16"/>
    <mergeCell ref="U16:X16"/>
    <mergeCell ref="B17:C17"/>
    <mergeCell ref="D17:F17"/>
    <mergeCell ref="G17:J17"/>
    <mergeCell ref="K17:M17"/>
    <mergeCell ref="N17:O17"/>
    <mergeCell ref="P17:Q17"/>
    <mergeCell ref="R17:S17"/>
    <mergeCell ref="U17:X17"/>
    <mergeCell ref="B16:C16"/>
    <mergeCell ref="D16:F16"/>
    <mergeCell ref="G16:J16"/>
    <mergeCell ref="K16:M16"/>
    <mergeCell ref="N16:O16"/>
    <mergeCell ref="P16:Q16"/>
    <mergeCell ref="R18:S18"/>
    <mergeCell ref="U18:X18"/>
    <mergeCell ref="B19:C19"/>
    <mergeCell ref="D19:F19"/>
    <mergeCell ref="G19:J19"/>
    <mergeCell ref="K19:M19"/>
    <mergeCell ref="N19:O19"/>
    <mergeCell ref="P19:Q19"/>
    <mergeCell ref="R19:S19"/>
    <mergeCell ref="U19:X19"/>
    <mergeCell ref="B18:C18"/>
    <mergeCell ref="D18:F18"/>
    <mergeCell ref="G18:J18"/>
    <mergeCell ref="K18:M18"/>
    <mergeCell ref="N18:O18"/>
    <mergeCell ref="P18:Q18"/>
    <mergeCell ref="R20:S20"/>
    <mergeCell ref="U20:X20"/>
    <mergeCell ref="B21:C21"/>
    <mergeCell ref="D21:F21"/>
    <mergeCell ref="G21:J21"/>
    <mergeCell ref="K21:M21"/>
    <mergeCell ref="N21:O21"/>
    <mergeCell ref="P21:Q21"/>
    <mergeCell ref="R21:S21"/>
    <mergeCell ref="U21:X21"/>
    <mergeCell ref="B20:C20"/>
    <mergeCell ref="D20:F20"/>
    <mergeCell ref="G20:J20"/>
    <mergeCell ref="K20:M20"/>
    <mergeCell ref="N20:O20"/>
    <mergeCell ref="P20:Q20"/>
    <mergeCell ref="R22:S22"/>
    <mergeCell ref="U22:X22"/>
    <mergeCell ref="B23:C23"/>
    <mergeCell ref="D23:F23"/>
    <mergeCell ref="G23:J23"/>
    <mergeCell ref="K23:M23"/>
    <mergeCell ref="N23:O23"/>
    <mergeCell ref="P23:Q23"/>
    <mergeCell ref="R23:S23"/>
    <mergeCell ref="U23:X23"/>
    <mergeCell ref="B22:C22"/>
    <mergeCell ref="D22:F22"/>
    <mergeCell ref="G22:J22"/>
    <mergeCell ref="K22:M22"/>
    <mergeCell ref="N22:O22"/>
    <mergeCell ref="P22:Q22"/>
    <mergeCell ref="P31:Q31"/>
    <mergeCell ref="F31:I31"/>
    <mergeCell ref="J27:N27"/>
    <mergeCell ref="J31:N31"/>
    <mergeCell ref="R24:S24"/>
    <mergeCell ref="U24:X24"/>
    <mergeCell ref="B25:C25"/>
    <mergeCell ref="D25:F25"/>
    <mergeCell ref="G25:J25"/>
    <mergeCell ref="K25:M25"/>
    <mergeCell ref="N25:O25"/>
    <mergeCell ref="P25:Q25"/>
    <mergeCell ref="R25:S25"/>
    <mergeCell ref="U25:X25"/>
    <mergeCell ref="B24:C24"/>
    <mergeCell ref="D24:F24"/>
    <mergeCell ref="G24:J24"/>
    <mergeCell ref="K24:M24"/>
    <mergeCell ref="N24:O24"/>
    <mergeCell ref="P24:Q24"/>
  </mergeCells>
  <pageMargins left="0.5" right="0.5" top="0.5" bottom="0.5" header="0.3" footer="0.3"/>
  <pageSetup paperSize="9" scale="9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35C91-EA12-48AB-85B7-07C9BE48DD7B}">
  <sheetPr>
    <outlinePr summaryBelow="0"/>
    <pageSetUpPr fitToPage="1"/>
  </sheetPr>
  <dimension ref="A1:O71"/>
  <sheetViews>
    <sheetView showGridLines="0" workbookViewId="0">
      <selection activeCell="O34" sqref="O34"/>
    </sheetView>
  </sheetViews>
  <sheetFormatPr defaultRowHeight="14.3" x14ac:dyDescent="0.25"/>
  <cols>
    <col min="1" max="1" width="10.25" customWidth="1"/>
    <col min="2" max="2" width="12.625" customWidth="1"/>
    <col min="3" max="3" width="4.625" customWidth="1"/>
    <col min="4" max="4" width="6.875" customWidth="1"/>
    <col min="5" max="5" width="14" customWidth="1"/>
    <col min="6" max="6" width="11.125" customWidth="1"/>
    <col min="7" max="7" width="7.125" customWidth="1"/>
    <col min="8" max="8" width="8.875" customWidth="1"/>
    <col min="9" max="9" width="1.125" customWidth="1"/>
    <col min="10" max="10" width="6.625" customWidth="1"/>
    <col min="11" max="11" width="6" customWidth="1"/>
    <col min="12" max="12" width="4.75" customWidth="1"/>
    <col min="13" max="13" width="9" customWidth="1"/>
    <col min="14" max="14" width="13.75" bestFit="1" customWidth="1"/>
    <col min="15" max="15" width="16.5" customWidth="1"/>
  </cols>
  <sheetData>
    <row r="1" spans="1:13" ht="7.5" customHeight="1" x14ac:dyDescent="0.25"/>
    <row r="2" spans="1:13" ht="14.3" customHeight="1" x14ac:dyDescent="0.25">
      <c r="A2" s="199" t="s">
        <v>242</v>
      </c>
      <c r="B2" s="199"/>
      <c r="C2" s="199"/>
      <c r="D2" s="199"/>
      <c r="E2" s="199"/>
      <c r="F2" s="199"/>
      <c r="G2" s="199"/>
      <c r="H2" s="199"/>
      <c r="I2" s="199"/>
      <c r="J2" s="199"/>
      <c r="K2" s="199"/>
      <c r="L2" s="199"/>
      <c r="M2" s="199"/>
    </row>
    <row r="3" spans="1:13" ht="5.3" customHeight="1" x14ac:dyDescent="0.25"/>
    <row r="4" spans="1:13" ht="12.1" customHeight="1" x14ac:dyDescent="0.25">
      <c r="A4" s="200" t="s">
        <v>0</v>
      </c>
      <c r="B4" s="200"/>
      <c r="C4" s="200"/>
      <c r="D4" s="200"/>
      <c r="E4" s="200"/>
    </row>
    <row r="5" spans="1:13" ht="4.5999999999999996" customHeight="1" x14ac:dyDescent="0.25">
      <c r="A5" s="200"/>
      <c r="B5" s="200"/>
      <c r="C5" s="200"/>
      <c r="D5" s="200"/>
      <c r="E5" s="200"/>
      <c r="J5" s="202" t="s">
        <v>562</v>
      </c>
      <c r="K5" s="202"/>
      <c r="L5" s="202"/>
      <c r="M5" s="202"/>
    </row>
    <row r="6" spans="1:13" ht="1.55" customHeight="1" x14ac:dyDescent="0.25">
      <c r="J6" s="202"/>
      <c r="K6" s="202"/>
      <c r="L6" s="202"/>
      <c r="M6" s="202"/>
    </row>
    <row r="7" spans="1:13" ht="6.8" customHeight="1" x14ac:dyDescent="0.25">
      <c r="A7" s="201" t="s">
        <v>1</v>
      </c>
      <c r="B7" s="201"/>
      <c r="J7" s="202"/>
      <c r="K7" s="202"/>
      <c r="L7" s="202"/>
      <c r="M7" s="202"/>
    </row>
    <row r="8" spans="1:13" ht="3.1" customHeight="1" x14ac:dyDescent="0.25">
      <c r="A8" s="201"/>
      <c r="B8" s="201"/>
    </row>
    <row r="9" spans="1:13" ht="18" customHeight="1" x14ac:dyDescent="0.25">
      <c r="A9" s="66" t="s">
        <v>182</v>
      </c>
      <c r="B9" s="232" t="s">
        <v>125</v>
      </c>
      <c r="C9" s="232"/>
      <c r="D9" s="232"/>
      <c r="E9" s="232"/>
      <c r="F9" s="232"/>
      <c r="G9" s="232"/>
      <c r="H9" s="203" t="s">
        <v>183</v>
      </c>
      <c r="I9" s="203"/>
      <c r="J9" s="203"/>
      <c r="K9" s="217" t="s">
        <v>127</v>
      </c>
      <c r="L9" s="217"/>
      <c r="M9" s="217"/>
    </row>
    <row r="10" spans="1:13" ht="12.75" customHeight="1" x14ac:dyDescent="0.25">
      <c r="A10" s="67" t="s">
        <v>7</v>
      </c>
      <c r="B10" s="225" t="s">
        <v>184</v>
      </c>
      <c r="C10" s="225"/>
      <c r="D10" s="225"/>
      <c r="E10" s="225"/>
      <c r="F10" s="225"/>
      <c r="G10" s="225"/>
      <c r="H10" s="226"/>
      <c r="I10" s="226"/>
      <c r="J10" s="226"/>
      <c r="K10" s="227"/>
      <c r="L10" s="227"/>
      <c r="M10" s="227"/>
    </row>
    <row r="11" spans="1:13" ht="12.1" customHeight="1" x14ac:dyDescent="0.25">
      <c r="A11" s="68" t="s">
        <v>9</v>
      </c>
      <c r="B11" s="229" t="s">
        <v>185</v>
      </c>
      <c r="C11" s="229"/>
      <c r="D11" s="229"/>
      <c r="E11" s="229"/>
      <c r="F11" s="229"/>
      <c r="G11" s="229"/>
      <c r="H11" s="230">
        <v>22255207759.639999</v>
      </c>
      <c r="I11" s="230"/>
      <c r="J11" s="230"/>
      <c r="K11" s="231">
        <v>8324239575.2299995</v>
      </c>
      <c r="L11" s="231"/>
      <c r="M11" s="231"/>
    </row>
    <row r="12" spans="1:13" ht="12.1" customHeight="1" x14ac:dyDescent="0.25">
      <c r="A12" s="68"/>
      <c r="B12" s="229" t="s">
        <v>186</v>
      </c>
      <c r="C12" s="229"/>
      <c r="D12" s="229"/>
      <c r="E12" s="229"/>
      <c r="F12" s="229"/>
      <c r="G12" s="229"/>
      <c r="H12" s="230">
        <v>16385808286.85</v>
      </c>
      <c r="I12" s="230"/>
      <c r="J12" s="230"/>
      <c r="K12" s="231">
        <v>7754839829.6300001</v>
      </c>
      <c r="L12" s="231"/>
      <c r="M12" s="231"/>
    </row>
    <row r="13" spans="1:13" ht="12.75" customHeight="1" x14ac:dyDescent="0.25">
      <c r="A13" s="68"/>
      <c r="B13" s="229" t="s">
        <v>187</v>
      </c>
      <c r="C13" s="229"/>
      <c r="D13" s="229"/>
      <c r="E13" s="229"/>
      <c r="F13" s="229"/>
      <c r="G13" s="229"/>
      <c r="H13" s="230"/>
      <c r="I13" s="230"/>
      <c r="J13" s="230"/>
      <c r="K13" s="231"/>
      <c r="L13" s="231"/>
      <c r="M13" s="231"/>
    </row>
    <row r="14" spans="1:13" ht="12.1" customHeight="1" x14ac:dyDescent="0.25">
      <c r="A14" s="68"/>
      <c r="B14" s="229" t="s">
        <v>188</v>
      </c>
      <c r="C14" s="229"/>
      <c r="D14" s="229"/>
      <c r="E14" s="229"/>
      <c r="F14" s="229"/>
      <c r="G14" s="229"/>
      <c r="H14" s="230"/>
      <c r="I14" s="230"/>
      <c r="J14" s="230"/>
      <c r="K14" s="231"/>
      <c r="L14" s="231"/>
      <c r="M14" s="231"/>
    </row>
    <row r="15" spans="1:13" ht="12.1" customHeight="1" x14ac:dyDescent="0.25">
      <c r="A15" s="68"/>
      <c r="B15" s="229" t="s">
        <v>189</v>
      </c>
      <c r="C15" s="229"/>
      <c r="D15" s="229"/>
      <c r="E15" s="229"/>
      <c r="F15" s="229"/>
      <c r="G15" s="229"/>
      <c r="H15" s="230"/>
      <c r="I15" s="230"/>
      <c r="J15" s="230"/>
      <c r="K15" s="231"/>
      <c r="L15" s="231"/>
      <c r="M15" s="231"/>
    </row>
    <row r="16" spans="1:13" ht="12.75" customHeight="1" x14ac:dyDescent="0.25">
      <c r="A16" s="68"/>
      <c r="B16" s="229" t="s">
        <v>190</v>
      </c>
      <c r="C16" s="229"/>
      <c r="D16" s="229"/>
      <c r="E16" s="229"/>
      <c r="F16" s="229"/>
      <c r="G16" s="229"/>
      <c r="H16" s="230"/>
      <c r="I16" s="230"/>
      <c r="J16" s="230"/>
      <c r="K16" s="231"/>
      <c r="L16" s="231"/>
      <c r="M16" s="231"/>
    </row>
    <row r="17" spans="1:13" ht="12.1" customHeight="1" x14ac:dyDescent="0.25">
      <c r="A17" s="68"/>
      <c r="B17" s="229" t="s">
        <v>191</v>
      </c>
      <c r="C17" s="229"/>
      <c r="D17" s="229"/>
      <c r="E17" s="229"/>
      <c r="F17" s="229"/>
      <c r="G17" s="229"/>
      <c r="H17" s="230">
        <v>5869399472.79</v>
      </c>
      <c r="I17" s="230"/>
      <c r="J17" s="230"/>
      <c r="K17" s="231">
        <v>569399745.60000002</v>
      </c>
      <c r="L17" s="231"/>
      <c r="M17" s="231"/>
    </row>
    <row r="18" spans="1:13" ht="12.1" customHeight="1" x14ac:dyDescent="0.25">
      <c r="A18" s="68" t="s">
        <v>31</v>
      </c>
      <c r="B18" s="229" t="s">
        <v>192</v>
      </c>
      <c r="C18" s="229"/>
      <c r="D18" s="229"/>
      <c r="E18" s="229"/>
      <c r="F18" s="229"/>
      <c r="G18" s="229"/>
      <c r="H18" s="230">
        <v>-17005010599.379999</v>
      </c>
      <c r="I18" s="230"/>
      <c r="J18" s="230"/>
      <c r="K18" s="231">
        <f>SUM(K19:M27)</f>
        <v>-8004752077.3099995</v>
      </c>
      <c r="L18" s="231"/>
      <c r="M18" s="231"/>
    </row>
    <row r="19" spans="1:13" ht="12.75" customHeight="1" x14ac:dyDescent="0.25">
      <c r="A19" s="68"/>
      <c r="B19" s="229" t="s">
        <v>193</v>
      </c>
      <c r="C19" s="229"/>
      <c r="D19" s="229"/>
      <c r="E19" s="229"/>
      <c r="F19" s="229"/>
      <c r="G19" s="229"/>
      <c r="H19" s="230">
        <v>-5595715573.6599998</v>
      </c>
      <c r="I19" s="230"/>
      <c r="J19" s="230"/>
      <c r="K19" s="231">
        <v>-2998334039.5999999</v>
      </c>
      <c r="L19" s="231"/>
      <c r="M19" s="231"/>
    </row>
    <row r="20" spans="1:13" ht="12.1" customHeight="1" x14ac:dyDescent="0.25">
      <c r="A20" s="68"/>
      <c r="B20" s="229" t="s">
        <v>194</v>
      </c>
      <c r="C20" s="229"/>
      <c r="D20" s="229"/>
      <c r="E20" s="229"/>
      <c r="F20" s="229"/>
      <c r="G20" s="229"/>
      <c r="H20" s="230">
        <v>-1562035284.71</v>
      </c>
      <c r="I20" s="230"/>
      <c r="J20" s="230"/>
      <c r="K20" s="231">
        <v>-819201456.75999999</v>
      </c>
      <c r="L20" s="231"/>
      <c r="M20" s="231"/>
    </row>
    <row r="21" spans="1:13" ht="12.1" customHeight="1" x14ac:dyDescent="0.25">
      <c r="A21" s="68"/>
      <c r="B21" s="229" t="s">
        <v>195</v>
      </c>
      <c r="C21" s="229"/>
      <c r="D21" s="229"/>
      <c r="E21" s="229"/>
      <c r="F21" s="229"/>
      <c r="G21" s="229"/>
      <c r="H21" s="230">
        <v>-3170282874.2399998</v>
      </c>
      <c r="I21" s="230"/>
      <c r="J21" s="230"/>
      <c r="K21" s="231">
        <v>-983079501.83000004</v>
      </c>
      <c r="L21" s="231"/>
      <c r="M21" s="231"/>
    </row>
    <row r="22" spans="1:13" ht="12.75" customHeight="1" x14ac:dyDescent="0.25">
      <c r="A22" s="68"/>
      <c r="B22" s="229" t="s">
        <v>196</v>
      </c>
      <c r="C22" s="229"/>
      <c r="D22" s="229"/>
      <c r="E22" s="229"/>
      <c r="F22" s="229"/>
      <c r="G22" s="229"/>
      <c r="H22" s="230">
        <v>-2939341701.4099998</v>
      </c>
      <c r="I22" s="230"/>
      <c r="J22" s="230"/>
      <c r="K22" s="231">
        <v>-1321881377.1600001</v>
      </c>
      <c r="L22" s="231"/>
      <c r="M22" s="231"/>
    </row>
    <row r="23" spans="1:13" ht="12.1" customHeight="1" x14ac:dyDescent="0.25">
      <c r="A23" s="68"/>
      <c r="B23" s="229" t="s">
        <v>197</v>
      </c>
      <c r="C23" s="229"/>
      <c r="D23" s="229"/>
      <c r="E23" s="229"/>
      <c r="F23" s="229"/>
      <c r="G23" s="229"/>
      <c r="H23" s="230">
        <v>-353297320.93000001</v>
      </c>
      <c r="I23" s="230"/>
      <c r="J23" s="230"/>
      <c r="K23" s="231">
        <v>-225955127.63999999</v>
      </c>
      <c r="L23" s="231"/>
      <c r="M23" s="231"/>
    </row>
    <row r="24" spans="1:13" ht="12.1" customHeight="1" x14ac:dyDescent="0.25">
      <c r="A24" s="68"/>
      <c r="B24" s="229" t="s">
        <v>198</v>
      </c>
      <c r="C24" s="229"/>
      <c r="D24" s="229"/>
      <c r="E24" s="229"/>
      <c r="F24" s="229"/>
      <c r="G24" s="229"/>
      <c r="H24" s="230"/>
      <c r="I24" s="230"/>
      <c r="J24" s="230"/>
      <c r="K24" s="231"/>
      <c r="L24" s="231"/>
      <c r="M24" s="231"/>
    </row>
    <row r="25" spans="1:13" ht="12.75" customHeight="1" x14ac:dyDescent="0.25">
      <c r="A25" s="68"/>
      <c r="B25" s="229" t="s">
        <v>199</v>
      </c>
      <c r="C25" s="229"/>
      <c r="D25" s="229"/>
      <c r="E25" s="229"/>
      <c r="F25" s="229"/>
      <c r="G25" s="229"/>
      <c r="H25" s="230">
        <v>-945788489.78999996</v>
      </c>
      <c r="I25" s="230"/>
      <c r="J25" s="230"/>
      <c r="K25" s="231">
        <v>-784070608.27999997</v>
      </c>
      <c r="L25" s="231"/>
      <c r="M25" s="231"/>
    </row>
    <row r="26" spans="1:13" ht="12.1" customHeight="1" x14ac:dyDescent="0.25">
      <c r="A26" s="68"/>
      <c r="B26" s="229" t="s">
        <v>200</v>
      </c>
      <c r="C26" s="229"/>
      <c r="D26" s="229"/>
      <c r="E26" s="229"/>
      <c r="F26" s="229"/>
      <c r="G26" s="229"/>
      <c r="H26" s="230">
        <v>-34620582.719999999</v>
      </c>
      <c r="I26" s="230"/>
      <c r="J26" s="230"/>
      <c r="K26" s="231">
        <v>-520677.27</v>
      </c>
      <c r="L26" s="231"/>
      <c r="M26" s="231"/>
    </row>
    <row r="27" spans="1:13" ht="12.1" customHeight="1" x14ac:dyDescent="0.25">
      <c r="A27" s="68"/>
      <c r="B27" s="229" t="s">
        <v>201</v>
      </c>
      <c r="C27" s="229"/>
      <c r="D27" s="229"/>
      <c r="E27" s="229"/>
      <c r="F27" s="229"/>
      <c r="G27" s="229"/>
      <c r="H27" s="230">
        <v>-2403928771.9200001</v>
      </c>
      <c r="I27" s="230"/>
      <c r="J27" s="230"/>
      <c r="K27" s="231">
        <v>-871709288.76999998</v>
      </c>
      <c r="L27" s="231"/>
      <c r="M27" s="231"/>
    </row>
    <row r="28" spans="1:13" ht="12.75" customHeight="1" x14ac:dyDescent="0.25">
      <c r="A28" s="67" t="s">
        <v>51</v>
      </c>
      <c r="B28" s="225" t="s">
        <v>202</v>
      </c>
      <c r="C28" s="225"/>
      <c r="D28" s="225"/>
      <c r="E28" s="225"/>
      <c r="F28" s="225"/>
      <c r="G28" s="225"/>
      <c r="H28" s="226">
        <v>5250197160.2600002</v>
      </c>
      <c r="I28" s="226"/>
      <c r="J28" s="226"/>
      <c r="K28" s="227">
        <f>+K11+K18</f>
        <v>319487497.92000008</v>
      </c>
      <c r="L28" s="227"/>
      <c r="M28" s="227"/>
    </row>
    <row r="29" spans="1:13" ht="12.1" customHeight="1" x14ac:dyDescent="0.25">
      <c r="A29" s="67" t="s">
        <v>53</v>
      </c>
      <c r="B29" s="225" t="s">
        <v>203</v>
      </c>
      <c r="C29" s="225"/>
      <c r="D29" s="225"/>
      <c r="E29" s="225"/>
      <c r="F29" s="225"/>
      <c r="G29" s="225"/>
      <c r="H29" s="226"/>
      <c r="I29" s="226"/>
      <c r="J29" s="226"/>
      <c r="K29" s="227"/>
      <c r="L29" s="227"/>
      <c r="M29" s="227"/>
    </row>
    <row r="30" spans="1:13" ht="12.1" customHeight="1" x14ac:dyDescent="0.25">
      <c r="A30" s="68" t="s">
        <v>55</v>
      </c>
      <c r="B30" s="229" t="s">
        <v>185</v>
      </c>
      <c r="C30" s="229"/>
      <c r="D30" s="229"/>
      <c r="E30" s="229"/>
      <c r="F30" s="229"/>
      <c r="G30" s="229"/>
      <c r="H30" s="230">
        <v>57971309</v>
      </c>
      <c r="I30" s="230"/>
      <c r="J30" s="230"/>
      <c r="K30" s="231">
        <f>SUM(K31:M38)</f>
        <v>88697420.659999996</v>
      </c>
      <c r="L30" s="231"/>
      <c r="M30" s="231"/>
    </row>
    <row r="31" spans="1:13" ht="12.1" customHeight="1" x14ac:dyDescent="0.25">
      <c r="A31" s="68"/>
      <c r="B31" s="229" t="s">
        <v>204</v>
      </c>
      <c r="C31" s="229"/>
      <c r="D31" s="229"/>
      <c r="E31" s="229"/>
      <c r="F31" s="229"/>
      <c r="G31" s="229"/>
      <c r="H31" s="230">
        <v>29100000</v>
      </c>
      <c r="I31" s="230"/>
      <c r="J31" s="230"/>
      <c r="K31" s="231">
        <v>79550000</v>
      </c>
      <c r="L31" s="231"/>
      <c r="M31" s="231"/>
    </row>
    <row r="32" spans="1:13" ht="12.75" customHeight="1" x14ac:dyDescent="0.25">
      <c r="A32" s="68"/>
      <c r="B32" s="229" t="s">
        <v>205</v>
      </c>
      <c r="C32" s="229"/>
      <c r="D32" s="229"/>
      <c r="E32" s="229"/>
      <c r="F32" s="229"/>
      <c r="G32" s="229"/>
      <c r="H32" s="230"/>
      <c r="I32" s="230"/>
      <c r="J32" s="230"/>
      <c r="K32" s="231"/>
      <c r="L32" s="231"/>
      <c r="M32" s="231"/>
    </row>
    <row r="33" spans="1:13" ht="12.1" customHeight="1" x14ac:dyDescent="0.25">
      <c r="A33" s="68"/>
      <c r="B33" s="229" t="s">
        <v>206</v>
      </c>
      <c r="C33" s="229"/>
      <c r="D33" s="229"/>
      <c r="E33" s="229"/>
      <c r="F33" s="229"/>
      <c r="G33" s="229"/>
      <c r="H33" s="230"/>
      <c r="I33" s="230"/>
      <c r="J33" s="230"/>
      <c r="K33" s="231"/>
      <c r="L33" s="231"/>
      <c r="M33" s="231"/>
    </row>
    <row r="34" spans="1:13" ht="12.1" customHeight="1" x14ac:dyDescent="0.25">
      <c r="A34" s="68"/>
      <c r="B34" s="229" t="s">
        <v>207</v>
      </c>
      <c r="C34" s="229"/>
      <c r="D34" s="229"/>
      <c r="E34" s="229"/>
      <c r="F34" s="229"/>
      <c r="G34" s="229"/>
      <c r="H34" s="230"/>
      <c r="I34" s="230"/>
      <c r="J34" s="230"/>
      <c r="K34" s="231"/>
      <c r="L34" s="231"/>
      <c r="M34" s="231"/>
    </row>
    <row r="35" spans="1:13" ht="12.75" customHeight="1" x14ac:dyDescent="0.25">
      <c r="A35" s="68"/>
      <c r="B35" s="229" t="s">
        <v>208</v>
      </c>
      <c r="C35" s="229"/>
      <c r="D35" s="229"/>
      <c r="E35" s="229"/>
      <c r="F35" s="229"/>
      <c r="G35" s="229"/>
      <c r="H35" s="230">
        <v>22548209</v>
      </c>
      <c r="I35" s="230"/>
      <c r="J35" s="230"/>
      <c r="K35" s="231">
        <v>4333839</v>
      </c>
      <c r="L35" s="231"/>
      <c r="M35" s="231"/>
    </row>
    <row r="36" spans="1:13" ht="12.1" customHeight="1" x14ac:dyDescent="0.25">
      <c r="A36" s="68"/>
      <c r="B36" s="229" t="s">
        <v>209</v>
      </c>
      <c r="C36" s="229"/>
      <c r="D36" s="229"/>
      <c r="E36" s="229"/>
      <c r="F36" s="229"/>
      <c r="G36" s="229"/>
      <c r="H36" s="230">
        <v>6323100</v>
      </c>
      <c r="I36" s="230"/>
      <c r="J36" s="230"/>
      <c r="K36" s="231">
        <v>4813581.66</v>
      </c>
      <c r="L36" s="231"/>
      <c r="M36" s="231"/>
    </row>
    <row r="37" spans="1:13" ht="12.1" customHeight="1" x14ac:dyDescent="0.25">
      <c r="A37" s="68"/>
      <c r="B37" s="229" t="s">
        <v>210</v>
      </c>
      <c r="C37" s="229"/>
      <c r="D37" s="229"/>
      <c r="E37" s="229"/>
      <c r="F37" s="229"/>
      <c r="G37" s="229"/>
      <c r="H37" s="230"/>
      <c r="I37" s="230"/>
      <c r="J37" s="230"/>
      <c r="K37" s="231"/>
      <c r="L37" s="231"/>
      <c r="M37" s="231"/>
    </row>
    <row r="38" spans="1:13" ht="12.75" customHeight="1" x14ac:dyDescent="0.25">
      <c r="A38" s="68"/>
      <c r="B38" s="229" t="s">
        <v>211</v>
      </c>
      <c r="C38" s="229"/>
      <c r="D38" s="229"/>
      <c r="E38" s="229"/>
      <c r="F38" s="229"/>
      <c r="G38" s="229"/>
      <c r="H38" s="230"/>
      <c r="I38" s="230"/>
      <c r="J38" s="230"/>
      <c r="K38" s="231"/>
      <c r="L38" s="231"/>
      <c r="M38" s="231"/>
    </row>
    <row r="39" spans="1:13" ht="12.1" customHeight="1" x14ac:dyDescent="0.25">
      <c r="A39" s="68" t="s">
        <v>96</v>
      </c>
      <c r="B39" s="229" t="s">
        <v>192</v>
      </c>
      <c r="C39" s="229"/>
      <c r="D39" s="229"/>
      <c r="E39" s="229"/>
      <c r="F39" s="229"/>
      <c r="G39" s="229"/>
      <c r="H39" s="230">
        <v>-7072759470.5600004</v>
      </c>
      <c r="I39" s="230"/>
      <c r="J39" s="230"/>
      <c r="K39" s="231">
        <v>-431802308.14999998</v>
      </c>
      <c r="L39" s="231"/>
      <c r="M39" s="231"/>
    </row>
    <row r="40" spans="1:13" ht="12.1" customHeight="1" x14ac:dyDescent="0.25">
      <c r="A40" s="68"/>
      <c r="B40" s="229" t="s">
        <v>212</v>
      </c>
      <c r="C40" s="229"/>
      <c r="D40" s="229"/>
      <c r="E40" s="229"/>
      <c r="F40" s="229"/>
      <c r="G40" s="229"/>
      <c r="H40" s="230">
        <v>-5072759470.5600004</v>
      </c>
      <c r="I40" s="230"/>
      <c r="J40" s="230"/>
      <c r="K40" s="231">
        <v>-431802308.14999998</v>
      </c>
      <c r="L40" s="231"/>
      <c r="M40" s="231"/>
    </row>
    <row r="41" spans="1:13" ht="12.75" customHeight="1" x14ac:dyDescent="0.25">
      <c r="A41" s="68"/>
      <c r="B41" s="229" t="s">
        <v>213</v>
      </c>
      <c r="C41" s="229"/>
      <c r="D41" s="229"/>
      <c r="E41" s="229"/>
      <c r="F41" s="229"/>
      <c r="G41" s="229"/>
      <c r="H41" s="230"/>
      <c r="I41" s="230"/>
      <c r="J41" s="230"/>
      <c r="K41" s="231"/>
      <c r="L41" s="231"/>
      <c r="M41" s="231"/>
    </row>
    <row r="42" spans="1:13" ht="12.1" customHeight="1" x14ac:dyDescent="0.25">
      <c r="A42" s="68"/>
      <c r="B42" s="229" t="s">
        <v>214</v>
      </c>
      <c r="C42" s="229"/>
      <c r="D42" s="229"/>
      <c r="E42" s="229"/>
      <c r="F42" s="229"/>
      <c r="G42" s="229"/>
      <c r="H42" s="230"/>
      <c r="I42" s="230"/>
      <c r="J42" s="230"/>
      <c r="K42" s="231"/>
      <c r="L42" s="231"/>
      <c r="M42" s="231"/>
    </row>
    <row r="43" spans="1:13" ht="12.1" customHeight="1" x14ac:dyDescent="0.25">
      <c r="A43" s="68"/>
      <c r="B43" s="229" t="s">
        <v>215</v>
      </c>
      <c r="C43" s="229"/>
      <c r="D43" s="229"/>
      <c r="E43" s="229"/>
      <c r="F43" s="229"/>
      <c r="G43" s="229"/>
      <c r="H43" s="230"/>
      <c r="I43" s="230"/>
      <c r="J43" s="230"/>
      <c r="K43" s="231"/>
      <c r="L43" s="231"/>
      <c r="M43" s="231"/>
    </row>
    <row r="44" spans="1:13" ht="12.75" customHeight="1" x14ac:dyDescent="0.25">
      <c r="A44" s="68"/>
      <c r="B44" s="229" t="s">
        <v>216</v>
      </c>
      <c r="C44" s="229"/>
      <c r="D44" s="229"/>
      <c r="E44" s="229"/>
      <c r="F44" s="229"/>
      <c r="G44" s="229"/>
      <c r="H44" s="230"/>
      <c r="I44" s="230"/>
      <c r="J44" s="230"/>
      <c r="K44" s="231"/>
      <c r="L44" s="231"/>
      <c r="M44" s="231"/>
    </row>
    <row r="45" spans="1:13" ht="12.1" customHeight="1" x14ac:dyDescent="0.25">
      <c r="A45" s="68"/>
      <c r="B45" s="229" t="s">
        <v>217</v>
      </c>
      <c r="C45" s="229"/>
      <c r="D45" s="229"/>
      <c r="E45" s="229"/>
      <c r="F45" s="229"/>
      <c r="G45" s="229"/>
      <c r="H45" s="230">
        <v>-2000000000</v>
      </c>
      <c r="I45" s="230"/>
      <c r="J45" s="230"/>
      <c r="K45" s="231">
        <v>0</v>
      </c>
      <c r="L45" s="231"/>
      <c r="M45" s="231"/>
    </row>
    <row r="46" spans="1:13" ht="12.1" customHeight="1" x14ac:dyDescent="0.25">
      <c r="A46" s="67" t="s">
        <v>98</v>
      </c>
      <c r="B46" s="225" t="s">
        <v>218</v>
      </c>
      <c r="C46" s="225"/>
      <c r="D46" s="225"/>
      <c r="E46" s="225"/>
      <c r="F46" s="225"/>
      <c r="G46" s="225"/>
      <c r="H46" s="226">
        <v>-7014788161.5600004</v>
      </c>
      <c r="I46" s="226"/>
      <c r="J46" s="226"/>
      <c r="K46" s="227">
        <f>+K30+K39</f>
        <v>-343104887.49000001</v>
      </c>
      <c r="L46" s="227"/>
      <c r="M46" s="227"/>
    </row>
    <row r="47" spans="1:13" ht="12.75" customHeight="1" x14ac:dyDescent="0.25">
      <c r="A47" s="67" t="s">
        <v>219</v>
      </c>
      <c r="B47" s="225" t="s">
        <v>220</v>
      </c>
      <c r="C47" s="225"/>
      <c r="D47" s="225"/>
      <c r="E47" s="225"/>
      <c r="F47" s="225"/>
      <c r="G47" s="225"/>
      <c r="H47" s="226"/>
      <c r="I47" s="226"/>
      <c r="J47" s="226"/>
      <c r="K47" s="227"/>
      <c r="L47" s="227"/>
      <c r="M47" s="227"/>
    </row>
    <row r="48" spans="1:13" ht="12.1" customHeight="1" x14ac:dyDescent="0.25">
      <c r="A48" s="68" t="s">
        <v>221</v>
      </c>
      <c r="B48" s="229" t="s">
        <v>185</v>
      </c>
      <c r="C48" s="229"/>
      <c r="D48" s="229"/>
      <c r="E48" s="229"/>
      <c r="F48" s="229"/>
      <c r="G48" s="229"/>
      <c r="H48" s="230">
        <v>25792930.829999998</v>
      </c>
      <c r="I48" s="230"/>
      <c r="J48" s="230"/>
      <c r="K48" s="231">
        <v>380573.26</v>
      </c>
      <c r="L48" s="231"/>
      <c r="M48" s="231"/>
    </row>
    <row r="49" spans="1:15" ht="12.1" customHeight="1" x14ac:dyDescent="0.25">
      <c r="A49" s="68"/>
      <c r="B49" s="229" t="s">
        <v>222</v>
      </c>
      <c r="C49" s="229"/>
      <c r="D49" s="229"/>
      <c r="E49" s="229"/>
      <c r="F49" s="229"/>
      <c r="G49" s="229"/>
      <c r="H49" s="230"/>
      <c r="I49" s="230"/>
      <c r="J49" s="230"/>
      <c r="K49" s="231"/>
      <c r="L49" s="231"/>
      <c r="M49" s="231"/>
    </row>
    <row r="50" spans="1:15" ht="12.75" customHeight="1" x14ac:dyDescent="0.25">
      <c r="A50" s="68"/>
      <c r="B50" s="229" t="s">
        <v>223</v>
      </c>
      <c r="C50" s="229"/>
      <c r="D50" s="229"/>
      <c r="E50" s="229"/>
      <c r="F50" s="229"/>
      <c r="G50" s="229"/>
      <c r="H50" s="230"/>
      <c r="I50" s="230"/>
      <c r="J50" s="230"/>
      <c r="K50" s="231"/>
      <c r="L50" s="231"/>
      <c r="M50" s="231"/>
    </row>
    <row r="51" spans="1:15" ht="12.1" customHeight="1" x14ac:dyDescent="0.25">
      <c r="A51" s="68"/>
      <c r="B51" s="229" t="s">
        <v>224</v>
      </c>
      <c r="C51" s="229"/>
      <c r="D51" s="229"/>
      <c r="E51" s="229"/>
      <c r="F51" s="229"/>
      <c r="G51" s="229"/>
      <c r="H51" s="230"/>
      <c r="I51" s="230"/>
      <c r="J51" s="230"/>
      <c r="K51" s="231"/>
      <c r="L51" s="231"/>
      <c r="M51" s="231"/>
    </row>
    <row r="52" spans="1:15" ht="12.1" customHeight="1" x14ac:dyDescent="0.25">
      <c r="A52" s="68"/>
      <c r="B52" s="229" t="s">
        <v>225</v>
      </c>
      <c r="C52" s="229"/>
      <c r="D52" s="229"/>
      <c r="E52" s="229"/>
      <c r="F52" s="229"/>
      <c r="G52" s="229"/>
      <c r="H52" s="230">
        <v>25792930.829999998</v>
      </c>
      <c r="I52" s="230"/>
      <c r="J52" s="230"/>
      <c r="K52" s="231">
        <v>316705.42</v>
      </c>
      <c r="L52" s="231"/>
      <c r="M52" s="231"/>
    </row>
    <row r="53" spans="1:15" ht="12.75" customHeight="1" x14ac:dyDescent="0.25">
      <c r="A53" s="68"/>
      <c r="B53" s="229" t="s">
        <v>226</v>
      </c>
      <c r="C53" s="229"/>
      <c r="D53" s="229"/>
      <c r="E53" s="229"/>
      <c r="F53" s="229"/>
      <c r="G53" s="229"/>
      <c r="H53" s="230">
        <v>0</v>
      </c>
      <c r="I53" s="230"/>
      <c r="J53" s="230"/>
      <c r="K53" s="231">
        <v>63867.839999999997</v>
      </c>
      <c r="L53" s="231"/>
      <c r="M53" s="231"/>
    </row>
    <row r="54" spans="1:15" ht="12.1" customHeight="1" x14ac:dyDescent="0.25">
      <c r="A54" s="68" t="s">
        <v>227</v>
      </c>
      <c r="B54" s="229" t="s">
        <v>192</v>
      </c>
      <c r="C54" s="229"/>
      <c r="D54" s="229"/>
      <c r="E54" s="229"/>
      <c r="F54" s="229"/>
      <c r="G54" s="229"/>
      <c r="H54" s="230">
        <v>-25796432.140000001</v>
      </c>
      <c r="I54" s="230"/>
      <c r="J54" s="230"/>
      <c r="K54" s="231">
        <v>-306285.84999999998</v>
      </c>
      <c r="L54" s="231"/>
      <c r="M54" s="231"/>
    </row>
    <row r="55" spans="1:15" ht="12.1" customHeight="1" x14ac:dyDescent="0.25">
      <c r="A55" s="68"/>
      <c r="B55" s="229" t="s">
        <v>228</v>
      </c>
      <c r="C55" s="229"/>
      <c r="D55" s="229"/>
      <c r="E55" s="229"/>
      <c r="F55" s="229"/>
      <c r="G55" s="229"/>
      <c r="H55" s="230"/>
      <c r="I55" s="230"/>
      <c r="J55" s="230"/>
      <c r="K55" s="231"/>
      <c r="L55" s="231"/>
      <c r="M55" s="231"/>
    </row>
    <row r="56" spans="1:15" ht="12.1" customHeight="1" x14ac:dyDescent="0.25">
      <c r="A56" s="68"/>
      <c r="B56" s="229" t="s">
        <v>229</v>
      </c>
      <c r="C56" s="229"/>
      <c r="D56" s="229"/>
      <c r="E56" s="229"/>
      <c r="F56" s="229"/>
      <c r="G56" s="229"/>
      <c r="H56" s="230"/>
      <c r="I56" s="230"/>
      <c r="J56" s="230"/>
      <c r="K56" s="231"/>
      <c r="L56" s="231"/>
      <c r="M56" s="231"/>
    </row>
    <row r="57" spans="1:15" ht="12.75" customHeight="1" x14ac:dyDescent="0.25">
      <c r="A57" s="68"/>
      <c r="B57" s="229" t="s">
        <v>230</v>
      </c>
      <c r="C57" s="229"/>
      <c r="D57" s="229"/>
      <c r="E57" s="229"/>
      <c r="F57" s="229"/>
      <c r="G57" s="229"/>
      <c r="H57" s="230"/>
      <c r="I57" s="230"/>
      <c r="J57" s="230"/>
      <c r="K57" s="231"/>
      <c r="L57" s="231"/>
      <c r="M57" s="231"/>
    </row>
    <row r="58" spans="1:15" ht="12.1" customHeight="1" x14ac:dyDescent="0.25">
      <c r="A58" s="68"/>
      <c r="B58" s="229" t="s">
        <v>231</v>
      </c>
      <c r="C58" s="229"/>
      <c r="D58" s="229"/>
      <c r="E58" s="229"/>
      <c r="F58" s="229"/>
      <c r="G58" s="229"/>
      <c r="H58" s="230">
        <v>-25771050</v>
      </c>
      <c r="I58" s="230"/>
      <c r="J58" s="230"/>
      <c r="K58" s="231">
        <v>0</v>
      </c>
      <c r="L58" s="231"/>
      <c r="M58" s="231"/>
    </row>
    <row r="59" spans="1:15" ht="12.1" customHeight="1" x14ac:dyDescent="0.25">
      <c r="A59" s="68"/>
      <c r="B59" s="229" t="s">
        <v>232</v>
      </c>
      <c r="C59" s="229"/>
      <c r="D59" s="229"/>
      <c r="E59" s="229"/>
      <c r="F59" s="229"/>
      <c r="G59" s="229"/>
      <c r="H59" s="230">
        <v>-25382.14</v>
      </c>
      <c r="I59" s="230"/>
      <c r="J59" s="230"/>
      <c r="K59" s="231">
        <v>-299881.90999999997</v>
      </c>
      <c r="L59" s="231"/>
      <c r="M59" s="231"/>
    </row>
    <row r="60" spans="1:15" ht="12.75" customHeight="1" x14ac:dyDescent="0.25">
      <c r="A60" s="68"/>
      <c r="B60" s="229" t="s">
        <v>233</v>
      </c>
      <c r="C60" s="229"/>
      <c r="D60" s="229"/>
      <c r="E60" s="229"/>
      <c r="F60" s="229"/>
      <c r="G60" s="229"/>
      <c r="H60" s="230">
        <v>0</v>
      </c>
      <c r="I60" s="230"/>
      <c r="J60" s="230"/>
      <c r="K60" s="231">
        <v>-6403.94</v>
      </c>
      <c r="L60" s="231"/>
      <c r="M60" s="231"/>
    </row>
    <row r="61" spans="1:15" ht="12.1" customHeight="1" x14ac:dyDescent="0.25">
      <c r="A61" s="67" t="s">
        <v>234</v>
      </c>
      <c r="B61" s="225" t="s">
        <v>235</v>
      </c>
      <c r="C61" s="225"/>
      <c r="D61" s="225"/>
      <c r="E61" s="225"/>
      <c r="F61" s="225"/>
      <c r="G61" s="225"/>
      <c r="H61" s="226">
        <v>-3501.31</v>
      </c>
      <c r="I61" s="226"/>
      <c r="J61" s="226"/>
      <c r="K61" s="227">
        <f>+K48+K54</f>
        <v>74287.410000000033</v>
      </c>
      <c r="L61" s="227"/>
      <c r="M61" s="227"/>
    </row>
    <row r="62" spans="1:15" ht="12.1" customHeight="1" x14ac:dyDescent="0.25">
      <c r="A62" s="67" t="s">
        <v>236</v>
      </c>
      <c r="B62" s="225" t="s">
        <v>237</v>
      </c>
      <c r="C62" s="225"/>
      <c r="D62" s="225"/>
      <c r="E62" s="225"/>
      <c r="F62" s="225"/>
      <c r="G62" s="225"/>
      <c r="H62" s="226">
        <v>-1764594502.6099999</v>
      </c>
      <c r="I62" s="226"/>
      <c r="J62" s="226"/>
      <c r="K62" s="227">
        <f>+K28+K46+K61</f>
        <v>-23543102.159999933</v>
      </c>
      <c r="L62" s="227"/>
      <c r="M62" s="227"/>
      <c r="N62" s="1">
        <f>+K64-K63</f>
        <v>-23543102.159999967</v>
      </c>
      <c r="O62" s="1">
        <f>+K62-N62</f>
        <v>3.3527612686157227E-8</v>
      </c>
    </row>
    <row r="63" spans="1:15" ht="12.75" customHeight="1" x14ac:dyDescent="0.25">
      <c r="A63" s="67" t="s">
        <v>238</v>
      </c>
      <c r="B63" s="225" t="s">
        <v>239</v>
      </c>
      <c r="C63" s="225"/>
      <c r="D63" s="225"/>
      <c r="E63" s="225"/>
      <c r="F63" s="225"/>
      <c r="G63" s="225"/>
      <c r="H63" s="226">
        <v>983774286.87</v>
      </c>
      <c r="I63" s="226"/>
      <c r="J63" s="226"/>
      <c r="K63" s="227">
        <v>308008601.50999999</v>
      </c>
      <c r="L63" s="227"/>
      <c r="M63" s="227"/>
    </row>
    <row r="64" spans="1:15" ht="12.1" customHeight="1" x14ac:dyDescent="0.25">
      <c r="A64" s="67" t="s">
        <v>240</v>
      </c>
      <c r="B64" s="225" t="s">
        <v>241</v>
      </c>
      <c r="C64" s="225"/>
      <c r="D64" s="225"/>
      <c r="E64" s="225"/>
      <c r="F64" s="225"/>
      <c r="G64" s="225"/>
      <c r="H64" s="226">
        <v>308008601.50999999</v>
      </c>
      <c r="I64" s="226"/>
      <c r="J64" s="226"/>
      <c r="K64" s="227">
        <v>284465499.35000002</v>
      </c>
      <c r="L64" s="227"/>
      <c r="M64" s="227"/>
    </row>
    <row r="65" spans="1:13" ht="6.8" customHeight="1" x14ac:dyDescent="0.25">
      <c r="A65" s="228"/>
      <c r="B65" s="228"/>
      <c r="C65" s="228"/>
      <c r="D65" s="228"/>
      <c r="E65" s="228"/>
      <c r="F65" s="228"/>
      <c r="G65" s="228"/>
      <c r="H65" s="228"/>
      <c r="I65" s="228"/>
      <c r="J65" s="228"/>
      <c r="K65" s="228"/>
      <c r="L65" s="228"/>
      <c r="M65" s="228"/>
    </row>
    <row r="66" spans="1:13" ht="12.1" customHeight="1" x14ac:dyDescent="0.25"/>
    <row r="67" spans="1:13" ht="12.1" customHeight="1" x14ac:dyDescent="0.25">
      <c r="D67" s="208" t="s">
        <v>160</v>
      </c>
      <c r="E67" s="208"/>
      <c r="F67" s="208"/>
      <c r="G67" s="3"/>
      <c r="H67" s="3" t="s">
        <v>164</v>
      </c>
      <c r="I67" s="62"/>
      <c r="J67" s="62"/>
      <c r="K67" s="62"/>
      <c r="L67" s="62"/>
    </row>
    <row r="68" spans="1:13" ht="5.95" customHeight="1" x14ac:dyDescent="0.25">
      <c r="G68" s="2"/>
      <c r="H68" s="2"/>
      <c r="I68" s="62"/>
      <c r="J68" s="62"/>
    </row>
    <row r="69" spans="1:13" ht="12.1" customHeight="1" x14ac:dyDescent="0.25">
      <c r="D69" s="208" t="s">
        <v>161</v>
      </c>
      <c r="E69" s="208"/>
      <c r="F69" s="208"/>
      <c r="G69" s="3"/>
      <c r="H69" s="189" t="s">
        <v>165</v>
      </c>
      <c r="I69" s="189"/>
      <c r="J69" s="189"/>
      <c r="K69" s="62"/>
      <c r="L69" s="62"/>
    </row>
    <row r="70" spans="1:13" ht="23.3" customHeight="1" x14ac:dyDescent="0.25">
      <c r="H70" s="62"/>
      <c r="I70" s="62"/>
      <c r="J70" s="62"/>
    </row>
    <row r="71" spans="1:13" ht="12.1" customHeight="1" x14ac:dyDescent="0.25">
      <c r="A71" s="191"/>
      <c r="B71" s="191"/>
      <c r="C71" s="191"/>
      <c r="D71" s="191"/>
      <c r="E71" s="192"/>
      <c r="F71" s="192"/>
      <c r="G71" s="192"/>
      <c r="H71" s="192"/>
      <c r="L71" s="188"/>
      <c r="M71" s="188"/>
    </row>
  </sheetData>
  <mergeCells count="179">
    <mergeCell ref="B10:G10"/>
    <mergeCell ref="H10:J10"/>
    <mergeCell ref="K10:M10"/>
    <mergeCell ref="B11:G11"/>
    <mergeCell ref="H11:J11"/>
    <mergeCell ref="K11:M11"/>
    <mergeCell ref="A2:M2"/>
    <mergeCell ref="A4:E5"/>
    <mergeCell ref="J5:M7"/>
    <mergeCell ref="A7:B8"/>
    <mergeCell ref="B9:G9"/>
    <mergeCell ref="H9:J9"/>
    <mergeCell ref="K9:M9"/>
    <mergeCell ref="B14:G14"/>
    <mergeCell ref="H14:J14"/>
    <mergeCell ref="K14:M14"/>
    <mergeCell ref="B15:G15"/>
    <mergeCell ref="H15:J15"/>
    <mergeCell ref="K15:M15"/>
    <mergeCell ref="B12:G12"/>
    <mergeCell ref="H12:J12"/>
    <mergeCell ref="K12:M12"/>
    <mergeCell ref="B13:G13"/>
    <mergeCell ref="H13:J13"/>
    <mergeCell ref="K13:M13"/>
    <mergeCell ref="B18:G18"/>
    <mergeCell ref="H18:J18"/>
    <mergeCell ref="K18:M18"/>
    <mergeCell ref="B19:G19"/>
    <mergeCell ref="H19:J19"/>
    <mergeCell ref="K19:M19"/>
    <mergeCell ref="B16:G16"/>
    <mergeCell ref="H16:J16"/>
    <mergeCell ref="K16:M16"/>
    <mergeCell ref="B17:G17"/>
    <mergeCell ref="H17:J17"/>
    <mergeCell ref="K17:M17"/>
    <mergeCell ref="B22:G22"/>
    <mergeCell ref="H22:J22"/>
    <mergeCell ref="K22:M22"/>
    <mergeCell ref="B23:G23"/>
    <mergeCell ref="H23:J23"/>
    <mergeCell ref="K23:M23"/>
    <mergeCell ref="B20:G20"/>
    <mergeCell ref="H20:J20"/>
    <mergeCell ref="K20:M20"/>
    <mergeCell ref="B21:G21"/>
    <mergeCell ref="H21:J21"/>
    <mergeCell ref="K21:M21"/>
    <mergeCell ref="B26:G26"/>
    <mergeCell ref="H26:J26"/>
    <mergeCell ref="K26:M26"/>
    <mergeCell ref="B27:G27"/>
    <mergeCell ref="H27:J27"/>
    <mergeCell ref="K27:M27"/>
    <mergeCell ref="B24:G24"/>
    <mergeCell ref="H24:J24"/>
    <mergeCell ref="K24:M24"/>
    <mergeCell ref="B25:G25"/>
    <mergeCell ref="H25:J25"/>
    <mergeCell ref="K25:M25"/>
    <mergeCell ref="B30:G30"/>
    <mergeCell ref="H30:J30"/>
    <mergeCell ref="K30:M30"/>
    <mergeCell ref="B31:G31"/>
    <mergeCell ref="H31:J31"/>
    <mergeCell ref="K31:M31"/>
    <mergeCell ref="B28:G28"/>
    <mergeCell ref="H28:J28"/>
    <mergeCell ref="K28:M28"/>
    <mergeCell ref="B29:G29"/>
    <mergeCell ref="H29:J29"/>
    <mergeCell ref="K29:M29"/>
    <mergeCell ref="B34:G34"/>
    <mergeCell ref="H34:J34"/>
    <mergeCell ref="K34:M34"/>
    <mergeCell ref="B35:G35"/>
    <mergeCell ref="H35:J35"/>
    <mergeCell ref="K35:M35"/>
    <mergeCell ref="B32:G32"/>
    <mergeCell ref="H32:J32"/>
    <mergeCell ref="K32:M32"/>
    <mergeCell ref="B33:G33"/>
    <mergeCell ref="H33:J33"/>
    <mergeCell ref="K33:M33"/>
    <mergeCell ref="B38:G38"/>
    <mergeCell ref="H38:J38"/>
    <mergeCell ref="K38:M38"/>
    <mergeCell ref="B39:G39"/>
    <mergeCell ref="H39:J39"/>
    <mergeCell ref="K39:M39"/>
    <mergeCell ref="B36:G36"/>
    <mergeCell ref="H36:J36"/>
    <mergeCell ref="K36:M36"/>
    <mergeCell ref="B37:G37"/>
    <mergeCell ref="H37:J37"/>
    <mergeCell ref="K37:M37"/>
    <mergeCell ref="B42:G42"/>
    <mergeCell ref="H42:J42"/>
    <mergeCell ref="K42:M42"/>
    <mergeCell ref="B43:G43"/>
    <mergeCell ref="H43:J43"/>
    <mergeCell ref="K43:M43"/>
    <mergeCell ref="B40:G40"/>
    <mergeCell ref="H40:J40"/>
    <mergeCell ref="K40:M40"/>
    <mergeCell ref="B41:G41"/>
    <mergeCell ref="H41:J41"/>
    <mergeCell ref="K41:M41"/>
    <mergeCell ref="B46:G46"/>
    <mergeCell ref="H46:J46"/>
    <mergeCell ref="K46:M46"/>
    <mergeCell ref="B47:G47"/>
    <mergeCell ref="H47:J47"/>
    <mergeCell ref="K47:M47"/>
    <mergeCell ref="B44:G44"/>
    <mergeCell ref="H44:J44"/>
    <mergeCell ref="K44:M44"/>
    <mergeCell ref="B45:G45"/>
    <mergeCell ref="H45:J45"/>
    <mergeCell ref="K45:M45"/>
    <mergeCell ref="B50:G50"/>
    <mergeCell ref="H50:J50"/>
    <mergeCell ref="K50:M50"/>
    <mergeCell ref="B51:G51"/>
    <mergeCell ref="H51:J51"/>
    <mergeCell ref="K51:M51"/>
    <mergeCell ref="B48:G48"/>
    <mergeCell ref="H48:J48"/>
    <mergeCell ref="K48:M48"/>
    <mergeCell ref="B49:G49"/>
    <mergeCell ref="H49:J49"/>
    <mergeCell ref="K49:M49"/>
    <mergeCell ref="B54:G54"/>
    <mergeCell ref="H54:J54"/>
    <mergeCell ref="K54:M54"/>
    <mergeCell ref="B55:G55"/>
    <mergeCell ref="H55:J55"/>
    <mergeCell ref="K55:M55"/>
    <mergeCell ref="B52:G52"/>
    <mergeCell ref="H52:J52"/>
    <mergeCell ref="K52:M52"/>
    <mergeCell ref="B53:G53"/>
    <mergeCell ref="H53:J53"/>
    <mergeCell ref="K53:M53"/>
    <mergeCell ref="B58:G58"/>
    <mergeCell ref="H58:J58"/>
    <mergeCell ref="K58:M58"/>
    <mergeCell ref="B59:G59"/>
    <mergeCell ref="H59:J59"/>
    <mergeCell ref="K59:M59"/>
    <mergeCell ref="B56:G56"/>
    <mergeCell ref="H56:J56"/>
    <mergeCell ref="K56:M56"/>
    <mergeCell ref="B57:G57"/>
    <mergeCell ref="H57:J57"/>
    <mergeCell ref="K57:M57"/>
    <mergeCell ref="B62:G62"/>
    <mergeCell ref="H62:J62"/>
    <mergeCell ref="K62:M62"/>
    <mergeCell ref="B63:G63"/>
    <mergeCell ref="H63:J63"/>
    <mergeCell ref="K63:M63"/>
    <mergeCell ref="B60:G60"/>
    <mergeCell ref="H60:J60"/>
    <mergeCell ref="K60:M60"/>
    <mergeCell ref="B61:G61"/>
    <mergeCell ref="H61:J61"/>
    <mergeCell ref="K61:M61"/>
    <mergeCell ref="D69:F69"/>
    <mergeCell ref="A71:D71"/>
    <mergeCell ref="E71:H71"/>
    <mergeCell ref="L71:M71"/>
    <mergeCell ref="H69:J69"/>
    <mergeCell ref="B64:G64"/>
    <mergeCell ref="H64:J64"/>
    <mergeCell ref="K64:M64"/>
    <mergeCell ref="A65:M65"/>
    <mergeCell ref="D67:F67"/>
  </mergeCells>
  <pageMargins left="0.5" right="0.20000000298023199" top="0.20000000298023199" bottom="0.20000000298023199" header="0.3" footer="0.3"/>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M121"/>
  <sheetViews>
    <sheetView topLeftCell="A80" zoomScaleNormal="100" workbookViewId="0">
      <selection activeCell="K96" sqref="K96"/>
    </sheetView>
  </sheetViews>
  <sheetFormatPr defaultColWidth="9.125" defaultRowHeight="15.65" x14ac:dyDescent="0.25"/>
  <cols>
    <col min="1" max="1" width="4.75" style="4" customWidth="1"/>
    <col min="2" max="2" width="20.125" style="4" customWidth="1"/>
    <col min="3" max="3" width="17.125" style="4" customWidth="1"/>
    <col min="4" max="4" width="20.5" style="5" customWidth="1"/>
    <col min="5" max="5" width="14.5" style="5" customWidth="1"/>
    <col min="6" max="6" width="18.375" style="5" customWidth="1"/>
    <col min="7" max="7" width="17.625" style="5" customWidth="1"/>
    <col min="8" max="8" width="19.625" style="5" customWidth="1"/>
    <col min="9" max="9" width="4.125" style="5" customWidth="1"/>
    <col min="10" max="10" width="18" style="5" customWidth="1"/>
    <col min="11" max="11" width="18.875" style="4" bestFit="1" customWidth="1"/>
    <col min="12" max="12" width="29.875" style="4" customWidth="1"/>
    <col min="13" max="13" width="15.875" style="4" bestFit="1" customWidth="1"/>
    <col min="14" max="16384" width="9.125" style="4"/>
  </cols>
  <sheetData>
    <row r="2" spans="1:10" x14ac:dyDescent="0.25">
      <c r="A2" s="266" t="s">
        <v>245</v>
      </c>
      <c r="B2" s="266"/>
      <c r="C2" s="266"/>
      <c r="D2" s="266"/>
      <c r="E2" s="266"/>
      <c r="F2" s="266"/>
      <c r="G2" s="266"/>
      <c r="H2" s="266"/>
      <c r="I2" s="266"/>
      <c r="J2" s="266"/>
    </row>
    <row r="4" spans="1:10" ht="16.3" thickBot="1" x14ac:dyDescent="0.3">
      <c r="A4" s="267" t="s">
        <v>246</v>
      </c>
      <c r="B4" s="267"/>
      <c r="C4" s="267"/>
      <c r="D4" s="267"/>
      <c r="G4" s="6"/>
      <c r="H4" s="72"/>
      <c r="I4" s="7" t="s">
        <v>566</v>
      </c>
      <c r="J4" s="6"/>
    </row>
    <row r="5" spans="1:10" x14ac:dyDescent="0.25">
      <c r="A5" s="8" t="s">
        <v>247</v>
      </c>
    </row>
    <row r="7" spans="1:10" x14ac:dyDescent="0.25">
      <c r="A7" s="4" t="s">
        <v>248</v>
      </c>
    </row>
    <row r="9" spans="1:10" ht="16.3" thickBot="1" x14ac:dyDescent="0.3">
      <c r="A9" s="9" t="s">
        <v>249</v>
      </c>
      <c r="B9" s="268" t="s">
        <v>250</v>
      </c>
      <c r="C9" s="268"/>
      <c r="D9" s="268"/>
      <c r="E9" s="268"/>
      <c r="F9" s="268"/>
      <c r="G9" s="268"/>
      <c r="H9" s="268"/>
      <c r="I9" s="268"/>
      <c r="J9" s="268"/>
    </row>
    <row r="10" spans="1:10" ht="16.3" thickBot="1" x14ac:dyDescent="0.3">
      <c r="A10" s="10" t="s">
        <v>251</v>
      </c>
      <c r="B10" s="269" t="s">
        <v>252</v>
      </c>
      <c r="C10" s="269"/>
      <c r="D10" s="269"/>
      <c r="E10" s="269"/>
      <c r="F10" s="269"/>
      <c r="G10" s="269"/>
      <c r="H10" s="269"/>
      <c r="I10" s="269"/>
      <c r="J10" s="269"/>
    </row>
    <row r="11" spans="1:10" ht="16.3" thickBot="1" x14ac:dyDescent="0.3">
      <c r="A11" s="10" t="s">
        <v>253</v>
      </c>
      <c r="B11" s="270"/>
      <c r="C11" s="270"/>
      <c r="D11" s="270"/>
      <c r="E11" s="270"/>
      <c r="F11" s="270"/>
      <c r="G11" s="270"/>
      <c r="H11" s="270"/>
      <c r="I11" s="270"/>
      <c r="J11" s="270"/>
    </row>
    <row r="13" spans="1:10" x14ac:dyDescent="0.25">
      <c r="A13" s="4" t="s">
        <v>254</v>
      </c>
    </row>
    <row r="15" spans="1:10" ht="16.3" thickBot="1" x14ac:dyDescent="0.3">
      <c r="A15" s="9" t="s">
        <v>249</v>
      </c>
      <c r="B15" s="9"/>
      <c r="C15" s="9"/>
      <c r="D15" s="11"/>
      <c r="E15" s="11"/>
      <c r="F15" s="11"/>
      <c r="G15" s="11"/>
      <c r="H15" s="11"/>
      <c r="I15" s="11"/>
      <c r="J15" s="11"/>
    </row>
    <row r="16" spans="1:10" ht="16.3" thickBot="1" x14ac:dyDescent="0.3">
      <c r="A16" s="10" t="s">
        <v>251</v>
      </c>
      <c r="B16" s="10"/>
      <c r="C16" s="10"/>
      <c r="D16" s="12"/>
      <c r="E16" s="12"/>
      <c r="F16" s="12"/>
      <c r="G16" s="12"/>
      <c r="H16" s="12"/>
      <c r="I16" s="12"/>
      <c r="J16" s="12"/>
    </row>
    <row r="17" spans="1:10" ht="16.3" thickBot="1" x14ac:dyDescent="0.3">
      <c r="A17" s="10" t="s">
        <v>253</v>
      </c>
      <c r="B17" s="10"/>
      <c r="C17" s="10"/>
      <c r="D17" s="12"/>
      <c r="E17" s="12"/>
      <c r="F17" s="12"/>
      <c r="G17" s="12"/>
      <c r="H17" s="12"/>
      <c r="I17" s="12"/>
      <c r="J17" s="12"/>
    </row>
    <row r="19" spans="1:10" x14ac:dyDescent="0.25">
      <c r="A19" s="4" t="s">
        <v>255</v>
      </c>
    </row>
    <row r="20" spans="1:10" x14ac:dyDescent="0.25">
      <c r="A20" s="13" t="s">
        <v>166</v>
      </c>
      <c r="B20" s="271" t="s">
        <v>256</v>
      </c>
      <c r="C20" s="271"/>
      <c r="D20" s="14" t="s">
        <v>257</v>
      </c>
      <c r="E20" s="14" t="s">
        <v>258</v>
      </c>
      <c r="F20" s="254" t="s">
        <v>259</v>
      </c>
      <c r="G20" s="265"/>
      <c r="H20" s="15"/>
      <c r="I20" s="15"/>
      <c r="J20" s="15"/>
    </row>
    <row r="21" spans="1:10" x14ac:dyDescent="0.25">
      <c r="A21" s="13">
        <v>1</v>
      </c>
      <c r="B21" s="263">
        <v>6703941</v>
      </c>
      <c r="C21" s="264"/>
      <c r="D21" s="14" t="s">
        <v>260</v>
      </c>
      <c r="E21" s="16">
        <v>1</v>
      </c>
      <c r="F21" s="254"/>
      <c r="G21" s="265"/>
      <c r="H21" s="15"/>
      <c r="I21" s="15"/>
      <c r="J21" s="15"/>
    </row>
    <row r="22" spans="1:10" x14ac:dyDescent="0.25">
      <c r="A22" s="13"/>
      <c r="B22" s="263"/>
      <c r="C22" s="264"/>
      <c r="D22" s="14"/>
      <c r="E22" s="14"/>
      <c r="F22" s="254"/>
      <c r="G22" s="265"/>
      <c r="H22" s="15"/>
      <c r="I22" s="15"/>
      <c r="J22" s="15"/>
    </row>
    <row r="23" spans="1:10" x14ac:dyDescent="0.25">
      <c r="A23" s="13"/>
      <c r="B23" s="263"/>
      <c r="C23" s="264"/>
      <c r="D23" s="14"/>
      <c r="E23" s="14"/>
      <c r="F23" s="254"/>
      <c r="G23" s="265"/>
      <c r="H23" s="15"/>
      <c r="I23" s="15"/>
      <c r="J23" s="15"/>
    </row>
    <row r="24" spans="1:10" x14ac:dyDescent="0.25">
      <c r="A24" s="13"/>
      <c r="B24" s="263"/>
      <c r="C24" s="264"/>
      <c r="D24" s="14"/>
      <c r="E24" s="14"/>
      <c r="F24" s="254"/>
      <c r="G24" s="265"/>
      <c r="H24" s="15"/>
      <c r="I24" s="15"/>
      <c r="J24" s="15"/>
    </row>
    <row r="25" spans="1:10" x14ac:dyDescent="0.25">
      <c r="A25" s="13"/>
      <c r="B25" s="263"/>
      <c r="C25" s="264"/>
      <c r="D25" s="14"/>
      <c r="E25" s="14"/>
      <c r="F25" s="254"/>
      <c r="G25" s="265"/>
    </row>
    <row r="26" spans="1:10" x14ac:dyDescent="0.25">
      <c r="A26" s="247" t="s">
        <v>261</v>
      </c>
      <c r="B26" s="247"/>
      <c r="C26" s="247"/>
      <c r="D26" s="247"/>
      <c r="E26" s="247"/>
      <c r="F26" s="247"/>
      <c r="G26" s="247"/>
      <c r="H26" s="247"/>
      <c r="I26" s="247"/>
      <c r="J26" s="247"/>
    </row>
    <row r="27" spans="1:10" x14ac:dyDescent="0.25">
      <c r="A27" s="17"/>
      <c r="B27" s="17"/>
      <c r="C27" s="17"/>
      <c r="D27" s="17"/>
      <c r="E27" s="17"/>
      <c r="F27" s="17"/>
      <c r="G27" s="17"/>
      <c r="H27" s="17"/>
      <c r="I27" s="17"/>
      <c r="J27" s="17"/>
    </row>
    <row r="29" spans="1:10" x14ac:dyDescent="0.25">
      <c r="A29" s="247" t="s">
        <v>262</v>
      </c>
      <c r="B29" s="247"/>
      <c r="C29" s="247"/>
      <c r="D29" s="247"/>
      <c r="E29" s="247"/>
      <c r="F29" s="247"/>
      <c r="G29" s="247"/>
      <c r="H29" s="247"/>
      <c r="I29" s="247"/>
      <c r="J29" s="247"/>
    </row>
    <row r="32" spans="1:10" x14ac:dyDescent="0.25">
      <c r="A32" s="247" t="s">
        <v>263</v>
      </c>
      <c r="B32" s="247"/>
      <c r="C32" s="247"/>
      <c r="D32" s="247"/>
      <c r="E32" s="247"/>
      <c r="F32" s="247"/>
      <c r="G32" s="247"/>
      <c r="H32" s="247"/>
      <c r="I32" s="247"/>
      <c r="J32" s="247"/>
    </row>
    <row r="34" spans="1:13" x14ac:dyDescent="0.25">
      <c r="A34" s="18" t="s">
        <v>166</v>
      </c>
      <c r="B34" s="239" t="s">
        <v>264</v>
      </c>
      <c r="C34" s="240"/>
      <c r="D34" s="241"/>
      <c r="E34" s="236" t="s">
        <v>5</v>
      </c>
      <c r="F34" s="237"/>
      <c r="G34" s="238"/>
      <c r="H34" s="236" t="s">
        <v>265</v>
      </c>
      <c r="I34" s="237"/>
      <c r="J34" s="238"/>
    </row>
    <row r="35" spans="1:13" x14ac:dyDescent="0.25">
      <c r="A35" s="18">
        <v>1</v>
      </c>
      <c r="B35" s="242" t="s">
        <v>266</v>
      </c>
      <c r="C35" s="243"/>
      <c r="D35" s="244"/>
      <c r="E35" s="236">
        <v>68606313.450000003</v>
      </c>
      <c r="F35" s="237"/>
      <c r="G35" s="238"/>
      <c r="H35" s="236">
        <f>+Sheet!O25+Sheet!O27+Sheet!O28</f>
        <v>14869132.48</v>
      </c>
      <c r="I35" s="237"/>
      <c r="J35" s="238"/>
    </row>
    <row r="36" spans="1:13" x14ac:dyDescent="0.25">
      <c r="A36" s="18">
        <v>2</v>
      </c>
      <c r="B36" s="242" t="s">
        <v>267</v>
      </c>
      <c r="C36" s="243"/>
      <c r="D36" s="244"/>
      <c r="E36" s="236">
        <v>1739402288.0599999</v>
      </c>
      <c r="F36" s="237"/>
      <c r="G36" s="238"/>
      <c r="H36" s="236">
        <f>+Sheet!O17+Sheet!O18+Sheet!O19+Sheet!O20+Sheet!O21+Sheet!O26+Sheet!O85</f>
        <v>269596366.87</v>
      </c>
      <c r="I36" s="237"/>
      <c r="J36" s="238"/>
    </row>
    <row r="37" spans="1:13" x14ac:dyDescent="0.25">
      <c r="A37" s="18">
        <v>3</v>
      </c>
      <c r="B37" s="242" t="s">
        <v>268</v>
      </c>
      <c r="C37" s="243"/>
      <c r="D37" s="244"/>
      <c r="E37" s="236"/>
      <c r="F37" s="237"/>
      <c r="G37" s="238"/>
      <c r="H37" s="236"/>
      <c r="I37" s="237"/>
      <c r="J37" s="238"/>
    </row>
    <row r="38" spans="1:13" x14ac:dyDescent="0.25">
      <c r="A38" s="18">
        <v>4</v>
      </c>
      <c r="B38" s="242" t="s">
        <v>269</v>
      </c>
      <c r="C38" s="243"/>
      <c r="D38" s="244"/>
      <c r="E38" s="236">
        <v>1808008601.51</v>
      </c>
      <c r="F38" s="237"/>
      <c r="G38" s="238"/>
      <c r="H38" s="236">
        <f>SUM(H35:H37)</f>
        <v>284465499.35000002</v>
      </c>
      <c r="I38" s="237"/>
      <c r="J38" s="238"/>
      <c r="K38" s="77"/>
      <c r="L38" s="76"/>
      <c r="M38" s="76"/>
    </row>
    <row r="40" spans="1:13" x14ac:dyDescent="0.25">
      <c r="A40" s="4" t="s">
        <v>270</v>
      </c>
    </row>
    <row r="41" spans="1:13" ht="16.3" thickBot="1" x14ac:dyDescent="0.3">
      <c r="A41" s="9"/>
      <c r="B41" s="9"/>
      <c r="C41" s="9"/>
      <c r="D41" s="11"/>
      <c r="E41" s="11"/>
      <c r="F41" s="11"/>
      <c r="G41" s="11"/>
      <c r="H41" s="11"/>
      <c r="I41" s="11"/>
      <c r="J41" s="11"/>
    </row>
    <row r="42" spans="1:13" x14ac:dyDescent="0.25">
      <c r="D42" s="15"/>
      <c r="E42" s="15"/>
      <c r="F42" s="15"/>
      <c r="G42" s="15"/>
      <c r="H42" s="15"/>
      <c r="I42" s="15"/>
      <c r="J42" s="15"/>
    </row>
    <row r="43" spans="1:13" x14ac:dyDescent="0.25">
      <c r="D43" s="15"/>
      <c r="E43" s="15"/>
      <c r="F43" s="15"/>
      <c r="G43" s="15"/>
      <c r="H43" s="15"/>
      <c r="I43" s="15"/>
      <c r="J43" s="15"/>
    </row>
    <row r="44" spans="1:13" x14ac:dyDescent="0.25">
      <c r="A44" s="247" t="s">
        <v>271</v>
      </c>
      <c r="B44" s="247"/>
      <c r="C44" s="247"/>
      <c r="D44" s="247"/>
      <c r="E44" s="247"/>
      <c r="F44" s="247"/>
      <c r="G44" s="247"/>
      <c r="H44" s="247"/>
      <c r="I44" s="247"/>
      <c r="J44" s="247"/>
    </row>
    <row r="45" spans="1:13" x14ac:dyDescent="0.25">
      <c r="A45" s="4" t="s">
        <v>272</v>
      </c>
    </row>
    <row r="46" spans="1:13" ht="46.9" x14ac:dyDescent="0.25">
      <c r="A46" s="18" t="s">
        <v>166</v>
      </c>
      <c r="B46" s="239" t="s">
        <v>125</v>
      </c>
      <c r="C46" s="241"/>
      <c r="D46" s="259" t="s">
        <v>14</v>
      </c>
      <c r="E46" s="259"/>
      <c r="F46" s="259"/>
      <c r="G46" s="19" t="s">
        <v>273</v>
      </c>
      <c r="H46" s="260" t="s">
        <v>274</v>
      </c>
      <c r="I46" s="261"/>
      <c r="J46" s="262"/>
    </row>
    <row r="47" spans="1:13" x14ac:dyDescent="0.25">
      <c r="A47" s="18">
        <v>1</v>
      </c>
      <c r="B47" s="242" t="s">
        <v>275</v>
      </c>
      <c r="C47" s="244"/>
      <c r="D47" s="254">
        <v>2501462029.48</v>
      </c>
      <c r="E47" s="255"/>
      <c r="F47" s="255"/>
      <c r="G47" s="20">
        <v>-124789636.3</v>
      </c>
      <c r="H47" s="236">
        <f>+D47+G47</f>
        <v>2376672393.1799998</v>
      </c>
      <c r="I47" s="237"/>
      <c r="J47" s="238"/>
    </row>
    <row r="48" spans="1:13" x14ac:dyDescent="0.25">
      <c r="A48" s="18">
        <v>2</v>
      </c>
      <c r="B48" s="242" t="s">
        <v>276</v>
      </c>
      <c r="C48" s="244"/>
      <c r="D48" s="254">
        <f>10909311761.08-G51</f>
        <v>10889409247.42</v>
      </c>
      <c r="E48" s="255"/>
      <c r="F48" s="255"/>
      <c r="G48" s="20"/>
      <c r="H48" s="236">
        <f>+D48</f>
        <v>10889409247.42</v>
      </c>
      <c r="I48" s="237"/>
      <c r="J48" s="238"/>
    </row>
    <row r="49" spans="1:13" x14ac:dyDescent="0.25">
      <c r="A49" s="18">
        <v>3</v>
      </c>
      <c r="B49" s="242" t="s">
        <v>277</v>
      </c>
      <c r="C49" s="244"/>
      <c r="D49" s="254"/>
      <c r="E49" s="255"/>
      <c r="F49" s="255"/>
      <c r="G49" s="20"/>
      <c r="H49" s="236"/>
      <c r="I49" s="237"/>
      <c r="J49" s="238"/>
    </row>
    <row r="50" spans="1:13" x14ac:dyDescent="0.25">
      <c r="A50" s="18"/>
      <c r="B50" s="257" t="s">
        <v>278</v>
      </c>
      <c r="C50" s="258"/>
      <c r="D50" s="254">
        <f>10326620985.99</f>
        <v>10326620985.99</v>
      </c>
      <c r="E50" s="255"/>
      <c r="F50" s="255"/>
      <c r="G50" s="20"/>
      <c r="H50" s="236">
        <f>+D50</f>
        <v>10326620985.99</v>
      </c>
      <c r="I50" s="237"/>
      <c r="J50" s="238"/>
    </row>
    <row r="51" spans="1:13" x14ac:dyDescent="0.25">
      <c r="A51" s="18"/>
      <c r="B51" s="252" t="s">
        <v>279</v>
      </c>
      <c r="C51" s="253"/>
      <c r="D51" s="254"/>
      <c r="E51" s="255"/>
      <c r="F51" s="255"/>
      <c r="G51" s="20">
        <f>+Sheet!I61</f>
        <v>19902513.66</v>
      </c>
      <c r="H51" s="256">
        <f>SUM(D51:G51)</f>
        <v>19902513.66</v>
      </c>
      <c r="I51" s="256"/>
      <c r="J51" s="256"/>
    </row>
    <row r="52" spans="1:13" x14ac:dyDescent="0.25">
      <c r="A52" s="18">
        <v>4</v>
      </c>
      <c r="B52" s="242" t="s">
        <v>265</v>
      </c>
      <c r="C52" s="244"/>
      <c r="D52" s="254">
        <f>+D47+D48-D50</f>
        <v>3064250290.9099998</v>
      </c>
      <c r="E52" s="255"/>
      <c r="F52" s="255"/>
      <c r="G52" s="21">
        <v>-104887122.64</v>
      </c>
      <c r="H52" s="256">
        <f>SUM(D52:G52)</f>
        <v>2959363168.27</v>
      </c>
      <c r="I52" s="256"/>
      <c r="J52" s="256"/>
      <c r="K52" s="76" cm="1">
        <f t="array" ref="K52:L52">+H52-'1'!M10:N10</f>
        <v>0</v>
      </c>
      <c r="L52" s="4">
        <v>2959363168.27</v>
      </c>
    </row>
    <row r="54" spans="1:13" x14ac:dyDescent="0.25">
      <c r="A54" s="4" t="s">
        <v>280</v>
      </c>
    </row>
    <row r="55" spans="1:13" x14ac:dyDescent="0.25">
      <c r="A55" s="18" t="s">
        <v>166</v>
      </c>
      <c r="B55" s="239" t="s">
        <v>281</v>
      </c>
      <c r="C55" s="240"/>
      <c r="D55" s="241"/>
      <c r="E55" s="236" t="s">
        <v>5</v>
      </c>
      <c r="F55" s="237"/>
      <c r="G55" s="238"/>
      <c r="H55" s="236" t="s">
        <v>6</v>
      </c>
      <c r="I55" s="237"/>
      <c r="J55" s="238"/>
    </row>
    <row r="56" spans="1:13" x14ac:dyDescent="0.25">
      <c r="A56" s="18">
        <v>1</v>
      </c>
      <c r="B56" s="242" t="s">
        <v>282</v>
      </c>
      <c r="C56" s="243"/>
      <c r="D56" s="244"/>
      <c r="E56" s="236">
        <v>4449968.84</v>
      </c>
      <c r="F56" s="237"/>
      <c r="G56" s="238"/>
      <c r="H56" s="236">
        <f>+[1]Sheet!$O$77+[1]Sheet!$O$39</f>
        <v>1200300.47</v>
      </c>
      <c r="I56" s="237"/>
      <c r="J56" s="238"/>
    </row>
    <row r="57" spans="1:13" x14ac:dyDescent="0.25">
      <c r="A57" s="18">
        <v>2</v>
      </c>
      <c r="B57" s="242" t="s">
        <v>283</v>
      </c>
      <c r="C57" s="243"/>
      <c r="D57" s="244"/>
      <c r="E57" s="236"/>
      <c r="F57" s="237"/>
      <c r="G57" s="238"/>
      <c r="H57" s="236"/>
      <c r="I57" s="237"/>
      <c r="J57" s="238"/>
    </row>
    <row r="58" spans="1:13" x14ac:dyDescent="0.25">
      <c r="A58" s="18">
        <v>3</v>
      </c>
      <c r="B58" s="242" t="s">
        <v>284</v>
      </c>
      <c r="C58" s="243"/>
      <c r="D58" s="244"/>
      <c r="E58" s="236">
        <v>678675.73</v>
      </c>
      <c r="F58" s="237"/>
      <c r="G58" s="238"/>
      <c r="H58" s="236">
        <f>+[1]Sheet!$Q$38</f>
        <v>3355210.3000000003</v>
      </c>
      <c r="I58" s="237"/>
      <c r="J58" s="238"/>
    </row>
    <row r="59" spans="1:13" x14ac:dyDescent="0.25">
      <c r="A59" s="18">
        <v>4</v>
      </c>
      <c r="B59" s="242" t="s">
        <v>285</v>
      </c>
      <c r="C59" s="243"/>
      <c r="D59" s="244"/>
      <c r="E59" s="236">
        <v>694646.31</v>
      </c>
      <c r="F59" s="237"/>
      <c r="G59" s="238"/>
      <c r="H59" s="236">
        <f>+[1]Sheet!$Q$51</f>
        <v>1198099.6300000001</v>
      </c>
      <c r="I59" s="237"/>
      <c r="J59" s="238"/>
    </row>
    <row r="60" spans="1:13" x14ac:dyDescent="0.25">
      <c r="A60" s="18">
        <v>5</v>
      </c>
      <c r="B60" s="242" t="s">
        <v>286</v>
      </c>
      <c r="C60" s="243"/>
      <c r="D60" s="244"/>
      <c r="E60" s="236">
        <v>5823290.8800000008</v>
      </c>
      <c r="F60" s="237"/>
      <c r="G60" s="238"/>
      <c r="H60" s="236">
        <f>SUM(H56:J59)</f>
        <v>5753610.4000000004</v>
      </c>
      <c r="I60" s="237"/>
      <c r="J60" s="238"/>
      <c r="K60" s="4" cm="1">
        <f t="array" ref="K60:L60">+'1'!M11:N11</f>
        <v>5753610.4000000004</v>
      </c>
      <c r="L60" s="4">
        <v>0</v>
      </c>
      <c r="M60" s="76">
        <f>+K60-H60</f>
        <v>0</v>
      </c>
    </row>
    <row r="62" spans="1:13" x14ac:dyDescent="0.25">
      <c r="A62" s="4" t="s">
        <v>287</v>
      </c>
    </row>
    <row r="63" spans="1:13" x14ac:dyDescent="0.25">
      <c r="A63" s="18" t="s">
        <v>166</v>
      </c>
      <c r="B63" s="239" t="s">
        <v>281</v>
      </c>
      <c r="C63" s="240"/>
      <c r="D63" s="241"/>
      <c r="E63" s="236" t="s">
        <v>5</v>
      </c>
      <c r="F63" s="237"/>
      <c r="G63" s="238"/>
      <c r="H63" s="236" t="s">
        <v>6</v>
      </c>
      <c r="I63" s="237"/>
      <c r="J63" s="238"/>
    </row>
    <row r="64" spans="1:13" x14ac:dyDescent="0.25">
      <c r="A64" s="13">
        <v>1</v>
      </c>
      <c r="B64" s="233" t="s">
        <v>288</v>
      </c>
      <c r="C64" s="234"/>
      <c r="D64" s="235"/>
      <c r="E64" s="236"/>
      <c r="F64" s="237"/>
      <c r="G64" s="238"/>
      <c r="H64" s="236"/>
      <c r="I64" s="237"/>
      <c r="J64" s="238"/>
    </row>
    <row r="65" spans="1:13" x14ac:dyDescent="0.25">
      <c r="A65" s="13">
        <v>2</v>
      </c>
      <c r="B65" s="242" t="s">
        <v>289</v>
      </c>
      <c r="C65" s="243"/>
      <c r="D65" s="244"/>
      <c r="E65" s="236"/>
      <c r="F65" s="237"/>
      <c r="G65" s="238"/>
      <c r="H65" s="236"/>
      <c r="I65" s="237"/>
      <c r="J65" s="238"/>
    </row>
    <row r="66" spans="1:13" x14ac:dyDescent="0.25">
      <c r="A66" s="13">
        <v>3</v>
      </c>
      <c r="B66" s="242" t="s">
        <v>290</v>
      </c>
      <c r="C66" s="243"/>
      <c r="D66" s="244"/>
      <c r="E66" s="236"/>
      <c r="F66" s="237"/>
      <c r="G66" s="238"/>
      <c r="H66" s="236"/>
      <c r="I66" s="237"/>
      <c r="J66" s="238"/>
    </row>
    <row r="67" spans="1:13" x14ac:dyDescent="0.25">
      <c r="A67" s="13">
        <v>4</v>
      </c>
      <c r="B67" s="242" t="s">
        <v>291</v>
      </c>
      <c r="C67" s="243"/>
      <c r="D67" s="244"/>
      <c r="E67" s="236"/>
      <c r="F67" s="237"/>
      <c r="G67" s="238"/>
      <c r="H67" s="236"/>
      <c r="I67" s="237"/>
      <c r="J67" s="238"/>
    </row>
    <row r="68" spans="1:13" x14ac:dyDescent="0.25">
      <c r="A68" s="13">
        <v>5</v>
      </c>
      <c r="B68" s="242" t="s">
        <v>292</v>
      </c>
      <c r="C68" s="243"/>
      <c r="D68" s="244"/>
      <c r="E68" s="236"/>
      <c r="F68" s="237"/>
      <c r="G68" s="238"/>
      <c r="H68" s="236"/>
      <c r="I68" s="237"/>
      <c r="J68" s="238"/>
    </row>
    <row r="69" spans="1:13" x14ac:dyDescent="0.25">
      <c r="A69" s="13">
        <v>6</v>
      </c>
      <c r="B69" s="242" t="s">
        <v>293</v>
      </c>
      <c r="C69" s="243"/>
      <c r="D69" s="244"/>
      <c r="E69" s="236">
        <v>1494072787.8800001</v>
      </c>
      <c r="F69" s="237"/>
      <c r="G69" s="238"/>
      <c r="H69" s="236">
        <v>1761809707.3299999</v>
      </c>
      <c r="I69" s="237"/>
      <c r="J69" s="238"/>
    </row>
    <row r="70" spans="1:13" x14ac:dyDescent="0.25">
      <c r="A70" s="13"/>
      <c r="B70" s="250"/>
      <c r="C70" s="250"/>
      <c r="D70" s="250"/>
      <c r="E70" s="251"/>
      <c r="F70" s="251"/>
      <c r="G70" s="251"/>
      <c r="H70" s="251"/>
      <c r="I70" s="251"/>
      <c r="J70" s="251"/>
    </row>
    <row r="71" spans="1:13" x14ac:dyDescent="0.25">
      <c r="A71" s="13"/>
      <c r="B71" s="250" t="s">
        <v>286</v>
      </c>
      <c r="C71" s="250"/>
      <c r="D71" s="250"/>
      <c r="E71" s="251">
        <v>1494072787.8800001</v>
      </c>
      <c r="F71" s="251"/>
      <c r="G71" s="251"/>
      <c r="H71" s="251">
        <f>SUM(H69)</f>
        <v>1761809707.3299999</v>
      </c>
      <c r="I71" s="251"/>
      <c r="J71" s="251"/>
    </row>
    <row r="72" spans="1:13" x14ac:dyDescent="0.25">
      <c r="A72" s="4" t="s">
        <v>294</v>
      </c>
      <c r="C72" s="22" t="s">
        <v>295</v>
      </c>
      <c r="D72" s="23"/>
      <c r="E72" s="23"/>
      <c r="F72" s="23"/>
      <c r="G72" s="23"/>
      <c r="H72" s="23"/>
      <c r="I72" s="23"/>
      <c r="J72" s="23"/>
      <c r="K72" s="22"/>
      <c r="L72" s="22"/>
      <c r="M72" s="22"/>
    </row>
    <row r="73" spans="1:13" x14ac:dyDescent="0.25">
      <c r="A73" s="22" t="s">
        <v>296</v>
      </c>
      <c r="B73" s="22"/>
      <c r="C73" s="22"/>
      <c r="D73" s="23"/>
      <c r="E73" s="23"/>
      <c r="F73" s="23"/>
      <c r="G73" s="23"/>
      <c r="H73" s="23"/>
      <c r="I73" s="23"/>
      <c r="J73" s="23"/>
    </row>
    <row r="74" spans="1:13" x14ac:dyDescent="0.25">
      <c r="A74" s="22" t="s">
        <v>297</v>
      </c>
      <c r="B74" s="22"/>
      <c r="C74" s="22"/>
      <c r="D74" s="23"/>
      <c r="E74" s="23"/>
      <c r="F74" s="23"/>
      <c r="G74" s="23"/>
      <c r="H74" s="23"/>
      <c r="I74" s="23"/>
      <c r="J74" s="23"/>
    </row>
    <row r="75" spans="1:13" ht="16.3" thickBot="1" x14ac:dyDescent="0.3">
      <c r="A75" s="9"/>
      <c r="B75" s="9"/>
      <c r="C75" s="9"/>
      <c r="D75" s="11"/>
      <c r="E75" s="11"/>
      <c r="F75" s="11"/>
      <c r="G75" s="11"/>
      <c r="H75" s="11"/>
      <c r="I75" s="11"/>
      <c r="J75" s="11"/>
    </row>
    <row r="76" spans="1:13" ht="16.3" thickBot="1" x14ac:dyDescent="0.3">
      <c r="A76" s="10"/>
      <c r="B76" s="10"/>
      <c r="C76" s="10"/>
      <c r="D76" s="12"/>
      <c r="E76" s="12"/>
      <c r="F76" s="12"/>
      <c r="G76" s="12"/>
      <c r="H76" s="12"/>
      <c r="I76" s="12"/>
      <c r="J76" s="12"/>
    </row>
    <row r="77" spans="1:13" ht="16.3" thickBot="1" x14ac:dyDescent="0.3">
      <c r="A77" s="10"/>
      <c r="B77" s="10"/>
      <c r="C77" s="10"/>
      <c r="D77" s="12"/>
      <c r="E77" s="12"/>
      <c r="F77" s="12"/>
      <c r="G77" s="12"/>
      <c r="H77" s="12"/>
      <c r="I77" s="12"/>
      <c r="J77" s="12"/>
    </row>
    <row r="80" spans="1:13" x14ac:dyDescent="0.25">
      <c r="A80" s="247" t="s">
        <v>298</v>
      </c>
      <c r="B80" s="247"/>
      <c r="C80" s="247"/>
      <c r="D80" s="247"/>
      <c r="E80" s="247"/>
      <c r="F80" s="247"/>
      <c r="G80" s="247"/>
      <c r="H80" s="247"/>
      <c r="I80" s="247"/>
      <c r="J80" s="247"/>
    </row>
    <row r="82" spans="1:10" x14ac:dyDescent="0.25">
      <c r="A82" s="18" t="s">
        <v>166</v>
      </c>
      <c r="B82" s="239" t="s">
        <v>281</v>
      </c>
      <c r="C82" s="240"/>
      <c r="D82" s="241"/>
      <c r="E82" s="236" t="s">
        <v>5</v>
      </c>
      <c r="F82" s="237"/>
      <c r="G82" s="238"/>
      <c r="H82" s="236" t="s">
        <v>6</v>
      </c>
      <c r="I82" s="237"/>
      <c r="J82" s="238"/>
    </row>
    <row r="83" spans="1:10" x14ac:dyDescent="0.25">
      <c r="A83" s="18"/>
      <c r="B83" s="239" t="s">
        <v>15000</v>
      </c>
      <c r="C83" s="240"/>
      <c r="D83" s="241"/>
      <c r="E83" s="236">
        <v>1500000000</v>
      </c>
      <c r="F83" s="237"/>
      <c r="G83" s="238"/>
      <c r="H83" s="236">
        <v>1500000000</v>
      </c>
      <c r="I83" s="237"/>
      <c r="J83" s="238"/>
    </row>
    <row r="84" spans="1:10" x14ac:dyDescent="0.25">
      <c r="A84" s="18"/>
      <c r="B84" s="239"/>
      <c r="C84" s="240"/>
      <c r="D84" s="241"/>
      <c r="E84" s="236"/>
      <c r="F84" s="237"/>
      <c r="G84" s="238"/>
      <c r="H84" s="236"/>
      <c r="I84" s="237"/>
      <c r="J84" s="238"/>
    </row>
    <row r="85" spans="1:10" x14ac:dyDescent="0.25">
      <c r="A85" s="18"/>
      <c r="B85" s="239" t="s">
        <v>286</v>
      </c>
      <c r="C85" s="240"/>
      <c r="D85" s="241"/>
      <c r="E85" s="236">
        <f>SUM(E83:G84)</f>
        <v>1500000000</v>
      </c>
      <c r="F85" s="237"/>
      <c r="G85" s="238"/>
      <c r="H85" s="236">
        <f>SUM(H83:J84)</f>
        <v>1500000000</v>
      </c>
      <c r="I85" s="237"/>
      <c r="J85" s="238"/>
    </row>
    <row r="87" spans="1:10" x14ac:dyDescent="0.25">
      <c r="A87" s="247" t="s">
        <v>299</v>
      </c>
      <c r="B87" s="247"/>
      <c r="C87" s="247"/>
      <c r="D87" s="247"/>
      <c r="E87" s="247"/>
      <c r="F87" s="247"/>
      <c r="G87" s="247"/>
      <c r="H87" s="247"/>
      <c r="I87" s="247"/>
      <c r="J87" s="247"/>
    </row>
    <row r="89" spans="1:10" ht="15.65" customHeight="1" x14ac:dyDescent="0.25">
      <c r="A89" s="248" t="s">
        <v>166</v>
      </c>
      <c r="B89" s="248" t="s">
        <v>125</v>
      </c>
      <c r="C89" s="249" t="s">
        <v>15001</v>
      </c>
      <c r="D89" s="249"/>
      <c r="E89" s="249"/>
      <c r="F89" s="249"/>
      <c r="G89" s="249"/>
      <c r="H89" s="249"/>
      <c r="I89" s="248" t="s">
        <v>169</v>
      </c>
      <c r="J89" s="248"/>
    </row>
    <row r="90" spans="1:10" ht="28.55" x14ac:dyDescent="0.25">
      <c r="A90" s="248"/>
      <c r="B90" s="248"/>
      <c r="C90" s="90" t="s">
        <v>300</v>
      </c>
      <c r="D90" s="90" t="s">
        <v>15002</v>
      </c>
      <c r="E90" s="90" t="s">
        <v>689</v>
      </c>
      <c r="F90" s="90" t="s">
        <v>301</v>
      </c>
      <c r="G90" s="90" t="s">
        <v>302</v>
      </c>
      <c r="H90" s="90" t="s">
        <v>15003</v>
      </c>
      <c r="I90" s="248"/>
      <c r="J90" s="248"/>
    </row>
    <row r="91" spans="1:10" ht="28.55" x14ac:dyDescent="0.25">
      <c r="A91" s="92">
        <v>1</v>
      </c>
      <c r="B91" s="90" t="s">
        <v>15004</v>
      </c>
      <c r="C91" s="91">
        <v>1339015257.23</v>
      </c>
      <c r="D91" s="91">
        <v>10743936.949999999</v>
      </c>
      <c r="E91" s="91">
        <v>5914736.3300000001</v>
      </c>
      <c r="F91" s="91">
        <v>1497543147.8099999</v>
      </c>
      <c r="G91" s="91">
        <v>175959537.72</v>
      </c>
      <c r="H91" s="91">
        <v>187376891.16999999</v>
      </c>
      <c r="I91" s="245">
        <f>+C91+D91+E91+F91+G91+H91</f>
        <v>3216553507.2099996</v>
      </c>
      <c r="J91" s="245"/>
    </row>
    <row r="92" spans="1:10" x14ac:dyDescent="0.25">
      <c r="A92" s="92">
        <v>2</v>
      </c>
      <c r="B92" s="92" t="s">
        <v>304</v>
      </c>
      <c r="C92" s="91">
        <v>1563107560.05</v>
      </c>
      <c r="D92" s="91">
        <v>290334677.87</v>
      </c>
      <c r="E92" s="91">
        <v>300000</v>
      </c>
      <c r="F92" s="91">
        <v>1509542354.3099999</v>
      </c>
      <c r="G92" s="91">
        <v>211977724.55000001</v>
      </c>
      <c r="H92" s="91">
        <v>156151934.78999999</v>
      </c>
      <c r="I92" s="245">
        <f t="shared" ref="I92:I97" si="0">+C92+D92+E92+F92+G92+H92</f>
        <v>3731414251.5700002</v>
      </c>
      <c r="J92" s="245"/>
    </row>
    <row r="93" spans="1:10" x14ac:dyDescent="0.25">
      <c r="A93" s="92">
        <v>3</v>
      </c>
      <c r="B93" s="92" t="s">
        <v>15005</v>
      </c>
      <c r="C93" s="91">
        <v>829862945.25999999</v>
      </c>
      <c r="D93" s="91">
        <v>296373467.67000002</v>
      </c>
      <c r="E93" s="91">
        <v>5325662.01</v>
      </c>
      <c r="F93" s="91">
        <v>1548654954.24</v>
      </c>
      <c r="G93" s="91">
        <v>209645170.38999999</v>
      </c>
      <c r="H93" s="91">
        <v>74221285.290000007</v>
      </c>
      <c r="I93" s="245">
        <f t="shared" si="0"/>
        <v>2964083484.8600001</v>
      </c>
      <c r="J93" s="245"/>
    </row>
    <row r="94" spans="1:10" ht="28.55" x14ac:dyDescent="0.25">
      <c r="A94" s="92">
        <v>4</v>
      </c>
      <c r="B94" s="90" t="s">
        <v>15006</v>
      </c>
      <c r="C94" s="91"/>
      <c r="D94" s="91"/>
      <c r="E94" s="91"/>
      <c r="F94" s="91"/>
      <c r="G94" s="91"/>
      <c r="H94" s="91"/>
      <c r="I94" s="245">
        <f t="shared" si="0"/>
        <v>0</v>
      </c>
      <c r="J94" s="245"/>
    </row>
    <row r="95" spans="1:10" ht="28.55" x14ac:dyDescent="0.25">
      <c r="A95" s="92">
        <v>5</v>
      </c>
      <c r="B95" s="90" t="s">
        <v>306</v>
      </c>
      <c r="C95" s="91"/>
      <c r="D95" s="91"/>
      <c r="E95" s="91"/>
      <c r="F95" s="91"/>
      <c r="G95" s="91"/>
      <c r="H95" s="91"/>
      <c r="I95" s="245">
        <f t="shared" si="0"/>
        <v>0</v>
      </c>
      <c r="J95" s="245"/>
    </row>
    <row r="96" spans="1:10" ht="28.55" x14ac:dyDescent="0.25">
      <c r="A96" s="92">
        <v>6</v>
      </c>
      <c r="B96" s="90" t="s">
        <v>307</v>
      </c>
      <c r="C96" s="91"/>
      <c r="D96" s="91"/>
      <c r="E96" s="91"/>
      <c r="F96" s="91"/>
      <c r="G96" s="91"/>
      <c r="H96" s="91"/>
      <c r="I96" s="245">
        <f t="shared" si="0"/>
        <v>0</v>
      </c>
      <c r="J96" s="245"/>
    </row>
    <row r="97" spans="1:10" x14ac:dyDescent="0.25">
      <c r="A97" s="92">
        <v>7</v>
      </c>
      <c r="B97" s="90" t="s">
        <v>308</v>
      </c>
      <c r="C97" s="91">
        <f>+C91+C92-C93</f>
        <v>2072259872.0199997</v>
      </c>
      <c r="D97" s="91">
        <f t="shared" ref="D97:H97" si="1">+D91+D92-D93</f>
        <v>4705147.1499999762</v>
      </c>
      <c r="E97" s="91">
        <f t="shared" si="1"/>
        <v>889074.3200000003</v>
      </c>
      <c r="F97" s="91">
        <f t="shared" si="1"/>
        <v>1458430547.8799999</v>
      </c>
      <c r="G97" s="91">
        <f t="shared" si="1"/>
        <v>178292091.88</v>
      </c>
      <c r="H97" s="91">
        <f t="shared" si="1"/>
        <v>269307540.66999996</v>
      </c>
      <c r="I97" s="245">
        <f t="shared" si="0"/>
        <v>3983884273.9199996</v>
      </c>
      <c r="J97" s="245"/>
    </row>
    <row r="98" spans="1:10" x14ac:dyDescent="0.25">
      <c r="A98" s="92">
        <v>7.1</v>
      </c>
      <c r="B98" s="90" t="s">
        <v>15007</v>
      </c>
      <c r="C98" s="91">
        <f>+C91</f>
        <v>1339015257.23</v>
      </c>
      <c r="D98" s="91">
        <f t="shared" ref="D98:I98" si="2">+D91</f>
        <v>10743936.949999999</v>
      </c>
      <c r="E98" s="91">
        <f t="shared" si="2"/>
        <v>5914736.3300000001</v>
      </c>
      <c r="F98" s="91">
        <f t="shared" si="2"/>
        <v>1497543147.8099999</v>
      </c>
      <c r="G98" s="91">
        <f t="shared" si="2"/>
        <v>175959537.72</v>
      </c>
      <c r="H98" s="91">
        <f t="shared" si="2"/>
        <v>187376891.16999999</v>
      </c>
      <c r="I98" s="245">
        <f t="shared" si="2"/>
        <v>3216553507.2099996</v>
      </c>
      <c r="J98" s="245"/>
    </row>
    <row r="99" spans="1:10" x14ac:dyDescent="0.25">
      <c r="A99" s="92">
        <v>7.2</v>
      </c>
      <c r="B99" s="90" t="s">
        <v>6</v>
      </c>
      <c r="C99" s="91">
        <f>+C97</f>
        <v>2072259872.0199997</v>
      </c>
      <c r="D99" s="91">
        <f t="shared" ref="D99:I99" si="3">+D97</f>
        <v>4705147.1499999762</v>
      </c>
      <c r="E99" s="91">
        <f t="shared" si="3"/>
        <v>889074.3200000003</v>
      </c>
      <c r="F99" s="91">
        <f t="shared" si="3"/>
        <v>1458430547.8799999</v>
      </c>
      <c r="G99" s="91">
        <f t="shared" si="3"/>
        <v>178292091.88</v>
      </c>
      <c r="H99" s="91">
        <f t="shared" si="3"/>
        <v>269307540.66999996</v>
      </c>
      <c r="I99" s="245">
        <f t="shared" si="3"/>
        <v>3983884273.9199996</v>
      </c>
      <c r="J99" s="245"/>
    </row>
    <row r="100" spans="1:10" x14ac:dyDescent="0.25">
      <c r="A100" s="22" t="s">
        <v>309</v>
      </c>
      <c r="B100" s="22"/>
      <c r="C100" s="22"/>
      <c r="D100" s="23"/>
      <c r="E100" s="23"/>
      <c r="F100" s="23"/>
      <c r="G100" s="23"/>
      <c r="H100" s="23"/>
      <c r="I100" s="23"/>
      <c r="J100" s="23"/>
    </row>
    <row r="101" spans="1:10" x14ac:dyDescent="0.25">
      <c r="A101" s="4" t="s">
        <v>294</v>
      </c>
      <c r="C101" s="22" t="s">
        <v>310</v>
      </c>
      <c r="D101" s="23"/>
      <c r="E101" s="23"/>
      <c r="F101" s="23"/>
      <c r="G101" s="23"/>
      <c r="H101" s="23"/>
      <c r="I101" s="23"/>
      <c r="J101" s="23"/>
    </row>
    <row r="102" spans="1:10" x14ac:dyDescent="0.25">
      <c r="A102" s="22" t="s">
        <v>311</v>
      </c>
    </row>
    <row r="103" spans="1:10" ht="16.3" thickBot="1" x14ac:dyDescent="0.3">
      <c r="A103" s="9"/>
      <c r="B103" s="9"/>
      <c r="C103" s="9"/>
      <c r="D103" s="11"/>
      <c r="E103" s="11"/>
      <c r="F103" s="11"/>
      <c r="G103" s="11"/>
      <c r="H103" s="11"/>
      <c r="I103" s="11"/>
      <c r="J103" s="11"/>
    </row>
    <row r="104" spans="1:10" ht="16.3" thickBot="1" x14ac:dyDescent="0.3">
      <c r="A104" s="10"/>
      <c r="B104" s="10"/>
      <c r="C104" s="10"/>
      <c r="D104" s="12"/>
      <c r="E104" s="12"/>
      <c r="F104" s="12"/>
      <c r="G104" s="12"/>
      <c r="H104" s="12"/>
      <c r="I104" s="12"/>
      <c r="J104" s="12"/>
    </row>
    <row r="105" spans="1:10" ht="16.3" thickBot="1" x14ac:dyDescent="0.3">
      <c r="A105" s="10"/>
      <c r="B105" s="10"/>
      <c r="C105" s="10"/>
      <c r="D105" s="12"/>
      <c r="E105" s="12"/>
      <c r="F105" s="12"/>
      <c r="G105" s="12"/>
      <c r="H105" s="12"/>
      <c r="I105" s="12"/>
      <c r="J105" s="12"/>
    </row>
    <row r="107" spans="1:10" x14ac:dyDescent="0.25">
      <c r="A107" s="246" t="s">
        <v>312</v>
      </c>
      <c r="B107" s="246"/>
      <c r="C107" s="246"/>
      <c r="D107" s="246"/>
      <c r="E107" s="246"/>
      <c r="F107" s="246"/>
      <c r="G107" s="246"/>
      <c r="H107" s="246"/>
      <c r="I107" s="246"/>
      <c r="J107" s="246"/>
    </row>
    <row r="108" spans="1:10" x14ac:dyDescent="0.25">
      <c r="A108" s="4" t="s">
        <v>294</v>
      </c>
      <c r="C108" s="22" t="s">
        <v>313</v>
      </c>
      <c r="D108" s="23"/>
      <c r="E108" s="23"/>
      <c r="F108" s="23"/>
      <c r="G108" s="23"/>
      <c r="H108" s="23"/>
      <c r="I108" s="23"/>
      <c r="J108" s="23"/>
    </row>
    <row r="109" spans="1:10" x14ac:dyDescent="0.25">
      <c r="A109" s="22" t="s">
        <v>314</v>
      </c>
      <c r="B109" s="22"/>
      <c r="C109" s="22"/>
      <c r="D109" s="23"/>
      <c r="E109" s="23"/>
      <c r="F109" s="23"/>
      <c r="G109" s="23"/>
      <c r="H109" s="23"/>
      <c r="I109" s="23"/>
      <c r="J109" s="23"/>
    </row>
    <row r="110" spans="1:10" x14ac:dyDescent="0.25">
      <c r="A110" s="22" t="s">
        <v>315</v>
      </c>
      <c r="B110" s="22"/>
      <c r="C110" s="22"/>
      <c r="D110" s="23"/>
      <c r="E110" s="23"/>
      <c r="F110" s="23"/>
      <c r="G110" s="23"/>
      <c r="H110" s="23"/>
      <c r="I110" s="23"/>
      <c r="J110" s="23"/>
    </row>
    <row r="111" spans="1:10" ht="16.3" thickBot="1" x14ac:dyDescent="0.3">
      <c r="A111" s="9"/>
      <c r="B111" s="9"/>
      <c r="C111" s="9"/>
      <c r="D111" s="11"/>
      <c r="E111" s="11"/>
      <c r="F111" s="11"/>
      <c r="G111" s="11"/>
      <c r="H111" s="11"/>
      <c r="I111" s="11"/>
      <c r="J111" s="11"/>
    </row>
    <row r="112" spans="1:10" ht="16.3" thickBot="1" x14ac:dyDescent="0.3">
      <c r="A112" s="10"/>
      <c r="B112" s="10"/>
      <c r="C112" s="10"/>
      <c r="D112" s="12"/>
      <c r="E112" s="12"/>
      <c r="F112" s="12"/>
      <c r="G112" s="12"/>
      <c r="H112" s="12"/>
      <c r="I112" s="12"/>
      <c r="J112" s="12"/>
    </row>
    <row r="113" spans="1:10" ht="16.3" thickBot="1" x14ac:dyDescent="0.3">
      <c r="A113" s="10"/>
      <c r="B113" s="10"/>
      <c r="C113" s="10"/>
      <c r="D113" s="12"/>
      <c r="E113" s="12"/>
      <c r="F113" s="12"/>
      <c r="G113" s="12"/>
      <c r="H113" s="12"/>
      <c r="I113" s="12"/>
      <c r="J113" s="12"/>
    </row>
    <row r="115" spans="1:10" x14ac:dyDescent="0.25">
      <c r="A115" s="247" t="s">
        <v>316</v>
      </c>
      <c r="B115" s="247"/>
      <c r="C115" s="247"/>
      <c r="D115" s="247"/>
      <c r="E115" s="247"/>
      <c r="F115" s="247"/>
      <c r="G115" s="247"/>
      <c r="H115" s="247"/>
      <c r="I115" s="247"/>
      <c r="J115" s="247"/>
    </row>
    <row r="117" spans="1:10" x14ac:dyDescent="0.25">
      <c r="A117" s="18" t="s">
        <v>166</v>
      </c>
      <c r="B117" s="239" t="s">
        <v>281</v>
      </c>
      <c r="C117" s="240"/>
      <c r="D117" s="241"/>
      <c r="E117" s="236" t="s">
        <v>5</v>
      </c>
      <c r="F117" s="237"/>
      <c r="G117" s="238"/>
      <c r="H117" s="236" t="s">
        <v>6</v>
      </c>
      <c r="I117" s="237"/>
      <c r="J117" s="238"/>
    </row>
    <row r="118" spans="1:10" x14ac:dyDescent="0.25">
      <c r="A118" s="18">
        <v>1</v>
      </c>
      <c r="B118" s="242" t="s">
        <v>317</v>
      </c>
      <c r="C118" s="243"/>
      <c r="D118" s="244"/>
      <c r="E118" s="236"/>
      <c r="F118" s="237"/>
      <c r="G118" s="238"/>
      <c r="H118" s="236">
        <f>E118</f>
        <v>0</v>
      </c>
      <c r="I118" s="237"/>
      <c r="J118" s="238"/>
    </row>
    <row r="119" spans="1:10" x14ac:dyDescent="0.25">
      <c r="A119" s="18">
        <v>2</v>
      </c>
      <c r="B119" s="242" t="s">
        <v>318</v>
      </c>
      <c r="C119" s="243"/>
      <c r="D119" s="244"/>
      <c r="E119" s="236"/>
      <c r="F119" s="237"/>
      <c r="G119" s="238"/>
      <c r="H119" s="236"/>
      <c r="I119" s="237"/>
      <c r="J119" s="238"/>
    </row>
    <row r="120" spans="1:10" x14ac:dyDescent="0.25">
      <c r="A120" s="18">
        <v>3</v>
      </c>
      <c r="B120" s="233" t="s">
        <v>319</v>
      </c>
      <c r="C120" s="234"/>
      <c r="D120" s="235"/>
      <c r="E120" s="236">
        <v>472470179.60000002</v>
      </c>
      <c r="F120" s="237"/>
      <c r="G120" s="238"/>
      <c r="H120" s="236">
        <v>1324258989.6800001</v>
      </c>
      <c r="I120" s="237"/>
      <c r="J120" s="238"/>
    </row>
    <row r="121" spans="1:10" x14ac:dyDescent="0.25">
      <c r="A121" s="18"/>
      <c r="B121" s="239" t="s">
        <v>286</v>
      </c>
      <c r="C121" s="240"/>
      <c r="D121" s="241"/>
      <c r="E121" s="236">
        <v>472470179.60000002</v>
      </c>
      <c r="F121" s="237"/>
      <c r="G121" s="238"/>
      <c r="H121" s="236">
        <f>SUM(H120)</f>
        <v>1324258989.6800001</v>
      </c>
      <c r="I121" s="237"/>
      <c r="J121" s="238"/>
    </row>
  </sheetData>
  <mergeCells count="146">
    <mergeCell ref="B24:C24"/>
    <mergeCell ref="F24:G24"/>
    <mergeCell ref="B21:C21"/>
    <mergeCell ref="F21:G21"/>
    <mergeCell ref="B22:C22"/>
    <mergeCell ref="F22:G22"/>
    <mergeCell ref="B23:C23"/>
    <mergeCell ref="F23:G23"/>
    <mergeCell ref="A2:J2"/>
    <mergeCell ref="A4:D4"/>
    <mergeCell ref="B9:J9"/>
    <mergeCell ref="B10:J10"/>
    <mergeCell ref="B11:J11"/>
    <mergeCell ref="B20:C20"/>
    <mergeCell ref="F20:G20"/>
    <mergeCell ref="A32:J32"/>
    <mergeCell ref="B34:D34"/>
    <mergeCell ref="E34:G34"/>
    <mergeCell ref="H34:J34"/>
    <mergeCell ref="B35:D35"/>
    <mergeCell ref="E35:G35"/>
    <mergeCell ref="H35:J35"/>
    <mergeCell ref="B25:C25"/>
    <mergeCell ref="F25:G25"/>
    <mergeCell ref="A26:J26"/>
    <mergeCell ref="A29:J29"/>
    <mergeCell ref="B38:D38"/>
    <mergeCell ref="E38:G38"/>
    <mergeCell ref="H38:J38"/>
    <mergeCell ref="A44:J44"/>
    <mergeCell ref="B46:C46"/>
    <mergeCell ref="D46:F46"/>
    <mergeCell ref="H46:J46"/>
    <mergeCell ref="B36:D36"/>
    <mergeCell ref="E36:G36"/>
    <mergeCell ref="H36:J36"/>
    <mergeCell ref="B37:D37"/>
    <mergeCell ref="E37:G37"/>
    <mergeCell ref="H37:J37"/>
    <mergeCell ref="D47:F47"/>
    <mergeCell ref="H52:J52"/>
    <mergeCell ref="B49:C49"/>
    <mergeCell ref="D49:F49"/>
    <mergeCell ref="H49:J49"/>
    <mergeCell ref="B50:C50"/>
    <mergeCell ref="D50:F50"/>
    <mergeCell ref="H50:J50"/>
    <mergeCell ref="D52:F52"/>
    <mergeCell ref="B47:C47"/>
    <mergeCell ref="H47:J47"/>
    <mergeCell ref="B48:C48"/>
    <mergeCell ref="D48:F48"/>
    <mergeCell ref="H48:J48"/>
    <mergeCell ref="B55:D55"/>
    <mergeCell ref="E55:G55"/>
    <mergeCell ref="H55:J55"/>
    <mergeCell ref="B56:D56"/>
    <mergeCell ref="E56:G56"/>
    <mergeCell ref="H56:J56"/>
    <mergeCell ref="B51:C51"/>
    <mergeCell ref="D51:F51"/>
    <mergeCell ref="H51:J51"/>
    <mergeCell ref="B52:C52"/>
    <mergeCell ref="B59:D59"/>
    <mergeCell ref="E59:G59"/>
    <mergeCell ref="H59:J59"/>
    <mergeCell ref="B60:D60"/>
    <mergeCell ref="E60:G60"/>
    <mergeCell ref="H60:J60"/>
    <mergeCell ref="B57:D57"/>
    <mergeCell ref="E57:G57"/>
    <mergeCell ref="H57:J57"/>
    <mergeCell ref="B58:D58"/>
    <mergeCell ref="E58:G58"/>
    <mergeCell ref="H58:J58"/>
    <mergeCell ref="B65:D65"/>
    <mergeCell ref="E65:G65"/>
    <mergeCell ref="H65:J65"/>
    <mergeCell ref="B66:D66"/>
    <mergeCell ref="E66:G66"/>
    <mergeCell ref="H66:J66"/>
    <mergeCell ref="B63:D63"/>
    <mergeCell ref="E63:G63"/>
    <mergeCell ref="H63:J63"/>
    <mergeCell ref="B64:D64"/>
    <mergeCell ref="E64:G64"/>
    <mergeCell ref="H64:J64"/>
    <mergeCell ref="B69:D69"/>
    <mergeCell ref="E69:G69"/>
    <mergeCell ref="H69:J69"/>
    <mergeCell ref="B70:D70"/>
    <mergeCell ref="E70:G70"/>
    <mergeCell ref="H70:J70"/>
    <mergeCell ref="B67:D67"/>
    <mergeCell ref="E67:G67"/>
    <mergeCell ref="H67:J67"/>
    <mergeCell ref="B68:D68"/>
    <mergeCell ref="E68:G68"/>
    <mergeCell ref="H68:J68"/>
    <mergeCell ref="B83:D83"/>
    <mergeCell ref="E83:G83"/>
    <mergeCell ref="H83:J83"/>
    <mergeCell ref="B84:D84"/>
    <mergeCell ref="E84:G84"/>
    <mergeCell ref="H84:J84"/>
    <mergeCell ref="B71:D71"/>
    <mergeCell ref="E71:G71"/>
    <mergeCell ref="H71:J71"/>
    <mergeCell ref="A80:J80"/>
    <mergeCell ref="B82:D82"/>
    <mergeCell ref="E82:G82"/>
    <mergeCell ref="H82:J82"/>
    <mergeCell ref="A89:A90"/>
    <mergeCell ref="B89:B90"/>
    <mergeCell ref="C89:H89"/>
    <mergeCell ref="I89:J90"/>
    <mergeCell ref="I99:J99"/>
    <mergeCell ref="B85:D85"/>
    <mergeCell ref="E85:G85"/>
    <mergeCell ref="H85:J85"/>
    <mergeCell ref="A87:J87"/>
    <mergeCell ref="I97:J97"/>
    <mergeCell ref="I98:J98"/>
    <mergeCell ref="A107:J107"/>
    <mergeCell ref="A115:J115"/>
    <mergeCell ref="B117:D117"/>
    <mergeCell ref="E117:G117"/>
    <mergeCell ref="H117:J117"/>
    <mergeCell ref="I91:J91"/>
    <mergeCell ref="I92:J92"/>
    <mergeCell ref="I93:J93"/>
    <mergeCell ref="I94:J94"/>
    <mergeCell ref="I95:J95"/>
    <mergeCell ref="I96:J96"/>
    <mergeCell ref="B120:D120"/>
    <mergeCell ref="E120:G120"/>
    <mergeCell ref="H120:J120"/>
    <mergeCell ref="B121:D121"/>
    <mergeCell ref="E121:G121"/>
    <mergeCell ref="H121:J121"/>
    <mergeCell ref="B118:D118"/>
    <mergeCell ref="E118:G118"/>
    <mergeCell ref="H118:J118"/>
    <mergeCell ref="B119:D119"/>
    <mergeCell ref="E119:G119"/>
    <mergeCell ref="H119:J119"/>
  </mergeCells>
  <pageMargins left="0.7" right="0.7" top="0.75" bottom="0.75" header="0.3" footer="0.3"/>
  <pageSetup paperSize="9" scale="23"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748F-82A0-4B8C-B968-F6ECD6A18D51}">
  <dimension ref="A1:Q36"/>
  <sheetViews>
    <sheetView topLeftCell="A8" workbookViewId="0">
      <selection activeCell="M27" sqref="M27"/>
    </sheetView>
  </sheetViews>
  <sheetFormatPr defaultColWidth="12.75" defaultRowHeight="14.3" x14ac:dyDescent="0.25"/>
  <cols>
    <col min="1" max="1" width="5.625" customWidth="1"/>
    <col min="2" max="2" width="23.25" customWidth="1"/>
    <col min="3" max="3" width="12.75" customWidth="1"/>
    <col min="4" max="4" width="15.625" customWidth="1"/>
    <col min="5" max="5" width="16.25" style="93" customWidth="1"/>
    <col min="6" max="6" width="15.375" customWidth="1"/>
    <col min="7" max="7" width="14.375" customWidth="1"/>
    <col min="8" max="8" width="16.125" customWidth="1"/>
    <col min="9" max="9" width="15" customWidth="1"/>
    <col min="10" max="10" width="14.75" customWidth="1"/>
    <col min="11" max="11" width="17.625" customWidth="1"/>
    <col min="12" max="12" width="22" customWidth="1"/>
    <col min="13" max="13" width="17.875" customWidth="1"/>
    <col min="14" max="14" width="20.75" customWidth="1"/>
    <col min="15" max="240" width="9.125" customWidth="1"/>
    <col min="241" max="241" width="5.625" customWidth="1"/>
    <col min="242" max="242" width="23.25" customWidth="1"/>
    <col min="252" max="252" width="5.625" customWidth="1"/>
    <col min="253" max="253" width="23.25" customWidth="1"/>
    <col min="254" max="254" width="12.75" customWidth="1"/>
    <col min="255" max="255" width="14.75" customWidth="1"/>
    <col min="256" max="256" width="15.125" customWidth="1"/>
    <col min="257" max="258" width="13.625" customWidth="1"/>
    <col min="259" max="259" width="14.25" customWidth="1"/>
    <col min="260" max="260" width="13.625" customWidth="1"/>
    <col min="261" max="261" width="12.375" customWidth="1"/>
    <col min="262" max="262" width="17.625" customWidth="1"/>
    <col min="263" max="263" width="9.125" customWidth="1"/>
    <col min="264" max="264" width="20.25" customWidth="1"/>
    <col min="265" max="496" width="9.125" customWidth="1"/>
    <col min="497" max="497" width="5.625" customWidth="1"/>
    <col min="498" max="498" width="23.25" customWidth="1"/>
    <col min="508" max="508" width="5.625" customWidth="1"/>
    <col min="509" max="509" width="23.25" customWidth="1"/>
    <col min="510" max="510" width="12.75" customWidth="1"/>
    <col min="511" max="511" width="14.75" customWidth="1"/>
    <col min="512" max="512" width="15.125" customWidth="1"/>
    <col min="513" max="514" width="13.625" customWidth="1"/>
    <col min="515" max="515" width="14.25" customWidth="1"/>
    <col min="516" max="516" width="13.625" customWidth="1"/>
    <col min="517" max="517" width="12.375" customWidth="1"/>
    <col min="518" max="518" width="17.625" customWidth="1"/>
    <col min="519" max="519" width="9.125" customWidth="1"/>
    <col min="520" max="520" width="20.25" customWidth="1"/>
    <col min="521" max="752" width="9.125" customWidth="1"/>
    <col min="753" max="753" width="5.625" customWidth="1"/>
    <col min="754" max="754" width="23.25" customWidth="1"/>
    <col min="764" max="764" width="5.625" customWidth="1"/>
    <col min="765" max="765" width="23.25" customWidth="1"/>
    <col min="766" max="766" width="12.75" customWidth="1"/>
    <col min="767" max="767" width="14.75" customWidth="1"/>
    <col min="768" max="768" width="15.125" customWidth="1"/>
    <col min="769" max="770" width="13.625" customWidth="1"/>
    <col min="771" max="771" width="14.25" customWidth="1"/>
    <col min="772" max="772" width="13.625" customWidth="1"/>
    <col min="773" max="773" width="12.375" customWidth="1"/>
    <col min="774" max="774" width="17.625" customWidth="1"/>
    <col min="775" max="775" width="9.125" customWidth="1"/>
    <col min="776" max="776" width="20.25" customWidth="1"/>
    <col min="777" max="1008" width="9.125" customWidth="1"/>
    <col min="1009" max="1009" width="5.625" customWidth="1"/>
    <col min="1010" max="1010" width="23.25" customWidth="1"/>
    <col min="1020" max="1020" width="5.625" customWidth="1"/>
    <col min="1021" max="1021" width="23.25" customWidth="1"/>
    <col min="1022" max="1022" width="12.75" customWidth="1"/>
    <col min="1023" max="1023" width="14.75" customWidth="1"/>
    <col min="1024" max="1024" width="15.125" customWidth="1"/>
    <col min="1025" max="1026" width="13.625" customWidth="1"/>
    <col min="1027" max="1027" width="14.25" customWidth="1"/>
    <col min="1028" max="1028" width="13.625" customWidth="1"/>
    <col min="1029" max="1029" width="12.375" customWidth="1"/>
    <col min="1030" max="1030" width="17.625" customWidth="1"/>
    <col min="1031" max="1031" width="9.125" customWidth="1"/>
    <col min="1032" max="1032" width="20.25" customWidth="1"/>
    <col min="1033" max="1264" width="9.125" customWidth="1"/>
    <col min="1265" max="1265" width="5.625" customWidth="1"/>
    <col min="1266" max="1266" width="23.25" customWidth="1"/>
    <col min="1276" max="1276" width="5.625" customWidth="1"/>
    <col min="1277" max="1277" width="23.25" customWidth="1"/>
    <col min="1278" max="1278" width="12.75" customWidth="1"/>
    <col min="1279" max="1279" width="14.75" customWidth="1"/>
    <col min="1280" max="1280" width="15.125" customWidth="1"/>
    <col min="1281" max="1282" width="13.625" customWidth="1"/>
    <col min="1283" max="1283" width="14.25" customWidth="1"/>
    <col min="1284" max="1284" width="13.625" customWidth="1"/>
    <col min="1285" max="1285" width="12.375" customWidth="1"/>
    <col min="1286" max="1286" width="17.625" customWidth="1"/>
    <col min="1287" max="1287" width="9.125" customWidth="1"/>
    <col min="1288" max="1288" width="20.25" customWidth="1"/>
    <col min="1289" max="1520" width="9.125" customWidth="1"/>
    <col min="1521" max="1521" width="5.625" customWidth="1"/>
    <col min="1522" max="1522" width="23.25" customWidth="1"/>
    <col min="1532" max="1532" width="5.625" customWidth="1"/>
    <col min="1533" max="1533" width="23.25" customWidth="1"/>
    <col min="1534" max="1534" width="12.75" customWidth="1"/>
    <col min="1535" max="1535" width="14.75" customWidth="1"/>
    <col min="1536" max="1536" width="15.125" customWidth="1"/>
    <col min="1537" max="1538" width="13.625" customWidth="1"/>
    <col min="1539" max="1539" width="14.25" customWidth="1"/>
    <col min="1540" max="1540" width="13.625" customWidth="1"/>
    <col min="1541" max="1541" width="12.375" customWidth="1"/>
    <col min="1542" max="1542" width="17.625" customWidth="1"/>
    <col min="1543" max="1543" width="9.125" customWidth="1"/>
    <col min="1544" max="1544" width="20.25" customWidth="1"/>
    <col min="1545" max="1776" width="9.125" customWidth="1"/>
    <col min="1777" max="1777" width="5.625" customWidth="1"/>
    <col min="1778" max="1778" width="23.25" customWidth="1"/>
    <col min="1788" max="1788" width="5.625" customWidth="1"/>
    <col min="1789" max="1789" width="23.25" customWidth="1"/>
    <col min="1790" max="1790" width="12.75" customWidth="1"/>
    <col min="1791" max="1791" width="14.75" customWidth="1"/>
    <col min="1792" max="1792" width="15.125" customWidth="1"/>
    <col min="1793" max="1794" width="13.625" customWidth="1"/>
    <col min="1795" max="1795" width="14.25" customWidth="1"/>
    <col min="1796" max="1796" width="13.625" customWidth="1"/>
    <col min="1797" max="1797" width="12.375" customWidth="1"/>
    <col min="1798" max="1798" width="17.625" customWidth="1"/>
    <col min="1799" max="1799" width="9.125" customWidth="1"/>
    <col min="1800" max="1800" width="20.25" customWidth="1"/>
    <col min="1801" max="2032" width="9.125" customWidth="1"/>
    <col min="2033" max="2033" width="5.625" customWidth="1"/>
    <col min="2034" max="2034" width="23.25" customWidth="1"/>
    <col min="2044" max="2044" width="5.625" customWidth="1"/>
    <col min="2045" max="2045" width="23.25" customWidth="1"/>
    <col min="2046" max="2046" width="12.75" customWidth="1"/>
    <col min="2047" max="2047" width="14.75" customWidth="1"/>
    <col min="2048" max="2048" width="15.125" customWidth="1"/>
    <col min="2049" max="2050" width="13.625" customWidth="1"/>
    <col min="2051" max="2051" width="14.25" customWidth="1"/>
    <col min="2052" max="2052" width="13.625" customWidth="1"/>
    <col min="2053" max="2053" width="12.375" customWidth="1"/>
    <col min="2054" max="2054" width="17.625" customWidth="1"/>
    <col min="2055" max="2055" width="9.125" customWidth="1"/>
    <col min="2056" max="2056" width="20.25" customWidth="1"/>
    <col min="2057" max="2288" width="9.125" customWidth="1"/>
    <col min="2289" max="2289" width="5.625" customWidth="1"/>
    <col min="2290" max="2290" width="23.25" customWidth="1"/>
    <col min="2300" max="2300" width="5.625" customWidth="1"/>
    <col min="2301" max="2301" width="23.25" customWidth="1"/>
    <col min="2302" max="2302" width="12.75" customWidth="1"/>
    <col min="2303" max="2303" width="14.75" customWidth="1"/>
    <col min="2304" max="2304" width="15.125" customWidth="1"/>
    <col min="2305" max="2306" width="13.625" customWidth="1"/>
    <col min="2307" max="2307" width="14.25" customWidth="1"/>
    <col min="2308" max="2308" width="13.625" customWidth="1"/>
    <col min="2309" max="2309" width="12.375" customWidth="1"/>
    <col min="2310" max="2310" width="17.625" customWidth="1"/>
    <col min="2311" max="2311" width="9.125" customWidth="1"/>
    <col min="2312" max="2312" width="20.25" customWidth="1"/>
    <col min="2313" max="2544" width="9.125" customWidth="1"/>
    <col min="2545" max="2545" width="5.625" customWidth="1"/>
    <col min="2546" max="2546" width="23.25" customWidth="1"/>
    <col min="2556" max="2556" width="5.625" customWidth="1"/>
    <col min="2557" max="2557" width="23.25" customWidth="1"/>
    <col min="2558" max="2558" width="12.75" customWidth="1"/>
    <col min="2559" max="2559" width="14.75" customWidth="1"/>
    <col min="2560" max="2560" width="15.125" customWidth="1"/>
    <col min="2561" max="2562" width="13.625" customWidth="1"/>
    <col min="2563" max="2563" width="14.25" customWidth="1"/>
    <col min="2564" max="2564" width="13.625" customWidth="1"/>
    <col min="2565" max="2565" width="12.375" customWidth="1"/>
    <col min="2566" max="2566" width="17.625" customWidth="1"/>
    <col min="2567" max="2567" width="9.125" customWidth="1"/>
    <col min="2568" max="2568" width="20.25" customWidth="1"/>
    <col min="2569" max="2800" width="9.125" customWidth="1"/>
    <col min="2801" max="2801" width="5.625" customWidth="1"/>
    <col min="2802" max="2802" width="23.25" customWidth="1"/>
    <col min="2812" max="2812" width="5.625" customWidth="1"/>
    <col min="2813" max="2813" width="23.25" customWidth="1"/>
    <col min="2814" max="2814" width="12.75" customWidth="1"/>
    <col min="2815" max="2815" width="14.75" customWidth="1"/>
    <col min="2816" max="2816" width="15.125" customWidth="1"/>
    <col min="2817" max="2818" width="13.625" customWidth="1"/>
    <col min="2819" max="2819" width="14.25" customWidth="1"/>
    <col min="2820" max="2820" width="13.625" customWidth="1"/>
    <col min="2821" max="2821" width="12.375" customWidth="1"/>
    <col min="2822" max="2822" width="17.625" customWidth="1"/>
    <col min="2823" max="2823" width="9.125" customWidth="1"/>
    <col min="2824" max="2824" width="20.25" customWidth="1"/>
    <col min="2825" max="3056" width="9.125" customWidth="1"/>
    <col min="3057" max="3057" width="5.625" customWidth="1"/>
    <col min="3058" max="3058" width="23.25" customWidth="1"/>
    <col min="3068" max="3068" width="5.625" customWidth="1"/>
    <col min="3069" max="3069" width="23.25" customWidth="1"/>
    <col min="3070" max="3070" width="12.75" customWidth="1"/>
    <col min="3071" max="3071" width="14.75" customWidth="1"/>
    <col min="3072" max="3072" width="15.125" customWidth="1"/>
    <col min="3073" max="3074" width="13.625" customWidth="1"/>
    <col min="3075" max="3075" width="14.25" customWidth="1"/>
    <col min="3076" max="3076" width="13.625" customWidth="1"/>
    <col min="3077" max="3077" width="12.375" customWidth="1"/>
    <col min="3078" max="3078" width="17.625" customWidth="1"/>
    <col min="3079" max="3079" width="9.125" customWidth="1"/>
    <col min="3080" max="3080" width="20.25" customWidth="1"/>
    <col min="3081" max="3312" width="9.125" customWidth="1"/>
    <col min="3313" max="3313" width="5.625" customWidth="1"/>
    <col min="3314" max="3314" width="23.25" customWidth="1"/>
    <col min="3324" max="3324" width="5.625" customWidth="1"/>
    <col min="3325" max="3325" width="23.25" customWidth="1"/>
    <col min="3326" max="3326" width="12.75" customWidth="1"/>
    <col min="3327" max="3327" width="14.75" customWidth="1"/>
    <col min="3328" max="3328" width="15.125" customWidth="1"/>
    <col min="3329" max="3330" width="13.625" customWidth="1"/>
    <col min="3331" max="3331" width="14.25" customWidth="1"/>
    <col min="3332" max="3332" width="13.625" customWidth="1"/>
    <col min="3333" max="3333" width="12.375" customWidth="1"/>
    <col min="3334" max="3334" width="17.625" customWidth="1"/>
    <col min="3335" max="3335" width="9.125" customWidth="1"/>
    <col min="3336" max="3336" width="20.25" customWidth="1"/>
    <col min="3337" max="3568" width="9.125" customWidth="1"/>
    <col min="3569" max="3569" width="5.625" customWidth="1"/>
    <col min="3570" max="3570" width="23.25" customWidth="1"/>
    <col min="3580" max="3580" width="5.625" customWidth="1"/>
    <col min="3581" max="3581" width="23.25" customWidth="1"/>
    <col min="3582" max="3582" width="12.75" customWidth="1"/>
    <col min="3583" max="3583" width="14.75" customWidth="1"/>
    <col min="3584" max="3584" width="15.125" customWidth="1"/>
    <col min="3585" max="3586" width="13.625" customWidth="1"/>
    <col min="3587" max="3587" width="14.25" customWidth="1"/>
    <col min="3588" max="3588" width="13.625" customWidth="1"/>
    <col min="3589" max="3589" width="12.375" customWidth="1"/>
    <col min="3590" max="3590" width="17.625" customWidth="1"/>
    <col min="3591" max="3591" width="9.125" customWidth="1"/>
    <col min="3592" max="3592" width="20.25" customWidth="1"/>
    <col min="3593" max="3824" width="9.125" customWidth="1"/>
    <col min="3825" max="3825" width="5.625" customWidth="1"/>
    <col min="3826" max="3826" width="23.25" customWidth="1"/>
    <col min="3836" max="3836" width="5.625" customWidth="1"/>
    <col min="3837" max="3837" width="23.25" customWidth="1"/>
    <col min="3838" max="3838" width="12.75" customWidth="1"/>
    <col min="3839" max="3839" width="14.75" customWidth="1"/>
    <col min="3840" max="3840" width="15.125" customWidth="1"/>
    <col min="3841" max="3842" width="13.625" customWidth="1"/>
    <col min="3843" max="3843" width="14.25" customWidth="1"/>
    <col min="3844" max="3844" width="13.625" customWidth="1"/>
    <col min="3845" max="3845" width="12.375" customWidth="1"/>
    <col min="3846" max="3846" width="17.625" customWidth="1"/>
    <col min="3847" max="3847" width="9.125" customWidth="1"/>
    <col min="3848" max="3848" width="20.25" customWidth="1"/>
    <col min="3849" max="4080" width="9.125" customWidth="1"/>
    <col min="4081" max="4081" width="5.625" customWidth="1"/>
    <col min="4082" max="4082" width="23.25" customWidth="1"/>
    <col min="4092" max="4092" width="5.625" customWidth="1"/>
    <col min="4093" max="4093" width="23.25" customWidth="1"/>
    <col min="4094" max="4094" width="12.75" customWidth="1"/>
    <col min="4095" max="4095" width="14.75" customWidth="1"/>
    <col min="4096" max="4096" width="15.125" customWidth="1"/>
    <col min="4097" max="4098" width="13.625" customWidth="1"/>
    <col min="4099" max="4099" width="14.25" customWidth="1"/>
    <col min="4100" max="4100" width="13.625" customWidth="1"/>
    <col min="4101" max="4101" width="12.375" customWidth="1"/>
    <col min="4102" max="4102" width="17.625" customWidth="1"/>
    <col min="4103" max="4103" width="9.125" customWidth="1"/>
    <col min="4104" max="4104" width="20.25" customWidth="1"/>
    <col min="4105" max="4336" width="9.125" customWidth="1"/>
    <col min="4337" max="4337" width="5.625" customWidth="1"/>
    <col min="4338" max="4338" width="23.25" customWidth="1"/>
    <col min="4348" max="4348" width="5.625" customWidth="1"/>
    <col min="4349" max="4349" width="23.25" customWidth="1"/>
    <col min="4350" max="4350" width="12.75" customWidth="1"/>
    <col min="4351" max="4351" width="14.75" customWidth="1"/>
    <col min="4352" max="4352" width="15.125" customWidth="1"/>
    <col min="4353" max="4354" width="13.625" customWidth="1"/>
    <col min="4355" max="4355" width="14.25" customWidth="1"/>
    <col min="4356" max="4356" width="13.625" customWidth="1"/>
    <col min="4357" max="4357" width="12.375" customWidth="1"/>
    <col min="4358" max="4358" width="17.625" customWidth="1"/>
    <col min="4359" max="4359" width="9.125" customWidth="1"/>
    <col min="4360" max="4360" width="20.25" customWidth="1"/>
    <col min="4361" max="4592" width="9.125" customWidth="1"/>
    <col min="4593" max="4593" width="5.625" customWidth="1"/>
    <col min="4594" max="4594" width="23.25" customWidth="1"/>
    <col min="4604" max="4604" width="5.625" customWidth="1"/>
    <col min="4605" max="4605" width="23.25" customWidth="1"/>
    <col min="4606" max="4606" width="12.75" customWidth="1"/>
    <col min="4607" max="4607" width="14.75" customWidth="1"/>
    <col min="4608" max="4608" width="15.125" customWidth="1"/>
    <col min="4609" max="4610" width="13.625" customWidth="1"/>
    <col min="4611" max="4611" width="14.25" customWidth="1"/>
    <col min="4612" max="4612" width="13.625" customWidth="1"/>
    <col min="4613" max="4613" width="12.375" customWidth="1"/>
    <col min="4614" max="4614" width="17.625" customWidth="1"/>
    <col min="4615" max="4615" width="9.125" customWidth="1"/>
    <col min="4616" max="4616" width="20.25" customWidth="1"/>
    <col min="4617" max="4848" width="9.125" customWidth="1"/>
    <col min="4849" max="4849" width="5.625" customWidth="1"/>
    <col min="4850" max="4850" width="23.25" customWidth="1"/>
    <col min="4860" max="4860" width="5.625" customWidth="1"/>
    <col min="4861" max="4861" width="23.25" customWidth="1"/>
    <col min="4862" max="4862" width="12.75" customWidth="1"/>
    <col min="4863" max="4863" width="14.75" customWidth="1"/>
    <col min="4864" max="4864" width="15.125" customWidth="1"/>
    <col min="4865" max="4866" width="13.625" customWidth="1"/>
    <col min="4867" max="4867" width="14.25" customWidth="1"/>
    <col min="4868" max="4868" width="13.625" customWidth="1"/>
    <col min="4869" max="4869" width="12.375" customWidth="1"/>
    <col min="4870" max="4870" width="17.625" customWidth="1"/>
    <col min="4871" max="4871" width="9.125" customWidth="1"/>
    <col min="4872" max="4872" width="20.25" customWidth="1"/>
    <col min="4873" max="5104" width="9.125" customWidth="1"/>
    <col min="5105" max="5105" width="5.625" customWidth="1"/>
    <col min="5106" max="5106" width="23.25" customWidth="1"/>
    <col min="5116" max="5116" width="5.625" customWidth="1"/>
    <col min="5117" max="5117" width="23.25" customWidth="1"/>
    <col min="5118" max="5118" width="12.75" customWidth="1"/>
    <col min="5119" max="5119" width="14.75" customWidth="1"/>
    <col min="5120" max="5120" width="15.125" customWidth="1"/>
    <col min="5121" max="5122" width="13.625" customWidth="1"/>
    <col min="5123" max="5123" width="14.25" customWidth="1"/>
    <col min="5124" max="5124" width="13.625" customWidth="1"/>
    <col min="5125" max="5125" width="12.375" customWidth="1"/>
    <col min="5126" max="5126" width="17.625" customWidth="1"/>
    <col min="5127" max="5127" width="9.125" customWidth="1"/>
    <col min="5128" max="5128" width="20.25" customWidth="1"/>
    <col min="5129" max="5360" width="9.125" customWidth="1"/>
    <col min="5361" max="5361" width="5.625" customWidth="1"/>
    <col min="5362" max="5362" width="23.25" customWidth="1"/>
    <col min="5372" max="5372" width="5.625" customWidth="1"/>
    <col min="5373" max="5373" width="23.25" customWidth="1"/>
    <col min="5374" max="5374" width="12.75" customWidth="1"/>
    <col min="5375" max="5375" width="14.75" customWidth="1"/>
    <col min="5376" max="5376" width="15.125" customWidth="1"/>
    <col min="5377" max="5378" width="13.625" customWidth="1"/>
    <col min="5379" max="5379" width="14.25" customWidth="1"/>
    <col min="5380" max="5380" width="13.625" customWidth="1"/>
    <col min="5381" max="5381" width="12.375" customWidth="1"/>
    <col min="5382" max="5382" width="17.625" customWidth="1"/>
    <col min="5383" max="5383" width="9.125" customWidth="1"/>
    <col min="5384" max="5384" width="20.25" customWidth="1"/>
    <col min="5385" max="5616" width="9.125" customWidth="1"/>
    <col min="5617" max="5617" width="5.625" customWidth="1"/>
    <col min="5618" max="5618" width="23.25" customWidth="1"/>
    <col min="5628" max="5628" width="5.625" customWidth="1"/>
    <col min="5629" max="5629" width="23.25" customWidth="1"/>
    <col min="5630" max="5630" width="12.75" customWidth="1"/>
    <col min="5631" max="5631" width="14.75" customWidth="1"/>
    <col min="5632" max="5632" width="15.125" customWidth="1"/>
    <col min="5633" max="5634" width="13.625" customWidth="1"/>
    <col min="5635" max="5635" width="14.25" customWidth="1"/>
    <col min="5636" max="5636" width="13.625" customWidth="1"/>
    <col min="5637" max="5637" width="12.375" customWidth="1"/>
    <col min="5638" max="5638" width="17.625" customWidth="1"/>
    <col min="5639" max="5639" width="9.125" customWidth="1"/>
    <col min="5640" max="5640" width="20.25" customWidth="1"/>
    <col min="5641" max="5872" width="9.125" customWidth="1"/>
    <col min="5873" max="5873" width="5.625" customWidth="1"/>
    <col min="5874" max="5874" width="23.25" customWidth="1"/>
    <col min="5884" max="5884" width="5.625" customWidth="1"/>
    <col min="5885" max="5885" width="23.25" customWidth="1"/>
    <col min="5886" max="5886" width="12.75" customWidth="1"/>
    <col min="5887" max="5887" width="14.75" customWidth="1"/>
    <col min="5888" max="5888" width="15.125" customWidth="1"/>
    <col min="5889" max="5890" width="13.625" customWidth="1"/>
    <col min="5891" max="5891" width="14.25" customWidth="1"/>
    <col min="5892" max="5892" width="13.625" customWidth="1"/>
    <col min="5893" max="5893" width="12.375" customWidth="1"/>
    <col min="5894" max="5894" width="17.625" customWidth="1"/>
    <col min="5895" max="5895" width="9.125" customWidth="1"/>
    <col min="5896" max="5896" width="20.25" customWidth="1"/>
    <col min="5897" max="6128" width="9.125" customWidth="1"/>
    <col min="6129" max="6129" width="5.625" customWidth="1"/>
    <col min="6130" max="6130" width="23.25" customWidth="1"/>
    <col min="6140" max="6140" width="5.625" customWidth="1"/>
    <col min="6141" max="6141" width="23.25" customWidth="1"/>
    <col min="6142" max="6142" width="12.75" customWidth="1"/>
    <col min="6143" max="6143" width="14.75" customWidth="1"/>
    <col min="6144" max="6144" width="15.125" customWidth="1"/>
    <col min="6145" max="6146" width="13.625" customWidth="1"/>
    <col min="6147" max="6147" width="14.25" customWidth="1"/>
    <col min="6148" max="6148" width="13.625" customWidth="1"/>
    <col min="6149" max="6149" width="12.375" customWidth="1"/>
    <col min="6150" max="6150" width="17.625" customWidth="1"/>
    <col min="6151" max="6151" width="9.125" customWidth="1"/>
    <col min="6152" max="6152" width="20.25" customWidth="1"/>
    <col min="6153" max="6384" width="9.125" customWidth="1"/>
    <col min="6385" max="6385" width="5.625" customWidth="1"/>
    <col min="6386" max="6386" width="23.25" customWidth="1"/>
    <col min="6396" max="6396" width="5.625" customWidth="1"/>
    <col min="6397" max="6397" width="23.25" customWidth="1"/>
    <col min="6398" max="6398" width="12.75" customWidth="1"/>
    <col min="6399" max="6399" width="14.75" customWidth="1"/>
    <col min="6400" max="6400" width="15.125" customWidth="1"/>
    <col min="6401" max="6402" width="13.625" customWidth="1"/>
    <col min="6403" max="6403" width="14.25" customWidth="1"/>
    <col min="6404" max="6404" width="13.625" customWidth="1"/>
    <col min="6405" max="6405" width="12.375" customWidth="1"/>
    <col min="6406" max="6406" width="17.625" customWidth="1"/>
    <col min="6407" max="6407" width="9.125" customWidth="1"/>
    <col min="6408" max="6408" width="20.25" customWidth="1"/>
    <col min="6409" max="6640" width="9.125" customWidth="1"/>
    <col min="6641" max="6641" width="5.625" customWidth="1"/>
    <col min="6642" max="6642" width="23.25" customWidth="1"/>
    <col min="6652" max="6652" width="5.625" customWidth="1"/>
    <col min="6653" max="6653" width="23.25" customWidth="1"/>
    <col min="6654" max="6654" width="12.75" customWidth="1"/>
    <col min="6655" max="6655" width="14.75" customWidth="1"/>
    <col min="6656" max="6656" width="15.125" customWidth="1"/>
    <col min="6657" max="6658" width="13.625" customWidth="1"/>
    <col min="6659" max="6659" width="14.25" customWidth="1"/>
    <col min="6660" max="6660" width="13.625" customWidth="1"/>
    <col min="6661" max="6661" width="12.375" customWidth="1"/>
    <col min="6662" max="6662" width="17.625" customWidth="1"/>
    <col min="6663" max="6663" width="9.125" customWidth="1"/>
    <col min="6664" max="6664" width="20.25" customWidth="1"/>
    <col min="6665" max="6896" width="9.125" customWidth="1"/>
    <col min="6897" max="6897" width="5.625" customWidth="1"/>
    <col min="6898" max="6898" width="23.25" customWidth="1"/>
    <col min="6908" max="6908" width="5.625" customWidth="1"/>
    <col min="6909" max="6909" width="23.25" customWidth="1"/>
    <col min="6910" max="6910" width="12.75" customWidth="1"/>
    <col min="6911" max="6911" width="14.75" customWidth="1"/>
    <col min="6912" max="6912" width="15.125" customWidth="1"/>
    <col min="6913" max="6914" width="13.625" customWidth="1"/>
    <col min="6915" max="6915" width="14.25" customWidth="1"/>
    <col min="6916" max="6916" width="13.625" customWidth="1"/>
    <col min="6917" max="6917" width="12.375" customWidth="1"/>
    <col min="6918" max="6918" width="17.625" customWidth="1"/>
    <col min="6919" max="6919" width="9.125" customWidth="1"/>
    <col min="6920" max="6920" width="20.25" customWidth="1"/>
    <col min="6921" max="7152" width="9.125" customWidth="1"/>
    <col min="7153" max="7153" width="5.625" customWidth="1"/>
    <col min="7154" max="7154" width="23.25" customWidth="1"/>
    <col min="7164" max="7164" width="5.625" customWidth="1"/>
    <col min="7165" max="7165" width="23.25" customWidth="1"/>
    <col min="7166" max="7166" width="12.75" customWidth="1"/>
    <col min="7167" max="7167" width="14.75" customWidth="1"/>
    <col min="7168" max="7168" width="15.125" customWidth="1"/>
    <col min="7169" max="7170" width="13.625" customWidth="1"/>
    <col min="7171" max="7171" width="14.25" customWidth="1"/>
    <col min="7172" max="7172" width="13.625" customWidth="1"/>
    <col min="7173" max="7173" width="12.375" customWidth="1"/>
    <col min="7174" max="7174" width="17.625" customWidth="1"/>
    <col min="7175" max="7175" width="9.125" customWidth="1"/>
    <col min="7176" max="7176" width="20.25" customWidth="1"/>
    <col min="7177" max="7408" width="9.125" customWidth="1"/>
    <col min="7409" max="7409" width="5.625" customWidth="1"/>
    <col min="7410" max="7410" width="23.25" customWidth="1"/>
    <col min="7420" max="7420" width="5.625" customWidth="1"/>
    <col min="7421" max="7421" width="23.25" customWidth="1"/>
    <col min="7422" max="7422" width="12.75" customWidth="1"/>
    <col min="7423" max="7423" width="14.75" customWidth="1"/>
    <col min="7424" max="7424" width="15.125" customWidth="1"/>
    <col min="7425" max="7426" width="13.625" customWidth="1"/>
    <col min="7427" max="7427" width="14.25" customWidth="1"/>
    <col min="7428" max="7428" width="13.625" customWidth="1"/>
    <col min="7429" max="7429" width="12.375" customWidth="1"/>
    <col min="7430" max="7430" width="17.625" customWidth="1"/>
    <col min="7431" max="7431" width="9.125" customWidth="1"/>
    <col min="7432" max="7432" width="20.25" customWidth="1"/>
    <col min="7433" max="7664" width="9.125" customWidth="1"/>
    <col min="7665" max="7665" width="5.625" customWidth="1"/>
    <col min="7666" max="7666" width="23.25" customWidth="1"/>
    <col min="7676" max="7676" width="5.625" customWidth="1"/>
    <col min="7677" max="7677" width="23.25" customWidth="1"/>
    <col min="7678" max="7678" width="12.75" customWidth="1"/>
    <col min="7679" max="7679" width="14.75" customWidth="1"/>
    <col min="7680" max="7680" width="15.125" customWidth="1"/>
    <col min="7681" max="7682" width="13.625" customWidth="1"/>
    <col min="7683" max="7683" width="14.25" customWidth="1"/>
    <col min="7684" max="7684" width="13.625" customWidth="1"/>
    <col min="7685" max="7685" width="12.375" customWidth="1"/>
    <col min="7686" max="7686" width="17.625" customWidth="1"/>
    <col min="7687" max="7687" width="9.125" customWidth="1"/>
    <col min="7688" max="7688" width="20.25" customWidth="1"/>
    <col min="7689" max="7920" width="9.125" customWidth="1"/>
    <col min="7921" max="7921" width="5.625" customWidth="1"/>
    <col min="7922" max="7922" width="23.25" customWidth="1"/>
    <col min="7932" max="7932" width="5.625" customWidth="1"/>
    <col min="7933" max="7933" width="23.25" customWidth="1"/>
    <col min="7934" max="7934" width="12.75" customWidth="1"/>
    <col min="7935" max="7935" width="14.75" customWidth="1"/>
    <col min="7936" max="7936" width="15.125" customWidth="1"/>
    <col min="7937" max="7938" width="13.625" customWidth="1"/>
    <col min="7939" max="7939" width="14.25" customWidth="1"/>
    <col min="7940" max="7940" width="13.625" customWidth="1"/>
    <col min="7941" max="7941" width="12.375" customWidth="1"/>
    <col min="7942" max="7942" width="17.625" customWidth="1"/>
    <col min="7943" max="7943" width="9.125" customWidth="1"/>
    <col min="7944" max="7944" width="20.25" customWidth="1"/>
    <col min="7945" max="8176" width="9.125" customWidth="1"/>
    <col min="8177" max="8177" width="5.625" customWidth="1"/>
    <col min="8178" max="8178" width="23.25" customWidth="1"/>
    <col min="8188" max="8188" width="5.625" customWidth="1"/>
    <col min="8189" max="8189" width="23.25" customWidth="1"/>
    <col min="8190" max="8190" width="12.75" customWidth="1"/>
    <col min="8191" max="8191" width="14.75" customWidth="1"/>
    <col min="8192" max="8192" width="15.125" customWidth="1"/>
    <col min="8193" max="8194" width="13.625" customWidth="1"/>
    <col min="8195" max="8195" width="14.25" customWidth="1"/>
    <col min="8196" max="8196" width="13.625" customWidth="1"/>
    <col min="8197" max="8197" width="12.375" customWidth="1"/>
    <col min="8198" max="8198" width="17.625" customWidth="1"/>
    <col min="8199" max="8199" width="9.125" customWidth="1"/>
    <col min="8200" max="8200" width="20.25" customWidth="1"/>
    <col min="8201" max="8432" width="9.125" customWidth="1"/>
    <col min="8433" max="8433" width="5.625" customWidth="1"/>
    <col min="8434" max="8434" width="23.25" customWidth="1"/>
    <col min="8444" max="8444" width="5.625" customWidth="1"/>
    <col min="8445" max="8445" width="23.25" customWidth="1"/>
    <col min="8446" max="8446" width="12.75" customWidth="1"/>
    <col min="8447" max="8447" width="14.75" customWidth="1"/>
    <col min="8448" max="8448" width="15.125" customWidth="1"/>
    <col min="8449" max="8450" width="13.625" customWidth="1"/>
    <col min="8451" max="8451" width="14.25" customWidth="1"/>
    <col min="8452" max="8452" width="13.625" customWidth="1"/>
    <col min="8453" max="8453" width="12.375" customWidth="1"/>
    <col min="8454" max="8454" width="17.625" customWidth="1"/>
    <col min="8455" max="8455" width="9.125" customWidth="1"/>
    <col min="8456" max="8456" width="20.25" customWidth="1"/>
    <col min="8457" max="8688" width="9.125" customWidth="1"/>
    <col min="8689" max="8689" width="5.625" customWidth="1"/>
    <col min="8690" max="8690" width="23.25" customWidth="1"/>
    <col min="8700" max="8700" width="5.625" customWidth="1"/>
    <col min="8701" max="8701" width="23.25" customWidth="1"/>
    <col min="8702" max="8702" width="12.75" customWidth="1"/>
    <col min="8703" max="8703" width="14.75" customWidth="1"/>
    <col min="8704" max="8704" width="15.125" customWidth="1"/>
    <col min="8705" max="8706" width="13.625" customWidth="1"/>
    <col min="8707" max="8707" width="14.25" customWidth="1"/>
    <col min="8708" max="8708" width="13.625" customWidth="1"/>
    <col min="8709" max="8709" width="12.375" customWidth="1"/>
    <col min="8710" max="8710" width="17.625" customWidth="1"/>
    <col min="8711" max="8711" width="9.125" customWidth="1"/>
    <col min="8712" max="8712" width="20.25" customWidth="1"/>
    <col min="8713" max="8944" width="9.125" customWidth="1"/>
    <col min="8945" max="8945" width="5.625" customWidth="1"/>
    <col min="8946" max="8946" width="23.25" customWidth="1"/>
    <col min="8956" max="8956" width="5.625" customWidth="1"/>
    <col min="8957" max="8957" width="23.25" customWidth="1"/>
    <col min="8958" max="8958" width="12.75" customWidth="1"/>
    <col min="8959" max="8959" width="14.75" customWidth="1"/>
    <col min="8960" max="8960" width="15.125" customWidth="1"/>
    <col min="8961" max="8962" width="13.625" customWidth="1"/>
    <col min="8963" max="8963" width="14.25" customWidth="1"/>
    <col min="8964" max="8964" width="13.625" customWidth="1"/>
    <col min="8965" max="8965" width="12.375" customWidth="1"/>
    <col min="8966" max="8966" width="17.625" customWidth="1"/>
    <col min="8967" max="8967" width="9.125" customWidth="1"/>
    <col min="8968" max="8968" width="20.25" customWidth="1"/>
    <col min="8969" max="9200" width="9.125" customWidth="1"/>
    <col min="9201" max="9201" width="5.625" customWidth="1"/>
    <col min="9202" max="9202" width="23.25" customWidth="1"/>
    <col min="9212" max="9212" width="5.625" customWidth="1"/>
    <col min="9213" max="9213" width="23.25" customWidth="1"/>
    <col min="9214" max="9214" width="12.75" customWidth="1"/>
    <col min="9215" max="9215" width="14.75" customWidth="1"/>
    <col min="9216" max="9216" width="15.125" customWidth="1"/>
    <col min="9217" max="9218" width="13.625" customWidth="1"/>
    <col min="9219" max="9219" width="14.25" customWidth="1"/>
    <col min="9220" max="9220" width="13.625" customWidth="1"/>
    <col min="9221" max="9221" width="12.375" customWidth="1"/>
    <col min="9222" max="9222" width="17.625" customWidth="1"/>
    <col min="9223" max="9223" width="9.125" customWidth="1"/>
    <col min="9224" max="9224" width="20.25" customWidth="1"/>
    <col min="9225" max="9456" width="9.125" customWidth="1"/>
    <col min="9457" max="9457" width="5.625" customWidth="1"/>
    <col min="9458" max="9458" width="23.25" customWidth="1"/>
    <col min="9468" max="9468" width="5.625" customWidth="1"/>
    <col min="9469" max="9469" width="23.25" customWidth="1"/>
    <col min="9470" max="9470" width="12.75" customWidth="1"/>
    <col min="9471" max="9471" width="14.75" customWidth="1"/>
    <col min="9472" max="9472" width="15.125" customWidth="1"/>
    <col min="9473" max="9474" width="13.625" customWidth="1"/>
    <col min="9475" max="9475" width="14.25" customWidth="1"/>
    <col min="9476" max="9476" width="13.625" customWidth="1"/>
    <col min="9477" max="9477" width="12.375" customWidth="1"/>
    <col min="9478" max="9478" width="17.625" customWidth="1"/>
    <col min="9479" max="9479" width="9.125" customWidth="1"/>
    <col min="9480" max="9480" width="20.25" customWidth="1"/>
    <col min="9481" max="9712" width="9.125" customWidth="1"/>
    <col min="9713" max="9713" width="5.625" customWidth="1"/>
    <col min="9714" max="9714" width="23.25" customWidth="1"/>
    <col min="9724" max="9724" width="5.625" customWidth="1"/>
    <col min="9725" max="9725" width="23.25" customWidth="1"/>
    <col min="9726" max="9726" width="12.75" customWidth="1"/>
    <col min="9727" max="9727" width="14.75" customWidth="1"/>
    <col min="9728" max="9728" width="15.125" customWidth="1"/>
    <col min="9729" max="9730" width="13.625" customWidth="1"/>
    <col min="9731" max="9731" width="14.25" customWidth="1"/>
    <col min="9732" max="9732" width="13.625" customWidth="1"/>
    <col min="9733" max="9733" width="12.375" customWidth="1"/>
    <col min="9734" max="9734" width="17.625" customWidth="1"/>
    <col min="9735" max="9735" width="9.125" customWidth="1"/>
    <col min="9736" max="9736" width="20.25" customWidth="1"/>
    <col min="9737" max="9968" width="9.125" customWidth="1"/>
    <col min="9969" max="9969" width="5.625" customWidth="1"/>
    <col min="9970" max="9970" width="23.25" customWidth="1"/>
    <col min="9980" max="9980" width="5.625" customWidth="1"/>
    <col min="9981" max="9981" width="23.25" customWidth="1"/>
    <col min="9982" max="9982" width="12.75" customWidth="1"/>
    <col min="9983" max="9983" width="14.75" customWidth="1"/>
    <col min="9984" max="9984" width="15.125" customWidth="1"/>
    <col min="9985" max="9986" width="13.625" customWidth="1"/>
    <col min="9987" max="9987" width="14.25" customWidth="1"/>
    <col min="9988" max="9988" width="13.625" customWidth="1"/>
    <col min="9989" max="9989" width="12.375" customWidth="1"/>
    <col min="9990" max="9990" width="17.625" customWidth="1"/>
    <col min="9991" max="9991" width="9.125" customWidth="1"/>
    <col min="9992" max="9992" width="20.25" customWidth="1"/>
    <col min="9993" max="10224" width="9.125" customWidth="1"/>
    <col min="10225" max="10225" width="5.625" customWidth="1"/>
    <col min="10226" max="10226" width="23.25" customWidth="1"/>
    <col min="10236" max="10236" width="5.625" customWidth="1"/>
    <col min="10237" max="10237" width="23.25" customWidth="1"/>
    <col min="10238" max="10238" width="12.75" customWidth="1"/>
    <col min="10239" max="10239" width="14.75" customWidth="1"/>
    <col min="10240" max="10240" width="15.125" customWidth="1"/>
    <col min="10241" max="10242" width="13.625" customWidth="1"/>
    <col min="10243" max="10243" width="14.25" customWidth="1"/>
    <col min="10244" max="10244" width="13.625" customWidth="1"/>
    <col min="10245" max="10245" width="12.375" customWidth="1"/>
    <col min="10246" max="10246" width="17.625" customWidth="1"/>
    <col min="10247" max="10247" width="9.125" customWidth="1"/>
    <col min="10248" max="10248" width="20.25" customWidth="1"/>
    <col min="10249" max="10480" width="9.125" customWidth="1"/>
    <col min="10481" max="10481" width="5.625" customWidth="1"/>
    <col min="10482" max="10482" width="23.25" customWidth="1"/>
    <col min="10492" max="10492" width="5.625" customWidth="1"/>
    <col min="10493" max="10493" width="23.25" customWidth="1"/>
    <col min="10494" max="10494" width="12.75" customWidth="1"/>
    <col min="10495" max="10495" width="14.75" customWidth="1"/>
    <col min="10496" max="10496" width="15.125" customWidth="1"/>
    <col min="10497" max="10498" width="13.625" customWidth="1"/>
    <col min="10499" max="10499" width="14.25" customWidth="1"/>
    <col min="10500" max="10500" width="13.625" customWidth="1"/>
    <col min="10501" max="10501" width="12.375" customWidth="1"/>
    <col min="10502" max="10502" width="17.625" customWidth="1"/>
    <col min="10503" max="10503" width="9.125" customWidth="1"/>
    <col min="10504" max="10504" width="20.25" customWidth="1"/>
    <col min="10505" max="10736" width="9.125" customWidth="1"/>
    <col min="10737" max="10737" width="5.625" customWidth="1"/>
    <col min="10738" max="10738" width="23.25" customWidth="1"/>
    <col min="10748" max="10748" width="5.625" customWidth="1"/>
    <col min="10749" max="10749" width="23.25" customWidth="1"/>
    <col min="10750" max="10750" width="12.75" customWidth="1"/>
    <col min="10751" max="10751" width="14.75" customWidth="1"/>
    <col min="10752" max="10752" width="15.125" customWidth="1"/>
    <col min="10753" max="10754" width="13.625" customWidth="1"/>
    <col min="10755" max="10755" width="14.25" customWidth="1"/>
    <col min="10756" max="10756" width="13.625" customWidth="1"/>
    <col min="10757" max="10757" width="12.375" customWidth="1"/>
    <col min="10758" max="10758" width="17.625" customWidth="1"/>
    <col min="10759" max="10759" width="9.125" customWidth="1"/>
    <col min="10760" max="10760" width="20.25" customWidth="1"/>
    <col min="10761" max="10992" width="9.125" customWidth="1"/>
    <col min="10993" max="10993" width="5.625" customWidth="1"/>
    <col min="10994" max="10994" width="23.25" customWidth="1"/>
    <col min="11004" max="11004" width="5.625" customWidth="1"/>
    <col min="11005" max="11005" width="23.25" customWidth="1"/>
    <col min="11006" max="11006" width="12.75" customWidth="1"/>
    <col min="11007" max="11007" width="14.75" customWidth="1"/>
    <col min="11008" max="11008" width="15.125" customWidth="1"/>
    <col min="11009" max="11010" width="13.625" customWidth="1"/>
    <col min="11011" max="11011" width="14.25" customWidth="1"/>
    <col min="11012" max="11012" width="13.625" customWidth="1"/>
    <col min="11013" max="11013" width="12.375" customWidth="1"/>
    <col min="11014" max="11014" width="17.625" customWidth="1"/>
    <col min="11015" max="11015" width="9.125" customWidth="1"/>
    <col min="11016" max="11016" width="20.25" customWidth="1"/>
    <col min="11017" max="11248" width="9.125" customWidth="1"/>
    <col min="11249" max="11249" width="5.625" customWidth="1"/>
    <col min="11250" max="11250" width="23.25" customWidth="1"/>
    <col min="11260" max="11260" width="5.625" customWidth="1"/>
    <col min="11261" max="11261" width="23.25" customWidth="1"/>
    <col min="11262" max="11262" width="12.75" customWidth="1"/>
    <col min="11263" max="11263" width="14.75" customWidth="1"/>
    <col min="11264" max="11264" width="15.125" customWidth="1"/>
    <col min="11265" max="11266" width="13.625" customWidth="1"/>
    <col min="11267" max="11267" width="14.25" customWidth="1"/>
    <col min="11268" max="11268" width="13.625" customWidth="1"/>
    <col min="11269" max="11269" width="12.375" customWidth="1"/>
    <col min="11270" max="11270" width="17.625" customWidth="1"/>
    <col min="11271" max="11271" width="9.125" customWidth="1"/>
    <col min="11272" max="11272" width="20.25" customWidth="1"/>
    <col min="11273" max="11504" width="9.125" customWidth="1"/>
    <col min="11505" max="11505" width="5.625" customWidth="1"/>
    <col min="11506" max="11506" width="23.25" customWidth="1"/>
    <col min="11516" max="11516" width="5.625" customWidth="1"/>
    <col min="11517" max="11517" width="23.25" customWidth="1"/>
    <col min="11518" max="11518" width="12.75" customWidth="1"/>
    <col min="11519" max="11519" width="14.75" customWidth="1"/>
    <col min="11520" max="11520" width="15.125" customWidth="1"/>
    <col min="11521" max="11522" width="13.625" customWidth="1"/>
    <col min="11523" max="11523" width="14.25" customWidth="1"/>
    <col min="11524" max="11524" width="13.625" customWidth="1"/>
    <col min="11525" max="11525" width="12.375" customWidth="1"/>
    <col min="11526" max="11526" width="17.625" customWidth="1"/>
    <col min="11527" max="11527" width="9.125" customWidth="1"/>
    <col min="11528" max="11528" width="20.25" customWidth="1"/>
    <col min="11529" max="11760" width="9.125" customWidth="1"/>
    <col min="11761" max="11761" width="5.625" customWidth="1"/>
    <col min="11762" max="11762" width="23.25" customWidth="1"/>
    <col min="11772" max="11772" width="5.625" customWidth="1"/>
    <col min="11773" max="11773" width="23.25" customWidth="1"/>
    <col min="11774" max="11774" width="12.75" customWidth="1"/>
    <col min="11775" max="11775" width="14.75" customWidth="1"/>
    <col min="11776" max="11776" width="15.125" customWidth="1"/>
    <col min="11777" max="11778" width="13.625" customWidth="1"/>
    <col min="11779" max="11779" width="14.25" customWidth="1"/>
    <col min="11780" max="11780" width="13.625" customWidth="1"/>
    <col min="11781" max="11781" width="12.375" customWidth="1"/>
    <col min="11782" max="11782" width="17.625" customWidth="1"/>
    <col min="11783" max="11783" width="9.125" customWidth="1"/>
    <col min="11784" max="11784" width="20.25" customWidth="1"/>
    <col min="11785" max="12016" width="9.125" customWidth="1"/>
    <col min="12017" max="12017" width="5.625" customWidth="1"/>
    <col min="12018" max="12018" width="23.25" customWidth="1"/>
    <col min="12028" max="12028" width="5.625" customWidth="1"/>
    <col min="12029" max="12029" width="23.25" customWidth="1"/>
    <col min="12030" max="12030" width="12.75" customWidth="1"/>
    <col min="12031" max="12031" width="14.75" customWidth="1"/>
    <col min="12032" max="12032" width="15.125" customWidth="1"/>
    <col min="12033" max="12034" width="13.625" customWidth="1"/>
    <col min="12035" max="12035" width="14.25" customWidth="1"/>
    <col min="12036" max="12036" width="13.625" customWidth="1"/>
    <col min="12037" max="12037" width="12.375" customWidth="1"/>
    <col min="12038" max="12038" width="17.625" customWidth="1"/>
    <col min="12039" max="12039" width="9.125" customWidth="1"/>
    <col min="12040" max="12040" width="20.25" customWidth="1"/>
    <col min="12041" max="12272" width="9.125" customWidth="1"/>
    <col min="12273" max="12273" width="5.625" customWidth="1"/>
    <col min="12274" max="12274" width="23.25" customWidth="1"/>
    <col min="12284" max="12284" width="5.625" customWidth="1"/>
    <col min="12285" max="12285" width="23.25" customWidth="1"/>
    <col min="12286" max="12286" width="12.75" customWidth="1"/>
    <col min="12287" max="12287" width="14.75" customWidth="1"/>
    <col min="12288" max="12288" width="15.125" customWidth="1"/>
    <col min="12289" max="12290" width="13.625" customWidth="1"/>
    <col min="12291" max="12291" width="14.25" customWidth="1"/>
    <col min="12292" max="12292" width="13.625" customWidth="1"/>
    <col min="12293" max="12293" width="12.375" customWidth="1"/>
    <col min="12294" max="12294" width="17.625" customWidth="1"/>
    <col min="12295" max="12295" width="9.125" customWidth="1"/>
    <col min="12296" max="12296" width="20.25" customWidth="1"/>
    <col min="12297" max="12528" width="9.125" customWidth="1"/>
    <col min="12529" max="12529" width="5.625" customWidth="1"/>
    <col min="12530" max="12530" width="23.25" customWidth="1"/>
    <col min="12540" max="12540" width="5.625" customWidth="1"/>
    <col min="12541" max="12541" width="23.25" customWidth="1"/>
    <col min="12542" max="12542" width="12.75" customWidth="1"/>
    <col min="12543" max="12543" width="14.75" customWidth="1"/>
    <col min="12544" max="12544" width="15.125" customWidth="1"/>
    <col min="12545" max="12546" width="13.625" customWidth="1"/>
    <col min="12547" max="12547" width="14.25" customWidth="1"/>
    <col min="12548" max="12548" width="13.625" customWidth="1"/>
    <col min="12549" max="12549" width="12.375" customWidth="1"/>
    <col min="12550" max="12550" width="17.625" customWidth="1"/>
    <col min="12551" max="12551" width="9.125" customWidth="1"/>
    <col min="12552" max="12552" width="20.25" customWidth="1"/>
    <col min="12553" max="12784" width="9.125" customWidth="1"/>
    <col min="12785" max="12785" width="5.625" customWidth="1"/>
    <col min="12786" max="12786" width="23.25" customWidth="1"/>
    <col min="12796" max="12796" width="5.625" customWidth="1"/>
    <col min="12797" max="12797" width="23.25" customWidth="1"/>
    <col min="12798" max="12798" width="12.75" customWidth="1"/>
    <col min="12799" max="12799" width="14.75" customWidth="1"/>
    <col min="12800" max="12800" width="15.125" customWidth="1"/>
    <col min="12801" max="12802" width="13.625" customWidth="1"/>
    <col min="12803" max="12803" width="14.25" customWidth="1"/>
    <col min="12804" max="12804" width="13.625" customWidth="1"/>
    <col min="12805" max="12805" width="12.375" customWidth="1"/>
    <col min="12806" max="12806" width="17.625" customWidth="1"/>
    <col min="12807" max="12807" width="9.125" customWidth="1"/>
    <col min="12808" max="12808" width="20.25" customWidth="1"/>
    <col min="12809" max="13040" width="9.125" customWidth="1"/>
    <col min="13041" max="13041" width="5.625" customWidth="1"/>
    <col min="13042" max="13042" width="23.25" customWidth="1"/>
    <col min="13052" max="13052" width="5.625" customWidth="1"/>
    <col min="13053" max="13053" width="23.25" customWidth="1"/>
    <col min="13054" max="13054" width="12.75" customWidth="1"/>
    <col min="13055" max="13055" width="14.75" customWidth="1"/>
    <col min="13056" max="13056" width="15.125" customWidth="1"/>
    <col min="13057" max="13058" width="13.625" customWidth="1"/>
    <col min="13059" max="13059" width="14.25" customWidth="1"/>
    <col min="13060" max="13060" width="13.625" customWidth="1"/>
    <col min="13061" max="13061" width="12.375" customWidth="1"/>
    <col min="13062" max="13062" width="17.625" customWidth="1"/>
    <col min="13063" max="13063" width="9.125" customWidth="1"/>
    <col min="13064" max="13064" width="20.25" customWidth="1"/>
    <col min="13065" max="13296" width="9.125" customWidth="1"/>
    <col min="13297" max="13297" width="5.625" customWidth="1"/>
    <col min="13298" max="13298" width="23.25" customWidth="1"/>
    <col min="13308" max="13308" width="5.625" customWidth="1"/>
    <col min="13309" max="13309" width="23.25" customWidth="1"/>
    <col min="13310" max="13310" width="12.75" customWidth="1"/>
    <col min="13311" max="13311" width="14.75" customWidth="1"/>
    <col min="13312" max="13312" width="15.125" customWidth="1"/>
    <col min="13313" max="13314" width="13.625" customWidth="1"/>
    <col min="13315" max="13315" width="14.25" customWidth="1"/>
    <col min="13316" max="13316" width="13.625" customWidth="1"/>
    <col min="13317" max="13317" width="12.375" customWidth="1"/>
    <col min="13318" max="13318" width="17.625" customWidth="1"/>
    <col min="13319" max="13319" width="9.125" customWidth="1"/>
    <col min="13320" max="13320" width="20.25" customWidth="1"/>
    <col min="13321" max="13552" width="9.125" customWidth="1"/>
    <col min="13553" max="13553" width="5.625" customWidth="1"/>
    <col min="13554" max="13554" width="23.25" customWidth="1"/>
    <col min="13564" max="13564" width="5.625" customWidth="1"/>
    <col min="13565" max="13565" width="23.25" customWidth="1"/>
    <col min="13566" max="13566" width="12.75" customWidth="1"/>
    <col min="13567" max="13567" width="14.75" customWidth="1"/>
    <col min="13568" max="13568" width="15.125" customWidth="1"/>
    <col min="13569" max="13570" width="13.625" customWidth="1"/>
    <col min="13571" max="13571" width="14.25" customWidth="1"/>
    <col min="13572" max="13572" width="13.625" customWidth="1"/>
    <col min="13573" max="13573" width="12.375" customWidth="1"/>
    <col min="13574" max="13574" width="17.625" customWidth="1"/>
    <col min="13575" max="13575" width="9.125" customWidth="1"/>
    <col min="13576" max="13576" width="20.25" customWidth="1"/>
    <col min="13577" max="13808" width="9.125" customWidth="1"/>
    <col min="13809" max="13809" width="5.625" customWidth="1"/>
    <col min="13810" max="13810" width="23.25" customWidth="1"/>
    <col min="13820" max="13820" width="5.625" customWidth="1"/>
    <col min="13821" max="13821" width="23.25" customWidth="1"/>
    <col min="13822" max="13822" width="12.75" customWidth="1"/>
    <col min="13823" max="13823" width="14.75" customWidth="1"/>
    <col min="13824" max="13824" width="15.125" customWidth="1"/>
    <col min="13825" max="13826" width="13.625" customWidth="1"/>
    <col min="13827" max="13827" width="14.25" customWidth="1"/>
    <col min="13828" max="13828" width="13.625" customWidth="1"/>
    <col min="13829" max="13829" width="12.375" customWidth="1"/>
    <col min="13830" max="13830" width="17.625" customWidth="1"/>
    <col min="13831" max="13831" width="9.125" customWidth="1"/>
    <col min="13832" max="13832" width="20.25" customWidth="1"/>
    <col min="13833" max="14064" width="9.125" customWidth="1"/>
    <col min="14065" max="14065" width="5.625" customWidth="1"/>
    <col min="14066" max="14066" width="23.25" customWidth="1"/>
    <col min="14076" max="14076" width="5.625" customWidth="1"/>
    <col min="14077" max="14077" width="23.25" customWidth="1"/>
    <col min="14078" max="14078" width="12.75" customWidth="1"/>
    <col min="14079" max="14079" width="14.75" customWidth="1"/>
    <col min="14080" max="14080" width="15.125" customWidth="1"/>
    <col min="14081" max="14082" width="13.625" customWidth="1"/>
    <col min="14083" max="14083" width="14.25" customWidth="1"/>
    <col min="14084" max="14084" width="13.625" customWidth="1"/>
    <col min="14085" max="14085" width="12.375" customWidth="1"/>
    <col min="14086" max="14086" width="17.625" customWidth="1"/>
    <col min="14087" max="14087" width="9.125" customWidth="1"/>
    <col min="14088" max="14088" width="20.25" customWidth="1"/>
    <col min="14089" max="14320" width="9.125" customWidth="1"/>
    <col min="14321" max="14321" width="5.625" customWidth="1"/>
    <col min="14322" max="14322" width="23.25" customWidth="1"/>
    <col min="14332" max="14332" width="5.625" customWidth="1"/>
    <col min="14333" max="14333" width="23.25" customWidth="1"/>
    <col min="14334" max="14334" width="12.75" customWidth="1"/>
    <col min="14335" max="14335" width="14.75" customWidth="1"/>
    <col min="14336" max="14336" width="15.125" customWidth="1"/>
    <col min="14337" max="14338" width="13.625" customWidth="1"/>
    <col min="14339" max="14339" width="14.25" customWidth="1"/>
    <col min="14340" max="14340" width="13.625" customWidth="1"/>
    <col min="14341" max="14341" width="12.375" customWidth="1"/>
    <col min="14342" max="14342" width="17.625" customWidth="1"/>
    <col min="14343" max="14343" width="9.125" customWidth="1"/>
    <col min="14344" max="14344" width="20.25" customWidth="1"/>
    <col min="14345" max="14576" width="9.125" customWidth="1"/>
    <col min="14577" max="14577" width="5.625" customWidth="1"/>
    <col min="14578" max="14578" width="23.25" customWidth="1"/>
    <col min="14588" max="14588" width="5.625" customWidth="1"/>
    <col min="14589" max="14589" width="23.25" customWidth="1"/>
    <col min="14590" max="14590" width="12.75" customWidth="1"/>
    <col min="14591" max="14591" width="14.75" customWidth="1"/>
    <col min="14592" max="14592" width="15.125" customWidth="1"/>
    <col min="14593" max="14594" width="13.625" customWidth="1"/>
    <col min="14595" max="14595" width="14.25" customWidth="1"/>
    <col min="14596" max="14596" width="13.625" customWidth="1"/>
    <col min="14597" max="14597" width="12.375" customWidth="1"/>
    <col min="14598" max="14598" width="17.625" customWidth="1"/>
    <col min="14599" max="14599" width="9.125" customWidth="1"/>
    <col min="14600" max="14600" width="20.25" customWidth="1"/>
    <col min="14601" max="14832" width="9.125" customWidth="1"/>
    <col min="14833" max="14833" width="5.625" customWidth="1"/>
    <col min="14834" max="14834" width="23.25" customWidth="1"/>
    <col min="14844" max="14844" width="5.625" customWidth="1"/>
    <col min="14845" max="14845" width="23.25" customWidth="1"/>
    <col min="14846" max="14846" width="12.75" customWidth="1"/>
    <col min="14847" max="14847" width="14.75" customWidth="1"/>
    <col min="14848" max="14848" width="15.125" customWidth="1"/>
    <col min="14849" max="14850" width="13.625" customWidth="1"/>
    <col min="14851" max="14851" width="14.25" customWidth="1"/>
    <col min="14852" max="14852" width="13.625" customWidth="1"/>
    <col min="14853" max="14853" width="12.375" customWidth="1"/>
    <col min="14854" max="14854" width="17.625" customWidth="1"/>
    <col min="14855" max="14855" width="9.125" customWidth="1"/>
    <col min="14856" max="14856" width="20.25" customWidth="1"/>
    <col min="14857" max="15088" width="9.125" customWidth="1"/>
    <col min="15089" max="15089" width="5.625" customWidth="1"/>
    <col min="15090" max="15090" width="23.25" customWidth="1"/>
    <col min="15100" max="15100" width="5.625" customWidth="1"/>
    <col min="15101" max="15101" width="23.25" customWidth="1"/>
    <col min="15102" max="15102" width="12.75" customWidth="1"/>
    <col min="15103" max="15103" width="14.75" customWidth="1"/>
    <col min="15104" max="15104" width="15.125" customWidth="1"/>
    <col min="15105" max="15106" width="13.625" customWidth="1"/>
    <col min="15107" max="15107" width="14.25" customWidth="1"/>
    <col min="15108" max="15108" width="13.625" customWidth="1"/>
    <col min="15109" max="15109" width="12.375" customWidth="1"/>
    <col min="15110" max="15110" width="17.625" customWidth="1"/>
    <col min="15111" max="15111" width="9.125" customWidth="1"/>
    <col min="15112" max="15112" width="20.25" customWidth="1"/>
    <col min="15113" max="15344" width="9.125" customWidth="1"/>
    <col min="15345" max="15345" width="5.625" customWidth="1"/>
    <col min="15346" max="15346" width="23.25" customWidth="1"/>
    <col min="15356" max="15356" width="5.625" customWidth="1"/>
    <col min="15357" max="15357" width="23.25" customWidth="1"/>
    <col min="15358" max="15358" width="12.75" customWidth="1"/>
    <col min="15359" max="15359" width="14.75" customWidth="1"/>
    <col min="15360" max="15360" width="15.125" customWidth="1"/>
    <col min="15361" max="15362" width="13.625" customWidth="1"/>
    <col min="15363" max="15363" width="14.25" customWidth="1"/>
    <col min="15364" max="15364" width="13.625" customWidth="1"/>
    <col min="15365" max="15365" width="12.375" customWidth="1"/>
    <col min="15366" max="15366" width="17.625" customWidth="1"/>
    <col min="15367" max="15367" width="9.125" customWidth="1"/>
    <col min="15368" max="15368" width="20.25" customWidth="1"/>
    <col min="15369" max="15600" width="9.125" customWidth="1"/>
    <col min="15601" max="15601" width="5.625" customWidth="1"/>
    <col min="15602" max="15602" width="23.25" customWidth="1"/>
    <col min="15612" max="15612" width="5.625" customWidth="1"/>
    <col min="15613" max="15613" width="23.25" customWidth="1"/>
    <col min="15614" max="15614" width="12.75" customWidth="1"/>
    <col min="15615" max="15615" width="14.75" customWidth="1"/>
    <col min="15616" max="15616" width="15.125" customWidth="1"/>
    <col min="15617" max="15618" width="13.625" customWidth="1"/>
    <col min="15619" max="15619" width="14.25" customWidth="1"/>
    <col min="15620" max="15620" width="13.625" customWidth="1"/>
    <col min="15621" max="15621" width="12.375" customWidth="1"/>
    <col min="15622" max="15622" width="17.625" customWidth="1"/>
    <col min="15623" max="15623" width="9.125" customWidth="1"/>
    <col min="15624" max="15624" width="20.25" customWidth="1"/>
    <col min="15625" max="15856" width="9.125" customWidth="1"/>
    <col min="15857" max="15857" width="5.625" customWidth="1"/>
    <col min="15858" max="15858" width="23.25" customWidth="1"/>
    <col min="15868" max="15868" width="5.625" customWidth="1"/>
    <col min="15869" max="15869" width="23.25" customWidth="1"/>
    <col min="15870" max="15870" width="12.75" customWidth="1"/>
    <col min="15871" max="15871" width="14.75" customWidth="1"/>
    <col min="15872" max="15872" width="15.125" customWidth="1"/>
    <col min="15873" max="15874" width="13.625" customWidth="1"/>
    <col min="15875" max="15875" width="14.25" customWidth="1"/>
    <col min="15876" max="15876" width="13.625" customWidth="1"/>
    <col min="15877" max="15877" width="12.375" customWidth="1"/>
    <col min="15878" max="15878" width="17.625" customWidth="1"/>
    <col min="15879" max="15879" width="9.125" customWidth="1"/>
    <col min="15880" max="15880" width="20.25" customWidth="1"/>
    <col min="15881" max="16112" width="9.125" customWidth="1"/>
    <col min="16113" max="16113" width="5.625" customWidth="1"/>
    <col min="16114" max="16114" width="23.25" customWidth="1"/>
    <col min="16124" max="16124" width="5.625" customWidth="1"/>
    <col min="16125" max="16125" width="23.25" customWidth="1"/>
    <col min="16126" max="16126" width="12.75" customWidth="1"/>
    <col min="16127" max="16127" width="14.75" customWidth="1"/>
    <col min="16128" max="16128" width="15.125" customWidth="1"/>
    <col min="16129" max="16130" width="13.625" customWidth="1"/>
    <col min="16131" max="16131" width="14.25" customWidth="1"/>
    <col min="16132" max="16132" width="13.625" customWidth="1"/>
    <col min="16133" max="16133" width="12.375" customWidth="1"/>
    <col min="16134" max="16134" width="17.625" customWidth="1"/>
    <col min="16135" max="16135" width="9.125" customWidth="1"/>
    <col min="16136" max="16136" width="20.25" customWidth="1"/>
    <col min="16137" max="16368" width="9.125" customWidth="1"/>
    <col min="16369" max="16369" width="5.625" customWidth="1"/>
    <col min="16370" max="16370" width="23.25" customWidth="1"/>
  </cols>
  <sheetData>
    <row r="1" spans="1:12" x14ac:dyDescent="0.25">
      <c r="A1" s="272" t="s">
        <v>560</v>
      </c>
      <c r="B1" s="272"/>
      <c r="C1" s="272"/>
      <c r="D1" s="272"/>
      <c r="E1" s="272"/>
      <c r="F1" s="272"/>
      <c r="G1" s="272"/>
      <c r="H1" s="272"/>
      <c r="I1" s="272"/>
      <c r="J1" s="272"/>
      <c r="K1" s="272"/>
    </row>
    <row r="2" spans="1:12" s="94" customFormat="1" ht="13.6" x14ac:dyDescent="0.25"/>
    <row r="3" spans="1:12" s="95" customFormat="1" ht="8.15" customHeight="1" x14ac:dyDescent="0.25">
      <c r="A3" s="149"/>
      <c r="B3" s="150"/>
      <c r="C3" s="150"/>
      <c r="D3" s="150"/>
      <c r="E3" s="150"/>
      <c r="F3" s="150"/>
      <c r="G3" s="150"/>
      <c r="H3" s="150"/>
      <c r="I3" s="150"/>
      <c r="J3" s="150"/>
      <c r="K3" s="186" t="s">
        <v>561</v>
      </c>
    </row>
    <row r="4" spans="1:12" s="95" customFormat="1" ht="35.35" customHeight="1" x14ac:dyDescent="0.25">
      <c r="A4" s="151"/>
      <c r="B4" s="151" t="s">
        <v>125</v>
      </c>
      <c r="C4" s="151" t="s">
        <v>320</v>
      </c>
      <c r="D4" s="151" t="s">
        <v>321</v>
      </c>
      <c r="E4" s="151" t="s">
        <v>322</v>
      </c>
      <c r="F4" s="151" t="s">
        <v>323</v>
      </c>
      <c r="G4" s="151" t="s">
        <v>324</v>
      </c>
      <c r="H4" s="151" t="s">
        <v>325</v>
      </c>
      <c r="I4" s="151" t="s">
        <v>15012</v>
      </c>
      <c r="J4" s="151" t="s">
        <v>326</v>
      </c>
      <c r="K4" s="151" t="s">
        <v>169</v>
      </c>
    </row>
    <row r="5" spans="1:12" s="95" customFormat="1" thickBot="1" x14ac:dyDescent="0.3">
      <c r="A5" s="162" t="s">
        <v>7</v>
      </c>
      <c r="B5" s="172" t="s">
        <v>327</v>
      </c>
      <c r="C5" s="182" t="s">
        <v>328</v>
      </c>
      <c r="D5" s="182" t="s">
        <v>328</v>
      </c>
      <c r="E5" s="182" t="s">
        <v>328</v>
      </c>
      <c r="F5" s="182" t="s">
        <v>328</v>
      </c>
      <c r="G5" s="182" t="s">
        <v>328</v>
      </c>
      <c r="H5" s="182" t="s">
        <v>328</v>
      </c>
      <c r="I5" s="182"/>
      <c r="J5" s="182"/>
      <c r="K5" s="182" t="s">
        <v>328</v>
      </c>
    </row>
    <row r="6" spans="1:12" s="95" customFormat="1" thickBot="1" x14ac:dyDescent="0.25">
      <c r="A6" s="168" t="s">
        <v>9</v>
      </c>
      <c r="B6" s="184" t="s">
        <v>5</v>
      </c>
      <c r="C6" s="170">
        <v>87748768.359999999</v>
      </c>
      <c r="D6" s="170">
        <v>3905407542.6100001</v>
      </c>
      <c r="E6" s="170">
        <v>60546433692.199989</v>
      </c>
      <c r="F6" s="170">
        <v>2768855193.5500002</v>
      </c>
      <c r="G6" s="170">
        <v>910233382.08000004</v>
      </c>
      <c r="H6" s="185">
        <v>2115561201.27</v>
      </c>
      <c r="I6" s="170">
        <v>4487046789.25</v>
      </c>
      <c r="J6" s="170">
        <v>47074701</v>
      </c>
      <c r="K6" s="171">
        <f>+C6+D6+E6+F6+G6+H6+I6+J6</f>
        <v>74868361270.319992</v>
      </c>
      <c r="L6" s="96"/>
    </row>
    <row r="7" spans="1:12" s="95" customFormat="1" ht="13.6" x14ac:dyDescent="0.25">
      <c r="A7" s="165" t="s">
        <v>31</v>
      </c>
      <c r="B7" s="183" t="s">
        <v>304</v>
      </c>
      <c r="C7" s="158">
        <f t="shared" ref="C7:I7" si="0">+C8+C9+C10+C11+C12</f>
        <v>33738919.689999998</v>
      </c>
      <c r="D7" s="158">
        <f t="shared" si="0"/>
        <v>5705754879.1599998</v>
      </c>
      <c r="E7" s="158">
        <f t="shared" si="0"/>
        <v>6815080955.9300003</v>
      </c>
      <c r="F7" s="158">
        <f>+F8+F9+F10+F11+F12</f>
        <v>1215870867.9200001</v>
      </c>
      <c r="G7" s="158">
        <f t="shared" si="0"/>
        <v>107352047.89</v>
      </c>
      <c r="H7" s="158">
        <f t="shared" si="0"/>
        <v>1333376181.0799999</v>
      </c>
      <c r="I7" s="158">
        <f t="shared" si="0"/>
        <v>2158455011.4200001</v>
      </c>
      <c r="J7" s="158">
        <f>+J8+J9+J10+J11+J12</f>
        <v>2074701</v>
      </c>
      <c r="K7" s="158">
        <f>+K8+K10+K11+K12+K9</f>
        <v>17371703564.09</v>
      </c>
    </row>
    <row r="8" spans="1:12" s="95" customFormat="1" ht="21.75" x14ac:dyDescent="0.25">
      <c r="A8" s="152" t="s">
        <v>329</v>
      </c>
      <c r="B8" s="153" t="s">
        <v>330</v>
      </c>
      <c r="C8" s="154"/>
      <c r="D8" s="155">
        <v>9818181.8200000003</v>
      </c>
      <c r="E8" s="156">
        <v>15570363.58</v>
      </c>
      <c r="F8" s="157"/>
      <c r="G8" s="154"/>
      <c r="H8" s="154"/>
      <c r="I8" s="154"/>
      <c r="J8" s="154"/>
      <c r="K8" s="154">
        <f>+C8+D8+E8+F8+G8+H8+I8+J8</f>
        <v>25388545.399999999</v>
      </c>
    </row>
    <row r="9" spans="1:12" s="95" customFormat="1" ht="13.6" x14ac:dyDescent="0.25">
      <c r="A9" s="152"/>
      <c r="B9" s="153" t="s">
        <v>331</v>
      </c>
      <c r="C9" s="154"/>
      <c r="D9" s="155">
        <v>18968240.300000001</v>
      </c>
      <c r="E9" s="158"/>
      <c r="F9" s="157">
        <v>980500</v>
      </c>
      <c r="G9" s="154"/>
      <c r="H9" s="154"/>
      <c r="I9" s="154"/>
      <c r="J9" s="154"/>
      <c r="K9" s="154">
        <f>+C9+D9+E9+F9+G9+H9+I9+J9</f>
        <v>19948740.300000001</v>
      </c>
    </row>
    <row r="10" spans="1:12" s="95" customFormat="1" ht="13.6" x14ac:dyDescent="0.25">
      <c r="A10" s="152" t="s">
        <v>332</v>
      </c>
      <c r="B10" s="153" t="s">
        <v>333</v>
      </c>
      <c r="C10" s="154"/>
      <c r="D10" s="155"/>
      <c r="E10" s="154">
        <v>614668310.15000057</v>
      </c>
      <c r="F10" s="157"/>
      <c r="G10" s="154">
        <v>7804172.7599999998</v>
      </c>
      <c r="H10" s="154">
        <v>19220154.52</v>
      </c>
      <c r="I10" s="154">
        <v>911500376.26999998</v>
      </c>
      <c r="J10" s="154"/>
      <c r="K10" s="154">
        <f>+C10+D10+E10+F10+G10+H10+I10+J10</f>
        <v>1553193013.7000005</v>
      </c>
    </row>
    <row r="11" spans="1:12" s="95" customFormat="1" ht="13.6" x14ac:dyDescent="0.25">
      <c r="A11" s="152" t="s">
        <v>334</v>
      </c>
      <c r="B11" s="153" t="s">
        <v>335</v>
      </c>
      <c r="C11" s="154"/>
      <c r="D11" s="154"/>
      <c r="E11" s="158"/>
      <c r="F11" s="154">
        <f>153895909.1+201727.33</f>
        <v>154097636.43000001</v>
      </c>
      <c r="G11" s="154"/>
      <c r="H11" s="154">
        <v>29834525.640000001</v>
      </c>
      <c r="I11" s="154"/>
      <c r="J11" s="154"/>
      <c r="K11" s="154">
        <f>+C11+D11+E11+F11+G11+H11+I11+J11</f>
        <v>183932162.06999999</v>
      </c>
    </row>
    <row r="12" spans="1:12" s="95" customFormat="1" ht="13.6" x14ac:dyDescent="0.25">
      <c r="A12" s="152" t="s">
        <v>336</v>
      </c>
      <c r="B12" s="153" t="s">
        <v>337</v>
      </c>
      <c r="C12" s="154">
        <v>33738919.689999998</v>
      </c>
      <c r="D12" s="154">
        <v>5676968457.04</v>
      </c>
      <c r="E12" s="154">
        <v>6184842282.1999998</v>
      </c>
      <c r="F12" s="154">
        <v>1060792731.49</v>
      </c>
      <c r="G12" s="154">
        <v>99547875.129999995</v>
      </c>
      <c r="H12" s="154">
        <f>109282930.55+1175038570.37</f>
        <v>1284321500.9199998</v>
      </c>
      <c r="I12" s="154">
        <v>1246954635.1500001</v>
      </c>
      <c r="J12" s="154">
        <v>2074701</v>
      </c>
      <c r="K12" s="154">
        <f t="shared" ref="K12" si="1">+C12+D12+E12+F12+G12+H12+I12+J12</f>
        <v>15589241102.619999</v>
      </c>
    </row>
    <row r="13" spans="1:12" s="95" customFormat="1" ht="13.6" x14ac:dyDescent="0.25">
      <c r="A13" s="152" t="s">
        <v>51</v>
      </c>
      <c r="B13" s="153" t="s">
        <v>305</v>
      </c>
      <c r="C13" s="154">
        <f t="shared" ref="C13:J13" si="2">SUM(C14:C19)</f>
        <v>0</v>
      </c>
      <c r="D13" s="154">
        <f t="shared" si="2"/>
        <v>31308171.390000001</v>
      </c>
      <c r="E13" s="154">
        <f t="shared" si="2"/>
        <v>78627881.930000007</v>
      </c>
      <c r="F13" s="154">
        <f>SUM(F14:F19)</f>
        <v>783819668.18000007</v>
      </c>
      <c r="G13" s="154">
        <f t="shared" si="2"/>
        <v>22673405.199999999</v>
      </c>
      <c r="H13" s="154">
        <f t="shared" si="2"/>
        <v>1220040457.76</v>
      </c>
      <c r="I13" s="154">
        <f t="shared" si="2"/>
        <v>240457966.91</v>
      </c>
      <c r="J13" s="154">
        <f t="shared" si="2"/>
        <v>2074701</v>
      </c>
      <c r="K13" s="154">
        <f>+C13+D13+E13+F13+G13+H13+I13+J13</f>
        <v>2379002252.3699999</v>
      </c>
    </row>
    <row r="14" spans="1:12" s="95" customFormat="1" ht="13.6" x14ac:dyDescent="0.25">
      <c r="A14" s="152" t="s">
        <v>338</v>
      </c>
      <c r="B14" s="153" t="s">
        <v>339</v>
      </c>
      <c r="C14" s="154"/>
      <c r="D14" s="154"/>
      <c r="E14" s="154"/>
      <c r="F14" s="154"/>
      <c r="G14" s="154"/>
      <c r="H14" s="154"/>
      <c r="I14" s="154"/>
      <c r="J14" s="154"/>
      <c r="K14" s="154">
        <f>+C14+D14+E14+F14+G14+H14+I14+J14</f>
        <v>0</v>
      </c>
    </row>
    <row r="15" spans="1:12" s="95" customFormat="1" ht="13.6" x14ac:dyDescent="0.25">
      <c r="A15" s="152" t="s">
        <v>340</v>
      </c>
      <c r="B15" s="153" t="s">
        <v>341</v>
      </c>
      <c r="C15" s="154"/>
      <c r="D15" s="154"/>
      <c r="E15" s="158"/>
      <c r="F15" s="154"/>
      <c r="G15" s="154"/>
      <c r="H15" s="154">
        <v>38265746.549999997</v>
      </c>
      <c r="I15" s="154">
        <v>235193052.62</v>
      </c>
      <c r="J15" s="154"/>
      <c r="K15" s="154">
        <f>+C15+D15+E15+F15+G15+H15+I15+J15</f>
        <v>273458799.17000002</v>
      </c>
      <c r="L15" s="97"/>
    </row>
    <row r="16" spans="1:12" s="95" customFormat="1" ht="13.6" x14ac:dyDescent="0.25">
      <c r="A16" s="152" t="s">
        <v>342</v>
      </c>
      <c r="B16" s="153" t="s">
        <v>343</v>
      </c>
      <c r="C16" s="154"/>
      <c r="D16" s="154"/>
      <c r="E16" s="154"/>
      <c r="F16" s="154">
        <v>316756311.81999999</v>
      </c>
      <c r="G16" s="154"/>
      <c r="H16" s="154"/>
      <c r="I16" s="154"/>
      <c r="J16" s="154"/>
      <c r="K16" s="154">
        <f t="shared" ref="K16:K18" si="3">+C16+D16+E16+F16+G16+H16+I16+J16</f>
        <v>316756311.81999999</v>
      </c>
    </row>
    <row r="17" spans="1:17" s="95" customFormat="1" ht="13.6" x14ac:dyDescent="0.25">
      <c r="A17" s="152" t="s">
        <v>344</v>
      </c>
      <c r="B17" s="153" t="s">
        <v>345</v>
      </c>
      <c r="C17" s="154"/>
      <c r="D17" s="154">
        <v>31308171.390000001</v>
      </c>
      <c r="E17" s="154">
        <v>78627881.930000007</v>
      </c>
      <c r="F17" s="154">
        <v>467063356.36000001</v>
      </c>
      <c r="G17" s="154">
        <v>22673405.199999999</v>
      </c>
      <c r="H17" s="154">
        <f>1181774711.21</f>
        <v>1181774711.21</v>
      </c>
      <c r="I17" s="154">
        <v>5264914.29</v>
      </c>
      <c r="J17" s="154">
        <v>2074701</v>
      </c>
      <c r="K17" s="154">
        <f t="shared" si="3"/>
        <v>1788787141.3800001</v>
      </c>
      <c r="L17" s="98"/>
      <c r="M17" s="98"/>
      <c r="N17" s="98"/>
      <c r="O17" s="99"/>
      <c r="P17" s="99"/>
      <c r="Q17" s="99"/>
    </row>
    <row r="18" spans="1:17" s="95" customFormat="1" ht="13.6" x14ac:dyDescent="0.25">
      <c r="A18" s="152" t="s">
        <v>346</v>
      </c>
      <c r="B18" s="153" t="s">
        <v>347</v>
      </c>
      <c r="C18" s="154"/>
      <c r="D18" s="154"/>
      <c r="E18" s="154"/>
      <c r="F18" s="154"/>
      <c r="G18" s="154"/>
      <c r="H18" s="154"/>
      <c r="I18" s="154"/>
      <c r="J18" s="154"/>
      <c r="K18" s="154">
        <f t="shared" si="3"/>
        <v>0</v>
      </c>
    </row>
    <row r="19" spans="1:17" s="95" customFormat="1" ht="22.45" thickBot="1" x14ac:dyDescent="0.3">
      <c r="A19" s="162" t="s">
        <v>348</v>
      </c>
      <c r="B19" s="163" t="s">
        <v>349</v>
      </c>
      <c r="C19" s="164"/>
      <c r="D19" s="164"/>
      <c r="E19" s="164"/>
      <c r="F19" s="164"/>
      <c r="G19" s="164"/>
      <c r="H19" s="164"/>
      <c r="I19" s="164"/>
      <c r="J19" s="164"/>
      <c r="K19" s="164">
        <f>+C19+D19+E19+F19+G19+H19</f>
        <v>0</v>
      </c>
      <c r="L19" s="97"/>
    </row>
    <row r="20" spans="1:17" s="95" customFormat="1" thickBot="1" x14ac:dyDescent="0.3">
      <c r="A20" s="168" t="s">
        <v>350</v>
      </c>
      <c r="B20" s="169" t="s">
        <v>6</v>
      </c>
      <c r="C20" s="170">
        <f t="shared" ref="C20" si="4">+C6+C7-C13</f>
        <v>121487688.05</v>
      </c>
      <c r="D20" s="170">
        <f>+D6+D7-D13</f>
        <v>9579854250.3800011</v>
      </c>
      <c r="E20" s="170">
        <f>+E6+E7-E13</f>
        <v>67282886766.199989</v>
      </c>
      <c r="F20" s="170">
        <f t="shared" ref="F20:G20" si="5">+F6+F7-F13</f>
        <v>3200906393.29</v>
      </c>
      <c r="G20" s="170">
        <f t="shared" si="5"/>
        <v>994912024.76999998</v>
      </c>
      <c r="H20" s="170">
        <f>+H6+H7-H13</f>
        <v>2228896924.5900002</v>
      </c>
      <c r="I20" s="170">
        <f>+I6+I7-I13</f>
        <v>6405043833.7600002</v>
      </c>
      <c r="J20" s="170">
        <f>+J6+J7-J13</f>
        <v>47074701</v>
      </c>
      <c r="K20" s="171">
        <f>+C20+D20+E20+F20+G20+H20+I20+J20</f>
        <v>89861062582.039978</v>
      </c>
      <c r="L20" s="99"/>
    </row>
    <row r="21" spans="1:17" s="95" customFormat="1" ht="13.6" x14ac:dyDescent="0.25">
      <c r="A21" s="165" t="s">
        <v>53</v>
      </c>
      <c r="B21" s="166" t="s">
        <v>351</v>
      </c>
      <c r="C21" s="167" t="s">
        <v>328</v>
      </c>
      <c r="D21" s="167" t="s">
        <v>328</v>
      </c>
      <c r="E21" s="167" t="s">
        <v>328</v>
      </c>
      <c r="F21" s="167" t="s">
        <v>328</v>
      </c>
      <c r="G21" s="167" t="s">
        <v>328</v>
      </c>
      <c r="H21" s="167" t="s">
        <v>328</v>
      </c>
      <c r="I21" s="167"/>
      <c r="J21" s="167"/>
      <c r="K21" s="167" t="s">
        <v>328</v>
      </c>
      <c r="N21" s="99"/>
    </row>
    <row r="22" spans="1:17" s="95" customFormat="1" ht="13.6" x14ac:dyDescent="0.25">
      <c r="A22" s="152" t="s">
        <v>55</v>
      </c>
      <c r="B22" s="153" t="s">
        <v>5</v>
      </c>
      <c r="C22" s="154">
        <v>60607015.119999997</v>
      </c>
      <c r="D22" s="154">
        <v>665674351.70000005</v>
      </c>
      <c r="E22" s="154">
        <v>44056591107.480003</v>
      </c>
      <c r="F22" s="154">
        <v>1528736216.6900001</v>
      </c>
      <c r="G22" s="154">
        <v>588742413.91999996</v>
      </c>
      <c r="H22" s="154">
        <v>1718500910.8800001</v>
      </c>
      <c r="I22" s="154"/>
      <c r="J22" s="154">
        <v>24758091.219999999</v>
      </c>
      <c r="K22" s="154">
        <f>+C22+D22+E22+F22+G22+H22+I22+J22</f>
        <v>48643610107.010002</v>
      </c>
      <c r="L22" s="99"/>
      <c r="N22" s="100"/>
    </row>
    <row r="23" spans="1:17" s="95" customFormat="1" ht="13.6" x14ac:dyDescent="0.25">
      <c r="A23" s="152" t="s">
        <v>96</v>
      </c>
      <c r="B23" s="153" t="s">
        <v>304</v>
      </c>
      <c r="C23" s="154">
        <f>+C24</f>
        <v>1107734.19</v>
      </c>
      <c r="D23" s="154">
        <f t="shared" ref="D23:J23" si="6">+D24</f>
        <v>108805245.12</v>
      </c>
      <c r="E23" s="154">
        <f t="shared" si="6"/>
        <v>3024647332.6300001</v>
      </c>
      <c r="F23" s="154">
        <f t="shared" si="6"/>
        <v>281099732.56</v>
      </c>
      <c r="G23" s="154">
        <f t="shared" si="6"/>
        <v>64346790.200000003</v>
      </c>
      <c r="H23" s="154">
        <f t="shared" si="6"/>
        <v>1256377966.4000001</v>
      </c>
      <c r="I23" s="154">
        <f t="shared" si="6"/>
        <v>0</v>
      </c>
      <c r="J23" s="154">
        <f t="shared" si="6"/>
        <v>2231506.98</v>
      </c>
      <c r="K23" s="154">
        <f>+C23+D23+E23+F23+G23+H23+I23+J23</f>
        <v>4738616308.0799999</v>
      </c>
      <c r="L23" s="99"/>
    </row>
    <row r="24" spans="1:17" s="95" customFormat="1" ht="13.6" x14ac:dyDescent="0.25">
      <c r="A24" s="152" t="s">
        <v>352</v>
      </c>
      <c r="B24" s="153" t="s">
        <v>353</v>
      </c>
      <c r="C24" s="154">
        <v>1107734.19</v>
      </c>
      <c r="D24" s="159">
        <v>108805245.12</v>
      </c>
      <c r="E24" s="154">
        <v>3024647332.6300001</v>
      </c>
      <c r="F24" s="154">
        <v>281099732.56</v>
      </c>
      <c r="G24" s="154">
        <v>64346790.200000003</v>
      </c>
      <c r="H24" s="154">
        <v>1256377966.4000001</v>
      </c>
      <c r="I24" s="154"/>
      <c r="J24" s="154">
        <v>2231506.98</v>
      </c>
      <c r="K24" s="154">
        <f>+C24+D24+E24+F24+G24+H24+I24+J24</f>
        <v>4738616308.0799999</v>
      </c>
      <c r="L24" s="99"/>
      <c r="N24" s="97"/>
    </row>
    <row r="25" spans="1:17" s="95" customFormat="1" ht="13.6" x14ac:dyDescent="0.25">
      <c r="A25" s="152" t="s">
        <v>354</v>
      </c>
      <c r="B25" s="153" t="s">
        <v>355</v>
      </c>
      <c r="C25" s="154"/>
      <c r="D25" s="154"/>
      <c r="E25" s="154"/>
      <c r="F25" s="154"/>
      <c r="G25" s="154"/>
      <c r="H25" s="154"/>
      <c r="I25" s="154"/>
      <c r="J25" s="154"/>
      <c r="K25" s="154"/>
      <c r="L25" s="99"/>
    </row>
    <row r="26" spans="1:17" s="95" customFormat="1" ht="13.6" x14ac:dyDescent="0.25">
      <c r="A26" s="152" t="s">
        <v>356</v>
      </c>
      <c r="B26" s="153" t="s">
        <v>357</v>
      </c>
      <c r="C26" s="154" t="s">
        <v>328</v>
      </c>
      <c r="D26" s="154" t="s">
        <v>328</v>
      </c>
      <c r="E26" s="154" t="s">
        <v>328</v>
      </c>
      <c r="F26" s="154" t="s">
        <v>328</v>
      </c>
      <c r="G26" s="154" t="s">
        <v>328</v>
      </c>
      <c r="H26" s="154" t="s">
        <v>328</v>
      </c>
      <c r="I26" s="154"/>
      <c r="J26" s="154"/>
      <c r="K26" s="154"/>
      <c r="L26" s="99"/>
      <c r="N26" s="99"/>
    </row>
    <row r="27" spans="1:17" s="95" customFormat="1" ht="13.6" x14ac:dyDescent="0.25">
      <c r="A27" s="152" t="s">
        <v>98</v>
      </c>
      <c r="B27" s="153" t="s">
        <v>305</v>
      </c>
      <c r="C27" s="154">
        <f t="shared" ref="C27:D27" si="7">+C28+C29+C30</f>
        <v>37705747.880000003</v>
      </c>
      <c r="D27" s="154">
        <f t="shared" si="7"/>
        <v>701644713.04999995</v>
      </c>
      <c r="E27" s="154">
        <f>+E28+E29+E30</f>
        <v>15849979625.99</v>
      </c>
      <c r="F27" s="154">
        <f t="shared" ref="F27:J27" si="8">+F28+F29+F30</f>
        <v>1684877991.6400001</v>
      </c>
      <c r="G27" s="154">
        <f t="shared" si="8"/>
        <v>641580422.03999996</v>
      </c>
      <c r="H27" s="154">
        <f t="shared" si="8"/>
        <v>1551322592.74</v>
      </c>
      <c r="I27" s="154">
        <f t="shared" si="8"/>
        <v>0</v>
      </c>
      <c r="J27" s="154">
        <f t="shared" si="8"/>
        <v>0</v>
      </c>
      <c r="K27" s="154">
        <f>+K28+K29+K30</f>
        <v>20467111093.340004</v>
      </c>
      <c r="N27" s="97"/>
    </row>
    <row r="28" spans="1:17" s="95" customFormat="1" ht="21.75" x14ac:dyDescent="0.25">
      <c r="A28" s="152" t="s">
        <v>358</v>
      </c>
      <c r="B28" s="153" t="s">
        <v>359</v>
      </c>
      <c r="C28" s="159">
        <v>37705747.880000003</v>
      </c>
      <c r="D28" s="159">
        <v>701644713.04999995</v>
      </c>
      <c r="E28" s="160">
        <v>15849979625.99</v>
      </c>
      <c r="F28" s="154">
        <v>1684877991.6400001</v>
      </c>
      <c r="G28" s="154">
        <v>641580422.03999996</v>
      </c>
      <c r="H28" s="154">
        <v>1551322592.74</v>
      </c>
      <c r="I28" s="161"/>
      <c r="J28" s="161"/>
      <c r="K28" s="154">
        <f>+C28+D28+E28+F28+G28+H28+I28+J28</f>
        <v>20467111093.340004</v>
      </c>
      <c r="L28" s="99"/>
    </row>
    <row r="29" spans="1:17" s="95" customFormat="1" ht="13.6" x14ac:dyDescent="0.25">
      <c r="A29" s="152" t="s">
        <v>360</v>
      </c>
      <c r="B29" s="153" t="s">
        <v>361</v>
      </c>
      <c r="C29" s="159"/>
      <c r="D29" s="159"/>
      <c r="E29" s="160"/>
      <c r="F29" s="159"/>
      <c r="G29" s="159"/>
      <c r="H29" s="159"/>
      <c r="I29" s="159"/>
      <c r="J29" s="159"/>
      <c r="K29" s="154"/>
      <c r="L29" s="99"/>
    </row>
    <row r="30" spans="1:17" s="95" customFormat="1" ht="13.6" x14ac:dyDescent="0.25">
      <c r="A30" s="152" t="s">
        <v>362</v>
      </c>
      <c r="B30" s="153" t="s">
        <v>363</v>
      </c>
      <c r="C30" s="159"/>
      <c r="D30" s="159"/>
      <c r="E30" s="159"/>
      <c r="F30" s="159"/>
      <c r="G30" s="159"/>
      <c r="H30" s="159"/>
      <c r="I30" s="159"/>
      <c r="J30" s="159"/>
      <c r="K30" s="154">
        <f>+C30+D30+E30+F30+G30+H30+I30+J30</f>
        <v>0</v>
      </c>
    </row>
    <row r="31" spans="1:17" s="95" customFormat="1" ht="13.6" x14ac:dyDescent="0.25">
      <c r="A31" s="152" t="s">
        <v>120</v>
      </c>
      <c r="B31" s="153" t="s">
        <v>6</v>
      </c>
      <c r="C31" s="154">
        <f t="shared" ref="C31:D31" si="9">+C22+C23-C27</f>
        <v>24009001.429999992</v>
      </c>
      <c r="D31" s="154">
        <f t="shared" si="9"/>
        <v>72834883.7700001</v>
      </c>
      <c r="E31" s="154">
        <f>+E22+E23-E27</f>
        <v>31231258814.120003</v>
      </c>
      <c r="F31" s="154">
        <f t="shared" ref="F31:J31" si="10">+F22+F23-F27</f>
        <v>124957957.6099999</v>
      </c>
      <c r="G31" s="154">
        <f t="shared" si="10"/>
        <v>11508782.080000043</v>
      </c>
      <c r="H31" s="154">
        <f t="shared" si="10"/>
        <v>1423556284.5400002</v>
      </c>
      <c r="I31" s="154">
        <f t="shared" si="10"/>
        <v>0</v>
      </c>
      <c r="J31" s="154">
        <f t="shared" si="10"/>
        <v>26989598.199999999</v>
      </c>
      <c r="K31" s="154">
        <f>+C31+D31+E31+F31+G31+H31+I31+J31</f>
        <v>32915115321.750008</v>
      </c>
    </row>
    <row r="32" spans="1:17" s="95" customFormat="1" thickBot="1" x14ac:dyDescent="0.3">
      <c r="A32" s="162" t="s">
        <v>219</v>
      </c>
      <c r="B32" s="172" t="s">
        <v>364</v>
      </c>
      <c r="C32" s="173"/>
      <c r="D32" s="173" t="s">
        <v>328</v>
      </c>
      <c r="E32" s="173" t="s">
        <v>328</v>
      </c>
      <c r="F32" s="173" t="s">
        <v>328</v>
      </c>
      <c r="G32" s="173" t="s">
        <v>328</v>
      </c>
      <c r="H32" s="173" t="s">
        <v>328</v>
      </c>
      <c r="I32" s="173"/>
      <c r="J32" s="173"/>
      <c r="K32" s="164"/>
    </row>
    <row r="33" spans="1:13" s="95" customFormat="1" ht="13.6" x14ac:dyDescent="0.25">
      <c r="A33" s="174" t="s">
        <v>221</v>
      </c>
      <c r="B33" s="175" t="s">
        <v>5</v>
      </c>
      <c r="C33" s="176">
        <f>+C6-C22</f>
        <v>27141753.240000002</v>
      </c>
      <c r="D33" s="176">
        <f t="shared" ref="D33:J33" si="11">+D6-D22</f>
        <v>3239733190.9099998</v>
      </c>
      <c r="E33" s="176">
        <f t="shared" si="11"/>
        <v>16489842584.719986</v>
      </c>
      <c r="F33" s="176">
        <f t="shared" si="11"/>
        <v>1240118976.8600001</v>
      </c>
      <c r="G33" s="176">
        <f t="shared" si="11"/>
        <v>321490968.16000009</v>
      </c>
      <c r="H33" s="176">
        <f t="shared" si="11"/>
        <v>397060290.38999987</v>
      </c>
      <c r="I33" s="176">
        <f t="shared" si="11"/>
        <v>4487046789.25</v>
      </c>
      <c r="J33" s="176">
        <f t="shared" si="11"/>
        <v>22316609.780000001</v>
      </c>
      <c r="K33" s="177">
        <f>+C33+D33+E33+F33+G33+H33+I33+J33</f>
        <v>26224751163.309986</v>
      </c>
    </row>
    <row r="34" spans="1:13" s="95" customFormat="1" thickBot="1" x14ac:dyDescent="0.3">
      <c r="A34" s="178" t="s">
        <v>227</v>
      </c>
      <c r="B34" s="179" t="s">
        <v>6</v>
      </c>
      <c r="C34" s="180">
        <f t="shared" ref="C34:J34" si="12">+C20-C31</f>
        <v>97478686.620000005</v>
      </c>
      <c r="D34" s="180">
        <f t="shared" si="12"/>
        <v>9507019366.6100006</v>
      </c>
      <c r="E34" s="180">
        <f t="shared" si="12"/>
        <v>36051627952.079987</v>
      </c>
      <c r="F34" s="180">
        <f t="shared" si="12"/>
        <v>3075948435.6800003</v>
      </c>
      <c r="G34" s="180">
        <f t="shared" si="12"/>
        <v>983403242.68999994</v>
      </c>
      <c r="H34" s="180">
        <f t="shared" si="12"/>
        <v>805340640.04999995</v>
      </c>
      <c r="I34" s="180">
        <f t="shared" si="12"/>
        <v>6405043833.7600002</v>
      </c>
      <c r="J34" s="180">
        <f t="shared" si="12"/>
        <v>20085102.800000001</v>
      </c>
      <c r="K34" s="181">
        <f>+C34+D34+E34+F34+G34+H34+I34+J34</f>
        <v>56945947260.290001</v>
      </c>
    </row>
    <row r="35" spans="1:13" x14ac:dyDescent="0.25">
      <c r="C35" s="101">
        <v>50405010.170000002</v>
      </c>
      <c r="D35" s="102">
        <v>8603077462.1599998</v>
      </c>
      <c r="E35" s="103">
        <v>21997113646.68</v>
      </c>
      <c r="F35" s="102">
        <v>1851910588.5699999</v>
      </c>
      <c r="G35" s="102">
        <v>366930779.69999999</v>
      </c>
      <c r="H35" s="102">
        <v>439061159.38</v>
      </c>
      <c r="I35" s="102">
        <v>6489365514.3299999</v>
      </c>
      <c r="J35" s="102">
        <v>18010401.800000001</v>
      </c>
      <c r="K35" s="102">
        <v>56920356987.559998</v>
      </c>
      <c r="L35" s="102">
        <v>56945947260.290001</v>
      </c>
      <c r="M35" s="104">
        <f>+L35-K34</f>
        <v>0</v>
      </c>
    </row>
    <row r="36" spans="1:13" x14ac:dyDescent="0.25">
      <c r="C36" s="101">
        <f>+C34-C35</f>
        <v>47073676.450000003</v>
      </c>
      <c r="D36" s="101">
        <f t="shared" ref="D36:J36" si="13">+D34-D35</f>
        <v>903941904.45000076</v>
      </c>
      <c r="E36" s="101">
        <f t="shared" si="13"/>
        <v>14054514305.399986</v>
      </c>
      <c r="F36" s="101">
        <f t="shared" si="13"/>
        <v>1224037847.1100004</v>
      </c>
      <c r="G36" s="101">
        <f t="shared" si="13"/>
        <v>616472462.99000001</v>
      </c>
      <c r="H36" s="101">
        <f t="shared" si="13"/>
        <v>366279480.66999996</v>
      </c>
      <c r="I36" s="101">
        <f t="shared" si="13"/>
        <v>-84321680.569999695</v>
      </c>
      <c r="J36" s="101">
        <f t="shared" si="13"/>
        <v>2074701</v>
      </c>
      <c r="K36" s="105">
        <f>+K34-K35</f>
        <v>25590272.730003357</v>
      </c>
    </row>
  </sheetData>
  <mergeCells count="1">
    <mergeCell ref="A1:K1"/>
  </mergeCells>
  <pageMargins left="0.7" right="0.7" top="0.75" bottom="0.75" header="0.3" footer="0.3"/>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C104E-5B83-4234-816A-BCB62005560D}">
  <sheetPr>
    <pageSetUpPr fitToPage="1"/>
  </sheetPr>
  <dimension ref="B1:K44"/>
  <sheetViews>
    <sheetView workbookViewId="0">
      <selection activeCell="G32" sqref="B4:G32"/>
    </sheetView>
  </sheetViews>
  <sheetFormatPr defaultRowHeight="13.6" x14ac:dyDescent="0.2"/>
  <cols>
    <col min="1" max="1" width="1.75" style="79" customWidth="1"/>
    <col min="2" max="2" width="6" style="106" customWidth="1"/>
    <col min="3" max="3" width="29.25" style="79" customWidth="1"/>
    <col min="4" max="4" width="0.25" style="79" hidden="1" customWidth="1"/>
    <col min="5" max="5" width="21.125" style="79" customWidth="1"/>
    <col min="6" max="6" width="23.25" style="79" customWidth="1"/>
    <col min="7" max="7" width="21.75" style="79" customWidth="1"/>
    <col min="8" max="8" width="19.875" style="79" customWidth="1"/>
    <col min="9" max="9" width="20" style="79" customWidth="1"/>
    <col min="10" max="243" width="9" style="79"/>
    <col min="244" max="244" width="6" style="79" customWidth="1"/>
    <col min="245" max="245" width="29.25" style="79" customWidth="1"/>
    <col min="246" max="246" width="0" style="79" hidden="1" customWidth="1"/>
    <col min="247" max="247" width="11.75" style="79" customWidth="1"/>
    <col min="248" max="248" width="7.75" style="79" customWidth="1"/>
    <col min="249" max="249" width="9.125" style="79" customWidth="1"/>
    <col min="250" max="250" width="9.375" style="79" customWidth="1"/>
    <col min="251" max="251" width="9.25" style="79" customWidth="1"/>
    <col min="252" max="252" width="17.625" style="79" customWidth="1"/>
    <col min="253" max="253" width="18.25" style="79" customWidth="1"/>
    <col min="254" max="254" width="27" style="79" customWidth="1"/>
    <col min="255" max="255" width="20.375" style="79" customWidth="1"/>
    <col min="256" max="499" width="9" style="79"/>
    <col min="500" max="500" width="6" style="79" customWidth="1"/>
    <col min="501" max="501" width="29.25" style="79" customWidth="1"/>
    <col min="502" max="502" width="0" style="79" hidden="1" customWidth="1"/>
    <col min="503" max="503" width="11.75" style="79" customWidth="1"/>
    <col min="504" max="504" width="7.75" style="79" customWidth="1"/>
    <col min="505" max="505" width="9.125" style="79" customWidth="1"/>
    <col min="506" max="506" width="9.375" style="79" customWidth="1"/>
    <col min="507" max="507" width="9.25" style="79" customWidth="1"/>
    <col min="508" max="508" width="17.625" style="79" customWidth="1"/>
    <col min="509" max="509" width="18.25" style="79" customWidth="1"/>
    <col min="510" max="510" width="27" style="79" customWidth="1"/>
    <col min="511" max="511" width="20.375" style="79" customWidth="1"/>
    <col min="512" max="755" width="9" style="79"/>
    <col min="756" max="756" width="6" style="79" customWidth="1"/>
    <col min="757" max="757" width="29.25" style="79" customWidth="1"/>
    <col min="758" max="758" width="0" style="79" hidden="1" customWidth="1"/>
    <col min="759" max="759" width="11.75" style="79" customWidth="1"/>
    <col min="760" max="760" width="7.75" style="79" customWidth="1"/>
    <col min="761" max="761" width="9.125" style="79" customWidth="1"/>
    <col min="762" max="762" width="9.375" style="79" customWidth="1"/>
    <col min="763" max="763" width="9.25" style="79" customWidth="1"/>
    <col min="764" max="764" width="17.625" style="79" customWidth="1"/>
    <col min="765" max="765" width="18.25" style="79" customWidth="1"/>
    <col min="766" max="766" width="27" style="79" customWidth="1"/>
    <col min="767" max="767" width="20.375" style="79" customWidth="1"/>
    <col min="768" max="1011" width="9" style="79"/>
    <col min="1012" max="1012" width="6" style="79" customWidth="1"/>
    <col min="1013" max="1013" width="29.25" style="79" customWidth="1"/>
    <col min="1014" max="1014" width="0" style="79" hidden="1" customWidth="1"/>
    <col min="1015" max="1015" width="11.75" style="79" customWidth="1"/>
    <col min="1016" max="1016" width="7.75" style="79" customWidth="1"/>
    <col min="1017" max="1017" width="9.125" style="79" customWidth="1"/>
    <col min="1018" max="1018" width="9.375" style="79" customWidth="1"/>
    <col min="1019" max="1019" width="9.25" style="79" customWidth="1"/>
    <col min="1020" max="1020" width="17.625" style="79" customWidth="1"/>
    <col min="1021" max="1021" width="18.25" style="79" customWidth="1"/>
    <col min="1022" max="1022" width="27" style="79" customWidth="1"/>
    <col min="1023" max="1023" width="20.375" style="79" customWidth="1"/>
    <col min="1024" max="1267" width="9" style="79"/>
    <col min="1268" max="1268" width="6" style="79" customWidth="1"/>
    <col min="1269" max="1269" width="29.25" style="79" customWidth="1"/>
    <col min="1270" max="1270" width="0" style="79" hidden="1" customWidth="1"/>
    <col min="1271" max="1271" width="11.75" style="79" customWidth="1"/>
    <col min="1272" max="1272" width="7.75" style="79" customWidth="1"/>
    <col min="1273" max="1273" width="9.125" style="79" customWidth="1"/>
    <col min="1274" max="1274" width="9.375" style="79" customWidth="1"/>
    <col min="1275" max="1275" width="9.25" style="79" customWidth="1"/>
    <col min="1276" max="1276" width="17.625" style="79" customWidth="1"/>
    <col min="1277" max="1277" width="18.25" style="79" customWidth="1"/>
    <col min="1278" max="1278" width="27" style="79" customWidth="1"/>
    <col min="1279" max="1279" width="20.375" style="79" customWidth="1"/>
    <col min="1280" max="1523" width="9" style="79"/>
    <col min="1524" max="1524" width="6" style="79" customWidth="1"/>
    <col min="1525" max="1525" width="29.25" style="79" customWidth="1"/>
    <col min="1526" max="1526" width="0" style="79" hidden="1" customWidth="1"/>
    <col min="1527" max="1527" width="11.75" style="79" customWidth="1"/>
    <col min="1528" max="1528" width="7.75" style="79" customWidth="1"/>
    <col min="1529" max="1529" width="9.125" style="79" customWidth="1"/>
    <col min="1530" max="1530" width="9.375" style="79" customWidth="1"/>
    <col min="1531" max="1531" width="9.25" style="79" customWidth="1"/>
    <col min="1532" max="1532" width="17.625" style="79" customWidth="1"/>
    <col min="1533" max="1533" width="18.25" style="79" customWidth="1"/>
    <col min="1534" max="1534" width="27" style="79" customWidth="1"/>
    <col min="1535" max="1535" width="20.375" style="79" customWidth="1"/>
    <col min="1536" max="1779" width="9" style="79"/>
    <col min="1780" max="1780" width="6" style="79" customWidth="1"/>
    <col min="1781" max="1781" width="29.25" style="79" customWidth="1"/>
    <col min="1782" max="1782" width="0" style="79" hidden="1" customWidth="1"/>
    <col min="1783" max="1783" width="11.75" style="79" customWidth="1"/>
    <col min="1784" max="1784" width="7.75" style="79" customWidth="1"/>
    <col min="1785" max="1785" width="9.125" style="79" customWidth="1"/>
    <col min="1786" max="1786" width="9.375" style="79" customWidth="1"/>
    <col min="1787" max="1787" width="9.25" style="79" customWidth="1"/>
    <col min="1788" max="1788" width="17.625" style="79" customWidth="1"/>
    <col min="1789" max="1789" width="18.25" style="79" customWidth="1"/>
    <col min="1790" max="1790" width="27" style="79" customWidth="1"/>
    <col min="1791" max="1791" width="20.375" style="79" customWidth="1"/>
    <col min="1792" max="2035" width="9" style="79"/>
    <col min="2036" max="2036" width="6" style="79" customWidth="1"/>
    <col min="2037" max="2037" width="29.25" style="79" customWidth="1"/>
    <col min="2038" max="2038" width="0" style="79" hidden="1" customWidth="1"/>
    <col min="2039" max="2039" width="11.75" style="79" customWidth="1"/>
    <col min="2040" max="2040" width="7.75" style="79" customWidth="1"/>
    <col min="2041" max="2041" width="9.125" style="79" customWidth="1"/>
    <col min="2042" max="2042" width="9.375" style="79" customWidth="1"/>
    <col min="2043" max="2043" width="9.25" style="79" customWidth="1"/>
    <col min="2044" max="2044" width="17.625" style="79" customWidth="1"/>
    <col min="2045" max="2045" width="18.25" style="79" customWidth="1"/>
    <col min="2046" max="2046" width="27" style="79" customWidth="1"/>
    <col min="2047" max="2047" width="20.375" style="79" customWidth="1"/>
    <col min="2048" max="2291" width="9" style="79"/>
    <col min="2292" max="2292" width="6" style="79" customWidth="1"/>
    <col min="2293" max="2293" width="29.25" style="79" customWidth="1"/>
    <col min="2294" max="2294" width="0" style="79" hidden="1" customWidth="1"/>
    <col min="2295" max="2295" width="11.75" style="79" customWidth="1"/>
    <col min="2296" max="2296" width="7.75" style="79" customWidth="1"/>
    <col min="2297" max="2297" width="9.125" style="79" customWidth="1"/>
    <col min="2298" max="2298" width="9.375" style="79" customWidth="1"/>
    <col min="2299" max="2299" width="9.25" style="79" customWidth="1"/>
    <col min="2300" max="2300" width="17.625" style="79" customWidth="1"/>
    <col min="2301" max="2301" width="18.25" style="79" customWidth="1"/>
    <col min="2302" max="2302" width="27" style="79" customWidth="1"/>
    <col min="2303" max="2303" width="20.375" style="79" customWidth="1"/>
    <col min="2304" max="2547" width="9" style="79"/>
    <col min="2548" max="2548" width="6" style="79" customWidth="1"/>
    <col min="2549" max="2549" width="29.25" style="79" customWidth="1"/>
    <col min="2550" max="2550" width="0" style="79" hidden="1" customWidth="1"/>
    <col min="2551" max="2551" width="11.75" style="79" customWidth="1"/>
    <col min="2552" max="2552" width="7.75" style="79" customWidth="1"/>
    <col min="2553" max="2553" width="9.125" style="79" customWidth="1"/>
    <col min="2554" max="2554" width="9.375" style="79" customWidth="1"/>
    <col min="2555" max="2555" width="9.25" style="79" customWidth="1"/>
    <col min="2556" max="2556" width="17.625" style="79" customWidth="1"/>
    <col min="2557" max="2557" width="18.25" style="79" customWidth="1"/>
    <col min="2558" max="2558" width="27" style="79" customWidth="1"/>
    <col min="2559" max="2559" width="20.375" style="79" customWidth="1"/>
    <col min="2560" max="2803" width="9" style="79"/>
    <col min="2804" max="2804" width="6" style="79" customWidth="1"/>
    <col min="2805" max="2805" width="29.25" style="79" customWidth="1"/>
    <col min="2806" max="2806" width="0" style="79" hidden="1" customWidth="1"/>
    <col min="2807" max="2807" width="11.75" style="79" customWidth="1"/>
    <col min="2808" max="2808" width="7.75" style="79" customWidth="1"/>
    <col min="2809" max="2809" width="9.125" style="79" customWidth="1"/>
    <col min="2810" max="2810" width="9.375" style="79" customWidth="1"/>
    <col min="2811" max="2811" width="9.25" style="79" customWidth="1"/>
    <col min="2812" max="2812" width="17.625" style="79" customWidth="1"/>
    <col min="2813" max="2813" width="18.25" style="79" customWidth="1"/>
    <col min="2814" max="2814" width="27" style="79" customWidth="1"/>
    <col min="2815" max="2815" width="20.375" style="79" customWidth="1"/>
    <col min="2816" max="3059" width="9" style="79"/>
    <col min="3060" max="3060" width="6" style="79" customWidth="1"/>
    <col min="3061" max="3061" width="29.25" style="79" customWidth="1"/>
    <col min="3062" max="3062" width="0" style="79" hidden="1" customWidth="1"/>
    <col min="3063" max="3063" width="11.75" style="79" customWidth="1"/>
    <col min="3064" max="3064" width="7.75" style="79" customWidth="1"/>
    <col min="3065" max="3065" width="9.125" style="79" customWidth="1"/>
    <col min="3066" max="3066" width="9.375" style="79" customWidth="1"/>
    <col min="3067" max="3067" width="9.25" style="79" customWidth="1"/>
    <col min="3068" max="3068" width="17.625" style="79" customWidth="1"/>
    <col min="3069" max="3069" width="18.25" style="79" customWidth="1"/>
    <col min="3070" max="3070" width="27" style="79" customWidth="1"/>
    <col min="3071" max="3071" width="20.375" style="79" customWidth="1"/>
    <col min="3072" max="3315" width="9" style="79"/>
    <col min="3316" max="3316" width="6" style="79" customWidth="1"/>
    <col min="3317" max="3317" width="29.25" style="79" customWidth="1"/>
    <col min="3318" max="3318" width="0" style="79" hidden="1" customWidth="1"/>
    <col min="3319" max="3319" width="11.75" style="79" customWidth="1"/>
    <col min="3320" max="3320" width="7.75" style="79" customWidth="1"/>
    <col min="3321" max="3321" width="9.125" style="79" customWidth="1"/>
    <col min="3322" max="3322" width="9.375" style="79" customWidth="1"/>
    <col min="3323" max="3323" width="9.25" style="79" customWidth="1"/>
    <col min="3324" max="3324" width="17.625" style="79" customWidth="1"/>
    <col min="3325" max="3325" width="18.25" style="79" customWidth="1"/>
    <col min="3326" max="3326" width="27" style="79" customWidth="1"/>
    <col min="3327" max="3327" width="20.375" style="79" customWidth="1"/>
    <col min="3328" max="3571" width="9" style="79"/>
    <col min="3572" max="3572" width="6" style="79" customWidth="1"/>
    <col min="3573" max="3573" width="29.25" style="79" customWidth="1"/>
    <col min="3574" max="3574" width="0" style="79" hidden="1" customWidth="1"/>
    <col min="3575" max="3575" width="11.75" style="79" customWidth="1"/>
    <col min="3576" max="3576" width="7.75" style="79" customWidth="1"/>
    <col min="3577" max="3577" width="9.125" style="79" customWidth="1"/>
    <col min="3578" max="3578" width="9.375" style="79" customWidth="1"/>
    <col min="3579" max="3579" width="9.25" style="79" customWidth="1"/>
    <col min="3580" max="3580" width="17.625" style="79" customWidth="1"/>
    <col min="3581" max="3581" width="18.25" style="79" customWidth="1"/>
    <col min="3582" max="3582" width="27" style="79" customWidth="1"/>
    <col min="3583" max="3583" width="20.375" style="79" customWidth="1"/>
    <col min="3584" max="3827" width="9" style="79"/>
    <col min="3828" max="3828" width="6" style="79" customWidth="1"/>
    <col min="3829" max="3829" width="29.25" style="79" customWidth="1"/>
    <col min="3830" max="3830" width="0" style="79" hidden="1" customWidth="1"/>
    <col min="3831" max="3831" width="11.75" style="79" customWidth="1"/>
    <col min="3832" max="3832" width="7.75" style="79" customWidth="1"/>
    <col min="3833" max="3833" width="9.125" style="79" customWidth="1"/>
    <col min="3834" max="3834" width="9.375" style="79" customWidth="1"/>
    <col min="3835" max="3835" width="9.25" style="79" customWidth="1"/>
    <col min="3836" max="3836" width="17.625" style="79" customWidth="1"/>
    <col min="3837" max="3837" width="18.25" style="79" customWidth="1"/>
    <col min="3838" max="3838" width="27" style="79" customWidth="1"/>
    <col min="3839" max="3839" width="20.375" style="79" customWidth="1"/>
    <col min="3840" max="4083" width="9" style="79"/>
    <col min="4084" max="4084" width="6" style="79" customWidth="1"/>
    <col min="4085" max="4085" width="29.25" style="79" customWidth="1"/>
    <col min="4086" max="4086" width="0" style="79" hidden="1" customWidth="1"/>
    <col min="4087" max="4087" width="11.75" style="79" customWidth="1"/>
    <col min="4088" max="4088" width="7.75" style="79" customWidth="1"/>
    <col min="4089" max="4089" width="9.125" style="79" customWidth="1"/>
    <col min="4090" max="4090" width="9.375" style="79" customWidth="1"/>
    <col min="4091" max="4091" width="9.25" style="79" customWidth="1"/>
    <col min="4092" max="4092" width="17.625" style="79" customWidth="1"/>
    <col min="4093" max="4093" width="18.25" style="79" customWidth="1"/>
    <col min="4094" max="4094" width="27" style="79" customWidth="1"/>
    <col min="4095" max="4095" width="20.375" style="79" customWidth="1"/>
    <col min="4096" max="4339" width="9" style="79"/>
    <col min="4340" max="4340" width="6" style="79" customWidth="1"/>
    <col min="4341" max="4341" width="29.25" style="79" customWidth="1"/>
    <col min="4342" max="4342" width="0" style="79" hidden="1" customWidth="1"/>
    <col min="4343" max="4343" width="11.75" style="79" customWidth="1"/>
    <col min="4344" max="4344" width="7.75" style="79" customWidth="1"/>
    <col min="4345" max="4345" width="9.125" style="79" customWidth="1"/>
    <col min="4346" max="4346" width="9.375" style="79" customWidth="1"/>
    <col min="4347" max="4347" width="9.25" style="79" customWidth="1"/>
    <col min="4348" max="4348" width="17.625" style="79" customWidth="1"/>
    <col min="4349" max="4349" width="18.25" style="79" customWidth="1"/>
    <col min="4350" max="4350" width="27" style="79" customWidth="1"/>
    <col min="4351" max="4351" width="20.375" style="79" customWidth="1"/>
    <col min="4352" max="4595" width="9" style="79"/>
    <col min="4596" max="4596" width="6" style="79" customWidth="1"/>
    <col min="4597" max="4597" width="29.25" style="79" customWidth="1"/>
    <col min="4598" max="4598" width="0" style="79" hidden="1" customWidth="1"/>
    <col min="4599" max="4599" width="11.75" style="79" customWidth="1"/>
    <col min="4600" max="4600" width="7.75" style="79" customWidth="1"/>
    <col min="4601" max="4601" width="9.125" style="79" customWidth="1"/>
    <col min="4602" max="4602" width="9.375" style="79" customWidth="1"/>
    <col min="4603" max="4603" width="9.25" style="79" customWidth="1"/>
    <col min="4604" max="4604" width="17.625" style="79" customWidth="1"/>
    <col min="4605" max="4605" width="18.25" style="79" customWidth="1"/>
    <col min="4606" max="4606" width="27" style="79" customWidth="1"/>
    <col min="4607" max="4607" width="20.375" style="79" customWidth="1"/>
    <col min="4608" max="4851" width="9" style="79"/>
    <col min="4852" max="4852" width="6" style="79" customWidth="1"/>
    <col min="4853" max="4853" width="29.25" style="79" customWidth="1"/>
    <col min="4854" max="4854" width="0" style="79" hidden="1" customWidth="1"/>
    <col min="4855" max="4855" width="11.75" style="79" customWidth="1"/>
    <col min="4856" max="4856" width="7.75" style="79" customWidth="1"/>
    <col min="4857" max="4857" width="9.125" style="79" customWidth="1"/>
    <col min="4858" max="4858" width="9.375" style="79" customWidth="1"/>
    <col min="4859" max="4859" width="9.25" style="79" customWidth="1"/>
    <col min="4860" max="4860" width="17.625" style="79" customWidth="1"/>
    <col min="4861" max="4861" width="18.25" style="79" customWidth="1"/>
    <col min="4862" max="4862" width="27" style="79" customWidth="1"/>
    <col min="4863" max="4863" width="20.375" style="79" customWidth="1"/>
    <col min="4864" max="5107" width="9" style="79"/>
    <col min="5108" max="5108" width="6" style="79" customWidth="1"/>
    <col min="5109" max="5109" width="29.25" style="79" customWidth="1"/>
    <col min="5110" max="5110" width="0" style="79" hidden="1" customWidth="1"/>
    <col min="5111" max="5111" width="11.75" style="79" customWidth="1"/>
    <col min="5112" max="5112" width="7.75" style="79" customWidth="1"/>
    <col min="5113" max="5113" width="9.125" style="79" customWidth="1"/>
    <col min="5114" max="5114" width="9.375" style="79" customWidth="1"/>
    <col min="5115" max="5115" width="9.25" style="79" customWidth="1"/>
    <col min="5116" max="5116" width="17.625" style="79" customWidth="1"/>
    <col min="5117" max="5117" width="18.25" style="79" customWidth="1"/>
    <col min="5118" max="5118" width="27" style="79" customWidth="1"/>
    <col min="5119" max="5119" width="20.375" style="79" customWidth="1"/>
    <col min="5120" max="5363" width="9" style="79"/>
    <col min="5364" max="5364" width="6" style="79" customWidth="1"/>
    <col min="5365" max="5365" width="29.25" style="79" customWidth="1"/>
    <col min="5366" max="5366" width="0" style="79" hidden="1" customWidth="1"/>
    <col min="5367" max="5367" width="11.75" style="79" customWidth="1"/>
    <col min="5368" max="5368" width="7.75" style="79" customWidth="1"/>
    <col min="5369" max="5369" width="9.125" style="79" customWidth="1"/>
    <col min="5370" max="5370" width="9.375" style="79" customWidth="1"/>
    <col min="5371" max="5371" width="9.25" style="79" customWidth="1"/>
    <col min="5372" max="5372" width="17.625" style="79" customWidth="1"/>
    <col min="5373" max="5373" width="18.25" style="79" customWidth="1"/>
    <col min="5374" max="5374" width="27" style="79" customWidth="1"/>
    <col min="5375" max="5375" width="20.375" style="79" customWidth="1"/>
    <col min="5376" max="5619" width="9" style="79"/>
    <col min="5620" max="5620" width="6" style="79" customWidth="1"/>
    <col min="5621" max="5621" width="29.25" style="79" customWidth="1"/>
    <col min="5622" max="5622" width="0" style="79" hidden="1" customWidth="1"/>
    <col min="5623" max="5623" width="11.75" style="79" customWidth="1"/>
    <col min="5624" max="5624" width="7.75" style="79" customWidth="1"/>
    <col min="5625" max="5625" width="9.125" style="79" customWidth="1"/>
    <col min="5626" max="5626" width="9.375" style="79" customWidth="1"/>
    <col min="5627" max="5627" width="9.25" style="79" customWidth="1"/>
    <col min="5628" max="5628" width="17.625" style="79" customWidth="1"/>
    <col min="5629" max="5629" width="18.25" style="79" customWidth="1"/>
    <col min="5630" max="5630" width="27" style="79" customWidth="1"/>
    <col min="5631" max="5631" width="20.375" style="79" customWidth="1"/>
    <col min="5632" max="5875" width="9" style="79"/>
    <col min="5876" max="5876" width="6" style="79" customWidth="1"/>
    <col min="5877" max="5877" width="29.25" style="79" customWidth="1"/>
    <col min="5878" max="5878" width="0" style="79" hidden="1" customWidth="1"/>
    <col min="5879" max="5879" width="11.75" style="79" customWidth="1"/>
    <col min="5880" max="5880" width="7.75" style="79" customWidth="1"/>
    <col min="5881" max="5881" width="9.125" style="79" customWidth="1"/>
    <col min="5882" max="5882" width="9.375" style="79" customWidth="1"/>
    <col min="5883" max="5883" width="9.25" style="79" customWidth="1"/>
    <col min="5884" max="5884" width="17.625" style="79" customWidth="1"/>
    <col min="5885" max="5885" width="18.25" style="79" customWidth="1"/>
    <col min="5886" max="5886" width="27" style="79" customWidth="1"/>
    <col min="5887" max="5887" width="20.375" style="79" customWidth="1"/>
    <col min="5888" max="6131" width="9" style="79"/>
    <col min="6132" max="6132" width="6" style="79" customWidth="1"/>
    <col min="6133" max="6133" width="29.25" style="79" customWidth="1"/>
    <col min="6134" max="6134" width="0" style="79" hidden="1" customWidth="1"/>
    <col min="6135" max="6135" width="11.75" style="79" customWidth="1"/>
    <col min="6136" max="6136" width="7.75" style="79" customWidth="1"/>
    <col min="6137" max="6137" width="9.125" style="79" customWidth="1"/>
    <col min="6138" max="6138" width="9.375" style="79" customWidth="1"/>
    <col min="6139" max="6139" width="9.25" style="79" customWidth="1"/>
    <col min="6140" max="6140" width="17.625" style="79" customWidth="1"/>
    <col min="6141" max="6141" width="18.25" style="79" customWidth="1"/>
    <col min="6142" max="6142" width="27" style="79" customWidth="1"/>
    <col min="6143" max="6143" width="20.375" style="79" customWidth="1"/>
    <col min="6144" max="6387" width="9" style="79"/>
    <col min="6388" max="6388" width="6" style="79" customWidth="1"/>
    <col min="6389" max="6389" width="29.25" style="79" customWidth="1"/>
    <col min="6390" max="6390" width="0" style="79" hidden="1" customWidth="1"/>
    <col min="6391" max="6391" width="11.75" style="79" customWidth="1"/>
    <col min="6392" max="6392" width="7.75" style="79" customWidth="1"/>
    <col min="6393" max="6393" width="9.125" style="79" customWidth="1"/>
    <col min="6394" max="6394" width="9.375" style="79" customWidth="1"/>
    <col min="6395" max="6395" width="9.25" style="79" customWidth="1"/>
    <col min="6396" max="6396" width="17.625" style="79" customWidth="1"/>
    <col min="6397" max="6397" width="18.25" style="79" customWidth="1"/>
    <col min="6398" max="6398" width="27" style="79" customWidth="1"/>
    <col min="6399" max="6399" width="20.375" style="79" customWidth="1"/>
    <col min="6400" max="6643" width="9" style="79"/>
    <col min="6644" max="6644" width="6" style="79" customWidth="1"/>
    <col min="6645" max="6645" width="29.25" style="79" customWidth="1"/>
    <col min="6646" max="6646" width="0" style="79" hidden="1" customWidth="1"/>
    <col min="6647" max="6647" width="11.75" style="79" customWidth="1"/>
    <col min="6648" max="6648" width="7.75" style="79" customWidth="1"/>
    <col min="6649" max="6649" width="9.125" style="79" customWidth="1"/>
    <col min="6650" max="6650" width="9.375" style="79" customWidth="1"/>
    <col min="6651" max="6651" width="9.25" style="79" customWidth="1"/>
    <col min="6652" max="6652" width="17.625" style="79" customWidth="1"/>
    <col min="6653" max="6653" width="18.25" style="79" customWidth="1"/>
    <col min="6654" max="6654" width="27" style="79" customWidth="1"/>
    <col min="6655" max="6655" width="20.375" style="79" customWidth="1"/>
    <col min="6656" max="6899" width="9" style="79"/>
    <col min="6900" max="6900" width="6" style="79" customWidth="1"/>
    <col min="6901" max="6901" width="29.25" style="79" customWidth="1"/>
    <col min="6902" max="6902" width="0" style="79" hidden="1" customWidth="1"/>
    <col min="6903" max="6903" width="11.75" style="79" customWidth="1"/>
    <col min="6904" max="6904" width="7.75" style="79" customWidth="1"/>
    <col min="6905" max="6905" width="9.125" style="79" customWidth="1"/>
    <col min="6906" max="6906" width="9.375" style="79" customWidth="1"/>
    <col min="6907" max="6907" width="9.25" style="79" customWidth="1"/>
    <col min="6908" max="6908" width="17.625" style="79" customWidth="1"/>
    <col min="6909" max="6909" width="18.25" style="79" customWidth="1"/>
    <col min="6910" max="6910" width="27" style="79" customWidth="1"/>
    <col min="6911" max="6911" width="20.375" style="79" customWidth="1"/>
    <col min="6912" max="7155" width="9" style="79"/>
    <col min="7156" max="7156" width="6" style="79" customWidth="1"/>
    <col min="7157" max="7157" width="29.25" style="79" customWidth="1"/>
    <col min="7158" max="7158" width="0" style="79" hidden="1" customWidth="1"/>
    <col min="7159" max="7159" width="11.75" style="79" customWidth="1"/>
    <col min="7160" max="7160" width="7.75" style="79" customWidth="1"/>
    <col min="7161" max="7161" width="9.125" style="79" customWidth="1"/>
    <col min="7162" max="7162" width="9.375" style="79" customWidth="1"/>
    <col min="7163" max="7163" width="9.25" style="79" customWidth="1"/>
    <col min="7164" max="7164" width="17.625" style="79" customWidth="1"/>
    <col min="7165" max="7165" width="18.25" style="79" customWidth="1"/>
    <col min="7166" max="7166" width="27" style="79" customWidth="1"/>
    <col min="7167" max="7167" width="20.375" style="79" customWidth="1"/>
    <col min="7168" max="7411" width="9" style="79"/>
    <col min="7412" max="7412" width="6" style="79" customWidth="1"/>
    <col min="7413" max="7413" width="29.25" style="79" customWidth="1"/>
    <col min="7414" max="7414" width="0" style="79" hidden="1" customWidth="1"/>
    <col min="7415" max="7415" width="11.75" style="79" customWidth="1"/>
    <col min="7416" max="7416" width="7.75" style="79" customWidth="1"/>
    <col min="7417" max="7417" width="9.125" style="79" customWidth="1"/>
    <col min="7418" max="7418" width="9.375" style="79" customWidth="1"/>
    <col min="7419" max="7419" width="9.25" style="79" customWidth="1"/>
    <col min="7420" max="7420" width="17.625" style="79" customWidth="1"/>
    <col min="7421" max="7421" width="18.25" style="79" customWidth="1"/>
    <col min="7422" max="7422" width="27" style="79" customWidth="1"/>
    <col min="7423" max="7423" width="20.375" style="79" customWidth="1"/>
    <col min="7424" max="7667" width="9" style="79"/>
    <col min="7668" max="7668" width="6" style="79" customWidth="1"/>
    <col min="7669" max="7669" width="29.25" style="79" customWidth="1"/>
    <col min="7670" max="7670" width="0" style="79" hidden="1" customWidth="1"/>
    <col min="7671" max="7671" width="11.75" style="79" customWidth="1"/>
    <col min="7672" max="7672" width="7.75" style="79" customWidth="1"/>
    <col min="7673" max="7673" width="9.125" style="79" customWidth="1"/>
    <col min="7674" max="7674" width="9.375" style="79" customWidth="1"/>
    <col min="7675" max="7675" width="9.25" style="79" customWidth="1"/>
    <col min="7676" max="7676" width="17.625" style="79" customWidth="1"/>
    <col min="7677" max="7677" width="18.25" style="79" customWidth="1"/>
    <col min="7678" max="7678" width="27" style="79" customWidth="1"/>
    <col min="7679" max="7679" width="20.375" style="79" customWidth="1"/>
    <col min="7680" max="7923" width="9" style="79"/>
    <col min="7924" max="7924" width="6" style="79" customWidth="1"/>
    <col min="7925" max="7925" width="29.25" style="79" customWidth="1"/>
    <col min="7926" max="7926" width="0" style="79" hidden="1" customWidth="1"/>
    <col min="7927" max="7927" width="11.75" style="79" customWidth="1"/>
    <col min="7928" max="7928" width="7.75" style="79" customWidth="1"/>
    <col min="7929" max="7929" width="9.125" style="79" customWidth="1"/>
    <col min="7930" max="7930" width="9.375" style="79" customWidth="1"/>
    <col min="7931" max="7931" width="9.25" style="79" customWidth="1"/>
    <col min="7932" max="7932" width="17.625" style="79" customWidth="1"/>
    <col min="7933" max="7933" width="18.25" style="79" customWidth="1"/>
    <col min="7934" max="7934" width="27" style="79" customWidth="1"/>
    <col min="7935" max="7935" width="20.375" style="79" customWidth="1"/>
    <col min="7936" max="8179" width="9" style="79"/>
    <col min="8180" max="8180" width="6" style="79" customWidth="1"/>
    <col min="8181" max="8181" width="29.25" style="79" customWidth="1"/>
    <col min="8182" max="8182" width="0" style="79" hidden="1" customWidth="1"/>
    <col min="8183" max="8183" width="11.75" style="79" customWidth="1"/>
    <col min="8184" max="8184" width="7.75" style="79" customWidth="1"/>
    <col min="8185" max="8185" width="9.125" style="79" customWidth="1"/>
    <col min="8186" max="8186" width="9.375" style="79" customWidth="1"/>
    <col min="8187" max="8187" width="9.25" style="79" customWidth="1"/>
    <col min="8188" max="8188" width="17.625" style="79" customWidth="1"/>
    <col min="8189" max="8189" width="18.25" style="79" customWidth="1"/>
    <col min="8190" max="8190" width="27" style="79" customWidth="1"/>
    <col min="8191" max="8191" width="20.375" style="79" customWidth="1"/>
    <col min="8192" max="8435" width="9" style="79"/>
    <col min="8436" max="8436" width="6" style="79" customWidth="1"/>
    <col min="8437" max="8437" width="29.25" style="79" customWidth="1"/>
    <col min="8438" max="8438" width="0" style="79" hidden="1" customWidth="1"/>
    <col min="8439" max="8439" width="11.75" style="79" customWidth="1"/>
    <col min="8440" max="8440" width="7.75" style="79" customWidth="1"/>
    <col min="8441" max="8441" width="9.125" style="79" customWidth="1"/>
    <col min="8442" max="8442" width="9.375" style="79" customWidth="1"/>
    <col min="8443" max="8443" width="9.25" style="79" customWidth="1"/>
    <col min="8444" max="8444" width="17.625" style="79" customWidth="1"/>
    <col min="8445" max="8445" width="18.25" style="79" customWidth="1"/>
    <col min="8446" max="8446" width="27" style="79" customWidth="1"/>
    <col min="8447" max="8447" width="20.375" style="79" customWidth="1"/>
    <col min="8448" max="8691" width="9" style="79"/>
    <col min="8692" max="8692" width="6" style="79" customWidth="1"/>
    <col min="8693" max="8693" width="29.25" style="79" customWidth="1"/>
    <col min="8694" max="8694" width="0" style="79" hidden="1" customWidth="1"/>
    <col min="8695" max="8695" width="11.75" style="79" customWidth="1"/>
    <col min="8696" max="8696" width="7.75" style="79" customWidth="1"/>
    <col min="8697" max="8697" width="9.125" style="79" customWidth="1"/>
    <col min="8698" max="8698" width="9.375" style="79" customWidth="1"/>
    <col min="8699" max="8699" width="9.25" style="79" customWidth="1"/>
    <col min="8700" max="8700" width="17.625" style="79" customWidth="1"/>
    <col min="8701" max="8701" width="18.25" style="79" customWidth="1"/>
    <col min="8702" max="8702" width="27" style="79" customWidth="1"/>
    <col min="8703" max="8703" width="20.375" style="79" customWidth="1"/>
    <col min="8704" max="8947" width="9" style="79"/>
    <col min="8948" max="8948" width="6" style="79" customWidth="1"/>
    <col min="8949" max="8949" width="29.25" style="79" customWidth="1"/>
    <col min="8950" max="8950" width="0" style="79" hidden="1" customWidth="1"/>
    <col min="8951" max="8951" width="11.75" style="79" customWidth="1"/>
    <col min="8952" max="8952" width="7.75" style="79" customWidth="1"/>
    <col min="8953" max="8953" width="9.125" style="79" customWidth="1"/>
    <col min="8954" max="8954" width="9.375" style="79" customWidth="1"/>
    <col min="8955" max="8955" width="9.25" style="79" customWidth="1"/>
    <col min="8956" max="8956" width="17.625" style="79" customWidth="1"/>
    <col min="8957" max="8957" width="18.25" style="79" customWidth="1"/>
    <col min="8958" max="8958" width="27" style="79" customWidth="1"/>
    <col min="8959" max="8959" width="20.375" style="79" customWidth="1"/>
    <col min="8960" max="9203" width="9" style="79"/>
    <col min="9204" max="9204" width="6" style="79" customWidth="1"/>
    <col min="9205" max="9205" width="29.25" style="79" customWidth="1"/>
    <col min="9206" max="9206" width="0" style="79" hidden="1" customWidth="1"/>
    <col min="9207" max="9207" width="11.75" style="79" customWidth="1"/>
    <col min="9208" max="9208" width="7.75" style="79" customWidth="1"/>
    <col min="9209" max="9209" width="9.125" style="79" customWidth="1"/>
    <col min="9210" max="9210" width="9.375" style="79" customWidth="1"/>
    <col min="9211" max="9211" width="9.25" style="79" customWidth="1"/>
    <col min="9212" max="9212" width="17.625" style="79" customWidth="1"/>
    <col min="9213" max="9213" width="18.25" style="79" customWidth="1"/>
    <col min="9214" max="9214" width="27" style="79" customWidth="1"/>
    <col min="9215" max="9215" width="20.375" style="79" customWidth="1"/>
    <col min="9216" max="9459" width="9" style="79"/>
    <col min="9460" max="9460" width="6" style="79" customWidth="1"/>
    <col min="9461" max="9461" width="29.25" style="79" customWidth="1"/>
    <col min="9462" max="9462" width="0" style="79" hidden="1" customWidth="1"/>
    <col min="9463" max="9463" width="11.75" style="79" customWidth="1"/>
    <col min="9464" max="9464" width="7.75" style="79" customWidth="1"/>
    <col min="9465" max="9465" width="9.125" style="79" customWidth="1"/>
    <col min="9466" max="9466" width="9.375" style="79" customWidth="1"/>
    <col min="9467" max="9467" width="9.25" style="79" customWidth="1"/>
    <col min="9468" max="9468" width="17.625" style="79" customWidth="1"/>
    <col min="9469" max="9469" width="18.25" style="79" customWidth="1"/>
    <col min="9470" max="9470" width="27" style="79" customWidth="1"/>
    <col min="9471" max="9471" width="20.375" style="79" customWidth="1"/>
    <col min="9472" max="9715" width="9" style="79"/>
    <col min="9716" max="9716" width="6" style="79" customWidth="1"/>
    <col min="9717" max="9717" width="29.25" style="79" customWidth="1"/>
    <col min="9718" max="9718" width="0" style="79" hidden="1" customWidth="1"/>
    <col min="9719" max="9719" width="11.75" style="79" customWidth="1"/>
    <col min="9720" max="9720" width="7.75" style="79" customWidth="1"/>
    <col min="9721" max="9721" width="9.125" style="79" customWidth="1"/>
    <col min="9722" max="9722" width="9.375" style="79" customWidth="1"/>
    <col min="9723" max="9723" width="9.25" style="79" customWidth="1"/>
    <col min="9724" max="9724" width="17.625" style="79" customWidth="1"/>
    <col min="9725" max="9725" width="18.25" style="79" customWidth="1"/>
    <col min="9726" max="9726" width="27" style="79" customWidth="1"/>
    <col min="9727" max="9727" width="20.375" style="79" customWidth="1"/>
    <col min="9728" max="9971" width="9" style="79"/>
    <col min="9972" max="9972" width="6" style="79" customWidth="1"/>
    <col min="9973" max="9973" width="29.25" style="79" customWidth="1"/>
    <col min="9974" max="9974" width="0" style="79" hidden="1" customWidth="1"/>
    <col min="9975" max="9975" width="11.75" style="79" customWidth="1"/>
    <col min="9976" max="9976" width="7.75" style="79" customWidth="1"/>
    <col min="9977" max="9977" width="9.125" style="79" customWidth="1"/>
    <col min="9978" max="9978" width="9.375" style="79" customWidth="1"/>
    <col min="9979" max="9979" width="9.25" style="79" customWidth="1"/>
    <col min="9980" max="9980" width="17.625" style="79" customWidth="1"/>
    <col min="9981" max="9981" width="18.25" style="79" customWidth="1"/>
    <col min="9982" max="9982" width="27" style="79" customWidth="1"/>
    <col min="9983" max="9983" width="20.375" style="79" customWidth="1"/>
    <col min="9984" max="10227" width="9" style="79"/>
    <col min="10228" max="10228" width="6" style="79" customWidth="1"/>
    <col min="10229" max="10229" width="29.25" style="79" customWidth="1"/>
    <col min="10230" max="10230" width="0" style="79" hidden="1" customWidth="1"/>
    <col min="10231" max="10231" width="11.75" style="79" customWidth="1"/>
    <col min="10232" max="10232" width="7.75" style="79" customWidth="1"/>
    <col min="10233" max="10233" width="9.125" style="79" customWidth="1"/>
    <col min="10234" max="10234" width="9.375" style="79" customWidth="1"/>
    <col min="10235" max="10235" width="9.25" style="79" customWidth="1"/>
    <col min="10236" max="10236" width="17.625" style="79" customWidth="1"/>
    <col min="10237" max="10237" width="18.25" style="79" customWidth="1"/>
    <col min="10238" max="10238" width="27" style="79" customWidth="1"/>
    <col min="10239" max="10239" width="20.375" style="79" customWidth="1"/>
    <col min="10240" max="10483" width="9" style="79"/>
    <col min="10484" max="10484" width="6" style="79" customWidth="1"/>
    <col min="10485" max="10485" width="29.25" style="79" customWidth="1"/>
    <col min="10486" max="10486" width="0" style="79" hidden="1" customWidth="1"/>
    <col min="10487" max="10487" width="11.75" style="79" customWidth="1"/>
    <col min="10488" max="10488" width="7.75" style="79" customWidth="1"/>
    <col min="10489" max="10489" width="9.125" style="79" customWidth="1"/>
    <col min="10490" max="10490" width="9.375" style="79" customWidth="1"/>
    <col min="10491" max="10491" width="9.25" style="79" customWidth="1"/>
    <col min="10492" max="10492" width="17.625" style="79" customWidth="1"/>
    <col min="10493" max="10493" width="18.25" style="79" customWidth="1"/>
    <col min="10494" max="10494" width="27" style="79" customWidth="1"/>
    <col min="10495" max="10495" width="20.375" style="79" customWidth="1"/>
    <col min="10496" max="10739" width="9" style="79"/>
    <col min="10740" max="10740" width="6" style="79" customWidth="1"/>
    <col min="10741" max="10741" width="29.25" style="79" customWidth="1"/>
    <col min="10742" max="10742" width="0" style="79" hidden="1" customWidth="1"/>
    <col min="10743" max="10743" width="11.75" style="79" customWidth="1"/>
    <col min="10744" max="10744" width="7.75" style="79" customWidth="1"/>
    <col min="10745" max="10745" width="9.125" style="79" customWidth="1"/>
    <col min="10746" max="10746" width="9.375" style="79" customWidth="1"/>
    <col min="10747" max="10747" width="9.25" style="79" customWidth="1"/>
    <col min="10748" max="10748" width="17.625" style="79" customWidth="1"/>
    <col min="10749" max="10749" width="18.25" style="79" customWidth="1"/>
    <col min="10750" max="10750" width="27" style="79" customWidth="1"/>
    <col min="10751" max="10751" width="20.375" style="79" customWidth="1"/>
    <col min="10752" max="10995" width="9" style="79"/>
    <col min="10996" max="10996" width="6" style="79" customWidth="1"/>
    <col min="10997" max="10997" width="29.25" style="79" customWidth="1"/>
    <col min="10998" max="10998" width="0" style="79" hidden="1" customWidth="1"/>
    <col min="10999" max="10999" width="11.75" style="79" customWidth="1"/>
    <col min="11000" max="11000" width="7.75" style="79" customWidth="1"/>
    <col min="11001" max="11001" width="9.125" style="79" customWidth="1"/>
    <col min="11002" max="11002" width="9.375" style="79" customWidth="1"/>
    <col min="11003" max="11003" width="9.25" style="79" customWidth="1"/>
    <col min="11004" max="11004" width="17.625" style="79" customWidth="1"/>
    <col min="11005" max="11005" width="18.25" style="79" customWidth="1"/>
    <col min="11006" max="11006" width="27" style="79" customWidth="1"/>
    <col min="11007" max="11007" width="20.375" style="79" customWidth="1"/>
    <col min="11008" max="11251" width="9" style="79"/>
    <col min="11252" max="11252" width="6" style="79" customWidth="1"/>
    <col min="11253" max="11253" width="29.25" style="79" customWidth="1"/>
    <col min="11254" max="11254" width="0" style="79" hidden="1" customWidth="1"/>
    <col min="11255" max="11255" width="11.75" style="79" customWidth="1"/>
    <col min="11256" max="11256" width="7.75" style="79" customWidth="1"/>
    <col min="11257" max="11257" width="9.125" style="79" customWidth="1"/>
    <col min="11258" max="11258" width="9.375" style="79" customWidth="1"/>
    <col min="11259" max="11259" width="9.25" style="79" customWidth="1"/>
    <col min="11260" max="11260" width="17.625" style="79" customWidth="1"/>
    <col min="11261" max="11261" width="18.25" style="79" customWidth="1"/>
    <col min="11262" max="11262" width="27" style="79" customWidth="1"/>
    <col min="11263" max="11263" width="20.375" style="79" customWidth="1"/>
    <col min="11264" max="11507" width="9" style="79"/>
    <col min="11508" max="11508" width="6" style="79" customWidth="1"/>
    <col min="11509" max="11509" width="29.25" style="79" customWidth="1"/>
    <col min="11510" max="11510" width="0" style="79" hidden="1" customWidth="1"/>
    <col min="11511" max="11511" width="11.75" style="79" customWidth="1"/>
    <col min="11512" max="11512" width="7.75" style="79" customWidth="1"/>
    <col min="11513" max="11513" width="9.125" style="79" customWidth="1"/>
    <col min="11514" max="11514" width="9.375" style="79" customWidth="1"/>
    <col min="11515" max="11515" width="9.25" style="79" customWidth="1"/>
    <col min="11516" max="11516" width="17.625" style="79" customWidth="1"/>
    <col min="11517" max="11517" width="18.25" style="79" customWidth="1"/>
    <col min="11518" max="11518" width="27" style="79" customWidth="1"/>
    <col min="11519" max="11519" width="20.375" style="79" customWidth="1"/>
    <col min="11520" max="11763" width="9" style="79"/>
    <col min="11764" max="11764" width="6" style="79" customWidth="1"/>
    <col min="11765" max="11765" width="29.25" style="79" customWidth="1"/>
    <col min="11766" max="11766" width="0" style="79" hidden="1" customWidth="1"/>
    <col min="11767" max="11767" width="11.75" style="79" customWidth="1"/>
    <col min="11768" max="11768" width="7.75" style="79" customWidth="1"/>
    <col min="11769" max="11769" width="9.125" style="79" customWidth="1"/>
    <col min="11770" max="11770" width="9.375" style="79" customWidth="1"/>
    <col min="11771" max="11771" width="9.25" style="79" customWidth="1"/>
    <col min="11772" max="11772" width="17.625" style="79" customWidth="1"/>
    <col min="11773" max="11773" width="18.25" style="79" customWidth="1"/>
    <col min="11774" max="11774" width="27" style="79" customWidth="1"/>
    <col min="11775" max="11775" width="20.375" style="79" customWidth="1"/>
    <col min="11776" max="12019" width="9" style="79"/>
    <col min="12020" max="12020" width="6" style="79" customWidth="1"/>
    <col min="12021" max="12021" width="29.25" style="79" customWidth="1"/>
    <col min="12022" max="12022" width="0" style="79" hidden="1" customWidth="1"/>
    <col min="12023" max="12023" width="11.75" style="79" customWidth="1"/>
    <col min="12024" max="12024" width="7.75" style="79" customWidth="1"/>
    <col min="12025" max="12025" width="9.125" style="79" customWidth="1"/>
    <col min="12026" max="12026" width="9.375" style="79" customWidth="1"/>
    <col min="12027" max="12027" width="9.25" style="79" customWidth="1"/>
    <col min="12028" max="12028" width="17.625" style="79" customWidth="1"/>
    <col min="12029" max="12029" width="18.25" style="79" customWidth="1"/>
    <col min="12030" max="12030" width="27" style="79" customWidth="1"/>
    <col min="12031" max="12031" width="20.375" style="79" customWidth="1"/>
    <col min="12032" max="12275" width="9" style="79"/>
    <col min="12276" max="12276" width="6" style="79" customWidth="1"/>
    <col min="12277" max="12277" width="29.25" style="79" customWidth="1"/>
    <col min="12278" max="12278" width="0" style="79" hidden="1" customWidth="1"/>
    <col min="12279" max="12279" width="11.75" style="79" customWidth="1"/>
    <col min="12280" max="12280" width="7.75" style="79" customWidth="1"/>
    <col min="12281" max="12281" width="9.125" style="79" customWidth="1"/>
    <col min="12282" max="12282" width="9.375" style="79" customWidth="1"/>
    <col min="12283" max="12283" width="9.25" style="79" customWidth="1"/>
    <col min="12284" max="12284" width="17.625" style="79" customWidth="1"/>
    <col min="12285" max="12285" width="18.25" style="79" customWidth="1"/>
    <col min="12286" max="12286" width="27" style="79" customWidth="1"/>
    <col min="12287" max="12287" width="20.375" style="79" customWidth="1"/>
    <col min="12288" max="12531" width="9" style="79"/>
    <col min="12532" max="12532" width="6" style="79" customWidth="1"/>
    <col min="12533" max="12533" width="29.25" style="79" customWidth="1"/>
    <col min="12534" max="12534" width="0" style="79" hidden="1" customWidth="1"/>
    <col min="12535" max="12535" width="11.75" style="79" customWidth="1"/>
    <col min="12536" max="12536" width="7.75" style="79" customWidth="1"/>
    <col min="12537" max="12537" width="9.125" style="79" customWidth="1"/>
    <col min="12538" max="12538" width="9.375" style="79" customWidth="1"/>
    <col min="12539" max="12539" width="9.25" style="79" customWidth="1"/>
    <col min="12540" max="12540" width="17.625" style="79" customWidth="1"/>
    <col min="12541" max="12541" width="18.25" style="79" customWidth="1"/>
    <col min="12542" max="12542" width="27" style="79" customWidth="1"/>
    <col min="12543" max="12543" width="20.375" style="79" customWidth="1"/>
    <col min="12544" max="12787" width="9" style="79"/>
    <col min="12788" max="12788" width="6" style="79" customWidth="1"/>
    <col min="12789" max="12789" width="29.25" style="79" customWidth="1"/>
    <col min="12790" max="12790" width="0" style="79" hidden="1" customWidth="1"/>
    <col min="12791" max="12791" width="11.75" style="79" customWidth="1"/>
    <col min="12792" max="12792" width="7.75" style="79" customWidth="1"/>
    <col min="12793" max="12793" width="9.125" style="79" customWidth="1"/>
    <col min="12794" max="12794" width="9.375" style="79" customWidth="1"/>
    <col min="12795" max="12795" width="9.25" style="79" customWidth="1"/>
    <col min="12796" max="12796" width="17.625" style="79" customWidth="1"/>
    <col min="12797" max="12797" width="18.25" style="79" customWidth="1"/>
    <col min="12798" max="12798" width="27" style="79" customWidth="1"/>
    <col min="12799" max="12799" width="20.375" style="79" customWidth="1"/>
    <col min="12800" max="13043" width="9" style="79"/>
    <col min="13044" max="13044" width="6" style="79" customWidth="1"/>
    <col min="13045" max="13045" width="29.25" style="79" customWidth="1"/>
    <col min="13046" max="13046" width="0" style="79" hidden="1" customWidth="1"/>
    <col min="13047" max="13047" width="11.75" style="79" customWidth="1"/>
    <col min="13048" max="13048" width="7.75" style="79" customWidth="1"/>
    <col min="13049" max="13049" width="9.125" style="79" customWidth="1"/>
    <col min="13050" max="13050" width="9.375" style="79" customWidth="1"/>
    <col min="13051" max="13051" width="9.25" style="79" customWidth="1"/>
    <col min="13052" max="13052" width="17.625" style="79" customWidth="1"/>
    <col min="13053" max="13053" width="18.25" style="79" customWidth="1"/>
    <col min="13054" max="13054" width="27" style="79" customWidth="1"/>
    <col min="13055" max="13055" width="20.375" style="79" customWidth="1"/>
    <col min="13056" max="13299" width="9" style="79"/>
    <col min="13300" max="13300" width="6" style="79" customWidth="1"/>
    <col min="13301" max="13301" width="29.25" style="79" customWidth="1"/>
    <col min="13302" max="13302" width="0" style="79" hidden="1" customWidth="1"/>
    <col min="13303" max="13303" width="11.75" style="79" customWidth="1"/>
    <col min="13304" max="13304" width="7.75" style="79" customWidth="1"/>
    <col min="13305" max="13305" width="9.125" style="79" customWidth="1"/>
    <col min="13306" max="13306" width="9.375" style="79" customWidth="1"/>
    <col min="13307" max="13307" width="9.25" style="79" customWidth="1"/>
    <col min="13308" max="13308" width="17.625" style="79" customWidth="1"/>
    <col min="13309" max="13309" width="18.25" style="79" customWidth="1"/>
    <col min="13310" max="13310" width="27" style="79" customWidth="1"/>
    <col min="13311" max="13311" width="20.375" style="79" customWidth="1"/>
    <col min="13312" max="13555" width="9" style="79"/>
    <col min="13556" max="13556" width="6" style="79" customWidth="1"/>
    <col min="13557" max="13557" width="29.25" style="79" customWidth="1"/>
    <col min="13558" max="13558" width="0" style="79" hidden="1" customWidth="1"/>
    <col min="13559" max="13559" width="11.75" style="79" customWidth="1"/>
    <col min="13560" max="13560" width="7.75" style="79" customWidth="1"/>
    <col min="13561" max="13561" width="9.125" style="79" customWidth="1"/>
    <col min="13562" max="13562" width="9.375" style="79" customWidth="1"/>
    <col min="13563" max="13563" width="9.25" style="79" customWidth="1"/>
    <col min="13564" max="13564" width="17.625" style="79" customWidth="1"/>
    <col min="13565" max="13565" width="18.25" style="79" customWidth="1"/>
    <col min="13566" max="13566" width="27" style="79" customWidth="1"/>
    <col min="13567" max="13567" width="20.375" style="79" customWidth="1"/>
    <col min="13568" max="13811" width="9" style="79"/>
    <col min="13812" max="13812" width="6" style="79" customWidth="1"/>
    <col min="13813" max="13813" width="29.25" style="79" customWidth="1"/>
    <col min="13814" max="13814" width="0" style="79" hidden="1" customWidth="1"/>
    <col min="13815" max="13815" width="11.75" style="79" customWidth="1"/>
    <col min="13816" max="13816" width="7.75" style="79" customWidth="1"/>
    <col min="13817" max="13817" width="9.125" style="79" customWidth="1"/>
    <col min="13818" max="13818" width="9.375" style="79" customWidth="1"/>
    <col min="13819" max="13819" width="9.25" style="79" customWidth="1"/>
    <col min="13820" max="13820" width="17.625" style="79" customWidth="1"/>
    <col min="13821" max="13821" width="18.25" style="79" customWidth="1"/>
    <col min="13822" max="13822" width="27" style="79" customWidth="1"/>
    <col min="13823" max="13823" width="20.375" style="79" customWidth="1"/>
    <col min="13824" max="14067" width="9" style="79"/>
    <col min="14068" max="14068" width="6" style="79" customWidth="1"/>
    <col min="14069" max="14069" width="29.25" style="79" customWidth="1"/>
    <col min="14070" max="14070" width="0" style="79" hidden="1" customWidth="1"/>
    <col min="14071" max="14071" width="11.75" style="79" customWidth="1"/>
    <col min="14072" max="14072" width="7.75" style="79" customWidth="1"/>
    <col min="14073" max="14073" width="9.125" style="79" customWidth="1"/>
    <col min="14074" max="14074" width="9.375" style="79" customWidth="1"/>
    <col min="14075" max="14075" width="9.25" style="79" customWidth="1"/>
    <col min="14076" max="14076" width="17.625" style="79" customWidth="1"/>
    <col min="14077" max="14077" width="18.25" style="79" customWidth="1"/>
    <col min="14078" max="14078" width="27" style="79" customWidth="1"/>
    <col min="14079" max="14079" width="20.375" style="79" customWidth="1"/>
    <col min="14080" max="14323" width="9" style="79"/>
    <col min="14324" max="14324" width="6" style="79" customWidth="1"/>
    <col min="14325" max="14325" width="29.25" style="79" customWidth="1"/>
    <col min="14326" max="14326" width="0" style="79" hidden="1" customWidth="1"/>
    <col min="14327" max="14327" width="11.75" style="79" customWidth="1"/>
    <col min="14328" max="14328" width="7.75" style="79" customWidth="1"/>
    <col min="14329" max="14329" width="9.125" style="79" customWidth="1"/>
    <col min="14330" max="14330" width="9.375" style="79" customWidth="1"/>
    <col min="14331" max="14331" width="9.25" style="79" customWidth="1"/>
    <col min="14332" max="14332" width="17.625" style="79" customWidth="1"/>
    <col min="14333" max="14333" width="18.25" style="79" customWidth="1"/>
    <col min="14334" max="14334" width="27" style="79" customWidth="1"/>
    <col min="14335" max="14335" width="20.375" style="79" customWidth="1"/>
    <col min="14336" max="14579" width="9" style="79"/>
    <col min="14580" max="14580" width="6" style="79" customWidth="1"/>
    <col min="14581" max="14581" width="29.25" style="79" customWidth="1"/>
    <col min="14582" max="14582" width="0" style="79" hidden="1" customWidth="1"/>
    <col min="14583" max="14583" width="11.75" style="79" customWidth="1"/>
    <col min="14584" max="14584" width="7.75" style="79" customWidth="1"/>
    <col min="14585" max="14585" width="9.125" style="79" customWidth="1"/>
    <col min="14586" max="14586" width="9.375" style="79" customWidth="1"/>
    <col min="14587" max="14587" width="9.25" style="79" customWidth="1"/>
    <col min="14588" max="14588" width="17.625" style="79" customWidth="1"/>
    <col min="14589" max="14589" width="18.25" style="79" customWidth="1"/>
    <col min="14590" max="14590" width="27" style="79" customWidth="1"/>
    <col min="14591" max="14591" width="20.375" style="79" customWidth="1"/>
    <col min="14592" max="14835" width="9" style="79"/>
    <col min="14836" max="14836" width="6" style="79" customWidth="1"/>
    <col min="14837" max="14837" width="29.25" style="79" customWidth="1"/>
    <col min="14838" max="14838" width="0" style="79" hidden="1" customWidth="1"/>
    <col min="14839" max="14839" width="11.75" style="79" customWidth="1"/>
    <col min="14840" max="14840" width="7.75" style="79" customWidth="1"/>
    <col min="14841" max="14841" width="9.125" style="79" customWidth="1"/>
    <col min="14842" max="14842" width="9.375" style="79" customWidth="1"/>
    <col min="14843" max="14843" width="9.25" style="79" customWidth="1"/>
    <col min="14844" max="14844" width="17.625" style="79" customWidth="1"/>
    <col min="14845" max="14845" width="18.25" style="79" customWidth="1"/>
    <col min="14846" max="14846" width="27" style="79" customWidth="1"/>
    <col min="14847" max="14847" width="20.375" style="79" customWidth="1"/>
    <col min="14848" max="15091" width="9" style="79"/>
    <col min="15092" max="15092" width="6" style="79" customWidth="1"/>
    <col min="15093" max="15093" width="29.25" style="79" customWidth="1"/>
    <col min="15094" max="15094" width="0" style="79" hidden="1" customWidth="1"/>
    <col min="15095" max="15095" width="11.75" style="79" customWidth="1"/>
    <col min="15096" max="15096" width="7.75" style="79" customWidth="1"/>
    <col min="15097" max="15097" width="9.125" style="79" customWidth="1"/>
    <col min="15098" max="15098" width="9.375" style="79" customWidth="1"/>
    <col min="15099" max="15099" width="9.25" style="79" customWidth="1"/>
    <col min="15100" max="15100" width="17.625" style="79" customWidth="1"/>
    <col min="15101" max="15101" width="18.25" style="79" customWidth="1"/>
    <col min="15102" max="15102" width="27" style="79" customWidth="1"/>
    <col min="15103" max="15103" width="20.375" style="79" customWidth="1"/>
    <col min="15104" max="15347" width="9" style="79"/>
    <col min="15348" max="15348" width="6" style="79" customWidth="1"/>
    <col min="15349" max="15349" width="29.25" style="79" customWidth="1"/>
    <col min="15350" max="15350" width="0" style="79" hidden="1" customWidth="1"/>
    <col min="15351" max="15351" width="11.75" style="79" customWidth="1"/>
    <col min="15352" max="15352" width="7.75" style="79" customWidth="1"/>
    <col min="15353" max="15353" width="9.125" style="79" customWidth="1"/>
    <col min="15354" max="15354" width="9.375" style="79" customWidth="1"/>
    <col min="15355" max="15355" width="9.25" style="79" customWidth="1"/>
    <col min="15356" max="15356" width="17.625" style="79" customWidth="1"/>
    <col min="15357" max="15357" width="18.25" style="79" customWidth="1"/>
    <col min="15358" max="15358" width="27" style="79" customWidth="1"/>
    <col min="15359" max="15359" width="20.375" style="79" customWidth="1"/>
    <col min="15360" max="15603" width="9" style="79"/>
    <col min="15604" max="15604" width="6" style="79" customWidth="1"/>
    <col min="15605" max="15605" width="29.25" style="79" customWidth="1"/>
    <col min="15606" max="15606" width="0" style="79" hidden="1" customWidth="1"/>
    <col min="15607" max="15607" width="11.75" style="79" customWidth="1"/>
    <col min="15608" max="15608" width="7.75" style="79" customWidth="1"/>
    <col min="15609" max="15609" width="9.125" style="79" customWidth="1"/>
    <col min="15610" max="15610" width="9.375" style="79" customWidth="1"/>
    <col min="15611" max="15611" width="9.25" style="79" customWidth="1"/>
    <col min="15612" max="15612" width="17.625" style="79" customWidth="1"/>
    <col min="15613" max="15613" width="18.25" style="79" customWidth="1"/>
    <col min="15614" max="15614" width="27" style="79" customWidth="1"/>
    <col min="15615" max="15615" width="20.375" style="79" customWidth="1"/>
    <col min="15616" max="15859" width="9" style="79"/>
    <col min="15860" max="15860" width="6" style="79" customWidth="1"/>
    <col min="15861" max="15861" width="29.25" style="79" customWidth="1"/>
    <col min="15862" max="15862" width="0" style="79" hidden="1" customWidth="1"/>
    <col min="15863" max="15863" width="11.75" style="79" customWidth="1"/>
    <col min="15864" max="15864" width="7.75" style="79" customWidth="1"/>
    <col min="15865" max="15865" width="9.125" style="79" customWidth="1"/>
    <col min="15866" max="15866" width="9.375" style="79" customWidth="1"/>
    <col min="15867" max="15867" width="9.25" style="79" customWidth="1"/>
    <col min="15868" max="15868" width="17.625" style="79" customWidth="1"/>
    <col min="15869" max="15869" width="18.25" style="79" customWidth="1"/>
    <col min="15870" max="15870" width="27" style="79" customWidth="1"/>
    <col min="15871" max="15871" width="20.375" style="79" customWidth="1"/>
    <col min="15872" max="16115" width="9" style="79"/>
    <col min="16116" max="16116" width="6" style="79" customWidth="1"/>
    <col min="16117" max="16117" width="29.25" style="79" customWidth="1"/>
    <col min="16118" max="16118" width="0" style="79" hidden="1" customWidth="1"/>
    <col min="16119" max="16119" width="11.75" style="79" customWidth="1"/>
    <col min="16120" max="16120" width="7.75" style="79" customWidth="1"/>
    <col min="16121" max="16121" width="9.125" style="79" customWidth="1"/>
    <col min="16122" max="16122" width="9.375" style="79" customWidth="1"/>
    <col min="16123" max="16123" width="9.25" style="79" customWidth="1"/>
    <col min="16124" max="16124" width="17.625" style="79" customWidth="1"/>
    <col min="16125" max="16125" width="18.25" style="79" customWidth="1"/>
    <col min="16126" max="16126" width="27" style="79" customWidth="1"/>
    <col min="16127" max="16127" width="20.375" style="79" customWidth="1"/>
    <col min="16128" max="16384" width="9" style="79"/>
  </cols>
  <sheetData>
    <row r="1" spans="2:9" x14ac:dyDescent="0.2">
      <c r="G1" s="80"/>
    </row>
    <row r="2" spans="2:9" x14ac:dyDescent="0.2">
      <c r="G2" s="80"/>
    </row>
    <row r="4" spans="2:9" x14ac:dyDescent="0.2">
      <c r="B4" s="272" t="s">
        <v>15013</v>
      </c>
      <c r="C4" s="272"/>
      <c r="D4" s="272"/>
      <c r="E4" s="272"/>
      <c r="F4" s="272"/>
      <c r="G4" s="272"/>
      <c r="H4" s="107"/>
      <c r="I4" s="107"/>
    </row>
    <row r="5" spans="2:9" x14ac:dyDescent="0.2">
      <c r="B5" s="108"/>
      <c r="C5" s="109" t="s">
        <v>15014</v>
      </c>
      <c r="D5" s="109"/>
      <c r="E5" s="109"/>
      <c r="F5" s="109"/>
      <c r="G5" s="110" t="s">
        <v>561</v>
      </c>
      <c r="H5" s="107"/>
      <c r="I5" s="107"/>
    </row>
    <row r="6" spans="2:9" ht="176.6" x14ac:dyDescent="0.2">
      <c r="B6" s="111" t="s">
        <v>166</v>
      </c>
      <c r="C6" s="111" t="s">
        <v>125</v>
      </c>
      <c r="D6" s="111" t="s">
        <v>365</v>
      </c>
      <c r="E6" s="111" t="s">
        <v>366</v>
      </c>
      <c r="F6" s="111" t="s">
        <v>367</v>
      </c>
      <c r="G6" s="111" t="s">
        <v>169</v>
      </c>
      <c r="H6" s="107"/>
      <c r="I6" s="107"/>
    </row>
    <row r="7" spans="2:9" x14ac:dyDescent="0.2">
      <c r="B7" s="112" t="s">
        <v>7</v>
      </c>
      <c r="C7" s="113" t="s">
        <v>368</v>
      </c>
      <c r="D7" s="114" t="s">
        <v>328</v>
      </c>
      <c r="E7" s="114" t="s">
        <v>328</v>
      </c>
      <c r="F7" s="114" t="s">
        <v>328</v>
      </c>
      <c r="G7" s="114" t="s">
        <v>328</v>
      </c>
      <c r="H7" s="107"/>
      <c r="I7" s="107"/>
    </row>
    <row r="8" spans="2:9" x14ac:dyDescent="0.2">
      <c r="B8" s="112" t="s">
        <v>9</v>
      </c>
      <c r="C8" s="115" t="s">
        <v>5</v>
      </c>
      <c r="D8" s="114" t="s">
        <v>328</v>
      </c>
      <c r="E8" s="116">
        <v>3909510799.7199998</v>
      </c>
      <c r="F8" s="116">
        <v>12373006000</v>
      </c>
      <c r="G8" s="25">
        <f>+E8+F8</f>
        <v>16282516799.719999</v>
      </c>
      <c r="H8" s="107"/>
      <c r="I8" s="117"/>
    </row>
    <row r="9" spans="2:9" x14ac:dyDescent="0.2">
      <c r="B9" s="112" t="s">
        <v>31</v>
      </c>
      <c r="C9" s="115" t="s">
        <v>304</v>
      </c>
      <c r="D9" s="114" t="s">
        <v>328</v>
      </c>
      <c r="E9" s="118">
        <f>+E11</f>
        <v>8673206.8300000001</v>
      </c>
      <c r="F9" s="118">
        <f>+F13</f>
        <v>2190905325.6900001</v>
      </c>
      <c r="G9" s="25">
        <f>+E9+F9</f>
        <v>2199578532.52</v>
      </c>
      <c r="H9" s="107"/>
      <c r="I9" s="117"/>
    </row>
    <row r="10" spans="2:9" x14ac:dyDescent="0.2">
      <c r="B10" s="112" t="s">
        <v>329</v>
      </c>
      <c r="C10" s="115" t="s">
        <v>369</v>
      </c>
      <c r="D10" s="114" t="s">
        <v>328</v>
      </c>
      <c r="E10" s="118"/>
      <c r="F10" s="119" t="s">
        <v>328</v>
      </c>
      <c r="G10" s="25"/>
      <c r="H10" s="107"/>
      <c r="I10" s="120"/>
    </row>
    <row r="11" spans="2:9" x14ac:dyDescent="0.2">
      <c r="B11" s="112" t="s">
        <v>332</v>
      </c>
      <c r="C11" s="121" t="s">
        <v>333</v>
      </c>
      <c r="D11" s="114" t="s">
        <v>328</v>
      </c>
      <c r="E11" s="118">
        <v>8673206.8300000001</v>
      </c>
      <c r="F11" s="119"/>
      <c r="G11" s="122"/>
      <c r="H11" s="107"/>
      <c r="I11" s="107"/>
    </row>
    <row r="12" spans="2:9" x14ac:dyDescent="0.2">
      <c r="B12" s="112" t="s">
        <v>334</v>
      </c>
      <c r="C12" s="115" t="s">
        <v>370</v>
      </c>
      <c r="D12" s="114" t="s">
        <v>328</v>
      </c>
      <c r="E12" s="118"/>
      <c r="F12" s="119" t="s">
        <v>328</v>
      </c>
      <c r="G12" s="25"/>
      <c r="H12" s="107"/>
      <c r="I12" s="117"/>
    </row>
    <row r="13" spans="2:9" x14ac:dyDescent="0.2">
      <c r="B13" s="112" t="s">
        <v>336</v>
      </c>
      <c r="C13" s="115" t="s">
        <v>337</v>
      </c>
      <c r="D13" s="114" t="s">
        <v>328</v>
      </c>
      <c r="E13" s="118"/>
      <c r="F13" s="119">
        <v>2190905325.6900001</v>
      </c>
      <c r="G13" s="25"/>
      <c r="H13" s="107"/>
      <c r="I13" s="107"/>
    </row>
    <row r="14" spans="2:9" ht="14.3" x14ac:dyDescent="0.25">
      <c r="B14" s="112" t="s">
        <v>51</v>
      </c>
      <c r="C14" s="115" t="s">
        <v>305</v>
      </c>
      <c r="D14" s="114" t="s">
        <v>328</v>
      </c>
      <c r="E14" s="123">
        <f>+E16</f>
        <v>0</v>
      </c>
      <c r="F14" s="118">
        <f>SUM(F15:F17)</f>
        <v>414215423.73000002</v>
      </c>
      <c r="G14" s="25">
        <f>+E14+F14</f>
        <v>414215423.73000002</v>
      </c>
      <c r="H14" s="107"/>
      <c r="I14" s="107"/>
    </row>
    <row r="15" spans="2:9" x14ac:dyDescent="0.2">
      <c r="B15" s="112" t="s">
        <v>338</v>
      </c>
      <c r="C15" s="115" t="s">
        <v>15015</v>
      </c>
      <c r="D15" s="114" t="s">
        <v>328</v>
      </c>
      <c r="E15" s="118"/>
      <c r="F15" s="119" t="s">
        <v>328</v>
      </c>
      <c r="G15" s="25"/>
      <c r="H15" s="107"/>
      <c r="I15" s="107"/>
    </row>
    <row r="16" spans="2:9" x14ac:dyDescent="0.2">
      <c r="B16" s="112" t="s">
        <v>340</v>
      </c>
      <c r="C16" s="115" t="s">
        <v>361</v>
      </c>
      <c r="D16" s="114" t="s">
        <v>328</v>
      </c>
      <c r="E16" s="117"/>
      <c r="F16" s="124">
        <v>414215423.73000002</v>
      </c>
      <c r="G16" s="25"/>
      <c r="H16" s="107"/>
      <c r="I16" s="107"/>
    </row>
    <row r="17" spans="2:9" x14ac:dyDescent="0.2">
      <c r="B17" s="125" t="s">
        <v>342</v>
      </c>
      <c r="C17" s="126" t="s">
        <v>371</v>
      </c>
      <c r="D17" s="127" t="s">
        <v>328</v>
      </c>
      <c r="E17" s="128"/>
      <c r="F17" s="129"/>
      <c r="G17" s="130">
        <f>+E17+F17</f>
        <v>0</v>
      </c>
      <c r="H17" s="107"/>
      <c r="I17" s="107"/>
    </row>
    <row r="18" spans="2:9" x14ac:dyDescent="0.2">
      <c r="B18" s="112" t="s">
        <v>346</v>
      </c>
      <c r="C18" s="115" t="s">
        <v>6</v>
      </c>
      <c r="D18" s="114" t="s">
        <v>328</v>
      </c>
      <c r="E18" s="122">
        <f>+E8+E9</f>
        <v>3918184006.5499997</v>
      </c>
      <c r="F18" s="119">
        <f>+F8+F9-F14</f>
        <v>14149695901.960001</v>
      </c>
      <c r="G18" s="25">
        <f>+G8+G11+G9-G14</f>
        <v>18067879908.509998</v>
      </c>
      <c r="H18" s="120"/>
      <c r="I18" s="120"/>
    </row>
    <row r="19" spans="2:9" ht="27.2" x14ac:dyDescent="0.2">
      <c r="B19" s="131" t="s">
        <v>53</v>
      </c>
      <c r="C19" s="132" t="s">
        <v>372</v>
      </c>
      <c r="D19" s="133" t="s">
        <v>328</v>
      </c>
      <c r="E19" s="134"/>
      <c r="F19" s="135" t="s">
        <v>328</v>
      </c>
      <c r="G19" s="136"/>
      <c r="H19" s="107"/>
      <c r="I19" s="107"/>
    </row>
    <row r="20" spans="2:9" x14ac:dyDescent="0.2">
      <c r="B20" s="112" t="s">
        <v>55</v>
      </c>
      <c r="C20" s="115" t="s">
        <v>5</v>
      </c>
      <c r="D20" s="114" t="s">
        <v>328</v>
      </c>
      <c r="E20" s="118">
        <f>2977124378.87</f>
        <v>2977124378.8699999</v>
      </c>
      <c r="F20" s="116"/>
      <c r="G20" s="25">
        <f>+E20+F20</f>
        <v>2977124378.8699999</v>
      </c>
      <c r="H20" s="107"/>
      <c r="I20" s="107"/>
    </row>
    <row r="21" spans="2:9" x14ac:dyDescent="0.2">
      <c r="B21" s="112" t="s">
        <v>96</v>
      </c>
      <c r="C21" s="115" t="s">
        <v>304</v>
      </c>
      <c r="D21" s="114" t="s">
        <v>328</v>
      </c>
      <c r="E21" s="116">
        <f>+E22</f>
        <v>39343147.470000029</v>
      </c>
      <c r="F21" s="124"/>
      <c r="G21" s="124"/>
      <c r="H21" s="137"/>
      <c r="I21" s="107"/>
    </row>
    <row r="22" spans="2:9" x14ac:dyDescent="0.2">
      <c r="B22" s="112" t="s">
        <v>352</v>
      </c>
      <c r="C22" s="115" t="s">
        <v>373</v>
      </c>
      <c r="D22" s="114" t="s">
        <v>328</v>
      </c>
      <c r="E22" s="117">
        <f>563150460.62-523807313.15</f>
        <v>39343147.470000029</v>
      </c>
      <c r="F22" s="124"/>
      <c r="G22" s="122">
        <f>+E22+F22+E23</f>
        <v>39343147.470000029</v>
      </c>
      <c r="H22" s="107"/>
      <c r="I22" s="120"/>
    </row>
    <row r="23" spans="2:9" x14ac:dyDescent="0.2">
      <c r="B23" s="112" t="s">
        <v>354</v>
      </c>
      <c r="C23" s="115" t="s">
        <v>355</v>
      </c>
      <c r="D23" s="114" t="s">
        <v>328</v>
      </c>
      <c r="E23" s="118"/>
      <c r="F23" s="119" t="s">
        <v>328</v>
      </c>
      <c r="G23" s="25"/>
      <c r="H23" s="107"/>
      <c r="I23" s="107"/>
    </row>
    <row r="24" spans="2:9" ht="14.3" x14ac:dyDescent="0.25">
      <c r="B24" s="112" t="s">
        <v>356</v>
      </c>
      <c r="C24" s="115" t="s">
        <v>374</v>
      </c>
      <c r="D24" s="114" t="s">
        <v>328</v>
      </c>
      <c r="E24" s="138"/>
      <c r="F24" s="119" t="s">
        <v>328</v>
      </c>
      <c r="G24" s="25"/>
      <c r="H24" s="107"/>
      <c r="I24" s="120"/>
    </row>
    <row r="25" spans="2:9" x14ac:dyDescent="0.2">
      <c r="B25" s="112" t="s">
        <v>98</v>
      </c>
      <c r="C25" s="115" t="s">
        <v>375</v>
      </c>
      <c r="D25" s="114" t="s">
        <v>328</v>
      </c>
      <c r="E25" s="119">
        <f>+E27</f>
        <v>296152539.66000003</v>
      </c>
      <c r="F25" s="122">
        <f>+F26</f>
        <v>0</v>
      </c>
      <c r="G25" s="25">
        <f>+E25+F25</f>
        <v>296152539.66000003</v>
      </c>
      <c r="H25" s="107"/>
      <c r="I25" s="107"/>
    </row>
    <row r="26" spans="2:9" ht="25.85" x14ac:dyDescent="0.2">
      <c r="B26" s="112" t="s">
        <v>358</v>
      </c>
      <c r="C26" s="115" t="s">
        <v>376</v>
      </c>
      <c r="D26" s="114" t="s">
        <v>328</v>
      </c>
      <c r="E26" s="118"/>
      <c r="F26" s="139"/>
      <c r="G26" s="25"/>
      <c r="H26" s="107"/>
      <c r="I26" s="107"/>
    </row>
    <row r="27" spans="2:9" x14ac:dyDescent="0.2">
      <c r="B27" s="112" t="s">
        <v>360</v>
      </c>
      <c r="C27" s="115" t="s">
        <v>361</v>
      </c>
      <c r="D27" s="114" t="s">
        <v>328</v>
      </c>
      <c r="E27" s="118">
        <f>256809392.19+E22</f>
        <v>296152539.66000003</v>
      </c>
      <c r="F27" s="119" t="s">
        <v>328</v>
      </c>
      <c r="G27" s="25"/>
      <c r="H27" s="107"/>
      <c r="I27" s="107"/>
    </row>
    <row r="28" spans="2:9" x14ac:dyDescent="0.2">
      <c r="B28" s="112" t="s">
        <v>362</v>
      </c>
      <c r="C28" s="126" t="s">
        <v>363</v>
      </c>
      <c r="D28" s="127" t="s">
        <v>328</v>
      </c>
      <c r="E28" s="128"/>
      <c r="F28" s="129" t="s">
        <v>328</v>
      </c>
      <c r="G28" s="140"/>
      <c r="H28" s="107"/>
      <c r="I28" s="107"/>
    </row>
    <row r="29" spans="2:9" x14ac:dyDescent="0.2">
      <c r="B29" s="141" t="s">
        <v>120</v>
      </c>
      <c r="C29" s="115" t="s">
        <v>6</v>
      </c>
      <c r="D29" s="114" t="s">
        <v>328</v>
      </c>
      <c r="E29" s="119">
        <f>+E20+E21+E23-E27</f>
        <v>2720314986.6800003</v>
      </c>
      <c r="F29" s="119"/>
      <c r="G29" s="122">
        <f>+G20+G22-G25</f>
        <v>2720314986.6800003</v>
      </c>
      <c r="H29" s="107"/>
      <c r="I29" s="120"/>
    </row>
    <row r="30" spans="2:9" x14ac:dyDescent="0.2">
      <c r="B30" s="112" t="s">
        <v>219</v>
      </c>
      <c r="C30" s="132" t="s">
        <v>364</v>
      </c>
      <c r="D30" s="133" t="s">
        <v>328</v>
      </c>
      <c r="E30" s="134"/>
      <c r="F30" s="136" t="s">
        <v>328</v>
      </c>
      <c r="G30" s="136"/>
      <c r="H30" s="107"/>
      <c r="I30" s="107"/>
    </row>
    <row r="31" spans="2:9" x14ac:dyDescent="0.2">
      <c r="B31" s="112" t="s">
        <v>221</v>
      </c>
      <c r="C31" s="115" t="s">
        <v>5</v>
      </c>
      <c r="D31" s="114">
        <v>0</v>
      </c>
      <c r="E31" s="117">
        <f>+G8-E20-F31</f>
        <v>932386420.84999847</v>
      </c>
      <c r="F31" s="116">
        <f>+F8</f>
        <v>12373006000</v>
      </c>
      <c r="G31" s="25">
        <f>+E31+F31</f>
        <v>13305392420.849998</v>
      </c>
      <c r="H31" s="120"/>
      <c r="I31" s="142"/>
    </row>
    <row r="32" spans="2:9" x14ac:dyDescent="0.2">
      <c r="B32" s="112" t="s">
        <v>227</v>
      </c>
      <c r="C32" s="115" t="s">
        <v>6</v>
      </c>
      <c r="D32" s="114">
        <v>0</v>
      </c>
      <c r="E32" s="143">
        <f>+G32-F32</f>
        <v>1197869019.869997</v>
      </c>
      <c r="F32" s="116">
        <f>+F18</f>
        <v>14149695901.960001</v>
      </c>
      <c r="G32" s="25">
        <f>+G18-G29</f>
        <v>15347564921.829998</v>
      </c>
      <c r="H32" s="120"/>
      <c r="I32" s="120"/>
    </row>
    <row r="33" spans="3:11" x14ac:dyDescent="0.2">
      <c r="G33" s="144">
        <v>15347564921.83</v>
      </c>
    </row>
    <row r="34" spans="3:11" x14ac:dyDescent="0.2">
      <c r="C34" s="145"/>
      <c r="D34" s="146"/>
      <c r="E34" s="146"/>
      <c r="F34" s="146"/>
      <c r="G34" s="147">
        <f>+G33-G32</f>
        <v>0</v>
      </c>
      <c r="H34" s="146"/>
      <c r="I34" s="148"/>
    </row>
    <row r="35" spans="3:11" x14ac:dyDescent="0.2">
      <c r="G35" s="81"/>
    </row>
    <row r="36" spans="3:11" x14ac:dyDescent="0.2">
      <c r="E36" s="80"/>
      <c r="G36" s="81"/>
    </row>
    <row r="37" spans="3:11" x14ac:dyDescent="0.2">
      <c r="E37" s="81"/>
      <c r="G37" s="80"/>
    </row>
    <row r="38" spans="3:11" x14ac:dyDescent="0.2">
      <c r="F38" s="144"/>
      <c r="G38" s="144"/>
      <c r="H38" s="144"/>
      <c r="I38" s="144"/>
      <c r="J38" s="144"/>
      <c r="K38" s="144"/>
    </row>
    <row r="39" spans="3:11" x14ac:dyDescent="0.2">
      <c r="G39" s="80"/>
    </row>
    <row r="40" spans="3:11" x14ac:dyDescent="0.2">
      <c r="F40" s="144"/>
      <c r="G40" s="144"/>
      <c r="H40" s="144"/>
      <c r="I40" s="144"/>
      <c r="J40" s="144"/>
      <c r="K40" s="144"/>
    </row>
    <row r="42" spans="3:11" x14ac:dyDescent="0.2">
      <c r="F42" s="80"/>
    </row>
    <row r="43" spans="3:11" x14ac:dyDescent="0.2">
      <c r="F43" s="80"/>
    </row>
    <row r="44" spans="3:11" x14ac:dyDescent="0.2">
      <c r="F44" s="80"/>
    </row>
  </sheetData>
  <mergeCells count="1">
    <mergeCell ref="B4:G4"/>
  </mergeCells>
  <pageMargins left="0.7" right="0.7" top="0.75" bottom="0.75" header="0.3" footer="0.3"/>
  <pageSetup scale="63"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319"/>
  <sheetViews>
    <sheetView topLeftCell="A283" zoomScale="110" zoomScaleNormal="110" workbookViewId="0">
      <selection activeCell="N296" sqref="N296"/>
    </sheetView>
  </sheetViews>
  <sheetFormatPr defaultColWidth="9.125" defaultRowHeight="14.3" x14ac:dyDescent="0.25"/>
  <cols>
    <col min="1" max="1" width="5" style="32" customWidth="1"/>
    <col min="2" max="2" width="12" style="24" customWidth="1"/>
    <col min="3" max="3" width="9.125" style="24"/>
    <col min="4" max="4" width="9" style="24" customWidth="1"/>
    <col min="5" max="5" width="16.875" style="24" customWidth="1"/>
    <col min="6" max="6" width="8.125" style="24" customWidth="1"/>
    <col min="7" max="7" width="9.125" style="24"/>
    <col min="8" max="8" width="3.625" style="24" customWidth="1"/>
    <col min="9" max="9" width="15.625" style="24" customWidth="1"/>
    <col min="10" max="10" width="21.25" style="24" customWidth="1"/>
    <col min="11" max="11" width="13.625" style="24" bestFit="1" customWidth="1"/>
    <col min="12" max="12" width="12.25" style="24" bestFit="1" customWidth="1"/>
    <col min="13" max="13" width="17.875" style="24" bestFit="1" customWidth="1"/>
    <col min="14" max="16384" width="9.125" style="24"/>
  </cols>
  <sheetData>
    <row r="1" spans="1:10" x14ac:dyDescent="0.25">
      <c r="A1" s="279" t="s">
        <v>377</v>
      </c>
      <c r="B1" s="279"/>
      <c r="C1" s="279"/>
      <c r="D1" s="279"/>
      <c r="E1" s="279"/>
      <c r="F1" s="279"/>
      <c r="G1" s="279"/>
      <c r="H1" s="279"/>
      <c r="I1" s="279"/>
      <c r="J1" s="279"/>
    </row>
    <row r="3" spans="1:10" ht="42.8" x14ac:dyDescent="0.25">
      <c r="A3" s="28" t="s">
        <v>166</v>
      </c>
      <c r="B3" s="29" t="s">
        <v>378</v>
      </c>
      <c r="C3" s="286" t="s">
        <v>379</v>
      </c>
      <c r="D3" s="287"/>
      <c r="E3" s="286" t="s">
        <v>380</v>
      </c>
      <c r="F3" s="287"/>
      <c r="G3" s="286" t="s">
        <v>381</v>
      </c>
      <c r="H3" s="287"/>
      <c r="I3" s="304" t="s">
        <v>382</v>
      </c>
      <c r="J3" s="305"/>
    </row>
    <row r="4" spans="1:10" x14ac:dyDescent="0.25">
      <c r="A4" s="30">
        <v>1</v>
      </c>
      <c r="B4" s="31"/>
      <c r="C4" s="307"/>
      <c r="D4" s="308"/>
      <c r="E4" s="307"/>
      <c r="F4" s="308"/>
      <c r="G4" s="307"/>
      <c r="H4" s="308"/>
      <c r="I4" s="307"/>
      <c r="J4" s="308"/>
    </row>
    <row r="5" spans="1:10" x14ac:dyDescent="0.25">
      <c r="A5" s="30">
        <v>2</v>
      </c>
      <c r="B5" s="31"/>
      <c r="C5" s="307"/>
      <c r="D5" s="308"/>
      <c r="E5" s="307"/>
      <c r="F5" s="308"/>
      <c r="G5" s="307"/>
      <c r="H5" s="308"/>
      <c r="I5" s="307"/>
      <c r="J5" s="308"/>
    </row>
    <row r="6" spans="1:10" x14ac:dyDescent="0.25">
      <c r="A6" s="30"/>
      <c r="B6" s="31" t="s">
        <v>286</v>
      </c>
      <c r="C6" s="307">
        <f>SUM(C4:D5)</f>
        <v>0</v>
      </c>
      <c r="D6" s="308"/>
      <c r="E6" s="307">
        <f t="shared" ref="E6" si="0">SUM(E4:F5)</f>
        <v>0</v>
      </c>
      <c r="F6" s="308"/>
      <c r="G6" s="307">
        <f t="shared" ref="G6" si="1">SUM(G4:H5)</f>
        <v>0</v>
      </c>
      <c r="H6" s="308"/>
      <c r="I6" s="307">
        <f t="shared" ref="I6" si="2">SUM(I4:J5)</f>
        <v>0</v>
      </c>
      <c r="J6" s="308"/>
    </row>
    <row r="8" spans="1:10" x14ac:dyDescent="0.25">
      <c r="A8" s="279" t="s">
        <v>383</v>
      </c>
      <c r="B8" s="279"/>
      <c r="C8" s="279"/>
      <c r="D8" s="279"/>
      <c r="E8" s="279"/>
      <c r="F8" s="279"/>
      <c r="G8" s="279"/>
      <c r="H8" s="279"/>
      <c r="I8" s="279"/>
      <c r="J8" s="279"/>
    </row>
    <row r="10" spans="1:10" x14ac:dyDescent="0.25">
      <c r="A10" s="319" t="s">
        <v>166</v>
      </c>
      <c r="B10" s="346" t="s">
        <v>384</v>
      </c>
      <c r="C10" s="286" t="s">
        <v>5</v>
      </c>
      <c r="D10" s="292"/>
      <c r="E10" s="292"/>
      <c r="F10" s="287"/>
      <c r="G10" s="286" t="s">
        <v>265</v>
      </c>
      <c r="H10" s="292"/>
      <c r="I10" s="292"/>
      <c r="J10" s="287"/>
    </row>
    <row r="11" spans="1:10" x14ac:dyDescent="0.25">
      <c r="A11" s="320"/>
      <c r="B11" s="347"/>
      <c r="C11" s="286" t="s">
        <v>385</v>
      </c>
      <c r="D11" s="287"/>
      <c r="E11" s="286" t="s">
        <v>386</v>
      </c>
      <c r="F11" s="287"/>
      <c r="G11" s="286" t="s">
        <v>385</v>
      </c>
      <c r="H11" s="287"/>
      <c r="I11" s="286" t="s">
        <v>387</v>
      </c>
      <c r="J11" s="287"/>
    </row>
    <row r="12" spans="1:10" x14ac:dyDescent="0.25">
      <c r="A12" s="30"/>
      <c r="B12" s="31"/>
      <c r="C12" s="307">
        <v>91</v>
      </c>
      <c r="D12" s="308"/>
      <c r="E12" s="348">
        <v>10455000</v>
      </c>
      <c r="F12" s="349"/>
      <c r="G12" s="307">
        <v>91</v>
      </c>
      <c r="H12" s="308"/>
      <c r="I12" s="307">
        <v>12280000</v>
      </c>
      <c r="J12" s="308"/>
    </row>
    <row r="13" spans="1:10" x14ac:dyDescent="0.25">
      <c r="A13" s="30"/>
      <c r="B13" s="31"/>
      <c r="C13" s="307"/>
      <c r="D13" s="308"/>
      <c r="E13" s="348"/>
      <c r="F13" s="349"/>
      <c r="G13" s="307"/>
      <c r="H13" s="308"/>
      <c r="I13" s="307"/>
      <c r="J13" s="308"/>
    </row>
    <row r="14" spans="1:10" x14ac:dyDescent="0.25">
      <c r="A14" s="30"/>
      <c r="B14" s="31" t="s">
        <v>286</v>
      </c>
      <c r="C14" s="307">
        <v>91</v>
      </c>
      <c r="D14" s="308"/>
      <c r="E14" s="348">
        <v>10455000</v>
      </c>
      <c r="F14" s="349"/>
      <c r="G14" s="307">
        <v>91</v>
      </c>
      <c r="H14" s="308"/>
      <c r="I14" s="307">
        <f>SUM(I12:J13)</f>
        <v>12280000</v>
      </c>
      <c r="J14" s="308"/>
    </row>
    <row r="15" spans="1:10" x14ac:dyDescent="0.25">
      <c r="A15" s="32" t="s">
        <v>388</v>
      </c>
    </row>
    <row r="16" spans="1:10" ht="14.95" thickBot="1" x14ac:dyDescent="0.3">
      <c r="A16" s="33"/>
      <c r="B16" s="26"/>
      <c r="C16" s="26"/>
      <c r="D16" s="26"/>
      <c r="E16" s="26"/>
      <c r="F16" s="26"/>
      <c r="G16" s="26"/>
      <c r="H16" s="26"/>
      <c r="I16" s="26"/>
      <c r="J16" s="26"/>
    </row>
    <row r="17" spans="1:10" ht="14.95" thickBot="1" x14ac:dyDescent="0.3">
      <c r="A17" s="34"/>
      <c r="B17" s="27"/>
      <c r="C17" s="27"/>
      <c r="D17" s="27"/>
      <c r="E17" s="27"/>
      <c r="F17" s="27"/>
      <c r="G17" s="27"/>
      <c r="H17" s="27"/>
      <c r="I17" s="27"/>
      <c r="J17" s="27"/>
    </row>
    <row r="18" spans="1:10" ht="14.95" thickBot="1" x14ac:dyDescent="0.3">
      <c r="A18" s="34"/>
      <c r="B18" s="27"/>
      <c r="C18" s="27"/>
      <c r="D18" s="27"/>
      <c r="E18" s="27"/>
      <c r="F18" s="27"/>
      <c r="G18" s="27"/>
      <c r="H18" s="27"/>
      <c r="I18" s="27"/>
      <c r="J18" s="27"/>
    </row>
    <row r="20" spans="1:10" x14ac:dyDescent="0.25">
      <c r="A20" s="279" t="s">
        <v>389</v>
      </c>
      <c r="B20" s="279"/>
      <c r="C20" s="279"/>
      <c r="D20" s="279"/>
      <c r="E20" s="279"/>
      <c r="F20" s="279"/>
      <c r="G20" s="279"/>
      <c r="H20" s="279"/>
      <c r="I20" s="279"/>
      <c r="J20" s="279"/>
    </row>
    <row r="22" spans="1:10" x14ac:dyDescent="0.25">
      <c r="A22" s="319" t="s">
        <v>166</v>
      </c>
      <c r="B22" s="346" t="s">
        <v>390</v>
      </c>
      <c r="C22" s="286" t="s">
        <v>5</v>
      </c>
      <c r="D22" s="292"/>
      <c r="E22" s="292"/>
      <c r="F22" s="287"/>
      <c r="G22" s="286" t="s">
        <v>265</v>
      </c>
      <c r="H22" s="292"/>
      <c r="I22" s="292"/>
      <c r="J22" s="287"/>
    </row>
    <row r="23" spans="1:10" x14ac:dyDescent="0.25">
      <c r="A23" s="320"/>
      <c r="B23" s="347"/>
      <c r="C23" s="304" t="s">
        <v>391</v>
      </c>
      <c r="D23" s="305"/>
      <c r="E23" s="304" t="s">
        <v>392</v>
      </c>
      <c r="F23" s="305"/>
      <c r="G23" s="304" t="s">
        <v>391</v>
      </c>
      <c r="H23" s="305"/>
      <c r="I23" s="304" t="s">
        <v>392</v>
      </c>
      <c r="J23" s="305"/>
    </row>
    <row r="24" spans="1:10" x14ac:dyDescent="0.25">
      <c r="A24" s="30"/>
      <c r="B24" s="31"/>
      <c r="C24" s="307"/>
      <c r="D24" s="308"/>
      <c r="E24" s="307"/>
      <c r="F24" s="308"/>
      <c r="G24" s="307"/>
      <c r="H24" s="308"/>
      <c r="I24" s="307"/>
      <c r="J24" s="308"/>
    </row>
    <row r="25" spans="1:10" x14ac:dyDescent="0.25">
      <c r="A25" s="30"/>
      <c r="B25" s="31"/>
      <c r="C25" s="307"/>
      <c r="D25" s="308"/>
      <c r="E25" s="307"/>
      <c r="F25" s="308"/>
      <c r="G25" s="307"/>
      <c r="H25" s="308"/>
      <c r="I25" s="307">
        <v>155212100</v>
      </c>
      <c r="J25" s="308"/>
    </row>
    <row r="26" spans="1:10" x14ac:dyDescent="0.25">
      <c r="A26" s="30"/>
      <c r="B26" s="31" t="s">
        <v>286</v>
      </c>
      <c r="C26" s="307">
        <f>SUM(C24:D25)</f>
        <v>0</v>
      </c>
      <c r="D26" s="308"/>
      <c r="E26" s="307">
        <f t="shared" ref="E26" si="3">SUM(E24:F25)</f>
        <v>0</v>
      </c>
      <c r="F26" s="308"/>
      <c r="G26" s="307">
        <f t="shared" ref="G26" si="4">SUM(G24:H25)</f>
        <v>0</v>
      </c>
      <c r="H26" s="308"/>
      <c r="I26" s="307">
        <f>SUM(I25)</f>
        <v>155212100</v>
      </c>
      <c r="J26" s="308"/>
    </row>
    <row r="28" spans="1:10" ht="46.55" customHeight="1" x14ac:dyDescent="0.25">
      <c r="A28" s="280" t="s">
        <v>393</v>
      </c>
      <c r="B28" s="280"/>
      <c r="C28" s="280"/>
      <c r="D28" s="280"/>
      <c r="E28" s="280"/>
      <c r="F28" s="280"/>
      <c r="G28" s="280"/>
      <c r="H28" s="280"/>
      <c r="I28" s="280"/>
      <c r="J28" s="280"/>
    </row>
    <row r="29" spans="1:10" x14ac:dyDescent="0.25">
      <c r="A29" s="32" t="s">
        <v>244</v>
      </c>
    </row>
    <row r="31" spans="1:10" ht="14.95" thickBot="1" x14ac:dyDescent="0.3">
      <c r="A31" s="33"/>
      <c r="B31" s="26"/>
      <c r="C31" s="26"/>
      <c r="D31" s="26"/>
      <c r="E31" s="26"/>
      <c r="F31" s="26"/>
      <c r="G31" s="26"/>
      <c r="H31" s="26"/>
      <c r="I31" s="26"/>
      <c r="J31" s="26"/>
    </row>
    <row r="32" spans="1:10" ht="14.95" thickBot="1" x14ac:dyDescent="0.3">
      <c r="A32" s="34"/>
      <c r="B32" s="27"/>
      <c r="C32" s="27"/>
      <c r="D32" s="27"/>
      <c r="E32" s="27"/>
      <c r="F32" s="27"/>
      <c r="G32" s="27"/>
      <c r="H32" s="27"/>
      <c r="I32" s="27"/>
      <c r="J32" s="27"/>
    </row>
    <row r="33" spans="1:10" ht="14.95" thickBot="1" x14ac:dyDescent="0.3">
      <c r="A33" s="34"/>
      <c r="B33" s="27"/>
      <c r="C33" s="27"/>
      <c r="D33" s="27"/>
      <c r="E33" s="27"/>
      <c r="F33" s="27"/>
      <c r="G33" s="27"/>
      <c r="H33" s="27"/>
      <c r="I33" s="27"/>
      <c r="J33" s="27"/>
    </row>
    <row r="35" spans="1:10" x14ac:dyDescent="0.25">
      <c r="A35" s="279" t="s">
        <v>394</v>
      </c>
      <c r="B35" s="279"/>
      <c r="C35" s="279"/>
      <c r="D35" s="279"/>
      <c r="E35" s="279"/>
      <c r="F35" s="279"/>
      <c r="G35" s="279"/>
      <c r="H35" s="279"/>
      <c r="I35" s="279"/>
      <c r="J35" s="279"/>
    </row>
    <row r="36" spans="1:10" ht="59.95" customHeight="1" x14ac:dyDescent="0.25">
      <c r="A36" s="280" t="s">
        <v>395</v>
      </c>
      <c r="B36" s="280"/>
      <c r="C36" s="280"/>
      <c r="D36" s="280"/>
      <c r="E36" s="280"/>
      <c r="F36" s="280"/>
      <c r="G36" s="280"/>
      <c r="H36" s="280"/>
      <c r="I36" s="280"/>
      <c r="J36" s="280"/>
    </row>
    <row r="37" spans="1:10" ht="14.95" thickBot="1" x14ac:dyDescent="0.3"/>
    <row r="38" spans="1:10" ht="14.95" thickBot="1" x14ac:dyDescent="0.3">
      <c r="A38" s="34"/>
      <c r="B38" s="27"/>
      <c r="C38" s="27"/>
      <c r="D38" s="27"/>
      <c r="E38" s="27"/>
      <c r="F38" s="27"/>
      <c r="G38" s="27"/>
      <c r="H38" s="27"/>
      <c r="I38" s="27"/>
      <c r="J38" s="27"/>
    </row>
    <row r="39" spans="1:10" x14ac:dyDescent="0.25">
      <c r="A39" s="318" t="s">
        <v>396</v>
      </c>
      <c r="B39" s="318"/>
      <c r="C39" s="318"/>
      <c r="D39" s="318"/>
      <c r="E39" s="318"/>
      <c r="F39" s="318"/>
      <c r="G39" s="318"/>
      <c r="H39" s="318"/>
      <c r="I39" s="318"/>
      <c r="J39" s="318"/>
    </row>
    <row r="41" spans="1:10" x14ac:dyDescent="0.25">
      <c r="A41" s="30" t="s">
        <v>166</v>
      </c>
      <c r="B41" s="286" t="s">
        <v>281</v>
      </c>
      <c r="C41" s="292"/>
      <c r="D41" s="287"/>
      <c r="E41" s="286" t="s">
        <v>275</v>
      </c>
      <c r="F41" s="292"/>
      <c r="G41" s="287"/>
      <c r="H41" s="286" t="s">
        <v>397</v>
      </c>
      <c r="I41" s="292"/>
      <c r="J41" s="287"/>
    </row>
    <row r="42" spans="1:10" x14ac:dyDescent="0.25">
      <c r="A42" s="30"/>
      <c r="B42" s="286" t="s">
        <v>44</v>
      </c>
      <c r="C42" s="292"/>
      <c r="D42" s="287"/>
      <c r="E42" s="288">
        <v>125863679.08</v>
      </c>
      <c r="F42" s="289"/>
      <c r="G42" s="290"/>
      <c r="H42" s="288"/>
      <c r="I42" s="289"/>
      <c r="J42" s="290"/>
    </row>
    <row r="43" spans="1:10" x14ac:dyDescent="0.25">
      <c r="A43" s="30"/>
      <c r="B43" s="286"/>
      <c r="C43" s="292"/>
      <c r="D43" s="287"/>
      <c r="E43" s="286"/>
      <c r="F43" s="292"/>
      <c r="G43" s="287"/>
      <c r="H43" s="286"/>
      <c r="I43" s="292"/>
      <c r="J43" s="287"/>
    </row>
    <row r="44" spans="1:10" x14ac:dyDescent="0.25">
      <c r="A44" s="30"/>
      <c r="B44" s="286" t="s">
        <v>286</v>
      </c>
      <c r="C44" s="292"/>
      <c r="D44" s="287"/>
      <c r="E44" s="286"/>
      <c r="F44" s="292"/>
      <c r="G44" s="287"/>
      <c r="H44" s="286"/>
      <c r="I44" s="292"/>
      <c r="J44" s="287"/>
    </row>
    <row r="45" spans="1:10" x14ac:dyDescent="0.25">
      <c r="A45" s="32" t="s">
        <v>398</v>
      </c>
    </row>
    <row r="46" spans="1:10" ht="14.95" thickBot="1" x14ac:dyDescent="0.3">
      <c r="A46" s="33"/>
      <c r="B46" s="26"/>
      <c r="C46" s="26"/>
      <c r="D46" s="26"/>
      <c r="E46" s="26"/>
      <c r="F46" s="26"/>
      <c r="G46" s="26"/>
      <c r="H46" s="26"/>
      <c r="I46" s="26"/>
      <c r="J46" s="26"/>
    </row>
    <row r="47" spans="1:10" ht="14.95" thickBot="1" x14ac:dyDescent="0.3">
      <c r="A47" s="34"/>
      <c r="B47" s="27"/>
      <c r="C47" s="27"/>
      <c r="D47" s="27"/>
      <c r="E47" s="27"/>
      <c r="F47" s="27"/>
      <c r="G47" s="27"/>
      <c r="H47" s="27"/>
      <c r="I47" s="27"/>
      <c r="J47" s="27"/>
    </row>
    <row r="48" spans="1:10" ht="14.95" thickBot="1" x14ac:dyDescent="0.3">
      <c r="A48" s="34"/>
      <c r="B48" s="27"/>
      <c r="C48" s="27"/>
      <c r="D48" s="27"/>
      <c r="E48" s="27"/>
      <c r="F48" s="27"/>
      <c r="G48" s="27"/>
      <c r="H48" s="27"/>
      <c r="I48" s="27"/>
      <c r="J48" s="27"/>
    </row>
    <row r="50" spans="1:12" x14ac:dyDescent="0.25">
      <c r="A50" s="279" t="s">
        <v>399</v>
      </c>
      <c r="B50" s="279"/>
      <c r="C50" s="279"/>
      <c r="D50" s="279"/>
      <c r="E50" s="279"/>
      <c r="F50" s="279"/>
      <c r="G50" s="279"/>
      <c r="H50" s="279"/>
      <c r="I50" s="279"/>
      <c r="J50" s="279"/>
    </row>
    <row r="51" spans="1:12" x14ac:dyDescent="0.25">
      <c r="A51" s="32" t="s">
        <v>400</v>
      </c>
    </row>
    <row r="52" spans="1:12" x14ac:dyDescent="0.25">
      <c r="A52" s="30" t="s">
        <v>166</v>
      </c>
      <c r="B52" s="286" t="s">
        <v>401</v>
      </c>
      <c r="C52" s="292"/>
      <c r="D52" s="287"/>
      <c r="E52" s="286" t="s">
        <v>275</v>
      </c>
      <c r="F52" s="292"/>
      <c r="G52" s="287"/>
      <c r="H52" s="286" t="s">
        <v>397</v>
      </c>
      <c r="I52" s="292"/>
      <c r="J52" s="287"/>
    </row>
    <row r="53" spans="1:12" x14ac:dyDescent="0.25">
      <c r="A53" s="30"/>
      <c r="B53" s="310" t="s">
        <v>402</v>
      </c>
      <c r="C53" s="311"/>
      <c r="D53" s="312"/>
      <c r="E53" s="307">
        <v>4109183748.77</v>
      </c>
      <c r="F53" s="328"/>
      <c r="G53" s="308"/>
      <c r="H53" s="307">
        <v>5320762156.4200001</v>
      </c>
      <c r="I53" s="328"/>
      <c r="J53" s="308"/>
    </row>
    <row r="54" spans="1:12" x14ac:dyDescent="0.25">
      <c r="A54" s="30"/>
      <c r="B54" s="310" t="s">
        <v>403</v>
      </c>
      <c r="C54" s="311"/>
      <c r="D54" s="312"/>
      <c r="E54" s="307"/>
      <c r="F54" s="328"/>
      <c r="G54" s="308"/>
      <c r="H54" s="307"/>
      <c r="I54" s="328"/>
      <c r="J54" s="308"/>
    </row>
    <row r="55" spans="1:12" x14ac:dyDescent="0.25">
      <c r="A55" s="30"/>
      <c r="B55" s="286" t="s">
        <v>286</v>
      </c>
      <c r="C55" s="292"/>
      <c r="D55" s="287"/>
      <c r="E55" s="307">
        <v>4109183748.77</v>
      </c>
      <c r="F55" s="328"/>
      <c r="G55" s="308"/>
      <c r="H55" s="307">
        <f>SUM(H53:J54)</f>
        <v>5320762156.4200001</v>
      </c>
      <c r="I55" s="328"/>
      <c r="J55" s="308"/>
    </row>
    <row r="57" spans="1:12" x14ac:dyDescent="0.25">
      <c r="A57" s="32" t="s">
        <v>404</v>
      </c>
    </row>
    <row r="58" spans="1:12" x14ac:dyDescent="0.25">
      <c r="A58" s="28" t="s">
        <v>166</v>
      </c>
      <c r="B58" s="286" t="s">
        <v>405</v>
      </c>
      <c r="C58" s="292"/>
      <c r="D58" s="287"/>
      <c r="E58" s="286" t="s">
        <v>275</v>
      </c>
      <c r="F58" s="292"/>
      <c r="G58" s="287"/>
      <c r="H58" s="286" t="s">
        <v>397</v>
      </c>
      <c r="I58" s="292"/>
      <c r="J58" s="287"/>
    </row>
    <row r="59" spans="1:12" x14ac:dyDescent="0.25">
      <c r="A59" s="28">
        <v>1</v>
      </c>
      <c r="B59" s="310" t="s">
        <v>406</v>
      </c>
      <c r="C59" s="311"/>
      <c r="D59" s="312"/>
      <c r="E59" s="307"/>
      <c r="F59" s="328"/>
      <c r="G59" s="308"/>
      <c r="H59" s="307">
        <v>31358822.98</v>
      </c>
      <c r="I59" s="328"/>
      <c r="J59" s="308"/>
    </row>
    <row r="60" spans="1:12" x14ac:dyDescent="0.25">
      <c r="A60" s="28">
        <v>2</v>
      </c>
      <c r="B60" s="310" t="s">
        <v>407</v>
      </c>
      <c r="C60" s="311"/>
      <c r="D60" s="312"/>
      <c r="E60" s="307">
        <v>263886133.15000001</v>
      </c>
      <c r="F60" s="328"/>
      <c r="G60" s="308"/>
      <c r="H60" s="307">
        <f>+[2]Sheet!$I$100</f>
        <v>0</v>
      </c>
      <c r="I60" s="328"/>
      <c r="J60" s="308"/>
    </row>
    <row r="61" spans="1:12" x14ac:dyDescent="0.25">
      <c r="A61" s="28">
        <v>3</v>
      </c>
      <c r="B61" s="310" t="s">
        <v>408</v>
      </c>
      <c r="C61" s="311"/>
      <c r="D61" s="312"/>
      <c r="E61" s="307">
        <v>73850991.599999994</v>
      </c>
      <c r="F61" s="328"/>
      <c r="G61" s="308"/>
      <c r="H61" s="307">
        <f>+[2]Sheet!$I$32+[2]Sheet!$I$123</f>
        <v>0</v>
      </c>
      <c r="I61" s="328"/>
      <c r="J61" s="308"/>
    </row>
    <row r="62" spans="1:12" x14ac:dyDescent="0.25">
      <c r="A62" s="28">
        <v>4</v>
      </c>
      <c r="B62" s="310" t="s">
        <v>409</v>
      </c>
      <c r="C62" s="311"/>
      <c r="D62" s="312"/>
      <c r="E62" s="307">
        <v>18911942.460000001</v>
      </c>
      <c r="F62" s="328"/>
      <c r="G62" s="308"/>
      <c r="H62" s="307">
        <v>10358818.859999999</v>
      </c>
      <c r="I62" s="328"/>
      <c r="J62" s="308"/>
    </row>
    <row r="63" spans="1:12" x14ac:dyDescent="0.25">
      <c r="A63" s="28">
        <v>5</v>
      </c>
      <c r="B63" s="310" t="s">
        <v>410</v>
      </c>
      <c r="C63" s="311"/>
      <c r="D63" s="312"/>
      <c r="E63" s="307">
        <v>72889034.129999995</v>
      </c>
      <c r="F63" s="328"/>
      <c r="G63" s="308"/>
      <c r="H63" s="307"/>
      <c r="I63" s="328"/>
      <c r="J63" s="308"/>
    </row>
    <row r="64" spans="1:12" x14ac:dyDescent="0.25">
      <c r="A64" s="28"/>
      <c r="B64" s="286" t="s">
        <v>286</v>
      </c>
      <c r="C64" s="292"/>
      <c r="D64" s="287"/>
      <c r="E64" s="307">
        <v>429538101.33999997</v>
      </c>
      <c r="F64" s="328"/>
      <c r="G64" s="308"/>
      <c r="H64" s="307">
        <f>SUM(H59:J63)</f>
        <v>41717641.840000004</v>
      </c>
      <c r="I64" s="328"/>
      <c r="J64" s="308"/>
      <c r="L64" s="24">
        <v>390320737.05000001</v>
      </c>
    </row>
    <row r="66" spans="1:10" x14ac:dyDescent="0.25">
      <c r="A66" s="32" t="s">
        <v>411</v>
      </c>
    </row>
    <row r="67" spans="1:10" x14ac:dyDescent="0.25">
      <c r="A67" s="319" t="s">
        <v>166</v>
      </c>
      <c r="B67" s="321" t="s">
        <v>412</v>
      </c>
      <c r="C67" s="322"/>
      <c r="D67" s="323"/>
      <c r="E67" s="286" t="s">
        <v>275</v>
      </c>
      <c r="F67" s="292"/>
      <c r="G67" s="287"/>
      <c r="H67" s="286" t="s">
        <v>397</v>
      </c>
      <c r="I67" s="292"/>
      <c r="J67" s="287"/>
    </row>
    <row r="68" spans="1:10" x14ac:dyDescent="0.25">
      <c r="A68" s="320"/>
      <c r="B68" s="324"/>
      <c r="C68" s="325"/>
      <c r="D68" s="326"/>
      <c r="E68" s="28" t="s">
        <v>413</v>
      </c>
      <c r="F68" s="291" t="s">
        <v>414</v>
      </c>
      <c r="G68" s="291"/>
      <c r="H68" s="286" t="s">
        <v>415</v>
      </c>
      <c r="I68" s="287"/>
      <c r="J68" s="35" t="s">
        <v>416</v>
      </c>
    </row>
    <row r="69" spans="1:10" x14ac:dyDescent="0.25">
      <c r="A69" s="30">
        <v>1</v>
      </c>
      <c r="B69" s="310" t="s">
        <v>402</v>
      </c>
      <c r="C69" s="311"/>
      <c r="D69" s="312"/>
      <c r="E69" s="36"/>
      <c r="F69" s="303"/>
      <c r="G69" s="303"/>
      <c r="H69" s="303"/>
      <c r="I69" s="303"/>
      <c r="J69" s="37"/>
    </row>
    <row r="70" spans="1:10" x14ac:dyDescent="0.25">
      <c r="A70" s="30">
        <v>2</v>
      </c>
      <c r="B70" s="310" t="s">
        <v>403</v>
      </c>
      <c r="C70" s="311"/>
      <c r="D70" s="312"/>
      <c r="E70" s="36"/>
      <c r="F70" s="303"/>
      <c r="G70" s="303"/>
      <c r="H70" s="303"/>
      <c r="I70" s="303"/>
      <c r="J70" s="37"/>
    </row>
    <row r="71" spans="1:10" x14ac:dyDescent="0.25">
      <c r="A71" s="30"/>
      <c r="B71" s="310"/>
      <c r="C71" s="311"/>
      <c r="D71" s="312"/>
      <c r="E71" s="36"/>
      <c r="F71" s="303"/>
      <c r="G71" s="303"/>
      <c r="H71" s="303"/>
      <c r="I71" s="303"/>
      <c r="J71" s="37"/>
    </row>
    <row r="72" spans="1:10" x14ac:dyDescent="0.25">
      <c r="A72" s="30"/>
      <c r="B72" s="310"/>
      <c r="C72" s="311"/>
      <c r="D72" s="312"/>
      <c r="E72" s="36"/>
      <c r="F72" s="303"/>
      <c r="G72" s="303"/>
      <c r="H72" s="303"/>
      <c r="I72" s="303"/>
      <c r="J72" s="37"/>
    </row>
    <row r="73" spans="1:10" x14ac:dyDescent="0.25">
      <c r="A73" s="30"/>
      <c r="B73" s="310"/>
      <c r="C73" s="311"/>
      <c r="D73" s="312"/>
      <c r="E73" s="36"/>
      <c r="F73" s="303"/>
      <c r="G73" s="303"/>
      <c r="H73" s="303"/>
      <c r="I73" s="303"/>
      <c r="J73" s="37"/>
    </row>
    <row r="74" spans="1:10" x14ac:dyDescent="0.25">
      <c r="A74" s="30"/>
      <c r="B74" s="310"/>
      <c r="C74" s="311"/>
      <c r="D74" s="312"/>
      <c r="E74" s="36"/>
      <c r="F74" s="303"/>
      <c r="G74" s="303"/>
      <c r="H74" s="303"/>
      <c r="I74" s="303"/>
      <c r="J74" s="37"/>
    </row>
    <row r="75" spans="1:10" x14ac:dyDescent="0.25">
      <c r="A75" s="30"/>
      <c r="B75" s="286" t="s">
        <v>286</v>
      </c>
      <c r="C75" s="292"/>
      <c r="D75" s="287"/>
      <c r="E75" s="36">
        <f>SUM(E69:E74)</f>
        <v>0</v>
      </c>
      <c r="F75" s="303">
        <f>SUM(F69:G74)</f>
        <v>0</v>
      </c>
      <c r="G75" s="303"/>
      <c r="H75" s="303">
        <f>SUM(H69:I74)</f>
        <v>0</v>
      </c>
      <c r="I75" s="303"/>
      <c r="J75" s="37">
        <f>SUM(J69:J74)</f>
        <v>0</v>
      </c>
    </row>
    <row r="77" spans="1:10" x14ac:dyDescent="0.25">
      <c r="A77" s="32" t="s">
        <v>417</v>
      </c>
      <c r="B77" s="24" t="s">
        <v>418</v>
      </c>
    </row>
    <row r="79" spans="1:10" x14ac:dyDescent="0.25">
      <c r="A79" s="28" t="s">
        <v>166</v>
      </c>
      <c r="B79" s="28" t="s">
        <v>419</v>
      </c>
      <c r="C79" s="304" t="s">
        <v>275</v>
      </c>
      <c r="D79" s="305"/>
      <c r="E79" s="29" t="s">
        <v>276</v>
      </c>
      <c r="F79" s="304" t="s">
        <v>420</v>
      </c>
      <c r="G79" s="305"/>
      <c r="H79" s="304" t="s">
        <v>421</v>
      </c>
      <c r="I79" s="305"/>
      <c r="J79" s="29" t="s">
        <v>265</v>
      </c>
    </row>
    <row r="80" spans="1:10" x14ac:dyDescent="0.25">
      <c r="A80" s="30">
        <v>1</v>
      </c>
      <c r="B80" s="31" t="s">
        <v>70</v>
      </c>
      <c r="C80" s="288">
        <v>96295888.109999999</v>
      </c>
      <c r="D80" s="290"/>
      <c r="E80" s="38">
        <v>85808221.480000004</v>
      </c>
      <c r="F80" s="286"/>
      <c r="G80" s="287"/>
      <c r="H80" s="286"/>
      <c r="I80" s="287"/>
      <c r="J80" s="38">
        <f>+C80+E80-F80</f>
        <v>182104109.59</v>
      </c>
    </row>
    <row r="81" spans="1:10" x14ac:dyDescent="0.25">
      <c r="A81" s="30">
        <v>2</v>
      </c>
      <c r="B81" s="31" t="s">
        <v>72</v>
      </c>
      <c r="C81" s="288">
        <v>146197187.5</v>
      </c>
      <c r="D81" s="290"/>
      <c r="E81" s="38"/>
      <c r="F81" s="288">
        <v>27573.84</v>
      </c>
      <c r="G81" s="290"/>
      <c r="H81" s="288"/>
      <c r="I81" s="290"/>
      <c r="J81" s="38">
        <f>+C81+E81-F81</f>
        <v>146169613.66</v>
      </c>
    </row>
    <row r="82" spans="1:10" x14ac:dyDescent="0.25">
      <c r="A82" s="30">
        <v>3</v>
      </c>
      <c r="B82" s="31"/>
      <c r="C82" s="286"/>
      <c r="D82" s="287"/>
      <c r="E82" s="31"/>
      <c r="F82" s="286"/>
      <c r="G82" s="287"/>
      <c r="H82" s="286"/>
      <c r="I82" s="287"/>
      <c r="J82" s="31"/>
    </row>
    <row r="83" spans="1:10" x14ac:dyDescent="0.25">
      <c r="A83" s="30"/>
      <c r="B83" s="31" t="s">
        <v>286</v>
      </c>
      <c r="C83" s="286"/>
      <c r="D83" s="287"/>
      <c r="E83" s="31"/>
      <c r="F83" s="286"/>
      <c r="G83" s="287"/>
      <c r="H83" s="286"/>
      <c r="I83" s="287"/>
      <c r="J83" s="31"/>
    </row>
    <row r="84" spans="1:10" x14ac:dyDescent="0.25">
      <c r="A84" s="32" t="s">
        <v>422</v>
      </c>
    </row>
    <row r="86" spans="1:10" ht="14.95" thickBot="1" x14ac:dyDescent="0.3">
      <c r="A86" s="33"/>
      <c r="B86" s="26"/>
      <c r="C86" s="26"/>
      <c r="D86" s="26"/>
      <c r="E86" s="26"/>
      <c r="F86" s="26"/>
      <c r="G86" s="26"/>
      <c r="H86" s="26"/>
      <c r="I86" s="26"/>
      <c r="J86" s="26"/>
    </row>
    <row r="87" spans="1:10" ht="14.95" thickBot="1" x14ac:dyDescent="0.3">
      <c r="A87" s="34"/>
      <c r="B87" s="27"/>
      <c r="C87" s="27"/>
      <c r="D87" s="27"/>
      <c r="E87" s="27"/>
      <c r="F87" s="27"/>
      <c r="G87" s="27"/>
      <c r="H87" s="27"/>
      <c r="I87" s="27"/>
      <c r="J87" s="27"/>
    </row>
    <row r="88" spans="1:10" ht="14.95" thickBot="1" x14ac:dyDescent="0.3">
      <c r="A88" s="34"/>
      <c r="B88" s="27"/>
      <c r="C88" s="27"/>
      <c r="D88" s="27"/>
      <c r="E88" s="27"/>
      <c r="F88" s="27"/>
      <c r="G88" s="27"/>
      <c r="H88" s="27"/>
      <c r="I88" s="27"/>
      <c r="J88" s="27"/>
    </row>
    <row r="90" spans="1:10" x14ac:dyDescent="0.25">
      <c r="A90" s="32" t="s">
        <v>423</v>
      </c>
    </row>
    <row r="91" spans="1:10" x14ac:dyDescent="0.25">
      <c r="A91" s="30" t="s">
        <v>166</v>
      </c>
      <c r="B91" s="286" t="s">
        <v>424</v>
      </c>
      <c r="C91" s="292"/>
      <c r="D91" s="287"/>
      <c r="E91" s="286" t="s">
        <v>275</v>
      </c>
      <c r="F91" s="292"/>
      <c r="G91" s="287"/>
      <c r="H91" s="286" t="s">
        <v>397</v>
      </c>
      <c r="I91" s="292"/>
      <c r="J91" s="287"/>
    </row>
    <row r="92" spans="1:10" x14ac:dyDescent="0.25">
      <c r="A92" s="30"/>
      <c r="B92" s="310" t="s">
        <v>425</v>
      </c>
      <c r="C92" s="311"/>
      <c r="D92" s="312"/>
      <c r="E92" s="307">
        <v>692919362.08000004</v>
      </c>
      <c r="F92" s="328"/>
      <c r="G92" s="308"/>
      <c r="H92" s="307">
        <v>808986775.96000004</v>
      </c>
      <c r="I92" s="328"/>
      <c r="J92" s="308"/>
    </row>
    <row r="93" spans="1:10" x14ac:dyDescent="0.25">
      <c r="A93" s="30"/>
      <c r="B93" s="310" t="s">
        <v>78</v>
      </c>
      <c r="C93" s="311"/>
      <c r="D93" s="312"/>
      <c r="E93" s="307">
        <v>2526886556.1100001</v>
      </c>
      <c r="F93" s="328"/>
      <c r="G93" s="308"/>
      <c r="H93" s="307">
        <v>3424987003.1300001</v>
      </c>
      <c r="I93" s="328"/>
      <c r="J93" s="308"/>
    </row>
    <row r="94" spans="1:10" x14ac:dyDescent="0.25">
      <c r="A94" s="30"/>
      <c r="B94" s="286" t="s">
        <v>286</v>
      </c>
      <c r="C94" s="292"/>
      <c r="D94" s="287"/>
      <c r="E94" s="307">
        <v>3219805918.1900001</v>
      </c>
      <c r="F94" s="328"/>
      <c r="G94" s="308"/>
      <c r="H94" s="307">
        <f>SUM(H92:J93)</f>
        <v>4233973779.0900002</v>
      </c>
      <c r="I94" s="328"/>
      <c r="J94" s="308"/>
    </row>
    <row r="95" spans="1:10" x14ac:dyDescent="0.25">
      <c r="A95" s="32" t="s">
        <v>426</v>
      </c>
    </row>
    <row r="96" spans="1:10" x14ac:dyDescent="0.25">
      <c r="A96" s="32" t="s">
        <v>427</v>
      </c>
    </row>
    <row r="97" spans="1:10" x14ac:dyDescent="0.25">
      <c r="A97" s="319" t="s">
        <v>166</v>
      </c>
      <c r="B97" s="321" t="s">
        <v>281</v>
      </c>
      <c r="C97" s="322"/>
      <c r="D97" s="323"/>
      <c r="E97" s="286" t="s">
        <v>275</v>
      </c>
      <c r="F97" s="292"/>
      <c r="G97" s="287"/>
      <c r="H97" s="286" t="s">
        <v>397</v>
      </c>
      <c r="I97" s="292"/>
      <c r="J97" s="287"/>
    </row>
    <row r="98" spans="1:10" x14ac:dyDescent="0.25">
      <c r="A98" s="320"/>
      <c r="B98" s="324"/>
      <c r="C98" s="325"/>
      <c r="D98" s="326"/>
      <c r="E98" s="28" t="s">
        <v>413</v>
      </c>
      <c r="F98" s="291" t="s">
        <v>414</v>
      </c>
      <c r="G98" s="291"/>
      <c r="H98" s="286" t="s">
        <v>415</v>
      </c>
      <c r="I98" s="287"/>
      <c r="J98" s="35" t="s">
        <v>416</v>
      </c>
    </row>
    <row r="99" spans="1:10" x14ac:dyDescent="0.25">
      <c r="A99" s="30">
        <v>1</v>
      </c>
      <c r="B99" s="310" t="s">
        <v>428</v>
      </c>
      <c r="C99" s="311"/>
      <c r="D99" s="312"/>
      <c r="E99" s="30"/>
      <c r="F99" s="291"/>
      <c r="G99" s="291"/>
      <c r="H99" s="291"/>
      <c r="I99" s="291"/>
      <c r="J99" s="35"/>
    </row>
    <row r="100" spans="1:10" x14ac:dyDescent="0.25">
      <c r="A100" s="319"/>
      <c r="B100" s="310" t="s">
        <v>429</v>
      </c>
      <c r="C100" s="311"/>
      <c r="D100" s="312"/>
      <c r="E100" s="30"/>
      <c r="F100" s="291"/>
      <c r="G100" s="291"/>
      <c r="H100" s="291"/>
      <c r="I100" s="291"/>
      <c r="J100" s="35"/>
    </row>
    <row r="101" spans="1:10" x14ac:dyDescent="0.25">
      <c r="A101" s="338"/>
      <c r="B101" s="300" t="s">
        <v>430</v>
      </c>
      <c r="C101" s="317"/>
      <c r="D101" s="301"/>
      <c r="E101" s="30"/>
      <c r="F101" s="291"/>
      <c r="G101" s="291"/>
      <c r="H101" s="291"/>
      <c r="I101" s="291"/>
      <c r="J101" s="35"/>
    </row>
    <row r="102" spans="1:10" x14ac:dyDescent="0.25">
      <c r="A102" s="320"/>
      <c r="B102" s="310" t="s">
        <v>431</v>
      </c>
      <c r="C102" s="311"/>
      <c r="D102" s="312"/>
      <c r="E102" s="30"/>
      <c r="F102" s="291"/>
      <c r="G102" s="291"/>
      <c r="H102" s="291"/>
      <c r="I102" s="291"/>
      <c r="J102" s="35"/>
    </row>
    <row r="103" spans="1:10" x14ac:dyDescent="0.25">
      <c r="A103" s="30">
        <v>2</v>
      </c>
      <c r="B103" s="300" t="s">
        <v>432</v>
      </c>
      <c r="C103" s="317"/>
      <c r="D103" s="301"/>
      <c r="E103" s="39">
        <v>4370849753.1999998</v>
      </c>
      <c r="F103" s="329"/>
      <c r="G103" s="329"/>
      <c r="H103" s="329">
        <v>4370849753.1999998</v>
      </c>
      <c r="I103" s="329"/>
      <c r="J103" s="35"/>
    </row>
    <row r="104" spans="1:10" x14ac:dyDescent="0.25">
      <c r="A104" s="30"/>
      <c r="B104" s="310"/>
      <c r="C104" s="311"/>
      <c r="D104" s="312"/>
      <c r="E104" s="30"/>
      <c r="F104" s="291"/>
      <c r="G104" s="291"/>
      <c r="H104" s="291"/>
      <c r="I104" s="291"/>
      <c r="J104" s="35"/>
    </row>
    <row r="105" spans="1:10" x14ac:dyDescent="0.25">
      <c r="A105" s="32" t="s">
        <v>433</v>
      </c>
    </row>
    <row r="106" spans="1:10" ht="14.95" thickBot="1" x14ac:dyDescent="0.3">
      <c r="A106" s="33"/>
      <c r="B106" s="26"/>
      <c r="C106" s="26"/>
      <c r="D106" s="26"/>
      <c r="E106" s="26"/>
      <c r="F106" s="26"/>
      <c r="G106" s="26"/>
      <c r="H106" s="26"/>
      <c r="I106" s="26"/>
      <c r="J106" s="26"/>
    </row>
    <row r="107" spans="1:10" ht="14.95" thickBot="1" x14ac:dyDescent="0.3">
      <c r="A107" s="34"/>
      <c r="B107" s="27"/>
      <c r="C107" s="27"/>
      <c r="D107" s="27"/>
      <c r="E107" s="27"/>
      <c r="F107" s="27"/>
      <c r="G107" s="27"/>
      <c r="H107" s="27"/>
      <c r="I107" s="27"/>
      <c r="J107" s="27"/>
    </row>
    <row r="108" spans="1:10" ht="14.95" thickBot="1" x14ac:dyDescent="0.3">
      <c r="A108" s="34"/>
      <c r="B108" s="27"/>
      <c r="C108" s="27"/>
      <c r="D108" s="27"/>
      <c r="E108" s="27"/>
      <c r="F108" s="27"/>
      <c r="G108" s="27"/>
      <c r="H108" s="27"/>
      <c r="I108" s="27"/>
      <c r="J108" s="27"/>
    </row>
    <row r="110" spans="1:10" x14ac:dyDescent="0.25">
      <c r="A110" s="279" t="s">
        <v>434</v>
      </c>
      <c r="B110" s="279"/>
      <c r="C110" s="279"/>
      <c r="D110" s="279"/>
      <c r="E110" s="279"/>
      <c r="F110" s="279"/>
      <c r="G110" s="279"/>
      <c r="H110" s="279"/>
      <c r="I110" s="279"/>
      <c r="J110" s="279"/>
    </row>
    <row r="111" spans="1:10" x14ac:dyDescent="0.25">
      <c r="A111" s="32" t="s">
        <v>435</v>
      </c>
    </row>
    <row r="112" spans="1:10" x14ac:dyDescent="0.25">
      <c r="A112" s="319" t="s">
        <v>166</v>
      </c>
      <c r="B112" s="319" t="s">
        <v>412</v>
      </c>
      <c r="C112" s="304" t="s">
        <v>436</v>
      </c>
      <c r="D112" s="306"/>
      <c r="E112" s="305"/>
      <c r="F112" s="286" t="s">
        <v>437</v>
      </c>
      <c r="G112" s="292"/>
      <c r="H112" s="292"/>
      <c r="I112" s="287"/>
      <c r="J112" s="346" t="s">
        <v>438</v>
      </c>
    </row>
    <row r="113" spans="1:10" x14ac:dyDescent="0.25">
      <c r="A113" s="345"/>
      <c r="B113" s="320"/>
      <c r="C113" s="286" t="s">
        <v>439</v>
      </c>
      <c r="D113" s="287"/>
      <c r="E113" s="29" t="s">
        <v>440</v>
      </c>
      <c r="F113" s="286" t="s">
        <v>439</v>
      </c>
      <c r="G113" s="287"/>
      <c r="H113" s="286" t="s">
        <v>441</v>
      </c>
      <c r="I113" s="287"/>
      <c r="J113" s="347"/>
    </row>
    <row r="114" spans="1:10" x14ac:dyDescent="0.25">
      <c r="A114" s="28">
        <v>1</v>
      </c>
      <c r="B114" s="31" t="s">
        <v>5</v>
      </c>
      <c r="C114" s="307">
        <v>1370989</v>
      </c>
      <c r="D114" s="308"/>
      <c r="E114" s="40">
        <v>137098889</v>
      </c>
      <c r="F114" s="307">
        <v>24499287</v>
      </c>
      <c r="G114" s="308"/>
      <c r="H114" s="307">
        <v>2449928700</v>
      </c>
      <c r="I114" s="308"/>
      <c r="J114" s="41">
        <f>E114+H114</f>
        <v>2587027589</v>
      </c>
    </row>
    <row r="115" spans="1:10" x14ac:dyDescent="0.25">
      <c r="A115" s="28">
        <v>2</v>
      </c>
      <c r="B115" s="31" t="s">
        <v>276</v>
      </c>
      <c r="C115" s="307"/>
      <c r="D115" s="308"/>
      <c r="E115" s="41"/>
      <c r="F115" s="307"/>
      <c r="G115" s="308"/>
      <c r="H115" s="307"/>
      <c r="I115" s="308"/>
      <c r="J115" s="41"/>
    </row>
    <row r="116" spans="1:10" x14ac:dyDescent="0.25">
      <c r="A116" s="28">
        <v>3</v>
      </c>
      <c r="B116" s="31" t="s">
        <v>442</v>
      </c>
      <c r="C116" s="307"/>
      <c r="D116" s="308"/>
      <c r="E116" s="41"/>
      <c r="F116" s="307"/>
      <c r="G116" s="308"/>
      <c r="H116" s="307"/>
      <c r="I116" s="308"/>
      <c r="J116" s="41"/>
    </row>
    <row r="117" spans="1:10" x14ac:dyDescent="0.25">
      <c r="A117" s="28">
        <v>4</v>
      </c>
      <c r="B117" s="31" t="s">
        <v>265</v>
      </c>
      <c r="C117" s="307">
        <f>+C114+C115-C116</f>
        <v>1370989</v>
      </c>
      <c r="D117" s="308"/>
      <c r="E117" s="41">
        <f>+E114+E115-E116</f>
        <v>137098889</v>
      </c>
      <c r="F117" s="307">
        <f>+F114+F115-F116</f>
        <v>24499287</v>
      </c>
      <c r="G117" s="308"/>
      <c r="H117" s="307">
        <f>+H114+H115-H116</f>
        <v>2449928700</v>
      </c>
      <c r="I117" s="308"/>
      <c r="J117" s="41">
        <f>+J114+J115-J116</f>
        <v>2587027589</v>
      </c>
    </row>
    <row r="119" spans="1:10" s="84" customFormat="1" x14ac:dyDescent="0.25">
      <c r="A119" s="83" t="s">
        <v>443</v>
      </c>
    </row>
    <row r="121" spans="1:10" x14ac:dyDescent="0.25">
      <c r="A121" s="28" t="s">
        <v>166</v>
      </c>
      <c r="B121" s="286" t="s">
        <v>412</v>
      </c>
      <c r="C121" s="287"/>
      <c r="D121" s="309" t="s">
        <v>444</v>
      </c>
      <c r="E121" s="309"/>
      <c r="F121" s="309"/>
      <c r="G121" s="309"/>
      <c r="H121" s="309"/>
      <c r="I121" s="304" t="s">
        <v>286</v>
      </c>
      <c r="J121" s="305"/>
    </row>
    <row r="122" spans="1:10" x14ac:dyDescent="0.25">
      <c r="A122" s="28">
        <v>1</v>
      </c>
      <c r="B122" s="310" t="s">
        <v>445</v>
      </c>
      <c r="C122" s="312"/>
      <c r="D122" s="329">
        <v>5247555045.1000004</v>
      </c>
      <c r="E122" s="329"/>
      <c r="F122" s="341"/>
      <c r="G122" s="341"/>
      <c r="H122" s="341"/>
      <c r="I122" s="342">
        <v>5247555045.1000004</v>
      </c>
      <c r="J122" s="343"/>
    </row>
    <row r="123" spans="1:10" x14ac:dyDescent="0.25">
      <c r="A123" s="28">
        <v>2</v>
      </c>
      <c r="B123" s="310" t="s">
        <v>276</v>
      </c>
      <c r="C123" s="312"/>
      <c r="D123" s="329">
        <v>16349381801.120001</v>
      </c>
      <c r="E123" s="329"/>
      <c r="F123" s="341"/>
      <c r="G123" s="341"/>
      <c r="H123" s="341"/>
      <c r="I123" s="342">
        <f>SUM(D123:H123)</f>
        <v>16349381801.120001</v>
      </c>
      <c r="J123" s="343"/>
    </row>
    <row r="124" spans="1:10" x14ac:dyDescent="0.25">
      <c r="A124" s="319"/>
      <c r="B124" s="310" t="s">
        <v>446</v>
      </c>
      <c r="C124" s="312"/>
      <c r="D124" s="329"/>
      <c r="E124" s="329"/>
      <c r="F124" s="341"/>
      <c r="G124" s="341"/>
      <c r="H124" s="341"/>
      <c r="I124" s="342"/>
      <c r="J124" s="343"/>
    </row>
    <row r="125" spans="1:10" x14ac:dyDescent="0.25">
      <c r="A125" s="338"/>
      <c r="B125" s="310" t="s">
        <v>447</v>
      </c>
      <c r="C125" s="312"/>
      <c r="D125" s="329"/>
      <c r="E125" s="329"/>
      <c r="F125" s="341"/>
      <c r="G125" s="341"/>
      <c r="H125" s="341"/>
      <c r="I125" s="342"/>
      <c r="J125" s="343"/>
    </row>
    <row r="126" spans="1:10" x14ac:dyDescent="0.25">
      <c r="A126" s="320"/>
      <c r="B126" s="300" t="s">
        <v>448</v>
      </c>
      <c r="C126" s="301"/>
      <c r="D126" s="329"/>
      <c r="E126" s="329"/>
      <c r="F126" s="341"/>
      <c r="G126" s="341"/>
      <c r="H126" s="341"/>
      <c r="I126" s="342"/>
      <c r="J126" s="343"/>
    </row>
    <row r="127" spans="1:10" x14ac:dyDescent="0.25">
      <c r="A127" s="28">
        <v>3</v>
      </c>
      <c r="B127" s="310" t="s">
        <v>449</v>
      </c>
      <c r="C127" s="312"/>
      <c r="D127" s="330">
        <v>7508748383.9899998</v>
      </c>
      <c r="E127" s="291"/>
      <c r="F127" s="341"/>
      <c r="G127" s="341"/>
      <c r="H127" s="341"/>
      <c r="I127" s="337">
        <f>SUM(D127:H127)</f>
        <v>7508748383.9899998</v>
      </c>
      <c r="J127" s="305"/>
    </row>
    <row r="128" spans="1:10" x14ac:dyDescent="0.25">
      <c r="A128" s="319"/>
      <c r="B128" s="300" t="s">
        <v>450</v>
      </c>
      <c r="C128" s="301"/>
      <c r="D128" s="339"/>
      <c r="E128" s="340"/>
      <c r="F128" s="341"/>
      <c r="G128" s="341"/>
      <c r="H128" s="341"/>
      <c r="I128" s="304"/>
      <c r="J128" s="305"/>
    </row>
    <row r="129" spans="1:13" x14ac:dyDescent="0.25">
      <c r="A129" s="338"/>
      <c r="B129" s="300" t="s">
        <v>451</v>
      </c>
      <c r="C129" s="301"/>
      <c r="D129" s="291"/>
      <c r="E129" s="291"/>
      <c r="F129" s="309"/>
      <c r="G129" s="309"/>
      <c r="H129" s="309"/>
      <c r="I129" s="304"/>
      <c r="J129" s="305"/>
    </row>
    <row r="130" spans="1:13" x14ac:dyDescent="0.25">
      <c r="A130" s="320"/>
      <c r="B130" s="300" t="s">
        <v>452</v>
      </c>
      <c r="C130" s="301"/>
      <c r="D130" s="344"/>
      <c r="E130" s="344"/>
      <c r="F130" s="309"/>
      <c r="G130" s="309"/>
      <c r="H130" s="309"/>
      <c r="I130" s="304"/>
      <c r="J130" s="305"/>
    </row>
    <row r="131" spans="1:13" x14ac:dyDescent="0.25">
      <c r="A131" s="28">
        <v>4</v>
      </c>
      <c r="B131" s="310" t="s">
        <v>265</v>
      </c>
      <c r="C131" s="312"/>
      <c r="D131" s="330">
        <f>+D122+D123-D127</f>
        <v>14088188462.230001</v>
      </c>
      <c r="E131" s="291"/>
      <c r="F131" s="309"/>
      <c r="G131" s="309"/>
      <c r="H131" s="309"/>
      <c r="I131" s="337">
        <f>+I122+I123-I127</f>
        <v>14088188462.230001</v>
      </c>
      <c r="J131" s="305"/>
      <c r="K131" s="24" cm="1">
        <f t="array" ref="K131:L131">+'1'!M59:N59</f>
        <v>14088188462.23</v>
      </c>
      <c r="L131" s="24">
        <v>0</v>
      </c>
    </row>
    <row r="132" spans="1:13" x14ac:dyDescent="0.25">
      <c r="A132" s="42"/>
      <c r="B132" s="43"/>
      <c r="C132" s="43"/>
      <c r="D132" s="42"/>
      <c r="E132" s="42"/>
      <c r="F132" s="44"/>
      <c r="G132" s="44"/>
      <c r="H132" s="44"/>
      <c r="I132" s="44"/>
      <c r="J132" s="44"/>
    </row>
    <row r="133" spans="1:13" x14ac:dyDescent="0.25">
      <c r="A133" s="32" t="s">
        <v>453</v>
      </c>
      <c r="M133" s="82">
        <f>+K131-I131</f>
        <v>0</v>
      </c>
    </row>
    <row r="134" spans="1:13" x14ac:dyDescent="0.25">
      <c r="A134" s="28" t="s">
        <v>166</v>
      </c>
      <c r="B134" s="28" t="s">
        <v>412</v>
      </c>
      <c r="C134" s="304" t="s">
        <v>275</v>
      </c>
      <c r="D134" s="305"/>
      <c r="E134" s="45" t="s">
        <v>276</v>
      </c>
      <c r="F134" s="35"/>
      <c r="G134" s="286" t="s">
        <v>442</v>
      </c>
      <c r="H134" s="292"/>
      <c r="I134" s="287"/>
      <c r="J134" s="28" t="s">
        <v>265</v>
      </c>
    </row>
    <row r="135" spans="1:13" ht="85.6" x14ac:dyDescent="0.25">
      <c r="A135" s="28">
        <v>1</v>
      </c>
      <c r="B135" s="46" t="s">
        <v>454</v>
      </c>
      <c r="C135" s="286"/>
      <c r="D135" s="287"/>
      <c r="E135" s="286"/>
      <c r="F135" s="287"/>
      <c r="G135" s="286"/>
      <c r="H135" s="292"/>
      <c r="I135" s="287"/>
      <c r="J135" s="31"/>
    </row>
    <row r="136" spans="1:13" ht="85.6" x14ac:dyDescent="0.25">
      <c r="A136" s="28">
        <v>2</v>
      </c>
      <c r="B136" s="46" t="s">
        <v>455</v>
      </c>
      <c r="C136" s="286"/>
      <c r="D136" s="287"/>
      <c r="E136" s="286"/>
      <c r="F136" s="287"/>
      <c r="G136" s="286"/>
      <c r="H136" s="292"/>
      <c r="I136" s="287"/>
      <c r="J136" s="31"/>
    </row>
    <row r="137" spans="1:13" x14ac:dyDescent="0.25">
      <c r="A137" s="28">
        <v>3</v>
      </c>
      <c r="B137" s="31" t="s">
        <v>456</v>
      </c>
      <c r="C137" s="286"/>
      <c r="D137" s="287"/>
      <c r="E137" s="286"/>
      <c r="F137" s="287"/>
      <c r="G137" s="286"/>
      <c r="H137" s="292"/>
      <c r="I137" s="287"/>
      <c r="J137" s="31"/>
    </row>
    <row r="138" spans="1:13" x14ac:dyDescent="0.25">
      <c r="A138" s="30"/>
      <c r="B138" s="31" t="s">
        <v>286</v>
      </c>
      <c r="C138" s="286"/>
      <c r="D138" s="287"/>
      <c r="E138" s="286"/>
      <c r="F138" s="287"/>
      <c r="G138" s="286"/>
      <c r="H138" s="292"/>
      <c r="I138" s="287"/>
      <c r="J138" s="31"/>
    </row>
    <row r="140" spans="1:13" x14ac:dyDescent="0.25">
      <c r="A140" s="32" t="s">
        <v>457</v>
      </c>
    </row>
    <row r="141" spans="1:13" x14ac:dyDescent="0.25">
      <c r="A141" s="32" t="s">
        <v>458</v>
      </c>
    </row>
    <row r="142" spans="1:13" ht="14.95" thickBot="1" x14ac:dyDescent="0.3">
      <c r="A142" s="26"/>
      <c r="B142" s="26"/>
      <c r="C142" s="26"/>
      <c r="D142" s="26"/>
      <c r="E142" s="26"/>
      <c r="F142" s="26"/>
      <c r="G142" s="26"/>
      <c r="H142" s="26"/>
      <c r="I142" s="26"/>
      <c r="J142" s="26"/>
    </row>
    <row r="143" spans="1:13" ht="14.95" thickBot="1" x14ac:dyDescent="0.3">
      <c r="A143" s="27"/>
      <c r="B143" s="27"/>
      <c r="C143" s="27"/>
      <c r="D143" s="27"/>
      <c r="E143" s="27"/>
      <c r="F143" s="27"/>
      <c r="G143" s="27"/>
      <c r="H143" s="27"/>
      <c r="I143" s="27"/>
      <c r="J143" s="27"/>
    </row>
    <row r="144" spans="1:13" ht="14.95" thickBot="1" x14ac:dyDescent="0.3">
      <c r="A144" s="27"/>
      <c r="B144" s="27"/>
      <c r="C144" s="27"/>
      <c r="D144" s="27"/>
      <c r="E144" s="27"/>
      <c r="F144" s="27"/>
      <c r="G144" s="27"/>
      <c r="H144" s="27"/>
      <c r="I144" s="27"/>
      <c r="J144" s="27"/>
    </row>
    <row r="145" spans="1:10" ht="14.95" thickBot="1" x14ac:dyDescent="0.3">
      <c r="A145" s="27"/>
      <c r="B145" s="27"/>
      <c r="C145" s="27"/>
      <c r="D145" s="27"/>
      <c r="E145" s="27"/>
      <c r="F145" s="27"/>
      <c r="G145" s="27"/>
      <c r="H145" s="27"/>
      <c r="I145" s="27"/>
      <c r="J145" s="27"/>
    </row>
    <row r="146" spans="1:10" ht="14.95" thickBot="1" x14ac:dyDescent="0.3">
      <c r="A146" s="27"/>
      <c r="B146" s="27"/>
      <c r="C146" s="27"/>
      <c r="D146" s="27"/>
      <c r="E146" s="27"/>
      <c r="F146" s="27"/>
      <c r="G146" s="27"/>
      <c r="H146" s="27"/>
      <c r="I146" s="27"/>
      <c r="J146" s="27"/>
    </row>
    <row r="147" spans="1:10" ht="14.95" thickBot="1" x14ac:dyDescent="0.3">
      <c r="A147" s="27"/>
      <c r="B147" s="27"/>
      <c r="C147" s="27"/>
      <c r="D147" s="27"/>
      <c r="E147" s="27"/>
      <c r="F147" s="27"/>
      <c r="G147" s="27"/>
      <c r="H147" s="27"/>
      <c r="I147" s="27"/>
      <c r="J147" s="27"/>
    </row>
    <row r="149" spans="1:10" x14ac:dyDescent="0.25">
      <c r="A149" s="279" t="s">
        <v>459</v>
      </c>
      <c r="B149" s="279"/>
      <c r="C149" s="279"/>
      <c r="D149" s="279"/>
      <c r="E149" s="279"/>
      <c r="F149" s="279"/>
      <c r="G149" s="279"/>
      <c r="H149" s="279"/>
      <c r="I149" s="279"/>
      <c r="J149" s="279"/>
    </row>
    <row r="151" spans="1:10" x14ac:dyDescent="0.25">
      <c r="A151" s="30" t="s">
        <v>166</v>
      </c>
      <c r="B151" s="286" t="s">
        <v>125</v>
      </c>
      <c r="C151" s="292"/>
      <c r="D151" s="292"/>
      <c r="E151" s="287"/>
      <c r="F151" s="286" t="s">
        <v>460</v>
      </c>
      <c r="G151" s="292"/>
      <c r="H151" s="287"/>
      <c r="I151" s="286" t="s">
        <v>461</v>
      </c>
      <c r="J151" s="287"/>
    </row>
    <row r="152" spans="1:10" x14ac:dyDescent="0.25">
      <c r="A152" s="30">
        <v>1</v>
      </c>
      <c r="B152" s="310" t="s">
        <v>462</v>
      </c>
      <c r="C152" s="311"/>
      <c r="D152" s="311"/>
      <c r="E152" s="312"/>
      <c r="F152" s="331">
        <v>17394684301.169998</v>
      </c>
      <c r="G152" s="332"/>
      <c r="H152" s="333"/>
      <c r="I152" s="331">
        <v>8492066410.5</v>
      </c>
      <c r="J152" s="333"/>
    </row>
    <row r="153" spans="1:10" x14ac:dyDescent="0.25">
      <c r="A153" s="319" t="s">
        <v>463</v>
      </c>
      <c r="B153" s="310" t="s">
        <v>464</v>
      </c>
      <c r="C153" s="311"/>
      <c r="D153" s="311"/>
      <c r="E153" s="312"/>
      <c r="F153" s="307">
        <v>17394684301.169998</v>
      </c>
      <c r="G153" s="328"/>
      <c r="H153" s="308"/>
      <c r="I153" s="331">
        <v>8492066410.5</v>
      </c>
      <c r="J153" s="333"/>
    </row>
    <row r="154" spans="1:10" x14ac:dyDescent="0.25">
      <c r="A154" s="320"/>
      <c r="B154" s="310"/>
      <c r="C154" s="311"/>
      <c r="D154" s="311"/>
      <c r="E154" s="312"/>
      <c r="F154" s="331">
        <v>0</v>
      </c>
      <c r="G154" s="332"/>
      <c r="H154" s="333"/>
      <c r="I154" s="307"/>
      <c r="J154" s="308"/>
    </row>
    <row r="155" spans="1:10" x14ac:dyDescent="0.25">
      <c r="A155" s="335" t="s">
        <v>465</v>
      </c>
      <c r="B155" s="310" t="s">
        <v>466</v>
      </c>
      <c r="C155" s="311"/>
      <c r="D155" s="311"/>
      <c r="E155" s="312"/>
      <c r="F155" s="331">
        <v>0</v>
      </c>
      <c r="G155" s="332"/>
      <c r="H155" s="333"/>
      <c r="I155" s="307"/>
      <c r="J155" s="308"/>
    </row>
    <row r="156" spans="1:10" x14ac:dyDescent="0.25">
      <c r="A156" s="336"/>
      <c r="B156" s="310"/>
      <c r="C156" s="311"/>
      <c r="D156" s="311"/>
      <c r="E156" s="312"/>
      <c r="F156" s="331">
        <v>0</v>
      </c>
      <c r="G156" s="332"/>
      <c r="H156" s="333"/>
      <c r="I156" s="307"/>
      <c r="J156" s="308"/>
    </row>
    <row r="157" spans="1:10" x14ac:dyDescent="0.25">
      <c r="A157" s="30" t="s">
        <v>467</v>
      </c>
      <c r="B157" s="310" t="s">
        <v>468</v>
      </c>
      <c r="C157" s="311"/>
      <c r="D157" s="311"/>
      <c r="E157" s="312"/>
      <c r="F157" s="331">
        <v>17394684301.169998</v>
      </c>
      <c r="G157" s="332"/>
      <c r="H157" s="333"/>
      <c r="I157" s="331">
        <f>SUM(I152:J156)</f>
        <v>16984132821</v>
      </c>
      <c r="J157" s="333"/>
    </row>
    <row r="158" spans="1:10" x14ac:dyDescent="0.25">
      <c r="A158" s="30">
        <v>2</v>
      </c>
      <c r="B158" s="286" t="s">
        <v>469</v>
      </c>
      <c r="C158" s="292"/>
      <c r="D158" s="292"/>
      <c r="E158" s="287"/>
      <c r="F158" s="331">
        <v>0</v>
      </c>
      <c r="G158" s="332"/>
      <c r="H158" s="333"/>
      <c r="I158" s="307"/>
      <c r="J158" s="308"/>
    </row>
    <row r="159" spans="1:10" x14ac:dyDescent="0.25">
      <c r="A159" s="30">
        <v>3</v>
      </c>
      <c r="B159" s="310" t="s">
        <v>470</v>
      </c>
      <c r="C159" s="311"/>
      <c r="D159" s="311"/>
      <c r="E159" s="312"/>
      <c r="F159" s="307">
        <v>17394684301.169998</v>
      </c>
      <c r="G159" s="328"/>
      <c r="H159" s="308"/>
      <c r="I159" s="307">
        <f>+I157</f>
        <v>16984132821</v>
      </c>
      <c r="J159" s="308"/>
    </row>
    <row r="160" spans="1:10" x14ac:dyDescent="0.25">
      <c r="A160" s="30">
        <v>4</v>
      </c>
      <c r="B160" s="310" t="s">
        <v>471</v>
      </c>
      <c r="C160" s="311"/>
      <c r="D160" s="311"/>
      <c r="E160" s="312"/>
      <c r="F160" s="331">
        <v>-14343851233.059999</v>
      </c>
      <c r="G160" s="332"/>
      <c r="H160" s="333"/>
      <c r="I160" s="331">
        <f>+I159</f>
        <v>16984132821</v>
      </c>
      <c r="J160" s="333"/>
    </row>
    <row r="161" spans="1:12" x14ac:dyDescent="0.25">
      <c r="A161" s="335" t="s">
        <v>472</v>
      </c>
      <c r="B161" s="310" t="s">
        <v>473</v>
      </c>
      <c r="C161" s="311"/>
      <c r="D161" s="311"/>
      <c r="E161" s="312"/>
      <c r="F161" s="307">
        <v>-14343851233.059999</v>
      </c>
      <c r="G161" s="328"/>
      <c r="H161" s="308"/>
      <c r="I161" s="307">
        <f>+I160</f>
        <v>16984132821</v>
      </c>
      <c r="J161" s="308"/>
    </row>
    <row r="162" spans="1:12" x14ac:dyDescent="0.25">
      <c r="A162" s="336"/>
      <c r="B162" s="310"/>
      <c r="C162" s="311"/>
      <c r="D162" s="311"/>
      <c r="E162" s="312"/>
      <c r="F162" s="331">
        <v>0</v>
      </c>
      <c r="G162" s="332"/>
      <c r="H162" s="333"/>
      <c r="I162" s="307"/>
      <c r="J162" s="308"/>
    </row>
    <row r="163" spans="1:12" x14ac:dyDescent="0.25">
      <c r="A163" s="319" t="s">
        <v>474</v>
      </c>
      <c r="B163" s="310" t="s">
        <v>475</v>
      </c>
      <c r="C163" s="311"/>
      <c r="D163" s="311"/>
      <c r="E163" s="312"/>
      <c r="F163" s="331">
        <v>0</v>
      </c>
      <c r="G163" s="332"/>
      <c r="H163" s="333"/>
      <c r="I163" s="307"/>
      <c r="J163" s="308"/>
    </row>
    <row r="164" spans="1:12" x14ac:dyDescent="0.25">
      <c r="A164" s="320"/>
      <c r="B164" s="310"/>
      <c r="C164" s="311"/>
      <c r="D164" s="311"/>
      <c r="E164" s="312"/>
      <c r="F164" s="331">
        <v>0</v>
      </c>
      <c r="G164" s="332"/>
      <c r="H164" s="333"/>
      <c r="I164" s="307"/>
      <c r="J164" s="308"/>
    </row>
    <row r="165" spans="1:12" x14ac:dyDescent="0.25">
      <c r="A165" s="30" t="s">
        <v>476</v>
      </c>
      <c r="B165" s="310" t="s">
        <v>477</v>
      </c>
      <c r="C165" s="311"/>
      <c r="D165" s="311"/>
      <c r="E165" s="312"/>
      <c r="F165" s="331">
        <v>-14343851233.059999</v>
      </c>
      <c r="G165" s="332"/>
      <c r="H165" s="333"/>
      <c r="I165" s="307">
        <f>+I161</f>
        <v>16984132821</v>
      </c>
      <c r="J165" s="308"/>
    </row>
    <row r="166" spans="1:12" ht="27.7" customHeight="1" x14ac:dyDescent="0.25">
      <c r="A166" s="334" t="s">
        <v>478</v>
      </c>
      <c r="B166" s="334"/>
      <c r="C166" s="334"/>
      <c r="D166" s="334"/>
      <c r="E166" s="334"/>
      <c r="F166" s="334"/>
      <c r="G166" s="334"/>
      <c r="H166" s="334"/>
      <c r="I166" s="334"/>
      <c r="J166" s="334"/>
    </row>
    <row r="167" spans="1:12" ht="52.5" customHeight="1" x14ac:dyDescent="0.25">
      <c r="A167" s="280" t="s">
        <v>479</v>
      </c>
      <c r="B167" s="280"/>
      <c r="C167" s="280"/>
      <c r="D167" s="280"/>
      <c r="E167" s="280"/>
      <c r="F167" s="280"/>
      <c r="G167" s="280"/>
      <c r="H167" s="280"/>
      <c r="I167" s="280"/>
      <c r="J167" s="280"/>
    </row>
    <row r="170" spans="1:12" x14ac:dyDescent="0.25">
      <c r="A170" s="279" t="s">
        <v>480</v>
      </c>
      <c r="B170" s="279"/>
      <c r="C170" s="279"/>
      <c r="D170" s="279"/>
      <c r="E170" s="279"/>
      <c r="F170" s="279"/>
      <c r="G170" s="279"/>
      <c r="H170" s="279"/>
      <c r="I170" s="279"/>
      <c r="J170" s="279"/>
    </row>
    <row r="171" spans="1:12" x14ac:dyDescent="0.25">
      <c r="A171" s="32" t="s">
        <v>481</v>
      </c>
    </row>
    <row r="172" spans="1:12" x14ac:dyDescent="0.25">
      <c r="A172" s="30" t="s">
        <v>166</v>
      </c>
      <c r="B172" s="286" t="s">
        <v>482</v>
      </c>
      <c r="C172" s="292"/>
      <c r="D172" s="292"/>
      <c r="E172" s="287"/>
      <c r="F172" s="286" t="s">
        <v>460</v>
      </c>
      <c r="G172" s="292"/>
      <c r="H172" s="287"/>
      <c r="I172" s="291" t="s">
        <v>461</v>
      </c>
      <c r="J172" s="291"/>
    </row>
    <row r="173" spans="1:12" x14ac:dyDescent="0.25">
      <c r="A173" s="30">
        <v>1</v>
      </c>
      <c r="B173" s="310" t="s">
        <v>140</v>
      </c>
      <c r="C173" s="311"/>
      <c r="D173" s="311"/>
      <c r="E173" s="312"/>
      <c r="F173" s="288">
        <v>561743958.53999996</v>
      </c>
      <c r="G173" s="289"/>
      <c r="H173" s="290"/>
      <c r="I173" s="288">
        <v>348036235.25999999</v>
      </c>
      <c r="J173" s="289"/>
      <c r="K173" s="85"/>
      <c r="L173" s="85"/>
    </row>
    <row r="174" spans="1:12" x14ac:dyDescent="0.25">
      <c r="A174" s="30">
        <v>2</v>
      </c>
      <c r="B174" s="310" t="s">
        <v>138</v>
      </c>
      <c r="C174" s="311"/>
      <c r="D174" s="311"/>
      <c r="E174" s="312"/>
      <c r="F174" s="288">
        <v>96295888.109999999</v>
      </c>
      <c r="G174" s="289"/>
      <c r="H174" s="290"/>
      <c r="I174" s="329">
        <v>113080948.73999999</v>
      </c>
      <c r="J174" s="329"/>
    </row>
    <row r="175" spans="1:12" x14ac:dyDescent="0.25">
      <c r="A175" s="30">
        <v>3</v>
      </c>
      <c r="B175" s="310" t="s">
        <v>286</v>
      </c>
      <c r="C175" s="311"/>
      <c r="D175" s="311"/>
      <c r="E175" s="312"/>
      <c r="F175" s="302">
        <f>SUM(F173:H174)</f>
        <v>658039846.64999998</v>
      </c>
      <c r="G175" s="292"/>
      <c r="H175" s="287"/>
      <c r="I175" s="330">
        <f>SUM(I173:J174)</f>
        <v>461117184</v>
      </c>
      <c r="J175" s="291"/>
    </row>
    <row r="177" spans="1:10" x14ac:dyDescent="0.25">
      <c r="A177" s="32" t="s">
        <v>483</v>
      </c>
    </row>
    <row r="178" spans="1:10" x14ac:dyDescent="0.25">
      <c r="A178" s="30" t="s">
        <v>166</v>
      </c>
      <c r="B178" s="286" t="s">
        <v>424</v>
      </c>
      <c r="C178" s="292"/>
      <c r="D178" s="292"/>
      <c r="E178" s="287"/>
      <c r="F178" s="286" t="s">
        <v>460</v>
      </c>
      <c r="G178" s="292"/>
      <c r="H178" s="287"/>
      <c r="I178" s="286" t="s">
        <v>461</v>
      </c>
      <c r="J178" s="287"/>
    </row>
    <row r="179" spans="1:10" x14ac:dyDescent="0.25">
      <c r="A179" s="28">
        <v>1</v>
      </c>
      <c r="B179" s="300" t="s">
        <v>484</v>
      </c>
      <c r="C179" s="317"/>
      <c r="D179" s="317"/>
      <c r="E179" s="301"/>
      <c r="F179" s="307">
        <v>15362389.449999999</v>
      </c>
      <c r="G179" s="328"/>
      <c r="H179" s="308"/>
      <c r="I179" s="307">
        <v>-2431959.66</v>
      </c>
      <c r="J179" s="308"/>
    </row>
    <row r="180" spans="1:10" x14ac:dyDescent="0.25">
      <c r="A180" s="28">
        <v>2</v>
      </c>
      <c r="B180" s="300" t="s">
        <v>485</v>
      </c>
      <c r="C180" s="317"/>
      <c r="D180" s="317"/>
      <c r="E180" s="301"/>
      <c r="F180" s="307"/>
      <c r="G180" s="328"/>
      <c r="H180" s="308"/>
      <c r="I180" s="307"/>
      <c r="J180" s="308"/>
    </row>
    <row r="181" spans="1:10" x14ac:dyDescent="0.25">
      <c r="A181" s="28">
        <v>3</v>
      </c>
      <c r="B181" s="300" t="s">
        <v>486</v>
      </c>
      <c r="C181" s="317"/>
      <c r="D181" s="317"/>
      <c r="E181" s="301"/>
      <c r="F181" s="307"/>
      <c r="G181" s="328"/>
      <c r="H181" s="308"/>
      <c r="I181" s="307"/>
      <c r="J181" s="308"/>
    </row>
    <row r="182" spans="1:10" x14ac:dyDescent="0.25">
      <c r="A182" s="28">
        <v>4</v>
      </c>
      <c r="B182" s="300"/>
      <c r="C182" s="317"/>
      <c r="D182" s="317"/>
      <c r="E182" s="301"/>
      <c r="F182" s="307"/>
      <c r="G182" s="328"/>
      <c r="H182" s="308"/>
      <c r="I182" s="307"/>
      <c r="J182" s="308"/>
    </row>
    <row r="183" spans="1:10" x14ac:dyDescent="0.25">
      <c r="A183" s="28">
        <v>5</v>
      </c>
      <c r="B183" s="300"/>
      <c r="C183" s="317"/>
      <c r="D183" s="317"/>
      <c r="E183" s="301"/>
      <c r="F183" s="307"/>
      <c r="G183" s="328"/>
      <c r="H183" s="308"/>
      <c r="I183" s="307"/>
      <c r="J183" s="308"/>
    </row>
    <row r="184" spans="1:10" x14ac:dyDescent="0.25">
      <c r="A184" s="28">
        <v>6</v>
      </c>
      <c r="B184" s="310" t="s">
        <v>286</v>
      </c>
      <c r="C184" s="311"/>
      <c r="D184" s="311"/>
      <c r="E184" s="312"/>
      <c r="F184" s="307">
        <f>SUM(F179:H183)</f>
        <v>15362389.449999999</v>
      </c>
      <c r="G184" s="328"/>
      <c r="H184" s="308"/>
      <c r="I184" s="307">
        <f>SUM(I179:J183)</f>
        <v>-2431959.66</v>
      </c>
      <c r="J184" s="308"/>
    </row>
    <row r="186" spans="1:10" x14ac:dyDescent="0.25">
      <c r="A186" s="32" t="s">
        <v>487</v>
      </c>
    </row>
    <row r="187" spans="1:10" x14ac:dyDescent="0.25">
      <c r="A187" s="30" t="s">
        <v>166</v>
      </c>
      <c r="B187" s="286" t="s">
        <v>424</v>
      </c>
      <c r="C187" s="292"/>
      <c r="D187" s="292"/>
      <c r="E187" s="287"/>
      <c r="F187" s="286" t="s">
        <v>460</v>
      </c>
      <c r="G187" s="292"/>
      <c r="H187" s="287"/>
      <c r="I187" s="286" t="s">
        <v>461</v>
      </c>
      <c r="J187" s="287"/>
    </row>
    <row r="188" spans="1:10" x14ac:dyDescent="0.25">
      <c r="A188" s="30">
        <v>1</v>
      </c>
      <c r="B188" s="300" t="s">
        <v>488</v>
      </c>
      <c r="C188" s="317"/>
      <c r="D188" s="317"/>
      <c r="E188" s="301"/>
      <c r="F188" s="307"/>
      <c r="G188" s="328"/>
      <c r="H188" s="308"/>
      <c r="I188" s="307"/>
      <c r="J188" s="308"/>
    </row>
    <row r="189" spans="1:10" x14ac:dyDescent="0.25">
      <c r="A189" s="30">
        <v>2</v>
      </c>
      <c r="B189" s="300" t="s">
        <v>489</v>
      </c>
      <c r="C189" s="317"/>
      <c r="D189" s="317"/>
      <c r="E189" s="301"/>
      <c r="F189" s="307"/>
      <c r="G189" s="328"/>
      <c r="H189" s="308"/>
      <c r="I189" s="307"/>
      <c r="J189" s="308"/>
    </row>
    <row r="190" spans="1:10" x14ac:dyDescent="0.25">
      <c r="A190" s="30">
        <v>3</v>
      </c>
      <c r="B190" s="300" t="s">
        <v>490</v>
      </c>
      <c r="C190" s="317"/>
      <c r="D190" s="317"/>
      <c r="E190" s="301"/>
      <c r="F190" s="307">
        <v>63090908.270000003</v>
      </c>
      <c r="G190" s="328"/>
      <c r="H190" s="308"/>
      <c r="I190" s="307">
        <v>44136363.630000003</v>
      </c>
      <c r="J190" s="308"/>
    </row>
    <row r="191" spans="1:10" x14ac:dyDescent="0.25">
      <c r="A191" s="30"/>
      <c r="B191" s="300" t="s">
        <v>491</v>
      </c>
      <c r="C191" s="317"/>
      <c r="D191" s="317"/>
      <c r="E191" s="301"/>
      <c r="F191" s="307"/>
      <c r="G191" s="328"/>
      <c r="H191" s="308"/>
      <c r="I191" s="307"/>
      <c r="J191" s="308"/>
    </row>
    <row r="192" spans="1:10" x14ac:dyDescent="0.25">
      <c r="A192" s="30"/>
      <c r="B192" s="286" t="s">
        <v>492</v>
      </c>
      <c r="C192" s="292"/>
      <c r="D192" s="292"/>
      <c r="E192" s="287"/>
      <c r="F192" s="307"/>
      <c r="G192" s="328"/>
      <c r="H192" s="308"/>
      <c r="I192" s="307"/>
      <c r="J192" s="308"/>
    </row>
    <row r="193" spans="1:11" x14ac:dyDescent="0.25">
      <c r="A193" s="30"/>
      <c r="B193" s="286" t="s">
        <v>286</v>
      </c>
      <c r="C193" s="292"/>
      <c r="D193" s="292"/>
      <c r="E193" s="287"/>
      <c r="F193" s="307">
        <f>SUM(F188:H192)</f>
        <v>63090908.270000003</v>
      </c>
      <c r="G193" s="328"/>
      <c r="H193" s="308"/>
      <c r="I193" s="307">
        <f>SUM(I188:J192)</f>
        <v>44136363.630000003</v>
      </c>
      <c r="J193" s="308"/>
    </row>
    <row r="196" spans="1:11" x14ac:dyDescent="0.25">
      <c r="A196" s="318" t="s">
        <v>493</v>
      </c>
      <c r="B196" s="318"/>
      <c r="C196" s="318"/>
      <c r="D196" s="318"/>
      <c r="E196" s="318"/>
      <c r="F196" s="318"/>
      <c r="G196" s="318"/>
      <c r="H196" s="318"/>
      <c r="I196" s="318"/>
      <c r="J196" s="318"/>
    </row>
    <row r="197" spans="1:11" x14ac:dyDescent="0.25">
      <c r="A197" s="32" t="s">
        <v>494</v>
      </c>
    </row>
    <row r="198" spans="1:11" x14ac:dyDescent="0.25">
      <c r="A198" s="319" t="s">
        <v>166</v>
      </c>
      <c r="B198" s="321" t="s">
        <v>495</v>
      </c>
      <c r="C198" s="322"/>
      <c r="D198" s="323"/>
      <c r="E198" s="297" t="s">
        <v>496</v>
      </c>
      <c r="F198" s="299"/>
      <c r="G198" s="298"/>
      <c r="H198" s="297" t="s">
        <v>461</v>
      </c>
      <c r="I198" s="299"/>
      <c r="J198" s="298"/>
    </row>
    <row r="199" spans="1:11" x14ac:dyDescent="0.25">
      <c r="A199" s="320"/>
      <c r="B199" s="324"/>
      <c r="C199" s="325"/>
      <c r="D199" s="326"/>
      <c r="E199" s="41" t="s">
        <v>497</v>
      </c>
      <c r="F199" s="313" t="s">
        <v>498</v>
      </c>
      <c r="G199" s="314"/>
      <c r="H199" s="327" t="s">
        <v>497</v>
      </c>
      <c r="I199" s="327"/>
      <c r="J199" s="47" t="s">
        <v>498</v>
      </c>
      <c r="K199" s="48"/>
    </row>
    <row r="200" spans="1:11" x14ac:dyDescent="0.25">
      <c r="A200" s="30">
        <v>1</v>
      </c>
      <c r="B200" s="310" t="s">
        <v>499</v>
      </c>
      <c r="C200" s="311"/>
      <c r="D200" s="312"/>
      <c r="E200" s="41">
        <v>540253268</v>
      </c>
      <c r="F200" s="313">
        <v>1425896927.8599999</v>
      </c>
      <c r="G200" s="314"/>
      <c r="H200" s="88"/>
      <c r="I200" s="53">
        <v>254057169</v>
      </c>
      <c r="J200" s="47">
        <v>700320975</v>
      </c>
      <c r="K200" s="48"/>
    </row>
    <row r="201" spans="1:11" x14ac:dyDescent="0.25">
      <c r="A201" s="30">
        <v>2</v>
      </c>
      <c r="B201" s="300" t="s">
        <v>500</v>
      </c>
      <c r="C201" s="317"/>
      <c r="D201" s="301"/>
      <c r="E201" s="41">
        <v>79181332.329999998</v>
      </c>
      <c r="F201" s="313">
        <v>208129800.06</v>
      </c>
      <c r="G201" s="314"/>
      <c r="H201" s="88"/>
      <c r="I201" s="53">
        <f t="shared" ref="I201" si="5">35993631+1573926</f>
        <v>37567557</v>
      </c>
      <c r="J201" s="47">
        <v>105991687.68000001</v>
      </c>
      <c r="K201" s="48"/>
    </row>
    <row r="202" spans="1:11" x14ac:dyDescent="0.25">
      <c r="A202" s="30">
        <v>3</v>
      </c>
      <c r="B202" s="310" t="s">
        <v>501</v>
      </c>
      <c r="C202" s="311"/>
      <c r="D202" s="312"/>
      <c r="E202" s="41">
        <v>0</v>
      </c>
      <c r="F202" s="313">
        <v>0</v>
      </c>
      <c r="G202" s="314"/>
      <c r="H202" s="47"/>
      <c r="I202" s="53"/>
      <c r="J202" s="47"/>
    </row>
    <row r="203" spans="1:11" x14ac:dyDescent="0.25">
      <c r="A203" s="30">
        <v>4</v>
      </c>
      <c r="B203" s="310" t="s">
        <v>502</v>
      </c>
      <c r="C203" s="311"/>
      <c r="D203" s="312"/>
      <c r="E203" s="41">
        <v>44486774.740000002</v>
      </c>
      <c r="F203" s="313">
        <v>2292008.1800000002</v>
      </c>
      <c r="G203" s="314"/>
      <c r="H203" s="88"/>
      <c r="I203" s="53">
        <v>20393335.460000001</v>
      </c>
      <c r="J203" s="47">
        <v>66402235.490000002</v>
      </c>
    </row>
    <row r="204" spans="1:11" x14ac:dyDescent="0.25">
      <c r="A204" s="30">
        <v>5</v>
      </c>
      <c r="B204" s="310" t="s">
        <v>503</v>
      </c>
      <c r="C204" s="311"/>
      <c r="D204" s="312"/>
      <c r="E204" s="41">
        <v>8723662.4000000004</v>
      </c>
      <c r="F204" s="313">
        <v>32050775.789999999</v>
      </c>
      <c r="G204" s="314"/>
      <c r="H204" s="88"/>
      <c r="I204" s="53">
        <v>3715529.48</v>
      </c>
      <c r="J204" s="47">
        <v>15325501.26</v>
      </c>
    </row>
    <row r="205" spans="1:11" x14ac:dyDescent="0.25">
      <c r="A205" s="30">
        <v>6</v>
      </c>
      <c r="B205" s="310" t="s">
        <v>504</v>
      </c>
      <c r="C205" s="311"/>
      <c r="D205" s="312"/>
      <c r="E205" s="41">
        <v>33304518.84</v>
      </c>
      <c r="F205" s="313">
        <v>39791689.479999997</v>
      </c>
      <c r="G205" s="314"/>
      <c r="H205" s="88"/>
      <c r="I205" s="53">
        <f t="shared" ref="I205" si="6">9392171.68+825000+537800</f>
        <v>10754971.68</v>
      </c>
      <c r="J205" s="47">
        <f>8936637.53+936800</f>
        <v>9873437.5299999993</v>
      </c>
    </row>
    <row r="206" spans="1:11" x14ac:dyDescent="0.25">
      <c r="A206" s="30">
        <v>7</v>
      </c>
      <c r="B206" s="310" t="s">
        <v>505</v>
      </c>
      <c r="C206" s="311"/>
      <c r="D206" s="312"/>
      <c r="E206" s="41">
        <v>2988500</v>
      </c>
      <c r="F206" s="313">
        <v>270000</v>
      </c>
      <c r="G206" s="314"/>
      <c r="H206" s="47"/>
      <c r="I206" s="53"/>
      <c r="J206" s="47"/>
    </row>
    <row r="207" spans="1:11" x14ac:dyDescent="0.25">
      <c r="A207" s="30">
        <v>8</v>
      </c>
      <c r="B207" s="310" t="s">
        <v>506</v>
      </c>
      <c r="C207" s="311"/>
      <c r="D207" s="312"/>
      <c r="E207" s="41">
        <v>23170599.989999998</v>
      </c>
      <c r="F207" s="313">
        <v>17895912.129999999</v>
      </c>
      <c r="G207" s="314"/>
      <c r="H207" s="47"/>
      <c r="I207" s="53"/>
      <c r="J207" s="47">
        <v>13810028.970000001</v>
      </c>
    </row>
    <row r="208" spans="1:11" x14ac:dyDescent="0.25">
      <c r="A208" s="30">
        <v>9</v>
      </c>
      <c r="B208" s="310" t="s">
        <v>507</v>
      </c>
      <c r="C208" s="311"/>
      <c r="D208" s="312"/>
      <c r="E208" s="41">
        <v>0</v>
      </c>
      <c r="F208" s="313">
        <v>0</v>
      </c>
      <c r="G208" s="314"/>
      <c r="H208" s="47"/>
      <c r="I208" s="53"/>
      <c r="J208" s="47"/>
      <c r="K208" s="89"/>
    </row>
    <row r="209" spans="1:11" x14ac:dyDescent="0.25">
      <c r="A209" s="30">
        <v>10</v>
      </c>
      <c r="B209" s="310" t="s">
        <v>508</v>
      </c>
      <c r="C209" s="311"/>
      <c r="D209" s="312"/>
      <c r="E209" s="41">
        <v>0</v>
      </c>
      <c r="F209" s="313">
        <v>0</v>
      </c>
      <c r="G209" s="314"/>
      <c r="H209" s="47"/>
      <c r="I209" s="53"/>
      <c r="J209" s="47"/>
    </row>
    <row r="210" spans="1:11" x14ac:dyDescent="0.25">
      <c r="A210" s="30">
        <v>11</v>
      </c>
      <c r="B210" s="310" t="s">
        <v>509</v>
      </c>
      <c r="C210" s="311"/>
      <c r="D210" s="312"/>
      <c r="E210" s="41">
        <v>2262874.0699999998</v>
      </c>
      <c r="F210" s="313">
        <v>130536442.83999999</v>
      </c>
      <c r="G210" s="314"/>
      <c r="H210" s="88"/>
      <c r="I210" s="53">
        <f t="shared" ref="I210" si="7">12062619.11+2041720.89</f>
        <v>14104340</v>
      </c>
      <c r="J210" s="47">
        <f>12370537.89+34498523.76</f>
        <v>46869061.649999999</v>
      </c>
    </row>
    <row r="211" spans="1:11" x14ac:dyDescent="0.25">
      <c r="A211" s="30">
        <v>12</v>
      </c>
      <c r="B211" s="310" t="s">
        <v>510</v>
      </c>
      <c r="C211" s="311"/>
      <c r="D211" s="312"/>
      <c r="E211" s="41">
        <v>5818271.04</v>
      </c>
      <c r="F211" s="313">
        <v>6872600.04</v>
      </c>
      <c r="G211" s="314"/>
      <c r="H211" s="88"/>
      <c r="I211" s="53">
        <v>160000</v>
      </c>
      <c r="J211" s="47"/>
    </row>
    <row r="212" spans="1:11" x14ac:dyDescent="0.25">
      <c r="A212" s="30">
        <v>13</v>
      </c>
      <c r="B212" s="310" t="s">
        <v>511</v>
      </c>
      <c r="C212" s="311"/>
      <c r="D212" s="312"/>
      <c r="E212" s="41">
        <v>135888666.30000001</v>
      </c>
      <c r="F212" s="313">
        <v>119021395.34999999</v>
      </c>
      <c r="G212" s="314"/>
      <c r="H212" s="88"/>
      <c r="I212" s="53">
        <v>40776481.270000003</v>
      </c>
      <c r="J212" s="47">
        <v>168252396.13999999</v>
      </c>
    </row>
    <row r="213" spans="1:11" x14ac:dyDescent="0.25">
      <c r="A213" s="30">
        <v>14</v>
      </c>
      <c r="B213" s="310" t="s">
        <v>512</v>
      </c>
      <c r="C213" s="311"/>
      <c r="D213" s="312"/>
      <c r="E213" s="41">
        <v>30862116.899999999</v>
      </c>
      <c r="F213" s="313">
        <v>11470153</v>
      </c>
      <c r="G213" s="314"/>
      <c r="H213" s="88"/>
      <c r="I213" s="53">
        <v>6901716.2699999996</v>
      </c>
      <c r="J213" s="47">
        <v>3323083.47</v>
      </c>
    </row>
    <row r="214" spans="1:11" x14ac:dyDescent="0.25">
      <c r="A214" s="30">
        <v>15</v>
      </c>
      <c r="B214" s="310" t="s">
        <v>513</v>
      </c>
      <c r="C214" s="311"/>
      <c r="D214" s="312"/>
      <c r="E214" s="41">
        <v>18000000</v>
      </c>
      <c r="F214" s="313">
        <v>0</v>
      </c>
      <c r="G214" s="314"/>
      <c r="H214" s="88"/>
      <c r="I214" s="53">
        <v>9000000</v>
      </c>
      <c r="J214" s="47"/>
    </row>
    <row r="215" spans="1:11" x14ac:dyDescent="0.25">
      <c r="A215" s="30">
        <v>16</v>
      </c>
      <c r="B215" s="310" t="s">
        <v>514</v>
      </c>
      <c r="C215" s="311"/>
      <c r="D215" s="312"/>
      <c r="E215" s="41">
        <v>435595.59</v>
      </c>
      <c r="F215" s="313">
        <v>14380183.130000001</v>
      </c>
      <c r="G215" s="314"/>
      <c r="H215" s="47"/>
      <c r="I215" s="53"/>
      <c r="J215" s="47"/>
    </row>
    <row r="216" spans="1:11" x14ac:dyDescent="0.25">
      <c r="A216" s="30">
        <v>17</v>
      </c>
      <c r="B216" s="310" t="s">
        <v>515</v>
      </c>
      <c r="C216" s="311"/>
      <c r="D216" s="312"/>
      <c r="E216" s="41">
        <v>1898046</v>
      </c>
      <c r="F216" s="313">
        <v>4450689</v>
      </c>
      <c r="G216" s="314"/>
      <c r="H216" s="47"/>
      <c r="I216" s="53"/>
      <c r="J216" s="47">
        <v>85000</v>
      </c>
    </row>
    <row r="217" spans="1:11" x14ac:dyDescent="0.25">
      <c r="A217" s="30">
        <v>18</v>
      </c>
      <c r="B217" s="310" t="s">
        <v>516</v>
      </c>
      <c r="C217" s="311"/>
      <c r="D217" s="312"/>
      <c r="E217" s="41">
        <v>12187901.880000001</v>
      </c>
      <c r="F217" s="313">
        <v>84302311.379999995</v>
      </c>
      <c r="G217" s="314"/>
      <c r="H217" s="88"/>
      <c r="I217" s="53">
        <v>5938347.1200000001</v>
      </c>
      <c r="J217" s="47">
        <v>36771943.479999997</v>
      </c>
    </row>
    <row r="218" spans="1:11" x14ac:dyDescent="0.25">
      <c r="A218" s="30">
        <v>19</v>
      </c>
      <c r="B218" s="310" t="s">
        <v>517</v>
      </c>
      <c r="C218" s="311"/>
      <c r="D218" s="312"/>
      <c r="E218" s="41">
        <v>0</v>
      </c>
      <c r="F218" s="313">
        <v>0</v>
      </c>
      <c r="G218" s="314"/>
      <c r="H218" s="47"/>
      <c r="I218" s="53"/>
      <c r="J218" s="47"/>
    </row>
    <row r="219" spans="1:11" x14ac:dyDescent="0.25">
      <c r="A219" s="30">
        <v>20</v>
      </c>
      <c r="B219" s="310" t="s">
        <v>518</v>
      </c>
      <c r="C219" s="311"/>
      <c r="D219" s="312"/>
      <c r="E219" s="41">
        <v>198149742.66</v>
      </c>
      <c r="F219" s="313">
        <v>295041.53000000003</v>
      </c>
      <c r="G219" s="314"/>
      <c r="H219" s="88"/>
      <c r="I219" s="53">
        <v>107445632.88</v>
      </c>
      <c r="J219" s="47">
        <v>4560409.08</v>
      </c>
    </row>
    <row r="220" spans="1:11" x14ac:dyDescent="0.25">
      <c r="A220" s="30">
        <v>21</v>
      </c>
      <c r="B220" s="310" t="s">
        <v>519</v>
      </c>
      <c r="C220" s="311"/>
      <c r="D220" s="312"/>
      <c r="E220" s="41">
        <v>4652131.72</v>
      </c>
      <c r="F220" s="313">
        <v>15521889.619999999</v>
      </c>
      <c r="G220" s="314"/>
      <c r="H220" s="88"/>
      <c r="I220" s="53">
        <f t="shared" ref="I220" si="8">1985296.49+310358.38+293000</f>
        <v>2588654.87</v>
      </c>
      <c r="J220" s="47">
        <f>4532436.39+7664737.19+5243627.75</f>
        <v>17440801.329999998</v>
      </c>
    </row>
    <row r="221" spans="1:11" x14ac:dyDescent="0.25">
      <c r="A221" s="30">
        <v>22</v>
      </c>
      <c r="B221" s="310" t="s">
        <v>140</v>
      </c>
      <c r="C221" s="311"/>
      <c r="D221" s="312"/>
      <c r="E221" s="41">
        <v>11313452.450000048</v>
      </c>
      <c r="F221" s="313">
        <v>511298845.3599999</v>
      </c>
      <c r="G221" s="314"/>
      <c r="H221" s="88"/>
      <c r="I221" s="53">
        <f t="shared" ref="I221" si="9">10441204+594181.82</f>
        <v>11035385.82</v>
      </c>
      <c r="J221" s="47">
        <f>3162477+60997981.13</f>
        <v>64160458.130000003</v>
      </c>
    </row>
    <row r="222" spans="1:11" x14ac:dyDescent="0.25">
      <c r="A222" s="30">
        <v>23</v>
      </c>
      <c r="B222" s="310" t="s">
        <v>15011</v>
      </c>
      <c r="C222" s="311"/>
      <c r="D222" s="312"/>
      <c r="E222" s="41">
        <v>0</v>
      </c>
      <c r="F222" s="313">
        <v>0</v>
      </c>
      <c r="G222" s="314"/>
      <c r="H222" s="41"/>
      <c r="I222" s="41"/>
      <c r="J222" s="47">
        <v>2660000</v>
      </c>
    </row>
    <row r="223" spans="1:11" x14ac:dyDescent="0.25">
      <c r="A223" s="30">
        <v>24</v>
      </c>
      <c r="B223" s="310" t="s">
        <v>286</v>
      </c>
      <c r="C223" s="311"/>
      <c r="D223" s="312"/>
      <c r="E223" s="49">
        <f>SUM(E200:E222)</f>
        <v>1153577454.9100001</v>
      </c>
      <c r="F223" s="315">
        <f t="shared" ref="F223" si="10">SUM(F200:F222)</f>
        <v>2624476664.7499995</v>
      </c>
      <c r="G223" s="316"/>
      <c r="H223" s="49"/>
      <c r="I223" s="49">
        <f>SUM(I200:I222)</f>
        <v>524439120.84999996</v>
      </c>
      <c r="J223" s="49">
        <f>SUM(J200:J222)</f>
        <v>1255847019.21</v>
      </c>
      <c r="K223" s="50"/>
    </row>
    <row r="224" spans="1:11" x14ac:dyDescent="0.25">
      <c r="I224" s="87"/>
      <c r="J224" s="87"/>
    </row>
    <row r="225" spans="1:10" x14ac:dyDescent="0.25">
      <c r="A225" s="32" t="s">
        <v>520</v>
      </c>
    </row>
    <row r="226" spans="1:10" x14ac:dyDescent="0.25">
      <c r="A226" s="30" t="s">
        <v>166</v>
      </c>
      <c r="B226" s="286" t="s">
        <v>495</v>
      </c>
      <c r="C226" s="292"/>
      <c r="D226" s="292"/>
      <c r="E226" s="287"/>
      <c r="F226" s="286" t="s">
        <v>460</v>
      </c>
      <c r="G226" s="292"/>
      <c r="H226" s="287"/>
      <c r="I226" s="286" t="s">
        <v>461</v>
      </c>
      <c r="J226" s="287"/>
    </row>
    <row r="227" spans="1:10" x14ac:dyDescent="0.25">
      <c r="A227" s="28">
        <v>1</v>
      </c>
      <c r="B227" s="310" t="s">
        <v>521</v>
      </c>
      <c r="C227" s="311"/>
      <c r="D227" s="311"/>
      <c r="E227" s="312"/>
      <c r="F227" s="286">
        <v>561743958.53999996</v>
      </c>
      <c r="G227" s="292"/>
      <c r="H227" s="287"/>
      <c r="I227" s="307">
        <v>348036235.25999999</v>
      </c>
      <c r="J227" s="308"/>
    </row>
    <row r="228" spans="1:10" x14ac:dyDescent="0.25">
      <c r="A228" s="28">
        <v>2</v>
      </c>
      <c r="B228" s="310" t="s">
        <v>522</v>
      </c>
      <c r="C228" s="311"/>
      <c r="D228" s="311"/>
      <c r="E228" s="312"/>
      <c r="F228" s="286"/>
      <c r="G228" s="292"/>
      <c r="H228" s="287"/>
      <c r="I228" s="307"/>
      <c r="J228" s="308"/>
    </row>
    <row r="229" spans="1:10" x14ac:dyDescent="0.25">
      <c r="A229" s="28">
        <v>3</v>
      </c>
      <c r="B229" s="310" t="s">
        <v>523</v>
      </c>
      <c r="C229" s="311"/>
      <c r="D229" s="311"/>
      <c r="E229" s="312"/>
      <c r="F229" s="286"/>
      <c r="G229" s="292"/>
      <c r="H229" s="287"/>
      <c r="I229" s="307"/>
      <c r="J229" s="308"/>
    </row>
    <row r="230" spans="1:10" x14ac:dyDescent="0.25">
      <c r="A230" s="28">
        <v>4</v>
      </c>
      <c r="B230" s="286"/>
      <c r="C230" s="292"/>
      <c r="D230" s="292"/>
      <c r="E230" s="287"/>
      <c r="F230" s="286"/>
      <c r="G230" s="292"/>
      <c r="H230" s="287"/>
      <c r="I230" s="307"/>
      <c r="J230" s="308"/>
    </row>
    <row r="231" spans="1:10" x14ac:dyDescent="0.25">
      <c r="A231" s="28">
        <v>5</v>
      </c>
      <c r="B231" s="286" t="s">
        <v>524</v>
      </c>
      <c r="C231" s="292"/>
      <c r="D231" s="292"/>
      <c r="E231" s="287"/>
      <c r="F231" s="286">
        <f>SUM(F227:H230)</f>
        <v>561743958.53999996</v>
      </c>
      <c r="G231" s="292"/>
      <c r="H231" s="287"/>
      <c r="I231" s="307">
        <f>SUM(I227:J230)</f>
        <v>348036235.25999999</v>
      </c>
      <c r="J231" s="308"/>
    </row>
    <row r="233" spans="1:10" x14ac:dyDescent="0.25">
      <c r="A233" s="32" t="s">
        <v>525</v>
      </c>
    </row>
    <row r="234" spans="1:10" x14ac:dyDescent="0.25">
      <c r="A234" s="291" t="s">
        <v>166</v>
      </c>
      <c r="B234" s="291" t="s">
        <v>495</v>
      </c>
      <c r="C234" s="291"/>
      <c r="D234" s="291"/>
      <c r="E234" s="309" t="s">
        <v>526</v>
      </c>
      <c r="F234" s="291"/>
      <c r="G234" s="291"/>
      <c r="H234" s="291"/>
      <c r="I234" s="291"/>
      <c r="J234" s="291"/>
    </row>
    <row r="235" spans="1:10" x14ac:dyDescent="0.25">
      <c r="A235" s="291"/>
      <c r="B235" s="291"/>
      <c r="C235" s="291"/>
      <c r="D235" s="291"/>
      <c r="E235" s="309"/>
      <c r="F235" s="291" t="s">
        <v>460</v>
      </c>
      <c r="G235" s="291"/>
      <c r="H235" s="291"/>
      <c r="I235" s="291" t="s">
        <v>461</v>
      </c>
      <c r="J235" s="291"/>
    </row>
    <row r="236" spans="1:10" x14ac:dyDescent="0.25">
      <c r="A236" s="30"/>
      <c r="B236" s="286" t="s">
        <v>527</v>
      </c>
      <c r="C236" s="292"/>
      <c r="D236" s="287"/>
      <c r="E236" s="31"/>
      <c r="F236" s="286"/>
      <c r="G236" s="292"/>
      <c r="H236" s="287"/>
      <c r="I236" s="286"/>
      <c r="J236" s="287"/>
    </row>
    <row r="237" spans="1:10" x14ac:dyDescent="0.25">
      <c r="A237" s="30"/>
      <c r="B237" s="286"/>
      <c r="C237" s="292"/>
      <c r="D237" s="287"/>
      <c r="E237" s="31"/>
      <c r="F237" s="286"/>
      <c r="G237" s="292"/>
      <c r="H237" s="287"/>
      <c r="I237" s="286"/>
      <c r="J237" s="287"/>
    </row>
    <row r="238" spans="1:10" x14ac:dyDescent="0.25">
      <c r="A238" s="30"/>
      <c r="B238" s="286" t="s">
        <v>528</v>
      </c>
      <c r="C238" s="292"/>
      <c r="D238" s="287"/>
      <c r="E238" s="31"/>
      <c r="F238" s="302">
        <f>+E200</f>
        <v>540253268</v>
      </c>
      <c r="G238" s="292"/>
      <c r="H238" s="287"/>
      <c r="I238" s="302">
        <f>+I200</f>
        <v>254057169</v>
      </c>
      <c r="J238" s="287"/>
    </row>
    <row r="239" spans="1:10" x14ac:dyDescent="0.25">
      <c r="A239" s="30"/>
      <c r="B239" s="286"/>
      <c r="C239" s="292"/>
      <c r="D239" s="287"/>
      <c r="E239" s="31"/>
      <c r="F239" s="286"/>
      <c r="G239" s="292"/>
      <c r="H239" s="287"/>
      <c r="I239" s="286"/>
      <c r="J239" s="287"/>
    </row>
    <row r="240" spans="1:10" x14ac:dyDescent="0.25">
      <c r="A240" s="30"/>
      <c r="B240" s="286" t="s">
        <v>529</v>
      </c>
      <c r="C240" s="292"/>
      <c r="D240" s="287"/>
      <c r="E240" s="31"/>
      <c r="F240" s="302">
        <f>+F200</f>
        <v>1425896927.8599999</v>
      </c>
      <c r="G240" s="292"/>
      <c r="H240" s="287"/>
      <c r="I240" s="307">
        <f>+J200</f>
        <v>700320975</v>
      </c>
      <c r="J240" s="308"/>
    </row>
    <row r="241" spans="1:12" x14ac:dyDescent="0.25">
      <c r="A241" s="30"/>
      <c r="B241" s="286"/>
      <c r="C241" s="292"/>
      <c r="D241" s="287"/>
      <c r="E241" s="31"/>
      <c r="F241" s="286"/>
      <c r="G241" s="292"/>
      <c r="H241" s="287"/>
      <c r="I241" s="286"/>
      <c r="J241" s="287"/>
    </row>
    <row r="242" spans="1:12" x14ac:dyDescent="0.25">
      <c r="A242" s="30"/>
      <c r="B242" s="286" t="s">
        <v>286</v>
      </c>
      <c r="C242" s="292"/>
      <c r="D242" s="287"/>
      <c r="E242" s="31"/>
      <c r="F242" s="302">
        <f>SUM(F238:G241)</f>
        <v>1966150195.8599999</v>
      </c>
      <c r="G242" s="292"/>
      <c r="H242" s="287"/>
      <c r="I242" s="307">
        <f>SUM(I236:J241)</f>
        <v>954378144</v>
      </c>
      <c r="J242" s="308"/>
    </row>
    <row r="244" spans="1:12" x14ac:dyDescent="0.25">
      <c r="A244" s="279" t="s">
        <v>530</v>
      </c>
      <c r="B244" s="279"/>
      <c r="C244" s="279"/>
      <c r="D244" s="279"/>
      <c r="E244" s="279"/>
      <c r="F244" s="279"/>
      <c r="G244" s="279"/>
      <c r="H244" s="279"/>
      <c r="I244" s="279"/>
      <c r="J244" s="279"/>
    </row>
    <row r="246" spans="1:12" x14ac:dyDescent="0.25">
      <c r="A246" s="30" t="s">
        <v>166</v>
      </c>
      <c r="B246" s="286" t="s">
        <v>531</v>
      </c>
      <c r="C246" s="292"/>
      <c r="D246" s="292"/>
      <c r="E246" s="287"/>
      <c r="F246" s="286" t="s">
        <v>460</v>
      </c>
      <c r="G246" s="292"/>
      <c r="H246" s="287"/>
      <c r="I246" s="291" t="s">
        <v>461</v>
      </c>
      <c r="J246" s="291"/>
    </row>
    <row r="247" spans="1:12" x14ac:dyDescent="0.25">
      <c r="A247" s="30"/>
      <c r="B247" s="286" t="s">
        <v>532</v>
      </c>
      <c r="C247" s="292"/>
      <c r="D247" s="292"/>
      <c r="E247" s="287"/>
      <c r="F247" s="302">
        <v>23414254.789999999</v>
      </c>
      <c r="G247" s="292"/>
      <c r="H247" s="287"/>
      <c r="I247" s="303">
        <v>7404804.9400000004</v>
      </c>
      <c r="J247" s="303"/>
      <c r="K247" s="187"/>
      <c r="L247" s="187"/>
    </row>
    <row r="248" spans="1:12" x14ac:dyDescent="0.25">
      <c r="A248" s="30"/>
      <c r="B248" s="286" t="s">
        <v>533</v>
      </c>
      <c r="C248" s="292"/>
      <c r="D248" s="292"/>
      <c r="E248" s="287"/>
      <c r="F248" s="286"/>
      <c r="G248" s="292"/>
      <c r="H248" s="287"/>
      <c r="I248" s="303"/>
      <c r="J248" s="303"/>
    </row>
    <row r="249" spans="1:12" x14ac:dyDescent="0.25">
      <c r="A249" s="30"/>
      <c r="B249" s="286" t="s">
        <v>534</v>
      </c>
      <c r="C249" s="292"/>
      <c r="D249" s="292"/>
      <c r="E249" s="287"/>
      <c r="F249" s="302">
        <f>SUM(F247:H248)</f>
        <v>23414254.789999999</v>
      </c>
      <c r="G249" s="292"/>
      <c r="H249" s="287"/>
      <c r="I249" s="303">
        <f>SUM(I247:J248)</f>
        <v>7404804.9400000004</v>
      </c>
      <c r="J249" s="303"/>
    </row>
    <row r="250" spans="1:12" x14ac:dyDescent="0.25">
      <c r="A250" s="32" t="s">
        <v>535</v>
      </c>
    </row>
    <row r="251" spans="1:12" ht="14.95" thickBot="1" x14ac:dyDescent="0.3">
      <c r="A251" s="26"/>
      <c r="B251" s="26"/>
      <c r="C251" s="26"/>
      <c r="D251" s="26"/>
      <c r="E251" s="26"/>
      <c r="F251" s="26"/>
      <c r="G251" s="26"/>
      <c r="H251" s="26"/>
      <c r="I251" s="26"/>
      <c r="J251" s="26"/>
    </row>
    <row r="252" spans="1:12" ht="14.95" thickBot="1" x14ac:dyDescent="0.3">
      <c r="A252" s="27"/>
      <c r="B252" s="27"/>
      <c r="C252" s="27"/>
      <c r="D252" s="27"/>
      <c r="E252" s="27"/>
      <c r="F252" s="27"/>
      <c r="G252" s="27"/>
      <c r="H252" s="27"/>
      <c r="I252" s="27"/>
      <c r="J252" s="27"/>
    </row>
    <row r="253" spans="1:12" ht="14.95" thickBot="1" x14ac:dyDescent="0.3">
      <c r="A253" s="27"/>
      <c r="B253" s="27"/>
      <c r="C253" s="27"/>
      <c r="D253" s="27"/>
      <c r="E253" s="27"/>
      <c r="F253" s="27"/>
      <c r="G253" s="27"/>
      <c r="H253" s="27"/>
      <c r="I253" s="27"/>
      <c r="J253" s="27"/>
    </row>
    <row r="254" spans="1:12" ht="14.95" thickBot="1" x14ac:dyDescent="0.3">
      <c r="A254" s="26"/>
      <c r="B254" s="26"/>
      <c r="C254" s="26"/>
      <c r="D254" s="26"/>
      <c r="E254" s="26"/>
      <c r="F254" s="26"/>
      <c r="G254" s="26"/>
      <c r="H254" s="26"/>
      <c r="I254" s="26"/>
      <c r="J254" s="26"/>
    </row>
    <row r="255" spans="1:12" ht="14.95" thickBot="1" x14ac:dyDescent="0.3">
      <c r="A255" s="27"/>
      <c r="B255" s="27"/>
      <c r="C255" s="27"/>
      <c r="D255" s="27"/>
      <c r="E255" s="27"/>
      <c r="F255" s="27"/>
      <c r="G255" s="27"/>
      <c r="H255" s="27"/>
      <c r="I255" s="27"/>
      <c r="J255" s="27"/>
    </row>
    <row r="260" spans="1:10" x14ac:dyDescent="0.25">
      <c r="A260" s="279" t="s">
        <v>536</v>
      </c>
      <c r="B260" s="279"/>
      <c r="C260" s="279"/>
      <c r="D260" s="279"/>
      <c r="E260" s="279"/>
      <c r="F260" s="279"/>
      <c r="G260" s="279"/>
      <c r="H260" s="279"/>
      <c r="I260" s="279"/>
      <c r="J260" s="279"/>
    </row>
    <row r="262" spans="1:10" x14ac:dyDescent="0.25">
      <c r="A262" s="32" t="s">
        <v>537</v>
      </c>
    </row>
    <row r="263" spans="1:10" ht="42.8" x14ac:dyDescent="0.25">
      <c r="A263" s="286" t="s">
        <v>125</v>
      </c>
      <c r="B263" s="287"/>
      <c r="C263" s="304" t="s">
        <v>538</v>
      </c>
      <c r="D263" s="305"/>
      <c r="E263" s="29" t="s">
        <v>539</v>
      </c>
      <c r="F263" s="304" t="s">
        <v>540</v>
      </c>
      <c r="G263" s="306"/>
      <c r="H263" s="305"/>
      <c r="I263" s="304" t="s">
        <v>541</v>
      </c>
      <c r="J263" s="305"/>
    </row>
    <row r="264" spans="1:10" x14ac:dyDescent="0.25">
      <c r="A264" s="295" t="s">
        <v>542</v>
      </c>
      <c r="B264" s="296"/>
      <c r="C264" s="297"/>
      <c r="D264" s="298"/>
      <c r="E264" s="31"/>
      <c r="F264" s="297"/>
      <c r="G264" s="299"/>
      <c r="H264" s="298"/>
      <c r="I264" s="297"/>
      <c r="J264" s="298"/>
    </row>
    <row r="265" spans="1:10" x14ac:dyDescent="0.25">
      <c r="A265" s="300" t="s">
        <v>543</v>
      </c>
      <c r="B265" s="301"/>
      <c r="C265" s="297"/>
      <c r="D265" s="298"/>
      <c r="E265" s="31"/>
      <c r="F265" s="297"/>
      <c r="G265" s="299"/>
      <c r="H265" s="298"/>
      <c r="I265" s="297"/>
      <c r="J265" s="298"/>
    </row>
    <row r="266" spans="1:10" x14ac:dyDescent="0.25">
      <c r="A266" s="295" t="s">
        <v>544</v>
      </c>
      <c r="B266" s="296"/>
      <c r="C266" s="297"/>
      <c r="D266" s="298"/>
      <c r="E266" s="31"/>
      <c r="F266" s="297"/>
      <c r="G266" s="299"/>
      <c r="H266" s="298"/>
      <c r="I266" s="297"/>
      <c r="J266" s="298"/>
    </row>
    <row r="268" spans="1:10" x14ac:dyDescent="0.25">
      <c r="A268" s="32" t="s">
        <v>545</v>
      </c>
    </row>
    <row r="269" spans="1:10" x14ac:dyDescent="0.25">
      <c r="A269" s="32" t="s">
        <v>546</v>
      </c>
    </row>
    <row r="270" spans="1:10" x14ac:dyDescent="0.25">
      <c r="A270" s="30" t="s">
        <v>166</v>
      </c>
      <c r="B270" s="286" t="s">
        <v>547</v>
      </c>
      <c r="C270" s="292"/>
      <c r="D270" s="292"/>
      <c r="E270" s="287"/>
      <c r="F270" s="286" t="s">
        <v>460</v>
      </c>
      <c r="G270" s="292"/>
      <c r="H270" s="287"/>
      <c r="I270" s="286" t="s">
        <v>461</v>
      </c>
      <c r="J270" s="287"/>
    </row>
    <row r="271" spans="1:10" x14ac:dyDescent="0.25">
      <c r="A271" s="30"/>
      <c r="B271" s="286" t="s">
        <v>548</v>
      </c>
      <c r="C271" s="292"/>
      <c r="D271" s="292"/>
      <c r="E271" s="287"/>
      <c r="F271" s="286"/>
      <c r="G271" s="292"/>
      <c r="H271" s="287"/>
      <c r="I271" s="286"/>
      <c r="J271" s="287"/>
    </row>
    <row r="272" spans="1:10" x14ac:dyDescent="0.25">
      <c r="A272" s="30"/>
      <c r="B272" s="286" t="s">
        <v>549</v>
      </c>
      <c r="C272" s="292"/>
      <c r="D272" s="292"/>
      <c r="E272" s="287"/>
      <c r="F272" s="286"/>
      <c r="G272" s="292"/>
      <c r="H272" s="287"/>
      <c r="I272" s="286"/>
      <c r="J272" s="287"/>
    </row>
    <row r="273" spans="1:10" x14ac:dyDescent="0.25">
      <c r="A273" s="30"/>
      <c r="B273" s="286" t="s">
        <v>550</v>
      </c>
      <c r="C273" s="292"/>
      <c r="D273" s="292"/>
      <c r="E273" s="287"/>
      <c r="F273" s="286"/>
      <c r="G273" s="292"/>
      <c r="H273" s="287"/>
      <c r="I273" s="286"/>
      <c r="J273" s="287"/>
    </row>
    <row r="274" spans="1:10" x14ac:dyDescent="0.25">
      <c r="A274" s="30"/>
      <c r="B274" s="291" t="s">
        <v>286</v>
      </c>
      <c r="C274" s="291"/>
      <c r="D274" s="291"/>
      <c r="E274" s="291"/>
      <c r="F274" s="291"/>
      <c r="G274" s="291"/>
      <c r="H274" s="291"/>
      <c r="I274" s="291"/>
      <c r="J274" s="291"/>
    </row>
    <row r="276" spans="1:10" x14ac:dyDescent="0.25">
      <c r="A276" s="32" t="s">
        <v>551</v>
      </c>
    </row>
    <row r="277" spans="1:10" x14ac:dyDescent="0.25">
      <c r="A277" s="30" t="s">
        <v>166</v>
      </c>
      <c r="B277" s="291" t="s">
        <v>552</v>
      </c>
      <c r="C277" s="291"/>
      <c r="D277" s="286" t="s">
        <v>553</v>
      </c>
      <c r="E277" s="287"/>
      <c r="F277" s="286" t="s">
        <v>554</v>
      </c>
      <c r="G277" s="292"/>
      <c r="H277" s="287"/>
      <c r="I277" s="286" t="s">
        <v>541</v>
      </c>
      <c r="J277" s="287"/>
    </row>
    <row r="278" spans="1:10" x14ac:dyDescent="0.25">
      <c r="A278" s="30">
        <v>1</v>
      </c>
      <c r="B278" s="281" t="s">
        <v>15008</v>
      </c>
      <c r="C278" s="282"/>
      <c r="D278" s="293" t="s">
        <v>798</v>
      </c>
      <c r="E278" s="294"/>
      <c r="F278" s="283">
        <v>674289</v>
      </c>
      <c r="G278" s="284"/>
      <c r="H278" s="285"/>
      <c r="I278" s="286"/>
      <c r="J278" s="287"/>
    </row>
    <row r="279" spans="1:10" x14ac:dyDescent="0.25">
      <c r="A279" s="30">
        <v>2</v>
      </c>
      <c r="B279" s="281" t="s">
        <v>15008</v>
      </c>
      <c r="C279" s="282"/>
      <c r="D279" s="281" t="s">
        <v>15009</v>
      </c>
      <c r="E279" s="282"/>
      <c r="F279" s="283">
        <v>13844923</v>
      </c>
      <c r="G279" s="284"/>
      <c r="H279" s="285"/>
      <c r="I279" s="286"/>
      <c r="J279" s="287"/>
    </row>
    <row r="280" spans="1:10" x14ac:dyDescent="0.25">
      <c r="A280" s="30">
        <v>3</v>
      </c>
      <c r="B280" s="281" t="s">
        <v>15008</v>
      </c>
      <c r="C280" s="282"/>
      <c r="D280" s="281" t="s">
        <v>15010</v>
      </c>
      <c r="E280" s="282"/>
      <c r="F280" s="288">
        <v>10000000</v>
      </c>
      <c r="G280" s="289"/>
      <c r="H280" s="290"/>
      <c r="I280" s="286"/>
      <c r="J280" s="287"/>
    </row>
    <row r="282" spans="1:10" x14ac:dyDescent="0.25">
      <c r="A282" s="279" t="s">
        <v>555</v>
      </c>
      <c r="B282" s="279"/>
      <c r="C282" s="279"/>
      <c r="D282" s="279"/>
      <c r="E282" s="279"/>
      <c r="F282" s="279"/>
      <c r="G282" s="279"/>
      <c r="H282" s="279"/>
      <c r="I282" s="279"/>
      <c r="J282" s="279"/>
    </row>
    <row r="284" spans="1:10" ht="29.25" customHeight="1" x14ac:dyDescent="0.25">
      <c r="A284" s="280" t="s">
        <v>556</v>
      </c>
      <c r="B284" s="280"/>
      <c r="C284" s="280"/>
      <c r="D284" s="280"/>
      <c r="E284" s="280"/>
      <c r="F284" s="280"/>
      <c r="G284" s="280"/>
      <c r="H284" s="280"/>
      <c r="I284" s="280"/>
      <c r="J284" s="280"/>
    </row>
    <row r="286" spans="1:10" ht="14.95" thickBot="1" x14ac:dyDescent="0.3">
      <c r="A286" s="26"/>
      <c r="B286" s="26"/>
      <c r="C286" s="26"/>
      <c r="D286" s="26"/>
      <c r="E286" s="26"/>
      <c r="F286" s="26"/>
      <c r="G286" s="26"/>
      <c r="H286" s="26"/>
      <c r="I286" s="26"/>
      <c r="J286" s="26"/>
    </row>
    <row r="287" spans="1:10" ht="14.95" thickBot="1" x14ac:dyDescent="0.3">
      <c r="A287" s="27"/>
      <c r="B287" s="27"/>
      <c r="C287" s="27"/>
      <c r="D287" s="27"/>
      <c r="E287" s="27"/>
      <c r="F287" s="27"/>
      <c r="G287" s="27"/>
      <c r="H287" s="27"/>
      <c r="I287" s="27"/>
      <c r="J287" s="27"/>
    </row>
    <row r="288" spans="1:10" ht="14.95" thickBot="1" x14ac:dyDescent="0.3">
      <c r="A288" s="27"/>
      <c r="B288" s="27"/>
      <c r="C288" s="27"/>
      <c r="D288" s="27"/>
      <c r="E288" s="27"/>
      <c r="F288" s="27"/>
      <c r="G288" s="27"/>
      <c r="H288" s="27"/>
      <c r="I288" s="27"/>
      <c r="J288" s="27"/>
    </row>
    <row r="289" spans="1:10" ht="14.95" thickBot="1" x14ac:dyDescent="0.3">
      <c r="A289" s="26"/>
      <c r="B289" s="26"/>
      <c r="C289" s="26"/>
      <c r="D289" s="26"/>
      <c r="E289" s="26"/>
      <c r="F289" s="26"/>
      <c r="G289" s="26"/>
      <c r="H289" s="26"/>
      <c r="I289" s="26"/>
      <c r="J289" s="26"/>
    </row>
    <row r="291" spans="1:10" x14ac:dyDescent="0.25">
      <c r="A291" s="279" t="s">
        <v>244</v>
      </c>
      <c r="B291" s="279"/>
      <c r="C291" s="279"/>
      <c r="D291" s="279"/>
      <c r="E291" s="279"/>
      <c r="F291" s="279"/>
      <c r="G291" s="279"/>
      <c r="H291" s="279"/>
      <c r="I291" s="279"/>
      <c r="J291" s="279"/>
    </row>
    <row r="293" spans="1:10" ht="29.25" customHeight="1" x14ac:dyDescent="0.25">
      <c r="A293" s="280" t="s">
        <v>557</v>
      </c>
      <c r="B293" s="280"/>
      <c r="C293" s="280"/>
      <c r="D293" s="280"/>
      <c r="E293" s="280"/>
      <c r="F293" s="280"/>
      <c r="G293" s="280"/>
      <c r="H293" s="280"/>
      <c r="I293" s="280"/>
      <c r="J293" s="280"/>
    </row>
    <row r="294" spans="1:10" x14ac:dyDescent="0.25">
      <c r="A294" s="32" t="s">
        <v>244</v>
      </c>
    </row>
    <row r="295" spans="1:10" ht="14.95" thickBot="1" x14ac:dyDescent="0.3">
      <c r="A295" s="26"/>
      <c r="B295" s="26"/>
      <c r="C295" s="26"/>
      <c r="D295" s="26"/>
      <c r="E295" s="26"/>
      <c r="F295" s="26"/>
      <c r="G295" s="26"/>
      <c r="H295" s="26"/>
      <c r="I295" s="26"/>
      <c r="J295" s="26"/>
    </row>
    <row r="296" spans="1:10" ht="14.95" thickBot="1" x14ac:dyDescent="0.3">
      <c r="A296" s="27"/>
      <c r="B296" s="27"/>
      <c r="C296" s="27"/>
      <c r="D296" s="27"/>
      <c r="E296" s="27"/>
      <c r="F296" s="27"/>
      <c r="G296" s="27"/>
      <c r="H296" s="27"/>
      <c r="I296" s="27"/>
      <c r="J296" s="27"/>
    </row>
    <row r="297" spans="1:10" ht="14.95" thickBot="1" x14ac:dyDescent="0.3">
      <c r="A297" s="27"/>
      <c r="B297" s="27"/>
      <c r="C297" s="27"/>
      <c r="D297" s="27"/>
      <c r="E297" s="27"/>
      <c r="F297" s="27"/>
      <c r="G297" s="27"/>
      <c r="H297" s="27"/>
      <c r="I297" s="27"/>
      <c r="J297" s="27"/>
    </row>
    <row r="298" spans="1:10" ht="14.95" thickBot="1" x14ac:dyDescent="0.3">
      <c r="A298" s="26"/>
      <c r="B298" s="26"/>
      <c r="C298" s="26"/>
      <c r="D298" s="26"/>
      <c r="E298" s="26"/>
      <c r="F298" s="26"/>
      <c r="G298" s="26"/>
      <c r="H298" s="26"/>
      <c r="I298" s="26"/>
      <c r="J298" s="26"/>
    </row>
    <row r="301" spans="1:10" x14ac:dyDescent="0.25">
      <c r="C301" s="208"/>
      <c r="D301" s="208"/>
      <c r="E301" s="208"/>
      <c r="F301" s="3"/>
      <c r="G301" s="3"/>
    </row>
    <row r="302" spans="1:10" x14ac:dyDescent="0.25">
      <c r="C302"/>
      <c r="D302"/>
      <c r="E302"/>
      <c r="F302" s="2"/>
      <c r="G302" s="2"/>
    </row>
    <row r="303" spans="1:10" ht="21.75" customHeight="1" x14ac:dyDescent="0.25">
      <c r="C303" s="208" t="s">
        <v>160</v>
      </c>
      <c r="D303" s="208"/>
      <c r="E303" s="208"/>
      <c r="F303" s="3"/>
      <c r="G303" s="3" t="s">
        <v>164</v>
      </c>
      <c r="H303" s="69"/>
      <c r="J303" s="24" t="s">
        <v>558</v>
      </c>
    </row>
    <row r="304" spans="1:10" x14ac:dyDescent="0.25">
      <c r="C304"/>
      <c r="D304"/>
      <c r="E304"/>
      <c r="F304" s="2"/>
      <c r="G304" s="2"/>
    </row>
    <row r="305" spans="2:12" ht="21.75" customHeight="1" x14ac:dyDescent="0.25">
      <c r="C305" s="208" t="s">
        <v>161</v>
      </c>
      <c r="D305" s="208"/>
      <c r="E305" s="208"/>
      <c r="F305" s="3"/>
      <c r="G305" s="276" t="s">
        <v>165</v>
      </c>
      <c r="H305" s="276"/>
    </row>
    <row r="316" spans="2:12" x14ac:dyDescent="0.25">
      <c r="K316" s="73"/>
    </row>
    <row r="317" spans="2:12" x14ac:dyDescent="0.25">
      <c r="B317" s="273" t="s">
        <v>1175</v>
      </c>
      <c r="C317" s="273"/>
      <c r="D317" s="274" t="s">
        <v>1176</v>
      </c>
      <c r="E317" s="274"/>
      <c r="F317" s="274"/>
      <c r="G317" s="274"/>
      <c r="H317" s="73">
        <v>0</v>
      </c>
      <c r="I317" s="73">
        <v>0</v>
      </c>
      <c r="J317" s="275"/>
      <c r="K317" s="275"/>
      <c r="L317" s="73">
        <v>0</v>
      </c>
    </row>
    <row r="318" spans="2:12" x14ac:dyDescent="0.25">
      <c r="B318" s="277" t="s">
        <v>578</v>
      </c>
      <c r="C318" s="277"/>
      <c r="D318" s="278" t="s">
        <v>60</v>
      </c>
      <c r="E318" s="278"/>
      <c r="F318" s="278"/>
      <c r="G318" s="278"/>
      <c r="H318" s="278"/>
      <c r="I318" s="278"/>
      <c r="J318" s="278"/>
      <c r="K318" s="278"/>
      <c r="L318" s="278"/>
    </row>
    <row r="319" spans="2:12" x14ac:dyDescent="0.25">
      <c r="B319" s="273" t="s">
        <v>6475</v>
      </c>
      <c r="C319" s="273"/>
      <c r="D319" s="274"/>
      <c r="E319" s="274"/>
      <c r="F319" s="274"/>
      <c r="G319" s="274"/>
      <c r="H319" s="73">
        <v>0</v>
      </c>
      <c r="I319" s="73">
        <v>0</v>
      </c>
      <c r="J319" s="275">
        <v>0</v>
      </c>
      <c r="K319" s="275"/>
      <c r="L319" s="86">
        <v>674289</v>
      </c>
    </row>
  </sheetData>
  <mergeCells count="553">
    <mergeCell ref="C5:D5"/>
    <mergeCell ref="E5:F5"/>
    <mergeCell ref="G5:H5"/>
    <mergeCell ref="I5:J5"/>
    <mergeCell ref="C6:D6"/>
    <mergeCell ref="E6:F6"/>
    <mergeCell ref="G6:H6"/>
    <mergeCell ref="I6:J6"/>
    <mergeCell ref="A1:J1"/>
    <mergeCell ref="C3:D3"/>
    <mergeCell ref="E3:F3"/>
    <mergeCell ref="G3:H3"/>
    <mergeCell ref="I3:J3"/>
    <mergeCell ref="C4:D4"/>
    <mergeCell ref="E4:F4"/>
    <mergeCell ref="G4:H4"/>
    <mergeCell ref="I4:J4"/>
    <mergeCell ref="C12:D12"/>
    <mergeCell ref="E12:F12"/>
    <mergeCell ref="G12:H12"/>
    <mergeCell ref="I12:J12"/>
    <mergeCell ref="C13:D13"/>
    <mergeCell ref="E13:F13"/>
    <mergeCell ref="G13:H13"/>
    <mergeCell ref="I13:J13"/>
    <mergeCell ref="A8:J8"/>
    <mergeCell ref="A10:A11"/>
    <mergeCell ref="B10:B11"/>
    <mergeCell ref="C10:F10"/>
    <mergeCell ref="G10:J10"/>
    <mergeCell ref="C11:D11"/>
    <mergeCell ref="E11:F11"/>
    <mergeCell ref="G11:H11"/>
    <mergeCell ref="I11:J11"/>
    <mergeCell ref="E23:F23"/>
    <mergeCell ref="G23:H23"/>
    <mergeCell ref="I23:J23"/>
    <mergeCell ref="C24:D24"/>
    <mergeCell ref="E24:F24"/>
    <mergeCell ref="G24:H24"/>
    <mergeCell ref="I24:J24"/>
    <mergeCell ref="C14:D14"/>
    <mergeCell ref="E14:F14"/>
    <mergeCell ref="G14:H14"/>
    <mergeCell ref="I14:J14"/>
    <mergeCell ref="A20:J20"/>
    <mergeCell ref="A22:A23"/>
    <mergeCell ref="B22:B23"/>
    <mergeCell ref="C22:F22"/>
    <mergeCell ref="G22:J22"/>
    <mergeCell ref="C23:D23"/>
    <mergeCell ref="A28:J28"/>
    <mergeCell ref="A35:J35"/>
    <mergeCell ref="A36:J36"/>
    <mergeCell ref="A39:J39"/>
    <mergeCell ref="B41:D41"/>
    <mergeCell ref="E41:G41"/>
    <mergeCell ref="H41:J41"/>
    <mergeCell ref="C25:D25"/>
    <mergeCell ref="E25:F25"/>
    <mergeCell ref="G25:H25"/>
    <mergeCell ref="I25:J25"/>
    <mergeCell ref="C26:D26"/>
    <mergeCell ref="E26:F26"/>
    <mergeCell ref="G26:H26"/>
    <mergeCell ref="I26:J26"/>
    <mergeCell ref="B44:D44"/>
    <mergeCell ref="E44:G44"/>
    <mergeCell ref="H44:J44"/>
    <mergeCell ref="A50:J50"/>
    <mergeCell ref="B52:D52"/>
    <mergeCell ref="E52:G52"/>
    <mergeCell ref="H52:J52"/>
    <mergeCell ref="B42:D42"/>
    <mergeCell ref="E42:G42"/>
    <mergeCell ref="H42:J42"/>
    <mergeCell ref="B43:D43"/>
    <mergeCell ref="E43:G43"/>
    <mergeCell ref="H43:J43"/>
    <mergeCell ref="B55:D55"/>
    <mergeCell ref="E55:G55"/>
    <mergeCell ref="H55:J55"/>
    <mergeCell ref="B58:D58"/>
    <mergeCell ref="E58:G58"/>
    <mergeCell ref="H58:J58"/>
    <mergeCell ref="B53:D53"/>
    <mergeCell ref="E53:G53"/>
    <mergeCell ref="H53:J53"/>
    <mergeCell ref="B54:D54"/>
    <mergeCell ref="E54:G54"/>
    <mergeCell ref="H54:J54"/>
    <mergeCell ref="B61:D61"/>
    <mergeCell ref="E61:G61"/>
    <mergeCell ref="H61:J61"/>
    <mergeCell ref="B62:D62"/>
    <mergeCell ref="E62:G62"/>
    <mergeCell ref="H62:J62"/>
    <mergeCell ref="B59:D59"/>
    <mergeCell ref="E59:G59"/>
    <mergeCell ref="H59:J59"/>
    <mergeCell ref="B60:D60"/>
    <mergeCell ref="E60:G60"/>
    <mergeCell ref="H60:J60"/>
    <mergeCell ref="A67:A68"/>
    <mergeCell ref="B67:D68"/>
    <mergeCell ref="E67:G67"/>
    <mergeCell ref="H67:J67"/>
    <mergeCell ref="F68:G68"/>
    <mergeCell ref="H68:I68"/>
    <mergeCell ref="B63:D63"/>
    <mergeCell ref="E63:G63"/>
    <mergeCell ref="H63:J63"/>
    <mergeCell ref="B64:D64"/>
    <mergeCell ref="E64:G64"/>
    <mergeCell ref="H64:J64"/>
    <mergeCell ref="B71:D71"/>
    <mergeCell ref="F71:G71"/>
    <mergeCell ref="H71:I71"/>
    <mergeCell ref="B72:D72"/>
    <mergeCell ref="F72:G72"/>
    <mergeCell ref="H72:I72"/>
    <mergeCell ref="B69:D69"/>
    <mergeCell ref="F69:G69"/>
    <mergeCell ref="H69:I69"/>
    <mergeCell ref="B70:D70"/>
    <mergeCell ref="F70:G70"/>
    <mergeCell ref="H70:I70"/>
    <mergeCell ref="B75:D75"/>
    <mergeCell ref="F75:G75"/>
    <mergeCell ref="H75:I75"/>
    <mergeCell ref="C79:D79"/>
    <mergeCell ref="F79:G79"/>
    <mergeCell ref="H79:I79"/>
    <mergeCell ref="B73:D73"/>
    <mergeCell ref="F73:G73"/>
    <mergeCell ref="H73:I73"/>
    <mergeCell ref="B74:D74"/>
    <mergeCell ref="F74:G74"/>
    <mergeCell ref="H74:I74"/>
    <mergeCell ref="C82:D82"/>
    <mergeCell ref="F82:G82"/>
    <mergeCell ref="H82:I82"/>
    <mergeCell ref="C83:D83"/>
    <mergeCell ref="F83:G83"/>
    <mergeCell ref="H83:I83"/>
    <mergeCell ref="C80:D80"/>
    <mergeCell ref="F80:G80"/>
    <mergeCell ref="H80:I80"/>
    <mergeCell ref="C81:D81"/>
    <mergeCell ref="F81:G81"/>
    <mergeCell ref="H81:I81"/>
    <mergeCell ref="B93:D93"/>
    <mergeCell ref="E93:G93"/>
    <mergeCell ref="H93:J93"/>
    <mergeCell ref="B94:D94"/>
    <mergeCell ref="E94:G94"/>
    <mergeCell ref="H94:J94"/>
    <mergeCell ref="B91:D91"/>
    <mergeCell ref="E91:G91"/>
    <mergeCell ref="H91:J91"/>
    <mergeCell ref="B92:D92"/>
    <mergeCell ref="E92:G92"/>
    <mergeCell ref="H92:J92"/>
    <mergeCell ref="A100:A102"/>
    <mergeCell ref="B100:D100"/>
    <mergeCell ref="F100:G100"/>
    <mergeCell ref="H100:I100"/>
    <mergeCell ref="B101:D101"/>
    <mergeCell ref="F101:G101"/>
    <mergeCell ref="H101:I101"/>
    <mergeCell ref="A97:A98"/>
    <mergeCell ref="B97:D98"/>
    <mergeCell ref="E97:G97"/>
    <mergeCell ref="H97:J97"/>
    <mergeCell ref="F98:G98"/>
    <mergeCell ref="H98:I98"/>
    <mergeCell ref="B102:D102"/>
    <mergeCell ref="F102:G102"/>
    <mergeCell ref="H102:I102"/>
    <mergeCell ref="B103:D103"/>
    <mergeCell ref="F103:G103"/>
    <mergeCell ref="H103:I103"/>
    <mergeCell ref="B99:D99"/>
    <mergeCell ref="F99:G99"/>
    <mergeCell ref="H99:I99"/>
    <mergeCell ref="F113:G113"/>
    <mergeCell ref="H113:I113"/>
    <mergeCell ref="C114:D114"/>
    <mergeCell ref="F114:G114"/>
    <mergeCell ref="H114:I114"/>
    <mergeCell ref="C115:D115"/>
    <mergeCell ref="F115:G115"/>
    <mergeCell ref="H115:I115"/>
    <mergeCell ref="B104:D104"/>
    <mergeCell ref="F104:G104"/>
    <mergeCell ref="H104:I104"/>
    <mergeCell ref="A110:J110"/>
    <mergeCell ref="A112:A113"/>
    <mergeCell ref="B112:B113"/>
    <mergeCell ref="C112:E112"/>
    <mergeCell ref="F112:I112"/>
    <mergeCell ref="J112:J113"/>
    <mergeCell ref="C113:D113"/>
    <mergeCell ref="B121:C121"/>
    <mergeCell ref="D121:E121"/>
    <mergeCell ref="F121:H121"/>
    <mergeCell ref="I121:J121"/>
    <mergeCell ref="B122:C122"/>
    <mergeCell ref="D122:E122"/>
    <mergeCell ref="F122:H122"/>
    <mergeCell ref="I122:J122"/>
    <mergeCell ref="C116:D116"/>
    <mergeCell ref="F116:G116"/>
    <mergeCell ref="H116:I116"/>
    <mergeCell ref="C117:D117"/>
    <mergeCell ref="F117:G117"/>
    <mergeCell ref="H117:I117"/>
    <mergeCell ref="B123:C123"/>
    <mergeCell ref="D123:E123"/>
    <mergeCell ref="F123:H123"/>
    <mergeCell ref="I123:J123"/>
    <mergeCell ref="A124:A126"/>
    <mergeCell ref="B124:C124"/>
    <mergeCell ref="D124:E124"/>
    <mergeCell ref="F124:H124"/>
    <mergeCell ref="I124:J124"/>
    <mergeCell ref="B125:C125"/>
    <mergeCell ref="A128:A130"/>
    <mergeCell ref="B128:C128"/>
    <mergeCell ref="D128:E128"/>
    <mergeCell ref="F128:H128"/>
    <mergeCell ref="I128:J128"/>
    <mergeCell ref="B129:C129"/>
    <mergeCell ref="D125:E125"/>
    <mergeCell ref="F125:H125"/>
    <mergeCell ref="I125:J125"/>
    <mergeCell ref="B126:C126"/>
    <mergeCell ref="D126:E126"/>
    <mergeCell ref="F126:H126"/>
    <mergeCell ref="I126:J126"/>
    <mergeCell ref="D129:E129"/>
    <mergeCell ref="F129:H129"/>
    <mergeCell ref="I129:J129"/>
    <mergeCell ref="B130:C130"/>
    <mergeCell ref="D130:E130"/>
    <mergeCell ref="F130:H130"/>
    <mergeCell ref="I130:J130"/>
    <mergeCell ref="B127:C127"/>
    <mergeCell ref="D127:E127"/>
    <mergeCell ref="F127:H127"/>
    <mergeCell ref="I127:J127"/>
    <mergeCell ref="C135:D135"/>
    <mergeCell ref="E135:F135"/>
    <mergeCell ref="G135:I135"/>
    <mergeCell ref="C136:D136"/>
    <mergeCell ref="E136:F136"/>
    <mergeCell ref="G136:I136"/>
    <mergeCell ref="B131:C131"/>
    <mergeCell ref="D131:E131"/>
    <mergeCell ref="F131:H131"/>
    <mergeCell ref="I131:J131"/>
    <mergeCell ref="C134:D134"/>
    <mergeCell ref="G134:I134"/>
    <mergeCell ref="A149:J149"/>
    <mergeCell ref="B151:E151"/>
    <mergeCell ref="F151:H151"/>
    <mergeCell ref="I151:J151"/>
    <mergeCell ref="B152:E152"/>
    <mergeCell ref="F152:H152"/>
    <mergeCell ref="I152:J152"/>
    <mergeCell ref="C137:D137"/>
    <mergeCell ref="E137:F137"/>
    <mergeCell ref="G137:I137"/>
    <mergeCell ref="C138:D138"/>
    <mergeCell ref="E138:F138"/>
    <mergeCell ref="G138:I138"/>
    <mergeCell ref="A155:A156"/>
    <mergeCell ref="B155:E155"/>
    <mergeCell ref="F155:H155"/>
    <mergeCell ref="I155:J155"/>
    <mergeCell ref="B156:E156"/>
    <mergeCell ref="F156:H156"/>
    <mergeCell ref="I156:J156"/>
    <mergeCell ref="A153:A154"/>
    <mergeCell ref="B153:E153"/>
    <mergeCell ref="F153:H153"/>
    <mergeCell ref="I153:J153"/>
    <mergeCell ref="B154:E154"/>
    <mergeCell ref="F154:H154"/>
    <mergeCell ref="I154:J154"/>
    <mergeCell ref="B159:E159"/>
    <mergeCell ref="F159:H159"/>
    <mergeCell ref="I159:J159"/>
    <mergeCell ref="B160:E160"/>
    <mergeCell ref="F160:H160"/>
    <mergeCell ref="I160:J160"/>
    <mergeCell ref="B157:E157"/>
    <mergeCell ref="F157:H157"/>
    <mergeCell ref="I157:J157"/>
    <mergeCell ref="B158:E158"/>
    <mergeCell ref="F158:H158"/>
    <mergeCell ref="I158:J158"/>
    <mergeCell ref="A163:A164"/>
    <mergeCell ref="B163:E163"/>
    <mergeCell ref="F163:H163"/>
    <mergeCell ref="I163:J163"/>
    <mergeCell ref="B164:E164"/>
    <mergeCell ref="F164:H164"/>
    <mergeCell ref="I164:J164"/>
    <mergeCell ref="A161:A162"/>
    <mergeCell ref="B161:E161"/>
    <mergeCell ref="F161:H161"/>
    <mergeCell ref="I161:J161"/>
    <mergeCell ref="B162:E162"/>
    <mergeCell ref="F162:H162"/>
    <mergeCell ref="I162:J162"/>
    <mergeCell ref="B172:E172"/>
    <mergeCell ref="F172:H172"/>
    <mergeCell ref="I172:J172"/>
    <mergeCell ref="B173:E173"/>
    <mergeCell ref="F173:H173"/>
    <mergeCell ref="I173:J173"/>
    <mergeCell ref="B165:E165"/>
    <mergeCell ref="F165:H165"/>
    <mergeCell ref="I165:J165"/>
    <mergeCell ref="A166:J166"/>
    <mergeCell ref="A167:J167"/>
    <mergeCell ref="A170:J170"/>
    <mergeCell ref="B178:E178"/>
    <mergeCell ref="F178:H178"/>
    <mergeCell ref="I178:J178"/>
    <mergeCell ref="B179:E179"/>
    <mergeCell ref="F179:H179"/>
    <mergeCell ref="I179:J179"/>
    <mergeCell ref="B174:E174"/>
    <mergeCell ref="F174:H174"/>
    <mergeCell ref="I174:J174"/>
    <mergeCell ref="B175:E175"/>
    <mergeCell ref="F175:H175"/>
    <mergeCell ref="I175:J175"/>
    <mergeCell ref="B182:E182"/>
    <mergeCell ref="F182:H182"/>
    <mergeCell ref="I182:J182"/>
    <mergeCell ref="B183:E183"/>
    <mergeCell ref="F183:H183"/>
    <mergeCell ref="I183:J183"/>
    <mergeCell ref="B180:E180"/>
    <mergeCell ref="F180:H180"/>
    <mergeCell ref="I180:J180"/>
    <mergeCell ref="B181:E181"/>
    <mergeCell ref="F181:H181"/>
    <mergeCell ref="I181:J181"/>
    <mergeCell ref="B188:E188"/>
    <mergeCell ref="F188:H188"/>
    <mergeCell ref="I188:J188"/>
    <mergeCell ref="B189:E189"/>
    <mergeCell ref="F189:H189"/>
    <mergeCell ref="I189:J189"/>
    <mergeCell ref="B184:E184"/>
    <mergeCell ref="F184:H184"/>
    <mergeCell ref="I184:J184"/>
    <mergeCell ref="B187:E187"/>
    <mergeCell ref="F187:H187"/>
    <mergeCell ref="I187:J187"/>
    <mergeCell ref="B192:E192"/>
    <mergeCell ref="F192:H192"/>
    <mergeCell ref="I192:J192"/>
    <mergeCell ref="B193:E193"/>
    <mergeCell ref="F193:H193"/>
    <mergeCell ref="I193:J193"/>
    <mergeCell ref="B190:E190"/>
    <mergeCell ref="F190:H190"/>
    <mergeCell ref="I190:J190"/>
    <mergeCell ref="B191:E191"/>
    <mergeCell ref="F191:H191"/>
    <mergeCell ref="I191:J191"/>
    <mergeCell ref="B202:D202"/>
    <mergeCell ref="F202:G202"/>
    <mergeCell ref="B203:D203"/>
    <mergeCell ref="F203:G203"/>
    <mergeCell ref="B200:D200"/>
    <mergeCell ref="F200:G200"/>
    <mergeCell ref="B201:D201"/>
    <mergeCell ref="F201:G201"/>
    <mergeCell ref="A196:J196"/>
    <mergeCell ref="A198:A199"/>
    <mergeCell ref="B198:D199"/>
    <mergeCell ref="E198:G198"/>
    <mergeCell ref="H198:J198"/>
    <mergeCell ref="F199:G199"/>
    <mergeCell ref="H199:I199"/>
    <mergeCell ref="B208:D208"/>
    <mergeCell ref="F208:G208"/>
    <mergeCell ref="B209:D209"/>
    <mergeCell ref="F209:G209"/>
    <mergeCell ref="B206:D206"/>
    <mergeCell ref="F206:G206"/>
    <mergeCell ref="B207:D207"/>
    <mergeCell ref="F207:G207"/>
    <mergeCell ref="B204:D204"/>
    <mergeCell ref="F204:G204"/>
    <mergeCell ref="B205:D205"/>
    <mergeCell ref="F205:G205"/>
    <mergeCell ref="B214:D214"/>
    <mergeCell ref="F214:G214"/>
    <mergeCell ref="B215:D215"/>
    <mergeCell ref="F215:G215"/>
    <mergeCell ref="B212:D212"/>
    <mergeCell ref="F212:G212"/>
    <mergeCell ref="B213:D213"/>
    <mergeCell ref="F213:G213"/>
    <mergeCell ref="B210:D210"/>
    <mergeCell ref="F210:G210"/>
    <mergeCell ref="B211:D211"/>
    <mergeCell ref="F211:G211"/>
    <mergeCell ref="B220:D220"/>
    <mergeCell ref="F220:G220"/>
    <mergeCell ref="B221:D221"/>
    <mergeCell ref="F221:G221"/>
    <mergeCell ref="B218:D218"/>
    <mergeCell ref="F218:G218"/>
    <mergeCell ref="B219:D219"/>
    <mergeCell ref="F219:G219"/>
    <mergeCell ref="B216:D216"/>
    <mergeCell ref="F216:G216"/>
    <mergeCell ref="B217:D217"/>
    <mergeCell ref="F217:G217"/>
    <mergeCell ref="B226:E226"/>
    <mergeCell ref="F226:H226"/>
    <mergeCell ref="I226:J226"/>
    <mergeCell ref="B227:E227"/>
    <mergeCell ref="F227:H227"/>
    <mergeCell ref="I227:J227"/>
    <mergeCell ref="B222:D222"/>
    <mergeCell ref="F222:G222"/>
    <mergeCell ref="B223:D223"/>
    <mergeCell ref="F223:G223"/>
    <mergeCell ref="B230:E230"/>
    <mergeCell ref="F230:H230"/>
    <mergeCell ref="I230:J230"/>
    <mergeCell ref="B231:E231"/>
    <mergeCell ref="F231:H231"/>
    <mergeCell ref="I231:J231"/>
    <mergeCell ref="B228:E228"/>
    <mergeCell ref="F228:H228"/>
    <mergeCell ref="I228:J228"/>
    <mergeCell ref="B229:E229"/>
    <mergeCell ref="F229:H229"/>
    <mergeCell ref="I229:J229"/>
    <mergeCell ref="B236:D236"/>
    <mergeCell ref="F236:H236"/>
    <mergeCell ref="I236:J236"/>
    <mergeCell ref="B237:D237"/>
    <mergeCell ref="F237:H237"/>
    <mergeCell ref="I237:J237"/>
    <mergeCell ref="A234:A235"/>
    <mergeCell ref="B234:D235"/>
    <mergeCell ref="E234:E235"/>
    <mergeCell ref="F234:J234"/>
    <mergeCell ref="F235:H235"/>
    <mergeCell ref="I235:J235"/>
    <mergeCell ref="B240:D240"/>
    <mergeCell ref="F240:H240"/>
    <mergeCell ref="I240:J240"/>
    <mergeCell ref="B241:D241"/>
    <mergeCell ref="F241:H241"/>
    <mergeCell ref="I241:J241"/>
    <mergeCell ref="B238:D238"/>
    <mergeCell ref="F238:H238"/>
    <mergeCell ref="I238:J238"/>
    <mergeCell ref="B239:D239"/>
    <mergeCell ref="F239:H239"/>
    <mergeCell ref="I239:J239"/>
    <mergeCell ref="B247:E247"/>
    <mergeCell ref="F247:H247"/>
    <mergeCell ref="I247:J247"/>
    <mergeCell ref="B248:E248"/>
    <mergeCell ref="F248:H248"/>
    <mergeCell ref="I248:J248"/>
    <mergeCell ref="B242:D242"/>
    <mergeCell ref="F242:H242"/>
    <mergeCell ref="I242:J242"/>
    <mergeCell ref="A244:J244"/>
    <mergeCell ref="B246:E246"/>
    <mergeCell ref="F246:H246"/>
    <mergeCell ref="I246:J246"/>
    <mergeCell ref="A264:B264"/>
    <mergeCell ref="C264:D264"/>
    <mergeCell ref="F264:H264"/>
    <mergeCell ref="I264:J264"/>
    <mergeCell ref="A265:B265"/>
    <mergeCell ref="C265:D265"/>
    <mergeCell ref="F265:H265"/>
    <mergeCell ref="I265:J265"/>
    <mergeCell ref="B249:E249"/>
    <mergeCell ref="F249:H249"/>
    <mergeCell ref="I249:J249"/>
    <mergeCell ref="A260:J260"/>
    <mergeCell ref="A263:B263"/>
    <mergeCell ref="C263:D263"/>
    <mergeCell ref="F263:H263"/>
    <mergeCell ref="I263:J263"/>
    <mergeCell ref="B271:E271"/>
    <mergeCell ref="F271:H271"/>
    <mergeCell ref="I271:J271"/>
    <mergeCell ref="B272:E272"/>
    <mergeCell ref="F272:H272"/>
    <mergeCell ref="I272:J272"/>
    <mergeCell ref="A266:B266"/>
    <mergeCell ref="C266:D266"/>
    <mergeCell ref="F266:H266"/>
    <mergeCell ref="I266:J266"/>
    <mergeCell ref="B270:E270"/>
    <mergeCell ref="F270:H270"/>
    <mergeCell ref="I270:J270"/>
    <mergeCell ref="B277:C277"/>
    <mergeCell ref="D277:E277"/>
    <mergeCell ref="F277:H277"/>
    <mergeCell ref="I277:J277"/>
    <mergeCell ref="B278:C278"/>
    <mergeCell ref="D278:E278"/>
    <mergeCell ref="F278:H278"/>
    <mergeCell ref="I278:J278"/>
    <mergeCell ref="B273:E273"/>
    <mergeCell ref="F273:H273"/>
    <mergeCell ref="I273:J273"/>
    <mergeCell ref="B274:E274"/>
    <mergeCell ref="F274:H274"/>
    <mergeCell ref="I274:J274"/>
    <mergeCell ref="A282:J282"/>
    <mergeCell ref="A284:J284"/>
    <mergeCell ref="A291:J291"/>
    <mergeCell ref="A293:J293"/>
    <mergeCell ref="C301:E301"/>
    <mergeCell ref="C303:E303"/>
    <mergeCell ref="B279:C279"/>
    <mergeCell ref="D279:E279"/>
    <mergeCell ref="F279:H279"/>
    <mergeCell ref="I279:J279"/>
    <mergeCell ref="B280:C280"/>
    <mergeCell ref="D280:E280"/>
    <mergeCell ref="F280:H280"/>
    <mergeCell ref="I280:J280"/>
    <mergeCell ref="B319:C319"/>
    <mergeCell ref="D319:G319"/>
    <mergeCell ref="J319:K319"/>
    <mergeCell ref="C305:E305"/>
    <mergeCell ref="G305:H305"/>
    <mergeCell ref="B317:C317"/>
    <mergeCell ref="D317:G317"/>
    <mergeCell ref="J317:K317"/>
    <mergeCell ref="B318:C318"/>
    <mergeCell ref="D318:L318"/>
  </mergeCells>
  <pageMargins left="1.95" right="0.7" top="0.75" bottom="0.75" header="0.3" footer="0.3"/>
  <pageSetup paperSize="9" scale="1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9618A-FF9B-42A8-82F0-3B752C75561C}">
  <sheetPr>
    <outlinePr summaryBelow="0"/>
  </sheetPr>
  <dimension ref="A1:Q374"/>
  <sheetViews>
    <sheetView showGridLines="0" topLeftCell="A32" zoomScaleNormal="100" workbookViewId="0">
      <selection activeCell="I61" sqref="I61:J61"/>
    </sheetView>
  </sheetViews>
  <sheetFormatPr defaultRowHeight="14.3" x14ac:dyDescent="0.25"/>
  <cols>
    <col min="1" max="1" width="6.375" customWidth="1"/>
    <col min="2" max="2" width="7" customWidth="1"/>
    <col min="3" max="3" width="20.875" customWidth="1"/>
    <col min="4" max="4" width="6.25" customWidth="1"/>
    <col min="5" max="5" width="14.25" customWidth="1"/>
    <col min="6" max="6" width="2.375" customWidth="1"/>
    <col min="7" max="7" width="15.75" customWidth="1"/>
    <col min="8" max="8" width="15.625" customWidth="1"/>
    <col min="9" max="9" width="7.375" customWidth="1"/>
    <col min="10" max="10" width="8.25" customWidth="1"/>
    <col min="11" max="11" width="10.625" customWidth="1"/>
    <col min="12" max="12" width="3" customWidth="1"/>
    <col min="13" max="13" width="1.375" customWidth="1"/>
    <col min="14" max="14" width="0.625" customWidth="1"/>
    <col min="15" max="15" width="12.75" customWidth="1"/>
    <col min="16" max="16" width="3" customWidth="1"/>
    <col min="17" max="17" width="15.625" customWidth="1"/>
  </cols>
  <sheetData>
    <row r="1" spans="1:17" ht="5.95" customHeight="1" x14ac:dyDescent="0.25"/>
    <row r="2" spans="1:17" ht="18" customHeight="1" x14ac:dyDescent="0.25">
      <c r="A2" s="360" t="s">
        <v>0</v>
      </c>
      <c r="B2" s="360"/>
      <c r="C2" s="360"/>
      <c r="D2" s="360"/>
      <c r="E2" s="360"/>
      <c r="F2" s="360"/>
      <c r="G2" s="360"/>
      <c r="H2" s="360"/>
      <c r="I2" s="360"/>
      <c r="J2" s="360"/>
      <c r="K2" s="360"/>
      <c r="L2" s="360"/>
      <c r="M2" s="360"/>
      <c r="N2" s="360"/>
      <c r="O2" s="360"/>
      <c r="P2" s="360"/>
      <c r="Q2" s="360"/>
    </row>
    <row r="3" spans="1:17" ht="18.7" customHeight="1" x14ac:dyDescent="0.25">
      <c r="A3" s="361" t="s">
        <v>567</v>
      </c>
      <c r="B3" s="361"/>
      <c r="C3" s="361"/>
      <c r="D3" s="361"/>
      <c r="E3" s="361"/>
      <c r="F3" s="361"/>
      <c r="G3" s="361"/>
      <c r="H3" s="361"/>
      <c r="I3" s="361"/>
      <c r="J3" s="361"/>
      <c r="K3" s="361"/>
      <c r="L3" s="361"/>
      <c r="M3" s="361"/>
      <c r="N3" s="361"/>
      <c r="O3" s="361"/>
      <c r="P3" s="361"/>
      <c r="Q3" s="361"/>
    </row>
    <row r="4" spans="1:17" ht="5.3" customHeight="1" x14ac:dyDescent="0.25"/>
    <row r="5" spans="1:17" ht="12.75" customHeight="1" x14ac:dyDescent="0.25">
      <c r="A5" s="58" t="s">
        <v>568</v>
      </c>
      <c r="B5" s="350" t="s">
        <v>569</v>
      </c>
      <c r="C5" s="350"/>
      <c r="D5" s="350"/>
      <c r="E5" s="350"/>
      <c r="F5" s="350"/>
      <c r="G5" s="350"/>
      <c r="H5" s="350"/>
      <c r="I5" s="350"/>
      <c r="J5" s="350"/>
      <c r="K5" s="350"/>
      <c r="L5" s="350"/>
      <c r="M5" s="352" t="s">
        <v>562</v>
      </c>
      <c r="N5" s="352"/>
      <c r="O5" s="352"/>
      <c r="P5" s="352"/>
      <c r="Q5" s="352"/>
    </row>
    <row r="6" spans="1:17" ht="23.95" customHeight="1" x14ac:dyDescent="0.25">
      <c r="A6" s="215" t="s">
        <v>570</v>
      </c>
      <c r="B6" s="215"/>
      <c r="C6" s="362" t="s">
        <v>571</v>
      </c>
      <c r="D6" s="362"/>
      <c r="E6" s="362"/>
      <c r="F6" s="362"/>
      <c r="G6" s="55" t="s">
        <v>572</v>
      </c>
      <c r="H6" s="55" t="s">
        <v>573</v>
      </c>
      <c r="I6" s="207" t="s">
        <v>574</v>
      </c>
      <c r="J6" s="207"/>
      <c r="K6" s="207" t="s">
        <v>575</v>
      </c>
      <c r="L6" s="207"/>
      <c r="M6" s="207"/>
      <c r="N6" s="207"/>
      <c r="O6" s="207" t="s">
        <v>576</v>
      </c>
      <c r="P6" s="207"/>
      <c r="Q6" s="55" t="s">
        <v>577</v>
      </c>
    </row>
    <row r="7" spans="1:17" ht="3.75" customHeight="1" x14ac:dyDescent="0.25"/>
    <row r="8" spans="1:17" ht="12.75" customHeight="1" x14ac:dyDescent="0.25">
      <c r="A8" s="277" t="s">
        <v>578</v>
      </c>
      <c r="B8" s="277"/>
      <c r="C8" s="278" t="s">
        <v>44</v>
      </c>
      <c r="D8" s="278"/>
      <c r="E8" s="278"/>
      <c r="F8" s="278"/>
      <c r="G8" s="278"/>
      <c r="H8" s="278"/>
      <c r="I8" s="278"/>
      <c r="J8" s="278"/>
      <c r="K8" s="278"/>
      <c r="L8" s="278"/>
      <c r="M8" s="278"/>
      <c r="N8" s="278"/>
      <c r="O8" s="278"/>
      <c r="P8" s="278"/>
      <c r="Q8" s="278"/>
    </row>
    <row r="9" spans="1:17" ht="12.1" customHeight="1" x14ac:dyDescent="0.25">
      <c r="A9" s="273" t="s">
        <v>579</v>
      </c>
      <c r="B9" s="273"/>
      <c r="C9" s="274" t="s">
        <v>44</v>
      </c>
      <c r="D9" s="274"/>
      <c r="E9" s="274"/>
      <c r="F9" s="274"/>
      <c r="G9" s="73">
        <v>125863679.08</v>
      </c>
      <c r="H9" s="73">
        <v>0</v>
      </c>
      <c r="I9" s="275">
        <v>25527858.949999999</v>
      </c>
      <c r="J9" s="275"/>
      <c r="K9" s="275">
        <v>0</v>
      </c>
      <c r="L9" s="275"/>
      <c r="M9" s="275"/>
      <c r="N9" s="275"/>
      <c r="O9" s="275">
        <v>151391538.03</v>
      </c>
      <c r="P9" s="275"/>
      <c r="Q9" s="73">
        <v>0</v>
      </c>
    </row>
    <row r="10" spans="1:17" ht="12.1" customHeight="1" x14ac:dyDescent="0.25">
      <c r="A10" s="355"/>
      <c r="B10" s="355"/>
      <c r="C10" s="355"/>
      <c r="D10" s="355"/>
      <c r="E10" s="355"/>
      <c r="F10" s="355"/>
      <c r="G10" s="74">
        <v>125863679.08</v>
      </c>
      <c r="H10" s="74">
        <v>0</v>
      </c>
      <c r="I10" s="356">
        <v>25527858.949999999</v>
      </c>
      <c r="J10" s="356"/>
      <c r="K10" s="356">
        <v>0</v>
      </c>
      <c r="L10" s="356"/>
      <c r="M10" s="356"/>
      <c r="N10" s="356"/>
      <c r="O10" s="356">
        <v>151391538.03</v>
      </c>
      <c r="P10" s="356"/>
      <c r="Q10" s="74">
        <v>0</v>
      </c>
    </row>
    <row r="11" spans="1:17" ht="6.8" customHeight="1" x14ac:dyDescent="0.25"/>
    <row r="12" spans="1:17" ht="12.75" customHeight="1" x14ac:dyDescent="0.25">
      <c r="A12" s="277" t="s">
        <v>578</v>
      </c>
      <c r="B12" s="277"/>
      <c r="C12" s="278" t="s">
        <v>91</v>
      </c>
      <c r="D12" s="278"/>
      <c r="E12" s="278"/>
      <c r="F12" s="278"/>
      <c r="G12" s="278"/>
      <c r="H12" s="278"/>
      <c r="I12" s="278"/>
      <c r="J12" s="278"/>
      <c r="K12" s="278"/>
      <c r="L12" s="278"/>
      <c r="M12" s="278"/>
      <c r="N12" s="278"/>
      <c r="O12" s="278"/>
      <c r="P12" s="278"/>
      <c r="Q12" s="278"/>
    </row>
    <row r="13" spans="1:17" ht="12.1" customHeight="1" x14ac:dyDescent="0.25">
      <c r="A13" s="273" t="s">
        <v>580</v>
      </c>
      <c r="B13" s="273"/>
      <c r="C13" s="274" t="s">
        <v>581</v>
      </c>
      <c r="D13" s="274"/>
      <c r="E13" s="274"/>
      <c r="F13" s="274"/>
      <c r="G13" s="73">
        <v>0</v>
      </c>
      <c r="H13" s="73">
        <v>0</v>
      </c>
      <c r="I13" s="275">
        <v>0</v>
      </c>
      <c r="J13" s="275"/>
      <c r="K13" s="275">
        <v>1634938180.1099999</v>
      </c>
      <c r="L13" s="275"/>
      <c r="M13" s="275"/>
      <c r="N13" s="275"/>
      <c r="O13" s="275">
        <v>0</v>
      </c>
      <c r="P13" s="275"/>
      <c r="Q13" s="73">
        <v>1634938180.1099999</v>
      </c>
    </row>
    <row r="14" spans="1:17" ht="12.1" customHeight="1" x14ac:dyDescent="0.25">
      <c r="A14" s="355"/>
      <c r="B14" s="355"/>
      <c r="C14" s="355"/>
      <c r="D14" s="355"/>
      <c r="E14" s="355"/>
      <c r="F14" s="355"/>
      <c r="G14" s="74">
        <v>0</v>
      </c>
      <c r="H14" s="74">
        <v>0</v>
      </c>
      <c r="I14" s="356">
        <v>0</v>
      </c>
      <c r="J14" s="356"/>
      <c r="K14" s="356">
        <v>1634938180.1099999</v>
      </c>
      <c r="L14" s="356"/>
      <c r="M14" s="356"/>
      <c r="N14" s="356"/>
      <c r="O14" s="356">
        <v>0</v>
      </c>
      <c r="P14" s="356"/>
      <c r="Q14" s="74">
        <v>1634938180.1099999</v>
      </c>
    </row>
    <row r="15" spans="1:17" ht="6.8" customHeight="1" x14ac:dyDescent="0.25"/>
    <row r="16" spans="1:17" ht="12.1" customHeight="1" x14ac:dyDescent="0.25">
      <c r="A16" s="277" t="s">
        <v>578</v>
      </c>
      <c r="B16" s="277"/>
      <c r="C16" s="278" t="s">
        <v>582</v>
      </c>
      <c r="D16" s="278"/>
      <c r="E16" s="278"/>
      <c r="F16" s="278"/>
      <c r="G16" s="278"/>
      <c r="H16" s="278"/>
      <c r="I16" s="278"/>
      <c r="J16" s="278"/>
      <c r="K16" s="278"/>
      <c r="L16" s="278"/>
      <c r="M16" s="278"/>
      <c r="N16" s="278"/>
      <c r="O16" s="278"/>
      <c r="P16" s="278"/>
      <c r="Q16" s="278"/>
    </row>
    <row r="17" spans="1:17" ht="12.75" customHeight="1" x14ac:dyDescent="0.25">
      <c r="A17" s="273" t="s">
        <v>583</v>
      </c>
      <c r="B17" s="273"/>
      <c r="C17" s="274" t="s">
        <v>584</v>
      </c>
      <c r="D17" s="274"/>
      <c r="E17" s="274"/>
      <c r="F17" s="274"/>
      <c r="G17" s="73">
        <v>40020743.479999997</v>
      </c>
      <c r="H17" s="73">
        <v>0</v>
      </c>
      <c r="I17" s="275">
        <v>5414440455.3999996</v>
      </c>
      <c r="J17" s="275"/>
      <c r="K17" s="275">
        <v>5385963354.5699997</v>
      </c>
      <c r="L17" s="275"/>
      <c r="M17" s="275"/>
      <c r="N17" s="275"/>
      <c r="O17" s="359">
        <v>68497844.310000002</v>
      </c>
      <c r="P17" s="359"/>
      <c r="Q17" s="73">
        <v>0</v>
      </c>
    </row>
    <row r="18" spans="1:17" ht="12.1" customHeight="1" x14ac:dyDescent="0.25">
      <c r="A18" s="273" t="s">
        <v>585</v>
      </c>
      <c r="B18" s="273"/>
      <c r="C18" s="274" t="s">
        <v>586</v>
      </c>
      <c r="D18" s="274"/>
      <c r="E18" s="274"/>
      <c r="F18" s="274"/>
      <c r="G18" s="73">
        <v>56952265.740000002</v>
      </c>
      <c r="H18" s="73">
        <v>0</v>
      </c>
      <c r="I18" s="275">
        <v>8494248586.7799997</v>
      </c>
      <c r="J18" s="275"/>
      <c r="K18" s="275">
        <v>8493948018.46</v>
      </c>
      <c r="L18" s="275"/>
      <c r="M18" s="275"/>
      <c r="N18" s="275"/>
      <c r="O18" s="359">
        <v>57252834.060000002</v>
      </c>
      <c r="P18" s="359"/>
      <c r="Q18" s="73">
        <v>0</v>
      </c>
    </row>
    <row r="19" spans="1:17" ht="12.1" customHeight="1" x14ac:dyDescent="0.25">
      <c r="A19" s="273" t="s">
        <v>587</v>
      </c>
      <c r="B19" s="273"/>
      <c r="C19" s="274" t="s">
        <v>588</v>
      </c>
      <c r="D19" s="274"/>
      <c r="E19" s="274"/>
      <c r="F19" s="274"/>
      <c r="G19" s="73">
        <v>129204592.25</v>
      </c>
      <c r="H19" s="73">
        <v>0</v>
      </c>
      <c r="I19" s="275">
        <v>11676401889.309999</v>
      </c>
      <c r="J19" s="275"/>
      <c r="K19" s="275">
        <v>11700036589.68</v>
      </c>
      <c r="L19" s="275"/>
      <c r="M19" s="275"/>
      <c r="N19" s="275"/>
      <c r="O19" s="359">
        <v>105569891.88</v>
      </c>
      <c r="P19" s="359"/>
      <c r="Q19" s="73">
        <v>0</v>
      </c>
    </row>
    <row r="20" spans="1:17" ht="12.75" customHeight="1" x14ac:dyDescent="0.25">
      <c r="A20" s="273" t="s">
        <v>589</v>
      </c>
      <c r="B20" s="273"/>
      <c r="C20" s="274" t="s">
        <v>590</v>
      </c>
      <c r="D20" s="274"/>
      <c r="E20" s="274"/>
      <c r="F20" s="274"/>
      <c r="G20" s="73">
        <v>6097045.3399999999</v>
      </c>
      <c r="H20" s="73">
        <v>0</v>
      </c>
      <c r="I20" s="275">
        <v>136176.57999999999</v>
      </c>
      <c r="J20" s="275"/>
      <c r="K20" s="275">
        <v>3595990.16</v>
      </c>
      <c r="L20" s="275"/>
      <c r="M20" s="275"/>
      <c r="N20" s="275"/>
      <c r="O20" s="359">
        <v>2637231.7599999998</v>
      </c>
      <c r="P20" s="359"/>
      <c r="Q20" s="73">
        <v>0</v>
      </c>
    </row>
    <row r="21" spans="1:17" ht="12.1" customHeight="1" x14ac:dyDescent="0.25">
      <c r="A21" s="273" t="s">
        <v>591</v>
      </c>
      <c r="B21" s="273"/>
      <c r="C21" s="274" t="s">
        <v>592</v>
      </c>
      <c r="D21" s="274"/>
      <c r="E21" s="274"/>
      <c r="F21" s="274"/>
      <c r="G21" s="73">
        <v>6523211.25</v>
      </c>
      <c r="H21" s="73">
        <v>0</v>
      </c>
      <c r="I21" s="275">
        <v>72407575.879999995</v>
      </c>
      <c r="J21" s="275"/>
      <c r="K21" s="275">
        <v>76129721.680000007</v>
      </c>
      <c r="L21" s="275"/>
      <c r="M21" s="275"/>
      <c r="N21" s="275"/>
      <c r="O21" s="359">
        <v>2801065.45</v>
      </c>
      <c r="P21" s="359"/>
      <c r="Q21" s="73">
        <v>0</v>
      </c>
    </row>
    <row r="22" spans="1:17" ht="12.1" customHeight="1" x14ac:dyDescent="0.25">
      <c r="A22" s="273" t="s">
        <v>593</v>
      </c>
      <c r="B22" s="273"/>
      <c r="C22" s="274" t="s">
        <v>594</v>
      </c>
      <c r="D22" s="274"/>
      <c r="E22" s="274"/>
      <c r="F22" s="274"/>
      <c r="G22" s="73">
        <v>0</v>
      </c>
      <c r="H22" s="73">
        <v>0</v>
      </c>
      <c r="I22" s="275">
        <v>2345732389.5999999</v>
      </c>
      <c r="J22" s="275"/>
      <c r="K22" s="275">
        <v>2345732389.5999999</v>
      </c>
      <c r="L22" s="275"/>
      <c r="M22" s="275"/>
      <c r="N22" s="275"/>
      <c r="O22" s="359">
        <v>0</v>
      </c>
      <c r="P22" s="359"/>
      <c r="Q22" s="73">
        <v>0</v>
      </c>
    </row>
    <row r="23" spans="1:17" ht="12.75" customHeight="1" x14ac:dyDescent="0.25">
      <c r="A23" s="273" t="s">
        <v>595</v>
      </c>
      <c r="B23" s="273"/>
      <c r="C23" s="274" t="s">
        <v>596</v>
      </c>
      <c r="D23" s="274"/>
      <c r="E23" s="274"/>
      <c r="F23" s="274"/>
      <c r="G23" s="73">
        <v>0</v>
      </c>
      <c r="H23" s="73">
        <v>0</v>
      </c>
      <c r="I23" s="275">
        <v>2404624879.2399998</v>
      </c>
      <c r="J23" s="275"/>
      <c r="K23" s="275">
        <v>2404624879.2399998</v>
      </c>
      <c r="L23" s="275"/>
      <c r="M23" s="275"/>
      <c r="N23" s="275"/>
      <c r="O23" s="359">
        <v>0</v>
      </c>
      <c r="P23" s="359"/>
      <c r="Q23" s="73">
        <v>0</v>
      </c>
    </row>
    <row r="24" spans="1:17" ht="12.1" customHeight="1" x14ac:dyDescent="0.25">
      <c r="A24" s="273" t="s">
        <v>597</v>
      </c>
      <c r="B24" s="273"/>
      <c r="C24" s="274" t="s">
        <v>598</v>
      </c>
      <c r="D24" s="274"/>
      <c r="E24" s="274"/>
      <c r="F24" s="274"/>
      <c r="G24" s="73">
        <v>0</v>
      </c>
      <c r="H24" s="73">
        <v>0</v>
      </c>
      <c r="I24" s="275">
        <v>518808614.38999999</v>
      </c>
      <c r="J24" s="275"/>
      <c r="K24" s="275">
        <v>518808614.38999999</v>
      </c>
      <c r="L24" s="275"/>
      <c r="M24" s="275"/>
      <c r="N24" s="275"/>
      <c r="O24" s="359">
        <v>0</v>
      </c>
      <c r="P24" s="359"/>
      <c r="Q24" s="73">
        <v>0</v>
      </c>
    </row>
    <row r="25" spans="1:17" ht="12.1" customHeight="1" x14ac:dyDescent="0.25">
      <c r="A25" s="273" t="s">
        <v>599</v>
      </c>
      <c r="B25" s="273"/>
      <c r="C25" s="274" t="s">
        <v>600</v>
      </c>
      <c r="D25" s="274"/>
      <c r="E25" s="274"/>
      <c r="F25" s="274"/>
      <c r="G25" s="73">
        <v>1197207.22</v>
      </c>
      <c r="H25" s="73">
        <v>0</v>
      </c>
      <c r="I25" s="275">
        <v>229667717.97</v>
      </c>
      <c r="J25" s="275"/>
      <c r="K25" s="275">
        <v>230465144.09999999</v>
      </c>
      <c r="L25" s="275"/>
      <c r="M25" s="275"/>
      <c r="N25" s="275"/>
      <c r="O25" s="359">
        <v>399781.09</v>
      </c>
      <c r="P25" s="359"/>
      <c r="Q25" s="73">
        <v>0</v>
      </c>
    </row>
    <row r="26" spans="1:17" ht="12.75" customHeight="1" x14ac:dyDescent="0.25">
      <c r="A26" s="273" t="s">
        <v>601</v>
      </c>
      <c r="B26" s="273"/>
      <c r="C26" s="274" t="s">
        <v>602</v>
      </c>
      <c r="D26" s="274"/>
      <c r="E26" s="274"/>
      <c r="F26" s="274"/>
      <c r="G26" s="73">
        <v>604430</v>
      </c>
      <c r="H26" s="73">
        <v>0</v>
      </c>
      <c r="I26" s="275">
        <v>71342530.310000002</v>
      </c>
      <c r="J26" s="275"/>
      <c r="K26" s="275">
        <v>70109360.900000006</v>
      </c>
      <c r="L26" s="275"/>
      <c r="M26" s="275"/>
      <c r="N26" s="275"/>
      <c r="O26" s="359">
        <v>1837599.41</v>
      </c>
      <c r="P26" s="359"/>
      <c r="Q26" s="73">
        <v>0</v>
      </c>
    </row>
    <row r="27" spans="1:17" ht="12.1" customHeight="1" x14ac:dyDescent="0.25">
      <c r="A27" s="273" t="s">
        <v>603</v>
      </c>
      <c r="B27" s="273"/>
      <c r="C27" s="274" t="s">
        <v>604</v>
      </c>
      <c r="D27" s="274"/>
      <c r="E27" s="274"/>
      <c r="F27" s="274"/>
      <c r="G27" s="73">
        <v>12200000</v>
      </c>
      <c r="H27" s="73">
        <v>0</v>
      </c>
      <c r="I27" s="275">
        <v>0</v>
      </c>
      <c r="J27" s="275"/>
      <c r="K27" s="275">
        <v>0</v>
      </c>
      <c r="L27" s="275"/>
      <c r="M27" s="275"/>
      <c r="N27" s="275"/>
      <c r="O27" s="359">
        <v>12200000</v>
      </c>
      <c r="P27" s="359"/>
      <c r="Q27" s="73">
        <v>0</v>
      </c>
    </row>
    <row r="28" spans="1:17" ht="12.1" customHeight="1" x14ac:dyDescent="0.25">
      <c r="A28" s="273" t="s">
        <v>605</v>
      </c>
      <c r="B28" s="273"/>
      <c r="C28" s="274" t="s">
        <v>606</v>
      </c>
      <c r="D28" s="274"/>
      <c r="E28" s="274"/>
      <c r="F28" s="274"/>
      <c r="G28" s="73">
        <v>55209106.229999997</v>
      </c>
      <c r="H28" s="73">
        <v>0</v>
      </c>
      <c r="I28" s="275">
        <v>57149933.960000001</v>
      </c>
      <c r="J28" s="275"/>
      <c r="K28" s="275">
        <v>110089688.8</v>
      </c>
      <c r="L28" s="275"/>
      <c r="M28" s="275"/>
      <c r="N28" s="275"/>
      <c r="O28" s="359">
        <v>2269351.39</v>
      </c>
      <c r="P28" s="359"/>
      <c r="Q28" s="73">
        <v>0</v>
      </c>
    </row>
    <row r="29" spans="1:17" ht="12.75" customHeight="1" x14ac:dyDescent="0.25">
      <c r="A29" s="355"/>
      <c r="B29" s="355"/>
      <c r="C29" s="355"/>
      <c r="D29" s="355"/>
      <c r="E29" s="355"/>
      <c r="F29" s="355"/>
      <c r="G29" s="74">
        <v>308008601.50999999</v>
      </c>
      <c r="H29" s="74">
        <v>0</v>
      </c>
      <c r="I29" s="356">
        <v>31284960749.419998</v>
      </c>
      <c r="J29" s="356"/>
      <c r="K29" s="356">
        <v>31339503751.580002</v>
      </c>
      <c r="L29" s="356"/>
      <c r="M29" s="356"/>
      <c r="N29" s="356"/>
      <c r="O29" s="356">
        <v>253465599.34999999</v>
      </c>
      <c r="P29" s="356"/>
      <c r="Q29" s="74">
        <v>0</v>
      </c>
    </row>
    <row r="30" spans="1:17" ht="6.8" customHeight="1" x14ac:dyDescent="0.25"/>
    <row r="31" spans="1:17" ht="12.1" customHeight="1" x14ac:dyDescent="0.25">
      <c r="A31" s="277" t="s">
        <v>578</v>
      </c>
      <c r="B31" s="277"/>
      <c r="C31" s="278" t="s">
        <v>607</v>
      </c>
      <c r="D31" s="278"/>
      <c r="E31" s="278"/>
      <c r="F31" s="278"/>
      <c r="G31" s="278"/>
      <c r="H31" s="278"/>
      <c r="I31" s="278"/>
      <c r="J31" s="278"/>
      <c r="K31" s="278"/>
      <c r="L31" s="278"/>
      <c r="M31" s="278"/>
      <c r="N31" s="278"/>
      <c r="O31" s="278"/>
      <c r="P31" s="278"/>
      <c r="Q31" s="278"/>
    </row>
    <row r="32" spans="1:17" ht="12.1" customHeight="1" x14ac:dyDescent="0.25">
      <c r="A32" s="273" t="s">
        <v>608</v>
      </c>
      <c r="B32" s="273"/>
      <c r="C32" s="274" t="s">
        <v>609</v>
      </c>
      <c r="D32" s="274"/>
      <c r="E32" s="274"/>
      <c r="F32" s="274"/>
      <c r="G32" s="78">
        <v>2170179917.77</v>
      </c>
      <c r="H32" s="73">
        <v>0</v>
      </c>
      <c r="I32" s="275">
        <v>4653929241.9799995</v>
      </c>
      <c r="J32" s="275"/>
      <c r="K32" s="275">
        <v>4151067170.1700001</v>
      </c>
      <c r="L32" s="275"/>
      <c r="M32" s="275"/>
      <c r="N32" s="275"/>
      <c r="O32" s="275">
        <v>2673041989.5799999</v>
      </c>
      <c r="P32" s="275"/>
      <c r="Q32" s="73">
        <v>0</v>
      </c>
    </row>
    <row r="33" spans="1:17" ht="12.75" customHeight="1" x14ac:dyDescent="0.25">
      <c r="A33" s="273" t="s">
        <v>610</v>
      </c>
      <c r="B33" s="273"/>
      <c r="C33" s="274" t="s">
        <v>611</v>
      </c>
      <c r="D33" s="274"/>
      <c r="E33" s="274"/>
      <c r="F33" s="274"/>
      <c r="G33" s="73">
        <v>678675.73</v>
      </c>
      <c r="H33" s="73">
        <v>0</v>
      </c>
      <c r="I33" s="275">
        <v>10958288.810000001</v>
      </c>
      <c r="J33" s="275"/>
      <c r="K33" s="275">
        <v>8281754.2400000002</v>
      </c>
      <c r="L33" s="275"/>
      <c r="M33" s="275"/>
      <c r="N33" s="275"/>
      <c r="O33" s="275">
        <v>3355210.3</v>
      </c>
      <c r="P33" s="275"/>
      <c r="Q33" s="73">
        <v>0</v>
      </c>
    </row>
    <row r="34" spans="1:17" ht="12.1" customHeight="1" x14ac:dyDescent="0.25">
      <c r="A34" s="273" t="s">
        <v>612</v>
      </c>
      <c r="B34" s="273"/>
      <c r="C34" s="274" t="s">
        <v>613</v>
      </c>
      <c r="D34" s="274"/>
      <c r="E34" s="274"/>
      <c r="F34" s="274"/>
      <c r="G34" s="73">
        <v>168950238.34999999</v>
      </c>
      <c r="H34" s="73">
        <v>0</v>
      </c>
      <c r="I34" s="275">
        <v>119785299</v>
      </c>
      <c r="J34" s="275"/>
      <c r="K34" s="275">
        <v>74914242</v>
      </c>
      <c r="L34" s="275"/>
      <c r="M34" s="275"/>
      <c r="N34" s="275"/>
      <c r="O34" s="275">
        <v>213821295.34999999</v>
      </c>
      <c r="P34" s="275"/>
      <c r="Q34" s="73">
        <v>0</v>
      </c>
    </row>
    <row r="35" spans="1:17" ht="12.1" customHeight="1" x14ac:dyDescent="0.25">
      <c r="A35" s="273" t="s">
        <v>614</v>
      </c>
      <c r="B35" s="273"/>
      <c r="C35" s="274" t="s">
        <v>18</v>
      </c>
      <c r="D35" s="274"/>
      <c r="E35" s="274"/>
      <c r="F35" s="274"/>
      <c r="G35" s="73">
        <v>779481403.00999999</v>
      </c>
      <c r="H35" s="73">
        <v>0</v>
      </c>
      <c r="I35" s="275">
        <v>287506669.20999998</v>
      </c>
      <c r="J35" s="275"/>
      <c r="K35" s="275">
        <v>301735792.74000001</v>
      </c>
      <c r="L35" s="275"/>
      <c r="M35" s="275"/>
      <c r="N35" s="275"/>
      <c r="O35" s="275">
        <v>765252279.48000002</v>
      </c>
      <c r="P35" s="275"/>
      <c r="Q35" s="73">
        <v>0</v>
      </c>
    </row>
    <row r="36" spans="1:17" ht="12.75" customHeight="1" x14ac:dyDescent="0.25">
      <c r="A36" s="273" t="s">
        <v>615</v>
      </c>
      <c r="B36" s="273"/>
      <c r="C36" s="274" t="s">
        <v>616</v>
      </c>
      <c r="D36" s="274"/>
      <c r="E36" s="274"/>
      <c r="F36" s="274"/>
      <c r="G36" s="73">
        <v>355396450.56999999</v>
      </c>
      <c r="H36" s="73">
        <v>0</v>
      </c>
      <c r="I36" s="275">
        <v>111772981.64</v>
      </c>
      <c r="J36" s="275"/>
      <c r="K36" s="275">
        <v>99685885.569999993</v>
      </c>
      <c r="L36" s="275"/>
      <c r="M36" s="275"/>
      <c r="N36" s="275"/>
      <c r="O36" s="275">
        <v>367483546.63999999</v>
      </c>
      <c r="P36" s="275"/>
      <c r="Q36" s="73">
        <v>0</v>
      </c>
    </row>
    <row r="37" spans="1:17" ht="12.1" customHeight="1" x14ac:dyDescent="0.25">
      <c r="A37" s="273" t="s">
        <v>617</v>
      </c>
      <c r="B37" s="273"/>
      <c r="C37" s="274" t="s">
        <v>618</v>
      </c>
      <c r="D37" s="274"/>
      <c r="E37" s="274"/>
      <c r="F37" s="274"/>
      <c r="G37" s="78">
        <v>38207074.810000002</v>
      </c>
      <c r="H37" s="73">
        <v>0</v>
      </c>
      <c r="I37" s="275">
        <v>104657678.59999999</v>
      </c>
      <c r="J37" s="275"/>
      <c r="K37" s="275">
        <v>92780648.269999996</v>
      </c>
      <c r="L37" s="275"/>
      <c r="M37" s="275"/>
      <c r="N37" s="275"/>
      <c r="O37" s="275">
        <v>50084105.140000001</v>
      </c>
      <c r="P37" s="275"/>
      <c r="Q37" s="73">
        <v>0</v>
      </c>
    </row>
    <row r="38" spans="1:17" ht="12.1" customHeight="1" x14ac:dyDescent="0.25">
      <c r="A38" s="273" t="s">
        <v>619</v>
      </c>
      <c r="B38" s="273"/>
      <c r="C38" s="274" t="s">
        <v>620</v>
      </c>
      <c r="D38" s="274"/>
      <c r="E38" s="274"/>
      <c r="F38" s="274"/>
      <c r="G38" s="78">
        <v>948118.65</v>
      </c>
      <c r="H38" s="73">
        <v>0</v>
      </c>
      <c r="I38" s="275">
        <v>6414810.2400000002</v>
      </c>
      <c r="J38" s="275"/>
      <c r="K38" s="275">
        <v>6414810.2400000002</v>
      </c>
      <c r="L38" s="275"/>
      <c r="M38" s="275"/>
      <c r="N38" s="275"/>
      <c r="O38" s="275">
        <v>948118.65</v>
      </c>
      <c r="P38" s="275"/>
      <c r="Q38" s="73">
        <v>0</v>
      </c>
    </row>
    <row r="39" spans="1:17" ht="12.75" customHeight="1" x14ac:dyDescent="0.25">
      <c r="A39" s="273" t="s">
        <v>621</v>
      </c>
      <c r="B39" s="273"/>
      <c r="C39" s="274" t="s">
        <v>622</v>
      </c>
      <c r="D39" s="274"/>
      <c r="E39" s="274"/>
      <c r="F39" s="274"/>
      <c r="G39" s="73">
        <v>0</v>
      </c>
      <c r="H39" s="73">
        <v>0</v>
      </c>
      <c r="I39" s="275">
        <v>808186498.01999998</v>
      </c>
      <c r="J39" s="275"/>
      <c r="K39" s="275">
        <v>808186498.01999998</v>
      </c>
      <c r="L39" s="275"/>
      <c r="M39" s="275"/>
      <c r="N39" s="275"/>
      <c r="O39" s="275">
        <v>0</v>
      </c>
      <c r="P39" s="275"/>
      <c r="Q39" s="73">
        <v>0</v>
      </c>
    </row>
    <row r="40" spans="1:17" ht="12.1" customHeight="1" x14ac:dyDescent="0.25">
      <c r="A40" s="273" t="s">
        <v>623</v>
      </c>
      <c r="B40" s="273"/>
      <c r="C40" s="274" t="s">
        <v>624</v>
      </c>
      <c r="D40" s="274"/>
      <c r="E40" s="274"/>
      <c r="F40" s="274"/>
      <c r="G40" s="73">
        <v>0</v>
      </c>
      <c r="H40" s="73">
        <v>0</v>
      </c>
      <c r="I40" s="275">
        <v>380213867.23000002</v>
      </c>
      <c r="J40" s="275"/>
      <c r="K40" s="275">
        <v>380213867.23000002</v>
      </c>
      <c r="L40" s="275"/>
      <c r="M40" s="275"/>
      <c r="N40" s="275"/>
      <c r="O40" s="275">
        <v>0</v>
      </c>
      <c r="P40" s="275"/>
      <c r="Q40" s="73">
        <v>0</v>
      </c>
    </row>
    <row r="41" spans="1:17" ht="12.1" customHeight="1" x14ac:dyDescent="0.25">
      <c r="A41" s="273" t="s">
        <v>625</v>
      </c>
      <c r="B41" s="273"/>
      <c r="C41" s="274" t="s">
        <v>626</v>
      </c>
      <c r="D41" s="274"/>
      <c r="E41" s="274"/>
      <c r="F41" s="274"/>
      <c r="G41" s="73">
        <v>13943000</v>
      </c>
      <c r="H41" s="73">
        <v>0</v>
      </c>
      <c r="I41" s="275">
        <v>0</v>
      </c>
      <c r="J41" s="275"/>
      <c r="K41" s="275">
        <v>0</v>
      </c>
      <c r="L41" s="275"/>
      <c r="M41" s="275"/>
      <c r="N41" s="275"/>
      <c r="O41" s="275">
        <v>13943000</v>
      </c>
      <c r="P41" s="275"/>
      <c r="Q41" s="73">
        <v>0</v>
      </c>
    </row>
    <row r="42" spans="1:17" ht="12.1" customHeight="1" x14ac:dyDescent="0.25">
      <c r="A42" s="273" t="s">
        <v>627</v>
      </c>
      <c r="B42" s="273"/>
      <c r="C42" s="274" t="s">
        <v>628</v>
      </c>
      <c r="D42" s="274"/>
      <c r="E42" s="274"/>
      <c r="F42" s="274"/>
      <c r="G42" s="73">
        <v>694646.31</v>
      </c>
      <c r="H42" s="73">
        <v>0</v>
      </c>
      <c r="I42" s="275">
        <v>1330479.05</v>
      </c>
      <c r="J42" s="275"/>
      <c r="K42" s="275">
        <v>827025.73</v>
      </c>
      <c r="L42" s="275"/>
      <c r="M42" s="275"/>
      <c r="N42" s="275"/>
      <c r="O42" s="275">
        <v>1198099.6299999999</v>
      </c>
      <c r="P42" s="275"/>
      <c r="Q42" s="73">
        <v>0</v>
      </c>
    </row>
    <row r="43" spans="1:17" ht="12.75" customHeight="1" x14ac:dyDescent="0.25">
      <c r="A43" s="273" t="s">
        <v>629</v>
      </c>
      <c r="B43" s="273"/>
      <c r="C43" s="274" t="s">
        <v>630</v>
      </c>
      <c r="D43" s="274"/>
      <c r="E43" s="274"/>
      <c r="F43" s="274"/>
      <c r="G43" s="73">
        <v>12523868</v>
      </c>
      <c r="H43" s="73">
        <v>0</v>
      </c>
      <c r="I43" s="275">
        <v>95542</v>
      </c>
      <c r="J43" s="275"/>
      <c r="K43" s="275">
        <v>95542</v>
      </c>
      <c r="L43" s="275"/>
      <c r="M43" s="275"/>
      <c r="N43" s="275"/>
      <c r="O43" s="275">
        <v>12523868</v>
      </c>
      <c r="P43" s="275"/>
      <c r="Q43" s="73">
        <v>0</v>
      </c>
    </row>
    <row r="44" spans="1:17" ht="12.1" customHeight="1" x14ac:dyDescent="0.25">
      <c r="A44" s="273" t="s">
        <v>631</v>
      </c>
      <c r="B44" s="273"/>
      <c r="C44" s="274" t="s">
        <v>632</v>
      </c>
      <c r="D44" s="274"/>
      <c r="E44" s="274"/>
      <c r="F44" s="274"/>
      <c r="G44" s="73">
        <v>0</v>
      </c>
      <c r="H44" s="73">
        <v>0</v>
      </c>
      <c r="I44" s="275">
        <v>10945472195.93</v>
      </c>
      <c r="J44" s="275"/>
      <c r="K44" s="275">
        <v>10945472195.93</v>
      </c>
      <c r="L44" s="275"/>
      <c r="M44" s="275"/>
      <c r="N44" s="275"/>
      <c r="O44" s="275">
        <v>0</v>
      </c>
      <c r="P44" s="275"/>
      <c r="Q44" s="73">
        <v>0</v>
      </c>
    </row>
    <row r="45" spans="1:17" ht="12.1" customHeight="1" x14ac:dyDescent="0.25">
      <c r="A45" s="273" t="s">
        <v>633</v>
      </c>
      <c r="B45" s="273"/>
      <c r="C45" s="274" t="s">
        <v>634</v>
      </c>
      <c r="D45" s="274"/>
      <c r="E45" s="274"/>
      <c r="F45" s="274"/>
      <c r="G45" s="73">
        <v>79933237.909999996</v>
      </c>
      <c r="H45" s="73">
        <v>0</v>
      </c>
      <c r="I45" s="275">
        <v>574658084.03999996</v>
      </c>
      <c r="J45" s="275"/>
      <c r="K45" s="275">
        <v>503083864</v>
      </c>
      <c r="L45" s="275"/>
      <c r="M45" s="275"/>
      <c r="N45" s="275"/>
      <c r="O45" s="275">
        <v>151507457.94999999</v>
      </c>
      <c r="P45" s="275"/>
      <c r="Q45" s="73">
        <v>0</v>
      </c>
    </row>
    <row r="46" spans="1:17" ht="12.75" customHeight="1" x14ac:dyDescent="0.25">
      <c r="A46" s="273" t="s">
        <v>635</v>
      </c>
      <c r="B46" s="273"/>
      <c r="C46" s="274" t="s">
        <v>636</v>
      </c>
      <c r="D46" s="274"/>
      <c r="E46" s="274"/>
      <c r="F46" s="274"/>
      <c r="G46" s="73">
        <v>141519147.24000001</v>
      </c>
      <c r="H46" s="73">
        <v>0</v>
      </c>
      <c r="I46" s="275">
        <v>104116604</v>
      </c>
      <c r="J46" s="275"/>
      <c r="K46" s="275">
        <v>100911005.7</v>
      </c>
      <c r="L46" s="275"/>
      <c r="M46" s="275"/>
      <c r="N46" s="275"/>
      <c r="O46" s="275">
        <v>144724745.53999999</v>
      </c>
      <c r="P46" s="275"/>
      <c r="Q46" s="73">
        <v>0</v>
      </c>
    </row>
    <row r="47" spans="1:17" ht="12.1" customHeight="1" x14ac:dyDescent="0.25">
      <c r="A47" s="273" t="s">
        <v>637</v>
      </c>
      <c r="B47" s="273"/>
      <c r="C47" s="274" t="s">
        <v>638</v>
      </c>
      <c r="D47" s="274"/>
      <c r="E47" s="274"/>
      <c r="F47" s="274"/>
      <c r="G47" s="73">
        <v>12494533.1</v>
      </c>
      <c r="H47" s="73">
        <v>0</v>
      </c>
      <c r="I47" s="275">
        <v>21237933.140000001</v>
      </c>
      <c r="J47" s="275"/>
      <c r="K47" s="275">
        <v>25956681.190000001</v>
      </c>
      <c r="L47" s="275"/>
      <c r="M47" s="275"/>
      <c r="N47" s="275"/>
      <c r="O47" s="275">
        <v>7775785.0499999998</v>
      </c>
      <c r="P47" s="275"/>
      <c r="Q47" s="73">
        <v>0</v>
      </c>
    </row>
    <row r="48" spans="1:17" ht="12.1" customHeight="1" x14ac:dyDescent="0.25">
      <c r="A48" s="273" t="s">
        <v>639</v>
      </c>
      <c r="B48" s="273"/>
      <c r="C48" s="274" t="s">
        <v>640</v>
      </c>
      <c r="D48" s="274"/>
      <c r="E48" s="274"/>
      <c r="F48" s="274"/>
      <c r="G48" s="73">
        <v>32980108.399999999</v>
      </c>
      <c r="H48" s="73">
        <v>0</v>
      </c>
      <c r="I48" s="275">
        <v>40697073.890000001</v>
      </c>
      <c r="J48" s="275"/>
      <c r="K48" s="275">
        <v>40731544.399999999</v>
      </c>
      <c r="L48" s="275"/>
      <c r="M48" s="275"/>
      <c r="N48" s="275"/>
      <c r="O48" s="275">
        <v>32945637.890000001</v>
      </c>
      <c r="P48" s="275"/>
      <c r="Q48" s="73">
        <v>0</v>
      </c>
    </row>
    <row r="49" spans="1:17" ht="12.75" customHeight="1" x14ac:dyDescent="0.25">
      <c r="A49" s="273" t="s">
        <v>641</v>
      </c>
      <c r="B49" s="273"/>
      <c r="C49" s="274" t="s">
        <v>642</v>
      </c>
      <c r="D49" s="274"/>
      <c r="E49" s="274"/>
      <c r="F49" s="274"/>
      <c r="G49" s="73">
        <v>2638900</v>
      </c>
      <c r="H49" s="73">
        <v>0</v>
      </c>
      <c r="I49" s="275">
        <v>8599800</v>
      </c>
      <c r="J49" s="275"/>
      <c r="K49" s="275">
        <v>4372500</v>
      </c>
      <c r="L49" s="275"/>
      <c r="M49" s="275"/>
      <c r="N49" s="275"/>
      <c r="O49" s="275">
        <v>6866200</v>
      </c>
      <c r="P49" s="275"/>
      <c r="Q49" s="73">
        <v>0</v>
      </c>
    </row>
    <row r="50" spans="1:17" ht="12.1" customHeight="1" x14ac:dyDescent="0.25">
      <c r="A50" s="273" t="s">
        <v>643</v>
      </c>
      <c r="B50" s="273"/>
      <c r="C50" s="274" t="s">
        <v>644</v>
      </c>
      <c r="D50" s="274"/>
      <c r="E50" s="274"/>
      <c r="F50" s="274"/>
      <c r="G50" s="73">
        <v>15262.55</v>
      </c>
      <c r="H50" s="73">
        <v>0</v>
      </c>
      <c r="I50" s="275">
        <v>900</v>
      </c>
      <c r="J50" s="275"/>
      <c r="K50" s="275">
        <v>900</v>
      </c>
      <c r="L50" s="275"/>
      <c r="M50" s="275"/>
      <c r="N50" s="275"/>
      <c r="O50" s="275">
        <v>15262.55</v>
      </c>
      <c r="P50" s="275"/>
      <c r="Q50" s="73">
        <v>0</v>
      </c>
    </row>
    <row r="51" spans="1:17" ht="12.1" customHeight="1" x14ac:dyDescent="0.25">
      <c r="A51" s="273" t="s">
        <v>645</v>
      </c>
      <c r="B51" s="273"/>
      <c r="C51" s="274" t="s">
        <v>646</v>
      </c>
      <c r="D51" s="274"/>
      <c r="E51" s="274"/>
      <c r="F51" s="274"/>
      <c r="G51" s="73">
        <v>637252369.45000005</v>
      </c>
      <c r="H51" s="73">
        <v>0</v>
      </c>
      <c r="I51" s="275">
        <v>280465086.50999999</v>
      </c>
      <c r="J51" s="275"/>
      <c r="K51" s="275">
        <v>145047993.58000001</v>
      </c>
      <c r="L51" s="275"/>
      <c r="M51" s="275"/>
      <c r="N51" s="275"/>
      <c r="O51" s="275">
        <v>772669462.38</v>
      </c>
      <c r="P51" s="275"/>
      <c r="Q51" s="73">
        <v>0</v>
      </c>
    </row>
    <row r="52" spans="1:17" ht="12.75" customHeight="1" x14ac:dyDescent="0.25">
      <c r="A52" s="273" t="s">
        <v>647</v>
      </c>
      <c r="B52" s="273"/>
      <c r="C52" s="274" t="s">
        <v>648</v>
      </c>
      <c r="D52" s="274"/>
      <c r="E52" s="274"/>
      <c r="F52" s="274"/>
      <c r="G52" s="73">
        <v>0</v>
      </c>
      <c r="H52" s="73">
        <v>0</v>
      </c>
      <c r="I52" s="275">
        <v>1691716292.8</v>
      </c>
      <c r="J52" s="275"/>
      <c r="K52" s="275">
        <v>1691716292.8</v>
      </c>
      <c r="L52" s="275"/>
      <c r="M52" s="275"/>
      <c r="N52" s="275"/>
      <c r="O52" s="275">
        <v>0</v>
      </c>
      <c r="P52" s="275"/>
      <c r="Q52" s="73">
        <v>0</v>
      </c>
    </row>
    <row r="53" spans="1:17" ht="12.1" customHeight="1" x14ac:dyDescent="0.25">
      <c r="A53" s="273" t="s">
        <v>649</v>
      </c>
      <c r="B53" s="273"/>
      <c r="C53" s="274" t="s">
        <v>650</v>
      </c>
      <c r="D53" s="274"/>
      <c r="E53" s="274"/>
      <c r="F53" s="274"/>
      <c r="G53" s="73">
        <v>0</v>
      </c>
      <c r="H53" s="73">
        <v>0</v>
      </c>
      <c r="I53" s="275">
        <v>66409190.68</v>
      </c>
      <c r="J53" s="275"/>
      <c r="K53" s="275">
        <v>66409190.68</v>
      </c>
      <c r="L53" s="275"/>
      <c r="M53" s="275"/>
      <c r="N53" s="275"/>
      <c r="O53" s="275">
        <v>0</v>
      </c>
      <c r="P53" s="275"/>
      <c r="Q53" s="73">
        <v>0</v>
      </c>
    </row>
    <row r="54" spans="1:17" ht="12.1" customHeight="1" x14ac:dyDescent="0.25">
      <c r="A54" s="273" t="s">
        <v>651</v>
      </c>
      <c r="B54" s="273"/>
      <c r="C54" s="274" t="s">
        <v>652</v>
      </c>
      <c r="D54" s="274"/>
      <c r="E54" s="274"/>
      <c r="F54" s="274"/>
      <c r="G54" s="73">
        <v>0</v>
      </c>
      <c r="H54" s="73">
        <v>0</v>
      </c>
      <c r="I54" s="275">
        <v>4564822268.0600004</v>
      </c>
      <c r="J54" s="275"/>
      <c r="K54" s="275">
        <v>4564822268.0600004</v>
      </c>
      <c r="L54" s="275"/>
      <c r="M54" s="275"/>
      <c r="N54" s="275"/>
      <c r="O54" s="275">
        <v>0</v>
      </c>
      <c r="P54" s="275"/>
      <c r="Q54" s="73">
        <v>0</v>
      </c>
    </row>
    <row r="55" spans="1:17" ht="12.75" customHeight="1" x14ac:dyDescent="0.25">
      <c r="A55" s="273" t="s">
        <v>653</v>
      </c>
      <c r="B55" s="273"/>
      <c r="C55" s="274" t="s">
        <v>654</v>
      </c>
      <c r="D55" s="274"/>
      <c r="E55" s="274"/>
      <c r="F55" s="274"/>
      <c r="G55" s="73">
        <v>0</v>
      </c>
      <c r="H55" s="73">
        <v>0</v>
      </c>
      <c r="I55" s="275">
        <v>712444990.85000002</v>
      </c>
      <c r="J55" s="275"/>
      <c r="K55" s="275">
        <v>712444990.85000002</v>
      </c>
      <c r="L55" s="275"/>
      <c r="M55" s="275"/>
      <c r="N55" s="275"/>
      <c r="O55" s="275">
        <v>0</v>
      </c>
      <c r="P55" s="275"/>
      <c r="Q55" s="73">
        <v>0</v>
      </c>
    </row>
    <row r="56" spans="1:17" ht="12.1" customHeight="1" x14ac:dyDescent="0.25">
      <c r="A56" s="273" t="s">
        <v>655</v>
      </c>
      <c r="B56" s="273"/>
      <c r="C56" s="274" t="s">
        <v>656</v>
      </c>
      <c r="D56" s="274"/>
      <c r="E56" s="274"/>
      <c r="F56" s="274"/>
      <c r="G56" s="73">
        <v>0</v>
      </c>
      <c r="H56" s="73">
        <v>0</v>
      </c>
      <c r="I56" s="275">
        <v>3199200</v>
      </c>
      <c r="J56" s="275"/>
      <c r="K56" s="275">
        <v>3199200</v>
      </c>
      <c r="L56" s="275"/>
      <c r="M56" s="275"/>
      <c r="N56" s="275"/>
      <c r="O56" s="275">
        <v>0</v>
      </c>
      <c r="P56" s="275"/>
      <c r="Q56" s="73">
        <v>0</v>
      </c>
    </row>
    <row r="57" spans="1:17" ht="12.1" customHeight="1" x14ac:dyDescent="0.25">
      <c r="A57" s="273" t="s">
        <v>657</v>
      </c>
      <c r="B57" s="273"/>
      <c r="C57" s="274" t="s">
        <v>658</v>
      </c>
      <c r="D57" s="274"/>
      <c r="E57" s="274"/>
      <c r="F57" s="274"/>
      <c r="G57" s="73">
        <v>0</v>
      </c>
      <c r="H57" s="73">
        <v>0</v>
      </c>
      <c r="I57" s="275">
        <v>231165824.75</v>
      </c>
      <c r="J57" s="275"/>
      <c r="K57" s="275">
        <v>231165824.75</v>
      </c>
      <c r="L57" s="275"/>
      <c r="M57" s="275"/>
      <c r="N57" s="275"/>
      <c r="O57" s="275">
        <v>0</v>
      </c>
      <c r="P57" s="275"/>
      <c r="Q57" s="73">
        <v>0</v>
      </c>
    </row>
    <row r="58" spans="1:17" ht="12.75" customHeight="1" x14ac:dyDescent="0.25">
      <c r="A58" s="273" t="s">
        <v>659</v>
      </c>
      <c r="B58" s="273"/>
      <c r="C58" s="274" t="s">
        <v>660</v>
      </c>
      <c r="D58" s="274"/>
      <c r="E58" s="274"/>
      <c r="F58" s="274"/>
      <c r="G58" s="73">
        <v>0</v>
      </c>
      <c r="H58" s="73">
        <v>0</v>
      </c>
      <c r="I58" s="275">
        <v>28836226.670000002</v>
      </c>
      <c r="J58" s="275"/>
      <c r="K58" s="275">
        <v>28836226.670000002</v>
      </c>
      <c r="L58" s="275"/>
      <c r="M58" s="275"/>
      <c r="N58" s="275"/>
      <c r="O58" s="275">
        <v>0</v>
      </c>
      <c r="P58" s="275"/>
      <c r="Q58" s="73">
        <v>0</v>
      </c>
    </row>
    <row r="59" spans="1:17" ht="12.1" customHeight="1" x14ac:dyDescent="0.25">
      <c r="A59" s="273" t="s">
        <v>661</v>
      </c>
      <c r="B59" s="273"/>
      <c r="C59" s="274" t="s">
        <v>662</v>
      </c>
      <c r="D59" s="274"/>
      <c r="E59" s="274"/>
      <c r="F59" s="274"/>
      <c r="G59" s="73">
        <v>0</v>
      </c>
      <c r="H59" s="73">
        <v>0</v>
      </c>
      <c r="I59" s="275">
        <v>622719485.88999999</v>
      </c>
      <c r="J59" s="275"/>
      <c r="K59" s="275">
        <v>622719485.88999999</v>
      </c>
      <c r="L59" s="275"/>
      <c r="M59" s="275"/>
      <c r="N59" s="275"/>
      <c r="O59" s="275">
        <v>0</v>
      </c>
      <c r="P59" s="275"/>
      <c r="Q59" s="73">
        <v>0</v>
      </c>
    </row>
    <row r="60" spans="1:17" ht="12.1" customHeight="1" x14ac:dyDescent="0.25">
      <c r="A60" s="273" t="s">
        <v>663</v>
      </c>
      <c r="B60" s="273"/>
      <c r="C60" s="274" t="s">
        <v>664</v>
      </c>
      <c r="D60" s="274"/>
      <c r="E60" s="274"/>
      <c r="F60" s="274"/>
      <c r="G60" s="73">
        <v>110283200</v>
      </c>
      <c r="H60" s="73">
        <v>0</v>
      </c>
      <c r="I60" s="275">
        <v>467513601.80000001</v>
      </c>
      <c r="J60" s="275"/>
      <c r="K60" s="275">
        <v>463691097.39999998</v>
      </c>
      <c r="L60" s="275"/>
      <c r="M60" s="275"/>
      <c r="N60" s="275"/>
      <c r="O60" s="275">
        <v>114105704.40000001</v>
      </c>
      <c r="P60" s="275"/>
      <c r="Q60" s="73">
        <v>0</v>
      </c>
    </row>
    <row r="61" spans="1:17" ht="12.75" customHeight="1" x14ac:dyDescent="0.25">
      <c r="A61" s="273" t="s">
        <v>665</v>
      </c>
      <c r="B61" s="273"/>
      <c r="C61" s="274" t="s">
        <v>666</v>
      </c>
      <c r="D61" s="274"/>
      <c r="E61" s="274"/>
      <c r="F61" s="274"/>
      <c r="G61" s="73">
        <v>-295533212.81</v>
      </c>
      <c r="H61" s="73">
        <v>124789636.3</v>
      </c>
      <c r="I61" s="275">
        <v>19902513.66</v>
      </c>
      <c r="J61" s="275"/>
      <c r="K61" s="275">
        <v>0</v>
      </c>
      <c r="L61" s="275"/>
      <c r="M61" s="275"/>
      <c r="N61" s="275"/>
      <c r="O61" s="275">
        <v>-295533212.81</v>
      </c>
      <c r="P61" s="275"/>
      <c r="Q61" s="73">
        <v>104887122.64</v>
      </c>
    </row>
    <row r="62" spans="1:17" ht="12.1" customHeight="1" x14ac:dyDescent="0.25">
      <c r="A62" s="273" t="s">
        <v>667</v>
      </c>
      <c r="B62" s="273"/>
      <c r="C62" s="274" t="s">
        <v>668</v>
      </c>
      <c r="D62" s="274"/>
      <c r="E62" s="274"/>
      <c r="F62" s="274"/>
      <c r="G62" s="73">
        <v>89732913.480000004</v>
      </c>
      <c r="H62" s="73">
        <v>0</v>
      </c>
      <c r="I62" s="275">
        <v>75032875.099999994</v>
      </c>
      <c r="J62" s="275"/>
      <c r="K62" s="275">
        <v>3382226.94</v>
      </c>
      <c r="L62" s="275"/>
      <c r="M62" s="275"/>
      <c r="N62" s="275"/>
      <c r="O62" s="275">
        <v>161383561.63999999</v>
      </c>
      <c r="P62" s="275"/>
      <c r="Q62" s="73">
        <v>0</v>
      </c>
    </row>
    <row r="63" spans="1:17" ht="12.1" customHeight="1" x14ac:dyDescent="0.25">
      <c r="A63" s="273" t="s">
        <v>669</v>
      </c>
      <c r="B63" s="273"/>
      <c r="C63" s="274" t="s">
        <v>670</v>
      </c>
      <c r="D63" s="274"/>
      <c r="E63" s="274"/>
      <c r="F63" s="274"/>
      <c r="G63" s="73">
        <v>4309512.22</v>
      </c>
      <c r="H63" s="73">
        <v>0</v>
      </c>
      <c r="I63" s="275">
        <v>6403.94</v>
      </c>
      <c r="J63" s="275"/>
      <c r="K63" s="275">
        <v>3130878.24</v>
      </c>
      <c r="L63" s="275"/>
      <c r="M63" s="275"/>
      <c r="N63" s="275"/>
      <c r="O63" s="275">
        <v>1185037.92</v>
      </c>
      <c r="P63" s="275"/>
      <c r="Q63" s="73">
        <v>0</v>
      </c>
    </row>
    <row r="64" spans="1:17" ht="12.75" customHeight="1" x14ac:dyDescent="0.25">
      <c r="A64" s="273" t="s">
        <v>671</v>
      </c>
      <c r="B64" s="273"/>
      <c r="C64" s="274" t="s">
        <v>672</v>
      </c>
      <c r="D64" s="274"/>
      <c r="E64" s="274"/>
      <c r="F64" s="274"/>
      <c r="G64" s="73">
        <v>0</v>
      </c>
      <c r="H64" s="73">
        <v>0</v>
      </c>
      <c r="I64" s="275">
        <v>4523587152.1999998</v>
      </c>
      <c r="J64" s="275"/>
      <c r="K64" s="275">
        <v>4523587152.1999998</v>
      </c>
      <c r="L64" s="275"/>
      <c r="M64" s="275"/>
      <c r="N64" s="275"/>
      <c r="O64" s="275">
        <v>0</v>
      </c>
      <c r="P64" s="275"/>
      <c r="Q64" s="73">
        <v>0</v>
      </c>
    </row>
    <row r="65" spans="1:17" ht="12.1" customHeight="1" x14ac:dyDescent="0.25">
      <c r="A65" s="273" t="s">
        <v>673</v>
      </c>
      <c r="B65" s="273"/>
      <c r="C65" s="274" t="s">
        <v>674</v>
      </c>
      <c r="D65" s="274"/>
      <c r="E65" s="274"/>
      <c r="F65" s="274"/>
      <c r="G65" s="73">
        <v>0</v>
      </c>
      <c r="H65" s="73">
        <v>0</v>
      </c>
      <c r="I65" s="275">
        <v>241694668.33000001</v>
      </c>
      <c r="J65" s="275"/>
      <c r="K65" s="275">
        <v>241694668.33000001</v>
      </c>
      <c r="L65" s="275"/>
      <c r="M65" s="275"/>
      <c r="N65" s="275"/>
      <c r="O65" s="275">
        <v>0</v>
      </c>
      <c r="P65" s="275"/>
      <c r="Q65" s="73">
        <v>0</v>
      </c>
    </row>
    <row r="66" spans="1:17" ht="12.1" customHeight="1" x14ac:dyDescent="0.25">
      <c r="A66" s="273" t="s">
        <v>675</v>
      </c>
      <c r="B66" s="273"/>
      <c r="C66" s="274" t="s">
        <v>676</v>
      </c>
      <c r="D66" s="274"/>
      <c r="E66" s="274"/>
      <c r="F66" s="274"/>
      <c r="G66" s="73">
        <v>0</v>
      </c>
      <c r="H66" s="73">
        <v>0</v>
      </c>
      <c r="I66" s="275">
        <v>225500</v>
      </c>
      <c r="J66" s="275"/>
      <c r="K66" s="275">
        <v>225500</v>
      </c>
      <c r="L66" s="275"/>
      <c r="M66" s="275"/>
      <c r="N66" s="275"/>
      <c r="O66" s="275">
        <v>0</v>
      </c>
      <c r="P66" s="275"/>
      <c r="Q66" s="73">
        <v>0</v>
      </c>
    </row>
    <row r="67" spans="1:17" ht="12.1" customHeight="1" x14ac:dyDescent="0.25">
      <c r="A67" s="273" t="s">
        <v>677</v>
      </c>
      <c r="B67" s="273"/>
      <c r="C67" s="274" t="s">
        <v>678</v>
      </c>
      <c r="D67" s="274"/>
      <c r="E67" s="274"/>
      <c r="F67" s="274"/>
      <c r="G67" s="73">
        <v>125194.07</v>
      </c>
      <c r="H67" s="73">
        <v>0</v>
      </c>
      <c r="I67" s="275">
        <v>0</v>
      </c>
      <c r="J67" s="275"/>
      <c r="K67" s="275">
        <v>125194.07</v>
      </c>
      <c r="L67" s="275"/>
      <c r="M67" s="275"/>
      <c r="N67" s="275"/>
      <c r="O67" s="275">
        <v>0</v>
      </c>
      <c r="P67" s="275"/>
      <c r="Q67" s="73">
        <v>0</v>
      </c>
    </row>
    <row r="68" spans="1:17" ht="12.75" customHeight="1" x14ac:dyDescent="0.25">
      <c r="A68" s="355"/>
      <c r="B68" s="355"/>
      <c r="C68" s="355"/>
      <c r="D68" s="355"/>
      <c r="E68" s="355"/>
      <c r="F68" s="355"/>
      <c r="G68" s="74">
        <v>4356754558.8100004</v>
      </c>
      <c r="H68" s="74">
        <v>124789636.3</v>
      </c>
      <c r="I68" s="356">
        <v>31709375228.02</v>
      </c>
      <c r="J68" s="356"/>
      <c r="K68" s="356">
        <v>30846930117.889999</v>
      </c>
      <c r="L68" s="356"/>
      <c r="M68" s="356"/>
      <c r="N68" s="356"/>
      <c r="O68" s="356">
        <v>5199297155.2799997</v>
      </c>
      <c r="P68" s="356"/>
      <c r="Q68" s="74">
        <v>104887122.64</v>
      </c>
    </row>
    <row r="69" spans="1:17" ht="6.8" customHeight="1" x14ac:dyDescent="0.25"/>
    <row r="70" spans="1:17" ht="12.1" customHeight="1" x14ac:dyDescent="0.25">
      <c r="A70" s="277" t="s">
        <v>578</v>
      </c>
      <c r="B70" s="277"/>
      <c r="C70" s="278" t="s">
        <v>139</v>
      </c>
      <c r="D70" s="278"/>
      <c r="E70" s="278"/>
      <c r="F70" s="278"/>
      <c r="G70" s="278"/>
      <c r="H70" s="278"/>
      <c r="I70" s="278"/>
      <c r="J70" s="278"/>
      <c r="K70" s="278"/>
      <c r="L70" s="278"/>
      <c r="M70" s="278"/>
      <c r="N70" s="278"/>
      <c r="O70" s="278"/>
      <c r="P70" s="278"/>
      <c r="Q70" s="278"/>
    </row>
    <row r="71" spans="1:17" ht="12.1" customHeight="1" x14ac:dyDescent="0.25">
      <c r="A71" s="273" t="s">
        <v>679</v>
      </c>
      <c r="B71" s="273"/>
      <c r="C71" s="274" t="s">
        <v>680</v>
      </c>
      <c r="D71" s="274"/>
      <c r="E71" s="274"/>
      <c r="F71" s="274"/>
      <c r="G71" s="73">
        <v>1339015257.23</v>
      </c>
      <c r="H71" s="73">
        <v>0</v>
      </c>
      <c r="I71" s="275">
        <v>1563107560.05</v>
      </c>
      <c r="J71" s="275"/>
      <c r="K71" s="275">
        <v>829862945.25999999</v>
      </c>
      <c r="L71" s="275"/>
      <c r="M71" s="275"/>
      <c r="N71" s="275"/>
      <c r="O71" s="275">
        <v>2072259872.02</v>
      </c>
      <c r="P71" s="275"/>
      <c r="Q71" s="73">
        <v>0</v>
      </c>
    </row>
    <row r="72" spans="1:17" ht="12.75" customHeight="1" x14ac:dyDescent="0.25">
      <c r="A72" s="273" t="s">
        <v>681</v>
      </c>
      <c r="B72" s="273"/>
      <c r="C72" s="274" t="s">
        <v>682</v>
      </c>
      <c r="D72" s="274"/>
      <c r="E72" s="274"/>
      <c r="F72" s="274"/>
      <c r="G72" s="73">
        <v>1497543147.8099999</v>
      </c>
      <c r="H72" s="73">
        <v>0</v>
      </c>
      <c r="I72" s="275">
        <v>1509542354.3099999</v>
      </c>
      <c r="J72" s="275"/>
      <c r="K72" s="275">
        <v>1548654954.24</v>
      </c>
      <c r="L72" s="275"/>
      <c r="M72" s="275"/>
      <c r="N72" s="275"/>
      <c r="O72" s="275">
        <v>1458430547.8800001</v>
      </c>
      <c r="P72" s="275"/>
      <c r="Q72" s="73">
        <v>0</v>
      </c>
    </row>
    <row r="73" spans="1:17" ht="12.1" customHeight="1" x14ac:dyDescent="0.25">
      <c r="A73" s="273" t="s">
        <v>683</v>
      </c>
      <c r="B73" s="273"/>
      <c r="C73" s="274" t="s">
        <v>302</v>
      </c>
      <c r="D73" s="274"/>
      <c r="E73" s="274"/>
      <c r="F73" s="274"/>
      <c r="G73" s="73">
        <v>115422541</v>
      </c>
      <c r="H73" s="73">
        <v>0</v>
      </c>
      <c r="I73" s="275">
        <v>145917921.21000001</v>
      </c>
      <c r="J73" s="275"/>
      <c r="K73" s="275">
        <v>143939741.50999999</v>
      </c>
      <c r="L73" s="275"/>
      <c r="M73" s="275"/>
      <c r="N73" s="275"/>
      <c r="O73" s="275">
        <v>117400720.7</v>
      </c>
      <c r="P73" s="275"/>
      <c r="Q73" s="73">
        <v>0</v>
      </c>
    </row>
    <row r="74" spans="1:17" ht="12.1" customHeight="1" x14ac:dyDescent="0.25">
      <c r="A74" s="273" t="s">
        <v>684</v>
      </c>
      <c r="B74" s="273"/>
      <c r="C74" s="274" t="s">
        <v>685</v>
      </c>
      <c r="D74" s="274"/>
      <c r="E74" s="274"/>
      <c r="F74" s="274"/>
      <c r="G74" s="73">
        <v>60536996.719999999</v>
      </c>
      <c r="H74" s="73">
        <v>0</v>
      </c>
      <c r="I74" s="275">
        <v>66059803.340000004</v>
      </c>
      <c r="J74" s="275"/>
      <c r="K74" s="275">
        <v>65705428.880000003</v>
      </c>
      <c r="L74" s="275"/>
      <c r="M74" s="275"/>
      <c r="N74" s="275"/>
      <c r="O74" s="275">
        <v>60891371.18</v>
      </c>
      <c r="P74" s="275"/>
      <c r="Q74" s="73">
        <v>0</v>
      </c>
    </row>
    <row r="75" spans="1:17" ht="12.75" customHeight="1" x14ac:dyDescent="0.25">
      <c r="A75" s="273" t="s">
        <v>686</v>
      </c>
      <c r="B75" s="273"/>
      <c r="C75" s="274" t="s">
        <v>687</v>
      </c>
      <c r="D75" s="274"/>
      <c r="E75" s="274"/>
      <c r="F75" s="274"/>
      <c r="G75" s="73">
        <v>187376891.16999999</v>
      </c>
      <c r="H75" s="73">
        <v>0</v>
      </c>
      <c r="I75" s="275">
        <v>156151934.78999999</v>
      </c>
      <c r="J75" s="275"/>
      <c r="K75" s="275">
        <v>74221285.290000007</v>
      </c>
      <c r="L75" s="275"/>
      <c r="M75" s="275"/>
      <c r="N75" s="275"/>
      <c r="O75" s="275">
        <v>269307540.67000002</v>
      </c>
      <c r="P75" s="275"/>
      <c r="Q75" s="73">
        <v>0</v>
      </c>
    </row>
    <row r="76" spans="1:17" ht="12.1" customHeight="1" x14ac:dyDescent="0.25">
      <c r="A76" s="273" t="s">
        <v>688</v>
      </c>
      <c r="B76" s="273"/>
      <c r="C76" s="274" t="s">
        <v>689</v>
      </c>
      <c r="D76" s="274"/>
      <c r="E76" s="274"/>
      <c r="F76" s="274"/>
      <c r="G76" s="73">
        <v>5914736.3300000001</v>
      </c>
      <c r="H76" s="73">
        <v>0</v>
      </c>
      <c r="I76" s="275">
        <v>300000</v>
      </c>
      <c r="J76" s="275"/>
      <c r="K76" s="275">
        <v>5325662.01</v>
      </c>
      <c r="L76" s="275"/>
      <c r="M76" s="275"/>
      <c r="N76" s="275"/>
      <c r="O76" s="275">
        <v>889074.32</v>
      </c>
      <c r="P76" s="275"/>
      <c r="Q76" s="73">
        <v>0</v>
      </c>
    </row>
    <row r="77" spans="1:17" ht="12.1" customHeight="1" x14ac:dyDescent="0.25">
      <c r="A77" s="273" t="s">
        <v>690</v>
      </c>
      <c r="B77" s="273"/>
      <c r="C77" s="274" t="s">
        <v>691</v>
      </c>
      <c r="D77" s="274"/>
      <c r="E77" s="274"/>
      <c r="F77" s="274"/>
      <c r="G77" s="73">
        <v>10743936.949999999</v>
      </c>
      <c r="H77" s="73">
        <v>0</v>
      </c>
      <c r="I77" s="275">
        <v>290334677.87</v>
      </c>
      <c r="J77" s="275"/>
      <c r="K77" s="275">
        <v>296373467.67000002</v>
      </c>
      <c r="L77" s="275"/>
      <c r="M77" s="275"/>
      <c r="N77" s="275"/>
      <c r="O77" s="275">
        <v>4705147.1500000004</v>
      </c>
      <c r="P77" s="275"/>
      <c r="Q77" s="73">
        <v>0</v>
      </c>
    </row>
    <row r="78" spans="1:17" ht="12.75" customHeight="1" x14ac:dyDescent="0.25">
      <c r="A78" s="273" t="s">
        <v>692</v>
      </c>
      <c r="B78" s="273"/>
      <c r="C78" s="274" t="s">
        <v>693</v>
      </c>
      <c r="D78" s="274"/>
      <c r="E78" s="274"/>
      <c r="F78" s="274"/>
      <c r="G78" s="73">
        <v>10455000</v>
      </c>
      <c r="H78" s="73">
        <v>0</v>
      </c>
      <c r="I78" s="275">
        <v>6280000</v>
      </c>
      <c r="J78" s="275"/>
      <c r="K78" s="275">
        <v>4455000</v>
      </c>
      <c r="L78" s="275"/>
      <c r="M78" s="275"/>
      <c r="N78" s="275"/>
      <c r="O78" s="275">
        <v>12280000</v>
      </c>
      <c r="P78" s="275"/>
      <c r="Q78" s="73">
        <v>0</v>
      </c>
    </row>
    <row r="79" spans="1:17" ht="12.1" customHeight="1" x14ac:dyDescent="0.25">
      <c r="A79" s="273" t="s">
        <v>694</v>
      </c>
      <c r="B79" s="273"/>
      <c r="C79" s="274" t="s">
        <v>695</v>
      </c>
      <c r="D79" s="274"/>
      <c r="E79" s="274"/>
      <c r="F79" s="274"/>
      <c r="G79" s="73">
        <v>0</v>
      </c>
      <c r="H79" s="73">
        <v>0</v>
      </c>
      <c r="I79" s="275">
        <v>302006572.82999998</v>
      </c>
      <c r="J79" s="275"/>
      <c r="K79" s="275">
        <v>302006572.82999998</v>
      </c>
      <c r="L79" s="275"/>
      <c r="M79" s="275"/>
      <c r="N79" s="275"/>
      <c r="O79" s="275">
        <v>0</v>
      </c>
      <c r="P79" s="275"/>
      <c r="Q79" s="73">
        <v>0</v>
      </c>
    </row>
    <row r="80" spans="1:17" ht="12.1" customHeight="1" x14ac:dyDescent="0.25">
      <c r="A80" s="273" t="s">
        <v>696</v>
      </c>
      <c r="B80" s="273"/>
      <c r="C80" s="274" t="s">
        <v>697</v>
      </c>
      <c r="D80" s="274"/>
      <c r="E80" s="274"/>
      <c r="F80" s="274"/>
      <c r="G80" s="73">
        <v>0</v>
      </c>
      <c r="H80" s="73">
        <v>0</v>
      </c>
      <c r="I80" s="275">
        <v>1551507308.2</v>
      </c>
      <c r="J80" s="275"/>
      <c r="K80" s="275">
        <v>1551507308.2</v>
      </c>
      <c r="L80" s="275"/>
      <c r="M80" s="275"/>
      <c r="N80" s="275"/>
      <c r="O80" s="275">
        <v>0</v>
      </c>
      <c r="P80" s="275"/>
      <c r="Q80" s="73">
        <v>0</v>
      </c>
    </row>
    <row r="81" spans="1:17" ht="12.75" customHeight="1" x14ac:dyDescent="0.25">
      <c r="A81" s="355"/>
      <c r="B81" s="355"/>
      <c r="C81" s="355"/>
      <c r="D81" s="355"/>
      <c r="E81" s="355"/>
      <c r="F81" s="355"/>
      <c r="G81" s="74">
        <v>3227008507.21</v>
      </c>
      <c r="H81" s="74">
        <v>0</v>
      </c>
      <c r="I81" s="356">
        <v>5591208132.6000004</v>
      </c>
      <c r="J81" s="356"/>
      <c r="K81" s="356">
        <v>4822052365.8900003</v>
      </c>
      <c r="L81" s="356"/>
      <c r="M81" s="356"/>
      <c r="N81" s="356"/>
      <c r="O81" s="356">
        <v>3996164273.9200001</v>
      </c>
      <c r="P81" s="356"/>
      <c r="Q81" s="74">
        <v>0</v>
      </c>
    </row>
    <row r="82" spans="1:17" ht="6.8" customHeight="1" x14ac:dyDescent="0.25"/>
    <row r="83" spans="1:17" ht="12.1" customHeight="1" x14ac:dyDescent="0.25">
      <c r="A83" s="277" t="s">
        <v>578</v>
      </c>
      <c r="B83" s="277"/>
      <c r="C83" s="278" t="s">
        <v>141</v>
      </c>
      <c r="D83" s="278"/>
      <c r="E83" s="278"/>
      <c r="F83" s="278"/>
      <c r="G83" s="278"/>
      <c r="H83" s="278"/>
      <c r="I83" s="278"/>
      <c r="J83" s="278"/>
      <c r="K83" s="278"/>
      <c r="L83" s="278"/>
      <c r="M83" s="278"/>
      <c r="N83" s="278"/>
      <c r="O83" s="278"/>
      <c r="P83" s="278"/>
      <c r="Q83" s="278"/>
    </row>
    <row r="84" spans="1:17" ht="12.1" customHeight="1" x14ac:dyDescent="0.25">
      <c r="A84" s="273" t="s">
        <v>698</v>
      </c>
      <c r="B84" s="273"/>
      <c r="C84" s="274" t="s">
        <v>699</v>
      </c>
      <c r="D84" s="274"/>
      <c r="E84" s="274"/>
      <c r="F84" s="274"/>
      <c r="G84" s="73">
        <v>1500000000</v>
      </c>
      <c r="H84" s="73">
        <v>0</v>
      </c>
      <c r="I84" s="275">
        <v>0</v>
      </c>
      <c r="J84" s="275"/>
      <c r="K84" s="275">
        <v>0</v>
      </c>
      <c r="L84" s="275"/>
      <c r="M84" s="275"/>
      <c r="N84" s="275"/>
      <c r="O84" s="275">
        <v>1500000000</v>
      </c>
      <c r="P84" s="275"/>
      <c r="Q84" s="73">
        <v>0</v>
      </c>
    </row>
    <row r="85" spans="1:17" ht="12.75" customHeight="1" x14ac:dyDescent="0.25">
      <c r="A85" s="273" t="s">
        <v>700</v>
      </c>
      <c r="B85" s="273"/>
      <c r="C85" s="274" t="s">
        <v>701</v>
      </c>
      <c r="D85" s="274"/>
      <c r="E85" s="274"/>
      <c r="F85" s="274"/>
      <c r="G85" s="73">
        <v>0</v>
      </c>
      <c r="H85" s="73">
        <v>0</v>
      </c>
      <c r="I85" s="275">
        <v>545000000</v>
      </c>
      <c r="J85" s="275"/>
      <c r="K85" s="275">
        <v>514000100</v>
      </c>
      <c r="L85" s="275"/>
      <c r="M85" s="275"/>
      <c r="N85" s="275"/>
      <c r="O85" s="275">
        <v>30999900</v>
      </c>
      <c r="P85" s="275"/>
      <c r="Q85" s="73">
        <v>0</v>
      </c>
    </row>
    <row r="86" spans="1:17" ht="12.1" customHeight="1" x14ac:dyDescent="0.25">
      <c r="A86" s="355"/>
      <c r="B86" s="355"/>
      <c r="C86" s="355"/>
      <c r="D86" s="355"/>
      <c r="E86" s="355"/>
      <c r="F86" s="355"/>
      <c r="G86" s="74">
        <v>1500000000</v>
      </c>
      <c r="H86" s="74">
        <v>0</v>
      </c>
      <c r="I86" s="356">
        <v>545000000</v>
      </c>
      <c r="J86" s="356"/>
      <c r="K86" s="356">
        <v>514000100</v>
      </c>
      <c r="L86" s="356"/>
      <c r="M86" s="356"/>
      <c r="N86" s="356"/>
      <c r="O86" s="356">
        <v>1530999900</v>
      </c>
      <c r="P86" s="356"/>
      <c r="Q86" s="74">
        <v>0</v>
      </c>
    </row>
    <row r="87" spans="1:17" ht="6.8" customHeight="1" x14ac:dyDescent="0.25"/>
    <row r="88" spans="1:17" ht="12.1" customHeight="1" x14ac:dyDescent="0.25">
      <c r="A88" s="277" t="s">
        <v>578</v>
      </c>
      <c r="B88" s="277"/>
      <c r="C88" s="278" t="s">
        <v>144</v>
      </c>
      <c r="D88" s="278"/>
      <c r="E88" s="278"/>
      <c r="F88" s="278"/>
      <c r="G88" s="278"/>
      <c r="H88" s="278"/>
      <c r="I88" s="278"/>
      <c r="J88" s="278"/>
      <c r="K88" s="278"/>
      <c r="L88" s="278"/>
      <c r="M88" s="278"/>
      <c r="N88" s="278"/>
      <c r="O88" s="278"/>
      <c r="P88" s="278"/>
      <c r="Q88" s="278"/>
    </row>
    <row r="89" spans="1:17" ht="12.75" customHeight="1" x14ac:dyDescent="0.25">
      <c r="A89" s="273" t="s">
        <v>702</v>
      </c>
      <c r="B89" s="273"/>
      <c r="C89" s="274" t="s">
        <v>703</v>
      </c>
      <c r="D89" s="274"/>
      <c r="E89" s="274"/>
      <c r="F89" s="274"/>
      <c r="G89" s="73">
        <v>117073729.03</v>
      </c>
      <c r="H89" s="73">
        <v>0</v>
      </c>
      <c r="I89" s="275">
        <v>944709802.84000003</v>
      </c>
      <c r="J89" s="275"/>
      <c r="K89" s="275">
        <v>105008088.83</v>
      </c>
      <c r="L89" s="275"/>
      <c r="M89" s="275"/>
      <c r="N89" s="275"/>
      <c r="O89" s="275">
        <v>956775443.03999996</v>
      </c>
      <c r="P89" s="275"/>
      <c r="Q89" s="73">
        <v>0</v>
      </c>
    </row>
    <row r="90" spans="1:17" ht="12.1" customHeight="1" x14ac:dyDescent="0.25">
      <c r="A90" s="355"/>
      <c r="B90" s="355"/>
      <c r="C90" s="355"/>
      <c r="D90" s="355"/>
      <c r="E90" s="355"/>
      <c r="F90" s="355"/>
      <c r="G90" s="74">
        <v>117073729.03</v>
      </c>
      <c r="H90" s="74">
        <v>0</v>
      </c>
      <c r="I90" s="356">
        <v>944709802.84000003</v>
      </c>
      <c r="J90" s="356"/>
      <c r="K90" s="356">
        <v>105008088.83</v>
      </c>
      <c r="L90" s="356"/>
      <c r="M90" s="356"/>
      <c r="N90" s="356"/>
      <c r="O90" s="356">
        <v>956775443.03999996</v>
      </c>
      <c r="P90" s="356"/>
      <c r="Q90" s="74">
        <v>0</v>
      </c>
    </row>
    <row r="91" spans="1:17" ht="6.8" customHeight="1" x14ac:dyDescent="0.25"/>
    <row r="92" spans="1:17" ht="12.1" customHeight="1" x14ac:dyDescent="0.25">
      <c r="A92" s="277" t="s">
        <v>578</v>
      </c>
      <c r="B92" s="277"/>
      <c r="C92" s="278" t="s">
        <v>150</v>
      </c>
      <c r="D92" s="278"/>
      <c r="E92" s="278"/>
      <c r="F92" s="278"/>
      <c r="G92" s="278"/>
      <c r="H92" s="278"/>
      <c r="I92" s="278"/>
      <c r="J92" s="278"/>
      <c r="K92" s="278"/>
      <c r="L92" s="278"/>
      <c r="M92" s="278"/>
      <c r="N92" s="278"/>
      <c r="O92" s="278"/>
      <c r="P92" s="278"/>
      <c r="Q92" s="278"/>
    </row>
    <row r="93" spans="1:17" ht="12.75" customHeight="1" x14ac:dyDescent="0.25">
      <c r="A93" s="273" t="s">
        <v>704</v>
      </c>
      <c r="B93" s="273"/>
      <c r="C93" s="274" t="s">
        <v>705</v>
      </c>
      <c r="D93" s="274"/>
      <c r="E93" s="274"/>
      <c r="F93" s="274"/>
      <c r="G93" s="73">
        <v>87748768.359999999</v>
      </c>
      <c r="H93" s="73">
        <v>60607015.119999997</v>
      </c>
      <c r="I93" s="275">
        <v>71444667.569999993</v>
      </c>
      <c r="J93" s="275"/>
      <c r="K93" s="275">
        <v>1107734.19</v>
      </c>
      <c r="L93" s="275"/>
      <c r="M93" s="275"/>
      <c r="N93" s="275"/>
      <c r="O93" s="275">
        <v>121487688.05</v>
      </c>
      <c r="P93" s="275"/>
      <c r="Q93" s="73">
        <v>24009001.43</v>
      </c>
    </row>
    <row r="94" spans="1:17" ht="12.1" customHeight="1" x14ac:dyDescent="0.25">
      <c r="A94" s="273" t="s">
        <v>706</v>
      </c>
      <c r="B94" s="273"/>
      <c r="C94" s="274" t="s">
        <v>707</v>
      </c>
      <c r="D94" s="274"/>
      <c r="E94" s="274"/>
      <c r="F94" s="274"/>
      <c r="G94" s="73">
        <v>3905407542.6100001</v>
      </c>
      <c r="H94" s="73">
        <v>665674351.70000005</v>
      </c>
      <c r="I94" s="275">
        <v>6407399592.21</v>
      </c>
      <c r="J94" s="275"/>
      <c r="K94" s="275">
        <v>140113416.50999999</v>
      </c>
      <c r="L94" s="275"/>
      <c r="M94" s="275"/>
      <c r="N94" s="275"/>
      <c r="O94" s="275">
        <v>9579854250.3799992</v>
      </c>
      <c r="P94" s="275"/>
      <c r="Q94" s="73">
        <v>72834883.769999996</v>
      </c>
    </row>
    <row r="95" spans="1:17" ht="12.1" customHeight="1" x14ac:dyDescent="0.25">
      <c r="A95" s="273" t="s">
        <v>708</v>
      </c>
      <c r="B95" s="273"/>
      <c r="C95" s="274" t="s">
        <v>709</v>
      </c>
      <c r="D95" s="274"/>
      <c r="E95" s="274"/>
      <c r="F95" s="274"/>
      <c r="G95" s="73">
        <v>400428541.89999998</v>
      </c>
      <c r="H95" s="73">
        <v>356210574.93000001</v>
      </c>
      <c r="I95" s="275">
        <v>27534012.18</v>
      </c>
      <c r="J95" s="275"/>
      <c r="K95" s="275">
        <v>35204875.049999997</v>
      </c>
      <c r="L95" s="275"/>
      <c r="M95" s="275"/>
      <c r="N95" s="275"/>
      <c r="O95" s="275">
        <v>400428541.89999998</v>
      </c>
      <c r="P95" s="275"/>
      <c r="Q95" s="73">
        <v>363881437.80000001</v>
      </c>
    </row>
    <row r="96" spans="1:17" ht="12.1" customHeight="1" x14ac:dyDescent="0.25">
      <c r="A96" s="273" t="s">
        <v>710</v>
      </c>
      <c r="B96" s="273"/>
      <c r="C96" s="274" t="s">
        <v>711</v>
      </c>
      <c r="D96" s="274"/>
      <c r="E96" s="274"/>
      <c r="F96" s="274"/>
      <c r="G96" s="73">
        <v>26429069737.119999</v>
      </c>
      <c r="H96" s="73">
        <v>26128502089.709999</v>
      </c>
      <c r="I96" s="275">
        <v>13989190533.01</v>
      </c>
      <c r="J96" s="275"/>
      <c r="K96" s="275">
        <v>117022637.91</v>
      </c>
      <c r="L96" s="275"/>
      <c r="M96" s="275"/>
      <c r="N96" s="275"/>
      <c r="O96" s="275">
        <v>26440433373.48</v>
      </c>
      <c r="P96" s="275"/>
      <c r="Q96" s="73">
        <v>12267697830.969999</v>
      </c>
    </row>
    <row r="97" spans="1:17" ht="12.75" customHeight="1" x14ac:dyDescent="0.25">
      <c r="A97" s="273" t="s">
        <v>712</v>
      </c>
      <c r="B97" s="273"/>
      <c r="C97" s="274" t="s">
        <v>713</v>
      </c>
      <c r="D97" s="274"/>
      <c r="E97" s="274"/>
      <c r="F97" s="274"/>
      <c r="G97" s="73">
        <v>615779727.01999998</v>
      </c>
      <c r="H97" s="73">
        <v>374784486.06</v>
      </c>
      <c r="I97" s="275">
        <v>34844369.890000001</v>
      </c>
      <c r="J97" s="275"/>
      <c r="K97" s="275">
        <v>50671301.18</v>
      </c>
      <c r="L97" s="275"/>
      <c r="M97" s="275"/>
      <c r="N97" s="275"/>
      <c r="O97" s="275">
        <v>618379727.01999998</v>
      </c>
      <c r="P97" s="275"/>
      <c r="Q97" s="73">
        <v>393211417.35000002</v>
      </c>
    </row>
    <row r="98" spans="1:17" ht="12.1" customHeight="1" x14ac:dyDescent="0.25">
      <c r="A98" s="273" t="s">
        <v>714</v>
      </c>
      <c r="B98" s="273"/>
      <c r="C98" s="274" t="s">
        <v>715</v>
      </c>
      <c r="D98" s="274"/>
      <c r="E98" s="274"/>
      <c r="F98" s="274"/>
      <c r="G98" s="73">
        <v>7504223554.2399998</v>
      </c>
      <c r="H98" s="73">
        <v>1206735995.74</v>
      </c>
      <c r="I98" s="275">
        <v>570534738.38</v>
      </c>
      <c r="J98" s="275"/>
      <c r="K98" s="275">
        <v>361047737.36000001</v>
      </c>
      <c r="L98" s="275"/>
      <c r="M98" s="275"/>
      <c r="N98" s="275"/>
      <c r="O98" s="275">
        <v>7847626127.9899998</v>
      </c>
      <c r="P98" s="275"/>
      <c r="Q98" s="73">
        <v>1340651568.47</v>
      </c>
    </row>
    <row r="99" spans="1:17" ht="12.1" customHeight="1" x14ac:dyDescent="0.25">
      <c r="A99" s="273" t="s">
        <v>716</v>
      </c>
      <c r="B99" s="273"/>
      <c r="C99" s="274" t="s">
        <v>717</v>
      </c>
      <c r="D99" s="274"/>
      <c r="E99" s="274"/>
      <c r="F99" s="274"/>
      <c r="G99" s="73">
        <v>7914194642.2799997</v>
      </c>
      <c r="H99" s="73">
        <v>5311853225.5299997</v>
      </c>
      <c r="I99" s="275">
        <v>596437402.59000003</v>
      </c>
      <c r="J99" s="275"/>
      <c r="K99" s="275">
        <v>796722663.07000005</v>
      </c>
      <c r="L99" s="275"/>
      <c r="M99" s="275"/>
      <c r="N99" s="275"/>
      <c r="O99" s="275">
        <v>7995375064.8599997</v>
      </c>
      <c r="P99" s="275"/>
      <c r="Q99" s="73">
        <v>5593318908.5900002</v>
      </c>
    </row>
    <row r="100" spans="1:17" ht="12.75" customHeight="1" x14ac:dyDescent="0.25">
      <c r="A100" s="273" t="s">
        <v>718</v>
      </c>
      <c r="B100" s="273"/>
      <c r="C100" s="274" t="s">
        <v>719</v>
      </c>
      <c r="D100" s="274"/>
      <c r="E100" s="274"/>
      <c r="F100" s="274"/>
      <c r="G100" s="73">
        <v>1870907333.3800001</v>
      </c>
      <c r="H100" s="73">
        <v>1412026451.55</v>
      </c>
      <c r="I100" s="275">
        <v>51558769.82</v>
      </c>
      <c r="J100" s="275"/>
      <c r="K100" s="275">
        <v>42902768.43</v>
      </c>
      <c r="L100" s="275"/>
      <c r="M100" s="275"/>
      <c r="N100" s="275"/>
      <c r="O100" s="275">
        <v>1920666242.3199999</v>
      </c>
      <c r="P100" s="275"/>
      <c r="Q100" s="73">
        <v>1453129359.0999999</v>
      </c>
    </row>
    <row r="101" spans="1:17" ht="12.1" customHeight="1" x14ac:dyDescent="0.25">
      <c r="A101" s="273" t="s">
        <v>720</v>
      </c>
      <c r="B101" s="273"/>
      <c r="C101" s="274" t="s">
        <v>721</v>
      </c>
      <c r="D101" s="274"/>
      <c r="E101" s="274"/>
      <c r="F101" s="274"/>
      <c r="G101" s="73">
        <v>1211235557.1800001</v>
      </c>
      <c r="H101" s="73">
        <v>899888812.11000001</v>
      </c>
      <c r="I101" s="275">
        <v>19305892.199999999</v>
      </c>
      <c r="J101" s="275"/>
      <c r="K101" s="275">
        <v>31882132.670000002</v>
      </c>
      <c r="L101" s="275"/>
      <c r="M101" s="275"/>
      <c r="N101" s="275"/>
      <c r="O101" s="275">
        <v>1222210898.4000001</v>
      </c>
      <c r="P101" s="275"/>
      <c r="Q101" s="73">
        <v>923440393.79999995</v>
      </c>
    </row>
    <row r="102" spans="1:17" ht="12.1" customHeight="1" x14ac:dyDescent="0.25">
      <c r="A102" s="273" t="s">
        <v>722</v>
      </c>
      <c r="B102" s="273"/>
      <c r="C102" s="274" t="s">
        <v>723</v>
      </c>
      <c r="D102" s="274"/>
      <c r="E102" s="274"/>
      <c r="F102" s="274"/>
      <c r="G102" s="73">
        <v>910233382.08000004</v>
      </c>
      <c r="H102" s="73">
        <v>588742413.91999996</v>
      </c>
      <c r="I102" s="275">
        <v>789087804.63999999</v>
      </c>
      <c r="J102" s="275"/>
      <c r="K102" s="275">
        <v>126956530.06999999</v>
      </c>
      <c r="L102" s="275"/>
      <c r="M102" s="275"/>
      <c r="N102" s="275"/>
      <c r="O102" s="275">
        <v>995131024.80999994</v>
      </c>
      <c r="P102" s="275"/>
      <c r="Q102" s="73">
        <v>11508782.08</v>
      </c>
    </row>
    <row r="103" spans="1:17" ht="12.75" customHeight="1" x14ac:dyDescent="0.25">
      <c r="A103" s="273" t="s">
        <v>724</v>
      </c>
      <c r="B103" s="273"/>
      <c r="C103" s="274" t="s">
        <v>725</v>
      </c>
      <c r="D103" s="274"/>
      <c r="E103" s="274"/>
      <c r="F103" s="274"/>
      <c r="G103" s="73">
        <v>2115561201.27</v>
      </c>
      <c r="H103" s="73">
        <v>1718500910.8800001</v>
      </c>
      <c r="I103" s="275">
        <v>2884698773.8200002</v>
      </c>
      <c r="J103" s="275"/>
      <c r="K103" s="275">
        <v>2476418424.1599998</v>
      </c>
      <c r="L103" s="275"/>
      <c r="M103" s="275"/>
      <c r="N103" s="275"/>
      <c r="O103" s="275">
        <v>2228896924.5900002</v>
      </c>
      <c r="P103" s="275"/>
      <c r="Q103" s="73">
        <v>1423556284.54</v>
      </c>
    </row>
    <row r="104" spans="1:17" ht="12.1" customHeight="1" x14ac:dyDescent="0.25">
      <c r="A104" s="273" t="s">
        <v>726</v>
      </c>
      <c r="B104" s="273"/>
      <c r="C104" s="274" t="s">
        <v>323</v>
      </c>
      <c r="D104" s="274"/>
      <c r="E104" s="274"/>
      <c r="F104" s="274"/>
      <c r="G104" s="73">
        <v>2768855193.5500002</v>
      </c>
      <c r="H104" s="73">
        <v>1528736216.6900001</v>
      </c>
      <c r="I104" s="275">
        <v>2746651223.1300001</v>
      </c>
      <c r="J104" s="275"/>
      <c r="K104" s="275">
        <v>911023491.63999999</v>
      </c>
      <c r="L104" s="275"/>
      <c r="M104" s="275"/>
      <c r="N104" s="275"/>
      <c r="O104" s="275">
        <v>3200704665.96</v>
      </c>
      <c r="P104" s="275"/>
      <c r="Q104" s="73">
        <v>124957957.61</v>
      </c>
    </row>
    <row r="105" spans="1:17" ht="12.1" customHeight="1" x14ac:dyDescent="0.25">
      <c r="A105" s="273" t="s">
        <v>727</v>
      </c>
      <c r="B105" s="273"/>
      <c r="C105" s="274" t="s">
        <v>728</v>
      </c>
      <c r="D105" s="274"/>
      <c r="E105" s="274"/>
      <c r="F105" s="274"/>
      <c r="G105" s="73">
        <v>5794902433.1000004</v>
      </c>
      <c r="H105" s="73">
        <v>2462709101.0799999</v>
      </c>
      <c r="I105" s="275">
        <v>131841212.22</v>
      </c>
      <c r="J105" s="275"/>
      <c r="K105" s="275">
        <v>293430087.29000002</v>
      </c>
      <c r="L105" s="275"/>
      <c r="M105" s="275"/>
      <c r="N105" s="275"/>
      <c r="O105" s="275">
        <v>5883598660.3699999</v>
      </c>
      <c r="P105" s="275"/>
      <c r="Q105" s="73">
        <v>2712994203.4200001</v>
      </c>
    </row>
    <row r="106" spans="1:17" ht="12.75" customHeight="1" x14ac:dyDescent="0.25">
      <c r="A106" s="273" t="s">
        <v>729</v>
      </c>
      <c r="B106" s="273"/>
      <c r="C106" s="274" t="s">
        <v>730</v>
      </c>
      <c r="D106" s="274"/>
      <c r="E106" s="274"/>
      <c r="F106" s="274"/>
      <c r="G106" s="73">
        <v>126721214.45999999</v>
      </c>
      <c r="H106" s="73">
        <v>87249374.890000001</v>
      </c>
      <c r="I106" s="275">
        <v>966737.53</v>
      </c>
      <c r="J106" s="275"/>
      <c r="K106" s="275">
        <v>5159822.53</v>
      </c>
      <c r="L106" s="275"/>
      <c r="M106" s="275"/>
      <c r="N106" s="275"/>
      <c r="O106" s="275">
        <v>127145396.27</v>
      </c>
      <c r="P106" s="275"/>
      <c r="Q106" s="73">
        <v>91866641.700000003</v>
      </c>
    </row>
    <row r="107" spans="1:17" ht="12.1" customHeight="1" x14ac:dyDescent="0.25">
      <c r="A107" s="273" t="s">
        <v>731</v>
      </c>
      <c r="B107" s="273"/>
      <c r="C107" s="274" t="s">
        <v>732</v>
      </c>
      <c r="D107" s="274"/>
      <c r="E107" s="274"/>
      <c r="F107" s="274"/>
      <c r="G107" s="73">
        <v>4487046789.25</v>
      </c>
      <c r="H107" s="73">
        <v>0</v>
      </c>
      <c r="I107" s="275">
        <v>2791564995.1700001</v>
      </c>
      <c r="J107" s="275"/>
      <c r="K107" s="275">
        <v>873585223.37</v>
      </c>
      <c r="L107" s="275"/>
      <c r="M107" s="275"/>
      <c r="N107" s="275"/>
      <c r="O107" s="275">
        <v>6405026561.0500002</v>
      </c>
      <c r="P107" s="275"/>
      <c r="Q107" s="73">
        <v>0</v>
      </c>
    </row>
    <row r="108" spans="1:17" ht="12.1" customHeight="1" x14ac:dyDescent="0.25">
      <c r="A108" s="273" t="s">
        <v>733</v>
      </c>
      <c r="B108" s="273"/>
      <c r="C108" s="274" t="s">
        <v>734</v>
      </c>
      <c r="D108" s="274"/>
      <c r="E108" s="274"/>
      <c r="F108" s="274"/>
      <c r="G108" s="73">
        <v>8678970951.5200005</v>
      </c>
      <c r="H108" s="73">
        <v>5816630995.8800001</v>
      </c>
      <c r="I108" s="275">
        <v>9964903048.2199993</v>
      </c>
      <c r="J108" s="275"/>
      <c r="K108" s="275">
        <v>4075716959.6100001</v>
      </c>
      <c r="L108" s="275"/>
      <c r="M108" s="275"/>
      <c r="N108" s="275"/>
      <c r="O108" s="275">
        <v>14842593097.17</v>
      </c>
      <c r="P108" s="275"/>
      <c r="Q108" s="73">
        <v>6091067052.9200001</v>
      </c>
    </row>
    <row r="109" spans="1:17" ht="12.75" customHeight="1" x14ac:dyDescent="0.25">
      <c r="A109" s="273" t="s">
        <v>735</v>
      </c>
      <c r="B109" s="273"/>
      <c r="C109" s="274" t="s">
        <v>736</v>
      </c>
      <c r="D109" s="274"/>
      <c r="E109" s="274"/>
      <c r="F109" s="274"/>
      <c r="G109" s="73">
        <v>47074701</v>
      </c>
      <c r="H109" s="73">
        <v>24758091.219999999</v>
      </c>
      <c r="I109" s="275">
        <v>2074701</v>
      </c>
      <c r="J109" s="275"/>
      <c r="K109" s="275">
        <v>4306207.9800000004</v>
      </c>
      <c r="L109" s="275"/>
      <c r="M109" s="275"/>
      <c r="N109" s="275"/>
      <c r="O109" s="275">
        <v>47074701</v>
      </c>
      <c r="P109" s="275"/>
      <c r="Q109" s="73">
        <v>26989598.199999999</v>
      </c>
    </row>
    <row r="110" spans="1:17" ht="12.1" customHeight="1" x14ac:dyDescent="0.25">
      <c r="A110" s="273" t="s">
        <v>737</v>
      </c>
      <c r="B110" s="273"/>
      <c r="C110" s="274" t="s">
        <v>738</v>
      </c>
      <c r="D110" s="274"/>
      <c r="E110" s="274"/>
      <c r="F110" s="274"/>
      <c r="G110" s="73">
        <v>11241369.939999999</v>
      </c>
      <c r="H110" s="73">
        <v>0</v>
      </c>
      <c r="I110" s="275">
        <v>6689676.7699999996</v>
      </c>
      <c r="J110" s="275"/>
      <c r="K110" s="275">
        <v>11241369.939999999</v>
      </c>
      <c r="L110" s="275"/>
      <c r="M110" s="275"/>
      <c r="N110" s="275"/>
      <c r="O110" s="275">
        <v>6689676.7699999996</v>
      </c>
      <c r="P110" s="275"/>
      <c r="Q110" s="73">
        <v>0</v>
      </c>
    </row>
    <row r="111" spans="1:17" ht="12.1" customHeight="1" x14ac:dyDescent="0.25">
      <c r="A111" s="273" t="s">
        <v>739</v>
      </c>
      <c r="B111" s="273"/>
      <c r="C111" s="274" t="s">
        <v>740</v>
      </c>
      <c r="D111" s="274"/>
      <c r="E111" s="274"/>
      <c r="F111" s="274"/>
      <c r="G111" s="73">
        <v>0</v>
      </c>
      <c r="H111" s="73">
        <v>0</v>
      </c>
      <c r="I111" s="275">
        <v>644505804.97000003</v>
      </c>
      <c r="J111" s="275"/>
      <c r="K111" s="275">
        <v>644505804.97000003</v>
      </c>
      <c r="L111" s="275"/>
      <c r="M111" s="275"/>
      <c r="N111" s="275"/>
      <c r="O111" s="275">
        <v>0</v>
      </c>
      <c r="P111" s="275"/>
      <c r="Q111" s="73">
        <v>0</v>
      </c>
    </row>
    <row r="112" spans="1:17" ht="12.75" customHeight="1" x14ac:dyDescent="0.25">
      <c r="A112" s="273" t="s">
        <v>741</v>
      </c>
      <c r="B112" s="273"/>
      <c r="C112" s="274" t="s">
        <v>742</v>
      </c>
      <c r="D112" s="274"/>
      <c r="E112" s="274"/>
      <c r="F112" s="274"/>
      <c r="G112" s="73">
        <v>0</v>
      </c>
      <c r="H112" s="73">
        <v>0</v>
      </c>
      <c r="I112" s="275">
        <v>350151885.44</v>
      </c>
      <c r="J112" s="275"/>
      <c r="K112" s="275">
        <v>350151885.44</v>
      </c>
      <c r="L112" s="275"/>
      <c r="M112" s="275"/>
      <c r="N112" s="275"/>
      <c r="O112" s="275">
        <v>0</v>
      </c>
      <c r="P112" s="275"/>
      <c r="Q112" s="73">
        <v>0</v>
      </c>
    </row>
    <row r="113" spans="1:17" ht="12.1" customHeight="1" x14ac:dyDescent="0.25">
      <c r="A113" s="273" t="s">
        <v>743</v>
      </c>
      <c r="B113" s="273"/>
      <c r="C113" s="274" t="s">
        <v>744</v>
      </c>
      <c r="D113" s="274"/>
      <c r="E113" s="274"/>
      <c r="F113" s="274"/>
      <c r="G113" s="73">
        <v>0</v>
      </c>
      <c r="H113" s="73">
        <v>0</v>
      </c>
      <c r="I113" s="275">
        <v>133034036.5</v>
      </c>
      <c r="J113" s="275"/>
      <c r="K113" s="275">
        <v>133034036.5</v>
      </c>
      <c r="L113" s="275"/>
      <c r="M113" s="275"/>
      <c r="N113" s="275"/>
      <c r="O113" s="275">
        <v>0</v>
      </c>
      <c r="P113" s="275"/>
      <c r="Q113" s="73">
        <v>0</v>
      </c>
    </row>
    <row r="114" spans="1:17" ht="12.1" customHeight="1" x14ac:dyDescent="0.25">
      <c r="A114" s="273" t="s">
        <v>745</v>
      </c>
      <c r="B114" s="273"/>
      <c r="C114" s="274" t="s">
        <v>36</v>
      </c>
      <c r="D114" s="274"/>
      <c r="E114" s="274"/>
      <c r="F114" s="274"/>
      <c r="G114" s="73">
        <v>16271275429.780001</v>
      </c>
      <c r="H114" s="73">
        <v>2977124378.8699999</v>
      </c>
      <c r="I114" s="275">
        <v>3547897391.6500001</v>
      </c>
      <c r="J114" s="275"/>
      <c r="K114" s="275">
        <v>1501173197.5</v>
      </c>
      <c r="L114" s="275"/>
      <c r="M114" s="275"/>
      <c r="N114" s="275"/>
      <c r="O114" s="275">
        <v>18061190231.740002</v>
      </c>
      <c r="P114" s="275"/>
      <c r="Q114" s="73">
        <v>2720314986.6799998</v>
      </c>
    </row>
    <row r="115" spans="1:17" ht="12.75" customHeight="1" x14ac:dyDescent="0.25">
      <c r="A115" s="355"/>
      <c r="B115" s="355"/>
      <c r="C115" s="355"/>
      <c r="D115" s="355"/>
      <c r="E115" s="355"/>
      <c r="F115" s="355"/>
      <c r="G115" s="74">
        <v>91150878070.039993</v>
      </c>
      <c r="H115" s="74">
        <v>51620734485.879997</v>
      </c>
      <c r="I115" s="356">
        <v>45762317268.910004</v>
      </c>
      <c r="J115" s="356"/>
      <c r="K115" s="356">
        <v>12983378307.370001</v>
      </c>
      <c r="L115" s="356"/>
      <c r="M115" s="356"/>
      <c r="N115" s="356"/>
      <c r="O115" s="356">
        <v>107944512854.13</v>
      </c>
      <c r="P115" s="356"/>
      <c r="Q115" s="74">
        <v>35635430308.43</v>
      </c>
    </row>
    <row r="116" spans="1:17" ht="6.8" customHeight="1" x14ac:dyDescent="0.25"/>
    <row r="117" spans="1:17" ht="12.1" customHeight="1" x14ac:dyDescent="0.25">
      <c r="A117" s="277" t="s">
        <v>578</v>
      </c>
      <c r="B117" s="277"/>
      <c r="C117" s="278" t="s">
        <v>746</v>
      </c>
      <c r="D117" s="278"/>
      <c r="E117" s="278"/>
      <c r="F117" s="278"/>
      <c r="G117" s="278"/>
      <c r="H117" s="278"/>
      <c r="I117" s="278"/>
      <c r="J117" s="278"/>
      <c r="K117" s="278"/>
      <c r="L117" s="278"/>
      <c r="M117" s="278"/>
      <c r="N117" s="278"/>
      <c r="O117" s="278"/>
      <c r="P117" s="278"/>
      <c r="Q117" s="278"/>
    </row>
    <row r="118" spans="1:17" ht="12.1" customHeight="1" x14ac:dyDescent="0.25">
      <c r="A118" s="273" t="s">
        <v>747</v>
      </c>
      <c r="B118" s="273"/>
      <c r="C118" s="274" t="s">
        <v>40</v>
      </c>
      <c r="D118" s="274"/>
      <c r="E118" s="274"/>
      <c r="F118" s="274"/>
      <c r="G118" s="73">
        <v>0</v>
      </c>
      <c r="H118" s="73">
        <v>0</v>
      </c>
      <c r="I118" s="275">
        <v>165212100</v>
      </c>
      <c r="J118" s="275"/>
      <c r="K118" s="275">
        <v>10000000</v>
      </c>
      <c r="L118" s="275"/>
      <c r="M118" s="275"/>
      <c r="N118" s="275"/>
      <c r="O118" s="275">
        <v>155212100</v>
      </c>
      <c r="P118" s="275"/>
      <c r="Q118" s="73">
        <v>0</v>
      </c>
    </row>
    <row r="119" spans="1:17" ht="12.75" customHeight="1" x14ac:dyDescent="0.25">
      <c r="A119" s="355"/>
      <c r="B119" s="355"/>
      <c r="C119" s="355"/>
      <c r="D119" s="355"/>
      <c r="E119" s="355"/>
      <c r="F119" s="355"/>
      <c r="G119" s="74">
        <v>0</v>
      </c>
      <c r="H119" s="74">
        <v>0</v>
      </c>
      <c r="I119" s="356">
        <v>165212100</v>
      </c>
      <c r="J119" s="356"/>
      <c r="K119" s="356">
        <v>10000000</v>
      </c>
      <c r="L119" s="356"/>
      <c r="M119" s="356"/>
      <c r="N119" s="356"/>
      <c r="O119" s="356">
        <v>155212100</v>
      </c>
      <c r="P119" s="356"/>
      <c r="Q119" s="74">
        <v>0</v>
      </c>
    </row>
    <row r="120" spans="1:17" ht="6.8" customHeight="1" x14ac:dyDescent="0.25"/>
    <row r="121" spans="1:17" ht="12.1" customHeight="1" x14ac:dyDescent="0.25">
      <c r="A121" s="277" t="s">
        <v>578</v>
      </c>
      <c r="B121" s="277"/>
      <c r="C121" s="278" t="s">
        <v>748</v>
      </c>
      <c r="D121" s="278"/>
      <c r="E121" s="278"/>
      <c r="F121" s="278"/>
      <c r="G121" s="278"/>
      <c r="H121" s="278"/>
      <c r="I121" s="278"/>
      <c r="J121" s="278"/>
      <c r="K121" s="278"/>
      <c r="L121" s="278"/>
      <c r="M121" s="278"/>
      <c r="N121" s="278"/>
      <c r="O121" s="278"/>
      <c r="P121" s="278"/>
      <c r="Q121" s="278"/>
    </row>
    <row r="122" spans="1:17" ht="12.1" customHeight="1" x14ac:dyDescent="0.25">
      <c r="A122" s="273" t="s">
        <v>749</v>
      </c>
      <c r="B122" s="273"/>
      <c r="C122" s="274" t="s">
        <v>750</v>
      </c>
      <c r="D122" s="274"/>
      <c r="E122" s="274"/>
      <c r="F122" s="274"/>
      <c r="G122" s="73">
        <v>0</v>
      </c>
      <c r="H122" s="73">
        <v>96295888.109999999</v>
      </c>
      <c r="I122" s="275">
        <v>0</v>
      </c>
      <c r="J122" s="275"/>
      <c r="K122" s="275">
        <v>85808221.480000004</v>
      </c>
      <c r="L122" s="275"/>
      <c r="M122" s="275"/>
      <c r="N122" s="275"/>
      <c r="O122" s="275">
        <v>0</v>
      </c>
      <c r="P122" s="275"/>
      <c r="Q122" s="73">
        <v>182104109.59</v>
      </c>
    </row>
    <row r="123" spans="1:17" ht="12.1" customHeight="1" x14ac:dyDescent="0.25">
      <c r="A123" s="355"/>
      <c r="B123" s="355"/>
      <c r="C123" s="355"/>
      <c r="D123" s="355"/>
      <c r="E123" s="355"/>
      <c r="F123" s="355"/>
      <c r="G123" s="74">
        <v>0</v>
      </c>
      <c r="H123" s="74">
        <v>96295888.109999999</v>
      </c>
      <c r="I123" s="356">
        <v>0</v>
      </c>
      <c r="J123" s="356"/>
      <c r="K123" s="356">
        <v>85808221.480000004</v>
      </c>
      <c r="L123" s="356"/>
      <c r="M123" s="356"/>
      <c r="N123" s="356"/>
      <c r="O123" s="356">
        <v>0</v>
      </c>
      <c r="P123" s="356"/>
      <c r="Q123" s="74">
        <v>182104109.59</v>
      </c>
    </row>
    <row r="124" spans="1:17" ht="6.8" customHeight="1" x14ac:dyDescent="0.25"/>
    <row r="125" spans="1:17" ht="12.75" customHeight="1" x14ac:dyDescent="0.25">
      <c r="A125" s="277" t="s">
        <v>578</v>
      </c>
      <c r="B125" s="277"/>
      <c r="C125" s="278" t="s">
        <v>751</v>
      </c>
      <c r="D125" s="278"/>
      <c r="E125" s="278"/>
      <c r="F125" s="278"/>
      <c r="G125" s="278"/>
      <c r="H125" s="278"/>
      <c r="I125" s="278"/>
      <c r="J125" s="278"/>
      <c r="K125" s="278"/>
      <c r="L125" s="278"/>
      <c r="M125" s="278"/>
      <c r="N125" s="278"/>
      <c r="O125" s="278"/>
      <c r="P125" s="278"/>
      <c r="Q125" s="278"/>
    </row>
    <row r="126" spans="1:17" ht="12.1" customHeight="1" x14ac:dyDescent="0.25">
      <c r="A126" s="273" t="s">
        <v>752</v>
      </c>
      <c r="B126" s="273"/>
      <c r="C126" s="274" t="s">
        <v>753</v>
      </c>
      <c r="D126" s="274"/>
      <c r="E126" s="274"/>
      <c r="F126" s="274"/>
      <c r="G126" s="73">
        <v>0</v>
      </c>
      <c r="H126" s="73">
        <v>2413409517.96</v>
      </c>
      <c r="I126" s="275">
        <v>922848026</v>
      </c>
      <c r="J126" s="275"/>
      <c r="K126" s="275">
        <v>1797918259.98</v>
      </c>
      <c r="L126" s="275"/>
      <c r="M126" s="275"/>
      <c r="N126" s="275"/>
      <c r="O126" s="275">
        <v>0</v>
      </c>
      <c r="P126" s="275"/>
      <c r="Q126" s="73">
        <v>3288479751.9400001</v>
      </c>
    </row>
    <row r="127" spans="1:17" ht="12.1" customHeight="1" x14ac:dyDescent="0.25">
      <c r="A127" s="273" t="s">
        <v>754</v>
      </c>
      <c r="B127" s="273"/>
      <c r="C127" s="274" t="s">
        <v>755</v>
      </c>
      <c r="D127" s="274"/>
      <c r="E127" s="274"/>
      <c r="F127" s="274"/>
      <c r="G127" s="73">
        <v>0</v>
      </c>
      <c r="H127" s="73">
        <v>110739</v>
      </c>
      <c r="I127" s="275">
        <v>10606324.6</v>
      </c>
      <c r="J127" s="275"/>
      <c r="K127" s="275">
        <v>10495585.6</v>
      </c>
      <c r="L127" s="275"/>
      <c r="M127" s="275"/>
      <c r="N127" s="275"/>
      <c r="O127" s="275">
        <v>0</v>
      </c>
      <c r="P127" s="275"/>
      <c r="Q127" s="73">
        <v>0</v>
      </c>
    </row>
    <row r="128" spans="1:17" ht="12.75" customHeight="1" x14ac:dyDescent="0.25">
      <c r="A128" s="273" t="s">
        <v>756</v>
      </c>
      <c r="B128" s="273"/>
      <c r="C128" s="274" t="s">
        <v>757</v>
      </c>
      <c r="D128" s="274"/>
      <c r="E128" s="274"/>
      <c r="F128" s="274"/>
      <c r="G128" s="73">
        <v>0</v>
      </c>
      <c r="H128" s="73">
        <v>0</v>
      </c>
      <c r="I128" s="275">
        <v>1285046157.3099999</v>
      </c>
      <c r="J128" s="275"/>
      <c r="K128" s="275">
        <v>1285046157.3099999</v>
      </c>
      <c r="L128" s="275"/>
      <c r="M128" s="275"/>
      <c r="N128" s="275"/>
      <c r="O128" s="275">
        <v>0</v>
      </c>
      <c r="P128" s="275"/>
      <c r="Q128" s="73">
        <v>0</v>
      </c>
    </row>
    <row r="129" spans="1:17" ht="12.1" customHeight="1" x14ac:dyDescent="0.25">
      <c r="A129" s="273" t="s">
        <v>758</v>
      </c>
      <c r="B129" s="273"/>
      <c r="C129" s="274" t="s">
        <v>759</v>
      </c>
      <c r="D129" s="274"/>
      <c r="E129" s="274"/>
      <c r="F129" s="274"/>
      <c r="G129" s="73">
        <v>0</v>
      </c>
      <c r="H129" s="73">
        <v>44220953.799999997</v>
      </c>
      <c r="I129" s="275">
        <v>7809483.0599999996</v>
      </c>
      <c r="J129" s="275"/>
      <c r="K129" s="275">
        <v>21918819.800000001</v>
      </c>
      <c r="L129" s="275"/>
      <c r="M129" s="275"/>
      <c r="N129" s="275"/>
      <c r="O129" s="275">
        <v>0</v>
      </c>
      <c r="P129" s="275"/>
      <c r="Q129" s="73">
        <v>58330290.539999999</v>
      </c>
    </row>
    <row r="130" spans="1:17" ht="12.1" customHeight="1" x14ac:dyDescent="0.25">
      <c r="A130" s="273" t="s">
        <v>760</v>
      </c>
      <c r="B130" s="273"/>
      <c r="C130" s="274" t="s">
        <v>761</v>
      </c>
      <c r="D130" s="274"/>
      <c r="E130" s="274"/>
      <c r="F130" s="274"/>
      <c r="G130" s="73">
        <v>0</v>
      </c>
      <c r="H130" s="73">
        <v>263886133.15000001</v>
      </c>
      <c r="I130" s="275">
        <v>1227442733.5899999</v>
      </c>
      <c r="J130" s="275"/>
      <c r="K130" s="275">
        <v>1235805381.28</v>
      </c>
      <c r="L130" s="275"/>
      <c r="M130" s="275"/>
      <c r="N130" s="275"/>
      <c r="O130" s="275">
        <v>0</v>
      </c>
      <c r="P130" s="275"/>
      <c r="Q130" s="73">
        <v>272248780.83999997</v>
      </c>
    </row>
    <row r="131" spans="1:17" ht="12.75" customHeight="1" x14ac:dyDescent="0.25">
      <c r="A131" s="273" t="s">
        <v>762</v>
      </c>
      <c r="B131" s="273"/>
      <c r="C131" s="274" t="s">
        <v>763</v>
      </c>
      <c r="D131" s="274"/>
      <c r="E131" s="274"/>
      <c r="F131" s="274"/>
      <c r="G131" s="73">
        <v>0</v>
      </c>
      <c r="H131" s="73">
        <v>17197173.109999999</v>
      </c>
      <c r="I131" s="275">
        <v>32839776.18</v>
      </c>
      <c r="J131" s="275"/>
      <c r="K131" s="275">
        <v>35541672.170000002</v>
      </c>
      <c r="L131" s="275"/>
      <c r="M131" s="275"/>
      <c r="N131" s="275"/>
      <c r="O131" s="275">
        <v>0</v>
      </c>
      <c r="P131" s="275"/>
      <c r="Q131" s="73">
        <v>19899069.100000001</v>
      </c>
    </row>
    <row r="132" spans="1:17" ht="12.1" customHeight="1" x14ac:dyDescent="0.25">
      <c r="A132" s="273" t="s">
        <v>764</v>
      </c>
      <c r="B132" s="273"/>
      <c r="C132" s="274" t="s">
        <v>765</v>
      </c>
      <c r="D132" s="274"/>
      <c r="E132" s="274"/>
      <c r="F132" s="274"/>
      <c r="G132" s="73">
        <v>0</v>
      </c>
      <c r="H132" s="73">
        <v>18718715</v>
      </c>
      <c r="I132" s="275">
        <v>18718715</v>
      </c>
      <c r="J132" s="275"/>
      <c r="K132" s="275">
        <v>3383741</v>
      </c>
      <c r="L132" s="275"/>
      <c r="M132" s="275"/>
      <c r="N132" s="275"/>
      <c r="O132" s="275">
        <v>0</v>
      </c>
      <c r="P132" s="275"/>
      <c r="Q132" s="73">
        <v>3383741</v>
      </c>
    </row>
    <row r="133" spans="1:17" ht="12.1" customHeight="1" x14ac:dyDescent="0.25">
      <c r="A133" s="355"/>
      <c r="B133" s="355"/>
      <c r="C133" s="355"/>
      <c r="D133" s="355"/>
      <c r="E133" s="355"/>
      <c r="F133" s="355"/>
      <c r="G133" s="74">
        <v>0</v>
      </c>
      <c r="H133" s="74">
        <v>2757543232.02</v>
      </c>
      <c r="I133" s="356">
        <v>3505311215.7399998</v>
      </c>
      <c r="J133" s="356"/>
      <c r="K133" s="356">
        <v>4390109617.1400003</v>
      </c>
      <c r="L133" s="356"/>
      <c r="M133" s="356"/>
      <c r="N133" s="356"/>
      <c r="O133" s="356">
        <v>0</v>
      </c>
      <c r="P133" s="356"/>
      <c r="Q133" s="74">
        <v>3642341633.4200001</v>
      </c>
    </row>
    <row r="134" spans="1:17" ht="6.8" customHeight="1" x14ac:dyDescent="0.25"/>
    <row r="135" spans="1:17" ht="12.75" customHeight="1" x14ac:dyDescent="0.25">
      <c r="A135" s="277" t="s">
        <v>578</v>
      </c>
      <c r="B135" s="277"/>
      <c r="C135" s="278" t="s">
        <v>766</v>
      </c>
      <c r="D135" s="278"/>
      <c r="E135" s="278"/>
      <c r="F135" s="278"/>
      <c r="G135" s="278"/>
      <c r="H135" s="278"/>
      <c r="I135" s="278"/>
      <c r="J135" s="278"/>
      <c r="K135" s="278"/>
      <c r="L135" s="278"/>
      <c r="M135" s="278"/>
      <c r="N135" s="278"/>
      <c r="O135" s="278"/>
      <c r="P135" s="278"/>
      <c r="Q135" s="278"/>
    </row>
    <row r="136" spans="1:17" ht="12.1" customHeight="1" x14ac:dyDescent="0.25">
      <c r="A136" s="273" t="s">
        <v>767</v>
      </c>
      <c r="B136" s="273"/>
      <c r="C136" s="274" t="s">
        <v>62</v>
      </c>
      <c r="D136" s="274"/>
      <c r="E136" s="274"/>
      <c r="F136" s="274"/>
      <c r="G136" s="73">
        <v>0</v>
      </c>
      <c r="H136" s="73">
        <v>0</v>
      </c>
      <c r="I136" s="275">
        <v>2946142300</v>
      </c>
      <c r="J136" s="275"/>
      <c r="K136" s="275">
        <v>2946142300</v>
      </c>
      <c r="L136" s="275"/>
      <c r="M136" s="275"/>
      <c r="N136" s="275"/>
      <c r="O136" s="275">
        <v>0</v>
      </c>
      <c r="P136" s="275"/>
      <c r="Q136" s="73">
        <v>0</v>
      </c>
    </row>
    <row r="137" spans="1:17" ht="12.1" customHeight="1" x14ac:dyDescent="0.25">
      <c r="A137" s="273" t="s">
        <v>768</v>
      </c>
      <c r="B137" s="273"/>
      <c r="C137" s="274" t="s">
        <v>769</v>
      </c>
      <c r="D137" s="274"/>
      <c r="E137" s="274"/>
      <c r="F137" s="274"/>
      <c r="G137" s="73">
        <v>0</v>
      </c>
      <c r="H137" s="73">
        <v>81910990</v>
      </c>
      <c r="I137" s="275">
        <v>234521175.52000001</v>
      </c>
      <c r="J137" s="275"/>
      <c r="K137" s="275">
        <v>273196397.57999998</v>
      </c>
      <c r="L137" s="275"/>
      <c r="M137" s="275"/>
      <c r="N137" s="275"/>
      <c r="O137" s="275">
        <v>0</v>
      </c>
      <c r="P137" s="275"/>
      <c r="Q137" s="73">
        <v>120586212.06</v>
      </c>
    </row>
    <row r="138" spans="1:17" ht="12.75" customHeight="1" x14ac:dyDescent="0.25">
      <c r="A138" s="273" t="s">
        <v>770</v>
      </c>
      <c r="B138" s="273"/>
      <c r="C138" s="274" t="s">
        <v>66</v>
      </c>
      <c r="D138" s="274"/>
      <c r="E138" s="274"/>
      <c r="F138" s="274"/>
      <c r="G138" s="73">
        <v>0</v>
      </c>
      <c r="H138" s="73">
        <v>72889034.129999995</v>
      </c>
      <c r="I138" s="275">
        <v>895625885.58000004</v>
      </c>
      <c r="J138" s="275"/>
      <c r="K138" s="275">
        <v>822736851.45000005</v>
      </c>
      <c r="L138" s="275"/>
      <c r="M138" s="275"/>
      <c r="N138" s="275"/>
      <c r="O138" s="275">
        <v>0</v>
      </c>
      <c r="P138" s="275"/>
      <c r="Q138" s="73">
        <v>0</v>
      </c>
    </row>
    <row r="139" spans="1:17" ht="12.1" customHeight="1" x14ac:dyDescent="0.25">
      <c r="A139" s="273" t="s">
        <v>771</v>
      </c>
      <c r="B139" s="273"/>
      <c r="C139" s="274" t="s">
        <v>772</v>
      </c>
      <c r="D139" s="274"/>
      <c r="E139" s="274"/>
      <c r="F139" s="274"/>
      <c r="G139" s="73">
        <v>0</v>
      </c>
      <c r="H139" s="73">
        <v>73850991.599999994</v>
      </c>
      <c r="I139" s="275">
        <v>229930456.44</v>
      </c>
      <c r="J139" s="275"/>
      <c r="K139" s="275">
        <v>232433779.21000001</v>
      </c>
      <c r="L139" s="275"/>
      <c r="M139" s="275"/>
      <c r="N139" s="275"/>
      <c r="O139" s="275">
        <v>0</v>
      </c>
      <c r="P139" s="275"/>
      <c r="Q139" s="73">
        <v>76354314.370000005</v>
      </c>
    </row>
    <row r="140" spans="1:17" ht="12.1" customHeight="1" x14ac:dyDescent="0.25">
      <c r="A140" s="273" t="s">
        <v>773</v>
      </c>
      <c r="B140" s="273"/>
      <c r="C140" s="274" t="s">
        <v>774</v>
      </c>
      <c r="D140" s="274"/>
      <c r="E140" s="274"/>
      <c r="F140" s="274"/>
      <c r="G140" s="73">
        <v>0</v>
      </c>
      <c r="H140" s="73">
        <v>1543970.38</v>
      </c>
      <c r="I140" s="275">
        <v>14574841</v>
      </c>
      <c r="J140" s="275"/>
      <c r="K140" s="275">
        <v>17577313</v>
      </c>
      <c r="L140" s="275"/>
      <c r="M140" s="275"/>
      <c r="N140" s="275"/>
      <c r="O140" s="275">
        <v>0</v>
      </c>
      <c r="P140" s="275"/>
      <c r="Q140" s="73">
        <v>4546442.38</v>
      </c>
    </row>
    <row r="141" spans="1:17" ht="12.75" customHeight="1" x14ac:dyDescent="0.25">
      <c r="A141" s="273" t="s">
        <v>775</v>
      </c>
      <c r="B141" s="273"/>
      <c r="C141" s="274" t="s">
        <v>776</v>
      </c>
      <c r="D141" s="274"/>
      <c r="E141" s="274"/>
      <c r="F141" s="274"/>
      <c r="G141" s="73">
        <v>0</v>
      </c>
      <c r="H141" s="73">
        <v>8124386.7800000003</v>
      </c>
      <c r="I141" s="275">
        <v>1305959.1399999999</v>
      </c>
      <c r="J141" s="275"/>
      <c r="K141" s="275">
        <v>1323597.8</v>
      </c>
      <c r="L141" s="275"/>
      <c r="M141" s="275"/>
      <c r="N141" s="275"/>
      <c r="O141" s="275">
        <v>0</v>
      </c>
      <c r="P141" s="275"/>
      <c r="Q141" s="73">
        <v>8142025.4400000004</v>
      </c>
    </row>
    <row r="142" spans="1:17" ht="12.1" customHeight="1" x14ac:dyDescent="0.25">
      <c r="A142" s="273" t="s">
        <v>777</v>
      </c>
      <c r="B142" s="273"/>
      <c r="C142" s="274" t="s">
        <v>778</v>
      </c>
      <c r="D142" s="274"/>
      <c r="E142" s="274"/>
      <c r="F142" s="274"/>
      <c r="G142" s="73">
        <v>0</v>
      </c>
      <c r="H142" s="73">
        <v>0</v>
      </c>
      <c r="I142" s="275">
        <v>3555959</v>
      </c>
      <c r="J142" s="275"/>
      <c r="K142" s="275">
        <v>3555959</v>
      </c>
      <c r="L142" s="275"/>
      <c r="M142" s="275"/>
      <c r="N142" s="275"/>
      <c r="O142" s="275">
        <v>0</v>
      </c>
      <c r="P142" s="275"/>
      <c r="Q142" s="73">
        <v>0</v>
      </c>
    </row>
    <row r="143" spans="1:17" ht="12.1" customHeight="1" x14ac:dyDescent="0.25">
      <c r="A143" s="273" t="s">
        <v>779</v>
      </c>
      <c r="B143" s="273"/>
      <c r="C143" s="274" t="s">
        <v>780</v>
      </c>
      <c r="D143" s="274"/>
      <c r="E143" s="274"/>
      <c r="F143" s="274"/>
      <c r="G143" s="73">
        <v>0</v>
      </c>
      <c r="H143" s="73">
        <v>994666</v>
      </c>
      <c r="I143" s="275">
        <v>43845238</v>
      </c>
      <c r="J143" s="275"/>
      <c r="K143" s="275">
        <v>42850572</v>
      </c>
      <c r="L143" s="275"/>
      <c r="M143" s="275"/>
      <c r="N143" s="275"/>
      <c r="O143" s="275">
        <v>0</v>
      </c>
      <c r="P143" s="275"/>
      <c r="Q143" s="73">
        <v>0</v>
      </c>
    </row>
    <row r="144" spans="1:17" ht="12.75" customHeight="1" x14ac:dyDescent="0.25">
      <c r="A144" s="273" t="s">
        <v>781</v>
      </c>
      <c r="B144" s="273"/>
      <c r="C144" s="274" t="s">
        <v>782</v>
      </c>
      <c r="D144" s="274"/>
      <c r="E144" s="274"/>
      <c r="F144" s="274"/>
      <c r="G144" s="73">
        <v>0</v>
      </c>
      <c r="H144" s="73">
        <v>0</v>
      </c>
      <c r="I144" s="275">
        <v>47754</v>
      </c>
      <c r="J144" s="275"/>
      <c r="K144" s="275">
        <v>47754</v>
      </c>
      <c r="L144" s="275"/>
      <c r="M144" s="275"/>
      <c r="N144" s="275"/>
      <c r="O144" s="275">
        <v>0</v>
      </c>
      <c r="P144" s="275"/>
      <c r="Q144" s="73">
        <v>0</v>
      </c>
    </row>
    <row r="145" spans="1:17" ht="12.1" customHeight="1" x14ac:dyDescent="0.25">
      <c r="A145" s="273" t="s">
        <v>783</v>
      </c>
      <c r="B145" s="273"/>
      <c r="C145" s="274" t="s">
        <v>784</v>
      </c>
      <c r="D145" s="274"/>
      <c r="E145" s="274"/>
      <c r="F145" s="274"/>
      <c r="G145" s="73">
        <v>0</v>
      </c>
      <c r="H145" s="73">
        <v>1266708724.51</v>
      </c>
      <c r="I145" s="275">
        <v>22438935.16</v>
      </c>
      <c r="J145" s="275"/>
      <c r="K145" s="275">
        <v>132000000</v>
      </c>
      <c r="L145" s="275"/>
      <c r="M145" s="275"/>
      <c r="N145" s="275"/>
      <c r="O145" s="275">
        <v>0</v>
      </c>
      <c r="P145" s="275"/>
      <c r="Q145" s="73">
        <v>1376269789.3499999</v>
      </c>
    </row>
    <row r="146" spans="1:17" ht="12.1" customHeight="1" x14ac:dyDescent="0.25">
      <c r="A146" s="273" t="s">
        <v>785</v>
      </c>
      <c r="B146" s="273"/>
      <c r="C146" s="274" t="s">
        <v>786</v>
      </c>
      <c r="D146" s="274"/>
      <c r="E146" s="274"/>
      <c r="F146" s="274"/>
      <c r="G146" s="73">
        <v>0</v>
      </c>
      <c r="H146" s="73">
        <v>492261256.72000003</v>
      </c>
      <c r="I146" s="275">
        <v>28741191.899999999</v>
      </c>
      <c r="J146" s="275"/>
      <c r="K146" s="275">
        <v>145656800.43000001</v>
      </c>
      <c r="L146" s="275"/>
      <c r="M146" s="275"/>
      <c r="N146" s="275"/>
      <c r="O146" s="275">
        <v>0</v>
      </c>
      <c r="P146" s="275"/>
      <c r="Q146" s="73">
        <v>609176865.25</v>
      </c>
    </row>
    <row r="147" spans="1:17" ht="12.75" customHeight="1" x14ac:dyDescent="0.25">
      <c r="A147" s="273" t="s">
        <v>787</v>
      </c>
      <c r="B147" s="273"/>
      <c r="C147" s="274" t="s">
        <v>788</v>
      </c>
      <c r="D147" s="274"/>
      <c r="E147" s="274"/>
      <c r="F147" s="274"/>
      <c r="G147" s="73">
        <v>0</v>
      </c>
      <c r="H147" s="73">
        <v>-357837.37</v>
      </c>
      <c r="I147" s="275">
        <v>247836395.52000001</v>
      </c>
      <c r="J147" s="275"/>
      <c r="K147" s="275">
        <v>446277327.33999997</v>
      </c>
      <c r="L147" s="275"/>
      <c r="M147" s="275"/>
      <c r="N147" s="275"/>
      <c r="O147" s="275">
        <v>0</v>
      </c>
      <c r="P147" s="275"/>
      <c r="Q147" s="73">
        <v>198083094.44999999</v>
      </c>
    </row>
    <row r="148" spans="1:17" ht="12.1" customHeight="1" x14ac:dyDescent="0.25">
      <c r="A148" s="273" t="s">
        <v>789</v>
      </c>
      <c r="B148" s="273"/>
      <c r="C148" s="274" t="s">
        <v>790</v>
      </c>
      <c r="D148" s="274"/>
      <c r="E148" s="274"/>
      <c r="F148" s="274"/>
      <c r="G148" s="73">
        <v>0</v>
      </c>
      <c r="H148" s="73">
        <v>408089311.87</v>
      </c>
      <c r="I148" s="275">
        <v>30908405.289999999</v>
      </c>
      <c r="J148" s="275"/>
      <c r="K148" s="275">
        <v>115259961.98</v>
      </c>
      <c r="L148" s="275"/>
      <c r="M148" s="275"/>
      <c r="N148" s="275"/>
      <c r="O148" s="275">
        <v>0</v>
      </c>
      <c r="P148" s="275"/>
      <c r="Q148" s="73">
        <v>492440868.56</v>
      </c>
    </row>
    <row r="149" spans="1:17" ht="12.1" customHeight="1" x14ac:dyDescent="0.25">
      <c r="A149" s="273" t="s">
        <v>791</v>
      </c>
      <c r="B149" s="273"/>
      <c r="C149" s="274" t="s">
        <v>792</v>
      </c>
      <c r="D149" s="274"/>
      <c r="E149" s="274"/>
      <c r="F149" s="274"/>
      <c r="G149" s="73">
        <v>0</v>
      </c>
      <c r="H149" s="73">
        <v>0</v>
      </c>
      <c r="I149" s="275">
        <v>17344706.309999999</v>
      </c>
      <c r="J149" s="275"/>
      <c r="K149" s="275">
        <v>17344706.309999999</v>
      </c>
      <c r="L149" s="275"/>
      <c r="M149" s="275"/>
      <c r="N149" s="275"/>
      <c r="O149" s="275">
        <v>0</v>
      </c>
      <c r="P149" s="275"/>
      <c r="Q149" s="73">
        <v>0</v>
      </c>
    </row>
    <row r="150" spans="1:17" ht="12.1" customHeight="1" x14ac:dyDescent="0.25">
      <c r="A150" s="273" t="s">
        <v>793</v>
      </c>
      <c r="B150" s="273"/>
      <c r="C150" s="274" t="s">
        <v>794</v>
      </c>
      <c r="D150" s="274"/>
      <c r="E150" s="274"/>
      <c r="F150" s="274"/>
      <c r="G150" s="73">
        <v>0</v>
      </c>
      <c r="H150" s="73">
        <v>1794050912.6900001</v>
      </c>
      <c r="I150" s="275">
        <v>433108038.19999999</v>
      </c>
      <c r="J150" s="275"/>
      <c r="K150" s="275">
        <v>1091148378.2</v>
      </c>
      <c r="L150" s="275"/>
      <c r="M150" s="275"/>
      <c r="N150" s="275"/>
      <c r="O150" s="275">
        <v>0</v>
      </c>
      <c r="P150" s="275"/>
      <c r="Q150" s="73">
        <v>2452091252.6900001</v>
      </c>
    </row>
    <row r="151" spans="1:17" ht="12.75" customHeight="1" x14ac:dyDescent="0.25">
      <c r="A151" s="273" t="s">
        <v>795</v>
      </c>
      <c r="B151" s="273"/>
      <c r="C151" s="274" t="s">
        <v>796</v>
      </c>
      <c r="D151" s="274"/>
      <c r="E151" s="274"/>
      <c r="F151" s="274"/>
      <c r="G151" s="73">
        <v>0</v>
      </c>
      <c r="H151" s="73">
        <v>0</v>
      </c>
      <c r="I151" s="275">
        <v>485100</v>
      </c>
      <c r="J151" s="275"/>
      <c r="K151" s="275">
        <v>485100</v>
      </c>
      <c r="L151" s="275"/>
      <c r="M151" s="275"/>
      <c r="N151" s="275"/>
      <c r="O151" s="275">
        <v>0</v>
      </c>
      <c r="P151" s="275"/>
      <c r="Q151" s="73">
        <v>0</v>
      </c>
    </row>
    <row r="152" spans="1:17" ht="12.1" customHeight="1" x14ac:dyDescent="0.25">
      <c r="A152" s="273" t="s">
        <v>797</v>
      </c>
      <c r="B152" s="273"/>
      <c r="C152" s="274" t="s">
        <v>798</v>
      </c>
      <c r="D152" s="274"/>
      <c r="E152" s="274"/>
      <c r="F152" s="274"/>
      <c r="G152" s="73">
        <v>0</v>
      </c>
      <c r="H152" s="73">
        <v>85031300</v>
      </c>
      <c r="I152" s="275">
        <v>42555860</v>
      </c>
      <c r="J152" s="275"/>
      <c r="K152" s="275">
        <v>69508049</v>
      </c>
      <c r="L152" s="275"/>
      <c r="M152" s="275"/>
      <c r="N152" s="275"/>
      <c r="O152" s="275">
        <v>0</v>
      </c>
      <c r="P152" s="275"/>
      <c r="Q152" s="73">
        <v>111983489</v>
      </c>
    </row>
    <row r="153" spans="1:17" ht="12.1" customHeight="1" x14ac:dyDescent="0.25">
      <c r="A153" s="273" t="s">
        <v>799</v>
      </c>
      <c r="B153" s="273"/>
      <c r="C153" s="274" t="s">
        <v>800</v>
      </c>
      <c r="D153" s="274"/>
      <c r="E153" s="274"/>
      <c r="F153" s="274"/>
      <c r="G153" s="73">
        <v>0</v>
      </c>
      <c r="H153" s="73">
        <v>-48181</v>
      </c>
      <c r="I153" s="275">
        <v>87465258</v>
      </c>
      <c r="J153" s="275"/>
      <c r="K153" s="275">
        <v>87513439</v>
      </c>
      <c r="L153" s="275"/>
      <c r="M153" s="275"/>
      <c r="N153" s="275"/>
      <c r="O153" s="275">
        <v>0</v>
      </c>
      <c r="P153" s="275"/>
      <c r="Q153" s="73">
        <v>0</v>
      </c>
    </row>
    <row r="154" spans="1:17" ht="12.75" customHeight="1" x14ac:dyDescent="0.25">
      <c r="A154" s="355"/>
      <c r="B154" s="355"/>
      <c r="C154" s="355"/>
      <c r="D154" s="355"/>
      <c r="E154" s="355"/>
      <c r="F154" s="355"/>
      <c r="G154" s="74">
        <v>0</v>
      </c>
      <c r="H154" s="74">
        <v>4285049526.3099999</v>
      </c>
      <c r="I154" s="356">
        <v>5280433459.0600004</v>
      </c>
      <c r="J154" s="356"/>
      <c r="K154" s="356">
        <v>6445058286.3000002</v>
      </c>
      <c r="L154" s="356"/>
      <c r="M154" s="356"/>
      <c r="N154" s="356"/>
      <c r="O154" s="356">
        <v>0</v>
      </c>
      <c r="P154" s="356"/>
      <c r="Q154" s="74">
        <v>5449674353.5500002</v>
      </c>
    </row>
    <row r="155" spans="1:17" ht="6.8" customHeight="1" x14ac:dyDescent="0.25"/>
    <row r="156" spans="1:17" ht="12.1" customHeight="1" x14ac:dyDescent="0.25">
      <c r="A156" s="277" t="s">
        <v>578</v>
      </c>
      <c r="B156" s="277"/>
      <c r="C156" s="278" t="s">
        <v>801</v>
      </c>
      <c r="D156" s="278"/>
      <c r="E156" s="278"/>
      <c r="F156" s="278"/>
      <c r="G156" s="278"/>
      <c r="H156" s="278"/>
      <c r="I156" s="278"/>
      <c r="J156" s="278"/>
      <c r="K156" s="278"/>
      <c r="L156" s="278"/>
      <c r="M156" s="278"/>
      <c r="N156" s="278"/>
      <c r="O156" s="278"/>
      <c r="P156" s="278"/>
      <c r="Q156" s="278"/>
    </row>
    <row r="157" spans="1:17" ht="12.1" customHeight="1" x14ac:dyDescent="0.25">
      <c r="A157" s="273" t="s">
        <v>802</v>
      </c>
      <c r="B157" s="273"/>
      <c r="C157" s="274" t="s">
        <v>803</v>
      </c>
      <c r="D157" s="274"/>
      <c r="E157" s="274"/>
      <c r="F157" s="274"/>
      <c r="G157" s="73">
        <v>0</v>
      </c>
      <c r="H157" s="73">
        <v>18911942.460000001</v>
      </c>
      <c r="I157" s="275">
        <v>22049224.640000001</v>
      </c>
      <c r="J157" s="275"/>
      <c r="K157" s="275">
        <v>44854924.020000003</v>
      </c>
      <c r="L157" s="275"/>
      <c r="M157" s="275"/>
      <c r="N157" s="275"/>
      <c r="O157" s="275">
        <v>0</v>
      </c>
      <c r="P157" s="275"/>
      <c r="Q157" s="73">
        <v>41717641.840000004</v>
      </c>
    </row>
    <row r="158" spans="1:17" ht="12.75" customHeight="1" x14ac:dyDescent="0.25">
      <c r="A158" s="273" t="s">
        <v>804</v>
      </c>
      <c r="B158" s="273"/>
      <c r="C158" s="274" t="s">
        <v>805</v>
      </c>
      <c r="D158" s="274"/>
      <c r="E158" s="274"/>
      <c r="F158" s="274"/>
      <c r="G158" s="73">
        <v>0</v>
      </c>
      <c r="H158" s="73">
        <v>0</v>
      </c>
      <c r="I158" s="275">
        <v>4558248.6100000003</v>
      </c>
      <c r="J158" s="275"/>
      <c r="K158" s="275">
        <v>4558248.6100000003</v>
      </c>
      <c r="L158" s="275"/>
      <c r="M158" s="275"/>
      <c r="N158" s="275"/>
      <c r="O158" s="275">
        <v>0</v>
      </c>
      <c r="P158" s="275"/>
      <c r="Q158" s="73">
        <v>0</v>
      </c>
    </row>
    <row r="159" spans="1:17" ht="12.1" customHeight="1" x14ac:dyDescent="0.25">
      <c r="A159" s="273" t="s">
        <v>806</v>
      </c>
      <c r="B159" s="273"/>
      <c r="C159" s="274" t="s">
        <v>807</v>
      </c>
      <c r="D159" s="274"/>
      <c r="E159" s="274"/>
      <c r="F159" s="274"/>
      <c r="G159" s="73">
        <v>0</v>
      </c>
      <c r="H159" s="73">
        <v>0</v>
      </c>
      <c r="I159" s="275">
        <v>1295819.5</v>
      </c>
      <c r="J159" s="275"/>
      <c r="K159" s="275">
        <v>1295819.5</v>
      </c>
      <c r="L159" s="275"/>
      <c r="M159" s="275"/>
      <c r="N159" s="275"/>
      <c r="O159" s="275">
        <v>0</v>
      </c>
      <c r="P159" s="275"/>
      <c r="Q159" s="73">
        <v>0</v>
      </c>
    </row>
    <row r="160" spans="1:17" ht="12.1" customHeight="1" x14ac:dyDescent="0.25">
      <c r="A160" s="273" t="s">
        <v>808</v>
      </c>
      <c r="B160" s="273"/>
      <c r="C160" s="274" t="s">
        <v>809</v>
      </c>
      <c r="D160" s="274"/>
      <c r="E160" s="274"/>
      <c r="F160" s="274"/>
      <c r="G160" s="73">
        <v>0</v>
      </c>
      <c r="H160" s="73">
        <v>0</v>
      </c>
      <c r="I160" s="275">
        <v>2517590384.1100001</v>
      </c>
      <c r="J160" s="275"/>
      <c r="K160" s="275">
        <v>2517590384.1100001</v>
      </c>
      <c r="L160" s="275"/>
      <c r="M160" s="275"/>
      <c r="N160" s="275"/>
      <c r="O160" s="275">
        <v>0</v>
      </c>
      <c r="P160" s="275"/>
      <c r="Q160" s="73">
        <v>0</v>
      </c>
    </row>
    <row r="161" spans="1:17" ht="12.75" customHeight="1" x14ac:dyDescent="0.25">
      <c r="A161" s="273" t="s">
        <v>810</v>
      </c>
      <c r="B161" s="273"/>
      <c r="C161" s="274" t="s">
        <v>811</v>
      </c>
      <c r="D161" s="274"/>
      <c r="E161" s="274"/>
      <c r="F161" s="274"/>
      <c r="G161" s="73">
        <v>0</v>
      </c>
      <c r="H161" s="73">
        <v>0</v>
      </c>
      <c r="I161" s="275">
        <v>35918698.439999998</v>
      </c>
      <c r="J161" s="275"/>
      <c r="K161" s="275">
        <v>35918698.439999998</v>
      </c>
      <c r="L161" s="275"/>
      <c r="M161" s="275"/>
      <c r="N161" s="275"/>
      <c r="O161" s="275">
        <v>0</v>
      </c>
      <c r="P161" s="275"/>
      <c r="Q161" s="73">
        <v>0</v>
      </c>
    </row>
    <row r="162" spans="1:17" ht="12.1" customHeight="1" x14ac:dyDescent="0.25">
      <c r="A162" s="273" t="s">
        <v>812</v>
      </c>
      <c r="B162" s="273"/>
      <c r="C162" s="274" t="s">
        <v>813</v>
      </c>
      <c r="D162" s="274"/>
      <c r="E162" s="274"/>
      <c r="F162" s="274"/>
      <c r="G162" s="73">
        <v>0</v>
      </c>
      <c r="H162" s="73">
        <v>214325098.88999999</v>
      </c>
      <c r="I162" s="275">
        <v>14477635.24</v>
      </c>
      <c r="J162" s="275"/>
      <c r="K162" s="275">
        <v>0</v>
      </c>
      <c r="L162" s="275"/>
      <c r="M162" s="275"/>
      <c r="N162" s="275"/>
      <c r="O162" s="275">
        <v>0</v>
      </c>
      <c r="P162" s="275"/>
      <c r="Q162" s="73">
        <v>199847463.65000001</v>
      </c>
    </row>
    <row r="163" spans="1:17" ht="12.1" customHeight="1" x14ac:dyDescent="0.25">
      <c r="A163" s="273" t="s">
        <v>814</v>
      </c>
      <c r="B163" s="273"/>
      <c r="C163" s="274" t="s">
        <v>815</v>
      </c>
      <c r="D163" s="274"/>
      <c r="E163" s="274"/>
      <c r="F163" s="274"/>
      <c r="G163" s="73">
        <v>0</v>
      </c>
      <c r="H163" s="73">
        <v>2785540</v>
      </c>
      <c r="I163" s="275">
        <v>303696796.73000002</v>
      </c>
      <c r="J163" s="275"/>
      <c r="K163" s="275">
        <v>300911256.73000002</v>
      </c>
      <c r="L163" s="275"/>
      <c r="M163" s="275"/>
      <c r="N163" s="275"/>
      <c r="O163" s="275">
        <v>0</v>
      </c>
      <c r="P163" s="275"/>
      <c r="Q163" s="73">
        <v>0</v>
      </c>
    </row>
    <row r="164" spans="1:17" ht="12.75" customHeight="1" x14ac:dyDescent="0.25">
      <c r="A164" s="273" t="s">
        <v>816</v>
      </c>
      <c r="B164" s="273"/>
      <c r="C164" s="274" t="s">
        <v>817</v>
      </c>
      <c r="D164" s="274"/>
      <c r="E164" s="274"/>
      <c r="F164" s="274"/>
      <c r="G164" s="73">
        <v>0</v>
      </c>
      <c r="H164" s="73">
        <v>0</v>
      </c>
      <c r="I164" s="275">
        <v>45388285.859999999</v>
      </c>
      <c r="J164" s="275"/>
      <c r="K164" s="275">
        <v>45388285.859999999</v>
      </c>
      <c r="L164" s="275"/>
      <c r="M164" s="275"/>
      <c r="N164" s="275"/>
      <c r="O164" s="275">
        <v>0</v>
      </c>
      <c r="P164" s="275"/>
      <c r="Q164" s="73">
        <v>0</v>
      </c>
    </row>
    <row r="165" spans="1:17" ht="12.1" customHeight="1" x14ac:dyDescent="0.25">
      <c r="A165" s="273" t="s">
        <v>818</v>
      </c>
      <c r="B165" s="273"/>
      <c r="C165" s="274" t="s">
        <v>819</v>
      </c>
      <c r="D165" s="274"/>
      <c r="E165" s="274"/>
      <c r="F165" s="274"/>
      <c r="G165" s="73">
        <v>0</v>
      </c>
      <c r="H165" s="73">
        <v>462738521.16000003</v>
      </c>
      <c r="I165" s="275">
        <v>374731209.13</v>
      </c>
      <c r="J165" s="275"/>
      <c r="K165" s="275">
        <v>498342173.67000002</v>
      </c>
      <c r="L165" s="275"/>
      <c r="M165" s="275"/>
      <c r="N165" s="275"/>
      <c r="O165" s="275">
        <v>0</v>
      </c>
      <c r="P165" s="275"/>
      <c r="Q165" s="73">
        <v>586349485.70000005</v>
      </c>
    </row>
    <row r="166" spans="1:17" ht="12.1" customHeight="1" x14ac:dyDescent="0.25">
      <c r="A166" s="273" t="s">
        <v>820</v>
      </c>
      <c r="B166" s="273"/>
      <c r="C166" s="274" t="s">
        <v>821</v>
      </c>
      <c r="D166" s="274"/>
      <c r="E166" s="274"/>
      <c r="F166" s="274"/>
      <c r="G166" s="73">
        <v>0</v>
      </c>
      <c r="H166" s="73">
        <v>15021240</v>
      </c>
      <c r="I166" s="275">
        <v>0</v>
      </c>
      <c r="J166" s="275"/>
      <c r="K166" s="275">
        <v>0</v>
      </c>
      <c r="L166" s="275"/>
      <c r="M166" s="275"/>
      <c r="N166" s="275"/>
      <c r="O166" s="275">
        <v>0</v>
      </c>
      <c r="P166" s="275"/>
      <c r="Q166" s="73">
        <v>15021240</v>
      </c>
    </row>
    <row r="167" spans="1:17" ht="12.75" customHeight="1" x14ac:dyDescent="0.25">
      <c r="A167" s="273" t="s">
        <v>822</v>
      </c>
      <c r="B167" s="273"/>
      <c r="C167" s="274" t="s">
        <v>74</v>
      </c>
      <c r="D167" s="274"/>
      <c r="E167" s="274"/>
      <c r="F167" s="274"/>
      <c r="G167" s="73">
        <v>0</v>
      </c>
      <c r="H167" s="73">
        <v>834502.03</v>
      </c>
      <c r="I167" s="275">
        <v>0</v>
      </c>
      <c r="J167" s="275"/>
      <c r="K167" s="275">
        <v>6934084.5800000001</v>
      </c>
      <c r="L167" s="275"/>
      <c r="M167" s="275"/>
      <c r="N167" s="275"/>
      <c r="O167" s="275">
        <v>0</v>
      </c>
      <c r="P167" s="275"/>
      <c r="Q167" s="73">
        <v>7768586.6100000003</v>
      </c>
    </row>
    <row r="168" spans="1:17" ht="12.1" customHeight="1" x14ac:dyDescent="0.25">
      <c r="A168" s="273" t="s">
        <v>823</v>
      </c>
      <c r="B168" s="273"/>
      <c r="C168" s="274" t="s">
        <v>824</v>
      </c>
      <c r="D168" s="274"/>
      <c r="E168" s="274"/>
      <c r="F168" s="274"/>
      <c r="G168" s="73">
        <v>0</v>
      </c>
      <c r="H168" s="73">
        <v>0</v>
      </c>
      <c r="I168" s="275">
        <v>25977000</v>
      </c>
      <c r="J168" s="275"/>
      <c r="K168" s="275">
        <v>25977000</v>
      </c>
      <c r="L168" s="275"/>
      <c r="M168" s="275"/>
      <c r="N168" s="275"/>
      <c r="O168" s="275">
        <v>0</v>
      </c>
      <c r="P168" s="275"/>
      <c r="Q168" s="73">
        <v>0</v>
      </c>
    </row>
    <row r="169" spans="1:17" ht="12.1" customHeight="1" x14ac:dyDescent="0.25">
      <c r="A169" s="273" t="s">
        <v>825</v>
      </c>
      <c r="B169" s="273"/>
      <c r="C169" s="274" t="s">
        <v>826</v>
      </c>
      <c r="D169" s="274"/>
      <c r="E169" s="274"/>
      <c r="F169" s="274"/>
      <c r="G169" s="73">
        <v>0</v>
      </c>
      <c r="H169" s="73">
        <v>0</v>
      </c>
      <c r="I169" s="275">
        <v>128802054.56</v>
      </c>
      <c r="J169" s="275"/>
      <c r="K169" s="275">
        <v>128802054.56</v>
      </c>
      <c r="L169" s="275"/>
      <c r="M169" s="275"/>
      <c r="N169" s="275"/>
      <c r="O169" s="275">
        <v>0</v>
      </c>
      <c r="P169" s="275"/>
      <c r="Q169" s="73">
        <v>0</v>
      </c>
    </row>
    <row r="170" spans="1:17" ht="12.75" customHeight="1" x14ac:dyDescent="0.25">
      <c r="A170" s="273" t="s">
        <v>827</v>
      </c>
      <c r="B170" s="273"/>
      <c r="C170" s="274" t="s">
        <v>828</v>
      </c>
      <c r="D170" s="274"/>
      <c r="E170" s="274"/>
      <c r="F170" s="274"/>
      <c r="G170" s="73">
        <v>0</v>
      </c>
      <c r="H170" s="73">
        <v>193979.16</v>
      </c>
      <c r="I170" s="275">
        <v>33537998.18</v>
      </c>
      <c r="J170" s="275"/>
      <c r="K170" s="275">
        <v>33344019.02</v>
      </c>
      <c r="L170" s="275"/>
      <c r="M170" s="275"/>
      <c r="N170" s="275"/>
      <c r="O170" s="275">
        <v>0</v>
      </c>
      <c r="P170" s="275"/>
      <c r="Q170" s="73">
        <v>0</v>
      </c>
    </row>
    <row r="171" spans="1:17" ht="12.1" customHeight="1" x14ac:dyDescent="0.25">
      <c r="A171" s="273" t="s">
        <v>829</v>
      </c>
      <c r="B171" s="273"/>
      <c r="C171" s="274" t="s">
        <v>830</v>
      </c>
      <c r="D171" s="274"/>
      <c r="E171" s="274"/>
      <c r="F171" s="274"/>
      <c r="G171" s="73">
        <v>0</v>
      </c>
      <c r="H171" s="73">
        <v>226719.37</v>
      </c>
      <c r="I171" s="275">
        <v>1070429.04</v>
      </c>
      <c r="J171" s="275"/>
      <c r="K171" s="275">
        <v>2282510.56</v>
      </c>
      <c r="L171" s="275"/>
      <c r="M171" s="275"/>
      <c r="N171" s="275"/>
      <c r="O171" s="275">
        <v>0</v>
      </c>
      <c r="P171" s="275"/>
      <c r="Q171" s="73">
        <v>1438800.89</v>
      </c>
    </row>
    <row r="172" spans="1:17" ht="12.1" customHeight="1" x14ac:dyDescent="0.25">
      <c r="A172" s="273" t="s">
        <v>831</v>
      </c>
      <c r="B172" s="273"/>
      <c r="C172" s="274" t="s">
        <v>832</v>
      </c>
      <c r="D172" s="274"/>
      <c r="E172" s="274"/>
      <c r="F172" s="274"/>
      <c r="G172" s="73">
        <v>0</v>
      </c>
      <c r="H172" s="73">
        <v>0</v>
      </c>
      <c r="I172" s="275">
        <v>97738907.989999995</v>
      </c>
      <c r="J172" s="275"/>
      <c r="K172" s="275">
        <v>97738907.989999995</v>
      </c>
      <c r="L172" s="275"/>
      <c r="M172" s="275"/>
      <c r="N172" s="275"/>
      <c r="O172" s="275">
        <v>0</v>
      </c>
      <c r="P172" s="275"/>
      <c r="Q172" s="73">
        <v>0</v>
      </c>
    </row>
    <row r="173" spans="1:17" ht="12.75" customHeight="1" x14ac:dyDescent="0.25">
      <c r="A173" s="273" t="s">
        <v>833</v>
      </c>
      <c r="B173" s="273"/>
      <c r="C173" s="274" t="s">
        <v>834</v>
      </c>
      <c r="D173" s="274"/>
      <c r="E173" s="274"/>
      <c r="F173" s="274"/>
      <c r="G173" s="73">
        <v>0</v>
      </c>
      <c r="H173" s="73">
        <v>24852675.25</v>
      </c>
      <c r="I173" s="275">
        <v>4410</v>
      </c>
      <c r="J173" s="275"/>
      <c r="K173" s="275">
        <v>0</v>
      </c>
      <c r="L173" s="275"/>
      <c r="M173" s="275"/>
      <c r="N173" s="275"/>
      <c r="O173" s="275">
        <v>0</v>
      </c>
      <c r="P173" s="275"/>
      <c r="Q173" s="73">
        <v>24848265.25</v>
      </c>
    </row>
    <row r="174" spans="1:17" ht="12.1" customHeight="1" x14ac:dyDescent="0.25">
      <c r="A174" s="273" t="s">
        <v>835</v>
      </c>
      <c r="B174" s="273"/>
      <c r="C174" s="274" t="s">
        <v>836</v>
      </c>
      <c r="D174" s="274"/>
      <c r="E174" s="274"/>
      <c r="F174" s="274"/>
      <c r="G174" s="73">
        <v>0</v>
      </c>
      <c r="H174" s="73">
        <v>51227959.840000004</v>
      </c>
      <c r="I174" s="275">
        <v>4472.84</v>
      </c>
      <c r="J174" s="275"/>
      <c r="K174" s="275">
        <v>0</v>
      </c>
      <c r="L174" s="275"/>
      <c r="M174" s="275"/>
      <c r="N174" s="275"/>
      <c r="O174" s="275">
        <v>0</v>
      </c>
      <c r="P174" s="275"/>
      <c r="Q174" s="73">
        <v>51223487</v>
      </c>
    </row>
    <row r="175" spans="1:17" ht="12.1" customHeight="1" x14ac:dyDescent="0.25">
      <c r="A175" s="273" t="s">
        <v>837</v>
      </c>
      <c r="B175" s="273"/>
      <c r="C175" s="274" t="s">
        <v>838</v>
      </c>
      <c r="D175" s="274"/>
      <c r="E175" s="274"/>
      <c r="F175" s="274"/>
      <c r="G175" s="73">
        <v>0</v>
      </c>
      <c r="H175" s="73">
        <v>11687272.460000001</v>
      </c>
      <c r="I175" s="275">
        <v>2734</v>
      </c>
      <c r="J175" s="275"/>
      <c r="K175" s="275">
        <v>0</v>
      </c>
      <c r="L175" s="275"/>
      <c r="M175" s="275"/>
      <c r="N175" s="275"/>
      <c r="O175" s="275">
        <v>0</v>
      </c>
      <c r="P175" s="275"/>
      <c r="Q175" s="73">
        <v>11684538.460000001</v>
      </c>
    </row>
    <row r="176" spans="1:17" ht="12.1" customHeight="1" x14ac:dyDescent="0.25">
      <c r="A176" s="273" t="s">
        <v>839</v>
      </c>
      <c r="B176" s="273"/>
      <c r="C176" s="274" t="s">
        <v>840</v>
      </c>
      <c r="D176" s="274"/>
      <c r="E176" s="274"/>
      <c r="F176" s="274"/>
      <c r="G176" s="73">
        <v>0</v>
      </c>
      <c r="H176" s="73">
        <v>19352126.18</v>
      </c>
      <c r="I176" s="275">
        <v>5301</v>
      </c>
      <c r="J176" s="275"/>
      <c r="K176" s="275">
        <v>0</v>
      </c>
      <c r="L176" s="275"/>
      <c r="M176" s="275"/>
      <c r="N176" s="275"/>
      <c r="O176" s="275">
        <v>0</v>
      </c>
      <c r="P176" s="275"/>
      <c r="Q176" s="73">
        <v>19346825.18</v>
      </c>
    </row>
    <row r="177" spans="1:17" ht="12.75" customHeight="1" x14ac:dyDescent="0.25">
      <c r="A177" s="273" t="s">
        <v>841</v>
      </c>
      <c r="B177" s="273"/>
      <c r="C177" s="274" t="s">
        <v>842</v>
      </c>
      <c r="D177" s="274"/>
      <c r="E177" s="274"/>
      <c r="F177" s="274"/>
      <c r="G177" s="73">
        <v>0</v>
      </c>
      <c r="H177" s="73">
        <v>11327235.5</v>
      </c>
      <c r="I177" s="275">
        <v>2214</v>
      </c>
      <c r="J177" s="275"/>
      <c r="K177" s="275">
        <v>0</v>
      </c>
      <c r="L177" s="275"/>
      <c r="M177" s="275"/>
      <c r="N177" s="275"/>
      <c r="O177" s="275">
        <v>0</v>
      </c>
      <c r="P177" s="275"/>
      <c r="Q177" s="73">
        <v>11325021.5</v>
      </c>
    </row>
    <row r="178" spans="1:17" ht="12.1" customHeight="1" x14ac:dyDescent="0.25">
      <c r="A178" s="273" t="s">
        <v>843</v>
      </c>
      <c r="B178" s="273"/>
      <c r="C178" s="274" t="s">
        <v>844</v>
      </c>
      <c r="D178" s="274"/>
      <c r="E178" s="274"/>
      <c r="F178" s="274"/>
      <c r="G178" s="73">
        <v>0</v>
      </c>
      <c r="H178" s="73">
        <v>12571475.35</v>
      </c>
      <c r="I178" s="275">
        <v>3913</v>
      </c>
      <c r="J178" s="275"/>
      <c r="K178" s="275">
        <v>0</v>
      </c>
      <c r="L178" s="275"/>
      <c r="M178" s="275"/>
      <c r="N178" s="275"/>
      <c r="O178" s="275">
        <v>0</v>
      </c>
      <c r="P178" s="275"/>
      <c r="Q178" s="73">
        <v>12567562.35</v>
      </c>
    </row>
    <row r="179" spans="1:17" ht="12.1" customHeight="1" x14ac:dyDescent="0.25">
      <c r="A179" s="273" t="s">
        <v>845</v>
      </c>
      <c r="B179" s="273"/>
      <c r="C179" s="274" t="s">
        <v>846</v>
      </c>
      <c r="D179" s="274"/>
      <c r="E179" s="274"/>
      <c r="F179" s="274"/>
      <c r="G179" s="73">
        <v>0</v>
      </c>
      <c r="H179" s="73">
        <v>10108301.02</v>
      </c>
      <c r="I179" s="275">
        <v>3113</v>
      </c>
      <c r="J179" s="275"/>
      <c r="K179" s="275">
        <v>0</v>
      </c>
      <c r="L179" s="275"/>
      <c r="M179" s="275"/>
      <c r="N179" s="275"/>
      <c r="O179" s="275">
        <v>0</v>
      </c>
      <c r="P179" s="275"/>
      <c r="Q179" s="73">
        <v>10105188.02</v>
      </c>
    </row>
    <row r="180" spans="1:17" ht="12.75" customHeight="1" x14ac:dyDescent="0.25">
      <c r="A180" s="273" t="s">
        <v>847</v>
      </c>
      <c r="B180" s="273"/>
      <c r="C180" s="274" t="s">
        <v>848</v>
      </c>
      <c r="D180" s="274"/>
      <c r="E180" s="274"/>
      <c r="F180" s="274"/>
      <c r="G180" s="73">
        <v>0</v>
      </c>
      <c r="H180" s="73">
        <v>5059466.9000000004</v>
      </c>
      <c r="I180" s="275">
        <v>1416</v>
      </c>
      <c r="J180" s="275"/>
      <c r="K180" s="275">
        <v>0</v>
      </c>
      <c r="L180" s="275"/>
      <c r="M180" s="275"/>
      <c r="N180" s="275"/>
      <c r="O180" s="275">
        <v>0</v>
      </c>
      <c r="P180" s="275"/>
      <c r="Q180" s="73">
        <v>5058050.9000000004</v>
      </c>
    </row>
    <row r="181" spans="1:17" ht="12.1" customHeight="1" x14ac:dyDescent="0.25">
      <c r="A181" s="273" t="s">
        <v>849</v>
      </c>
      <c r="B181" s="273"/>
      <c r="C181" s="274" t="s">
        <v>850</v>
      </c>
      <c r="D181" s="274"/>
      <c r="E181" s="274"/>
      <c r="F181" s="274"/>
      <c r="G181" s="73">
        <v>0</v>
      </c>
      <c r="H181" s="73">
        <v>897466.9</v>
      </c>
      <c r="I181" s="275">
        <v>9258895.5899999999</v>
      </c>
      <c r="J181" s="275"/>
      <c r="K181" s="275">
        <v>9258895.5899999999</v>
      </c>
      <c r="L181" s="275"/>
      <c r="M181" s="275"/>
      <c r="N181" s="275"/>
      <c r="O181" s="275">
        <v>0</v>
      </c>
      <c r="P181" s="275"/>
      <c r="Q181" s="73">
        <v>897466.9</v>
      </c>
    </row>
    <row r="182" spans="1:17" ht="12.1" customHeight="1" x14ac:dyDescent="0.25">
      <c r="A182" s="273" t="s">
        <v>851</v>
      </c>
      <c r="B182" s="273"/>
      <c r="C182" s="274" t="s">
        <v>852</v>
      </c>
      <c r="D182" s="274"/>
      <c r="E182" s="274"/>
      <c r="F182" s="274"/>
      <c r="G182" s="73">
        <v>0</v>
      </c>
      <c r="H182" s="73">
        <v>10675</v>
      </c>
      <c r="I182" s="275">
        <v>0</v>
      </c>
      <c r="J182" s="275"/>
      <c r="K182" s="275">
        <v>0</v>
      </c>
      <c r="L182" s="275"/>
      <c r="M182" s="275"/>
      <c r="N182" s="275"/>
      <c r="O182" s="275">
        <v>0</v>
      </c>
      <c r="P182" s="275"/>
      <c r="Q182" s="73">
        <v>10675</v>
      </c>
    </row>
    <row r="183" spans="1:17" ht="12.75" customHeight="1" x14ac:dyDescent="0.25">
      <c r="A183" s="355"/>
      <c r="B183" s="355"/>
      <c r="C183" s="355"/>
      <c r="D183" s="355"/>
      <c r="E183" s="355"/>
      <c r="F183" s="355"/>
      <c r="G183" s="74">
        <v>0</v>
      </c>
      <c r="H183" s="74">
        <v>862132197.47000003</v>
      </c>
      <c r="I183" s="356">
        <v>3616119161.46</v>
      </c>
      <c r="J183" s="356"/>
      <c r="K183" s="356">
        <v>3753197263.2399998</v>
      </c>
      <c r="L183" s="356"/>
      <c r="M183" s="356"/>
      <c r="N183" s="356"/>
      <c r="O183" s="356">
        <v>0</v>
      </c>
      <c r="P183" s="356"/>
      <c r="Q183" s="74">
        <v>999210299.25</v>
      </c>
    </row>
    <row r="184" spans="1:17" ht="6.8" customHeight="1" x14ac:dyDescent="0.25"/>
    <row r="185" spans="1:17" ht="12.1" customHeight="1" x14ac:dyDescent="0.25">
      <c r="A185" s="277" t="s">
        <v>578</v>
      </c>
      <c r="B185" s="277"/>
      <c r="C185" s="278" t="s">
        <v>853</v>
      </c>
      <c r="D185" s="278"/>
      <c r="E185" s="278"/>
      <c r="F185" s="278"/>
      <c r="G185" s="278"/>
      <c r="H185" s="278"/>
      <c r="I185" s="278"/>
      <c r="J185" s="278"/>
      <c r="K185" s="278"/>
      <c r="L185" s="278"/>
      <c r="M185" s="278"/>
      <c r="N185" s="278"/>
      <c r="O185" s="278"/>
      <c r="P185" s="278"/>
      <c r="Q185" s="278"/>
    </row>
    <row r="186" spans="1:17" ht="12.1" customHeight="1" x14ac:dyDescent="0.25">
      <c r="A186" s="273" t="s">
        <v>854</v>
      </c>
      <c r="B186" s="273"/>
      <c r="C186" s="274" t="s">
        <v>93</v>
      </c>
      <c r="D186" s="274"/>
      <c r="E186" s="274"/>
      <c r="F186" s="274"/>
      <c r="G186" s="73">
        <v>0</v>
      </c>
      <c r="H186" s="73">
        <v>4370849753.1999998</v>
      </c>
      <c r="I186" s="275">
        <v>0</v>
      </c>
      <c r="J186" s="275"/>
      <c r="K186" s="275">
        <v>0</v>
      </c>
      <c r="L186" s="275"/>
      <c r="M186" s="275"/>
      <c r="N186" s="275"/>
      <c r="O186" s="275">
        <v>0</v>
      </c>
      <c r="P186" s="275"/>
      <c r="Q186" s="73">
        <v>4370849753.1999998</v>
      </c>
    </row>
    <row r="187" spans="1:17" ht="12.75" customHeight="1" x14ac:dyDescent="0.25">
      <c r="A187" s="355"/>
      <c r="B187" s="355"/>
      <c r="C187" s="355"/>
      <c r="D187" s="355"/>
      <c r="E187" s="355"/>
      <c r="F187" s="355"/>
      <c r="G187" s="74">
        <v>0</v>
      </c>
      <c r="H187" s="74">
        <v>4370849753.1999998</v>
      </c>
      <c r="I187" s="356">
        <v>0</v>
      </c>
      <c r="J187" s="356"/>
      <c r="K187" s="356">
        <v>0</v>
      </c>
      <c r="L187" s="356"/>
      <c r="M187" s="356"/>
      <c r="N187" s="356"/>
      <c r="O187" s="356">
        <v>0</v>
      </c>
      <c r="P187" s="356"/>
      <c r="Q187" s="74">
        <v>4370849753.1999998</v>
      </c>
    </row>
    <row r="188" spans="1:17" ht="6.8" customHeight="1" x14ac:dyDescent="0.25"/>
    <row r="189" spans="1:17" ht="12.1" customHeight="1" x14ac:dyDescent="0.25">
      <c r="A189" s="277" t="s">
        <v>578</v>
      </c>
      <c r="B189" s="277"/>
      <c r="C189" s="278" t="s">
        <v>855</v>
      </c>
      <c r="D189" s="278"/>
      <c r="E189" s="278"/>
      <c r="F189" s="278"/>
      <c r="G189" s="278"/>
      <c r="H189" s="278"/>
      <c r="I189" s="278"/>
      <c r="J189" s="278"/>
      <c r="K189" s="278"/>
      <c r="L189" s="278"/>
      <c r="M189" s="278"/>
      <c r="N189" s="278"/>
      <c r="O189" s="278"/>
      <c r="P189" s="278"/>
      <c r="Q189" s="278"/>
    </row>
    <row r="190" spans="1:17" ht="12.1" customHeight="1" x14ac:dyDescent="0.25">
      <c r="A190" s="273" t="s">
        <v>856</v>
      </c>
      <c r="B190" s="273"/>
      <c r="C190" s="274" t="s">
        <v>857</v>
      </c>
      <c r="D190" s="274"/>
      <c r="E190" s="274"/>
      <c r="F190" s="274"/>
      <c r="G190" s="73">
        <v>0</v>
      </c>
      <c r="H190" s="73">
        <v>2449928700</v>
      </c>
      <c r="I190" s="275">
        <v>0</v>
      </c>
      <c r="J190" s="275"/>
      <c r="K190" s="275">
        <v>0</v>
      </c>
      <c r="L190" s="275"/>
      <c r="M190" s="275"/>
      <c r="N190" s="275"/>
      <c r="O190" s="275">
        <v>0</v>
      </c>
      <c r="P190" s="275"/>
      <c r="Q190" s="73">
        <v>2449928700</v>
      </c>
    </row>
    <row r="191" spans="1:17" ht="12.75" customHeight="1" x14ac:dyDescent="0.25">
      <c r="A191" s="273" t="s">
        <v>858</v>
      </c>
      <c r="B191" s="273"/>
      <c r="C191" s="274" t="s">
        <v>859</v>
      </c>
      <c r="D191" s="274"/>
      <c r="E191" s="274"/>
      <c r="F191" s="274"/>
      <c r="G191" s="73">
        <v>0</v>
      </c>
      <c r="H191" s="73">
        <v>137098889</v>
      </c>
      <c r="I191" s="275">
        <v>0</v>
      </c>
      <c r="J191" s="275"/>
      <c r="K191" s="275">
        <v>0</v>
      </c>
      <c r="L191" s="275"/>
      <c r="M191" s="275"/>
      <c r="N191" s="275"/>
      <c r="O191" s="275">
        <v>0</v>
      </c>
      <c r="P191" s="275"/>
      <c r="Q191" s="73">
        <v>137098889</v>
      </c>
    </row>
    <row r="192" spans="1:17" ht="12.1" customHeight="1" x14ac:dyDescent="0.25">
      <c r="A192" s="273" t="s">
        <v>860</v>
      </c>
      <c r="B192" s="273"/>
      <c r="C192" s="274" t="s">
        <v>861</v>
      </c>
      <c r="D192" s="274"/>
      <c r="E192" s="274"/>
      <c r="F192" s="274"/>
      <c r="G192" s="73">
        <v>0</v>
      </c>
      <c r="H192" s="73">
        <v>13372392536.1</v>
      </c>
      <c r="I192" s="275">
        <v>7508748383.9899998</v>
      </c>
      <c r="J192" s="275"/>
      <c r="K192" s="275">
        <v>16349381801.120001</v>
      </c>
      <c r="L192" s="275"/>
      <c r="M192" s="275"/>
      <c r="N192" s="275"/>
      <c r="O192" s="275">
        <v>0</v>
      </c>
      <c r="P192" s="275"/>
      <c r="Q192" s="73">
        <v>22213025953.23</v>
      </c>
    </row>
    <row r="193" spans="1:17" ht="12.1" customHeight="1" x14ac:dyDescent="0.25">
      <c r="A193" s="355"/>
      <c r="B193" s="355"/>
      <c r="C193" s="355"/>
      <c r="D193" s="355"/>
      <c r="E193" s="355"/>
      <c r="F193" s="355"/>
      <c r="G193" s="74">
        <v>0</v>
      </c>
      <c r="H193" s="74">
        <v>15959420125.1</v>
      </c>
      <c r="I193" s="356">
        <v>7508748383.9899998</v>
      </c>
      <c r="J193" s="356"/>
      <c r="K193" s="356">
        <v>16349381801.120001</v>
      </c>
      <c r="L193" s="356"/>
      <c r="M193" s="356"/>
      <c r="N193" s="356"/>
      <c r="O193" s="356">
        <v>0</v>
      </c>
      <c r="P193" s="356"/>
      <c r="Q193" s="74">
        <v>24800053542.23</v>
      </c>
    </row>
    <row r="194" spans="1:17" ht="6.8" customHeight="1" x14ac:dyDescent="0.25"/>
    <row r="195" spans="1:17" ht="12.75" customHeight="1" x14ac:dyDescent="0.25">
      <c r="A195" s="277" t="s">
        <v>578</v>
      </c>
      <c r="B195" s="277"/>
      <c r="C195" s="278" t="s">
        <v>862</v>
      </c>
      <c r="D195" s="278"/>
      <c r="E195" s="278"/>
      <c r="F195" s="278"/>
      <c r="G195" s="278"/>
      <c r="H195" s="278"/>
      <c r="I195" s="278"/>
      <c r="J195" s="278"/>
      <c r="K195" s="278"/>
      <c r="L195" s="278"/>
      <c r="M195" s="278"/>
      <c r="N195" s="278"/>
      <c r="O195" s="278"/>
      <c r="P195" s="278"/>
      <c r="Q195" s="278"/>
    </row>
    <row r="196" spans="1:17" ht="12.1" customHeight="1" x14ac:dyDescent="0.25">
      <c r="A196" s="273" t="s">
        <v>863</v>
      </c>
      <c r="B196" s="273"/>
      <c r="C196" s="274" t="s">
        <v>864</v>
      </c>
      <c r="D196" s="274"/>
      <c r="E196" s="274"/>
      <c r="F196" s="274"/>
      <c r="G196" s="73">
        <v>0</v>
      </c>
      <c r="H196" s="73">
        <v>22734674434.5</v>
      </c>
      <c r="I196" s="275">
        <v>101679388.79000001</v>
      </c>
      <c r="J196" s="275"/>
      <c r="K196" s="275">
        <v>22660251870.599998</v>
      </c>
      <c r="L196" s="275"/>
      <c r="M196" s="275"/>
      <c r="N196" s="275"/>
      <c r="O196" s="275">
        <v>0</v>
      </c>
      <c r="P196" s="275"/>
      <c r="Q196" s="73">
        <v>45293246916.309998</v>
      </c>
    </row>
    <row r="197" spans="1:17" ht="12.1" customHeight="1" x14ac:dyDescent="0.25">
      <c r="A197" s="273" t="s">
        <v>865</v>
      </c>
      <c r="B197" s="273"/>
      <c r="C197" s="274" t="s">
        <v>866</v>
      </c>
      <c r="D197" s="274"/>
      <c r="E197" s="274"/>
      <c r="F197" s="274"/>
      <c r="G197" s="73">
        <v>0</v>
      </c>
      <c r="H197" s="73">
        <v>-2249116318.21</v>
      </c>
      <c r="I197" s="275">
        <v>0</v>
      </c>
      <c r="J197" s="275"/>
      <c r="K197" s="275">
        <v>0</v>
      </c>
      <c r="L197" s="275"/>
      <c r="M197" s="275"/>
      <c r="N197" s="275"/>
      <c r="O197" s="275">
        <v>0</v>
      </c>
      <c r="P197" s="275"/>
      <c r="Q197" s="73">
        <v>-2249116318.21</v>
      </c>
    </row>
    <row r="198" spans="1:17" ht="12.75" customHeight="1" x14ac:dyDescent="0.25">
      <c r="A198" s="273" t="s">
        <v>867</v>
      </c>
      <c r="B198" s="273"/>
      <c r="C198" s="274" t="s">
        <v>868</v>
      </c>
      <c r="D198" s="274"/>
      <c r="E198" s="274"/>
      <c r="F198" s="274"/>
      <c r="G198" s="73">
        <v>0</v>
      </c>
      <c r="H198" s="73">
        <v>100781503.61</v>
      </c>
      <c r="I198" s="275">
        <v>0</v>
      </c>
      <c r="J198" s="275"/>
      <c r="K198" s="275">
        <v>51636980.200000003</v>
      </c>
      <c r="L198" s="275"/>
      <c r="M198" s="275"/>
      <c r="N198" s="275"/>
      <c r="O198" s="275">
        <v>0</v>
      </c>
      <c r="P198" s="275"/>
      <c r="Q198" s="73">
        <v>152418483.81</v>
      </c>
    </row>
    <row r="199" spans="1:17" ht="12.1" customHeight="1" x14ac:dyDescent="0.25">
      <c r="A199" s="273" t="s">
        <v>869</v>
      </c>
      <c r="B199" s="273"/>
      <c r="C199" s="274" t="s">
        <v>870</v>
      </c>
      <c r="D199" s="274"/>
      <c r="E199" s="274"/>
      <c r="F199" s="274"/>
      <c r="G199" s="73">
        <v>0</v>
      </c>
      <c r="H199" s="73">
        <v>122432681.39</v>
      </c>
      <c r="I199" s="275">
        <v>0</v>
      </c>
      <c r="J199" s="275"/>
      <c r="K199" s="275">
        <v>0</v>
      </c>
      <c r="L199" s="275"/>
      <c r="M199" s="275"/>
      <c r="N199" s="275"/>
      <c r="O199" s="275">
        <v>0</v>
      </c>
      <c r="P199" s="275"/>
      <c r="Q199" s="73">
        <v>122432681.39</v>
      </c>
    </row>
    <row r="200" spans="1:17" ht="12.1" customHeight="1" x14ac:dyDescent="0.25">
      <c r="A200" s="355"/>
      <c r="B200" s="355"/>
      <c r="C200" s="355"/>
      <c r="D200" s="355"/>
      <c r="E200" s="355"/>
      <c r="F200" s="355"/>
      <c r="G200" s="74">
        <v>0</v>
      </c>
      <c r="H200" s="74">
        <v>20708772301.290001</v>
      </c>
      <c r="I200" s="356">
        <v>101679388.79000001</v>
      </c>
      <c r="J200" s="356"/>
      <c r="K200" s="356">
        <v>22711888850.799999</v>
      </c>
      <c r="L200" s="356"/>
      <c r="M200" s="356"/>
      <c r="N200" s="356"/>
      <c r="O200" s="356">
        <v>0</v>
      </c>
      <c r="P200" s="356"/>
      <c r="Q200" s="74">
        <v>43318981763.300003</v>
      </c>
    </row>
    <row r="201" spans="1:17" ht="6.8" customHeight="1" x14ac:dyDescent="0.25"/>
    <row r="202" spans="1:17" ht="12.75" customHeight="1" x14ac:dyDescent="0.25">
      <c r="A202" s="277" t="s">
        <v>578</v>
      </c>
      <c r="B202" s="277"/>
      <c r="C202" s="278" t="s">
        <v>871</v>
      </c>
      <c r="D202" s="278"/>
      <c r="E202" s="278"/>
      <c r="F202" s="278"/>
      <c r="G202" s="278"/>
      <c r="H202" s="278"/>
      <c r="I202" s="278"/>
      <c r="J202" s="278"/>
      <c r="K202" s="278"/>
      <c r="L202" s="278"/>
      <c r="M202" s="278"/>
      <c r="N202" s="278"/>
      <c r="O202" s="278"/>
      <c r="P202" s="278"/>
      <c r="Q202" s="278"/>
    </row>
    <row r="203" spans="1:17" ht="12.1" customHeight="1" x14ac:dyDescent="0.25">
      <c r="A203" s="273" t="s">
        <v>872</v>
      </c>
      <c r="B203" s="273"/>
      <c r="C203" s="274" t="s">
        <v>873</v>
      </c>
      <c r="D203" s="274"/>
      <c r="E203" s="274"/>
      <c r="F203" s="274"/>
      <c r="G203" s="73">
        <v>0</v>
      </c>
      <c r="H203" s="73">
        <v>0</v>
      </c>
      <c r="I203" s="275">
        <v>1724176594.0699999</v>
      </c>
      <c r="J203" s="275"/>
      <c r="K203" s="275">
        <v>1724176594.0699999</v>
      </c>
      <c r="L203" s="275"/>
      <c r="M203" s="275"/>
      <c r="N203" s="275"/>
      <c r="O203" s="275">
        <v>0</v>
      </c>
      <c r="P203" s="275"/>
      <c r="Q203" s="73">
        <v>0</v>
      </c>
    </row>
    <row r="204" spans="1:17" ht="12.1" customHeight="1" x14ac:dyDescent="0.25">
      <c r="A204" s="355"/>
      <c r="B204" s="355"/>
      <c r="C204" s="355"/>
      <c r="D204" s="355"/>
      <c r="E204" s="355"/>
      <c r="F204" s="355"/>
      <c r="G204" s="74">
        <v>0</v>
      </c>
      <c r="H204" s="74">
        <v>0</v>
      </c>
      <c r="I204" s="356">
        <v>1724176594.0699999</v>
      </c>
      <c r="J204" s="356"/>
      <c r="K204" s="356">
        <v>1724176594.0699999</v>
      </c>
      <c r="L204" s="356"/>
      <c r="M204" s="356"/>
      <c r="N204" s="356"/>
      <c r="O204" s="356">
        <v>0</v>
      </c>
      <c r="P204" s="356"/>
      <c r="Q204" s="74">
        <v>0</v>
      </c>
    </row>
    <row r="205" spans="1:17" ht="6.8" customHeight="1" x14ac:dyDescent="0.25"/>
    <row r="206" spans="1:17" ht="12.1" customHeight="1" x14ac:dyDescent="0.25">
      <c r="A206" s="277" t="s">
        <v>578</v>
      </c>
      <c r="B206" s="277"/>
      <c r="C206" s="278" t="s">
        <v>874</v>
      </c>
      <c r="D206" s="278"/>
      <c r="E206" s="278"/>
      <c r="F206" s="278"/>
      <c r="G206" s="278"/>
      <c r="H206" s="278"/>
      <c r="I206" s="278"/>
      <c r="J206" s="278"/>
      <c r="K206" s="278"/>
      <c r="L206" s="278"/>
      <c r="M206" s="278"/>
      <c r="N206" s="278"/>
      <c r="O206" s="278"/>
      <c r="P206" s="278"/>
      <c r="Q206" s="278"/>
    </row>
    <row r="207" spans="1:17" ht="12.75" customHeight="1" x14ac:dyDescent="0.25">
      <c r="A207" s="273" t="s">
        <v>875</v>
      </c>
      <c r="B207" s="273"/>
      <c r="C207" s="274" t="s">
        <v>876</v>
      </c>
      <c r="D207" s="274"/>
      <c r="E207" s="274"/>
      <c r="F207" s="274"/>
      <c r="G207" s="73">
        <v>0</v>
      </c>
      <c r="H207" s="73">
        <v>0</v>
      </c>
      <c r="I207" s="275">
        <v>90331363.640000001</v>
      </c>
      <c r="J207" s="275"/>
      <c r="K207" s="275">
        <v>90331363.640000001</v>
      </c>
      <c r="L207" s="275"/>
      <c r="M207" s="275"/>
      <c r="N207" s="275"/>
      <c r="O207" s="275">
        <v>0</v>
      </c>
      <c r="P207" s="275"/>
      <c r="Q207" s="73">
        <v>0</v>
      </c>
    </row>
    <row r="208" spans="1:17" ht="12.1" customHeight="1" x14ac:dyDescent="0.25">
      <c r="A208" s="273" t="s">
        <v>877</v>
      </c>
      <c r="B208" s="273"/>
      <c r="C208" s="274" t="s">
        <v>878</v>
      </c>
      <c r="D208" s="274"/>
      <c r="E208" s="274"/>
      <c r="F208" s="274"/>
      <c r="G208" s="73">
        <v>0</v>
      </c>
      <c r="H208" s="73">
        <v>0</v>
      </c>
      <c r="I208" s="275">
        <v>7323947.5700000003</v>
      </c>
      <c r="J208" s="275"/>
      <c r="K208" s="275">
        <v>7323947.5700000003</v>
      </c>
      <c r="L208" s="275"/>
      <c r="M208" s="275"/>
      <c r="N208" s="275"/>
      <c r="O208" s="275">
        <v>0</v>
      </c>
      <c r="P208" s="275"/>
      <c r="Q208" s="73">
        <v>0</v>
      </c>
    </row>
    <row r="209" spans="1:17" ht="12.1" customHeight="1" x14ac:dyDescent="0.25">
      <c r="A209" s="355"/>
      <c r="B209" s="355"/>
      <c r="C209" s="355"/>
      <c r="D209" s="355"/>
      <c r="E209" s="355"/>
      <c r="F209" s="355"/>
      <c r="G209" s="74">
        <v>0</v>
      </c>
      <c r="H209" s="74">
        <v>0</v>
      </c>
      <c r="I209" s="356">
        <v>97655311.209999993</v>
      </c>
      <c r="J209" s="356"/>
      <c r="K209" s="356">
        <v>97655311.209999993</v>
      </c>
      <c r="L209" s="356"/>
      <c r="M209" s="356"/>
      <c r="N209" s="356"/>
      <c r="O209" s="356">
        <v>0</v>
      </c>
      <c r="P209" s="356"/>
      <c r="Q209" s="74">
        <v>0</v>
      </c>
    </row>
    <row r="210" spans="1:17" ht="6.8" customHeight="1" x14ac:dyDescent="0.25"/>
    <row r="211" spans="1:17" ht="12.75" customHeight="1" x14ac:dyDescent="0.25">
      <c r="A211" s="277" t="s">
        <v>578</v>
      </c>
      <c r="B211" s="277"/>
      <c r="C211" s="278" t="s">
        <v>879</v>
      </c>
      <c r="D211" s="278"/>
      <c r="E211" s="278"/>
      <c r="F211" s="278"/>
      <c r="G211" s="278"/>
      <c r="H211" s="278"/>
      <c r="I211" s="278"/>
      <c r="J211" s="278"/>
      <c r="K211" s="278"/>
      <c r="L211" s="278"/>
      <c r="M211" s="278"/>
      <c r="N211" s="278"/>
      <c r="O211" s="278"/>
      <c r="P211" s="278"/>
      <c r="Q211" s="278"/>
    </row>
    <row r="212" spans="1:17" ht="12.1" customHeight="1" x14ac:dyDescent="0.25">
      <c r="A212" s="273" t="s">
        <v>880</v>
      </c>
      <c r="B212" s="273"/>
      <c r="C212" s="274" t="s">
        <v>881</v>
      </c>
      <c r="D212" s="274"/>
      <c r="E212" s="274"/>
      <c r="F212" s="274"/>
      <c r="G212" s="73">
        <v>0</v>
      </c>
      <c r="H212" s="73">
        <v>0</v>
      </c>
      <c r="I212" s="275">
        <v>0</v>
      </c>
      <c r="J212" s="275"/>
      <c r="K212" s="275">
        <v>20777303.27</v>
      </c>
      <c r="L212" s="275"/>
      <c r="M212" s="275"/>
      <c r="N212" s="275"/>
      <c r="O212" s="275">
        <v>0</v>
      </c>
      <c r="P212" s="275"/>
      <c r="Q212" s="73">
        <v>20777303.27</v>
      </c>
    </row>
    <row r="213" spans="1:17" ht="12.1" customHeight="1" x14ac:dyDescent="0.25">
      <c r="A213" s="273" t="s">
        <v>882</v>
      </c>
      <c r="B213" s="273"/>
      <c r="C213" s="274" t="s">
        <v>883</v>
      </c>
      <c r="D213" s="274"/>
      <c r="E213" s="274"/>
      <c r="F213" s="274"/>
      <c r="G213" s="73">
        <v>0</v>
      </c>
      <c r="H213" s="73">
        <v>0</v>
      </c>
      <c r="I213" s="275">
        <v>0</v>
      </c>
      <c r="J213" s="275"/>
      <c r="K213" s="275">
        <v>307085</v>
      </c>
      <c r="L213" s="275"/>
      <c r="M213" s="275"/>
      <c r="N213" s="275"/>
      <c r="O213" s="275">
        <v>0</v>
      </c>
      <c r="P213" s="275"/>
      <c r="Q213" s="73">
        <v>307085</v>
      </c>
    </row>
    <row r="214" spans="1:17" ht="12.75" customHeight="1" x14ac:dyDescent="0.25">
      <c r="A214" s="273" t="s">
        <v>884</v>
      </c>
      <c r="B214" s="273"/>
      <c r="C214" s="274" t="s">
        <v>885</v>
      </c>
      <c r="D214" s="274"/>
      <c r="E214" s="274"/>
      <c r="F214" s="274"/>
      <c r="G214" s="73">
        <v>0</v>
      </c>
      <c r="H214" s="73">
        <v>0</v>
      </c>
      <c r="I214" s="275">
        <v>0</v>
      </c>
      <c r="J214" s="275"/>
      <c r="K214" s="275">
        <v>3174295.36</v>
      </c>
      <c r="L214" s="275"/>
      <c r="M214" s="275"/>
      <c r="N214" s="275"/>
      <c r="O214" s="275">
        <v>0</v>
      </c>
      <c r="P214" s="275"/>
      <c r="Q214" s="73">
        <v>3174295.36</v>
      </c>
    </row>
    <row r="215" spans="1:17" ht="12.1" customHeight="1" x14ac:dyDescent="0.25">
      <c r="A215" s="273" t="s">
        <v>886</v>
      </c>
      <c r="B215" s="273"/>
      <c r="C215" s="274" t="s">
        <v>887</v>
      </c>
      <c r="D215" s="274"/>
      <c r="E215" s="274"/>
      <c r="F215" s="274"/>
      <c r="G215" s="73">
        <v>0</v>
      </c>
      <c r="H215" s="73">
        <v>0</v>
      </c>
      <c r="I215" s="275">
        <v>0</v>
      </c>
      <c r="J215" s="275"/>
      <c r="K215" s="275">
        <v>135000</v>
      </c>
      <c r="L215" s="275"/>
      <c r="M215" s="275"/>
      <c r="N215" s="275"/>
      <c r="O215" s="275">
        <v>0</v>
      </c>
      <c r="P215" s="275"/>
      <c r="Q215" s="73">
        <v>135000</v>
      </c>
    </row>
    <row r="216" spans="1:17" ht="12.1" customHeight="1" x14ac:dyDescent="0.25">
      <c r="A216" s="273" t="s">
        <v>888</v>
      </c>
      <c r="B216" s="273"/>
      <c r="C216" s="274" t="s">
        <v>889</v>
      </c>
      <c r="D216" s="274"/>
      <c r="E216" s="274"/>
      <c r="F216" s="274"/>
      <c r="G216" s="73">
        <v>0</v>
      </c>
      <c r="H216" s="73">
        <v>0</v>
      </c>
      <c r="I216" s="275">
        <v>0</v>
      </c>
      <c r="J216" s="275"/>
      <c r="K216" s="275">
        <v>302050694.11000001</v>
      </c>
      <c r="L216" s="275"/>
      <c r="M216" s="275"/>
      <c r="N216" s="275"/>
      <c r="O216" s="275">
        <v>0</v>
      </c>
      <c r="P216" s="275"/>
      <c r="Q216" s="73">
        <v>302050694.11000001</v>
      </c>
    </row>
    <row r="217" spans="1:17" ht="12.75" customHeight="1" x14ac:dyDescent="0.25">
      <c r="A217" s="273" t="s">
        <v>890</v>
      </c>
      <c r="B217" s="273"/>
      <c r="C217" s="274" t="s">
        <v>891</v>
      </c>
      <c r="D217" s="274"/>
      <c r="E217" s="274"/>
      <c r="F217" s="274"/>
      <c r="G217" s="73">
        <v>0</v>
      </c>
      <c r="H217" s="73">
        <v>0</v>
      </c>
      <c r="I217" s="275">
        <v>0</v>
      </c>
      <c r="J217" s="275"/>
      <c r="K217" s="275">
        <v>1607081086.3900001</v>
      </c>
      <c r="L217" s="275"/>
      <c r="M217" s="275"/>
      <c r="N217" s="275"/>
      <c r="O217" s="275">
        <v>0</v>
      </c>
      <c r="P217" s="275"/>
      <c r="Q217" s="73">
        <v>1607081086.3900001</v>
      </c>
    </row>
    <row r="218" spans="1:17" ht="12.1" customHeight="1" x14ac:dyDescent="0.25">
      <c r="A218" s="273" t="s">
        <v>892</v>
      </c>
      <c r="B218" s="273"/>
      <c r="C218" s="274" t="s">
        <v>893</v>
      </c>
      <c r="D218" s="274"/>
      <c r="E218" s="274"/>
      <c r="F218" s="274"/>
      <c r="G218" s="73">
        <v>0</v>
      </c>
      <c r="H218" s="73">
        <v>0</v>
      </c>
      <c r="I218" s="275">
        <v>0</v>
      </c>
      <c r="J218" s="275"/>
      <c r="K218" s="275">
        <v>138112651.25999999</v>
      </c>
      <c r="L218" s="275"/>
      <c r="M218" s="275"/>
      <c r="N218" s="275"/>
      <c r="O218" s="275">
        <v>0</v>
      </c>
      <c r="P218" s="275"/>
      <c r="Q218" s="73">
        <v>138112651.25999999</v>
      </c>
    </row>
    <row r="219" spans="1:17" ht="12.1" customHeight="1" x14ac:dyDescent="0.25">
      <c r="A219" s="273" t="s">
        <v>894</v>
      </c>
      <c r="B219" s="273"/>
      <c r="C219" s="274" t="s">
        <v>895</v>
      </c>
      <c r="D219" s="274"/>
      <c r="E219" s="274"/>
      <c r="F219" s="274"/>
      <c r="G219" s="73">
        <v>0</v>
      </c>
      <c r="H219" s="73">
        <v>0</v>
      </c>
      <c r="I219" s="275">
        <v>0</v>
      </c>
      <c r="J219" s="275"/>
      <c r="K219" s="275">
        <v>1976626724.76</v>
      </c>
      <c r="L219" s="275"/>
      <c r="M219" s="275"/>
      <c r="N219" s="275"/>
      <c r="O219" s="275">
        <v>0</v>
      </c>
      <c r="P219" s="275"/>
      <c r="Q219" s="73">
        <v>1976626724.76</v>
      </c>
    </row>
    <row r="220" spans="1:17" ht="12.75" customHeight="1" x14ac:dyDescent="0.25">
      <c r="A220" s="273" t="s">
        <v>896</v>
      </c>
      <c r="B220" s="273"/>
      <c r="C220" s="274" t="s">
        <v>897</v>
      </c>
      <c r="D220" s="274"/>
      <c r="E220" s="274"/>
      <c r="F220" s="274"/>
      <c r="G220" s="73">
        <v>0</v>
      </c>
      <c r="H220" s="73">
        <v>0</v>
      </c>
      <c r="I220" s="275">
        <v>0</v>
      </c>
      <c r="J220" s="275"/>
      <c r="K220" s="275">
        <v>384312494.02999997</v>
      </c>
      <c r="L220" s="275"/>
      <c r="M220" s="275"/>
      <c r="N220" s="275"/>
      <c r="O220" s="275">
        <v>0</v>
      </c>
      <c r="P220" s="275"/>
      <c r="Q220" s="73">
        <v>384312494.02999997</v>
      </c>
    </row>
    <row r="221" spans="1:17" ht="12.1" customHeight="1" x14ac:dyDescent="0.25">
      <c r="A221" s="273" t="s">
        <v>898</v>
      </c>
      <c r="B221" s="273"/>
      <c r="C221" s="274" t="s">
        <v>899</v>
      </c>
      <c r="D221" s="274"/>
      <c r="E221" s="274"/>
      <c r="F221" s="274"/>
      <c r="G221" s="73">
        <v>0</v>
      </c>
      <c r="H221" s="73">
        <v>0</v>
      </c>
      <c r="I221" s="275">
        <v>0</v>
      </c>
      <c r="J221" s="275"/>
      <c r="K221" s="275">
        <v>34555807.700000003</v>
      </c>
      <c r="L221" s="275"/>
      <c r="M221" s="275"/>
      <c r="N221" s="275"/>
      <c r="O221" s="275">
        <v>0</v>
      </c>
      <c r="P221" s="275"/>
      <c r="Q221" s="73">
        <v>34555807.700000003</v>
      </c>
    </row>
    <row r="222" spans="1:17" ht="12.1" customHeight="1" x14ac:dyDescent="0.25">
      <c r="A222" s="273" t="s">
        <v>900</v>
      </c>
      <c r="B222" s="273"/>
      <c r="C222" s="274" t="s">
        <v>901</v>
      </c>
      <c r="D222" s="274"/>
      <c r="E222" s="274"/>
      <c r="F222" s="274"/>
      <c r="G222" s="73">
        <v>0</v>
      </c>
      <c r="H222" s="73">
        <v>0</v>
      </c>
      <c r="I222" s="275">
        <v>0</v>
      </c>
      <c r="J222" s="275"/>
      <c r="K222" s="275">
        <v>61110772.740000002</v>
      </c>
      <c r="L222" s="275"/>
      <c r="M222" s="275"/>
      <c r="N222" s="275"/>
      <c r="O222" s="275">
        <v>0</v>
      </c>
      <c r="P222" s="275"/>
      <c r="Q222" s="73">
        <v>61110772.740000002</v>
      </c>
    </row>
    <row r="223" spans="1:17" ht="12.75" customHeight="1" x14ac:dyDescent="0.25">
      <c r="A223" s="273" t="s">
        <v>902</v>
      </c>
      <c r="B223" s="273"/>
      <c r="C223" s="274" t="s">
        <v>903</v>
      </c>
      <c r="D223" s="274"/>
      <c r="E223" s="274"/>
      <c r="F223" s="274"/>
      <c r="G223" s="73">
        <v>0</v>
      </c>
      <c r="H223" s="73">
        <v>0</v>
      </c>
      <c r="I223" s="275">
        <v>0</v>
      </c>
      <c r="J223" s="275"/>
      <c r="K223" s="275">
        <v>10778636.369999999</v>
      </c>
      <c r="L223" s="275"/>
      <c r="M223" s="275"/>
      <c r="N223" s="275"/>
      <c r="O223" s="275">
        <v>0</v>
      </c>
      <c r="P223" s="275"/>
      <c r="Q223" s="73">
        <v>10778636.369999999</v>
      </c>
    </row>
    <row r="224" spans="1:17" ht="12.1" customHeight="1" x14ac:dyDescent="0.25">
      <c r="A224" s="273" t="s">
        <v>904</v>
      </c>
      <c r="B224" s="273"/>
      <c r="C224" s="274" t="s">
        <v>905</v>
      </c>
      <c r="D224" s="274"/>
      <c r="E224" s="274"/>
      <c r="F224" s="274"/>
      <c r="G224" s="73">
        <v>0</v>
      </c>
      <c r="H224" s="73">
        <v>0</v>
      </c>
      <c r="I224" s="275">
        <v>0</v>
      </c>
      <c r="J224" s="275"/>
      <c r="K224" s="275">
        <v>152676383.59</v>
      </c>
      <c r="L224" s="275"/>
      <c r="M224" s="275"/>
      <c r="N224" s="275"/>
      <c r="O224" s="275">
        <v>0</v>
      </c>
      <c r="P224" s="275"/>
      <c r="Q224" s="73">
        <v>152676383.59</v>
      </c>
    </row>
    <row r="225" spans="1:17" ht="12.1" customHeight="1" x14ac:dyDescent="0.25">
      <c r="A225" s="273" t="s">
        <v>906</v>
      </c>
      <c r="B225" s="273"/>
      <c r="C225" s="274" t="s">
        <v>907</v>
      </c>
      <c r="D225" s="274"/>
      <c r="E225" s="274"/>
      <c r="F225" s="274"/>
      <c r="G225" s="73">
        <v>0</v>
      </c>
      <c r="H225" s="73">
        <v>0</v>
      </c>
      <c r="I225" s="275">
        <v>0</v>
      </c>
      <c r="J225" s="275"/>
      <c r="K225" s="275">
        <v>35927487.170000002</v>
      </c>
      <c r="L225" s="275"/>
      <c r="M225" s="275"/>
      <c r="N225" s="275"/>
      <c r="O225" s="275">
        <v>0</v>
      </c>
      <c r="P225" s="275"/>
      <c r="Q225" s="73">
        <v>35927487.170000002</v>
      </c>
    </row>
    <row r="226" spans="1:17" ht="12.75" customHeight="1" x14ac:dyDescent="0.25">
      <c r="A226" s="273" t="s">
        <v>908</v>
      </c>
      <c r="B226" s="273"/>
      <c r="C226" s="274" t="s">
        <v>909</v>
      </c>
      <c r="D226" s="274"/>
      <c r="E226" s="274"/>
      <c r="F226" s="274"/>
      <c r="G226" s="73">
        <v>0</v>
      </c>
      <c r="H226" s="73">
        <v>0</v>
      </c>
      <c r="I226" s="275">
        <v>0</v>
      </c>
      <c r="J226" s="275"/>
      <c r="K226" s="275">
        <v>119958569.09999999</v>
      </c>
      <c r="L226" s="275"/>
      <c r="M226" s="275"/>
      <c r="N226" s="275"/>
      <c r="O226" s="275">
        <v>0</v>
      </c>
      <c r="P226" s="275"/>
      <c r="Q226" s="73">
        <v>119958569.09999999</v>
      </c>
    </row>
    <row r="227" spans="1:17" ht="12.1" customHeight="1" x14ac:dyDescent="0.25">
      <c r="A227" s="273" t="s">
        <v>910</v>
      </c>
      <c r="B227" s="273"/>
      <c r="C227" s="274" t="s">
        <v>911</v>
      </c>
      <c r="D227" s="274"/>
      <c r="E227" s="274"/>
      <c r="F227" s="274"/>
      <c r="G227" s="73">
        <v>0</v>
      </c>
      <c r="H227" s="73">
        <v>0</v>
      </c>
      <c r="I227" s="275">
        <v>0</v>
      </c>
      <c r="J227" s="275"/>
      <c r="K227" s="275">
        <v>10040743.5</v>
      </c>
      <c r="L227" s="275"/>
      <c r="M227" s="275"/>
      <c r="N227" s="275"/>
      <c r="O227" s="275">
        <v>0</v>
      </c>
      <c r="P227" s="275"/>
      <c r="Q227" s="73">
        <v>10040743.5</v>
      </c>
    </row>
    <row r="228" spans="1:17" ht="12.1" customHeight="1" x14ac:dyDescent="0.25">
      <c r="A228" s="273" t="s">
        <v>912</v>
      </c>
      <c r="B228" s="273"/>
      <c r="C228" s="274" t="s">
        <v>913</v>
      </c>
      <c r="D228" s="274"/>
      <c r="E228" s="274"/>
      <c r="F228" s="274"/>
      <c r="G228" s="73">
        <v>0</v>
      </c>
      <c r="H228" s="73">
        <v>0</v>
      </c>
      <c r="I228" s="275">
        <v>0</v>
      </c>
      <c r="J228" s="275"/>
      <c r="K228" s="275">
        <v>290850.5</v>
      </c>
      <c r="L228" s="275"/>
      <c r="M228" s="275"/>
      <c r="N228" s="275"/>
      <c r="O228" s="275">
        <v>0</v>
      </c>
      <c r="P228" s="275"/>
      <c r="Q228" s="73">
        <v>290850.5</v>
      </c>
    </row>
    <row r="229" spans="1:17" ht="12.75" customHeight="1" x14ac:dyDescent="0.25">
      <c r="A229" s="273" t="s">
        <v>914</v>
      </c>
      <c r="B229" s="273"/>
      <c r="C229" s="274" t="s">
        <v>915</v>
      </c>
      <c r="D229" s="274"/>
      <c r="E229" s="274"/>
      <c r="F229" s="274"/>
      <c r="G229" s="73">
        <v>0</v>
      </c>
      <c r="H229" s="73">
        <v>0</v>
      </c>
      <c r="I229" s="275">
        <v>0</v>
      </c>
      <c r="J229" s="275"/>
      <c r="K229" s="275">
        <v>952882.5</v>
      </c>
      <c r="L229" s="275"/>
      <c r="M229" s="275"/>
      <c r="N229" s="275"/>
      <c r="O229" s="275">
        <v>0</v>
      </c>
      <c r="P229" s="275"/>
      <c r="Q229" s="73">
        <v>952882.5</v>
      </c>
    </row>
    <row r="230" spans="1:17" ht="12.1" customHeight="1" x14ac:dyDescent="0.25">
      <c r="A230" s="273" t="s">
        <v>916</v>
      </c>
      <c r="B230" s="273"/>
      <c r="C230" s="274" t="s">
        <v>917</v>
      </c>
      <c r="D230" s="274"/>
      <c r="E230" s="274"/>
      <c r="F230" s="274"/>
      <c r="G230" s="73">
        <v>0</v>
      </c>
      <c r="H230" s="73">
        <v>0</v>
      </c>
      <c r="I230" s="275">
        <v>0</v>
      </c>
      <c r="J230" s="275"/>
      <c r="K230" s="275">
        <v>587365.5</v>
      </c>
      <c r="L230" s="275"/>
      <c r="M230" s="275"/>
      <c r="N230" s="275"/>
      <c r="O230" s="275">
        <v>0</v>
      </c>
      <c r="P230" s="275"/>
      <c r="Q230" s="73">
        <v>587365.5</v>
      </c>
    </row>
    <row r="231" spans="1:17" ht="12.1" customHeight="1" x14ac:dyDescent="0.25">
      <c r="A231" s="273" t="s">
        <v>918</v>
      </c>
      <c r="B231" s="273"/>
      <c r="C231" s="274" t="s">
        <v>919</v>
      </c>
      <c r="D231" s="274"/>
      <c r="E231" s="274"/>
      <c r="F231" s="274"/>
      <c r="G231" s="73">
        <v>0</v>
      </c>
      <c r="H231" s="73">
        <v>0</v>
      </c>
      <c r="I231" s="275">
        <v>0</v>
      </c>
      <c r="J231" s="275"/>
      <c r="K231" s="275">
        <v>29944728.34</v>
      </c>
      <c r="L231" s="275"/>
      <c r="M231" s="275"/>
      <c r="N231" s="275"/>
      <c r="O231" s="275">
        <v>0</v>
      </c>
      <c r="P231" s="275"/>
      <c r="Q231" s="73">
        <v>29944728.34</v>
      </c>
    </row>
    <row r="232" spans="1:17" ht="12.1" customHeight="1" x14ac:dyDescent="0.25">
      <c r="A232" s="273" t="s">
        <v>920</v>
      </c>
      <c r="B232" s="273"/>
      <c r="C232" s="274" t="s">
        <v>921</v>
      </c>
      <c r="D232" s="274"/>
      <c r="E232" s="274"/>
      <c r="F232" s="274"/>
      <c r="G232" s="73">
        <v>0</v>
      </c>
      <c r="H232" s="73">
        <v>0</v>
      </c>
      <c r="I232" s="275">
        <v>0</v>
      </c>
      <c r="J232" s="275"/>
      <c r="K232" s="275">
        <v>2846363.63</v>
      </c>
      <c r="L232" s="275"/>
      <c r="M232" s="275"/>
      <c r="N232" s="275"/>
      <c r="O232" s="275">
        <v>0</v>
      </c>
      <c r="P232" s="275"/>
      <c r="Q232" s="73">
        <v>2846363.63</v>
      </c>
    </row>
    <row r="233" spans="1:17" ht="12.75" customHeight="1" x14ac:dyDescent="0.25">
      <c r="A233" s="273" t="s">
        <v>922</v>
      </c>
      <c r="B233" s="273"/>
      <c r="C233" s="274" t="s">
        <v>923</v>
      </c>
      <c r="D233" s="274"/>
      <c r="E233" s="274"/>
      <c r="F233" s="274"/>
      <c r="G233" s="73">
        <v>0</v>
      </c>
      <c r="H233" s="73">
        <v>0</v>
      </c>
      <c r="I233" s="275">
        <v>0</v>
      </c>
      <c r="J233" s="275"/>
      <c r="K233" s="275">
        <v>3284545.41</v>
      </c>
      <c r="L233" s="275"/>
      <c r="M233" s="275"/>
      <c r="N233" s="275"/>
      <c r="O233" s="275">
        <v>0</v>
      </c>
      <c r="P233" s="275"/>
      <c r="Q233" s="73">
        <v>3284545.41</v>
      </c>
    </row>
    <row r="234" spans="1:17" ht="12.1" customHeight="1" x14ac:dyDescent="0.25">
      <c r="A234" s="273" t="s">
        <v>924</v>
      </c>
      <c r="B234" s="273"/>
      <c r="C234" s="274" t="s">
        <v>925</v>
      </c>
      <c r="D234" s="274"/>
      <c r="E234" s="274"/>
      <c r="F234" s="274"/>
      <c r="G234" s="73">
        <v>0</v>
      </c>
      <c r="H234" s="73">
        <v>0</v>
      </c>
      <c r="I234" s="275">
        <v>0</v>
      </c>
      <c r="J234" s="275"/>
      <c r="K234" s="275">
        <v>51075</v>
      </c>
      <c r="L234" s="275"/>
      <c r="M234" s="275"/>
      <c r="N234" s="275"/>
      <c r="O234" s="275">
        <v>0</v>
      </c>
      <c r="P234" s="275"/>
      <c r="Q234" s="73">
        <v>51075</v>
      </c>
    </row>
    <row r="235" spans="1:17" ht="12.1" customHeight="1" x14ac:dyDescent="0.25">
      <c r="A235" s="273" t="s">
        <v>926</v>
      </c>
      <c r="B235" s="273"/>
      <c r="C235" s="274" t="s">
        <v>927</v>
      </c>
      <c r="D235" s="274"/>
      <c r="E235" s="274"/>
      <c r="F235" s="274"/>
      <c r="G235" s="73">
        <v>0</v>
      </c>
      <c r="H235" s="73">
        <v>0</v>
      </c>
      <c r="I235" s="275">
        <v>0</v>
      </c>
      <c r="J235" s="275"/>
      <c r="K235" s="275">
        <v>213711767</v>
      </c>
      <c r="L235" s="275"/>
      <c r="M235" s="275"/>
      <c r="N235" s="275"/>
      <c r="O235" s="275">
        <v>0</v>
      </c>
      <c r="P235" s="275"/>
      <c r="Q235" s="73">
        <v>213711767</v>
      </c>
    </row>
    <row r="236" spans="1:17" ht="12.75" customHeight="1" x14ac:dyDescent="0.25">
      <c r="A236" s="273" t="s">
        <v>928</v>
      </c>
      <c r="B236" s="273"/>
      <c r="C236" s="274" t="s">
        <v>929</v>
      </c>
      <c r="D236" s="274"/>
      <c r="E236" s="274"/>
      <c r="F236" s="274"/>
      <c r="G236" s="73">
        <v>0</v>
      </c>
      <c r="H236" s="73">
        <v>0</v>
      </c>
      <c r="I236" s="275">
        <v>0</v>
      </c>
      <c r="J236" s="275"/>
      <c r="K236" s="275">
        <v>57388747</v>
      </c>
      <c r="L236" s="275"/>
      <c r="M236" s="275"/>
      <c r="N236" s="275"/>
      <c r="O236" s="275">
        <v>0</v>
      </c>
      <c r="P236" s="275"/>
      <c r="Q236" s="73">
        <v>57388747</v>
      </c>
    </row>
    <row r="237" spans="1:17" ht="12.1" customHeight="1" x14ac:dyDescent="0.25">
      <c r="A237" s="273" t="s">
        <v>930</v>
      </c>
      <c r="B237" s="273"/>
      <c r="C237" s="274" t="s">
        <v>931</v>
      </c>
      <c r="D237" s="274"/>
      <c r="E237" s="274"/>
      <c r="F237" s="274"/>
      <c r="G237" s="73">
        <v>0</v>
      </c>
      <c r="H237" s="73">
        <v>0</v>
      </c>
      <c r="I237" s="275">
        <v>0</v>
      </c>
      <c r="J237" s="275"/>
      <c r="K237" s="275">
        <v>191393074</v>
      </c>
      <c r="L237" s="275"/>
      <c r="M237" s="275"/>
      <c r="N237" s="275"/>
      <c r="O237" s="275">
        <v>0</v>
      </c>
      <c r="P237" s="275"/>
      <c r="Q237" s="73">
        <v>191393074</v>
      </c>
    </row>
    <row r="238" spans="1:17" ht="12.1" customHeight="1" x14ac:dyDescent="0.25">
      <c r="A238" s="273" t="s">
        <v>932</v>
      </c>
      <c r="B238" s="273"/>
      <c r="C238" s="274" t="s">
        <v>933</v>
      </c>
      <c r="D238" s="274"/>
      <c r="E238" s="274"/>
      <c r="F238" s="274"/>
      <c r="G238" s="73">
        <v>0</v>
      </c>
      <c r="H238" s="73">
        <v>0</v>
      </c>
      <c r="I238" s="275">
        <v>0</v>
      </c>
      <c r="J238" s="275"/>
      <c r="K238" s="275">
        <v>12340556</v>
      </c>
      <c r="L238" s="275"/>
      <c r="M238" s="275"/>
      <c r="N238" s="275"/>
      <c r="O238" s="275">
        <v>0</v>
      </c>
      <c r="P238" s="275"/>
      <c r="Q238" s="73">
        <v>12340556</v>
      </c>
    </row>
    <row r="239" spans="1:17" ht="12.75" customHeight="1" x14ac:dyDescent="0.25">
      <c r="A239" s="273" t="s">
        <v>934</v>
      </c>
      <c r="B239" s="273"/>
      <c r="C239" s="274" t="s">
        <v>935</v>
      </c>
      <c r="D239" s="274"/>
      <c r="E239" s="274"/>
      <c r="F239" s="274"/>
      <c r="G239" s="73">
        <v>0</v>
      </c>
      <c r="H239" s="73">
        <v>0</v>
      </c>
      <c r="I239" s="275">
        <v>0</v>
      </c>
      <c r="J239" s="275"/>
      <c r="K239" s="275">
        <v>723049</v>
      </c>
      <c r="L239" s="275"/>
      <c r="M239" s="275"/>
      <c r="N239" s="275"/>
      <c r="O239" s="275">
        <v>0</v>
      </c>
      <c r="P239" s="275"/>
      <c r="Q239" s="73">
        <v>723049</v>
      </c>
    </row>
    <row r="240" spans="1:17" ht="12.1" customHeight="1" x14ac:dyDescent="0.25">
      <c r="A240" s="273" t="s">
        <v>936</v>
      </c>
      <c r="B240" s="273"/>
      <c r="C240" s="274" t="s">
        <v>937</v>
      </c>
      <c r="D240" s="274"/>
      <c r="E240" s="274"/>
      <c r="F240" s="274"/>
      <c r="G240" s="73">
        <v>0</v>
      </c>
      <c r="H240" s="73">
        <v>0</v>
      </c>
      <c r="I240" s="275">
        <v>0</v>
      </c>
      <c r="J240" s="275"/>
      <c r="K240" s="275">
        <v>570760</v>
      </c>
      <c r="L240" s="275"/>
      <c r="M240" s="275"/>
      <c r="N240" s="275"/>
      <c r="O240" s="275">
        <v>0</v>
      </c>
      <c r="P240" s="275"/>
      <c r="Q240" s="73">
        <v>570760</v>
      </c>
    </row>
    <row r="241" spans="1:17" ht="12.1" customHeight="1" x14ac:dyDescent="0.25">
      <c r="A241" s="273" t="s">
        <v>938</v>
      </c>
      <c r="B241" s="273"/>
      <c r="C241" s="274" t="s">
        <v>939</v>
      </c>
      <c r="D241" s="274"/>
      <c r="E241" s="274"/>
      <c r="F241" s="274"/>
      <c r="G241" s="73">
        <v>0</v>
      </c>
      <c r="H241" s="73">
        <v>0</v>
      </c>
      <c r="I241" s="275">
        <v>0</v>
      </c>
      <c r="J241" s="275"/>
      <c r="K241" s="275">
        <v>14355509</v>
      </c>
      <c r="L241" s="275"/>
      <c r="M241" s="275"/>
      <c r="N241" s="275"/>
      <c r="O241" s="275">
        <v>0</v>
      </c>
      <c r="P241" s="275"/>
      <c r="Q241" s="73">
        <v>14355509</v>
      </c>
    </row>
    <row r="242" spans="1:17" ht="12.75" customHeight="1" x14ac:dyDescent="0.25">
      <c r="A242" s="273" t="s">
        <v>940</v>
      </c>
      <c r="B242" s="273"/>
      <c r="C242" s="274" t="s">
        <v>941</v>
      </c>
      <c r="D242" s="274"/>
      <c r="E242" s="274"/>
      <c r="F242" s="274"/>
      <c r="G242" s="73">
        <v>0</v>
      </c>
      <c r="H242" s="73">
        <v>0</v>
      </c>
      <c r="I242" s="275">
        <v>0</v>
      </c>
      <c r="J242" s="275"/>
      <c r="K242" s="275">
        <v>5166918.68</v>
      </c>
      <c r="L242" s="275"/>
      <c r="M242" s="275"/>
      <c r="N242" s="275"/>
      <c r="O242" s="275">
        <v>0</v>
      </c>
      <c r="P242" s="275"/>
      <c r="Q242" s="73">
        <v>5166918.68</v>
      </c>
    </row>
    <row r="243" spans="1:17" ht="12.1" customHeight="1" x14ac:dyDescent="0.25">
      <c r="A243" s="273" t="s">
        <v>942</v>
      </c>
      <c r="B243" s="273"/>
      <c r="C243" s="274" t="s">
        <v>943</v>
      </c>
      <c r="D243" s="274"/>
      <c r="E243" s="274"/>
      <c r="F243" s="274"/>
      <c r="G243" s="73">
        <v>0</v>
      </c>
      <c r="H243" s="73">
        <v>0</v>
      </c>
      <c r="I243" s="275">
        <v>0</v>
      </c>
      <c r="J243" s="275"/>
      <c r="K243" s="275">
        <v>176617.3</v>
      </c>
      <c r="L243" s="275"/>
      <c r="M243" s="275"/>
      <c r="N243" s="275"/>
      <c r="O243" s="275">
        <v>0</v>
      </c>
      <c r="P243" s="275"/>
      <c r="Q243" s="73">
        <v>176617.3</v>
      </c>
    </row>
    <row r="244" spans="1:17" ht="12.1" customHeight="1" x14ac:dyDescent="0.25">
      <c r="A244" s="273" t="s">
        <v>944</v>
      </c>
      <c r="B244" s="273"/>
      <c r="C244" s="274" t="s">
        <v>945</v>
      </c>
      <c r="D244" s="274"/>
      <c r="E244" s="274"/>
      <c r="F244" s="274"/>
      <c r="G244" s="73">
        <v>0</v>
      </c>
      <c r="H244" s="73">
        <v>0</v>
      </c>
      <c r="I244" s="275">
        <v>0</v>
      </c>
      <c r="J244" s="275"/>
      <c r="K244" s="275">
        <v>192286.36</v>
      </c>
      <c r="L244" s="275"/>
      <c r="M244" s="275"/>
      <c r="N244" s="275"/>
      <c r="O244" s="275">
        <v>0</v>
      </c>
      <c r="P244" s="275"/>
      <c r="Q244" s="73">
        <v>192286.36</v>
      </c>
    </row>
    <row r="245" spans="1:17" ht="12.75" customHeight="1" x14ac:dyDescent="0.25">
      <c r="A245" s="273" t="s">
        <v>946</v>
      </c>
      <c r="B245" s="273"/>
      <c r="C245" s="274" t="s">
        <v>947</v>
      </c>
      <c r="D245" s="274"/>
      <c r="E245" s="274"/>
      <c r="F245" s="274"/>
      <c r="G245" s="73">
        <v>0</v>
      </c>
      <c r="H245" s="73">
        <v>0</v>
      </c>
      <c r="I245" s="275">
        <v>0</v>
      </c>
      <c r="J245" s="275"/>
      <c r="K245" s="275">
        <v>5831645.6699999999</v>
      </c>
      <c r="L245" s="275"/>
      <c r="M245" s="275"/>
      <c r="N245" s="275"/>
      <c r="O245" s="275">
        <v>0</v>
      </c>
      <c r="P245" s="275"/>
      <c r="Q245" s="73">
        <v>5831645.6699999999</v>
      </c>
    </row>
    <row r="246" spans="1:17" ht="12.1" customHeight="1" x14ac:dyDescent="0.25">
      <c r="A246" s="273" t="s">
        <v>948</v>
      </c>
      <c r="B246" s="273"/>
      <c r="C246" s="274" t="s">
        <v>949</v>
      </c>
      <c r="D246" s="274"/>
      <c r="E246" s="274"/>
      <c r="F246" s="274"/>
      <c r="G246" s="73">
        <v>0</v>
      </c>
      <c r="H246" s="73">
        <v>0</v>
      </c>
      <c r="I246" s="275">
        <v>0</v>
      </c>
      <c r="J246" s="275"/>
      <c r="K246" s="275">
        <v>900000</v>
      </c>
      <c r="L246" s="275"/>
      <c r="M246" s="275"/>
      <c r="N246" s="275"/>
      <c r="O246" s="275">
        <v>0</v>
      </c>
      <c r="P246" s="275"/>
      <c r="Q246" s="73">
        <v>900000</v>
      </c>
    </row>
    <row r="247" spans="1:17" ht="12.1" customHeight="1" x14ac:dyDescent="0.25">
      <c r="A247" s="273" t="s">
        <v>950</v>
      </c>
      <c r="B247" s="273"/>
      <c r="C247" s="274" t="s">
        <v>951</v>
      </c>
      <c r="D247" s="274"/>
      <c r="E247" s="274"/>
      <c r="F247" s="274"/>
      <c r="G247" s="73">
        <v>0</v>
      </c>
      <c r="H247" s="73">
        <v>0</v>
      </c>
      <c r="I247" s="275">
        <v>0</v>
      </c>
      <c r="J247" s="275"/>
      <c r="K247" s="275">
        <v>8100000</v>
      </c>
      <c r="L247" s="275"/>
      <c r="M247" s="275"/>
      <c r="N247" s="275"/>
      <c r="O247" s="275">
        <v>0</v>
      </c>
      <c r="P247" s="275"/>
      <c r="Q247" s="73">
        <v>8100000</v>
      </c>
    </row>
    <row r="248" spans="1:17" ht="12.75" customHeight="1" x14ac:dyDescent="0.25">
      <c r="A248" s="273" t="s">
        <v>952</v>
      </c>
      <c r="B248" s="273"/>
      <c r="C248" s="274" t="s">
        <v>953</v>
      </c>
      <c r="D248" s="274"/>
      <c r="E248" s="274"/>
      <c r="F248" s="274"/>
      <c r="G248" s="73">
        <v>0</v>
      </c>
      <c r="H248" s="73">
        <v>0</v>
      </c>
      <c r="I248" s="275">
        <v>0</v>
      </c>
      <c r="J248" s="275"/>
      <c r="K248" s="275">
        <v>78451458.170000002</v>
      </c>
      <c r="L248" s="275"/>
      <c r="M248" s="275"/>
      <c r="N248" s="275"/>
      <c r="O248" s="275">
        <v>0</v>
      </c>
      <c r="P248" s="275"/>
      <c r="Q248" s="73">
        <v>78451458.170000002</v>
      </c>
    </row>
    <row r="249" spans="1:17" ht="12.1" customHeight="1" x14ac:dyDescent="0.25">
      <c r="A249" s="273" t="s">
        <v>954</v>
      </c>
      <c r="B249" s="273"/>
      <c r="C249" s="274" t="s">
        <v>955</v>
      </c>
      <c r="D249" s="274"/>
      <c r="E249" s="274"/>
      <c r="F249" s="274"/>
      <c r="G249" s="73">
        <v>0</v>
      </c>
      <c r="H249" s="73">
        <v>0</v>
      </c>
      <c r="I249" s="275">
        <v>0</v>
      </c>
      <c r="J249" s="275"/>
      <c r="K249" s="275">
        <v>2300000</v>
      </c>
      <c r="L249" s="275"/>
      <c r="M249" s="275"/>
      <c r="N249" s="275"/>
      <c r="O249" s="275">
        <v>0</v>
      </c>
      <c r="P249" s="275"/>
      <c r="Q249" s="73">
        <v>2300000</v>
      </c>
    </row>
    <row r="250" spans="1:17" ht="12.1" customHeight="1" x14ac:dyDescent="0.25">
      <c r="A250" s="273" t="s">
        <v>956</v>
      </c>
      <c r="B250" s="273"/>
      <c r="C250" s="274" t="s">
        <v>957</v>
      </c>
      <c r="D250" s="274"/>
      <c r="E250" s="274"/>
      <c r="F250" s="274"/>
      <c r="G250" s="73">
        <v>0</v>
      </c>
      <c r="H250" s="73">
        <v>0</v>
      </c>
      <c r="I250" s="275">
        <v>0</v>
      </c>
      <c r="J250" s="275"/>
      <c r="K250" s="275">
        <v>8122893.4199999999</v>
      </c>
      <c r="L250" s="275"/>
      <c r="M250" s="275"/>
      <c r="N250" s="275"/>
      <c r="O250" s="275">
        <v>0</v>
      </c>
      <c r="P250" s="275"/>
      <c r="Q250" s="73">
        <v>8122893.4199999999</v>
      </c>
    </row>
    <row r="251" spans="1:17" ht="12.75" customHeight="1" x14ac:dyDescent="0.25">
      <c r="A251" s="273" t="s">
        <v>958</v>
      </c>
      <c r="B251" s="273"/>
      <c r="C251" s="274" t="s">
        <v>959</v>
      </c>
      <c r="D251" s="274"/>
      <c r="E251" s="274"/>
      <c r="F251" s="274"/>
      <c r="G251" s="73">
        <v>0</v>
      </c>
      <c r="H251" s="73">
        <v>0</v>
      </c>
      <c r="I251" s="275">
        <v>0</v>
      </c>
      <c r="J251" s="275"/>
      <c r="K251" s="275">
        <v>5770430.6799999997</v>
      </c>
      <c r="L251" s="275"/>
      <c r="M251" s="275"/>
      <c r="N251" s="275"/>
      <c r="O251" s="275">
        <v>0</v>
      </c>
      <c r="P251" s="275"/>
      <c r="Q251" s="73">
        <v>5770430.6799999997</v>
      </c>
    </row>
    <row r="252" spans="1:17" ht="12.1" customHeight="1" x14ac:dyDescent="0.25">
      <c r="A252" s="273" t="s">
        <v>960</v>
      </c>
      <c r="B252" s="273"/>
      <c r="C252" s="274" t="s">
        <v>961</v>
      </c>
      <c r="D252" s="274"/>
      <c r="E252" s="274"/>
      <c r="F252" s="274"/>
      <c r="G252" s="73">
        <v>0</v>
      </c>
      <c r="H252" s="73">
        <v>0</v>
      </c>
      <c r="I252" s="275">
        <v>0</v>
      </c>
      <c r="J252" s="275"/>
      <c r="K252" s="275">
        <v>18609094.5</v>
      </c>
      <c r="L252" s="275"/>
      <c r="M252" s="275"/>
      <c r="N252" s="275"/>
      <c r="O252" s="275">
        <v>0</v>
      </c>
      <c r="P252" s="275"/>
      <c r="Q252" s="73">
        <v>18609094.5</v>
      </c>
    </row>
    <row r="253" spans="1:17" ht="12.1" customHeight="1" x14ac:dyDescent="0.25">
      <c r="A253" s="273" t="s">
        <v>962</v>
      </c>
      <c r="B253" s="273"/>
      <c r="C253" s="274" t="s">
        <v>963</v>
      </c>
      <c r="D253" s="274"/>
      <c r="E253" s="274"/>
      <c r="F253" s="274"/>
      <c r="G253" s="73">
        <v>0</v>
      </c>
      <c r="H253" s="73">
        <v>0</v>
      </c>
      <c r="I253" s="275">
        <v>0</v>
      </c>
      <c r="J253" s="275"/>
      <c r="K253" s="275">
        <v>2558727.27</v>
      </c>
      <c r="L253" s="275"/>
      <c r="M253" s="275"/>
      <c r="N253" s="275"/>
      <c r="O253" s="275">
        <v>0</v>
      </c>
      <c r="P253" s="275"/>
      <c r="Q253" s="73">
        <v>2558727.27</v>
      </c>
    </row>
    <row r="254" spans="1:17" ht="12.75" customHeight="1" x14ac:dyDescent="0.25">
      <c r="A254" s="273" t="s">
        <v>964</v>
      </c>
      <c r="B254" s="273"/>
      <c r="C254" s="274" t="s">
        <v>965</v>
      </c>
      <c r="D254" s="274"/>
      <c r="E254" s="274"/>
      <c r="F254" s="274"/>
      <c r="G254" s="73">
        <v>0</v>
      </c>
      <c r="H254" s="73">
        <v>0</v>
      </c>
      <c r="I254" s="275">
        <v>0</v>
      </c>
      <c r="J254" s="275"/>
      <c r="K254" s="275">
        <v>591915860.79999995</v>
      </c>
      <c r="L254" s="275"/>
      <c r="M254" s="275"/>
      <c r="N254" s="275"/>
      <c r="O254" s="275">
        <v>0</v>
      </c>
      <c r="P254" s="275"/>
      <c r="Q254" s="73">
        <v>591915860.79999995</v>
      </c>
    </row>
    <row r="255" spans="1:17" ht="12.1" customHeight="1" x14ac:dyDescent="0.25">
      <c r="A255" s="273" t="s">
        <v>966</v>
      </c>
      <c r="B255" s="273"/>
      <c r="C255" s="274" t="s">
        <v>967</v>
      </c>
      <c r="D255" s="274"/>
      <c r="E255" s="274"/>
      <c r="F255" s="274"/>
      <c r="G255" s="73">
        <v>0</v>
      </c>
      <c r="H255" s="73">
        <v>0</v>
      </c>
      <c r="I255" s="275">
        <v>0</v>
      </c>
      <c r="J255" s="275"/>
      <c r="K255" s="275">
        <v>21667944.170000002</v>
      </c>
      <c r="L255" s="275"/>
      <c r="M255" s="275"/>
      <c r="N255" s="275"/>
      <c r="O255" s="275">
        <v>0</v>
      </c>
      <c r="P255" s="275"/>
      <c r="Q255" s="73">
        <v>21667944.170000002</v>
      </c>
    </row>
    <row r="256" spans="1:17" ht="12.1" customHeight="1" x14ac:dyDescent="0.25">
      <c r="A256" s="273" t="s">
        <v>968</v>
      </c>
      <c r="B256" s="273"/>
      <c r="C256" s="274" t="s">
        <v>969</v>
      </c>
      <c r="D256" s="274"/>
      <c r="E256" s="274"/>
      <c r="F256" s="274"/>
      <c r="G256" s="73">
        <v>0</v>
      </c>
      <c r="H256" s="73">
        <v>0</v>
      </c>
      <c r="I256" s="275">
        <v>0</v>
      </c>
      <c r="J256" s="275"/>
      <c r="K256" s="275">
        <v>420000</v>
      </c>
      <c r="L256" s="275"/>
      <c r="M256" s="275"/>
      <c r="N256" s="275"/>
      <c r="O256" s="275">
        <v>0</v>
      </c>
      <c r="P256" s="275"/>
      <c r="Q256" s="73">
        <v>420000</v>
      </c>
    </row>
    <row r="257" spans="1:17" ht="12.1" customHeight="1" x14ac:dyDescent="0.25">
      <c r="A257" s="273" t="s">
        <v>970</v>
      </c>
      <c r="B257" s="273"/>
      <c r="C257" s="274" t="s">
        <v>971</v>
      </c>
      <c r="D257" s="274"/>
      <c r="E257" s="274"/>
      <c r="F257" s="274"/>
      <c r="G257" s="73">
        <v>0</v>
      </c>
      <c r="H257" s="73">
        <v>0</v>
      </c>
      <c r="I257" s="275">
        <v>0</v>
      </c>
      <c r="J257" s="275"/>
      <c r="K257" s="275">
        <v>22800936.719999999</v>
      </c>
      <c r="L257" s="275"/>
      <c r="M257" s="275"/>
      <c r="N257" s="275"/>
      <c r="O257" s="275">
        <v>0</v>
      </c>
      <c r="P257" s="275"/>
      <c r="Q257" s="73">
        <v>22800936.719999999</v>
      </c>
    </row>
    <row r="258" spans="1:17" ht="12.75" customHeight="1" x14ac:dyDescent="0.25">
      <c r="A258" s="273" t="s">
        <v>972</v>
      </c>
      <c r="B258" s="273"/>
      <c r="C258" s="274" t="s">
        <v>973</v>
      </c>
      <c r="D258" s="274"/>
      <c r="E258" s="274"/>
      <c r="F258" s="274"/>
      <c r="G258" s="73">
        <v>0</v>
      </c>
      <c r="H258" s="73">
        <v>0</v>
      </c>
      <c r="I258" s="275">
        <v>0</v>
      </c>
      <c r="J258" s="275"/>
      <c r="K258" s="275">
        <v>43979603.119999997</v>
      </c>
      <c r="L258" s="275"/>
      <c r="M258" s="275"/>
      <c r="N258" s="275"/>
      <c r="O258" s="275">
        <v>0</v>
      </c>
      <c r="P258" s="275"/>
      <c r="Q258" s="73">
        <v>43979603.119999997</v>
      </c>
    </row>
    <row r="259" spans="1:17" ht="12.1" customHeight="1" x14ac:dyDescent="0.25">
      <c r="A259" s="273" t="s">
        <v>974</v>
      </c>
      <c r="B259" s="273"/>
      <c r="C259" s="274" t="s">
        <v>975</v>
      </c>
      <c r="D259" s="274"/>
      <c r="E259" s="274"/>
      <c r="F259" s="274"/>
      <c r="G259" s="73">
        <v>0</v>
      </c>
      <c r="H259" s="73">
        <v>0</v>
      </c>
      <c r="I259" s="275">
        <v>0</v>
      </c>
      <c r="J259" s="275"/>
      <c r="K259" s="275">
        <v>326585097.94999999</v>
      </c>
      <c r="L259" s="275"/>
      <c r="M259" s="275"/>
      <c r="N259" s="275"/>
      <c r="O259" s="275">
        <v>0</v>
      </c>
      <c r="P259" s="275"/>
      <c r="Q259" s="73">
        <v>326585097.94999999</v>
      </c>
    </row>
    <row r="260" spans="1:17" ht="12.1" customHeight="1" x14ac:dyDescent="0.25">
      <c r="A260" s="273" t="s">
        <v>976</v>
      </c>
      <c r="B260" s="273"/>
      <c r="C260" s="274" t="s">
        <v>977</v>
      </c>
      <c r="D260" s="274"/>
      <c r="E260" s="274"/>
      <c r="F260" s="274"/>
      <c r="G260" s="73">
        <v>0</v>
      </c>
      <c r="H260" s="73">
        <v>0</v>
      </c>
      <c r="I260" s="275">
        <v>0</v>
      </c>
      <c r="J260" s="275"/>
      <c r="K260" s="275">
        <v>1011809720.7</v>
      </c>
      <c r="L260" s="275"/>
      <c r="M260" s="275"/>
      <c r="N260" s="275"/>
      <c r="O260" s="275">
        <v>0</v>
      </c>
      <c r="P260" s="275"/>
      <c r="Q260" s="73">
        <v>1011809720.7</v>
      </c>
    </row>
    <row r="261" spans="1:17" ht="12.75" customHeight="1" x14ac:dyDescent="0.25">
      <c r="A261" s="273" t="s">
        <v>978</v>
      </c>
      <c r="B261" s="273"/>
      <c r="C261" s="274" t="s">
        <v>979</v>
      </c>
      <c r="D261" s="274"/>
      <c r="E261" s="274"/>
      <c r="F261" s="274"/>
      <c r="G261" s="73">
        <v>0</v>
      </c>
      <c r="H261" s="73">
        <v>0</v>
      </c>
      <c r="I261" s="275">
        <v>0</v>
      </c>
      <c r="J261" s="275"/>
      <c r="K261" s="275">
        <v>2245272.7200000002</v>
      </c>
      <c r="L261" s="275"/>
      <c r="M261" s="275"/>
      <c r="N261" s="275"/>
      <c r="O261" s="275">
        <v>0</v>
      </c>
      <c r="P261" s="275"/>
      <c r="Q261" s="73">
        <v>2245272.7200000002</v>
      </c>
    </row>
    <row r="262" spans="1:17" ht="12.1" customHeight="1" x14ac:dyDescent="0.25">
      <c r="A262" s="273" t="s">
        <v>980</v>
      </c>
      <c r="B262" s="273"/>
      <c r="C262" s="274" t="s">
        <v>981</v>
      </c>
      <c r="D262" s="274"/>
      <c r="E262" s="274"/>
      <c r="F262" s="274"/>
      <c r="G262" s="73">
        <v>0</v>
      </c>
      <c r="H262" s="73">
        <v>0</v>
      </c>
      <c r="I262" s="275">
        <v>0</v>
      </c>
      <c r="J262" s="275"/>
      <c r="K262" s="275">
        <v>40926001.640000001</v>
      </c>
      <c r="L262" s="275"/>
      <c r="M262" s="275"/>
      <c r="N262" s="275"/>
      <c r="O262" s="275">
        <v>0</v>
      </c>
      <c r="P262" s="275"/>
      <c r="Q262" s="73">
        <v>40926001.640000001</v>
      </c>
    </row>
    <row r="263" spans="1:17" ht="12.1" customHeight="1" x14ac:dyDescent="0.25">
      <c r="A263" s="273" t="s">
        <v>982</v>
      </c>
      <c r="B263" s="273"/>
      <c r="C263" s="274" t="s">
        <v>983</v>
      </c>
      <c r="D263" s="274"/>
      <c r="E263" s="274"/>
      <c r="F263" s="274"/>
      <c r="G263" s="73">
        <v>0</v>
      </c>
      <c r="H263" s="73">
        <v>0</v>
      </c>
      <c r="I263" s="275">
        <v>0</v>
      </c>
      <c r="J263" s="275"/>
      <c r="K263" s="275">
        <v>10100600.720000001</v>
      </c>
      <c r="L263" s="275"/>
      <c r="M263" s="275"/>
      <c r="N263" s="275"/>
      <c r="O263" s="275">
        <v>0</v>
      </c>
      <c r="P263" s="275"/>
      <c r="Q263" s="73">
        <v>10100600.720000001</v>
      </c>
    </row>
    <row r="264" spans="1:17" ht="12.75" customHeight="1" x14ac:dyDescent="0.25">
      <c r="A264" s="273" t="s">
        <v>984</v>
      </c>
      <c r="B264" s="273"/>
      <c r="C264" s="274" t="s">
        <v>985</v>
      </c>
      <c r="D264" s="274"/>
      <c r="E264" s="274"/>
      <c r="F264" s="274"/>
      <c r="G264" s="73">
        <v>0</v>
      </c>
      <c r="H264" s="73">
        <v>0</v>
      </c>
      <c r="I264" s="275">
        <v>5130444</v>
      </c>
      <c r="J264" s="275"/>
      <c r="K264" s="275">
        <v>633108763.09000003</v>
      </c>
      <c r="L264" s="275"/>
      <c r="M264" s="275"/>
      <c r="N264" s="275"/>
      <c r="O264" s="275">
        <v>0</v>
      </c>
      <c r="P264" s="275"/>
      <c r="Q264" s="73">
        <v>627978319.09000003</v>
      </c>
    </row>
    <row r="265" spans="1:17" ht="12.1" customHeight="1" x14ac:dyDescent="0.25">
      <c r="A265" s="273" t="s">
        <v>986</v>
      </c>
      <c r="B265" s="273"/>
      <c r="C265" s="274" t="s">
        <v>987</v>
      </c>
      <c r="D265" s="274"/>
      <c r="E265" s="274"/>
      <c r="F265" s="274"/>
      <c r="G265" s="73">
        <v>0</v>
      </c>
      <c r="H265" s="73">
        <v>0</v>
      </c>
      <c r="I265" s="275">
        <v>322646901.06999999</v>
      </c>
      <c r="J265" s="275"/>
      <c r="K265" s="275">
        <v>0</v>
      </c>
      <c r="L265" s="275"/>
      <c r="M265" s="275"/>
      <c r="N265" s="275"/>
      <c r="O265" s="275">
        <v>322646901.06999999</v>
      </c>
      <c r="P265" s="275"/>
      <c r="Q265" s="73">
        <v>0</v>
      </c>
    </row>
    <row r="266" spans="1:17" ht="12.1" customHeight="1" x14ac:dyDescent="0.25">
      <c r="A266" s="273" t="s">
        <v>988</v>
      </c>
      <c r="B266" s="273"/>
      <c r="C266" s="274" t="s">
        <v>989</v>
      </c>
      <c r="D266" s="274"/>
      <c r="E266" s="274"/>
      <c r="F266" s="274"/>
      <c r="G266" s="73">
        <v>0</v>
      </c>
      <c r="H266" s="73">
        <v>0</v>
      </c>
      <c r="I266" s="275">
        <v>0</v>
      </c>
      <c r="J266" s="275"/>
      <c r="K266" s="275">
        <v>40120671.75</v>
      </c>
      <c r="L266" s="275"/>
      <c r="M266" s="275"/>
      <c r="N266" s="275"/>
      <c r="O266" s="275">
        <v>0</v>
      </c>
      <c r="P266" s="275"/>
      <c r="Q266" s="73">
        <v>40120671.75</v>
      </c>
    </row>
    <row r="267" spans="1:17" ht="12.75" customHeight="1" x14ac:dyDescent="0.25">
      <c r="A267" s="273" t="s">
        <v>990</v>
      </c>
      <c r="B267" s="273"/>
      <c r="C267" s="274" t="s">
        <v>991</v>
      </c>
      <c r="D267" s="274"/>
      <c r="E267" s="274"/>
      <c r="F267" s="274"/>
      <c r="G267" s="73">
        <v>0</v>
      </c>
      <c r="H267" s="73">
        <v>0</v>
      </c>
      <c r="I267" s="275">
        <v>0</v>
      </c>
      <c r="J267" s="275"/>
      <c r="K267" s="275">
        <v>79966539.859999999</v>
      </c>
      <c r="L267" s="275"/>
      <c r="M267" s="275"/>
      <c r="N267" s="275"/>
      <c r="O267" s="275">
        <v>0</v>
      </c>
      <c r="P267" s="275"/>
      <c r="Q267" s="73">
        <v>79966539.859999999</v>
      </c>
    </row>
    <row r="268" spans="1:17" ht="12.1" customHeight="1" x14ac:dyDescent="0.25">
      <c r="A268" s="273" t="s">
        <v>992</v>
      </c>
      <c r="B268" s="273"/>
      <c r="C268" s="274" t="s">
        <v>993</v>
      </c>
      <c r="D268" s="274"/>
      <c r="E268" s="274"/>
      <c r="F268" s="274"/>
      <c r="G268" s="73">
        <v>0</v>
      </c>
      <c r="H268" s="73">
        <v>0</v>
      </c>
      <c r="I268" s="275">
        <v>0</v>
      </c>
      <c r="J268" s="275"/>
      <c r="K268" s="275">
        <v>22593818.16</v>
      </c>
      <c r="L268" s="275"/>
      <c r="M268" s="275"/>
      <c r="N268" s="275"/>
      <c r="O268" s="275">
        <v>0</v>
      </c>
      <c r="P268" s="275"/>
      <c r="Q268" s="73">
        <v>22593818.16</v>
      </c>
    </row>
    <row r="269" spans="1:17" ht="12.1" customHeight="1" x14ac:dyDescent="0.25">
      <c r="A269" s="273" t="s">
        <v>994</v>
      </c>
      <c r="B269" s="273"/>
      <c r="C269" s="274" t="s">
        <v>995</v>
      </c>
      <c r="D269" s="274"/>
      <c r="E269" s="274"/>
      <c r="F269" s="274"/>
      <c r="G269" s="73">
        <v>0</v>
      </c>
      <c r="H269" s="73">
        <v>0</v>
      </c>
      <c r="I269" s="275">
        <v>0</v>
      </c>
      <c r="J269" s="275"/>
      <c r="K269" s="275">
        <v>140505000</v>
      </c>
      <c r="L269" s="275"/>
      <c r="M269" s="275"/>
      <c r="N269" s="275"/>
      <c r="O269" s="275">
        <v>0</v>
      </c>
      <c r="P269" s="275"/>
      <c r="Q269" s="73">
        <v>140505000</v>
      </c>
    </row>
    <row r="270" spans="1:17" ht="12.75" customHeight="1" x14ac:dyDescent="0.25">
      <c r="A270" s="273" t="s">
        <v>996</v>
      </c>
      <c r="B270" s="273"/>
      <c r="C270" s="274" t="s">
        <v>997</v>
      </c>
      <c r="D270" s="274"/>
      <c r="E270" s="274"/>
      <c r="F270" s="274"/>
      <c r="G270" s="73">
        <v>0</v>
      </c>
      <c r="H270" s="73">
        <v>0</v>
      </c>
      <c r="I270" s="275">
        <v>0</v>
      </c>
      <c r="J270" s="275"/>
      <c r="K270" s="275">
        <v>46129090.909999996</v>
      </c>
      <c r="L270" s="275"/>
      <c r="M270" s="275"/>
      <c r="N270" s="275"/>
      <c r="O270" s="275">
        <v>0</v>
      </c>
      <c r="P270" s="275"/>
      <c r="Q270" s="73">
        <v>46129090.909999996</v>
      </c>
    </row>
    <row r="271" spans="1:17" ht="12.1" customHeight="1" x14ac:dyDescent="0.25">
      <c r="A271" s="273" t="s">
        <v>998</v>
      </c>
      <c r="B271" s="273"/>
      <c r="C271" s="274" t="s">
        <v>999</v>
      </c>
      <c r="D271" s="274"/>
      <c r="E271" s="274"/>
      <c r="F271" s="274"/>
      <c r="G271" s="73">
        <v>0</v>
      </c>
      <c r="H271" s="73">
        <v>0</v>
      </c>
      <c r="I271" s="275">
        <v>44363.64</v>
      </c>
      <c r="J271" s="275"/>
      <c r="K271" s="275">
        <v>132591000</v>
      </c>
      <c r="L271" s="275"/>
      <c r="M271" s="275"/>
      <c r="N271" s="275"/>
      <c r="O271" s="275">
        <v>0</v>
      </c>
      <c r="P271" s="275"/>
      <c r="Q271" s="73">
        <v>132546636.36</v>
      </c>
    </row>
    <row r="272" spans="1:17" ht="12.1" customHeight="1" x14ac:dyDescent="0.25">
      <c r="A272" s="273" t="s">
        <v>1000</v>
      </c>
      <c r="B272" s="273"/>
      <c r="C272" s="274" t="s">
        <v>1001</v>
      </c>
      <c r="D272" s="274"/>
      <c r="E272" s="274"/>
      <c r="F272" s="274"/>
      <c r="G272" s="73">
        <v>0</v>
      </c>
      <c r="H272" s="73">
        <v>0</v>
      </c>
      <c r="I272" s="275">
        <v>0</v>
      </c>
      <c r="J272" s="275"/>
      <c r="K272" s="275">
        <v>36554722.289999999</v>
      </c>
      <c r="L272" s="275"/>
      <c r="M272" s="275"/>
      <c r="N272" s="275"/>
      <c r="O272" s="275">
        <v>0</v>
      </c>
      <c r="P272" s="275"/>
      <c r="Q272" s="73">
        <v>36554722.289999999</v>
      </c>
    </row>
    <row r="273" spans="1:17" ht="12.75" customHeight="1" x14ac:dyDescent="0.25">
      <c r="A273" s="273" t="s">
        <v>1002</v>
      </c>
      <c r="B273" s="273"/>
      <c r="C273" s="274" t="s">
        <v>1003</v>
      </c>
      <c r="D273" s="274"/>
      <c r="E273" s="274"/>
      <c r="F273" s="274"/>
      <c r="G273" s="73">
        <v>0</v>
      </c>
      <c r="H273" s="73">
        <v>0</v>
      </c>
      <c r="I273" s="275">
        <v>0</v>
      </c>
      <c r="J273" s="275"/>
      <c r="K273" s="275">
        <v>10325272.73</v>
      </c>
      <c r="L273" s="275"/>
      <c r="M273" s="275"/>
      <c r="N273" s="275"/>
      <c r="O273" s="275">
        <v>0</v>
      </c>
      <c r="P273" s="275"/>
      <c r="Q273" s="73">
        <v>10325272.73</v>
      </c>
    </row>
    <row r="274" spans="1:17" ht="12.1" customHeight="1" x14ac:dyDescent="0.25">
      <c r="A274" s="273" t="s">
        <v>1004</v>
      </c>
      <c r="B274" s="273"/>
      <c r="C274" s="274" t="s">
        <v>1005</v>
      </c>
      <c r="D274" s="274"/>
      <c r="E274" s="274"/>
      <c r="F274" s="274"/>
      <c r="G274" s="73">
        <v>0</v>
      </c>
      <c r="H274" s="73">
        <v>0</v>
      </c>
      <c r="I274" s="275">
        <v>0</v>
      </c>
      <c r="J274" s="275"/>
      <c r="K274" s="275">
        <v>271567210.70999998</v>
      </c>
      <c r="L274" s="275"/>
      <c r="M274" s="275"/>
      <c r="N274" s="275"/>
      <c r="O274" s="275">
        <v>0</v>
      </c>
      <c r="P274" s="275"/>
      <c r="Q274" s="73">
        <v>271567210.70999998</v>
      </c>
    </row>
    <row r="275" spans="1:17" ht="12.1" customHeight="1" x14ac:dyDescent="0.25">
      <c r="A275" s="273" t="s">
        <v>1006</v>
      </c>
      <c r="B275" s="273"/>
      <c r="C275" s="274" t="s">
        <v>1007</v>
      </c>
      <c r="D275" s="274"/>
      <c r="E275" s="274"/>
      <c r="F275" s="274"/>
      <c r="G275" s="73">
        <v>0</v>
      </c>
      <c r="H275" s="73">
        <v>0</v>
      </c>
      <c r="I275" s="275">
        <v>0</v>
      </c>
      <c r="J275" s="275"/>
      <c r="K275" s="275">
        <v>44136363.630000003</v>
      </c>
      <c r="L275" s="275"/>
      <c r="M275" s="275"/>
      <c r="N275" s="275"/>
      <c r="O275" s="275">
        <v>0</v>
      </c>
      <c r="P275" s="275"/>
      <c r="Q275" s="73">
        <v>44136363.630000003</v>
      </c>
    </row>
    <row r="276" spans="1:17" ht="12.75" customHeight="1" x14ac:dyDescent="0.25">
      <c r="A276" s="273" t="s">
        <v>1008</v>
      </c>
      <c r="B276" s="273"/>
      <c r="C276" s="274" t="s">
        <v>1009</v>
      </c>
      <c r="D276" s="274"/>
      <c r="E276" s="274"/>
      <c r="F276" s="274"/>
      <c r="G276" s="73">
        <v>0</v>
      </c>
      <c r="H276" s="73">
        <v>0</v>
      </c>
      <c r="I276" s="275">
        <v>0</v>
      </c>
      <c r="J276" s="275"/>
      <c r="K276" s="275">
        <v>316705.42</v>
      </c>
      <c r="L276" s="275"/>
      <c r="M276" s="275"/>
      <c r="N276" s="275"/>
      <c r="O276" s="275">
        <v>0</v>
      </c>
      <c r="P276" s="275"/>
      <c r="Q276" s="73">
        <v>316705.42</v>
      </c>
    </row>
    <row r="277" spans="1:17" ht="12.1" customHeight="1" x14ac:dyDescent="0.25">
      <c r="A277" s="273" t="s">
        <v>1010</v>
      </c>
      <c r="B277" s="273"/>
      <c r="C277" s="274" t="s">
        <v>1011</v>
      </c>
      <c r="D277" s="274"/>
      <c r="E277" s="274"/>
      <c r="F277" s="274"/>
      <c r="G277" s="73">
        <v>0</v>
      </c>
      <c r="H277" s="73">
        <v>0</v>
      </c>
      <c r="I277" s="275">
        <v>0</v>
      </c>
      <c r="J277" s="275"/>
      <c r="K277" s="275">
        <v>79901268.040000007</v>
      </c>
      <c r="L277" s="275"/>
      <c r="M277" s="275"/>
      <c r="N277" s="275"/>
      <c r="O277" s="275">
        <v>0</v>
      </c>
      <c r="P277" s="275"/>
      <c r="Q277" s="73">
        <v>79901268.040000007</v>
      </c>
    </row>
    <row r="278" spans="1:17" ht="12.1" customHeight="1" x14ac:dyDescent="0.25">
      <c r="A278" s="273" t="s">
        <v>1012</v>
      </c>
      <c r="B278" s="273"/>
      <c r="C278" s="274" t="s">
        <v>1013</v>
      </c>
      <c r="D278" s="274"/>
      <c r="E278" s="274"/>
      <c r="F278" s="274"/>
      <c r="G278" s="73">
        <v>0</v>
      </c>
      <c r="H278" s="73">
        <v>0</v>
      </c>
      <c r="I278" s="275">
        <v>0</v>
      </c>
      <c r="J278" s="275"/>
      <c r="K278" s="275">
        <v>221871739.12</v>
      </c>
      <c r="L278" s="275"/>
      <c r="M278" s="275"/>
      <c r="N278" s="275"/>
      <c r="O278" s="275">
        <v>0</v>
      </c>
      <c r="P278" s="275"/>
      <c r="Q278" s="73">
        <v>221871739.12</v>
      </c>
    </row>
    <row r="279" spans="1:17" ht="12.75" customHeight="1" x14ac:dyDescent="0.25">
      <c r="A279" s="273" t="s">
        <v>1014</v>
      </c>
      <c r="B279" s="273"/>
      <c r="C279" s="274" t="s">
        <v>1015</v>
      </c>
      <c r="D279" s="274"/>
      <c r="E279" s="274"/>
      <c r="F279" s="274"/>
      <c r="G279" s="73">
        <v>0</v>
      </c>
      <c r="H279" s="73">
        <v>0</v>
      </c>
      <c r="I279" s="275">
        <v>0</v>
      </c>
      <c r="J279" s="275"/>
      <c r="K279" s="275">
        <v>13161486.57</v>
      </c>
      <c r="L279" s="275"/>
      <c r="M279" s="275"/>
      <c r="N279" s="275"/>
      <c r="O279" s="275">
        <v>0</v>
      </c>
      <c r="P279" s="275"/>
      <c r="Q279" s="73">
        <v>13161486.57</v>
      </c>
    </row>
    <row r="280" spans="1:17" ht="12.1" customHeight="1" x14ac:dyDescent="0.25">
      <c r="A280" s="273" t="s">
        <v>1016</v>
      </c>
      <c r="B280" s="273"/>
      <c r="C280" s="274" t="s">
        <v>1017</v>
      </c>
      <c r="D280" s="274"/>
      <c r="E280" s="274"/>
      <c r="F280" s="274"/>
      <c r="G280" s="73">
        <v>0</v>
      </c>
      <c r="H280" s="73">
        <v>0</v>
      </c>
      <c r="I280" s="275">
        <v>0</v>
      </c>
      <c r="J280" s="275"/>
      <c r="K280" s="275">
        <v>117013631.05</v>
      </c>
      <c r="L280" s="275"/>
      <c r="M280" s="275"/>
      <c r="N280" s="275"/>
      <c r="O280" s="275">
        <v>0</v>
      </c>
      <c r="P280" s="275"/>
      <c r="Q280" s="73">
        <v>117013631.05</v>
      </c>
    </row>
    <row r="281" spans="1:17" ht="12.1" customHeight="1" x14ac:dyDescent="0.25">
      <c r="A281" s="355"/>
      <c r="B281" s="355"/>
      <c r="C281" s="355"/>
      <c r="D281" s="355"/>
      <c r="E281" s="355"/>
      <c r="F281" s="355"/>
      <c r="G281" s="74">
        <v>0</v>
      </c>
      <c r="H281" s="74">
        <v>0</v>
      </c>
      <c r="I281" s="356">
        <v>327821708.70999998</v>
      </c>
      <c r="J281" s="356"/>
      <c r="K281" s="356">
        <v>9484561401.1499996</v>
      </c>
      <c r="L281" s="356"/>
      <c r="M281" s="356"/>
      <c r="N281" s="356"/>
      <c r="O281" s="356">
        <v>322646901.06999999</v>
      </c>
      <c r="P281" s="356"/>
      <c r="Q281" s="74">
        <v>9479386593.5100002</v>
      </c>
    </row>
    <row r="282" spans="1:17" ht="6.8" customHeight="1" x14ac:dyDescent="0.25"/>
    <row r="283" spans="1:17" ht="12.1" customHeight="1" x14ac:dyDescent="0.25">
      <c r="A283" s="277" t="s">
        <v>578</v>
      </c>
      <c r="B283" s="277"/>
      <c r="C283" s="278" t="s">
        <v>1018</v>
      </c>
      <c r="D283" s="278"/>
      <c r="E283" s="278"/>
      <c r="F283" s="278"/>
      <c r="G283" s="278"/>
      <c r="H283" s="278"/>
      <c r="I283" s="278"/>
      <c r="J283" s="278"/>
      <c r="K283" s="278"/>
      <c r="L283" s="278"/>
      <c r="M283" s="278"/>
      <c r="N283" s="278"/>
      <c r="O283" s="278"/>
      <c r="P283" s="278"/>
      <c r="Q283" s="278"/>
    </row>
    <row r="284" spans="1:17" ht="12.75" customHeight="1" x14ac:dyDescent="0.25">
      <c r="A284" s="273" t="s">
        <v>1019</v>
      </c>
      <c r="B284" s="273"/>
      <c r="C284" s="274" t="s">
        <v>1020</v>
      </c>
      <c r="D284" s="274"/>
      <c r="E284" s="274"/>
      <c r="F284" s="274"/>
      <c r="G284" s="73">
        <v>0</v>
      </c>
      <c r="H284" s="73">
        <v>0</v>
      </c>
      <c r="I284" s="275">
        <v>3088756323</v>
      </c>
      <c r="J284" s="275"/>
      <c r="K284" s="275">
        <v>392190</v>
      </c>
      <c r="L284" s="275"/>
      <c r="M284" s="275"/>
      <c r="N284" s="275"/>
      <c r="O284" s="275">
        <v>3088364133</v>
      </c>
      <c r="P284" s="275"/>
      <c r="Q284" s="73">
        <v>0</v>
      </c>
    </row>
    <row r="285" spans="1:17" ht="12.1" customHeight="1" x14ac:dyDescent="0.25">
      <c r="A285" s="273" t="s">
        <v>1021</v>
      </c>
      <c r="B285" s="273"/>
      <c r="C285" s="274" t="s">
        <v>1022</v>
      </c>
      <c r="D285" s="274"/>
      <c r="E285" s="274"/>
      <c r="F285" s="274"/>
      <c r="G285" s="73">
        <v>0</v>
      </c>
      <c r="H285" s="73">
        <v>0</v>
      </c>
      <c r="I285" s="275">
        <v>98450860</v>
      </c>
      <c r="J285" s="275"/>
      <c r="K285" s="275">
        <v>0</v>
      </c>
      <c r="L285" s="275"/>
      <c r="M285" s="275"/>
      <c r="N285" s="275"/>
      <c r="O285" s="275">
        <v>98450860</v>
      </c>
      <c r="P285" s="275"/>
      <c r="Q285" s="73">
        <v>0</v>
      </c>
    </row>
    <row r="286" spans="1:17" ht="12.1" customHeight="1" x14ac:dyDescent="0.25">
      <c r="A286" s="273" t="s">
        <v>1023</v>
      </c>
      <c r="B286" s="273"/>
      <c r="C286" s="274" t="s">
        <v>1024</v>
      </c>
      <c r="D286" s="274"/>
      <c r="E286" s="274"/>
      <c r="F286" s="274"/>
      <c r="G286" s="73">
        <v>0</v>
      </c>
      <c r="H286" s="73">
        <v>0</v>
      </c>
      <c r="I286" s="275">
        <v>428594200.54000002</v>
      </c>
      <c r="J286" s="275"/>
      <c r="K286" s="275">
        <v>1900746.84</v>
      </c>
      <c r="L286" s="275"/>
      <c r="M286" s="275"/>
      <c r="N286" s="275"/>
      <c r="O286" s="275">
        <v>426693453.69999999</v>
      </c>
      <c r="P286" s="275"/>
      <c r="Q286" s="73">
        <v>0</v>
      </c>
    </row>
    <row r="287" spans="1:17" ht="12.75" customHeight="1" x14ac:dyDescent="0.25">
      <c r="A287" s="273" t="s">
        <v>1025</v>
      </c>
      <c r="B287" s="273"/>
      <c r="C287" s="274" t="s">
        <v>1026</v>
      </c>
      <c r="D287" s="274"/>
      <c r="E287" s="274"/>
      <c r="F287" s="274"/>
      <c r="G287" s="73">
        <v>0</v>
      </c>
      <c r="H287" s="73">
        <v>0</v>
      </c>
      <c r="I287" s="275">
        <v>179599600</v>
      </c>
      <c r="J287" s="275"/>
      <c r="K287" s="275">
        <v>0</v>
      </c>
      <c r="L287" s="275"/>
      <c r="M287" s="275"/>
      <c r="N287" s="275"/>
      <c r="O287" s="275">
        <v>179599600</v>
      </c>
      <c r="P287" s="275"/>
      <c r="Q287" s="73">
        <v>0</v>
      </c>
    </row>
    <row r="288" spans="1:17" ht="12.1" customHeight="1" x14ac:dyDescent="0.25">
      <c r="A288" s="273" t="s">
        <v>1027</v>
      </c>
      <c r="B288" s="273"/>
      <c r="C288" s="274" t="s">
        <v>1028</v>
      </c>
      <c r="D288" s="274"/>
      <c r="E288" s="274"/>
      <c r="F288" s="274"/>
      <c r="G288" s="73">
        <v>0</v>
      </c>
      <c r="H288" s="73">
        <v>0</v>
      </c>
      <c r="I288" s="275">
        <v>222558637</v>
      </c>
      <c r="J288" s="275"/>
      <c r="K288" s="275">
        <v>0</v>
      </c>
      <c r="L288" s="275"/>
      <c r="M288" s="275"/>
      <c r="N288" s="275"/>
      <c r="O288" s="275">
        <v>222558637</v>
      </c>
      <c r="P288" s="275"/>
      <c r="Q288" s="73">
        <v>0</v>
      </c>
    </row>
    <row r="289" spans="1:17" ht="12.1" customHeight="1" x14ac:dyDescent="0.25">
      <c r="A289" s="273" t="s">
        <v>1029</v>
      </c>
      <c r="B289" s="273"/>
      <c r="C289" s="274" t="s">
        <v>1030</v>
      </c>
      <c r="D289" s="274"/>
      <c r="E289" s="274"/>
      <c r="F289" s="274"/>
      <c r="G289" s="73">
        <v>0</v>
      </c>
      <c r="H289" s="73">
        <v>0</v>
      </c>
      <c r="I289" s="275">
        <v>21844644.41</v>
      </c>
      <c r="J289" s="275"/>
      <c r="K289" s="275">
        <v>0</v>
      </c>
      <c r="L289" s="275"/>
      <c r="M289" s="275"/>
      <c r="N289" s="275"/>
      <c r="O289" s="275">
        <v>21844644.41</v>
      </c>
      <c r="P289" s="275"/>
      <c r="Q289" s="73">
        <v>0</v>
      </c>
    </row>
    <row r="290" spans="1:17" ht="12.75" customHeight="1" x14ac:dyDescent="0.25">
      <c r="A290" s="273" t="s">
        <v>1031</v>
      </c>
      <c r="B290" s="273"/>
      <c r="C290" s="274" t="s">
        <v>1032</v>
      </c>
      <c r="D290" s="274"/>
      <c r="E290" s="274"/>
      <c r="F290" s="274"/>
      <c r="G290" s="73">
        <v>0</v>
      </c>
      <c r="H290" s="73">
        <v>0</v>
      </c>
      <c r="I290" s="275">
        <v>46899950</v>
      </c>
      <c r="J290" s="275"/>
      <c r="K290" s="275">
        <v>0</v>
      </c>
      <c r="L290" s="275"/>
      <c r="M290" s="275"/>
      <c r="N290" s="275"/>
      <c r="O290" s="275">
        <v>46899950</v>
      </c>
      <c r="P290" s="275"/>
      <c r="Q290" s="73">
        <v>0</v>
      </c>
    </row>
    <row r="291" spans="1:17" ht="12.1" customHeight="1" x14ac:dyDescent="0.25">
      <c r="A291" s="273" t="s">
        <v>1033</v>
      </c>
      <c r="B291" s="273"/>
      <c r="C291" s="274" t="s">
        <v>1034</v>
      </c>
      <c r="D291" s="274"/>
      <c r="E291" s="274"/>
      <c r="F291" s="274"/>
      <c r="G291" s="73">
        <v>0</v>
      </c>
      <c r="H291" s="73">
        <v>0</v>
      </c>
      <c r="I291" s="275">
        <v>1483150457.8699999</v>
      </c>
      <c r="J291" s="275"/>
      <c r="K291" s="275">
        <v>0</v>
      </c>
      <c r="L291" s="275"/>
      <c r="M291" s="275"/>
      <c r="N291" s="275"/>
      <c r="O291" s="275">
        <v>1483150457.8699999</v>
      </c>
      <c r="P291" s="275"/>
      <c r="Q291" s="73">
        <v>0</v>
      </c>
    </row>
    <row r="292" spans="1:17" ht="12.1" customHeight="1" x14ac:dyDescent="0.25">
      <c r="A292" s="273" t="s">
        <v>1035</v>
      </c>
      <c r="B292" s="273"/>
      <c r="C292" s="274" t="s">
        <v>1036</v>
      </c>
      <c r="D292" s="274"/>
      <c r="E292" s="274"/>
      <c r="F292" s="274"/>
      <c r="G292" s="73">
        <v>0</v>
      </c>
      <c r="H292" s="73">
        <v>0</v>
      </c>
      <c r="I292" s="275">
        <v>30711206.550000001</v>
      </c>
      <c r="J292" s="275"/>
      <c r="K292" s="275">
        <v>0</v>
      </c>
      <c r="L292" s="275"/>
      <c r="M292" s="275"/>
      <c r="N292" s="275"/>
      <c r="O292" s="275">
        <v>30711206.550000001</v>
      </c>
      <c r="P292" s="275"/>
      <c r="Q292" s="73">
        <v>0</v>
      </c>
    </row>
    <row r="293" spans="1:17" ht="12.75" customHeight="1" x14ac:dyDescent="0.25">
      <c r="A293" s="273" t="s">
        <v>1037</v>
      </c>
      <c r="B293" s="273"/>
      <c r="C293" s="274" t="s">
        <v>1038</v>
      </c>
      <c r="D293" s="274"/>
      <c r="E293" s="274"/>
      <c r="F293" s="274"/>
      <c r="G293" s="73">
        <v>0</v>
      </c>
      <c r="H293" s="73">
        <v>0</v>
      </c>
      <c r="I293" s="275">
        <v>83733458</v>
      </c>
      <c r="J293" s="275"/>
      <c r="K293" s="275">
        <v>0</v>
      </c>
      <c r="L293" s="275"/>
      <c r="M293" s="275"/>
      <c r="N293" s="275"/>
      <c r="O293" s="275">
        <v>83733458</v>
      </c>
      <c r="P293" s="275"/>
      <c r="Q293" s="73">
        <v>0</v>
      </c>
    </row>
    <row r="294" spans="1:17" ht="12.1" customHeight="1" x14ac:dyDescent="0.25">
      <c r="A294" s="273" t="s">
        <v>1039</v>
      </c>
      <c r="B294" s="273"/>
      <c r="C294" s="274" t="s">
        <v>1040</v>
      </c>
      <c r="D294" s="274"/>
      <c r="E294" s="274"/>
      <c r="F294" s="274"/>
      <c r="G294" s="73">
        <v>0</v>
      </c>
      <c r="H294" s="73">
        <v>0</v>
      </c>
      <c r="I294" s="275">
        <v>13040727.310000001</v>
      </c>
      <c r="J294" s="275"/>
      <c r="K294" s="275">
        <v>0</v>
      </c>
      <c r="L294" s="275"/>
      <c r="M294" s="275"/>
      <c r="N294" s="275"/>
      <c r="O294" s="275">
        <v>13040727.310000001</v>
      </c>
      <c r="P294" s="275"/>
      <c r="Q294" s="73">
        <v>0</v>
      </c>
    </row>
    <row r="295" spans="1:17" ht="12.1" customHeight="1" x14ac:dyDescent="0.25">
      <c r="A295" s="273" t="s">
        <v>1041</v>
      </c>
      <c r="B295" s="273"/>
      <c r="C295" s="274" t="s">
        <v>1042</v>
      </c>
      <c r="D295" s="274"/>
      <c r="E295" s="274"/>
      <c r="F295" s="274"/>
      <c r="G295" s="73">
        <v>0</v>
      </c>
      <c r="H295" s="73">
        <v>0</v>
      </c>
      <c r="I295" s="275">
        <v>113730233.38</v>
      </c>
      <c r="J295" s="275"/>
      <c r="K295" s="275">
        <v>0</v>
      </c>
      <c r="L295" s="275"/>
      <c r="M295" s="275"/>
      <c r="N295" s="275"/>
      <c r="O295" s="275">
        <v>113730233.38</v>
      </c>
      <c r="P295" s="275"/>
      <c r="Q295" s="73">
        <v>0</v>
      </c>
    </row>
    <row r="296" spans="1:17" ht="12.75" customHeight="1" x14ac:dyDescent="0.25">
      <c r="A296" s="273" t="s">
        <v>1043</v>
      </c>
      <c r="B296" s="273"/>
      <c r="C296" s="274" t="s">
        <v>1044</v>
      </c>
      <c r="D296" s="274"/>
      <c r="E296" s="274"/>
      <c r="F296" s="274"/>
      <c r="G296" s="73">
        <v>0</v>
      </c>
      <c r="H296" s="73">
        <v>0</v>
      </c>
      <c r="I296" s="275">
        <v>19470036.629999999</v>
      </c>
      <c r="J296" s="275"/>
      <c r="K296" s="275">
        <v>0</v>
      </c>
      <c r="L296" s="275"/>
      <c r="M296" s="275"/>
      <c r="N296" s="275"/>
      <c r="O296" s="275">
        <v>19470036.629999999</v>
      </c>
      <c r="P296" s="275"/>
      <c r="Q296" s="73">
        <v>0</v>
      </c>
    </row>
    <row r="297" spans="1:17" ht="12.1" customHeight="1" x14ac:dyDescent="0.25">
      <c r="A297" s="273" t="s">
        <v>1045</v>
      </c>
      <c r="B297" s="273"/>
      <c r="C297" s="274" t="s">
        <v>1046</v>
      </c>
      <c r="D297" s="274"/>
      <c r="E297" s="274"/>
      <c r="F297" s="274"/>
      <c r="G297" s="73">
        <v>0</v>
      </c>
      <c r="H297" s="73">
        <v>0</v>
      </c>
      <c r="I297" s="275">
        <v>271070182.16000003</v>
      </c>
      <c r="J297" s="275"/>
      <c r="K297" s="275">
        <v>0</v>
      </c>
      <c r="L297" s="275"/>
      <c r="M297" s="275"/>
      <c r="N297" s="275"/>
      <c r="O297" s="275">
        <v>271070182.16000003</v>
      </c>
      <c r="P297" s="275"/>
      <c r="Q297" s="73">
        <v>0</v>
      </c>
    </row>
    <row r="298" spans="1:17" ht="12.1" customHeight="1" x14ac:dyDescent="0.25">
      <c r="A298" s="273" t="s">
        <v>1047</v>
      </c>
      <c r="B298" s="273"/>
      <c r="C298" s="274" t="s">
        <v>1048</v>
      </c>
      <c r="D298" s="274"/>
      <c r="E298" s="274"/>
      <c r="F298" s="274"/>
      <c r="G298" s="73">
        <v>0</v>
      </c>
      <c r="H298" s="73">
        <v>0</v>
      </c>
      <c r="I298" s="275">
        <v>41816250</v>
      </c>
      <c r="J298" s="275"/>
      <c r="K298" s="275">
        <v>0</v>
      </c>
      <c r="L298" s="275"/>
      <c r="M298" s="275"/>
      <c r="N298" s="275"/>
      <c r="O298" s="275">
        <v>41816250</v>
      </c>
      <c r="P298" s="275"/>
      <c r="Q298" s="73">
        <v>0</v>
      </c>
    </row>
    <row r="299" spans="1:17" ht="12.75" customHeight="1" x14ac:dyDescent="0.25">
      <c r="A299" s="273" t="s">
        <v>1049</v>
      </c>
      <c r="B299" s="273"/>
      <c r="C299" s="274" t="s">
        <v>1050</v>
      </c>
      <c r="D299" s="274"/>
      <c r="E299" s="274"/>
      <c r="F299" s="274"/>
      <c r="G299" s="73">
        <v>0</v>
      </c>
      <c r="H299" s="73">
        <v>0</v>
      </c>
      <c r="I299" s="275">
        <v>87235621.930000007</v>
      </c>
      <c r="J299" s="275"/>
      <c r="K299" s="275">
        <v>0</v>
      </c>
      <c r="L299" s="275"/>
      <c r="M299" s="275"/>
      <c r="N299" s="275"/>
      <c r="O299" s="275">
        <v>87235621.930000007</v>
      </c>
      <c r="P299" s="275"/>
      <c r="Q299" s="73">
        <v>0</v>
      </c>
    </row>
    <row r="300" spans="1:17" ht="12.1" customHeight="1" x14ac:dyDescent="0.25">
      <c r="A300" s="273" t="s">
        <v>1051</v>
      </c>
      <c r="B300" s="273"/>
      <c r="C300" s="274" t="s">
        <v>1052</v>
      </c>
      <c r="D300" s="274"/>
      <c r="E300" s="274"/>
      <c r="F300" s="274"/>
      <c r="G300" s="73">
        <v>0</v>
      </c>
      <c r="H300" s="73">
        <v>0</v>
      </c>
      <c r="I300" s="275">
        <v>40065390</v>
      </c>
      <c r="J300" s="275"/>
      <c r="K300" s="275">
        <v>0</v>
      </c>
      <c r="L300" s="275"/>
      <c r="M300" s="275"/>
      <c r="N300" s="275"/>
      <c r="O300" s="275">
        <v>40065390</v>
      </c>
      <c r="P300" s="275"/>
      <c r="Q300" s="73">
        <v>0</v>
      </c>
    </row>
    <row r="301" spans="1:17" ht="12.1" customHeight="1" x14ac:dyDescent="0.25">
      <c r="A301" s="273" t="s">
        <v>1053</v>
      </c>
      <c r="B301" s="273"/>
      <c r="C301" s="274" t="s">
        <v>1054</v>
      </c>
      <c r="D301" s="274"/>
      <c r="E301" s="274"/>
      <c r="F301" s="274"/>
      <c r="G301" s="73">
        <v>0</v>
      </c>
      <c r="H301" s="73">
        <v>0</v>
      </c>
      <c r="I301" s="275">
        <v>64860992.090000004</v>
      </c>
      <c r="J301" s="275"/>
      <c r="K301" s="275">
        <v>0</v>
      </c>
      <c r="L301" s="275"/>
      <c r="M301" s="275"/>
      <c r="N301" s="275"/>
      <c r="O301" s="275">
        <v>64860992.090000004</v>
      </c>
      <c r="P301" s="275"/>
      <c r="Q301" s="73">
        <v>0</v>
      </c>
    </row>
    <row r="302" spans="1:17" ht="12.75" customHeight="1" x14ac:dyDescent="0.25">
      <c r="A302" s="273" t="s">
        <v>1055</v>
      </c>
      <c r="B302" s="273"/>
      <c r="C302" s="274" t="s">
        <v>1056</v>
      </c>
      <c r="D302" s="274"/>
      <c r="E302" s="274"/>
      <c r="F302" s="274"/>
      <c r="G302" s="73">
        <v>0</v>
      </c>
      <c r="H302" s="73">
        <v>0</v>
      </c>
      <c r="I302" s="275">
        <v>78000000</v>
      </c>
      <c r="J302" s="275"/>
      <c r="K302" s="275">
        <v>0</v>
      </c>
      <c r="L302" s="275"/>
      <c r="M302" s="275"/>
      <c r="N302" s="275"/>
      <c r="O302" s="275">
        <v>78000000</v>
      </c>
      <c r="P302" s="275"/>
      <c r="Q302" s="73">
        <v>0</v>
      </c>
    </row>
    <row r="303" spans="1:17" ht="12.1" customHeight="1" x14ac:dyDescent="0.25">
      <c r="A303" s="273" t="s">
        <v>1057</v>
      </c>
      <c r="B303" s="273"/>
      <c r="C303" s="274" t="s">
        <v>1058</v>
      </c>
      <c r="D303" s="274"/>
      <c r="E303" s="274"/>
      <c r="F303" s="274"/>
      <c r="G303" s="73">
        <v>0</v>
      </c>
      <c r="H303" s="73">
        <v>0</v>
      </c>
      <c r="I303" s="275">
        <v>540787597.11000001</v>
      </c>
      <c r="J303" s="275"/>
      <c r="K303" s="275">
        <v>0</v>
      </c>
      <c r="L303" s="275"/>
      <c r="M303" s="275"/>
      <c r="N303" s="275"/>
      <c r="O303" s="275">
        <v>540787597.11000001</v>
      </c>
      <c r="P303" s="275"/>
      <c r="Q303" s="73">
        <v>0</v>
      </c>
    </row>
    <row r="304" spans="1:17" ht="12.1" customHeight="1" x14ac:dyDescent="0.25">
      <c r="A304" s="273" t="s">
        <v>1059</v>
      </c>
      <c r="B304" s="273"/>
      <c r="C304" s="274" t="s">
        <v>1060</v>
      </c>
      <c r="D304" s="274"/>
      <c r="E304" s="274"/>
      <c r="F304" s="274"/>
      <c r="G304" s="73">
        <v>0</v>
      </c>
      <c r="H304" s="73">
        <v>0</v>
      </c>
      <c r="I304" s="275">
        <v>33862182.509999998</v>
      </c>
      <c r="J304" s="275"/>
      <c r="K304" s="275">
        <v>0</v>
      </c>
      <c r="L304" s="275"/>
      <c r="M304" s="275"/>
      <c r="N304" s="275"/>
      <c r="O304" s="275">
        <v>33862182.509999998</v>
      </c>
      <c r="P304" s="275"/>
      <c r="Q304" s="73">
        <v>0</v>
      </c>
    </row>
    <row r="305" spans="1:17" ht="12.75" customHeight="1" x14ac:dyDescent="0.25">
      <c r="A305" s="273" t="s">
        <v>1061</v>
      </c>
      <c r="B305" s="273"/>
      <c r="C305" s="274" t="s">
        <v>1062</v>
      </c>
      <c r="D305" s="274"/>
      <c r="E305" s="274"/>
      <c r="F305" s="274"/>
      <c r="G305" s="73">
        <v>0</v>
      </c>
      <c r="H305" s="73">
        <v>0</v>
      </c>
      <c r="I305" s="275">
        <v>68990716.980000004</v>
      </c>
      <c r="J305" s="275"/>
      <c r="K305" s="275">
        <v>0</v>
      </c>
      <c r="L305" s="275"/>
      <c r="M305" s="275"/>
      <c r="N305" s="275"/>
      <c r="O305" s="275">
        <v>68990716.980000004</v>
      </c>
      <c r="P305" s="275"/>
      <c r="Q305" s="73">
        <v>0</v>
      </c>
    </row>
    <row r="306" spans="1:17" ht="12.1" customHeight="1" x14ac:dyDescent="0.25">
      <c r="A306" s="273" t="s">
        <v>1063</v>
      </c>
      <c r="B306" s="273"/>
      <c r="C306" s="274" t="s">
        <v>1064</v>
      </c>
      <c r="D306" s="274"/>
      <c r="E306" s="274"/>
      <c r="F306" s="274"/>
      <c r="G306" s="73">
        <v>0</v>
      </c>
      <c r="H306" s="73">
        <v>0</v>
      </c>
      <c r="I306" s="275">
        <v>1479589.12</v>
      </c>
      <c r="J306" s="275"/>
      <c r="K306" s="275">
        <v>0</v>
      </c>
      <c r="L306" s="275"/>
      <c r="M306" s="275"/>
      <c r="N306" s="275"/>
      <c r="O306" s="275">
        <v>1479589.12</v>
      </c>
      <c r="P306" s="275"/>
      <c r="Q306" s="73">
        <v>0</v>
      </c>
    </row>
    <row r="307" spans="1:17" ht="12.1" customHeight="1" x14ac:dyDescent="0.25">
      <c r="A307" s="273" t="s">
        <v>1065</v>
      </c>
      <c r="B307" s="273"/>
      <c r="C307" s="274" t="s">
        <v>1066</v>
      </c>
      <c r="D307" s="274"/>
      <c r="E307" s="274"/>
      <c r="F307" s="274"/>
      <c r="G307" s="73">
        <v>0</v>
      </c>
      <c r="H307" s="73">
        <v>0</v>
      </c>
      <c r="I307" s="275">
        <v>98686318.840000004</v>
      </c>
      <c r="J307" s="275"/>
      <c r="K307" s="275">
        <v>0</v>
      </c>
      <c r="L307" s="275"/>
      <c r="M307" s="275"/>
      <c r="N307" s="275"/>
      <c r="O307" s="275">
        <v>98686318.840000004</v>
      </c>
      <c r="P307" s="275"/>
      <c r="Q307" s="73">
        <v>0</v>
      </c>
    </row>
    <row r="308" spans="1:17" ht="12.1" customHeight="1" x14ac:dyDescent="0.25">
      <c r="A308" s="273" t="s">
        <v>1067</v>
      </c>
      <c r="B308" s="273"/>
      <c r="C308" s="274" t="s">
        <v>1068</v>
      </c>
      <c r="D308" s="274"/>
      <c r="E308" s="274"/>
      <c r="F308" s="274"/>
      <c r="G308" s="73">
        <v>0</v>
      </c>
      <c r="H308" s="73">
        <v>0</v>
      </c>
      <c r="I308" s="275">
        <v>19851663.300000001</v>
      </c>
      <c r="J308" s="275"/>
      <c r="K308" s="275">
        <v>0</v>
      </c>
      <c r="L308" s="275"/>
      <c r="M308" s="275"/>
      <c r="N308" s="275"/>
      <c r="O308" s="275">
        <v>19851663.300000001</v>
      </c>
      <c r="P308" s="275"/>
      <c r="Q308" s="73">
        <v>0</v>
      </c>
    </row>
    <row r="309" spans="1:17" ht="12.75" customHeight="1" x14ac:dyDescent="0.25">
      <c r="A309" s="273" t="s">
        <v>1069</v>
      </c>
      <c r="B309" s="273"/>
      <c r="C309" s="274" t="s">
        <v>1070</v>
      </c>
      <c r="D309" s="274"/>
      <c r="E309" s="274"/>
      <c r="F309" s="274"/>
      <c r="G309" s="73">
        <v>0</v>
      </c>
      <c r="H309" s="73">
        <v>0</v>
      </c>
      <c r="I309" s="275">
        <v>56496618.890000001</v>
      </c>
      <c r="J309" s="275"/>
      <c r="K309" s="275">
        <v>0</v>
      </c>
      <c r="L309" s="275"/>
      <c r="M309" s="275"/>
      <c r="N309" s="275"/>
      <c r="O309" s="275">
        <v>56496618.890000001</v>
      </c>
      <c r="P309" s="275"/>
      <c r="Q309" s="73">
        <v>0</v>
      </c>
    </row>
    <row r="310" spans="1:17" ht="12.1" customHeight="1" x14ac:dyDescent="0.25">
      <c r="A310" s="273" t="s">
        <v>1071</v>
      </c>
      <c r="B310" s="273"/>
      <c r="C310" s="274" t="s">
        <v>1072</v>
      </c>
      <c r="D310" s="274"/>
      <c r="E310" s="274"/>
      <c r="F310" s="274"/>
      <c r="G310" s="73">
        <v>0</v>
      </c>
      <c r="H310" s="73">
        <v>0</v>
      </c>
      <c r="I310" s="275">
        <v>1049400</v>
      </c>
      <c r="J310" s="275"/>
      <c r="K310" s="275">
        <v>0</v>
      </c>
      <c r="L310" s="275"/>
      <c r="M310" s="275"/>
      <c r="N310" s="275"/>
      <c r="O310" s="275">
        <v>1049400</v>
      </c>
      <c r="P310" s="275"/>
      <c r="Q310" s="73">
        <v>0</v>
      </c>
    </row>
    <row r="311" spans="1:17" ht="12.1" customHeight="1" x14ac:dyDescent="0.25">
      <c r="A311" s="273" t="s">
        <v>1073</v>
      </c>
      <c r="B311" s="273"/>
      <c r="C311" s="274" t="s">
        <v>1074</v>
      </c>
      <c r="D311" s="274"/>
      <c r="E311" s="274"/>
      <c r="F311" s="274"/>
      <c r="G311" s="73">
        <v>0</v>
      </c>
      <c r="H311" s="73">
        <v>0</v>
      </c>
      <c r="I311" s="275">
        <v>125482674.22</v>
      </c>
      <c r="J311" s="275"/>
      <c r="K311" s="275">
        <v>0</v>
      </c>
      <c r="L311" s="275"/>
      <c r="M311" s="275"/>
      <c r="N311" s="275"/>
      <c r="O311" s="275">
        <v>125482674.22</v>
      </c>
      <c r="P311" s="275"/>
      <c r="Q311" s="73">
        <v>0</v>
      </c>
    </row>
    <row r="312" spans="1:17" ht="12.75" customHeight="1" x14ac:dyDescent="0.25">
      <c r="A312" s="273" t="s">
        <v>1075</v>
      </c>
      <c r="B312" s="273"/>
      <c r="C312" s="274" t="s">
        <v>1076</v>
      </c>
      <c r="D312" s="274"/>
      <c r="E312" s="274"/>
      <c r="F312" s="274"/>
      <c r="G312" s="73">
        <v>0</v>
      </c>
      <c r="H312" s="73">
        <v>0</v>
      </c>
      <c r="I312" s="275">
        <v>104159525.79000001</v>
      </c>
      <c r="J312" s="275"/>
      <c r="K312" s="275">
        <v>0</v>
      </c>
      <c r="L312" s="275"/>
      <c r="M312" s="275"/>
      <c r="N312" s="275"/>
      <c r="O312" s="275">
        <v>104159525.79000001</v>
      </c>
      <c r="P312" s="275"/>
      <c r="Q312" s="73">
        <v>0</v>
      </c>
    </row>
    <row r="313" spans="1:17" ht="12.1" customHeight="1" x14ac:dyDescent="0.25">
      <c r="A313" s="273" t="s">
        <v>1077</v>
      </c>
      <c r="B313" s="273"/>
      <c r="C313" s="274" t="s">
        <v>1078</v>
      </c>
      <c r="D313" s="274"/>
      <c r="E313" s="274"/>
      <c r="F313" s="274"/>
      <c r="G313" s="73">
        <v>0</v>
      </c>
      <c r="H313" s="73">
        <v>0</v>
      </c>
      <c r="I313" s="275">
        <v>326381632.25999999</v>
      </c>
      <c r="J313" s="275"/>
      <c r="K313" s="275">
        <v>0</v>
      </c>
      <c r="L313" s="275"/>
      <c r="M313" s="275"/>
      <c r="N313" s="275"/>
      <c r="O313" s="275">
        <v>326381632.25999999</v>
      </c>
      <c r="P313" s="275"/>
      <c r="Q313" s="73">
        <v>0</v>
      </c>
    </row>
    <row r="314" spans="1:17" ht="12.1" customHeight="1" x14ac:dyDescent="0.25">
      <c r="A314" s="273" t="s">
        <v>1079</v>
      </c>
      <c r="B314" s="273"/>
      <c r="C314" s="274" t="s">
        <v>1080</v>
      </c>
      <c r="D314" s="274"/>
      <c r="E314" s="274"/>
      <c r="F314" s="274"/>
      <c r="G314" s="73">
        <v>0</v>
      </c>
      <c r="H314" s="73">
        <v>0</v>
      </c>
      <c r="I314" s="275">
        <v>36127750</v>
      </c>
      <c r="J314" s="275"/>
      <c r="K314" s="275">
        <v>0</v>
      </c>
      <c r="L314" s="275"/>
      <c r="M314" s="275"/>
      <c r="N314" s="275"/>
      <c r="O314" s="275">
        <v>36127750</v>
      </c>
      <c r="P314" s="275"/>
      <c r="Q314" s="73">
        <v>0</v>
      </c>
    </row>
    <row r="315" spans="1:17" ht="12.75" customHeight="1" x14ac:dyDescent="0.25">
      <c r="A315" s="273" t="s">
        <v>1081</v>
      </c>
      <c r="B315" s="273"/>
      <c r="C315" s="274" t="s">
        <v>1082</v>
      </c>
      <c r="D315" s="274"/>
      <c r="E315" s="274"/>
      <c r="F315" s="274"/>
      <c r="G315" s="73">
        <v>0</v>
      </c>
      <c r="H315" s="73">
        <v>0</v>
      </c>
      <c r="I315" s="275">
        <v>9272159.7100000009</v>
      </c>
      <c r="J315" s="275"/>
      <c r="K315" s="275">
        <v>0</v>
      </c>
      <c r="L315" s="275"/>
      <c r="M315" s="275"/>
      <c r="N315" s="275"/>
      <c r="O315" s="275">
        <v>9272159.7100000009</v>
      </c>
      <c r="P315" s="275"/>
      <c r="Q315" s="73">
        <v>0</v>
      </c>
    </row>
    <row r="316" spans="1:17" ht="12.1" customHeight="1" x14ac:dyDescent="0.25">
      <c r="A316" s="273" t="s">
        <v>1083</v>
      </c>
      <c r="B316" s="273"/>
      <c r="C316" s="274" t="s">
        <v>1084</v>
      </c>
      <c r="D316" s="274"/>
      <c r="E316" s="274"/>
      <c r="F316" s="274"/>
      <c r="G316" s="73">
        <v>0</v>
      </c>
      <c r="H316" s="73">
        <v>0</v>
      </c>
      <c r="I316" s="275">
        <v>2935300</v>
      </c>
      <c r="J316" s="275"/>
      <c r="K316" s="275">
        <v>0</v>
      </c>
      <c r="L316" s="275"/>
      <c r="M316" s="275"/>
      <c r="N316" s="275"/>
      <c r="O316" s="275">
        <v>2935300</v>
      </c>
      <c r="P316" s="275"/>
      <c r="Q316" s="73">
        <v>0</v>
      </c>
    </row>
    <row r="317" spans="1:17" ht="12.1" customHeight="1" x14ac:dyDescent="0.25">
      <c r="A317" s="273" t="s">
        <v>1085</v>
      </c>
      <c r="B317" s="273"/>
      <c r="C317" s="274" t="s">
        <v>1086</v>
      </c>
      <c r="D317" s="274"/>
      <c r="E317" s="274"/>
      <c r="F317" s="274"/>
      <c r="G317" s="73">
        <v>0</v>
      </c>
      <c r="H317" s="73">
        <v>0</v>
      </c>
      <c r="I317" s="275">
        <v>15014863.810000001</v>
      </c>
      <c r="J317" s="275"/>
      <c r="K317" s="275">
        <v>0</v>
      </c>
      <c r="L317" s="275"/>
      <c r="M317" s="275"/>
      <c r="N317" s="275"/>
      <c r="O317" s="275">
        <v>15014863.810000001</v>
      </c>
      <c r="P317" s="275"/>
      <c r="Q317" s="73">
        <v>0</v>
      </c>
    </row>
    <row r="318" spans="1:17" ht="12.75" customHeight="1" x14ac:dyDescent="0.25">
      <c r="A318" s="273" t="s">
        <v>1087</v>
      </c>
      <c r="B318" s="273"/>
      <c r="C318" s="274" t="s">
        <v>1088</v>
      </c>
      <c r="D318" s="274"/>
      <c r="E318" s="274"/>
      <c r="F318" s="274"/>
      <c r="G318" s="73">
        <v>0</v>
      </c>
      <c r="H318" s="73">
        <v>0</v>
      </c>
      <c r="I318" s="275">
        <v>315290.90000000002</v>
      </c>
      <c r="J318" s="275"/>
      <c r="K318" s="275">
        <v>0</v>
      </c>
      <c r="L318" s="275"/>
      <c r="M318" s="275"/>
      <c r="N318" s="275"/>
      <c r="O318" s="275">
        <v>315290.90000000002</v>
      </c>
      <c r="P318" s="275"/>
      <c r="Q318" s="73">
        <v>0</v>
      </c>
    </row>
    <row r="319" spans="1:17" ht="12.1" customHeight="1" x14ac:dyDescent="0.25">
      <c r="A319" s="273" t="s">
        <v>1089</v>
      </c>
      <c r="B319" s="273"/>
      <c r="C319" s="274" t="s">
        <v>1090</v>
      </c>
      <c r="D319" s="274"/>
      <c r="E319" s="274"/>
      <c r="F319" s="274"/>
      <c r="G319" s="73">
        <v>0</v>
      </c>
      <c r="H319" s="73">
        <v>0</v>
      </c>
      <c r="I319" s="275">
        <v>100000</v>
      </c>
      <c r="J319" s="275"/>
      <c r="K319" s="275">
        <v>0</v>
      </c>
      <c r="L319" s="275"/>
      <c r="M319" s="275"/>
      <c r="N319" s="275"/>
      <c r="O319" s="275">
        <v>100000</v>
      </c>
      <c r="P319" s="275"/>
      <c r="Q319" s="73">
        <v>0</v>
      </c>
    </row>
    <row r="320" spans="1:17" ht="12.1" customHeight="1" x14ac:dyDescent="0.25">
      <c r="A320" s="273" t="s">
        <v>1091</v>
      </c>
      <c r="B320" s="273"/>
      <c r="C320" s="274" t="s">
        <v>1092</v>
      </c>
      <c r="D320" s="274"/>
      <c r="E320" s="274"/>
      <c r="F320" s="274"/>
      <c r="G320" s="73">
        <v>0</v>
      </c>
      <c r="H320" s="73">
        <v>0</v>
      </c>
      <c r="I320" s="275">
        <v>31242702.800000001</v>
      </c>
      <c r="J320" s="275"/>
      <c r="K320" s="275">
        <v>0</v>
      </c>
      <c r="L320" s="275"/>
      <c r="M320" s="275"/>
      <c r="N320" s="275"/>
      <c r="O320" s="275">
        <v>31242702.800000001</v>
      </c>
      <c r="P320" s="275"/>
      <c r="Q320" s="73">
        <v>0</v>
      </c>
    </row>
    <row r="321" spans="1:17" ht="12.75" customHeight="1" x14ac:dyDescent="0.25">
      <c r="A321" s="273" t="s">
        <v>1093</v>
      </c>
      <c r="B321" s="273"/>
      <c r="C321" s="274" t="s">
        <v>1094</v>
      </c>
      <c r="D321" s="274"/>
      <c r="E321" s="274"/>
      <c r="F321" s="274"/>
      <c r="G321" s="73">
        <v>0</v>
      </c>
      <c r="H321" s="73">
        <v>0</v>
      </c>
      <c r="I321" s="275">
        <v>8053135.0999999996</v>
      </c>
      <c r="J321" s="275"/>
      <c r="K321" s="275">
        <v>0</v>
      </c>
      <c r="L321" s="275"/>
      <c r="M321" s="275"/>
      <c r="N321" s="275"/>
      <c r="O321" s="275">
        <v>8053135.0999999996</v>
      </c>
      <c r="P321" s="275"/>
      <c r="Q321" s="73">
        <v>0</v>
      </c>
    </row>
    <row r="322" spans="1:17" ht="12.1" customHeight="1" x14ac:dyDescent="0.25">
      <c r="A322" s="273" t="s">
        <v>1095</v>
      </c>
      <c r="B322" s="273"/>
      <c r="C322" s="274" t="s">
        <v>1096</v>
      </c>
      <c r="D322" s="274"/>
      <c r="E322" s="274"/>
      <c r="F322" s="274"/>
      <c r="G322" s="73">
        <v>0</v>
      </c>
      <c r="H322" s="73">
        <v>0</v>
      </c>
      <c r="I322" s="275">
        <v>203973521.36000001</v>
      </c>
      <c r="J322" s="275"/>
      <c r="K322" s="275">
        <v>0</v>
      </c>
      <c r="L322" s="275"/>
      <c r="M322" s="275"/>
      <c r="N322" s="275"/>
      <c r="O322" s="275">
        <v>203973521.36000001</v>
      </c>
      <c r="P322" s="275"/>
      <c r="Q322" s="73">
        <v>0</v>
      </c>
    </row>
    <row r="323" spans="1:17" ht="12.1" customHeight="1" x14ac:dyDescent="0.25">
      <c r="A323" s="273" t="s">
        <v>1097</v>
      </c>
      <c r="B323" s="273"/>
      <c r="C323" s="274" t="s">
        <v>1098</v>
      </c>
      <c r="D323" s="274"/>
      <c r="E323" s="274"/>
      <c r="F323" s="274"/>
      <c r="G323" s="73">
        <v>0</v>
      </c>
      <c r="H323" s="73">
        <v>0</v>
      </c>
      <c r="I323" s="275">
        <v>245636.35</v>
      </c>
      <c r="J323" s="275"/>
      <c r="K323" s="275">
        <v>0</v>
      </c>
      <c r="L323" s="275"/>
      <c r="M323" s="275"/>
      <c r="N323" s="275"/>
      <c r="O323" s="275">
        <v>245636.35</v>
      </c>
      <c r="P323" s="275"/>
      <c r="Q323" s="73">
        <v>0</v>
      </c>
    </row>
    <row r="324" spans="1:17" ht="12.75" customHeight="1" x14ac:dyDescent="0.25">
      <c r="A324" s="273" t="s">
        <v>1099</v>
      </c>
      <c r="B324" s="273"/>
      <c r="C324" s="274" t="s">
        <v>1100</v>
      </c>
      <c r="D324" s="274"/>
      <c r="E324" s="274"/>
      <c r="F324" s="274"/>
      <c r="G324" s="73">
        <v>0</v>
      </c>
      <c r="H324" s="73">
        <v>0</v>
      </c>
      <c r="I324" s="275">
        <v>2186545.3199999998</v>
      </c>
      <c r="J324" s="275"/>
      <c r="K324" s="275">
        <v>0</v>
      </c>
      <c r="L324" s="275"/>
      <c r="M324" s="275"/>
      <c r="N324" s="275"/>
      <c r="O324" s="275">
        <v>2186545.3199999998</v>
      </c>
      <c r="P324" s="275"/>
      <c r="Q324" s="73">
        <v>0</v>
      </c>
    </row>
    <row r="325" spans="1:17" ht="12.1" customHeight="1" x14ac:dyDescent="0.25">
      <c r="A325" s="273" t="s">
        <v>1101</v>
      </c>
      <c r="B325" s="273"/>
      <c r="C325" s="274" t="s">
        <v>1102</v>
      </c>
      <c r="D325" s="274"/>
      <c r="E325" s="274"/>
      <c r="F325" s="274"/>
      <c r="G325" s="73">
        <v>0</v>
      </c>
      <c r="H325" s="73">
        <v>0</v>
      </c>
      <c r="I325" s="275">
        <v>8373204</v>
      </c>
      <c r="J325" s="275"/>
      <c r="K325" s="275">
        <v>0</v>
      </c>
      <c r="L325" s="275"/>
      <c r="M325" s="275"/>
      <c r="N325" s="275"/>
      <c r="O325" s="275">
        <v>8373204</v>
      </c>
      <c r="P325" s="275"/>
      <c r="Q325" s="73">
        <v>0</v>
      </c>
    </row>
    <row r="326" spans="1:17" ht="12.1" customHeight="1" x14ac:dyDescent="0.25">
      <c r="A326" s="273" t="s">
        <v>1103</v>
      </c>
      <c r="B326" s="273"/>
      <c r="C326" s="274" t="s">
        <v>1104</v>
      </c>
      <c r="D326" s="274"/>
      <c r="E326" s="274"/>
      <c r="F326" s="274"/>
      <c r="G326" s="73">
        <v>0</v>
      </c>
      <c r="H326" s="73">
        <v>0</v>
      </c>
      <c r="I326" s="275">
        <v>772578.11</v>
      </c>
      <c r="J326" s="275"/>
      <c r="K326" s="275">
        <v>0</v>
      </c>
      <c r="L326" s="275"/>
      <c r="M326" s="275"/>
      <c r="N326" s="275"/>
      <c r="O326" s="275">
        <v>772578.11</v>
      </c>
      <c r="P326" s="275"/>
      <c r="Q326" s="73">
        <v>0</v>
      </c>
    </row>
    <row r="327" spans="1:17" ht="12.75" customHeight="1" x14ac:dyDescent="0.25">
      <c r="A327" s="273" t="s">
        <v>1105</v>
      </c>
      <c r="B327" s="273"/>
      <c r="C327" s="274" t="s">
        <v>1106</v>
      </c>
      <c r="D327" s="274"/>
      <c r="E327" s="274"/>
      <c r="F327" s="274"/>
      <c r="G327" s="73">
        <v>0</v>
      </c>
      <c r="H327" s="73">
        <v>0</v>
      </c>
      <c r="I327" s="275">
        <v>7022488.0499999998</v>
      </c>
      <c r="J327" s="275"/>
      <c r="K327" s="275">
        <v>0</v>
      </c>
      <c r="L327" s="275"/>
      <c r="M327" s="275"/>
      <c r="N327" s="275"/>
      <c r="O327" s="275">
        <v>7022488.0499999998</v>
      </c>
      <c r="P327" s="275"/>
      <c r="Q327" s="73">
        <v>0</v>
      </c>
    </row>
    <row r="328" spans="1:17" ht="12.1" customHeight="1" x14ac:dyDescent="0.25">
      <c r="A328" s="273" t="s">
        <v>1107</v>
      </c>
      <c r="B328" s="273"/>
      <c r="C328" s="274" t="s">
        <v>1108</v>
      </c>
      <c r="D328" s="274"/>
      <c r="E328" s="274"/>
      <c r="F328" s="274"/>
      <c r="G328" s="73">
        <v>0</v>
      </c>
      <c r="H328" s="73">
        <v>0</v>
      </c>
      <c r="I328" s="275">
        <v>2000000</v>
      </c>
      <c r="J328" s="275"/>
      <c r="K328" s="275">
        <v>0</v>
      </c>
      <c r="L328" s="275"/>
      <c r="M328" s="275"/>
      <c r="N328" s="275"/>
      <c r="O328" s="275">
        <v>2000000</v>
      </c>
      <c r="P328" s="275"/>
      <c r="Q328" s="73">
        <v>0</v>
      </c>
    </row>
    <row r="329" spans="1:17" ht="12.1" customHeight="1" x14ac:dyDescent="0.25">
      <c r="A329" s="273" t="s">
        <v>1109</v>
      </c>
      <c r="B329" s="273"/>
      <c r="C329" s="274" t="s">
        <v>1110</v>
      </c>
      <c r="D329" s="274"/>
      <c r="E329" s="274"/>
      <c r="F329" s="274"/>
      <c r="G329" s="73">
        <v>0</v>
      </c>
      <c r="H329" s="73">
        <v>0</v>
      </c>
      <c r="I329" s="275">
        <v>27272727.260000002</v>
      </c>
      <c r="J329" s="275"/>
      <c r="K329" s="275">
        <v>0</v>
      </c>
      <c r="L329" s="275"/>
      <c r="M329" s="275"/>
      <c r="N329" s="275"/>
      <c r="O329" s="275">
        <v>27272727.260000002</v>
      </c>
      <c r="P329" s="275"/>
      <c r="Q329" s="73">
        <v>0</v>
      </c>
    </row>
    <row r="330" spans="1:17" ht="12.75" customHeight="1" x14ac:dyDescent="0.25">
      <c r="A330" s="273" t="s">
        <v>1111</v>
      </c>
      <c r="B330" s="273"/>
      <c r="C330" s="274" t="s">
        <v>1112</v>
      </c>
      <c r="D330" s="274"/>
      <c r="E330" s="274"/>
      <c r="F330" s="274"/>
      <c r="G330" s="73">
        <v>0</v>
      </c>
      <c r="H330" s="73">
        <v>0</v>
      </c>
      <c r="I330" s="275">
        <v>19683557.960000001</v>
      </c>
      <c r="J330" s="275"/>
      <c r="K330" s="275">
        <v>0</v>
      </c>
      <c r="L330" s="275"/>
      <c r="M330" s="275"/>
      <c r="N330" s="275"/>
      <c r="O330" s="275">
        <v>19683557.960000001</v>
      </c>
      <c r="P330" s="275"/>
      <c r="Q330" s="73">
        <v>0</v>
      </c>
    </row>
    <row r="331" spans="1:17" ht="12.1" customHeight="1" x14ac:dyDescent="0.25">
      <c r="A331" s="273" t="s">
        <v>1113</v>
      </c>
      <c r="B331" s="273"/>
      <c r="C331" s="274" t="s">
        <v>1114</v>
      </c>
      <c r="D331" s="274"/>
      <c r="E331" s="274"/>
      <c r="F331" s="274"/>
      <c r="G331" s="73">
        <v>0</v>
      </c>
      <c r="H331" s="73">
        <v>0</v>
      </c>
      <c r="I331" s="275">
        <v>15852780.26</v>
      </c>
      <c r="J331" s="275"/>
      <c r="K331" s="275">
        <v>0</v>
      </c>
      <c r="L331" s="275"/>
      <c r="M331" s="275"/>
      <c r="N331" s="275"/>
      <c r="O331" s="275">
        <v>15852780.26</v>
      </c>
      <c r="P331" s="275"/>
      <c r="Q331" s="73">
        <v>0</v>
      </c>
    </row>
    <row r="332" spans="1:17" ht="12.1" customHeight="1" x14ac:dyDescent="0.25">
      <c r="A332" s="273" t="s">
        <v>1115</v>
      </c>
      <c r="B332" s="273"/>
      <c r="C332" s="274" t="s">
        <v>1116</v>
      </c>
      <c r="D332" s="274"/>
      <c r="E332" s="274"/>
      <c r="F332" s="274"/>
      <c r="G332" s="73">
        <v>0</v>
      </c>
      <c r="H332" s="73">
        <v>0</v>
      </c>
      <c r="I332" s="275">
        <v>13255790.74</v>
      </c>
      <c r="J332" s="275"/>
      <c r="K332" s="275">
        <v>0</v>
      </c>
      <c r="L332" s="275"/>
      <c r="M332" s="275"/>
      <c r="N332" s="275"/>
      <c r="O332" s="275">
        <v>13255790.74</v>
      </c>
      <c r="P332" s="275"/>
      <c r="Q332" s="73">
        <v>0</v>
      </c>
    </row>
    <row r="333" spans="1:17" ht="12.1" customHeight="1" x14ac:dyDescent="0.25">
      <c r="A333" s="273" t="s">
        <v>1117</v>
      </c>
      <c r="B333" s="273"/>
      <c r="C333" s="274" t="s">
        <v>1118</v>
      </c>
      <c r="D333" s="274"/>
      <c r="E333" s="274"/>
      <c r="F333" s="274"/>
      <c r="G333" s="73">
        <v>0</v>
      </c>
      <c r="H333" s="73">
        <v>0</v>
      </c>
      <c r="I333" s="275">
        <v>112006041.95999999</v>
      </c>
      <c r="J333" s="275"/>
      <c r="K333" s="275">
        <v>0</v>
      </c>
      <c r="L333" s="275"/>
      <c r="M333" s="275"/>
      <c r="N333" s="275"/>
      <c r="O333" s="275">
        <v>112006041.95999999</v>
      </c>
      <c r="P333" s="275"/>
      <c r="Q333" s="73">
        <v>0</v>
      </c>
    </row>
    <row r="334" spans="1:17" ht="12.75" customHeight="1" x14ac:dyDescent="0.25">
      <c r="A334" s="273" t="s">
        <v>1119</v>
      </c>
      <c r="B334" s="273"/>
      <c r="C334" s="274" t="s">
        <v>1120</v>
      </c>
      <c r="D334" s="274"/>
      <c r="E334" s="274"/>
      <c r="F334" s="274"/>
      <c r="G334" s="73">
        <v>0</v>
      </c>
      <c r="H334" s="73">
        <v>0</v>
      </c>
      <c r="I334" s="275">
        <v>13711415.99</v>
      </c>
      <c r="J334" s="275"/>
      <c r="K334" s="275">
        <v>0</v>
      </c>
      <c r="L334" s="275"/>
      <c r="M334" s="275"/>
      <c r="N334" s="275"/>
      <c r="O334" s="275">
        <v>13711415.99</v>
      </c>
      <c r="P334" s="275"/>
      <c r="Q334" s="73">
        <v>0</v>
      </c>
    </row>
    <row r="335" spans="1:17" ht="12.1" customHeight="1" x14ac:dyDescent="0.25">
      <c r="A335" s="273" t="s">
        <v>1121</v>
      </c>
      <c r="B335" s="273"/>
      <c r="C335" s="274" t="s">
        <v>1122</v>
      </c>
      <c r="D335" s="274"/>
      <c r="E335" s="274"/>
      <c r="F335" s="274"/>
      <c r="G335" s="73">
        <v>0</v>
      </c>
      <c r="H335" s="73">
        <v>0</v>
      </c>
      <c r="I335" s="275">
        <v>2929790.92</v>
      </c>
      <c r="J335" s="275"/>
      <c r="K335" s="275">
        <v>0</v>
      </c>
      <c r="L335" s="275"/>
      <c r="M335" s="275"/>
      <c r="N335" s="275"/>
      <c r="O335" s="275">
        <v>2929790.92</v>
      </c>
      <c r="P335" s="275"/>
      <c r="Q335" s="73">
        <v>0</v>
      </c>
    </row>
    <row r="336" spans="1:17" ht="12.1" customHeight="1" x14ac:dyDescent="0.25">
      <c r="A336" s="273" t="s">
        <v>1123</v>
      </c>
      <c r="B336" s="273"/>
      <c r="C336" s="274" t="s">
        <v>1124</v>
      </c>
      <c r="D336" s="274"/>
      <c r="E336" s="274"/>
      <c r="F336" s="274"/>
      <c r="G336" s="73">
        <v>0</v>
      </c>
      <c r="H336" s="73">
        <v>0</v>
      </c>
      <c r="I336" s="275">
        <v>37891399.420000002</v>
      </c>
      <c r="J336" s="275"/>
      <c r="K336" s="275">
        <v>0</v>
      </c>
      <c r="L336" s="275"/>
      <c r="M336" s="275"/>
      <c r="N336" s="275"/>
      <c r="O336" s="275">
        <v>37891399.420000002</v>
      </c>
      <c r="P336" s="275"/>
      <c r="Q336" s="73">
        <v>0</v>
      </c>
    </row>
    <row r="337" spans="1:17" ht="12.75" customHeight="1" x14ac:dyDescent="0.25">
      <c r="A337" s="273" t="s">
        <v>1125</v>
      </c>
      <c r="B337" s="273"/>
      <c r="C337" s="274" t="s">
        <v>1126</v>
      </c>
      <c r="D337" s="274"/>
      <c r="E337" s="274"/>
      <c r="F337" s="274"/>
      <c r="G337" s="73">
        <v>0</v>
      </c>
      <c r="H337" s="73">
        <v>0</v>
      </c>
      <c r="I337" s="275">
        <v>205950</v>
      </c>
      <c r="J337" s="275"/>
      <c r="K337" s="275">
        <v>0</v>
      </c>
      <c r="L337" s="275"/>
      <c r="M337" s="275"/>
      <c r="N337" s="275"/>
      <c r="O337" s="275">
        <v>205950</v>
      </c>
      <c r="P337" s="275"/>
      <c r="Q337" s="73">
        <v>0</v>
      </c>
    </row>
    <row r="338" spans="1:17" ht="12.1" customHeight="1" x14ac:dyDescent="0.25">
      <c r="A338" s="273" t="s">
        <v>1127</v>
      </c>
      <c r="B338" s="273"/>
      <c r="C338" s="274" t="s">
        <v>1128</v>
      </c>
      <c r="D338" s="274"/>
      <c r="E338" s="274"/>
      <c r="F338" s="274"/>
      <c r="G338" s="73">
        <v>0</v>
      </c>
      <c r="H338" s="73">
        <v>0</v>
      </c>
      <c r="I338" s="275">
        <v>10245264.449999999</v>
      </c>
      <c r="J338" s="275"/>
      <c r="K338" s="275">
        <v>0.59</v>
      </c>
      <c r="L338" s="275"/>
      <c r="M338" s="275"/>
      <c r="N338" s="275"/>
      <c r="O338" s="275">
        <v>10245263.859999999</v>
      </c>
      <c r="P338" s="275"/>
      <c r="Q338" s="73">
        <v>0</v>
      </c>
    </row>
    <row r="339" spans="1:17" ht="12.1" customHeight="1" x14ac:dyDescent="0.25">
      <c r="A339" s="273" t="s">
        <v>1129</v>
      </c>
      <c r="B339" s="273"/>
      <c r="C339" s="274" t="s">
        <v>1130</v>
      </c>
      <c r="D339" s="274"/>
      <c r="E339" s="274"/>
      <c r="F339" s="274"/>
      <c r="G339" s="73">
        <v>0</v>
      </c>
      <c r="H339" s="73">
        <v>0</v>
      </c>
      <c r="I339" s="275">
        <v>194727.27</v>
      </c>
      <c r="J339" s="275"/>
      <c r="K339" s="275">
        <v>0</v>
      </c>
      <c r="L339" s="275"/>
      <c r="M339" s="275"/>
      <c r="N339" s="275"/>
      <c r="O339" s="275">
        <v>194727.27</v>
      </c>
      <c r="P339" s="275"/>
      <c r="Q339" s="73">
        <v>0</v>
      </c>
    </row>
    <row r="340" spans="1:17" ht="12.75" customHeight="1" x14ac:dyDescent="0.25">
      <c r="A340" s="273" t="s">
        <v>1131</v>
      </c>
      <c r="B340" s="273"/>
      <c r="C340" s="274" t="s">
        <v>1132</v>
      </c>
      <c r="D340" s="274"/>
      <c r="E340" s="274"/>
      <c r="F340" s="274"/>
      <c r="G340" s="73">
        <v>0</v>
      </c>
      <c r="H340" s="73">
        <v>0</v>
      </c>
      <c r="I340" s="275">
        <v>455148</v>
      </c>
      <c r="J340" s="275"/>
      <c r="K340" s="275">
        <v>0</v>
      </c>
      <c r="L340" s="275"/>
      <c r="M340" s="275"/>
      <c r="N340" s="275"/>
      <c r="O340" s="275">
        <v>455148</v>
      </c>
      <c r="P340" s="275"/>
      <c r="Q340" s="73">
        <v>0</v>
      </c>
    </row>
    <row r="341" spans="1:17" ht="12.1" customHeight="1" x14ac:dyDescent="0.25">
      <c r="A341" s="273" t="s">
        <v>1133</v>
      </c>
      <c r="B341" s="273"/>
      <c r="C341" s="274" t="s">
        <v>1134</v>
      </c>
      <c r="D341" s="274"/>
      <c r="E341" s="274"/>
      <c r="F341" s="274"/>
      <c r="G341" s="73">
        <v>0</v>
      </c>
      <c r="H341" s="73">
        <v>0</v>
      </c>
      <c r="I341" s="275">
        <v>119166236.38</v>
      </c>
      <c r="J341" s="275"/>
      <c r="K341" s="275">
        <v>0</v>
      </c>
      <c r="L341" s="275"/>
      <c r="M341" s="275"/>
      <c r="N341" s="275"/>
      <c r="O341" s="275">
        <v>119166236.38</v>
      </c>
      <c r="P341" s="275"/>
      <c r="Q341" s="73">
        <v>0</v>
      </c>
    </row>
    <row r="342" spans="1:17" ht="12.1" customHeight="1" x14ac:dyDescent="0.25">
      <c r="A342" s="273" t="s">
        <v>1135</v>
      </c>
      <c r="B342" s="273"/>
      <c r="C342" s="274" t="s">
        <v>1136</v>
      </c>
      <c r="D342" s="274"/>
      <c r="E342" s="274"/>
      <c r="F342" s="274"/>
      <c r="G342" s="73">
        <v>0</v>
      </c>
      <c r="H342" s="73">
        <v>0</v>
      </c>
      <c r="I342" s="275">
        <v>110791555.41</v>
      </c>
      <c r="J342" s="275"/>
      <c r="K342" s="275">
        <v>0</v>
      </c>
      <c r="L342" s="275"/>
      <c r="M342" s="275"/>
      <c r="N342" s="275"/>
      <c r="O342" s="275">
        <v>110791555.41</v>
      </c>
      <c r="P342" s="275"/>
      <c r="Q342" s="73">
        <v>0</v>
      </c>
    </row>
    <row r="343" spans="1:17" ht="12.75" customHeight="1" x14ac:dyDescent="0.25">
      <c r="A343" s="273" t="s">
        <v>1137</v>
      </c>
      <c r="B343" s="273"/>
      <c r="C343" s="274" t="s">
        <v>1138</v>
      </c>
      <c r="D343" s="274"/>
      <c r="E343" s="274"/>
      <c r="F343" s="274"/>
      <c r="G343" s="73">
        <v>0</v>
      </c>
      <c r="H343" s="73">
        <v>0</v>
      </c>
      <c r="I343" s="275">
        <v>17410308.68</v>
      </c>
      <c r="J343" s="275"/>
      <c r="K343" s="275">
        <v>0</v>
      </c>
      <c r="L343" s="275"/>
      <c r="M343" s="275"/>
      <c r="N343" s="275"/>
      <c r="O343" s="275">
        <v>17410308.68</v>
      </c>
      <c r="P343" s="275"/>
      <c r="Q343" s="73">
        <v>0</v>
      </c>
    </row>
    <row r="344" spans="1:17" ht="12.1" customHeight="1" x14ac:dyDescent="0.25">
      <c r="A344" s="273" t="s">
        <v>1139</v>
      </c>
      <c r="B344" s="273"/>
      <c r="C344" s="274" t="s">
        <v>1140</v>
      </c>
      <c r="D344" s="274"/>
      <c r="E344" s="274"/>
      <c r="F344" s="274"/>
      <c r="G344" s="73">
        <v>0</v>
      </c>
      <c r="H344" s="73">
        <v>0</v>
      </c>
      <c r="I344" s="275">
        <v>135540049.41</v>
      </c>
      <c r="J344" s="275"/>
      <c r="K344" s="275">
        <v>0</v>
      </c>
      <c r="L344" s="275"/>
      <c r="M344" s="275"/>
      <c r="N344" s="275"/>
      <c r="O344" s="275">
        <v>135540049.41</v>
      </c>
      <c r="P344" s="275"/>
      <c r="Q344" s="73">
        <v>0</v>
      </c>
    </row>
    <row r="345" spans="1:17" ht="12.1" customHeight="1" x14ac:dyDescent="0.25">
      <c r="A345" s="273" t="s">
        <v>1141</v>
      </c>
      <c r="B345" s="273"/>
      <c r="C345" s="274" t="s">
        <v>1142</v>
      </c>
      <c r="D345" s="274"/>
      <c r="E345" s="274"/>
      <c r="F345" s="274"/>
      <c r="G345" s="73">
        <v>0</v>
      </c>
      <c r="H345" s="73">
        <v>0</v>
      </c>
      <c r="I345" s="275">
        <v>1939804.5</v>
      </c>
      <c r="J345" s="275"/>
      <c r="K345" s="275">
        <v>0</v>
      </c>
      <c r="L345" s="275"/>
      <c r="M345" s="275"/>
      <c r="N345" s="275"/>
      <c r="O345" s="275">
        <v>1939804.5</v>
      </c>
      <c r="P345" s="275"/>
      <c r="Q345" s="73">
        <v>0</v>
      </c>
    </row>
    <row r="346" spans="1:17" ht="12.75" customHeight="1" x14ac:dyDescent="0.25">
      <c r="A346" s="273" t="s">
        <v>1143</v>
      </c>
      <c r="B346" s="273"/>
      <c r="C346" s="274" t="s">
        <v>303</v>
      </c>
      <c r="D346" s="274"/>
      <c r="E346" s="274"/>
      <c r="F346" s="274"/>
      <c r="G346" s="73">
        <v>0</v>
      </c>
      <c r="H346" s="73">
        <v>0</v>
      </c>
      <c r="I346" s="275">
        <v>1784999.99</v>
      </c>
      <c r="J346" s="275"/>
      <c r="K346" s="275">
        <v>0.01</v>
      </c>
      <c r="L346" s="275"/>
      <c r="M346" s="275"/>
      <c r="N346" s="275"/>
      <c r="O346" s="275">
        <v>1784999.98</v>
      </c>
      <c r="P346" s="275"/>
      <c r="Q346" s="73">
        <v>0</v>
      </c>
    </row>
    <row r="347" spans="1:17" ht="12.1" customHeight="1" x14ac:dyDescent="0.25">
      <c r="A347" s="273" t="s">
        <v>1144</v>
      </c>
      <c r="B347" s="273"/>
      <c r="C347" s="274" t="s">
        <v>1145</v>
      </c>
      <c r="D347" s="274"/>
      <c r="E347" s="274"/>
      <c r="F347" s="274"/>
      <c r="G347" s="73">
        <v>0</v>
      </c>
      <c r="H347" s="73">
        <v>0</v>
      </c>
      <c r="I347" s="275">
        <v>251985707.71000001</v>
      </c>
      <c r="J347" s="275"/>
      <c r="K347" s="275">
        <v>0</v>
      </c>
      <c r="L347" s="275"/>
      <c r="M347" s="275"/>
      <c r="N347" s="275"/>
      <c r="O347" s="275">
        <v>251985707.71000001</v>
      </c>
      <c r="P347" s="275"/>
      <c r="Q347" s="73">
        <v>0</v>
      </c>
    </row>
    <row r="348" spans="1:17" ht="12.1" customHeight="1" x14ac:dyDescent="0.25">
      <c r="A348" s="273" t="s">
        <v>1146</v>
      </c>
      <c r="B348" s="273"/>
      <c r="C348" s="274" t="s">
        <v>1147</v>
      </c>
      <c r="D348" s="274"/>
      <c r="E348" s="274"/>
      <c r="F348" s="274"/>
      <c r="G348" s="73">
        <v>0</v>
      </c>
      <c r="H348" s="73">
        <v>0</v>
      </c>
      <c r="I348" s="275">
        <v>1390981.31</v>
      </c>
      <c r="J348" s="275"/>
      <c r="K348" s="275">
        <v>0</v>
      </c>
      <c r="L348" s="275"/>
      <c r="M348" s="275"/>
      <c r="N348" s="275"/>
      <c r="O348" s="275">
        <v>1390981.31</v>
      </c>
      <c r="P348" s="275"/>
      <c r="Q348" s="73">
        <v>0</v>
      </c>
    </row>
    <row r="349" spans="1:17" ht="12.75" customHeight="1" x14ac:dyDescent="0.25">
      <c r="A349" s="273" t="s">
        <v>1148</v>
      </c>
      <c r="B349" s="273"/>
      <c r="C349" s="274" t="s">
        <v>1149</v>
      </c>
      <c r="D349" s="274"/>
      <c r="E349" s="274"/>
      <c r="F349" s="274"/>
      <c r="G349" s="73">
        <v>0</v>
      </c>
      <c r="H349" s="73">
        <v>0</v>
      </c>
      <c r="I349" s="275">
        <v>85808221.480000004</v>
      </c>
      <c r="J349" s="275"/>
      <c r="K349" s="275">
        <v>0</v>
      </c>
      <c r="L349" s="275"/>
      <c r="M349" s="275"/>
      <c r="N349" s="275"/>
      <c r="O349" s="275">
        <v>85808221.480000004</v>
      </c>
      <c r="P349" s="275"/>
      <c r="Q349" s="73">
        <v>0</v>
      </c>
    </row>
    <row r="350" spans="1:17" ht="12.1" customHeight="1" x14ac:dyDescent="0.25">
      <c r="A350" s="355"/>
      <c r="B350" s="355"/>
      <c r="C350" s="355"/>
      <c r="D350" s="355"/>
      <c r="E350" s="355"/>
      <c r="F350" s="355"/>
      <c r="G350" s="74">
        <v>0</v>
      </c>
      <c r="H350" s="74">
        <v>0</v>
      </c>
      <c r="I350" s="356">
        <v>9097974324.5</v>
      </c>
      <c r="J350" s="356"/>
      <c r="K350" s="356">
        <v>2292937.44</v>
      </c>
      <c r="L350" s="356"/>
      <c r="M350" s="356"/>
      <c r="N350" s="356"/>
      <c r="O350" s="356">
        <v>9095681387.0599995</v>
      </c>
      <c r="P350" s="356"/>
      <c r="Q350" s="74">
        <v>0</v>
      </c>
    </row>
    <row r="351" spans="1:17" ht="6.8" customHeight="1" x14ac:dyDescent="0.25"/>
    <row r="352" spans="1:17" ht="12.1" customHeight="1" x14ac:dyDescent="0.25">
      <c r="A352" s="277" t="s">
        <v>578</v>
      </c>
      <c r="B352" s="277"/>
      <c r="C352" s="278" t="s">
        <v>1150</v>
      </c>
      <c r="D352" s="278"/>
      <c r="E352" s="278"/>
      <c r="F352" s="278"/>
      <c r="G352" s="278"/>
      <c r="H352" s="278"/>
      <c r="I352" s="278"/>
      <c r="J352" s="278"/>
      <c r="K352" s="278"/>
      <c r="L352" s="278"/>
      <c r="M352" s="278"/>
      <c r="N352" s="278"/>
      <c r="O352" s="278"/>
      <c r="P352" s="278"/>
      <c r="Q352" s="278"/>
    </row>
    <row r="353" spans="1:17" ht="12.75" customHeight="1" x14ac:dyDescent="0.25">
      <c r="A353" s="273" t="s">
        <v>1151</v>
      </c>
      <c r="B353" s="273"/>
      <c r="C353" s="274" t="s">
        <v>1152</v>
      </c>
      <c r="D353" s="274"/>
      <c r="E353" s="274"/>
      <c r="F353" s="274"/>
      <c r="G353" s="73">
        <v>0</v>
      </c>
      <c r="H353" s="73">
        <v>0</v>
      </c>
      <c r="I353" s="275">
        <v>1802272454.9400001</v>
      </c>
      <c r="J353" s="275"/>
      <c r="K353" s="275">
        <v>1802272454.9400001</v>
      </c>
      <c r="L353" s="275"/>
      <c r="M353" s="275"/>
      <c r="N353" s="275"/>
      <c r="O353" s="275">
        <v>0</v>
      </c>
      <c r="P353" s="275"/>
      <c r="Q353" s="73">
        <v>0</v>
      </c>
    </row>
    <row r="354" spans="1:17" ht="12.1" customHeight="1" x14ac:dyDescent="0.25">
      <c r="A354" s="273" t="s">
        <v>1153</v>
      </c>
      <c r="B354" s="273"/>
      <c r="C354" s="274" t="s">
        <v>1154</v>
      </c>
      <c r="D354" s="274"/>
      <c r="E354" s="274"/>
      <c r="F354" s="274"/>
      <c r="G354" s="73">
        <v>0</v>
      </c>
      <c r="H354" s="73">
        <v>0</v>
      </c>
      <c r="I354" s="275">
        <v>19750000</v>
      </c>
      <c r="J354" s="275"/>
      <c r="K354" s="275">
        <v>19750000</v>
      </c>
      <c r="L354" s="275"/>
      <c r="M354" s="275"/>
      <c r="N354" s="275"/>
      <c r="O354" s="275">
        <v>0</v>
      </c>
      <c r="P354" s="275"/>
      <c r="Q354" s="73">
        <v>0</v>
      </c>
    </row>
    <row r="355" spans="1:17" ht="12.1" customHeight="1" x14ac:dyDescent="0.25">
      <c r="A355" s="355"/>
      <c r="B355" s="355"/>
      <c r="C355" s="355"/>
      <c r="D355" s="355"/>
      <c r="E355" s="355"/>
      <c r="F355" s="355"/>
      <c r="G355" s="74">
        <v>0</v>
      </c>
      <c r="H355" s="74">
        <v>0</v>
      </c>
      <c r="I355" s="356">
        <v>1822022454.9400001</v>
      </c>
      <c r="J355" s="356"/>
      <c r="K355" s="356">
        <v>1822022454.9400001</v>
      </c>
      <c r="L355" s="356"/>
      <c r="M355" s="356"/>
      <c r="N355" s="356"/>
      <c r="O355" s="356">
        <v>0</v>
      </c>
      <c r="P355" s="356"/>
      <c r="Q355" s="74">
        <v>0</v>
      </c>
    </row>
    <row r="356" spans="1:17" ht="6.8" customHeight="1" x14ac:dyDescent="0.25"/>
    <row r="357" spans="1:17" ht="12.75" customHeight="1" x14ac:dyDescent="0.25">
      <c r="A357" s="277" t="s">
        <v>578</v>
      </c>
      <c r="B357" s="277"/>
      <c r="C357" s="278" t="s">
        <v>1155</v>
      </c>
      <c r="D357" s="278"/>
      <c r="E357" s="278"/>
      <c r="F357" s="278"/>
      <c r="G357" s="278"/>
      <c r="H357" s="278"/>
      <c r="I357" s="278"/>
      <c r="J357" s="278"/>
      <c r="K357" s="278"/>
      <c r="L357" s="278"/>
      <c r="M357" s="278"/>
      <c r="N357" s="278"/>
      <c r="O357" s="278"/>
      <c r="P357" s="278"/>
      <c r="Q357" s="278"/>
    </row>
    <row r="358" spans="1:17" ht="12.1" customHeight="1" x14ac:dyDescent="0.25">
      <c r="A358" s="273" t="s">
        <v>1156</v>
      </c>
      <c r="B358" s="273"/>
      <c r="C358" s="274" t="s">
        <v>1157</v>
      </c>
      <c r="D358" s="274"/>
      <c r="E358" s="274"/>
      <c r="F358" s="274"/>
      <c r="G358" s="73">
        <v>0</v>
      </c>
      <c r="H358" s="73">
        <v>0</v>
      </c>
      <c r="I358" s="275">
        <v>9341679.9499999993</v>
      </c>
      <c r="J358" s="275"/>
      <c r="K358" s="275">
        <v>9341679.9499999993</v>
      </c>
      <c r="L358" s="275"/>
      <c r="M358" s="275"/>
      <c r="N358" s="275"/>
      <c r="O358" s="275">
        <v>0</v>
      </c>
      <c r="P358" s="275"/>
      <c r="Q358" s="73">
        <v>0</v>
      </c>
    </row>
    <row r="359" spans="1:17" ht="12.1" customHeight="1" x14ac:dyDescent="0.25">
      <c r="A359" s="273" t="s">
        <v>1158</v>
      </c>
      <c r="B359" s="273"/>
      <c r="C359" s="274" t="s">
        <v>1159</v>
      </c>
      <c r="D359" s="274"/>
      <c r="E359" s="274"/>
      <c r="F359" s="274"/>
      <c r="G359" s="73">
        <v>0</v>
      </c>
      <c r="H359" s="73">
        <v>0</v>
      </c>
      <c r="I359" s="275">
        <v>43738653.560000002</v>
      </c>
      <c r="J359" s="275"/>
      <c r="K359" s="275">
        <v>43738653.560000002</v>
      </c>
      <c r="L359" s="275"/>
      <c r="M359" s="275"/>
      <c r="N359" s="275"/>
      <c r="O359" s="275">
        <v>0</v>
      </c>
      <c r="P359" s="275"/>
      <c r="Q359" s="73">
        <v>0</v>
      </c>
    </row>
    <row r="360" spans="1:17" ht="12.1" customHeight="1" x14ac:dyDescent="0.25">
      <c r="A360" s="355"/>
      <c r="B360" s="355"/>
      <c r="C360" s="355"/>
      <c r="D360" s="355"/>
      <c r="E360" s="355"/>
      <c r="F360" s="355"/>
      <c r="G360" s="74">
        <v>0</v>
      </c>
      <c r="H360" s="74">
        <v>0</v>
      </c>
      <c r="I360" s="356">
        <v>53080333.509999998</v>
      </c>
      <c r="J360" s="356"/>
      <c r="K360" s="356">
        <v>53080333.509999998</v>
      </c>
      <c r="L360" s="356"/>
      <c r="M360" s="356"/>
      <c r="N360" s="356"/>
      <c r="O360" s="356">
        <v>0</v>
      </c>
      <c r="P360" s="356"/>
      <c r="Q360" s="74">
        <v>0</v>
      </c>
    </row>
    <row r="361" spans="1:17" ht="6.8" customHeight="1" x14ac:dyDescent="0.25"/>
    <row r="362" spans="1:17" ht="12.75" customHeight="1" x14ac:dyDescent="0.25">
      <c r="A362" s="277" t="s">
        <v>578</v>
      </c>
      <c r="B362" s="277"/>
      <c r="C362" s="278" t="s">
        <v>1160</v>
      </c>
      <c r="D362" s="278"/>
      <c r="E362" s="278"/>
      <c r="F362" s="278"/>
      <c r="G362" s="278"/>
      <c r="H362" s="278"/>
      <c r="I362" s="278"/>
      <c r="J362" s="278"/>
      <c r="K362" s="278"/>
      <c r="L362" s="278"/>
      <c r="M362" s="278"/>
      <c r="N362" s="278"/>
      <c r="O362" s="278"/>
      <c r="P362" s="278"/>
      <c r="Q362" s="278"/>
    </row>
    <row r="363" spans="1:17" ht="12.1" customHeight="1" x14ac:dyDescent="0.25">
      <c r="A363" s="273" t="s">
        <v>1161</v>
      </c>
      <c r="B363" s="273"/>
      <c r="C363" s="274" t="s">
        <v>1160</v>
      </c>
      <c r="D363" s="274"/>
      <c r="E363" s="274"/>
      <c r="F363" s="274"/>
      <c r="G363" s="73">
        <v>0</v>
      </c>
      <c r="H363" s="73">
        <v>0</v>
      </c>
      <c r="I363" s="275">
        <v>11710507.35</v>
      </c>
      <c r="J363" s="275"/>
      <c r="K363" s="275">
        <v>0</v>
      </c>
      <c r="L363" s="275"/>
      <c r="M363" s="275"/>
      <c r="N363" s="275"/>
      <c r="O363" s="275">
        <v>11710507.35</v>
      </c>
      <c r="P363" s="275"/>
      <c r="Q363" s="73">
        <v>0</v>
      </c>
    </row>
    <row r="364" spans="1:17" ht="12.1" customHeight="1" x14ac:dyDescent="0.25">
      <c r="A364" s="355"/>
      <c r="B364" s="355"/>
      <c r="C364" s="355"/>
      <c r="D364" s="355"/>
      <c r="E364" s="355"/>
      <c r="F364" s="355"/>
      <c r="G364" s="74">
        <v>0</v>
      </c>
      <c r="H364" s="74">
        <v>0</v>
      </c>
      <c r="I364" s="356">
        <v>11710507.35</v>
      </c>
      <c r="J364" s="356"/>
      <c r="K364" s="356">
        <v>0</v>
      </c>
      <c r="L364" s="356"/>
      <c r="M364" s="356"/>
      <c r="N364" s="356"/>
      <c r="O364" s="356">
        <v>11710507.35</v>
      </c>
      <c r="P364" s="356"/>
      <c r="Q364" s="74">
        <v>0</v>
      </c>
    </row>
    <row r="365" spans="1:17" ht="3.1" customHeight="1" x14ac:dyDescent="0.25"/>
    <row r="366" spans="1:17" ht="18" customHeight="1" x14ac:dyDescent="0.25">
      <c r="A366" s="357" t="s">
        <v>1162</v>
      </c>
      <c r="B366" s="357"/>
      <c r="C366" s="357"/>
      <c r="D366" s="357"/>
      <c r="E366" s="357"/>
      <c r="F366" s="357"/>
      <c r="G366" s="75">
        <v>100785587145.67999</v>
      </c>
      <c r="H366" s="75">
        <v>100785587145.67999</v>
      </c>
      <c r="I366" s="358">
        <v>149175043984.07001</v>
      </c>
      <c r="J366" s="358"/>
      <c r="K366" s="358">
        <v>149175043984.07001</v>
      </c>
      <c r="L366" s="358"/>
      <c r="M366" s="358"/>
      <c r="N366" s="358"/>
      <c r="O366" s="358">
        <v>129617857659.23</v>
      </c>
      <c r="P366" s="358"/>
      <c r="Q366" s="75">
        <v>129617857659.23</v>
      </c>
    </row>
    <row r="367" spans="1:17" ht="12.75" customHeight="1" x14ac:dyDescent="0.25"/>
    <row r="368" spans="1:17" ht="12.75" customHeight="1" x14ac:dyDescent="0.25">
      <c r="E368" s="353" t="s">
        <v>1163</v>
      </c>
      <c r="F368" s="353"/>
      <c r="G368" s="353"/>
      <c r="H368" s="353"/>
      <c r="I368" s="353" t="s">
        <v>1164</v>
      </c>
      <c r="J368" s="353"/>
      <c r="K368" s="353"/>
    </row>
    <row r="369" spans="1:17" ht="8.35" customHeight="1" x14ac:dyDescent="0.25"/>
    <row r="370" spans="1:17" ht="12.75" customHeight="1" x14ac:dyDescent="0.25">
      <c r="E370" s="353" t="s">
        <v>1165</v>
      </c>
      <c r="F370" s="353"/>
      <c r="G370" s="353"/>
      <c r="H370" s="353"/>
      <c r="I370" s="354"/>
      <c r="J370" s="354"/>
      <c r="K370" s="354"/>
      <c r="L370" s="354"/>
      <c r="M370" s="354"/>
    </row>
    <row r="371" spans="1:17" ht="5.3" customHeight="1" x14ac:dyDescent="0.25"/>
    <row r="372" spans="1:17" ht="12.75" customHeight="1" x14ac:dyDescent="0.25">
      <c r="E372" s="353" t="s">
        <v>1166</v>
      </c>
      <c r="F372" s="353"/>
      <c r="G372" s="353"/>
      <c r="H372" s="353"/>
      <c r="I372" s="354"/>
      <c r="J372" s="354"/>
      <c r="K372" s="354"/>
      <c r="L372" s="354"/>
      <c r="M372" s="354"/>
    </row>
    <row r="373" spans="1:17" ht="14.3" customHeight="1" x14ac:dyDescent="0.25"/>
    <row r="374" spans="1:17" ht="12.1" customHeight="1" x14ac:dyDescent="0.25">
      <c r="A374" s="350" t="s">
        <v>1167</v>
      </c>
      <c r="B374" s="350"/>
      <c r="C374" s="350"/>
      <c r="F374" s="351" t="s">
        <v>563</v>
      </c>
      <c r="G374" s="351"/>
      <c r="H374" s="351"/>
      <c r="I374" s="351"/>
      <c r="P374" s="352" t="s">
        <v>564</v>
      </c>
      <c r="Q374" s="352"/>
    </row>
  </sheetData>
  <mergeCells count="1605">
    <mergeCell ref="A8:B8"/>
    <mergeCell ref="C8:Q8"/>
    <mergeCell ref="A9:B9"/>
    <mergeCell ref="C9:F9"/>
    <mergeCell ref="I9:J9"/>
    <mergeCell ref="K9:N9"/>
    <mergeCell ref="O9:P9"/>
    <mergeCell ref="A2:Q2"/>
    <mergeCell ref="A3:Q3"/>
    <mergeCell ref="B5:L5"/>
    <mergeCell ref="M5:Q5"/>
    <mergeCell ref="A6:B6"/>
    <mergeCell ref="C6:F6"/>
    <mergeCell ref="I6:J6"/>
    <mergeCell ref="K6:N6"/>
    <mergeCell ref="O6:P6"/>
    <mergeCell ref="A16:B16"/>
    <mergeCell ref="C16:Q16"/>
    <mergeCell ref="A17:B17"/>
    <mergeCell ref="C17:F17"/>
    <mergeCell ref="I17:J17"/>
    <mergeCell ref="K17:N17"/>
    <mergeCell ref="O17:P17"/>
    <mergeCell ref="A13:B13"/>
    <mergeCell ref="C13:F13"/>
    <mergeCell ref="I13:J13"/>
    <mergeCell ref="K13:N13"/>
    <mergeCell ref="O13:P13"/>
    <mergeCell ref="A14:F14"/>
    <mergeCell ref="I14:J14"/>
    <mergeCell ref="K14:N14"/>
    <mergeCell ref="O14:P14"/>
    <mergeCell ref="A10:F10"/>
    <mergeCell ref="I10:J10"/>
    <mergeCell ref="K10:N10"/>
    <mergeCell ref="O10:P10"/>
    <mergeCell ref="A12:B12"/>
    <mergeCell ref="C12:Q12"/>
    <mergeCell ref="A20:B20"/>
    <mergeCell ref="C20:F20"/>
    <mergeCell ref="I20:J20"/>
    <mergeCell ref="K20:N20"/>
    <mergeCell ref="O20:P20"/>
    <mergeCell ref="A21:B21"/>
    <mergeCell ref="C21:F21"/>
    <mergeCell ref="I21:J21"/>
    <mergeCell ref="K21:N21"/>
    <mergeCell ref="O21:P21"/>
    <mergeCell ref="A18:B18"/>
    <mergeCell ref="C18:F18"/>
    <mergeCell ref="I18:J18"/>
    <mergeCell ref="K18:N18"/>
    <mergeCell ref="O18:P18"/>
    <mergeCell ref="A19:B19"/>
    <mergeCell ref="C19:F19"/>
    <mergeCell ref="I19:J19"/>
    <mergeCell ref="K19:N19"/>
    <mergeCell ref="O19:P19"/>
    <mergeCell ref="A24:B24"/>
    <mergeCell ref="C24:F24"/>
    <mergeCell ref="I24:J24"/>
    <mergeCell ref="K24:N24"/>
    <mergeCell ref="O24:P24"/>
    <mergeCell ref="A25:B25"/>
    <mergeCell ref="C25:F25"/>
    <mergeCell ref="I25:J25"/>
    <mergeCell ref="K25:N25"/>
    <mergeCell ref="O25:P25"/>
    <mergeCell ref="A22:B22"/>
    <mergeCell ref="C22:F22"/>
    <mergeCell ref="I22:J22"/>
    <mergeCell ref="K22:N22"/>
    <mergeCell ref="O22:P22"/>
    <mergeCell ref="A23:B23"/>
    <mergeCell ref="C23:F23"/>
    <mergeCell ref="I23:J23"/>
    <mergeCell ref="K23:N23"/>
    <mergeCell ref="O23:P23"/>
    <mergeCell ref="A31:B31"/>
    <mergeCell ref="C31:Q31"/>
    <mergeCell ref="A32:B32"/>
    <mergeCell ref="C32:F32"/>
    <mergeCell ref="I32:J32"/>
    <mergeCell ref="K32:N32"/>
    <mergeCell ref="O32:P32"/>
    <mergeCell ref="A28:B28"/>
    <mergeCell ref="C28:F28"/>
    <mergeCell ref="I28:J28"/>
    <mergeCell ref="K28:N28"/>
    <mergeCell ref="O28:P28"/>
    <mergeCell ref="A29:F29"/>
    <mergeCell ref="I29:J29"/>
    <mergeCell ref="K29:N29"/>
    <mergeCell ref="O29:P29"/>
    <mergeCell ref="A26:B26"/>
    <mergeCell ref="C26:F26"/>
    <mergeCell ref="I26:J26"/>
    <mergeCell ref="K26:N26"/>
    <mergeCell ref="O26:P26"/>
    <mergeCell ref="A27:B27"/>
    <mergeCell ref="C27:F27"/>
    <mergeCell ref="I27:J27"/>
    <mergeCell ref="K27:N27"/>
    <mergeCell ref="O27:P27"/>
    <mergeCell ref="A35:B35"/>
    <mergeCell ref="C35:F35"/>
    <mergeCell ref="I35:J35"/>
    <mergeCell ref="K35:N35"/>
    <mergeCell ref="O35:P35"/>
    <mergeCell ref="A36:B36"/>
    <mergeCell ref="C36:F36"/>
    <mergeCell ref="I36:J36"/>
    <mergeCell ref="K36:N36"/>
    <mergeCell ref="O36:P36"/>
    <mergeCell ref="A33:B33"/>
    <mergeCell ref="C33:F33"/>
    <mergeCell ref="I33:J33"/>
    <mergeCell ref="K33:N33"/>
    <mergeCell ref="O33:P33"/>
    <mergeCell ref="A34:B34"/>
    <mergeCell ref="C34:F34"/>
    <mergeCell ref="I34:J34"/>
    <mergeCell ref="K34:N34"/>
    <mergeCell ref="O34:P34"/>
    <mergeCell ref="A39:B39"/>
    <mergeCell ref="C39:F39"/>
    <mergeCell ref="I39:J39"/>
    <mergeCell ref="K39:N39"/>
    <mergeCell ref="O39:P39"/>
    <mergeCell ref="A40:B40"/>
    <mergeCell ref="C40:F40"/>
    <mergeCell ref="I40:J40"/>
    <mergeCell ref="K40:N40"/>
    <mergeCell ref="O40:P40"/>
    <mergeCell ref="A37:B37"/>
    <mergeCell ref="C37:F37"/>
    <mergeCell ref="I37:J37"/>
    <mergeCell ref="K37:N37"/>
    <mergeCell ref="O37:P37"/>
    <mergeCell ref="A38:B38"/>
    <mergeCell ref="C38:F38"/>
    <mergeCell ref="I38:J38"/>
    <mergeCell ref="K38:N38"/>
    <mergeCell ref="O38:P38"/>
    <mergeCell ref="A43:B43"/>
    <mergeCell ref="C43:F43"/>
    <mergeCell ref="I43:J43"/>
    <mergeCell ref="K43:N43"/>
    <mergeCell ref="O43:P43"/>
    <mergeCell ref="A44:B44"/>
    <mergeCell ref="C44:F44"/>
    <mergeCell ref="I44:J44"/>
    <mergeCell ref="K44:N44"/>
    <mergeCell ref="O44:P44"/>
    <mergeCell ref="A41:B41"/>
    <mergeCell ref="C41:F41"/>
    <mergeCell ref="I41:J41"/>
    <mergeCell ref="K41:N41"/>
    <mergeCell ref="O41:P41"/>
    <mergeCell ref="A42:B42"/>
    <mergeCell ref="C42:F42"/>
    <mergeCell ref="I42:J42"/>
    <mergeCell ref="K42:N42"/>
    <mergeCell ref="O42:P42"/>
    <mergeCell ref="A47:B47"/>
    <mergeCell ref="C47:F47"/>
    <mergeCell ref="I47:J47"/>
    <mergeCell ref="K47:N47"/>
    <mergeCell ref="O47:P47"/>
    <mergeCell ref="A48:B48"/>
    <mergeCell ref="C48:F48"/>
    <mergeCell ref="I48:J48"/>
    <mergeCell ref="K48:N48"/>
    <mergeCell ref="O48:P48"/>
    <mergeCell ref="A45:B45"/>
    <mergeCell ref="C45:F45"/>
    <mergeCell ref="I45:J45"/>
    <mergeCell ref="K45:N45"/>
    <mergeCell ref="O45:P45"/>
    <mergeCell ref="A46:B46"/>
    <mergeCell ref="C46:F46"/>
    <mergeCell ref="I46:J46"/>
    <mergeCell ref="K46:N46"/>
    <mergeCell ref="O46:P46"/>
    <mergeCell ref="A51:B51"/>
    <mergeCell ref="C51:F51"/>
    <mergeCell ref="I51:J51"/>
    <mergeCell ref="K51:N51"/>
    <mergeCell ref="O51:P51"/>
    <mergeCell ref="A52:B52"/>
    <mergeCell ref="C52:F52"/>
    <mergeCell ref="I52:J52"/>
    <mergeCell ref="K52:N52"/>
    <mergeCell ref="O52:P52"/>
    <mergeCell ref="A49:B49"/>
    <mergeCell ref="C49:F49"/>
    <mergeCell ref="I49:J49"/>
    <mergeCell ref="K49:N49"/>
    <mergeCell ref="O49:P49"/>
    <mergeCell ref="A50:B50"/>
    <mergeCell ref="C50:F50"/>
    <mergeCell ref="I50:J50"/>
    <mergeCell ref="K50:N50"/>
    <mergeCell ref="O50:P50"/>
    <mergeCell ref="A55:B55"/>
    <mergeCell ref="C55:F55"/>
    <mergeCell ref="I55:J55"/>
    <mergeCell ref="K55:N55"/>
    <mergeCell ref="O55:P55"/>
    <mergeCell ref="A56:B56"/>
    <mergeCell ref="C56:F56"/>
    <mergeCell ref="I56:J56"/>
    <mergeCell ref="K56:N56"/>
    <mergeCell ref="O56:P56"/>
    <mergeCell ref="A53:B53"/>
    <mergeCell ref="C53:F53"/>
    <mergeCell ref="I53:J53"/>
    <mergeCell ref="K53:N53"/>
    <mergeCell ref="O53:P53"/>
    <mergeCell ref="A54:B54"/>
    <mergeCell ref="C54:F54"/>
    <mergeCell ref="I54:J54"/>
    <mergeCell ref="K54:N54"/>
    <mergeCell ref="O54:P54"/>
    <mergeCell ref="A59:B59"/>
    <mergeCell ref="C59:F59"/>
    <mergeCell ref="I59:J59"/>
    <mergeCell ref="K59:N59"/>
    <mergeCell ref="O59:P59"/>
    <mergeCell ref="A60:B60"/>
    <mergeCell ref="C60:F60"/>
    <mergeCell ref="I60:J60"/>
    <mergeCell ref="K60:N60"/>
    <mergeCell ref="O60:P60"/>
    <mergeCell ref="A57:B57"/>
    <mergeCell ref="C57:F57"/>
    <mergeCell ref="I57:J57"/>
    <mergeCell ref="K57:N57"/>
    <mergeCell ref="O57:P57"/>
    <mergeCell ref="A58:B58"/>
    <mergeCell ref="C58:F58"/>
    <mergeCell ref="I58:J58"/>
    <mergeCell ref="K58:N58"/>
    <mergeCell ref="O58:P58"/>
    <mergeCell ref="A63:B63"/>
    <mergeCell ref="C63:F63"/>
    <mergeCell ref="I63:J63"/>
    <mergeCell ref="K63:N63"/>
    <mergeCell ref="O63:P63"/>
    <mergeCell ref="A64:B64"/>
    <mergeCell ref="C64:F64"/>
    <mergeCell ref="I64:J64"/>
    <mergeCell ref="K64:N64"/>
    <mergeCell ref="O64:P64"/>
    <mergeCell ref="A61:B61"/>
    <mergeCell ref="C61:F61"/>
    <mergeCell ref="I61:J61"/>
    <mergeCell ref="K61:N61"/>
    <mergeCell ref="O61:P61"/>
    <mergeCell ref="A62:B62"/>
    <mergeCell ref="C62:F62"/>
    <mergeCell ref="I62:J62"/>
    <mergeCell ref="K62:N62"/>
    <mergeCell ref="O62:P62"/>
    <mergeCell ref="A70:B70"/>
    <mergeCell ref="C70:Q70"/>
    <mergeCell ref="A71:B71"/>
    <mergeCell ref="C71:F71"/>
    <mergeCell ref="I71:J71"/>
    <mergeCell ref="K71:N71"/>
    <mergeCell ref="O71:P71"/>
    <mergeCell ref="A67:B67"/>
    <mergeCell ref="C67:F67"/>
    <mergeCell ref="I67:J67"/>
    <mergeCell ref="K67:N67"/>
    <mergeCell ref="O67:P67"/>
    <mergeCell ref="A68:F68"/>
    <mergeCell ref="I68:J68"/>
    <mergeCell ref="K68:N68"/>
    <mergeCell ref="O68:P68"/>
    <mergeCell ref="A65:B65"/>
    <mergeCell ref="C65:F65"/>
    <mergeCell ref="I65:J65"/>
    <mergeCell ref="K65:N65"/>
    <mergeCell ref="O65:P65"/>
    <mergeCell ref="A66:B66"/>
    <mergeCell ref="C66:F66"/>
    <mergeCell ref="I66:J66"/>
    <mergeCell ref="K66:N66"/>
    <mergeCell ref="O66:P66"/>
    <mergeCell ref="A74:B74"/>
    <mergeCell ref="C74:F74"/>
    <mergeCell ref="I74:J74"/>
    <mergeCell ref="K74:N74"/>
    <mergeCell ref="O74:P74"/>
    <mergeCell ref="A75:B75"/>
    <mergeCell ref="C75:F75"/>
    <mergeCell ref="I75:J75"/>
    <mergeCell ref="K75:N75"/>
    <mergeCell ref="O75:P75"/>
    <mergeCell ref="A72:B72"/>
    <mergeCell ref="C72:F72"/>
    <mergeCell ref="I72:J72"/>
    <mergeCell ref="K72:N72"/>
    <mergeCell ref="O72:P72"/>
    <mergeCell ref="A73:B73"/>
    <mergeCell ref="C73:F73"/>
    <mergeCell ref="I73:J73"/>
    <mergeCell ref="K73:N73"/>
    <mergeCell ref="O73:P73"/>
    <mergeCell ref="A78:B78"/>
    <mergeCell ref="C78:F78"/>
    <mergeCell ref="I78:J78"/>
    <mergeCell ref="K78:N78"/>
    <mergeCell ref="O78:P78"/>
    <mergeCell ref="A79:B79"/>
    <mergeCell ref="C79:F79"/>
    <mergeCell ref="I79:J79"/>
    <mergeCell ref="K79:N79"/>
    <mergeCell ref="O79:P79"/>
    <mergeCell ref="A76:B76"/>
    <mergeCell ref="C76:F76"/>
    <mergeCell ref="I76:J76"/>
    <mergeCell ref="K76:N76"/>
    <mergeCell ref="O76:P76"/>
    <mergeCell ref="A77:B77"/>
    <mergeCell ref="C77:F77"/>
    <mergeCell ref="I77:J77"/>
    <mergeCell ref="K77:N77"/>
    <mergeCell ref="O77:P77"/>
    <mergeCell ref="A85:B85"/>
    <mergeCell ref="C85:F85"/>
    <mergeCell ref="I85:J85"/>
    <mergeCell ref="K85:N85"/>
    <mergeCell ref="O85:P85"/>
    <mergeCell ref="A86:F86"/>
    <mergeCell ref="I86:J86"/>
    <mergeCell ref="K86:N86"/>
    <mergeCell ref="O86:P86"/>
    <mergeCell ref="A83:B83"/>
    <mergeCell ref="C83:Q83"/>
    <mergeCell ref="A84:B84"/>
    <mergeCell ref="C84:F84"/>
    <mergeCell ref="I84:J84"/>
    <mergeCell ref="K84:N84"/>
    <mergeCell ref="O84:P84"/>
    <mergeCell ref="A80:B80"/>
    <mergeCell ref="C80:F80"/>
    <mergeCell ref="I80:J80"/>
    <mergeCell ref="K80:N80"/>
    <mergeCell ref="O80:P80"/>
    <mergeCell ref="A81:F81"/>
    <mergeCell ref="I81:J81"/>
    <mergeCell ref="K81:N81"/>
    <mergeCell ref="O81:P81"/>
    <mergeCell ref="A93:B93"/>
    <mergeCell ref="C93:F93"/>
    <mergeCell ref="I93:J93"/>
    <mergeCell ref="K93:N93"/>
    <mergeCell ref="O93:P93"/>
    <mergeCell ref="A94:B94"/>
    <mergeCell ref="C94:F94"/>
    <mergeCell ref="I94:J94"/>
    <mergeCell ref="K94:N94"/>
    <mergeCell ref="O94:P94"/>
    <mergeCell ref="A90:F90"/>
    <mergeCell ref="I90:J90"/>
    <mergeCell ref="K90:N90"/>
    <mergeCell ref="O90:P90"/>
    <mergeCell ref="A92:B92"/>
    <mergeCell ref="C92:Q92"/>
    <mergeCell ref="A88:B88"/>
    <mergeCell ref="C88:Q88"/>
    <mergeCell ref="A89:B89"/>
    <mergeCell ref="C89:F89"/>
    <mergeCell ref="I89:J89"/>
    <mergeCell ref="K89:N89"/>
    <mergeCell ref="O89:P89"/>
    <mergeCell ref="A97:B97"/>
    <mergeCell ref="C97:F97"/>
    <mergeCell ref="I97:J97"/>
    <mergeCell ref="K97:N97"/>
    <mergeCell ref="O97:P97"/>
    <mergeCell ref="A98:B98"/>
    <mergeCell ref="C98:F98"/>
    <mergeCell ref="I98:J98"/>
    <mergeCell ref="K98:N98"/>
    <mergeCell ref="O98:P98"/>
    <mergeCell ref="A95:B95"/>
    <mergeCell ref="C95:F95"/>
    <mergeCell ref="I95:J95"/>
    <mergeCell ref="K95:N95"/>
    <mergeCell ref="O95:P95"/>
    <mergeCell ref="A96:B96"/>
    <mergeCell ref="C96:F96"/>
    <mergeCell ref="I96:J96"/>
    <mergeCell ref="K96:N96"/>
    <mergeCell ref="O96:P96"/>
    <mergeCell ref="A101:B101"/>
    <mergeCell ref="C101:F101"/>
    <mergeCell ref="I101:J101"/>
    <mergeCell ref="K101:N101"/>
    <mergeCell ref="O101:P101"/>
    <mergeCell ref="A102:B102"/>
    <mergeCell ref="C102:F102"/>
    <mergeCell ref="I102:J102"/>
    <mergeCell ref="K102:N102"/>
    <mergeCell ref="O102:P102"/>
    <mergeCell ref="A99:B99"/>
    <mergeCell ref="C99:F99"/>
    <mergeCell ref="I99:J99"/>
    <mergeCell ref="K99:N99"/>
    <mergeCell ref="O99:P99"/>
    <mergeCell ref="A100:B100"/>
    <mergeCell ref="C100:F100"/>
    <mergeCell ref="I100:J100"/>
    <mergeCell ref="K100:N100"/>
    <mergeCell ref="O100:P100"/>
    <mergeCell ref="A105:B105"/>
    <mergeCell ref="C105:F105"/>
    <mergeCell ref="I105:J105"/>
    <mergeCell ref="K105:N105"/>
    <mergeCell ref="O105:P105"/>
    <mergeCell ref="A106:B106"/>
    <mergeCell ref="C106:F106"/>
    <mergeCell ref="I106:J106"/>
    <mergeCell ref="K106:N106"/>
    <mergeCell ref="O106:P106"/>
    <mergeCell ref="A103:B103"/>
    <mergeCell ref="C103:F103"/>
    <mergeCell ref="I103:J103"/>
    <mergeCell ref="K103:N103"/>
    <mergeCell ref="O103:P103"/>
    <mergeCell ref="A104:B104"/>
    <mergeCell ref="C104:F104"/>
    <mergeCell ref="I104:J104"/>
    <mergeCell ref="K104:N104"/>
    <mergeCell ref="O104:P104"/>
    <mergeCell ref="A109:B109"/>
    <mergeCell ref="C109:F109"/>
    <mergeCell ref="I109:J109"/>
    <mergeCell ref="K109:N109"/>
    <mergeCell ref="O109:P109"/>
    <mergeCell ref="A110:B110"/>
    <mergeCell ref="C110:F110"/>
    <mergeCell ref="I110:J110"/>
    <mergeCell ref="K110:N110"/>
    <mergeCell ref="O110:P110"/>
    <mergeCell ref="A107:B107"/>
    <mergeCell ref="C107:F107"/>
    <mergeCell ref="I107:J107"/>
    <mergeCell ref="K107:N107"/>
    <mergeCell ref="O107:P107"/>
    <mergeCell ref="A108:B108"/>
    <mergeCell ref="C108:F108"/>
    <mergeCell ref="I108:J108"/>
    <mergeCell ref="K108:N108"/>
    <mergeCell ref="O108:P108"/>
    <mergeCell ref="A115:F115"/>
    <mergeCell ref="I115:J115"/>
    <mergeCell ref="K115:N115"/>
    <mergeCell ref="O115:P115"/>
    <mergeCell ref="A117:B117"/>
    <mergeCell ref="C117:Q117"/>
    <mergeCell ref="A113:B113"/>
    <mergeCell ref="C113:F113"/>
    <mergeCell ref="I113:J113"/>
    <mergeCell ref="K113:N113"/>
    <mergeCell ref="O113:P113"/>
    <mergeCell ref="A114:B114"/>
    <mergeCell ref="C114:F114"/>
    <mergeCell ref="I114:J114"/>
    <mergeCell ref="K114:N114"/>
    <mergeCell ref="O114:P114"/>
    <mergeCell ref="A111:B111"/>
    <mergeCell ref="C111:F111"/>
    <mergeCell ref="I111:J111"/>
    <mergeCell ref="K111:N111"/>
    <mergeCell ref="O111:P111"/>
    <mergeCell ref="A112:B112"/>
    <mergeCell ref="C112:F112"/>
    <mergeCell ref="I112:J112"/>
    <mergeCell ref="K112:N112"/>
    <mergeCell ref="O112:P112"/>
    <mergeCell ref="A123:F123"/>
    <mergeCell ref="I123:J123"/>
    <mergeCell ref="K123:N123"/>
    <mergeCell ref="O123:P123"/>
    <mergeCell ref="A125:B125"/>
    <mergeCell ref="C125:Q125"/>
    <mergeCell ref="A121:B121"/>
    <mergeCell ref="C121:Q121"/>
    <mergeCell ref="A122:B122"/>
    <mergeCell ref="C122:F122"/>
    <mergeCell ref="I122:J122"/>
    <mergeCell ref="K122:N122"/>
    <mergeCell ref="O122:P122"/>
    <mergeCell ref="A118:B118"/>
    <mergeCell ref="C118:F118"/>
    <mergeCell ref="I118:J118"/>
    <mergeCell ref="K118:N118"/>
    <mergeCell ref="O118:P118"/>
    <mergeCell ref="A119:F119"/>
    <mergeCell ref="I119:J119"/>
    <mergeCell ref="K119:N119"/>
    <mergeCell ref="O119:P119"/>
    <mergeCell ref="A128:B128"/>
    <mergeCell ref="C128:F128"/>
    <mergeCell ref="I128:J128"/>
    <mergeCell ref="K128:N128"/>
    <mergeCell ref="O128:P128"/>
    <mergeCell ref="A129:B129"/>
    <mergeCell ref="C129:F129"/>
    <mergeCell ref="I129:J129"/>
    <mergeCell ref="K129:N129"/>
    <mergeCell ref="O129:P129"/>
    <mergeCell ref="A126:B126"/>
    <mergeCell ref="C126:F126"/>
    <mergeCell ref="I126:J126"/>
    <mergeCell ref="K126:N126"/>
    <mergeCell ref="O126:P126"/>
    <mergeCell ref="A127:B127"/>
    <mergeCell ref="C127:F127"/>
    <mergeCell ref="I127:J127"/>
    <mergeCell ref="K127:N127"/>
    <mergeCell ref="O127:P127"/>
    <mergeCell ref="A132:B132"/>
    <mergeCell ref="C132:F132"/>
    <mergeCell ref="I132:J132"/>
    <mergeCell ref="K132:N132"/>
    <mergeCell ref="O132:P132"/>
    <mergeCell ref="A133:F133"/>
    <mergeCell ref="I133:J133"/>
    <mergeCell ref="K133:N133"/>
    <mergeCell ref="O133:P133"/>
    <mergeCell ref="A130:B130"/>
    <mergeCell ref="C130:F130"/>
    <mergeCell ref="I130:J130"/>
    <mergeCell ref="K130:N130"/>
    <mergeCell ref="O130:P130"/>
    <mergeCell ref="A131:B131"/>
    <mergeCell ref="C131:F131"/>
    <mergeCell ref="I131:J131"/>
    <mergeCell ref="K131:N131"/>
    <mergeCell ref="O131:P131"/>
    <mergeCell ref="A137:B137"/>
    <mergeCell ref="C137:F137"/>
    <mergeCell ref="I137:J137"/>
    <mergeCell ref="K137:N137"/>
    <mergeCell ref="O137:P137"/>
    <mergeCell ref="A138:B138"/>
    <mergeCell ref="C138:F138"/>
    <mergeCell ref="I138:J138"/>
    <mergeCell ref="K138:N138"/>
    <mergeCell ref="O138:P138"/>
    <mergeCell ref="A135:B135"/>
    <mergeCell ref="C135:Q135"/>
    <mergeCell ref="A136:B136"/>
    <mergeCell ref="C136:F136"/>
    <mergeCell ref="I136:J136"/>
    <mergeCell ref="K136:N136"/>
    <mergeCell ref="O136:P136"/>
    <mergeCell ref="A141:B141"/>
    <mergeCell ref="C141:F141"/>
    <mergeCell ref="I141:J141"/>
    <mergeCell ref="K141:N141"/>
    <mergeCell ref="O141:P141"/>
    <mergeCell ref="A142:B142"/>
    <mergeCell ref="C142:F142"/>
    <mergeCell ref="I142:J142"/>
    <mergeCell ref="K142:N142"/>
    <mergeCell ref="O142:P142"/>
    <mergeCell ref="A139:B139"/>
    <mergeCell ref="C139:F139"/>
    <mergeCell ref="I139:J139"/>
    <mergeCell ref="K139:N139"/>
    <mergeCell ref="O139:P139"/>
    <mergeCell ref="A140:B140"/>
    <mergeCell ref="C140:F140"/>
    <mergeCell ref="I140:J140"/>
    <mergeCell ref="K140:N140"/>
    <mergeCell ref="O140:P140"/>
    <mergeCell ref="A145:B145"/>
    <mergeCell ref="C145:F145"/>
    <mergeCell ref="I145:J145"/>
    <mergeCell ref="K145:N145"/>
    <mergeCell ref="O145:P145"/>
    <mergeCell ref="A146:B146"/>
    <mergeCell ref="C146:F146"/>
    <mergeCell ref="I146:J146"/>
    <mergeCell ref="K146:N146"/>
    <mergeCell ref="O146:P146"/>
    <mergeCell ref="A143:B143"/>
    <mergeCell ref="C143:F143"/>
    <mergeCell ref="I143:J143"/>
    <mergeCell ref="K143:N143"/>
    <mergeCell ref="O143:P143"/>
    <mergeCell ref="A144:B144"/>
    <mergeCell ref="C144:F144"/>
    <mergeCell ref="I144:J144"/>
    <mergeCell ref="K144:N144"/>
    <mergeCell ref="O144:P144"/>
    <mergeCell ref="A149:B149"/>
    <mergeCell ref="C149:F149"/>
    <mergeCell ref="I149:J149"/>
    <mergeCell ref="K149:N149"/>
    <mergeCell ref="O149:P149"/>
    <mergeCell ref="A150:B150"/>
    <mergeCell ref="C150:F150"/>
    <mergeCell ref="I150:J150"/>
    <mergeCell ref="K150:N150"/>
    <mergeCell ref="O150:P150"/>
    <mergeCell ref="A147:B147"/>
    <mergeCell ref="C147:F147"/>
    <mergeCell ref="I147:J147"/>
    <mergeCell ref="K147:N147"/>
    <mergeCell ref="O147:P147"/>
    <mergeCell ref="A148:B148"/>
    <mergeCell ref="C148:F148"/>
    <mergeCell ref="I148:J148"/>
    <mergeCell ref="K148:N148"/>
    <mergeCell ref="O148:P148"/>
    <mergeCell ref="A156:B156"/>
    <mergeCell ref="C156:Q156"/>
    <mergeCell ref="A157:B157"/>
    <mergeCell ref="C157:F157"/>
    <mergeCell ref="I157:J157"/>
    <mergeCell ref="K157:N157"/>
    <mergeCell ref="O157:P157"/>
    <mergeCell ref="A153:B153"/>
    <mergeCell ref="C153:F153"/>
    <mergeCell ref="I153:J153"/>
    <mergeCell ref="K153:N153"/>
    <mergeCell ref="O153:P153"/>
    <mergeCell ref="A154:F154"/>
    <mergeCell ref="I154:J154"/>
    <mergeCell ref="K154:N154"/>
    <mergeCell ref="O154:P154"/>
    <mergeCell ref="A151:B151"/>
    <mergeCell ref="C151:F151"/>
    <mergeCell ref="I151:J151"/>
    <mergeCell ref="K151:N151"/>
    <mergeCell ref="O151:P151"/>
    <mergeCell ref="A152:B152"/>
    <mergeCell ref="C152:F152"/>
    <mergeCell ref="I152:J152"/>
    <mergeCell ref="K152:N152"/>
    <mergeCell ref="O152:P152"/>
    <mergeCell ref="A160:B160"/>
    <mergeCell ref="C160:F160"/>
    <mergeCell ref="I160:J160"/>
    <mergeCell ref="K160:N160"/>
    <mergeCell ref="O160:P160"/>
    <mergeCell ref="A161:B161"/>
    <mergeCell ref="C161:F161"/>
    <mergeCell ref="I161:J161"/>
    <mergeCell ref="K161:N161"/>
    <mergeCell ref="O161:P161"/>
    <mergeCell ref="A158:B158"/>
    <mergeCell ref="C158:F158"/>
    <mergeCell ref="I158:J158"/>
    <mergeCell ref="K158:N158"/>
    <mergeCell ref="O158:P158"/>
    <mergeCell ref="A159:B159"/>
    <mergeCell ref="C159:F159"/>
    <mergeCell ref="I159:J159"/>
    <mergeCell ref="K159:N159"/>
    <mergeCell ref="O159:P159"/>
    <mergeCell ref="A164:B164"/>
    <mergeCell ref="C164:F164"/>
    <mergeCell ref="I164:J164"/>
    <mergeCell ref="K164:N164"/>
    <mergeCell ref="O164:P164"/>
    <mergeCell ref="A165:B165"/>
    <mergeCell ref="C165:F165"/>
    <mergeCell ref="I165:J165"/>
    <mergeCell ref="K165:N165"/>
    <mergeCell ref="O165:P165"/>
    <mergeCell ref="A162:B162"/>
    <mergeCell ref="C162:F162"/>
    <mergeCell ref="I162:J162"/>
    <mergeCell ref="K162:N162"/>
    <mergeCell ref="O162:P162"/>
    <mergeCell ref="A163:B163"/>
    <mergeCell ref="C163:F163"/>
    <mergeCell ref="I163:J163"/>
    <mergeCell ref="K163:N163"/>
    <mergeCell ref="O163:P163"/>
    <mergeCell ref="A168:B168"/>
    <mergeCell ref="C168:F168"/>
    <mergeCell ref="I168:J168"/>
    <mergeCell ref="K168:N168"/>
    <mergeCell ref="O168:P168"/>
    <mergeCell ref="A169:B169"/>
    <mergeCell ref="C169:F169"/>
    <mergeCell ref="I169:J169"/>
    <mergeCell ref="K169:N169"/>
    <mergeCell ref="O169:P169"/>
    <mergeCell ref="A166:B166"/>
    <mergeCell ref="C166:F166"/>
    <mergeCell ref="I166:J166"/>
    <mergeCell ref="K166:N166"/>
    <mergeCell ref="O166:P166"/>
    <mergeCell ref="A167:B167"/>
    <mergeCell ref="C167:F167"/>
    <mergeCell ref="I167:J167"/>
    <mergeCell ref="K167:N167"/>
    <mergeCell ref="O167:P167"/>
    <mergeCell ref="A172:B172"/>
    <mergeCell ref="C172:F172"/>
    <mergeCell ref="I172:J172"/>
    <mergeCell ref="K172:N172"/>
    <mergeCell ref="O172:P172"/>
    <mergeCell ref="A173:B173"/>
    <mergeCell ref="C173:F173"/>
    <mergeCell ref="I173:J173"/>
    <mergeCell ref="K173:N173"/>
    <mergeCell ref="O173:P173"/>
    <mergeCell ref="A170:B170"/>
    <mergeCell ref="C170:F170"/>
    <mergeCell ref="I170:J170"/>
    <mergeCell ref="K170:N170"/>
    <mergeCell ref="O170:P170"/>
    <mergeCell ref="A171:B171"/>
    <mergeCell ref="C171:F171"/>
    <mergeCell ref="I171:J171"/>
    <mergeCell ref="K171:N171"/>
    <mergeCell ref="O171:P171"/>
    <mergeCell ref="A176:B176"/>
    <mergeCell ref="C176:F176"/>
    <mergeCell ref="I176:J176"/>
    <mergeCell ref="K176:N176"/>
    <mergeCell ref="O176:P176"/>
    <mergeCell ref="A177:B177"/>
    <mergeCell ref="C177:F177"/>
    <mergeCell ref="I177:J177"/>
    <mergeCell ref="K177:N177"/>
    <mergeCell ref="O177:P177"/>
    <mergeCell ref="A174:B174"/>
    <mergeCell ref="C174:F174"/>
    <mergeCell ref="I174:J174"/>
    <mergeCell ref="K174:N174"/>
    <mergeCell ref="O174:P174"/>
    <mergeCell ref="A175:B175"/>
    <mergeCell ref="C175:F175"/>
    <mergeCell ref="I175:J175"/>
    <mergeCell ref="K175:N175"/>
    <mergeCell ref="O175:P175"/>
    <mergeCell ref="A180:B180"/>
    <mergeCell ref="C180:F180"/>
    <mergeCell ref="I180:J180"/>
    <mergeCell ref="K180:N180"/>
    <mergeCell ref="O180:P180"/>
    <mergeCell ref="A181:B181"/>
    <mergeCell ref="C181:F181"/>
    <mergeCell ref="I181:J181"/>
    <mergeCell ref="K181:N181"/>
    <mergeCell ref="O181:P181"/>
    <mergeCell ref="A178:B178"/>
    <mergeCell ref="C178:F178"/>
    <mergeCell ref="I178:J178"/>
    <mergeCell ref="K178:N178"/>
    <mergeCell ref="O178:P178"/>
    <mergeCell ref="A179:B179"/>
    <mergeCell ref="C179:F179"/>
    <mergeCell ref="I179:J179"/>
    <mergeCell ref="K179:N179"/>
    <mergeCell ref="O179:P179"/>
    <mergeCell ref="A187:F187"/>
    <mergeCell ref="I187:J187"/>
    <mergeCell ref="K187:N187"/>
    <mergeCell ref="O187:P187"/>
    <mergeCell ref="A189:B189"/>
    <mergeCell ref="C189:Q189"/>
    <mergeCell ref="A185:B185"/>
    <mergeCell ref="C185:Q185"/>
    <mergeCell ref="A186:B186"/>
    <mergeCell ref="C186:F186"/>
    <mergeCell ref="I186:J186"/>
    <mergeCell ref="K186:N186"/>
    <mergeCell ref="O186:P186"/>
    <mergeCell ref="A182:B182"/>
    <mergeCell ref="C182:F182"/>
    <mergeCell ref="I182:J182"/>
    <mergeCell ref="K182:N182"/>
    <mergeCell ref="O182:P182"/>
    <mergeCell ref="A183:F183"/>
    <mergeCell ref="I183:J183"/>
    <mergeCell ref="K183:N183"/>
    <mergeCell ref="O183:P183"/>
    <mergeCell ref="A192:B192"/>
    <mergeCell ref="C192:F192"/>
    <mergeCell ref="I192:J192"/>
    <mergeCell ref="K192:N192"/>
    <mergeCell ref="O192:P192"/>
    <mergeCell ref="A193:F193"/>
    <mergeCell ref="I193:J193"/>
    <mergeCell ref="K193:N193"/>
    <mergeCell ref="O193:P193"/>
    <mergeCell ref="A190:B190"/>
    <mergeCell ref="C190:F190"/>
    <mergeCell ref="I190:J190"/>
    <mergeCell ref="K190:N190"/>
    <mergeCell ref="O190:P190"/>
    <mergeCell ref="A191:B191"/>
    <mergeCell ref="C191:F191"/>
    <mergeCell ref="I191:J191"/>
    <mergeCell ref="K191:N191"/>
    <mergeCell ref="O191:P191"/>
    <mergeCell ref="A197:B197"/>
    <mergeCell ref="C197:F197"/>
    <mergeCell ref="I197:J197"/>
    <mergeCell ref="K197:N197"/>
    <mergeCell ref="O197:P197"/>
    <mergeCell ref="A198:B198"/>
    <mergeCell ref="C198:F198"/>
    <mergeCell ref="I198:J198"/>
    <mergeCell ref="K198:N198"/>
    <mergeCell ref="O198:P198"/>
    <mergeCell ref="A195:B195"/>
    <mergeCell ref="C195:Q195"/>
    <mergeCell ref="A196:B196"/>
    <mergeCell ref="C196:F196"/>
    <mergeCell ref="I196:J196"/>
    <mergeCell ref="K196:N196"/>
    <mergeCell ref="O196:P196"/>
    <mergeCell ref="A204:F204"/>
    <mergeCell ref="I204:J204"/>
    <mergeCell ref="K204:N204"/>
    <mergeCell ref="O204:P204"/>
    <mergeCell ref="A206:B206"/>
    <mergeCell ref="C206:Q206"/>
    <mergeCell ref="A202:B202"/>
    <mergeCell ref="C202:Q202"/>
    <mergeCell ref="A203:B203"/>
    <mergeCell ref="C203:F203"/>
    <mergeCell ref="I203:J203"/>
    <mergeCell ref="K203:N203"/>
    <mergeCell ref="O203:P203"/>
    <mergeCell ref="A199:B199"/>
    <mergeCell ref="C199:F199"/>
    <mergeCell ref="I199:J199"/>
    <mergeCell ref="K199:N199"/>
    <mergeCell ref="O199:P199"/>
    <mergeCell ref="A200:F200"/>
    <mergeCell ref="I200:J200"/>
    <mergeCell ref="K200:N200"/>
    <mergeCell ref="O200:P200"/>
    <mergeCell ref="A212:B212"/>
    <mergeCell ref="C212:F212"/>
    <mergeCell ref="I212:J212"/>
    <mergeCell ref="K212:N212"/>
    <mergeCell ref="O212:P212"/>
    <mergeCell ref="A213:B213"/>
    <mergeCell ref="C213:F213"/>
    <mergeCell ref="I213:J213"/>
    <mergeCell ref="K213:N213"/>
    <mergeCell ref="O213:P213"/>
    <mergeCell ref="A209:F209"/>
    <mergeCell ref="I209:J209"/>
    <mergeCell ref="K209:N209"/>
    <mergeCell ref="O209:P209"/>
    <mergeCell ref="A211:B211"/>
    <mergeCell ref="C211:Q211"/>
    <mergeCell ref="A207:B207"/>
    <mergeCell ref="C207:F207"/>
    <mergeCell ref="I207:J207"/>
    <mergeCell ref="K207:N207"/>
    <mergeCell ref="O207:P207"/>
    <mergeCell ref="A208:B208"/>
    <mergeCell ref="C208:F208"/>
    <mergeCell ref="I208:J208"/>
    <mergeCell ref="K208:N208"/>
    <mergeCell ref="O208:P208"/>
    <mergeCell ref="A216:B216"/>
    <mergeCell ref="C216:F216"/>
    <mergeCell ref="I216:J216"/>
    <mergeCell ref="K216:N216"/>
    <mergeCell ref="O216:P216"/>
    <mergeCell ref="A217:B217"/>
    <mergeCell ref="C217:F217"/>
    <mergeCell ref="I217:J217"/>
    <mergeCell ref="K217:N217"/>
    <mergeCell ref="O217:P217"/>
    <mergeCell ref="A214:B214"/>
    <mergeCell ref="C214:F214"/>
    <mergeCell ref="I214:J214"/>
    <mergeCell ref="K214:N214"/>
    <mergeCell ref="O214:P214"/>
    <mergeCell ref="A215:B215"/>
    <mergeCell ref="C215:F215"/>
    <mergeCell ref="I215:J215"/>
    <mergeCell ref="K215:N215"/>
    <mergeCell ref="O215:P215"/>
    <mergeCell ref="A220:B220"/>
    <mergeCell ref="C220:F220"/>
    <mergeCell ref="I220:J220"/>
    <mergeCell ref="K220:N220"/>
    <mergeCell ref="O220:P220"/>
    <mergeCell ref="A221:B221"/>
    <mergeCell ref="C221:F221"/>
    <mergeCell ref="I221:J221"/>
    <mergeCell ref="K221:N221"/>
    <mergeCell ref="O221:P221"/>
    <mergeCell ref="A218:B218"/>
    <mergeCell ref="C218:F218"/>
    <mergeCell ref="I218:J218"/>
    <mergeCell ref="K218:N218"/>
    <mergeCell ref="O218:P218"/>
    <mergeCell ref="A219:B219"/>
    <mergeCell ref="C219:F219"/>
    <mergeCell ref="I219:J219"/>
    <mergeCell ref="K219:N219"/>
    <mergeCell ref="O219:P219"/>
    <mergeCell ref="A224:B224"/>
    <mergeCell ref="C224:F224"/>
    <mergeCell ref="I224:J224"/>
    <mergeCell ref="K224:N224"/>
    <mergeCell ref="O224:P224"/>
    <mergeCell ref="A225:B225"/>
    <mergeCell ref="C225:F225"/>
    <mergeCell ref="I225:J225"/>
    <mergeCell ref="K225:N225"/>
    <mergeCell ref="O225:P225"/>
    <mergeCell ref="A222:B222"/>
    <mergeCell ref="C222:F222"/>
    <mergeCell ref="I222:J222"/>
    <mergeCell ref="K222:N222"/>
    <mergeCell ref="O222:P222"/>
    <mergeCell ref="A223:B223"/>
    <mergeCell ref="C223:F223"/>
    <mergeCell ref="I223:J223"/>
    <mergeCell ref="K223:N223"/>
    <mergeCell ref="O223:P223"/>
    <mergeCell ref="A228:B228"/>
    <mergeCell ref="C228:F228"/>
    <mergeCell ref="I228:J228"/>
    <mergeCell ref="K228:N228"/>
    <mergeCell ref="O228:P228"/>
    <mergeCell ref="A229:B229"/>
    <mergeCell ref="C229:F229"/>
    <mergeCell ref="I229:J229"/>
    <mergeCell ref="K229:N229"/>
    <mergeCell ref="O229:P229"/>
    <mergeCell ref="A226:B226"/>
    <mergeCell ref="C226:F226"/>
    <mergeCell ref="I226:J226"/>
    <mergeCell ref="K226:N226"/>
    <mergeCell ref="O226:P226"/>
    <mergeCell ref="A227:B227"/>
    <mergeCell ref="C227:F227"/>
    <mergeCell ref="I227:J227"/>
    <mergeCell ref="K227:N227"/>
    <mergeCell ref="O227:P227"/>
    <mergeCell ref="A232:B232"/>
    <mergeCell ref="C232:F232"/>
    <mergeCell ref="I232:J232"/>
    <mergeCell ref="K232:N232"/>
    <mergeCell ref="O232:P232"/>
    <mergeCell ref="A233:B233"/>
    <mergeCell ref="C233:F233"/>
    <mergeCell ref="I233:J233"/>
    <mergeCell ref="K233:N233"/>
    <mergeCell ref="O233:P233"/>
    <mergeCell ref="A230:B230"/>
    <mergeCell ref="C230:F230"/>
    <mergeCell ref="I230:J230"/>
    <mergeCell ref="K230:N230"/>
    <mergeCell ref="O230:P230"/>
    <mergeCell ref="A231:B231"/>
    <mergeCell ref="C231:F231"/>
    <mergeCell ref="I231:J231"/>
    <mergeCell ref="K231:N231"/>
    <mergeCell ref="O231:P231"/>
    <mergeCell ref="A236:B236"/>
    <mergeCell ref="C236:F236"/>
    <mergeCell ref="I236:J236"/>
    <mergeCell ref="K236:N236"/>
    <mergeCell ref="O236:P236"/>
    <mergeCell ref="A237:B237"/>
    <mergeCell ref="C237:F237"/>
    <mergeCell ref="I237:J237"/>
    <mergeCell ref="K237:N237"/>
    <mergeCell ref="O237:P237"/>
    <mergeCell ref="A234:B234"/>
    <mergeCell ref="C234:F234"/>
    <mergeCell ref="I234:J234"/>
    <mergeCell ref="K234:N234"/>
    <mergeCell ref="O234:P234"/>
    <mergeCell ref="A235:B235"/>
    <mergeCell ref="C235:F235"/>
    <mergeCell ref="I235:J235"/>
    <mergeCell ref="K235:N235"/>
    <mergeCell ref="O235:P235"/>
    <mergeCell ref="A240:B240"/>
    <mergeCell ref="C240:F240"/>
    <mergeCell ref="I240:J240"/>
    <mergeCell ref="K240:N240"/>
    <mergeCell ref="O240:P240"/>
    <mergeCell ref="A241:B241"/>
    <mergeCell ref="C241:F241"/>
    <mergeCell ref="I241:J241"/>
    <mergeCell ref="K241:N241"/>
    <mergeCell ref="O241:P241"/>
    <mergeCell ref="A238:B238"/>
    <mergeCell ref="C238:F238"/>
    <mergeCell ref="I238:J238"/>
    <mergeCell ref="K238:N238"/>
    <mergeCell ref="O238:P238"/>
    <mergeCell ref="A239:B239"/>
    <mergeCell ref="C239:F239"/>
    <mergeCell ref="I239:J239"/>
    <mergeCell ref="K239:N239"/>
    <mergeCell ref="O239:P239"/>
    <mergeCell ref="A244:B244"/>
    <mergeCell ref="C244:F244"/>
    <mergeCell ref="I244:J244"/>
    <mergeCell ref="K244:N244"/>
    <mergeCell ref="O244:P244"/>
    <mergeCell ref="A245:B245"/>
    <mergeCell ref="C245:F245"/>
    <mergeCell ref="I245:J245"/>
    <mergeCell ref="K245:N245"/>
    <mergeCell ref="O245:P245"/>
    <mergeCell ref="A242:B242"/>
    <mergeCell ref="C242:F242"/>
    <mergeCell ref="I242:J242"/>
    <mergeCell ref="K242:N242"/>
    <mergeCell ref="O242:P242"/>
    <mergeCell ref="A243:B243"/>
    <mergeCell ref="C243:F243"/>
    <mergeCell ref="I243:J243"/>
    <mergeCell ref="K243:N243"/>
    <mergeCell ref="O243:P243"/>
    <mergeCell ref="A248:B248"/>
    <mergeCell ref="C248:F248"/>
    <mergeCell ref="I248:J248"/>
    <mergeCell ref="K248:N248"/>
    <mergeCell ref="O248:P248"/>
    <mergeCell ref="A249:B249"/>
    <mergeCell ref="C249:F249"/>
    <mergeCell ref="I249:J249"/>
    <mergeCell ref="K249:N249"/>
    <mergeCell ref="O249:P249"/>
    <mergeCell ref="A246:B246"/>
    <mergeCell ref="C246:F246"/>
    <mergeCell ref="I246:J246"/>
    <mergeCell ref="K246:N246"/>
    <mergeCell ref="O246:P246"/>
    <mergeCell ref="A247:B247"/>
    <mergeCell ref="C247:F247"/>
    <mergeCell ref="I247:J247"/>
    <mergeCell ref="K247:N247"/>
    <mergeCell ref="O247:P247"/>
    <mergeCell ref="A252:B252"/>
    <mergeCell ref="C252:F252"/>
    <mergeCell ref="I252:J252"/>
    <mergeCell ref="K252:N252"/>
    <mergeCell ref="O252:P252"/>
    <mergeCell ref="A253:B253"/>
    <mergeCell ref="C253:F253"/>
    <mergeCell ref="I253:J253"/>
    <mergeCell ref="K253:N253"/>
    <mergeCell ref="O253:P253"/>
    <mergeCell ref="A250:B250"/>
    <mergeCell ref="C250:F250"/>
    <mergeCell ref="I250:J250"/>
    <mergeCell ref="K250:N250"/>
    <mergeCell ref="O250:P250"/>
    <mergeCell ref="A251:B251"/>
    <mergeCell ref="C251:F251"/>
    <mergeCell ref="I251:J251"/>
    <mergeCell ref="K251:N251"/>
    <mergeCell ref="O251:P251"/>
    <mergeCell ref="A256:B256"/>
    <mergeCell ref="C256:F256"/>
    <mergeCell ref="I256:J256"/>
    <mergeCell ref="K256:N256"/>
    <mergeCell ref="O256:P256"/>
    <mergeCell ref="A257:B257"/>
    <mergeCell ref="C257:F257"/>
    <mergeCell ref="I257:J257"/>
    <mergeCell ref="K257:N257"/>
    <mergeCell ref="O257:P257"/>
    <mergeCell ref="A254:B254"/>
    <mergeCell ref="C254:F254"/>
    <mergeCell ref="I254:J254"/>
    <mergeCell ref="K254:N254"/>
    <mergeCell ref="O254:P254"/>
    <mergeCell ref="A255:B255"/>
    <mergeCell ref="C255:F255"/>
    <mergeCell ref="I255:J255"/>
    <mergeCell ref="K255:N255"/>
    <mergeCell ref="O255:P255"/>
    <mergeCell ref="A260:B260"/>
    <mergeCell ref="C260:F260"/>
    <mergeCell ref="I260:J260"/>
    <mergeCell ref="K260:N260"/>
    <mergeCell ref="O260:P260"/>
    <mergeCell ref="A261:B261"/>
    <mergeCell ref="C261:F261"/>
    <mergeCell ref="I261:J261"/>
    <mergeCell ref="K261:N261"/>
    <mergeCell ref="O261:P261"/>
    <mergeCell ref="A258:B258"/>
    <mergeCell ref="C258:F258"/>
    <mergeCell ref="I258:J258"/>
    <mergeCell ref="K258:N258"/>
    <mergeCell ref="O258:P258"/>
    <mergeCell ref="A259:B259"/>
    <mergeCell ref="C259:F259"/>
    <mergeCell ref="I259:J259"/>
    <mergeCell ref="K259:N259"/>
    <mergeCell ref="O259:P259"/>
    <mergeCell ref="A264:B264"/>
    <mergeCell ref="C264:F264"/>
    <mergeCell ref="I264:J264"/>
    <mergeCell ref="K264:N264"/>
    <mergeCell ref="O264:P264"/>
    <mergeCell ref="A265:B265"/>
    <mergeCell ref="C265:F265"/>
    <mergeCell ref="I265:J265"/>
    <mergeCell ref="K265:N265"/>
    <mergeCell ref="O265:P265"/>
    <mergeCell ref="A262:B262"/>
    <mergeCell ref="C262:F262"/>
    <mergeCell ref="I262:J262"/>
    <mergeCell ref="K262:N262"/>
    <mergeCell ref="O262:P262"/>
    <mergeCell ref="A263:B263"/>
    <mergeCell ref="C263:F263"/>
    <mergeCell ref="I263:J263"/>
    <mergeCell ref="K263:N263"/>
    <mergeCell ref="O263:P263"/>
    <mergeCell ref="A268:B268"/>
    <mergeCell ref="C268:F268"/>
    <mergeCell ref="I268:J268"/>
    <mergeCell ref="K268:N268"/>
    <mergeCell ref="O268:P268"/>
    <mergeCell ref="A269:B269"/>
    <mergeCell ref="C269:F269"/>
    <mergeCell ref="I269:J269"/>
    <mergeCell ref="K269:N269"/>
    <mergeCell ref="O269:P269"/>
    <mergeCell ref="A266:B266"/>
    <mergeCell ref="C266:F266"/>
    <mergeCell ref="I266:J266"/>
    <mergeCell ref="K266:N266"/>
    <mergeCell ref="O266:P266"/>
    <mergeCell ref="A267:B267"/>
    <mergeCell ref="C267:F267"/>
    <mergeCell ref="I267:J267"/>
    <mergeCell ref="K267:N267"/>
    <mergeCell ref="O267:P267"/>
    <mergeCell ref="A272:B272"/>
    <mergeCell ref="C272:F272"/>
    <mergeCell ref="I272:J272"/>
    <mergeCell ref="K272:N272"/>
    <mergeCell ref="O272:P272"/>
    <mergeCell ref="A273:B273"/>
    <mergeCell ref="C273:F273"/>
    <mergeCell ref="I273:J273"/>
    <mergeCell ref="K273:N273"/>
    <mergeCell ref="O273:P273"/>
    <mergeCell ref="A270:B270"/>
    <mergeCell ref="C270:F270"/>
    <mergeCell ref="I270:J270"/>
    <mergeCell ref="K270:N270"/>
    <mergeCell ref="O270:P270"/>
    <mergeCell ref="A271:B271"/>
    <mergeCell ref="C271:F271"/>
    <mergeCell ref="I271:J271"/>
    <mergeCell ref="K271:N271"/>
    <mergeCell ref="O271:P271"/>
    <mergeCell ref="A276:B276"/>
    <mergeCell ref="C276:F276"/>
    <mergeCell ref="I276:J276"/>
    <mergeCell ref="K276:N276"/>
    <mergeCell ref="O276:P276"/>
    <mergeCell ref="A277:B277"/>
    <mergeCell ref="C277:F277"/>
    <mergeCell ref="I277:J277"/>
    <mergeCell ref="K277:N277"/>
    <mergeCell ref="O277:P277"/>
    <mergeCell ref="A274:B274"/>
    <mergeCell ref="C274:F274"/>
    <mergeCell ref="I274:J274"/>
    <mergeCell ref="K274:N274"/>
    <mergeCell ref="O274:P274"/>
    <mergeCell ref="A275:B275"/>
    <mergeCell ref="C275:F275"/>
    <mergeCell ref="I275:J275"/>
    <mergeCell ref="K275:N275"/>
    <mergeCell ref="O275:P275"/>
    <mergeCell ref="A283:B283"/>
    <mergeCell ref="C283:Q283"/>
    <mergeCell ref="A284:B284"/>
    <mergeCell ref="C284:F284"/>
    <mergeCell ref="I284:J284"/>
    <mergeCell ref="K284:N284"/>
    <mergeCell ref="O284:P284"/>
    <mergeCell ref="A280:B280"/>
    <mergeCell ref="C280:F280"/>
    <mergeCell ref="I280:J280"/>
    <mergeCell ref="K280:N280"/>
    <mergeCell ref="O280:P280"/>
    <mergeCell ref="A281:F281"/>
    <mergeCell ref="I281:J281"/>
    <mergeCell ref="K281:N281"/>
    <mergeCell ref="O281:P281"/>
    <mergeCell ref="A278:B278"/>
    <mergeCell ref="C278:F278"/>
    <mergeCell ref="I278:J278"/>
    <mergeCell ref="K278:N278"/>
    <mergeCell ref="O278:P278"/>
    <mergeCell ref="A279:B279"/>
    <mergeCell ref="C279:F279"/>
    <mergeCell ref="I279:J279"/>
    <mergeCell ref="K279:N279"/>
    <mergeCell ref="O279:P279"/>
    <mergeCell ref="A287:B287"/>
    <mergeCell ref="C287:F287"/>
    <mergeCell ref="I287:J287"/>
    <mergeCell ref="K287:N287"/>
    <mergeCell ref="O287:P287"/>
    <mergeCell ref="A288:B288"/>
    <mergeCell ref="C288:F288"/>
    <mergeCell ref="I288:J288"/>
    <mergeCell ref="K288:N288"/>
    <mergeCell ref="O288:P288"/>
    <mergeCell ref="A285:B285"/>
    <mergeCell ref="C285:F285"/>
    <mergeCell ref="I285:J285"/>
    <mergeCell ref="K285:N285"/>
    <mergeCell ref="O285:P285"/>
    <mergeCell ref="A286:B286"/>
    <mergeCell ref="C286:F286"/>
    <mergeCell ref="I286:J286"/>
    <mergeCell ref="K286:N286"/>
    <mergeCell ref="O286:P286"/>
    <mergeCell ref="A291:B291"/>
    <mergeCell ref="C291:F291"/>
    <mergeCell ref="I291:J291"/>
    <mergeCell ref="K291:N291"/>
    <mergeCell ref="O291:P291"/>
    <mergeCell ref="A292:B292"/>
    <mergeCell ref="C292:F292"/>
    <mergeCell ref="I292:J292"/>
    <mergeCell ref="K292:N292"/>
    <mergeCell ref="O292:P292"/>
    <mergeCell ref="A289:B289"/>
    <mergeCell ref="C289:F289"/>
    <mergeCell ref="I289:J289"/>
    <mergeCell ref="K289:N289"/>
    <mergeCell ref="O289:P289"/>
    <mergeCell ref="A290:B290"/>
    <mergeCell ref="C290:F290"/>
    <mergeCell ref="I290:J290"/>
    <mergeCell ref="K290:N290"/>
    <mergeCell ref="O290:P290"/>
    <mergeCell ref="A295:B295"/>
    <mergeCell ref="C295:F295"/>
    <mergeCell ref="I295:J295"/>
    <mergeCell ref="K295:N295"/>
    <mergeCell ref="O295:P295"/>
    <mergeCell ref="A296:B296"/>
    <mergeCell ref="C296:F296"/>
    <mergeCell ref="I296:J296"/>
    <mergeCell ref="K296:N296"/>
    <mergeCell ref="O296:P296"/>
    <mergeCell ref="A293:B293"/>
    <mergeCell ref="C293:F293"/>
    <mergeCell ref="I293:J293"/>
    <mergeCell ref="K293:N293"/>
    <mergeCell ref="O293:P293"/>
    <mergeCell ref="A294:B294"/>
    <mergeCell ref="C294:F294"/>
    <mergeCell ref="I294:J294"/>
    <mergeCell ref="K294:N294"/>
    <mergeCell ref="O294:P294"/>
    <mergeCell ref="A299:B299"/>
    <mergeCell ref="C299:F299"/>
    <mergeCell ref="I299:J299"/>
    <mergeCell ref="K299:N299"/>
    <mergeCell ref="O299:P299"/>
    <mergeCell ref="A300:B300"/>
    <mergeCell ref="C300:F300"/>
    <mergeCell ref="I300:J300"/>
    <mergeCell ref="K300:N300"/>
    <mergeCell ref="O300:P300"/>
    <mergeCell ref="A297:B297"/>
    <mergeCell ref="C297:F297"/>
    <mergeCell ref="I297:J297"/>
    <mergeCell ref="K297:N297"/>
    <mergeCell ref="O297:P297"/>
    <mergeCell ref="A298:B298"/>
    <mergeCell ref="C298:F298"/>
    <mergeCell ref="I298:J298"/>
    <mergeCell ref="K298:N298"/>
    <mergeCell ref="O298:P298"/>
    <mergeCell ref="A303:B303"/>
    <mergeCell ref="C303:F303"/>
    <mergeCell ref="I303:J303"/>
    <mergeCell ref="K303:N303"/>
    <mergeCell ref="O303:P303"/>
    <mergeCell ref="A304:B304"/>
    <mergeCell ref="C304:F304"/>
    <mergeCell ref="I304:J304"/>
    <mergeCell ref="K304:N304"/>
    <mergeCell ref="O304:P304"/>
    <mergeCell ref="A301:B301"/>
    <mergeCell ref="C301:F301"/>
    <mergeCell ref="I301:J301"/>
    <mergeCell ref="K301:N301"/>
    <mergeCell ref="O301:P301"/>
    <mergeCell ref="A302:B302"/>
    <mergeCell ref="C302:F302"/>
    <mergeCell ref="I302:J302"/>
    <mergeCell ref="K302:N302"/>
    <mergeCell ref="O302:P302"/>
    <mergeCell ref="A307:B307"/>
    <mergeCell ref="C307:F307"/>
    <mergeCell ref="I307:J307"/>
    <mergeCell ref="K307:N307"/>
    <mergeCell ref="O307:P307"/>
    <mergeCell ref="A308:B308"/>
    <mergeCell ref="C308:F308"/>
    <mergeCell ref="I308:J308"/>
    <mergeCell ref="K308:N308"/>
    <mergeCell ref="O308:P308"/>
    <mergeCell ref="A305:B305"/>
    <mergeCell ref="C305:F305"/>
    <mergeCell ref="I305:J305"/>
    <mergeCell ref="K305:N305"/>
    <mergeCell ref="O305:P305"/>
    <mergeCell ref="A306:B306"/>
    <mergeCell ref="C306:F306"/>
    <mergeCell ref="I306:J306"/>
    <mergeCell ref="K306:N306"/>
    <mergeCell ref="O306:P306"/>
    <mergeCell ref="A311:B311"/>
    <mergeCell ref="C311:F311"/>
    <mergeCell ref="I311:J311"/>
    <mergeCell ref="K311:N311"/>
    <mergeCell ref="O311:P311"/>
    <mergeCell ref="A312:B312"/>
    <mergeCell ref="C312:F312"/>
    <mergeCell ref="I312:J312"/>
    <mergeCell ref="K312:N312"/>
    <mergeCell ref="O312:P312"/>
    <mergeCell ref="A309:B309"/>
    <mergeCell ref="C309:F309"/>
    <mergeCell ref="I309:J309"/>
    <mergeCell ref="K309:N309"/>
    <mergeCell ref="O309:P309"/>
    <mergeCell ref="A310:B310"/>
    <mergeCell ref="C310:F310"/>
    <mergeCell ref="I310:J310"/>
    <mergeCell ref="K310:N310"/>
    <mergeCell ref="O310:P310"/>
    <mergeCell ref="A315:B315"/>
    <mergeCell ref="C315:F315"/>
    <mergeCell ref="I315:J315"/>
    <mergeCell ref="K315:N315"/>
    <mergeCell ref="O315:P315"/>
    <mergeCell ref="A316:B316"/>
    <mergeCell ref="C316:F316"/>
    <mergeCell ref="I316:J316"/>
    <mergeCell ref="K316:N316"/>
    <mergeCell ref="O316:P316"/>
    <mergeCell ref="A313:B313"/>
    <mergeCell ref="C313:F313"/>
    <mergeCell ref="I313:J313"/>
    <mergeCell ref="K313:N313"/>
    <mergeCell ref="O313:P313"/>
    <mergeCell ref="A314:B314"/>
    <mergeCell ref="C314:F314"/>
    <mergeCell ref="I314:J314"/>
    <mergeCell ref="K314:N314"/>
    <mergeCell ref="O314:P314"/>
    <mergeCell ref="A319:B319"/>
    <mergeCell ref="C319:F319"/>
    <mergeCell ref="I319:J319"/>
    <mergeCell ref="K319:N319"/>
    <mergeCell ref="O319:P319"/>
    <mergeCell ref="A320:B320"/>
    <mergeCell ref="C320:F320"/>
    <mergeCell ref="I320:J320"/>
    <mergeCell ref="K320:N320"/>
    <mergeCell ref="O320:P320"/>
    <mergeCell ref="A317:B317"/>
    <mergeCell ref="C317:F317"/>
    <mergeCell ref="I317:J317"/>
    <mergeCell ref="K317:N317"/>
    <mergeCell ref="O317:P317"/>
    <mergeCell ref="A318:B318"/>
    <mergeCell ref="C318:F318"/>
    <mergeCell ref="I318:J318"/>
    <mergeCell ref="K318:N318"/>
    <mergeCell ref="O318:P318"/>
    <mergeCell ref="A323:B323"/>
    <mergeCell ref="C323:F323"/>
    <mergeCell ref="I323:J323"/>
    <mergeCell ref="K323:N323"/>
    <mergeCell ref="O323:P323"/>
    <mergeCell ref="A324:B324"/>
    <mergeCell ref="C324:F324"/>
    <mergeCell ref="I324:J324"/>
    <mergeCell ref="K324:N324"/>
    <mergeCell ref="O324:P324"/>
    <mergeCell ref="A321:B321"/>
    <mergeCell ref="C321:F321"/>
    <mergeCell ref="I321:J321"/>
    <mergeCell ref="K321:N321"/>
    <mergeCell ref="O321:P321"/>
    <mergeCell ref="A322:B322"/>
    <mergeCell ref="C322:F322"/>
    <mergeCell ref="I322:J322"/>
    <mergeCell ref="K322:N322"/>
    <mergeCell ref="O322:P322"/>
    <mergeCell ref="A327:B327"/>
    <mergeCell ref="C327:F327"/>
    <mergeCell ref="I327:J327"/>
    <mergeCell ref="K327:N327"/>
    <mergeCell ref="O327:P327"/>
    <mergeCell ref="A328:B328"/>
    <mergeCell ref="C328:F328"/>
    <mergeCell ref="I328:J328"/>
    <mergeCell ref="K328:N328"/>
    <mergeCell ref="O328:P328"/>
    <mergeCell ref="A325:B325"/>
    <mergeCell ref="C325:F325"/>
    <mergeCell ref="I325:J325"/>
    <mergeCell ref="K325:N325"/>
    <mergeCell ref="O325:P325"/>
    <mergeCell ref="A326:B326"/>
    <mergeCell ref="C326:F326"/>
    <mergeCell ref="I326:J326"/>
    <mergeCell ref="K326:N326"/>
    <mergeCell ref="O326:P326"/>
    <mergeCell ref="A331:B331"/>
    <mergeCell ref="C331:F331"/>
    <mergeCell ref="I331:J331"/>
    <mergeCell ref="K331:N331"/>
    <mergeCell ref="O331:P331"/>
    <mergeCell ref="A332:B332"/>
    <mergeCell ref="C332:F332"/>
    <mergeCell ref="I332:J332"/>
    <mergeCell ref="K332:N332"/>
    <mergeCell ref="O332:P332"/>
    <mergeCell ref="A329:B329"/>
    <mergeCell ref="C329:F329"/>
    <mergeCell ref="I329:J329"/>
    <mergeCell ref="K329:N329"/>
    <mergeCell ref="O329:P329"/>
    <mergeCell ref="A330:B330"/>
    <mergeCell ref="C330:F330"/>
    <mergeCell ref="I330:J330"/>
    <mergeCell ref="K330:N330"/>
    <mergeCell ref="O330:P330"/>
    <mergeCell ref="A335:B335"/>
    <mergeCell ref="C335:F335"/>
    <mergeCell ref="I335:J335"/>
    <mergeCell ref="K335:N335"/>
    <mergeCell ref="O335:P335"/>
    <mergeCell ref="A336:B336"/>
    <mergeCell ref="C336:F336"/>
    <mergeCell ref="I336:J336"/>
    <mergeCell ref="K336:N336"/>
    <mergeCell ref="O336:P336"/>
    <mergeCell ref="A333:B333"/>
    <mergeCell ref="C333:F333"/>
    <mergeCell ref="I333:J333"/>
    <mergeCell ref="K333:N333"/>
    <mergeCell ref="O333:P333"/>
    <mergeCell ref="A334:B334"/>
    <mergeCell ref="C334:F334"/>
    <mergeCell ref="I334:J334"/>
    <mergeCell ref="K334:N334"/>
    <mergeCell ref="O334:P334"/>
    <mergeCell ref="A339:B339"/>
    <mergeCell ref="C339:F339"/>
    <mergeCell ref="I339:J339"/>
    <mergeCell ref="K339:N339"/>
    <mergeCell ref="O339:P339"/>
    <mergeCell ref="A340:B340"/>
    <mergeCell ref="C340:F340"/>
    <mergeCell ref="I340:J340"/>
    <mergeCell ref="K340:N340"/>
    <mergeCell ref="O340:P340"/>
    <mergeCell ref="A337:B337"/>
    <mergeCell ref="C337:F337"/>
    <mergeCell ref="I337:J337"/>
    <mergeCell ref="K337:N337"/>
    <mergeCell ref="O337:P337"/>
    <mergeCell ref="A338:B338"/>
    <mergeCell ref="C338:F338"/>
    <mergeCell ref="I338:J338"/>
    <mergeCell ref="K338:N338"/>
    <mergeCell ref="O338:P338"/>
    <mergeCell ref="A343:B343"/>
    <mergeCell ref="C343:F343"/>
    <mergeCell ref="I343:J343"/>
    <mergeCell ref="K343:N343"/>
    <mergeCell ref="O343:P343"/>
    <mergeCell ref="A344:B344"/>
    <mergeCell ref="C344:F344"/>
    <mergeCell ref="I344:J344"/>
    <mergeCell ref="K344:N344"/>
    <mergeCell ref="O344:P344"/>
    <mergeCell ref="A341:B341"/>
    <mergeCell ref="C341:F341"/>
    <mergeCell ref="I341:J341"/>
    <mergeCell ref="K341:N341"/>
    <mergeCell ref="O341:P341"/>
    <mergeCell ref="A342:B342"/>
    <mergeCell ref="C342:F342"/>
    <mergeCell ref="I342:J342"/>
    <mergeCell ref="K342:N342"/>
    <mergeCell ref="O342:P342"/>
    <mergeCell ref="A347:B347"/>
    <mergeCell ref="C347:F347"/>
    <mergeCell ref="I347:J347"/>
    <mergeCell ref="K347:N347"/>
    <mergeCell ref="O347:P347"/>
    <mergeCell ref="A348:B348"/>
    <mergeCell ref="C348:F348"/>
    <mergeCell ref="I348:J348"/>
    <mergeCell ref="K348:N348"/>
    <mergeCell ref="O348:P348"/>
    <mergeCell ref="A345:B345"/>
    <mergeCell ref="C345:F345"/>
    <mergeCell ref="I345:J345"/>
    <mergeCell ref="K345:N345"/>
    <mergeCell ref="O345:P345"/>
    <mergeCell ref="A346:B346"/>
    <mergeCell ref="C346:F346"/>
    <mergeCell ref="I346:J346"/>
    <mergeCell ref="K346:N346"/>
    <mergeCell ref="O346:P346"/>
    <mergeCell ref="A354:B354"/>
    <mergeCell ref="C354:F354"/>
    <mergeCell ref="I354:J354"/>
    <mergeCell ref="K354:N354"/>
    <mergeCell ref="O354:P354"/>
    <mergeCell ref="A355:F355"/>
    <mergeCell ref="I355:J355"/>
    <mergeCell ref="K355:N355"/>
    <mergeCell ref="O355:P355"/>
    <mergeCell ref="A352:B352"/>
    <mergeCell ref="C352:Q352"/>
    <mergeCell ref="A353:B353"/>
    <mergeCell ref="C353:F353"/>
    <mergeCell ref="I353:J353"/>
    <mergeCell ref="K353:N353"/>
    <mergeCell ref="O353:P353"/>
    <mergeCell ref="A349:B349"/>
    <mergeCell ref="C349:F349"/>
    <mergeCell ref="I349:J349"/>
    <mergeCell ref="K349:N349"/>
    <mergeCell ref="O349:P349"/>
    <mergeCell ref="A350:F350"/>
    <mergeCell ref="I350:J350"/>
    <mergeCell ref="K350:N350"/>
    <mergeCell ref="O350:P350"/>
    <mergeCell ref="A362:B362"/>
    <mergeCell ref="C362:Q362"/>
    <mergeCell ref="A363:B363"/>
    <mergeCell ref="C363:F363"/>
    <mergeCell ref="I363:J363"/>
    <mergeCell ref="K363:N363"/>
    <mergeCell ref="O363:P363"/>
    <mergeCell ref="A359:B359"/>
    <mergeCell ref="C359:F359"/>
    <mergeCell ref="I359:J359"/>
    <mergeCell ref="K359:N359"/>
    <mergeCell ref="O359:P359"/>
    <mergeCell ref="A360:F360"/>
    <mergeCell ref="I360:J360"/>
    <mergeCell ref="K360:N360"/>
    <mergeCell ref="O360:P360"/>
    <mergeCell ref="A357:B357"/>
    <mergeCell ref="C357:Q357"/>
    <mergeCell ref="A358:B358"/>
    <mergeCell ref="C358:F358"/>
    <mergeCell ref="I358:J358"/>
    <mergeCell ref="K358:N358"/>
    <mergeCell ref="O358:P358"/>
    <mergeCell ref="A374:C374"/>
    <mergeCell ref="F374:I374"/>
    <mergeCell ref="P374:Q374"/>
    <mergeCell ref="E368:H368"/>
    <mergeCell ref="I368:K368"/>
    <mergeCell ref="E370:H370"/>
    <mergeCell ref="I370:M370"/>
    <mergeCell ref="E372:H372"/>
    <mergeCell ref="I372:M372"/>
    <mergeCell ref="A364:F364"/>
    <mergeCell ref="I364:J364"/>
    <mergeCell ref="K364:N364"/>
    <mergeCell ref="O364:P364"/>
    <mergeCell ref="A366:F366"/>
    <mergeCell ref="I366:J366"/>
    <mergeCell ref="K366:N366"/>
    <mergeCell ref="O366:P366"/>
  </mergeCells>
  <pageMargins left="0.33000001311302202" right="0.34000000357627902" top="0.20000000298023199" bottom="0.20000000298023199" header="0.3" footer="0.3"/>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1</vt:lpstr>
      <vt:lpstr>2</vt:lpstr>
      <vt:lpstr>3</vt:lpstr>
      <vt:lpstr>4</vt:lpstr>
      <vt:lpstr>Todruulga-1</vt:lpstr>
      <vt:lpstr>Tod-UH</vt:lpstr>
      <vt:lpstr>Tod BB</vt:lpstr>
      <vt:lpstr>Todruulga-3</vt:lpstr>
      <vt:lpstr>Sheet</vt:lpstr>
      <vt:lpstr>Sheet (2)</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MTC dell7080</dc:creator>
  <cp:lastModifiedBy>Khaliunaa Tumenjargal</cp:lastModifiedBy>
  <cp:lastPrinted>2023-10-30T06:10:42Z</cp:lastPrinted>
  <dcterms:created xsi:type="dcterms:W3CDTF">2023-02-20T03:45:31Z</dcterms:created>
  <dcterms:modified xsi:type="dcterms:W3CDTF">2023-10-30T09:22:17Z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XVersion">
    <vt:lpwstr>18.1.3.0</vt:lpwstr>
  </property>
</Properties>
</file>